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lberto GUALTIERI\Desktop\"/>
    </mc:Choice>
  </mc:AlternateContent>
  <bookViews>
    <workbookView xWindow="0" yWindow="0" windowWidth="19200" windowHeight="7635"/>
  </bookViews>
  <sheets>
    <sheet name="Read me" sheetId="9" r:id="rId1"/>
    <sheet name="Clean Data" sheetId="80" r:id="rId2"/>
    <sheet name="Processed_Data" sheetId="81" r:id="rId3"/>
    <sheet name="Partenaires" sheetId="62" r:id="rId4"/>
    <sheet name="Prix_Médians" sheetId="32" r:id="rId5"/>
    <sheet name="Variations" sheetId="40" r:id="rId6"/>
    <sheet name="Commerçants" sheetId="25" r:id="rId7"/>
    <sheet name="Eau" sheetId="68" r:id="rId8"/>
    <sheet name="Importation" sheetId="75" r:id="rId9"/>
    <sheet name="Approvisionnement_nourriture" sheetId="66" r:id="rId10"/>
    <sheet name="Approvisionnement_EHA" sheetId="67" r:id="rId11"/>
    <sheet name="Graph 1" sheetId="50" state="hidden" r:id="rId12"/>
    <sheet name="Références" sheetId="11" r:id="rId13"/>
    <sheet name="Cleaning Log" sheetId="84" r:id="rId14"/>
    <sheet name="Deletion Log" sheetId="76" r:id="rId15"/>
    <sheet name="Kobo survey" sheetId="82" r:id="rId16"/>
    <sheet name="Kobo Choices" sheetId="83" r:id="rId17"/>
  </sheets>
  <definedNames>
    <definedName name="_xlnm._FilterDatabase" localSheetId="1" hidden="1">'Clean Data'!$A$1:$KG$200</definedName>
    <definedName name="_xlnm._FilterDatabase" localSheetId="13" hidden="1">'Cleaning Log'!$A$2:$K$166</definedName>
    <definedName name="_xlnm._FilterDatabase" localSheetId="2" hidden="1">Processed_Data!$A$1:$EI$200</definedName>
  </definedNames>
  <calcPr calcId="162913"/>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2" i="40" l="1"/>
  <c r="T46" i="32" a="1"/>
  <c r="T46" i="32" s="1"/>
  <c r="U46" i="32" a="1"/>
  <c r="S40" i="32" a="1"/>
  <c r="S40" i="32" s="1"/>
  <c r="T27" i="32" a="1"/>
  <c r="T27" i="32" s="1"/>
  <c r="O29" i="32" a="1"/>
  <c r="O29" i="32" s="1"/>
  <c r="I29" i="32" a="1"/>
  <c r="I29" i="32" s="1"/>
  <c r="F21" i="32" a="1"/>
  <c r="F21" i="32" s="1"/>
  <c r="B7" i="32" a="1"/>
  <c r="B17" i="32" a="1"/>
  <c r="B17" i="32" s="1"/>
  <c r="I72" i="40"/>
  <c r="H72" i="40"/>
  <c r="U46" i="32" l="1"/>
  <c r="B7" i="32"/>
  <c r="C10" i="66" l="1"/>
  <c r="C9" i="66"/>
  <c r="C4" i="66"/>
  <c r="C3" i="66"/>
  <c r="D41" i="68" l="1"/>
  <c r="C34" i="25"/>
  <c r="C31" i="25"/>
  <c r="D20" i="67"/>
  <c r="C11" i="66"/>
  <c r="C12" i="66"/>
  <c r="C13" i="66"/>
  <c r="C14" i="66"/>
  <c r="C15" i="66"/>
  <c r="C16" i="66"/>
  <c r="C17" i="66"/>
  <c r="C18" i="66"/>
  <c r="C19" i="66"/>
  <c r="C20" i="66"/>
  <c r="C9" i="67"/>
  <c r="C88" i="66"/>
  <c r="D35" i="68" l="1" a="1"/>
  <c r="D35" i="68" s="1"/>
  <c r="G23" i="25"/>
  <c r="G24" i="25"/>
  <c r="G25" i="25"/>
  <c r="G26" i="25"/>
  <c r="G27" i="25"/>
  <c r="G22" i="25"/>
  <c r="F23" i="25"/>
  <c r="F24" i="25"/>
  <c r="F25" i="25"/>
  <c r="F26" i="25"/>
  <c r="F27" i="25"/>
  <c r="F22" i="25"/>
  <c r="E23" i="25"/>
  <c r="E24" i="25"/>
  <c r="E25" i="25"/>
  <c r="E26" i="25"/>
  <c r="E27" i="25"/>
  <c r="E22" i="25"/>
  <c r="D40" i="68"/>
  <c r="D36" i="68"/>
  <c r="D37" i="68"/>
  <c r="D38" i="68"/>
  <c r="D39" i="68"/>
  <c r="C32" i="25"/>
  <c r="C33" i="25"/>
  <c r="C16" i="68" a="1"/>
  <c r="C15" i="68" a="1"/>
  <c r="D30" i="66" a="1"/>
  <c r="D25" i="66" a="1"/>
  <c r="C59" i="68"/>
  <c r="C61" i="68"/>
  <c r="C60" i="68"/>
  <c r="H83" i="40"/>
  <c r="H42" i="32" l="1" a="1"/>
  <c r="H42" i="32"/>
  <c r="C35" i="66"/>
  <c r="C16" i="68"/>
  <c r="C15" i="68"/>
  <c r="AO28" i="40" l="1"/>
  <c r="AO29" i="40"/>
  <c r="AO30" i="40"/>
  <c r="AO31" i="40"/>
  <c r="AO32" i="40"/>
  <c r="AO33" i="40"/>
  <c r="I28" i="40" a="1"/>
  <c r="I28" i="40" s="1"/>
  <c r="O42" i="32" a="1"/>
  <c r="O42" i="32" s="1"/>
  <c r="O40" i="32" a="1"/>
  <c r="O40" i="32" s="1"/>
  <c r="O41" i="32" a="1"/>
  <c r="O41" i="32" s="1"/>
  <c r="O43" i="32" a="1"/>
  <c r="O43" i="32" s="1"/>
  <c r="O44" i="32" a="1"/>
  <c r="O44" i="32" s="1"/>
  <c r="O45" i="32" a="1"/>
  <c r="O45" i="32" s="1"/>
  <c r="O46" i="32" a="1"/>
  <c r="O46" i="32" s="1"/>
  <c r="N40" i="32" a="1"/>
  <c r="N40" i="32" s="1"/>
  <c r="N41" i="32" a="1"/>
  <c r="N41" i="32" s="1"/>
  <c r="N42" i="32" a="1"/>
  <c r="N42" i="32" s="1"/>
  <c r="N43" i="32" a="1"/>
  <c r="N43" i="32" s="1"/>
  <c r="N44" i="32" a="1"/>
  <c r="N44" i="32" s="1"/>
  <c r="N45" i="32" a="1"/>
  <c r="N45" i="32" s="1"/>
  <c r="N46" i="32" a="1"/>
  <c r="N46" i="32" s="1"/>
  <c r="M40" i="32" a="1"/>
  <c r="M40" i="32" s="1"/>
  <c r="M41" i="32" a="1"/>
  <c r="M41" i="32" s="1"/>
  <c r="M42" i="32" a="1"/>
  <c r="M42" i="32" s="1"/>
  <c r="M43" i="32" a="1"/>
  <c r="M43" i="32" s="1"/>
  <c r="M44" i="32" a="1"/>
  <c r="M44" i="32" s="1"/>
  <c r="M45" i="32" a="1"/>
  <c r="M45" i="32" s="1"/>
  <c r="M46" i="32" a="1"/>
  <c r="M46" i="32" s="1"/>
  <c r="L40" i="32" a="1"/>
  <c r="L40" i="32" s="1"/>
  <c r="K46" i="32" a="1"/>
  <c r="K46" i="32" s="1"/>
  <c r="K45" i="32" a="1"/>
  <c r="K45" i="32" s="1"/>
  <c r="K44" i="32" a="1"/>
  <c r="K44" i="32" s="1"/>
  <c r="K43" i="32" a="1"/>
  <c r="K43" i="32" s="1"/>
  <c r="K42" i="32" a="1"/>
  <c r="K42" i="32" s="1"/>
  <c r="K41" i="32" a="1"/>
  <c r="K41" i="32" s="1"/>
  <c r="K40" i="32" a="1"/>
  <c r="K40" i="32" s="1"/>
  <c r="E40" i="32" a="1"/>
  <c r="E40" i="32" s="1"/>
  <c r="D90" i="40"/>
  <c r="D91" i="40"/>
  <c r="D92" i="40"/>
  <c r="D93" i="40"/>
  <c r="D94" i="40"/>
  <c r="D89" i="40"/>
  <c r="H52" i="40" l="1" a="1"/>
  <c r="U52" i="32" a="1"/>
  <c r="S51" i="32" a="1"/>
  <c r="T44" i="32" a="1"/>
  <c r="S43" i="32" a="1"/>
  <c r="Q42" i="32" a="1"/>
  <c r="Q42" i="32" s="1"/>
  <c r="I43" i="32" a="1"/>
  <c r="I43" i="32" s="1"/>
  <c r="F43" i="32" a="1"/>
  <c r="F43" i="32" s="1"/>
  <c r="T24" i="32" a="1"/>
  <c r="T24" i="32" s="1"/>
  <c r="T28" i="32" a="1"/>
  <c r="T28" i="32" s="1"/>
  <c r="T21" i="32" a="1"/>
  <c r="T21" i="32" s="1"/>
  <c r="P21" i="32" a="1"/>
  <c r="P21" i="32" s="1"/>
  <c r="K21" i="32" a="1"/>
  <c r="K21" i="32" s="1"/>
  <c r="E22" i="32" a="1"/>
  <c r="E22" i="32" s="1"/>
  <c r="F22" i="32" a="1"/>
  <c r="F22" i="32" s="1"/>
  <c r="E23" i="32" a="1"/>
  <c r="E23" i="32" s="1"/>
  <c r="H7" i="32" a="1"/>
  <c r="H4" i="32" a="1"/>
  <c r="B15" i="32" a="1"/>
  <c r="B8" i="32" a="1"/>
  <c r="C27" i="67" l="1"/>
  <c r="C26" i="67"/>
  <c r="C24" i="67"/>
  <c r="C25" i="67"/>
  <c r="C23" i="67"/>
  <c r="C21" i="67"/>
  <c r="C22" i="67"/>
  <c r="C20" i="67"/>
  <c r="C31" i="66"/>
  <c r="C30" i="66"/>
  <c r="C29" i="66"/>
  <c r="C28" i="66"/>
  <c r="C27" i="66"/>
  <c r="C25" i="66"/>
  <c r="C26" i="66"/>
  <c r="C31" i="67"/>
  <c r="C11" i="67"/>
  <c r="C12" i="67"/>
  <c r="C13" i="67"/>
  <c r="C14" i="67"/>
  <c r="C15" i="67"/>
  <c r="C10" i="67"/>
  <c r="D26" i="66" a="1"/>
  <c r="F19" i="75"/>
  <c r="F18" i="75"/>
  <c r="F17" i="75"/>
  <c r="F16" i="75"/>
  <c r="F15" i="75"/>
  <c r="F14" i="75"/>
  <c r="F13" i="75"/>
  <c r="F12" i="75"/>
  <c r="F9" i="75"/>
  <c r="F8" i="75"/>
  <c r="F7" i="75"/>
  <c r="F6" i="75"/>
  <c r="F5" i="75"/>
  <c r="F4" i="75"/>
  <c r="F3" i="75"/>
  <c r="G3" i="75"/>
  <c r="C5" i="66"/>
  <c r="G19" i="75"/>
  <c r="G18" i="75"/>
  <c r="G14" i="75"/>
  <c r="G4" i="75"/>
  <c r="D6" i="68"/>
  <c r="D5" i="68"/>
  <c r="D30" i="66"/>
  <c r="D25" i="66"/>
  <c r="I46" i="40" l="1" a="1"/>
  <c r="I46" i="40" s="1"/>
  <c r="Q42" i="40" a="1"/>
  <c r="Q42" i="40" s="1"/>
  <c r="Y47" i="40" a="1"/>
  <c r="Y47" i="40"/>
  <c r="AG44" i="40" a="1"/>
  <c r="AG44" i="40" s="1"/>
  <c r="AO43" i="40" a="1"/>
  <c r="AO43" i="40"/>
  <c r="BR42" i="40" a="1"/>
  <c r="BR42" i="40"/>
  <c r="BM45" i="40" a="1"/>
  <c r="BM45" i="40" s="1"/>
  <c r="AW43" i="40" a="1"/>
  <c r="AW43" i="40"/>
  <c r="BE45" i="40" a="1"/>
  <c r="BE45" i="40"/>
  <c r="BE29" i="40" a="1"/>
  <c r="BE29" i="40" s="1"/>
  <c r="AW30" i="40" a="1"/>
  <c r="AW30" i="40" s="1"/>
  <c r="AG28" i="40" a="1"/>
  <c r="AG28" i="40"/>
  <c r="Q32" i="40" a="1"/>
  <c r="Q32" i="40"/>
  <c r="I31" i="40" a="1"/>
  <c r="I31" i="40" s="1"/>
  <c r="BR43" i="40"/>
  <c r="BR44" i="40"/>
  <c r="BR45" i="40"/>
  <c r="BR46" i="40"/>
  <c r="BR47" i="40"/>
  <c r="BM44" i="40"/>
  <c r="BM43" i="40"/>
  <c r="BM46" i="40"/>
  <c r="BM47" i="40"/>
  <c r="BM42" i="40"/>
  <c r="BE43" i="40"/>
  <c r="BE44" i="40"/>
  <c r="BE46" i="40"/>
  <c r="BE47" i="40"/>
  <c r="BE42" i="40"/>
  <c r="AW45" i="40"/>
  <c r="AO46" i="40"/>
  <c r="AO42" i="40"/>
  <c r="AW44" i="40"/>
  <c r="AW46" i="40"/>
  <c r="AW47" i="40"/>
  <c r="AW42" i="40"/>
  <c r="AO44" i="40"/>
  <c r="AO45" i="40"/>
  <c r="AO47" i="40"/>
  <c r="AG42" i="40"/>
  <c r="AG46" i="40"/>
  <c r="Y46" i="40"/>
  <c r="Y43" i="40"/>
  <c r="Y44" i="40"/>
  <c r="Y45" i="40"/>
  <c r="Y42" i="40"/>
  <c r="Q46" i="40"/>
  <c r="Q43" i="40"/>
  <c r="Q44" i="40"/>
  <c r="Q45" i="40"/>
  <c r="Q47" i="40"/>
  <c r="I43" i="40"/>
  <c r="I44" i="40"/>
  <c r="I45" i="40"/>
  <c r="I47" i="40"/>
  <c r="I42" i="40"/>
  <c r="BE30" i="40"/>
  <c r="BE31" i="40"/>
  <c r="BE32" i="40"/>
  <c r="BE33" i="40"/>
  <c r="BE28" i="40"/>
  <c r="AW28" i="40"/>
  <c r="AW33" i="40"/>
  <c r="AW32" i="40"/>
  <c r="AW29" i="40"/>
  <c r="AG32" i="40"/>
  <c r="Y33" i="40"/>
  <c r="Y28" i="40"/>
  <c r="AG29" i="40"/>
  <c r="AG30" i="40"/>
  <c r="AG31" i="40"/>
  <c r="AG33" i="40"/>
  <c r="Y29" i="40"/>
  <c r="Y30" i="40"/>
  <c r="Y31" i="40"/>
  <c r="Y32" i="40"/>
  <c r="Q29" i="40"/>
  <c r="Q30" i="40"/>
  <c r="Q31" i="40"/>
  <c r="Q33" i="40"/>
  <c r="Q28" i="40"/>
  <c r="I29" i="40"/>
  <c r="I30" i="40"/>
  <c r="I33" i="40"/>
  <c r="S5" i="40" a="1"/>
  <c r="S5" i="40" s="1"/>
  <c r="S6" i="40" a="1"/>
  <c r="S6" i="40" s="1"/>
  <c r="S7" i="40" a="1"/>
  <c r="S7" i="40" s="1"/>
  <c r="S8" i="40" a="1"/>
  <c r="S8" i="40" s="1"/>
  <c r="S9" i="40" a="1"/>
  <c r="S9" i="40" s="1"/>
  <c r="S10" i="40" a="1"/>
  <c r="S10" i="40" s="1"/>
  <c r="S11" i="40" a="1"/>
  <c r="S11" i="40" s="1"/>
  <c r="S12" i="40" a="1"/>
  <c r="S12" i="40" s="1"/>
  <c r="S13" i="40" a="1"/>
  <c r="S13" i="40" s="1"/>
  <c r="S14" i="40" a="1"/>
  <c r="S14" i="40" s="1"/>
  <c r="S15" i="40" a="1"/>
  <c r="S15" i="40" s="1"/>
  <c r="S16" i="40" a="1"/>
  <c r="S16" i="40" s="1"/>
  <c r="S17" i="40" a="1"/>
  <c r="S17" i="40" s="1"/>
  <c r="S18" i="40" a="1"/>
  <c r="S18" i="40" s="1"/>
  <c r="S19" i="40" a="1"/>
  <c r="S19" i="40" s="1"/>
  <c r="S4" i="40" a="1"/>
  <c r="S4" i="40" s="1"/>
  <c r="T19" i="40"/>
  <c r="T16" i="40"/>
  <c r="T13" i="40"/>
  <c r="T12" i="40"/>
  <c r="T11" i="40"/>
  <c r="T10" i="40"/>
  <c r="T6" i="40"/>
  <c r="T9" i="40"/>
  <c r="T8" i="40"/>
  <c r="T7" i="40"/>
  <c r="T4" i="40"/>
  <c r="T5" i="40"/>
  <c r="T14" i="40"/>
  <c r="T15" i="40"/>
  <c r="T17" i="40"/>
  <c r="T18" i="40"/>
  <c r="R4" i="40"/>
  <c r="J7" i="40" a="1"/>
  <c r="J7" i="40" s="1"/>
  <c r="O6" i="40"/>
  <c r="O7" i="40"/>
  <c r="O8" i="40"/>
  <c r="O9" i="40"/>
  <c r="O10" i="40"/>
  <c r="O11" i="40"/>
  <c r="O12" i="40"/>
  <c r="O13" i="40"/>
  <c r="O14" i="40"/>
  <c r="O15" i="40"/>
  <c r="O16" i="40"/>
  <c r="O18" i="40"/>
  <c r="O19" i="40" a="1"/>
  <c r="O19" i="40" s="1"/>
  <c r="I3" i="32" a="1"/>
  <c r="I7" i="32" a="1"/>
  <c r="H15" i="32" a="1"/>
  <c r="H5" i="32" a="1"/>
  <c r="T33" i="32" a="1"/>
  <c r="T33" i="32" s="1"/>
  <c r="E33" i="32" a="1"/>
  <c r="E33" i="32" s="1"/>
  <c r="T32" i="32" a="1"/>
  <c r="T32" i="32" s="1"/>
  <c r="Q31" i="32" a="1"/>
  <c r="Q31" i="32" s="1"/>
  <c r="M31" i="32" a="1"/>
  <c r="M31" i="32" s="1"/>
  <c r="L31" i="32" a="1"/>
  <c r="L31" i="32" s="1"/>
  <c r="K31" i="32" a="1"/>
  <c r="K31" i="32" s="1"/>
  <c r="J31" i="32" a="1"/>
  <c r="J31" i="32" s="1"/>
  <c r="K24" i="32" a="1"/>
  <c r="K24" i="32" s="1"/>
  <c r="G24" i="32" a="1"/>
  <c r="G24" i="32" s="1"/>
  <c r="E21" i="32" a="1"/>
  <c r="E21" i="32" s="1"/>
  <c r="E24" i="32" a="1"/>
  <c r="E24" i="32" s="1"/>
  <c r="K22" i="32" a="1"/>
  <c r="K22" i="32" s="1"/>
  <c r="F32" i="32" a="1"/>
  <c r="F32" i="32" s="1"/>
  <c r="F33" i="32" a="1"/>
  <c r="F33" i="32" s="1"/>
  <c r="F23" i="32" a="1"/>
  <c r="F23" i="32" s="1"/>
  <c r="F24" i="32" a="1"/>
  <c r="F24" i="32" s="1"/>
  <c r="F25" i="32" a="1"/>
  <c r="F25" i="32" s="1"/>
  <c r="F26" i="32" a="1"/>
  <c r="F26" i="32" s="1"/>
  <c r="F27" i="32" a="1"/>
  <c r="F27" i="32" s="1"/>
  <c r="F28" i="32" a="1"/>
  <c r="F28" i="32" s="1"/>
  <c r="F29" i="32" a="1"/>
  <c r="F29" i="32" s="1"/>
  <c r="F30" i="32" a="1"/>
  <c r="F30" i="32" s="1"/>
  <c r="F31" i="32" a="1"/>
  <c r="F31" i="32" s="1"/>
  <c r="G22" i="32" a="1"/>
  <c r="G22" i="32" s="1"/>
  <c r="G23" i="32" a="1"/>
  <c r="G23" i="32" s="1"/>
  <c r="G25" i="32" a="1"/>
  <c r="G25" i="32" s="1"/>
  <c r="G26" i="32" a="1"/>
  <c r="G26" i="32" s="1"/>
  <c r="G27" i="32" a="1"/>
  <c r="G27" i="32" s="1"/>
  <c r="G28" i="32" a="1"/>
  <c r="G28" i="32" s="1"/>
  <c r="G29" i="32" a="1"/>
  <c r="G29" i="32" s="1"/>
  <c r="G30" i="32" a="1"/>
  <c r="G30" i="32" s="1"/>
  <c r="G31" i="32" a="1"/>
  <c r="G31" i="32" s="1"/>
  <c r="G32" i="32" a="1"/>
  <c r="G32" i="32" s="1"/>
  <c r="G33" i="32" a="1"/>
  <c r="G33" i="32" s="1"/>
  <c r="H22" i="32" a="1"/>
  <c r="H22" i="32" s="1"/>
  <c r="H23" i="32" a="1"/>
  <c r="H23" i="32" s="1"/>
  <c r="H24" i="32" a="1"/>
  <c r="H24" i="32" s="1"/>
  <c r="H25" i="32" a="1"/>
  <c r="H25" i="32" s="1"/>
  <c r="H26" i="32" a="1"/>
  <c r="H26" i="32" s="1"/>
  <c r="H27" i="32" a="1"/>
  <c r="H27" i="32" s="1"/>
  <c r="H28" i="32" a="1"/>
  <c r="H28" i="32" s="1"/>
  <c r="H29" i="32" a="1"/>
  <c r="H29" i="32" s="1"/>
  <c r="H30" i="32" a="1"/>
  <c r="H30" i="32" s="1"/>
  <c r="H31" i="32" a="1"/>
  <c r="H31" i="32" s="1"/>
  <c r="H32" i="32" a="1"/>
  <c r="H32" i="32" s="1"/>
  <c r="H33" i="32" a="1"/>
  <c r="H33" i="32" s="1"/>
  <c r="I22" i="32" a="1"/>
  <c r="I22" i="32" s="1"/>
  <c r="I23" i="32" a="1"/>
  <c r="I23" i="32" s="1"/>
  <c r="I24" i="32" a="1"/>
  <c r="I24" i="32" s="1"/>
  <c r="I25" i="32" a="1"/>
  <c r="I25" i="32" s="1"/>
  <c r="I27" i="32" a="1"/>
  <c r="I27" i="32" s="1"/>
  <c r="I28" i="32" a="1"/>
  <c r="I28" i="32" s="1"/>
  <c r="I30" i="32" a="1"/>
  <c r="I30" i="32" s="1"/>
  <c r="I31" i="32" a="1"/>
  <c r="I31" i="32" s="1"/>
  <c r="I32" i="32" a="1"/>
  <c r="I32" i="32" s="1"/>
  <c r="I33" i="32" a="1"/>
  <c r="I33" i="32" s="1"/>
  <c r="J22" i="32" a="1"/>
  <c r="J22" i="32" s="1"/>
  <c r="J23" i="32" a="1"/>
  <c r="J23" i="32" s="1"/>
  <c r="J24" i="32" a="1"/>
  <c r="J24" i="32" s="1"/>
  <c r="J25" i="32" a="1"/>
  <c r="J25" i="32" s="1"/>
  <c r="J27" i="32" a="1"/>
  <c r="J27" i="32" s="1"/>
  <c r="J29" i="32" a="1"/>
  <c r="J29" i="32" s="1"/>
  <c r="J30" i="32" a="1"/>
  <c r="J30" i="32" s="1"/>
  <c r="J32" i="32" a="1"/>
  <c r="J32" i="32" s="1"/>
  <c r="K23" i="32" a="1"/>
  <c r="K23" i="32" s="1"/>
  <c r="K25" i="32" a="1"/>
  <c r="K25" i="32" s="1"/>
  <c r="K26" i="32" a="1"/>
  <c r="K26" i="32" s="1"/>
  <c r="K27" i="32" a="1"/>
  <c r="K27" i="32" s="1"/>
  <c r="K28" i="32" a="1"/>
  <c r="K28" i="32" s="1"/>
  <c r="K29" i="32" a="1"/>
  <c r="K29" i="32" s="1"/>
  <c r="K30" i="32" a="1"/>
  <c r="K30" i="32" s="1"/>
  <c r="K32" i="32" a="1"/>
  <c r="K32" i="32" s="1"/>
  <c r="K33" i="32" a="1"/>
  <c r="K33" i="32" s="1"/>
  <c r="J21" i="32" a="1"/>
  <c r="J21" i="32" s="1"/>
  <c r="B8" i="32" s="1"/>
  <c r="I21" i="32" a="1"/>
  <c r="I21" i="32" s="1"/>
  <c r="F52" i="32" s="1" a="1"/>
  <c r="F52" i="32" s="1"/>
  <c r="H21" i="32" a="1"/>
  <c r="H21" i="32" s="1"/>
  <c r="E44" i="32" s="1" a="1"/>
  <c r="E44" i="32" s="1"/>
  <c r="G21" i="32" a="1"/>
  <c r="G21" i="32" s="1"/>
  <c r="D41" i="32" s="1" a="1"/>
  <c r="D41" i="32" s="1"/>
  <c r="L22" i="32" a="1"/>
  <c r="L22" i="32" s="1"/>
  <c r="L23" i="32" a="1"/>
  <c r="L23" i="32" s="1"/>
  <c r="L24" i="32" a="1"/>
  <c r="L24" i="32" s="1"/>
  <c r="L25" i="32" a="1"/>
  <c r="L25" i="32" s="1"/>
  <c r="L26" i="32" a="1"/>
  <c r="L26" i="32" s="1"/>
  <c r="L27" i="32" a="1"/>
  <c r="L27" i="32" s="1"/>
  <c r="L28" i="32" a="1"/>
  <c r="L28" i="32" s="1"/>
  <c r="L29" i="32" a="1"/>
  <c r="L29" i="32" s="1"/>
  <c r="L30" i="32" a="1"/>
  <c r="L30" i="32" s="1"/>
  <c r="L32" i="32" a="1"/>
  <c r="L32" i="32" s="1"/>
  <c r="L33" i="32" a="1"/>
  <c r="L33" i="32" s="1"/>
  <c r="M22" i="32" a="1"/>
  <c r="M22" i="32" s="1"/>
  <c r="M24" i="32" a="1"/>
  <c r="M24" i="32" s="1"/>
  <c r="M25" i="32" a="1"/>
  <c r="M25" i="32" s="1"/>
  <c r="M26" i="32" a="1"/>
  <c r="M26" i="32" s="1"/>
  <c r="M27" i="32" a="1"/>
  <c r="M27" i="32" s="1"/>
  <c r="M28" i="32" a="1"/>
  <c r="M28" i="32" s="1"/>
  <c r="M29" i="32" a="1"/>
  <c r="M29" i="32" s="1"/>
  <c r="M30" i="32" a="1"/>
  <c r="M30" i="32" s="1"/>
  <c r="M33" i="32" a="1"/>
  <c r="M33" i="32" s="1"/>
  <c r="N22" i="32" a="1"/>
  <c r="N22" i="32" s="1"/>
  <c r="N23" i="32" a="1"/>
  <c r="N23" i="32" s="1"/>
  <c r="N24" i="32" a="1"/>
  <c r="N24" i="32" s="1"/>
  <c r="N25" i="32" a="1"/>
  <c r="N25" i="32" s="1"/>
  <c r="N26" i="32" a="1"/>
  <c r="N26" i="32" s="1"/>
  <c r="N27" i="32" a="1"/>
  <c r="N27" i="32" s="1"/>
  <c r="N28" i="32" a="1"/>
  <c r="N28" i="32" s="1"/>
  <c r="N29" i="32" a="1"/>
  <c r="N29" i="32" s="1"/>
  <c r="N30" i="32" a="1"/>
  <c r="N30" i="32" s="1"/>
  <c r="N31" i="32" a="1"/>
  <c r="N31" i="32" s="1"/>
  <c r="N33" i="32" a="1"/>
  <c r="N33" i="32" s="1"/>
  <c r="P22" i="32" a="1"/>
  <c r="P22" i="32" s="1"/>
  <c r="P23" i="32" a="1"/>
  <c r="P23" i="32" s="1"/>
  <c r="P24" i="32" a="1"/>
  <c r="P24" i="32" s="1"/>
  <c r="P25" i="32" a="1"/>
  <c r="P25" i="32" s="1"/>
  <c r="P26" i="32" a="1"/>
  <c r="P26" i="32" s="1"/>
  <c r="P27" i="32" a="1"/>
  <c r="P27" i="32" s="1"/>
  <c r="P28" i="32" a="1"/>
  <c r="P28" i="32" s="1"/>
  <c r="P29" i="32" a="1"/>
  <c r="P29" i="32" s="1"/>
  <c r="P30" i="32" a="1"/>
  <c r="P30" i="32" s="1"/>
  <c r="P31" i="32" a="1"/>
  <c r="P31" i="32" s="1"/>
  <c r="P32" i="32" a="1"/>
  <c r="P32" i="32" s="1"/>
  <c r="P33" i="32" a="1"/>
  <c r="P33" i="32" s="1"/>
  <c r="Q22" i="32" a="1"/>
  <c r="Q22" i="32" s="1"/>
  <c r="Q24" i="32" a="1"/>
  <c r="Q24" i="32" s="1"/>
  <c r="Q25" i="32" a="1"/>
  <c r="Q25" i="32" s="1"/>
  <c r="Q26" i="32" a="1"/>
  <c r="Q26" i="32" s="1"/>
  <c r="Q27" i="32" a="1"/>
  <c r="Q27" i="32" s="1"/>
  <c r="Q28" i="32" a="1"/>
  <c r="Q28" i="32" s="1"/>
  <c r="Q29" i="32" a="1"/>
  <c r="Q29" i="32" s="1"/>
  <c r="Q30" i="32" a="1"/>
  <c r="Q30" i="32" s="1"/>
  <c r="Q32" i="32" a="1"/>
  <c r="Q32" i="32" s="1"/>
  <c r="Q33" i="32" a="1"/>
  <c r="Q33" i="32" s="1"/>
  <c r="R22" i="32" a="1"/>
  <c r="R22" i="32" s="1"/>
  <c r="R23" i="32" a="1"/>
  <c r="R23" i="32" s="1"/>
  <c r="R24" i="32" a="1"/>
  <c r="R24" i="32" s="1"/>
  <c r="R25" i="32" a="1"/>
  <c r="R25" i="32" s="1"/>
  <c r="R26" i="32" a="1"/>
  <c r="R26" i="32" s="1"/>
  <c r="R27" i="32" a="1"/>
  <c r="R27" i="32" s="1"/>
  <c r="R28" i="32" a="1"/>
  <c r="R28" i="32" s="1"/>
  <c r="R29" i="32" a="1"/>
  <c r="R29" i="32" s="1"/>
  <c r="R30" i="32" a="1"/>
  <c r="R30" i="32" s="1"/>
  <c r="R31" i="32" a="1"/>
  <c r="R31" i="32" s="1"/>
  <c r="R32" i="32" a="1"/>
  <c r="R32" i="32" s="1"/>
  <c r="R33" i="32" a="1"/>
  <c r="R33" i="32" s="1"/>
  <c r="S22" i="32" a="1"/>
  <c r="S22" i="32" s="1"/>
  <c r="S23" i="32" a="1"/>
  <c r="S23" i="32" s="1"/>
  <c r="S24" i="32" a="1"/>
  <c r="S24" i="32" s="1"/>
  <c r="S25" i="32" a="1"/>
  <c r="S25" i="32" s="1"/>
  <c r="S26" i="32" a="1"/>
  <c r="S26" i="32" s="1"/>
  <c r="S27" i="32" a="1"/>
  <c r="S27" i="32" s="1"/>
  <c r="S28" i="32" a="1"/>
  <c r="S28" i="32" s="1"/>
  <c r="S29" i="32" a="1"/>
  <c r="S29" i="32" s="1"/>
  <c r="S30" i="32" a="1"/>
  <c r="S30" i="32" s="1"/>
  <c r="S31" i="32" a="1"/>
  <c r="S31" i="32" s="1"/>
  <c r="T22" i="32" a="1"/>
  <c r="T22" i="32" s="1"/>
  <c r="T23" i="32" a="1"/>
  <c r="T23" i="32" s="1"/>
  <c r="T25" i="32" a="1"/>
  <c r="T25" i="32" s="1"/>
  <c r="T26" i="32" a="1"/>
  <c r="T26" i="32" s="1"/>
  <c r="T29" i="32" a="1"/>
  <c r="T29" i="32" s="1"/>
  <c r="T30" i="32" a="1"/>
  <c r="T30" i="32" s="1"/>
  <c r="T31" i="32" a="1"/>
  <c r="T31" i="32" s="1"/>
  <c r="S21" i="32" a="1"/>
  <c r="S21" i="32" s="1"/>
  <c r="R21" i="32" a="1"/>
  <c r="R21" i="32" s="1"/>
  <c r="O52" i="32" s="1" a="1"/>
  <c r="O52" i="32" s="1"/>
  <c r="Q21" i="32" a="1"/>
  <c r="Q21" i="32" s="1"/>
  <c r="O23" i="32" a="1"/>
  <c r="O23" i="32" s="1"/>
  <c r="N21" i="32" a="1"/>
  <c r="N21" i="32" s="1"/>
  <c r="B13" i="32" s="1"/>
  <c r="L21" i="32" a="1"/>
  <c r="L21" i="32" s="1"/>
  <c r="I46" i="32" s="1" a="1"/>
  <c r="I46" i="32" s="1"/>
  <c r="O31" i="32" a="1"/>
  <c r="O31" i="32" s="1"/>
  <c r="O27" i="32" a="1"/>
  <c r="O27" i="32" s="1"/>
  <c r="O30" i="32" a="1"/>
  <c r="O30" i="32" s="1"/>
  <c r="O33" i="32" a="1"/>
  <c r="O33" i="32" s="1"/>
  <c r="M21" i="32" a="1"/>
  <c r="M21" i="32" s="1"/>
  <c r="B11" i="32" s="1" a="1"/>
  <c r="B11" i="32" s="1"/>
  <c r="E26" i="32" a="1"/>
  <c r="E26" i="32" s="1"/>
  <c r="E25" i="32" a="1"/>
  <c r="E25" i="32" s="1"/>
  <c r="E27" i="32" a="1"/>
  <c r="E27" i="32" s="1"/>
  <c r="E28" i="32" a="1"/>
  <c r="E28" i="32" s="1"/>
  <c r="E29" i="32" a="1"/>
  <c r="E29" i="32" s="1"/>
  <c r="E30" i="32" a="1"/>
  <c r="E30" i="32" s="1"/>
  <c r="E31" i="32" a="1"/>
  <c r="E31" i="32" s="1"/>
  <c r="E32" i="32" a="1"/>
  <c r="E32" i="32" s="1"/>
  <c r="D26" i="66"/>
  <c r="B15" i="32" l="1"/>
  <c r="G51" i="32" a="1"/>
  <c r="G51" i="32" s="1"/>
  <c r="P40" i="32" a="1"/>
  <c r="P40" i="32" s="1"/>
  <c r="H15" i="32"/>
  <c r="H7" i="32" s="1"/>
  <c r="H55" i="40" s="1"/>
  <c r="I55" i="40" s="1"/>
  <c r="Q44" i="32" a="1"/>
  <c r="Q44" i="32" s="1"/>
  <c r="H43" i="32" a="1"/>
  <c r="H43" i="32" s="1"/>
  <c r="L46" i="32" a="1"/>
  <c r="L46" i="32" s="1"/>
  <c r="C41" i="32" a="1"/>
  <c r="C41" i="32" s="1"/>
  <c r="B46" i="32" a="1"/>
  <c r="B46" i="32" s="1"/>
  <c r="B42" i="32" a="1"/>
  <c r="B42" i="32" s="1"/>
  <c r="D45" i="32" a="1"/>
  <c r="D45" i="32" s="1"/>
  <c r="E43" i="32" a="1"/>
  <c r="E43" i="32" s="1"/>
  <c r="F41" i="32" a="1"/>
  <c r="F41" i="32" s="1"/>
  <c r="I41" i="32" a="1"/>
  <c r="I41" i="32" s="1"/>
  <c r="B41" i="32" a="1"/>
  <c r="B41" i="32" s="1"/>
  <c r="H51" i="32" a="1"/>
  <c r="H51" i="32" s="1"/>
  <c r="P51" i="32" a="1"/>
  <c r="P51" i="32" s="1"/>
  <c r="B16" i="32"/>
  <c r="D46" i="32" a="1"/>
  <c r="D46" i="32" s="1"/>
  <c r="B40" i="32" a="1"/>
  <c r="B40" i="32" s="1"/>
  <c r="J52" i="32" a="1"/>
  <c r="J52" i="32" s="1"/>
  <c r="F40" i="32" a="1"/>
  <c r="F40" i="32" s="1"/>
  <c r="C45" i="32" a="1"/>
  <c r="C45" i="32" s="1"/>
  <c r="E42" i="32" a="1"/>
  <c r="E42" i="32" s="1"/>
  <c r="G45" i="32" a="1"/>
  <c r="G45" i="32" s="1"/>
  <c r="H41" i="32" a="1"/>
  <c r="H41" i="32" s="1"/>
  <c r="J45" i="32" a="1"/>
  <c r="J45" i="32" s="1"/>
  <c r="Q43" i="32" a="1"/>
  <c r="Q43" i="32" s="1"/>
  <c r="B52" i="32" a="1"/>
  <c r="B52" i="32" s="1"/>
  <c r="I52" i="32" a="1"/>
  <c r="I52" i="32" s="1"/>
  <c r="Q52" i="32" a="1"/>
  <c r="Q52" i="32" s="1"/>
  <c r="B12" i="32" a="1"/>
  <c r="B12" i="32" s="1"/>
  <c r="C46" i="32" a="1"/>
  <c r="C46" i="32" s="1"/>
  <c r="H46" i="32" a="1"/>
  <c r="H46" i="32" s="1"/>
  <c r="Q46" i="32" a="1"/>
  <c r="Q46" i="32" s="1"/>
  <c r="D44" i="32" a="1"/>
  <c r="D44" i="32" s="1"/>
  <c r="E41" i="32" a="1"/>
  <c r="E41" i="32" s="1"/>
  <c r="G44" i="32" a="1"/>
  <c r="G44" i="32" s="1"/>
  <c r="H45" i="32" a="1"/>
  <c r="H45" i="32" s="1"/>
  <c r="C51" i="32" a="1"/>
  <c r="C51" i="32" s="1"/>
  <c r="J51" i="32" a="1"/>
  <c r="J51" i="32" s="1"/>
  <c r="B14" i="32" a="1"/>
  <c r="B14" i="32" s="1"/>
  <c r="J46" i="32" a="1"/>
  <c r="J46" i="32" s="1"/>
  <c r="D40" i="32" a="1"/>
  <c r="D40" i="32" s="1"/>
  <c r="C44" i="32" a="1"/>
  <c r="C44" i="32" s="1"/>
  <c r="D43" i="32" a="1"/>
  <c r="D43" i="32" s="1"/>
  <c r="E45" i="32" a="1"/>
  <c r="E45" i="32" s="1"/>
  <c r="G42" i="32" a="1"/>
  <c r="G42" i="32" s="1"/>
  <c r="I45" i="32" a="1"/>
  <c r="I45" i="32" s="1"/>
  <c r="J44" i="32" a="1"/>
  <c r="J44" i="32" s="1"/>
  <c r="D51" i="32" a="1"/>
  <c r="D51" i="32" s="1"/>
  <c r="K51" i="32" a="1"/>
  <c r="K51" i="32" s="1"/>
  <c r="B3" i="32"/>
  <c r="E46" i="32" a="1"/>
  <c r="E46" i="32" s="1"/>
  <c r="Q40" i="32" a="1"/>
  <c r="Q40" i="32" s="1"/>
  <c r="J40" i="32" a="1"/>
  <c r="J40" i="32" s="1"/>
  <c r="C40" i="32" a="1"/>
  <c r="C40" i="32" s="1"/>
  <c r="C43" i="32" a="1"/>
  <c r="C43" i="32" s="1"/>
  <c r="S43" i="32" s="1"/>
  <c r="D42" i="32" a="1"/>
  <c r="D42" i="32" s="1"/>
  <c r="F45" i="32" a="1"/>
  <c r="F45" i="32" s="1"/>
  <c r="I44" i="32" a="1"/>
  <c r="I44" i="32" s="1"/>
  <c r="J43" i="32" a="1"/>
  <c r="J43" i="32" s="1"/>
  <c r="D52" i="32" a="1"/>
  <c r="D52" i="32" s="1"/>
  <c r="L52" i="32" a="1"/>
  <c r="L52" i="32" s="1"/>
  <c r="B5" i="32" a="1"/>
  <c r="B5" i="32" s="1"/>
  <c r="B10" i="32"/>
  <c r="F46" i="32" a="1"/>
  <c r="F46" i="32" s="1"/>
  <c r="I40" i="32" a="1"/>
  <c r="I40" i="32" s="1"/>
  <c r="B45" i="32" a="1"/>
  <c r="B45" i="32" s="1"/>
  <c r="C42" i="32" a="1"/>
  <c r="C42" i="32" s="1"/>
  <c r="F44" i="32" a="1"/>
  <c r="F44" i="32" s="1"/>
  <c r="G41" i="32" a="1"/>
  <c r="G41" i="32" s="1"/>
  <c r="J42" i="32" a="1"/>
  <c r="J42" i="32" s="1"/>
  <c r="G52" i="32" a="1"/>
  <c r="G52" i="32" s="1"/>
  <c r="C52" i="32" a="1"/>
  <c r="C52" i="32" s="1"/>
  <c r="M51" i="32" a="1"/>
  <c r="M51" i="32" s="1"/>
  <c r="G46" i="32" a="1"/>
  <c r="G46" i="32" s="1"/>
  <c r="H40" i="32" a="1"/>
  <c r="H40" i="32" s="1"/>
  <c r="B44" i="32" a="1"/>
  <c r="B44" i="32" s="1"/>
  <c r="H44" i="32" a="1"/>
  <c r="H44" i="32" s="1"/>
  <c r="I42" i="32" a="1"/>
  <c r="I42" i="32" s="1"/>
  <c r="F51" i="32" a="1"/>
  <c r="F51" i="32" s="1"/>
  <c r="N51" i="32" a="1"/>
  <c r="N51" i="32" s="1"/>
  <c r="B9" i="32" a="1"/>
  <c r="B9" i="32" s="1"/>
  <c r="B51" i="32" a="1"/>
  <c r="B51" i="32" s="1"/>
  <c r="G40" i="32" a="1"/>
  <c r="G40" i="32" s="1"/>
  <c r="B43" i="32" a="1"/>
  <c r="B43" i="32" s="1"/>
  <c r="F42" i="32" a="1"/>
  <c r="F42" i="32" s="1"/>
  <c r="J41" i="32" a="1"/>
  <c r="J41" i="32" s="1"/>
  <c r="Q11" i="40"/>
  <c r="I5" i="40"/>
  <c r="I6" i="40"/>
  <c r="I7" i="40"/>
  <c r="I8" i="40"/>
  <c r="I9" i="40"/>
  <c r="I10" i="40"/>
  <c r="I11" i="40"/>
  <c r="I12" i="40"/>
  <c r="I13" i="40"/>
  <c r="I14" i="40"/>
  <c r="I15" i="40"/>
  <c r="I16" i="40"/>
  <c r="I18" i="40"/>
  <c r="I19" i="40"/>
  <c r="I4" i="40"/>
  <c r="U52" i="32" l="1"/>
  <c r="S51" i="32"/>
  <c r="S45" i="32"/>
  <c r="S46" i="32"/>
  <c r="H5" i="32"/>
  <c r="S41" i="32"/>
  <c r="T40" i="32"/>
  <c r="S44" i="32"/>
  <c r="I5" i="32" l="1"/>
  <c r="H54" i="40"/>
  <c r="I54" i="40" s="1"/>
  <c r="R16" i="40"/>
  <c r="R15" i="40"/>
  <c r="R14" i="40"/>
  <c r="Q4" i="40" l="1" a="1"/>
  <c r="Q4" i="40" s="1"/>
  <c r="R17" i="40" a="1"/>
  <c r="R17" i="40" s="1"/>
  <c r="R19" i="40" a="1"/>
  <c r="R19" i="40" s="1"/>
  <c r="A67" i="68" l="1"/>
  <c r="B67" i="68" s="1" a="1"/>
  <c r="B67" i="68" s="1"/>
  <c r="C85" i="67"/>
  <c r="H78" i="40" s="1"/>
  <c r="I78" i="40" s="1"/>
  <c r="G16" i="75"/>
  <c r="G9" i="75"/>
  <c r="G7" i="75"/>
  <c r="P19" i="40" l="1" a="1"/>
  <c r="P19" i="40" s="1"/>
  <c r="R11" i="40" a="1"/>
  <c r="R11" i="40" s="1"/>
  <c r="R8" i="40" a="1"/>
  <c r="R8" i="40" s="1"/>
  <c r="R5" i="40" a="1"/>
  <c r="R5" i="40" s="1"/>
  <c r="Q10" i="40" a="1"/>
  <c r="Q10" i="40" s="1"/>
  <c r="P12" i="40"/>
  <c r="P4" i="40"/>
  <c r="Q5" i="40" a="1"/>
  <c r="Q5" i="40" s="1"/>
  <c r="P52" i="32" l="1" a="1"/>
  <c r="P52" i="32" s="1"/>
  <c r="P42" i="32" a="1"/>
  <c r="P42" i="32" s="1"/>
  <c r="I7" i="32" l="1"/>
  <c r="C84" i="67"/>
  <c r="C83" i="67"/>
  <c r="C78" i="67"/>
  <c r="I83" i="40" s="1"/>
  <c r="C77" i="67"/>
  <c r="C76" i="67"/>
  <c r="C32" i="67"/>
  <c r="C79" i="67"/>
  <c r="C86" i="67"/>
  <c r="C12" i="68"/>
  <c r="C14" i="68"/>
  <c r="C11" i="68"/>
  <c r="C13" i="68"/>
  <c r="C10" i="68"/>
  <c r="C82" i="66"/>
  <c r="C81" i="66"/>
  <c r="H82" i="40" l="1"/>
  <c r="I82" i="40" s="1"/>
  <c r="A68" i="68"/>
  <c r="B68" i="68" s="1" a="1"/>
  <c r="B68" i="68" s="1"/>
  <c r="A69" i="68"/>
  <c r="B69" i="68" s="1" a="1"/>
  <c r="B69" i="68" s="1"/>
  <c r="A70" i="68"/>
  <c r="B70" i="68" s="1" a="1"/>
  <c r="B70" i="68" s="1"/>
  <c r="A71" i="68"/>
  <c r="B71" i="68" s="1" a="1"/>
  <c r="B71" i="68" s="1"/>
  <c r="C90" i="66"/>
  <c r="C89" i="66"/>
  <c r="H77" i="40" l="1"/>
  <c r="I77" i="40" s="1"/>
  <c r="D23" i="67"/>
  <c r="D26" i="67"/>
  <c r="D27" i="67"/>
  <c r="D25" i="67"/>
  <c r="D24" i="67"/>
  <c r="D21" i="67"/>
  <c r="D22" i="67"/>
  <c r="P5" i="40" l="1"/>
  <c r="P6" i="40"/>
  <c r="P7" i="40"/>
  <c r="P8" i="40"/>
  <c r="P9" i="40"/>
  <c r="P10" i="40"/>
  <c r="P11" i="40"/>
  <c r="P13" i="40"/>
  <c r="P14" i="40"/>
  <c r="P15" i="40"/>
  <c r="P16" i="40"/>
  <c r="P17" i="40"/>
  <c r="P18" i="40"/>
  <c r="Q6" i="40" l="1"/>
  <c r="R6" i="40"/>
  <c r="Q7" i="40"/>
  <c r="R7" i="40"/>
  <c r="Q8" i="40"/>
  <c r="Q9" i="40"/>
  <c r="R9" i="40"/>
  <c r="R10" i="40"/>
  <c r="Q12" i="40"/>
  <c r="R12" i="40"/>
  <c r="Q13" i="40"/>
  <c r="R13" i="40"/>
  <c r="Q14" i="40"/>
  <c r="Q15" i="40"/>
  <c r="Q16" i="40"/>
  <c r="Q18" i="40"/>
  <c r="R18" i="40"/>
  <c r="L44" i="32" l="1" a="1"/>
  <c r="L44" i="32" s="1"/>
  <c r="T44" i="32" s="1"/>
  <c r="O51" i="32" a="1"/>
  <c r="O51" i="32" s="1"/>
  <c r="B6" i="32"/>
  <c r="E51" i="32" a="1"/>
  <c r="E51" i="32" s="1"/>
  <c r="H52" i="32" a="1"/>
  <c r="H52" i="32" s="1"/>
  <c r="B4" i="32"/>
  <c r="H4" i="32" s="1"/>
  <c r="H3" i="32" l="1"/>
  <c r="H52" i="40" s="1"/>
  <c r="I52" i="40" s="1"/>
  <c r="I4" i="32"/>
  <c r="H53" i="40"/>
  <c r="I53" i="40" s="1"/>
  <c r="H60" i="40"/>
  <c r="I60" i="40" s="1"/>
  <c r="M17" i="40"/>
  <c r="M16" i="40" l="1"/>
  <c r="M10" i="40"/>
  <c r="I3" i="32" l="1"/>
  <c r="M4" i="40" a="1"/>
  <c r="M4" i="40" s="1"/>
  <c r="N4" i="40"/>
  <c r="E19" i="75" l="1"/>
  <c r="E18" i="75"/>
  <c r="E17" i="75"/>
  <c r="E16" i="75"/>
  <c r="E15" i="75"/>
  <c r="E14" i="75"/>
  <c r="E13" i="75"/>
  <c r="E12" i="75"/>
  <c r="E9" i="75"/>
  <c r="E8" i="75"/>
  <c r="E7" i="75"/>
  <c r="E6" i="75"/>
  <c r="E5" i="75"/>
  <c r="E4" i="75"/>
  <c r="E3" i="75"/>
  <c r="G17" i="75"/>
  <c r="G15" i="75"/>
  <c r="G13" i="75"/>
  <c r="G12" i="75"/>
  <c r="G8" i="75"/>
  <c r="G6" i="75"/>
  <c r="G5" i="75"/>
  <c r="N5" i="40" l="1"/>
  <c r="N6" i="40"/>
  <c r="N7" i="40"/>
  <c r="N8" i="40"/>
  <c r="N9" i="40"/>
  <c r="N10" i="40"/>
  <c r="N11" i="40"/>
  <c r="N12" i="40"/>
  <c r="N13" i="40"/>
  <c r="N14" i="40"/>
  <c r="N15" i="40"/>
  <c r="N16" i="40"/>
  <c r="N18" i="40"/>
  <c r="M5" i="40"/>
  <c r="M6" i="40"/>
  <c r="M7" i="40"/>
  <c r="M8" i="40"/>
  <c r="M9" i="40"/>
  <c r="M11" i="40"/>
  <c r="M12" i="40"/>
  <c r="M13" i="40"/>
  <c r="M14" i="40"/>
  <c r="M15" i="40"/>
  <c r="M18" i="40"/>
  <c r="M19" i="40"/>
  <c r="D28" i="66"/>
  <c r="D31" i="66"/>
  <c r="D29" i="66"/>
  <c r="D27" i="66"/>
  <c r="P43" i="32" l="1" a="1"/>
  <c r="P43" i="32" s="1"/>
  <c r="P44" i="32" a="1"/>
  <c r="P44" i="32" s="1"/>
  <c r="L42" i="32" a="1"/>
  <c r="L42" i="32" s="1"/>
  <c r="P41" i="32" a="1"/>
  <c r="P41" i="32" s="1"/>
  <c r="T43" i="32"/>
  <c r="U43" i="32" s="1"/>
  <c r="P45" i="32" a="1"/>
  <c r="P45" i="32" s="1"/>
  <c r="T45" i="32" l="1" a="1"/>
  <c r="T45" i="32" s="1"/>
  <c r="U45" i="32" s="1" a="1"/>
  <c r="U45" i="32" s="1"/>
  <c r="T41" i="32" a="1"/>
  <c r="T41" i="32" s="1"/>
  <c r="T42" i="32"/>
  <c r="U44" i="32" l="1"/>
  <c r="U40" i="32"/>
  <c r="U41" i="32"/>
  <c r="S42" i="32" a="1"/>
  <c r="S42" i="32" s="1"/>
  <c r="U42" i="32" s="1"/>
  <c r="K12" i="40" l="1"/>
  <c r="K13" i="40"/>
  <c r="K4" i="40"/>
  <c r="O4" i="40"/>
  <c r="K6" i="40"/>
  <c r="K15" i="40"/>
  <c r="K8" i="40"/>
  <c r="K16" i="40"/>
  <c r="K5" i="40"/>
  <c r="O5" i="40"/>
  <c r="K7" i="40"/>
  <c r="K9" i="40"/>
  <c r="K18" i="40"/>
  <c r="K11" i="40"/>
  <c r="K14" i="40"/>
  <c r="K10" i="40"/>
  <c r="C4" i="67"/>
  <c r="C3" i="67"/>
  <c r="C83" i="66"/>
  <c r="H73" i="40" l="1"/>
  <c r="I73" i="40" s="1"/>
  <c r="K52" i="32" a="1"/>
  <c r="K52" i="32" s="1"/>
  <c r="Q51" i="32" a="1"/>
  <c r="Q51" i="32" s="1"/>
  <c r="Q45" i="32" a="1"/>
  <c r="Q45" i="32" s="1"/>
  <c r="Q41" i="32" a="1"/>
  <c r="Q41" i="32" s="1"/>
  <c r="J19" i="40" l="1"/>
  <c r="L19" i="40"/>
  <c r="L15" i="40" l="1"/>
  <c r="J15" i="40"/>
  <c r="N52" i="32" a="1"/>
  <c r="N52" i="32" s="1"/>
  <c r="M52" i="32" a="1"/>
  <c r="M52" i="32" s="1"/>
  <c r="T52" i="32" s="1" a="1"/>
  <c r="T52" i="32" l="1"/>
  <c r="H67" i="40" s="1"/>
  <c r="I67" i="40" s="1"/>
  <c r="L18" i="40"/>
  <c r="L13" i="40"/>
  <c r="J18" i="40"/>
  <c r="J13" i="40"/>
  <c r="L51" i="32" a="1"/>
  <c r="L51" i="32" s="1"/>
  <c r="E52" i="32" a="1"/>
  <c r="E52" i="32" s="1"/>
  <c r="I51" i="32" a="1"/>
  <c r="I51" i="32" s="1"/>
  <c r="T51" i="32" l="1" a="1"/>
  <c r="T51" i="32" s="1"/>
  <c r="H61" i="40" s="1"/>
  <c r="I61" i="40" s="1"/>
  <c r="U51" i="32" a="1"/>
  <c r="U51" i="32" s="1"/>
  <c r="H65" i="40"/>
  <c r="I65" i="40" s="1"/>
  <c r="S52" i="32" a="1"/>
  <c r="S52" i="32" s="1"/>
  <c r="H66" i="40" s="1"/>
  <c r="I66" i="40" s="1"/>
  <c r="L14" i="40"/>
  <c r="L9" i="40"/>
  <c r="L10" i="40"/>
  <c r="L12" i="40"/>
  <c r="L6" i="40"/>
  <c r="L16" i="40"/>
  <c r="L7" i="40"/>
  <c r="L8" i="40"/>
  <c r="J16" i="40"/>
  <c r="J8" i="40"/>
  <c r="J14" i="40"/>
  <c r="J9" i="40"/>
  <c r="J10" i="40"/>
  <c r="J12" i="40"/>
  <c r="J6" i="40"/>
  <c r="H59" i="40" l="1"/>
  <c r="I59" i="40" s="1"/>
  <c r="L4" i="40"/>
  <c r="J5" i="40"/>
  <c r="L5" i="40"/>
  <c r="L11" i="40"/>
  <c r="J11" i="40"/>
  <c r="J4" i="40"/>
</calcChain>
</file>

<file path=xl/sharedStrings.xml><?xml version="1.0" encoding="utf-8"?>
<sst xmlns="http://schemas.openxmlformats.org/spreadsheetml/2006/main" count="86474" uniqueCount="4594">
  <si>
    <t>start</t>
  </si>
  <si>
    <t>end</t>
  </si>
  <si>
    <t>today</t>
  </si>
  <si>
    <t>username</t>
  </si>
  <si>
    <t>subscriberid</t>
  </si>
  <si>
    <t>survey_time</t>
  </si>
  <si>
    <t>q01_date</t>
  </si>
  <si>
    <t>q02_organisation</t>
  </si>
  <si>
    <t>q02_1_organisation_autre</t>
  </si>
  <si>
    <t>nom_ong</t>
  </si>
  <si>
    <t>organisation_connue</t>
  </si>
  <si>
    <t>organisation</t>
  </si>
  <si>
    <t>q03_enqueteur</t>
  </si>
  <si>
    <t>q03_enqueteur_autre</t>
  </si>
  <si>
    <t>q04_departement</t>
  </si>
  <si>
    <t>q05_commune</t>
  </si>
  <si>
    <t>nom_commune</t>
  </si>
  <si>
    <t>commune</t>
  </si>
  <si>
    <t>q06_localite</t>
  </si>
  <si>
    <t>q07_marche</t>
  </si>
  <si>
    <t>q07_1_marche_autre</t>
  </si>
  <si>
    <t>nom_marche</t>
  </si>
  <si>
    <t>marche_conu</t>
  </si>
  <si>
    <t>marche</t>
  </si>
  <si>
    <t>q08_intro</t>
  </si>
  <si>
    <t>q08_1_intro_non</t>
  </si>
  <si>
    <t>q09_agelegal</t>
  </si>
  <si>
    <t>q09_1_agelegal_non</t>
  </si>
  <si>
    <t>q1_1_magasin</t>
  </si>
  <si>
    <t>q1_2_telephone</t>
  </si>
  <si>
    <t>q1_3_type_produits</t>
  </si>
  <si>
    <t>nom_type_produits</t>
  </si>
  <si>
    <t>type_produit</t>
  </si>
  <si>
    <t>q1_4_type_payment</t>
  </si>
  <si>
    <t>q1_4_1_autre_type_payment</t>
  </si>
  <si>
    <t>q1_5_changement_commercants</t>
  </si>
  <si>
    <t>q1_6_clients</t>
  </si>
  <si>
    <t>q2_1_articles_disponibles</t>
  </si>
  <si>
    <t>q3_2_prix_bas_kg_farine_ble</t>
  </si>
  <si>
    <t>q3_3_importe_farine_ble</t>
  </si>
  <si>
    <t>q3_3_importe_riz</t>
  </si>
  <si>
    <t>q3_2_prix_bas_autre_mais_mais</t>
  </si>
  <si>
    <t>q3_3_importe_mais</t>
  </si>
  <si>
    <t>q3_2_prix_bas_autre_sucre_sucre</t>
  </si>
  <si>
    <t>q3_3_importe_sucre</t>
  </si>
  <si>
    <t>q3_3_importe_haricot_noir</t>
  </si>
  <si>
    <t>q3_2_prix_bas_kg_haricot_rouge</t>
  </si>
  <si>
    <t>q3_3_importe_haricot_rouge</t>
  </si>
  <si>
    <t>q3_1_unite_huile</t>
  </si>
  <si>
    <t>note_huile_autreunite</t>
  </si>
  <si>
    <t>q3_1_2_unites_autre_huile</t>
  </si>
  <si>
    <t>nom_unite_autre_huile</t>
  </si>
  <si>
    <t>unite_autre_huile_connue</t>
  </si>
  <si>
    <t>q3_1_3_poids_unite_autre_huile</t>
  </si>
  <si>
    <t>q3_2_prix_bas_autre_huile_huile</t>
  </si>
  <si>
    <t>q3_3_importe_huile</t>
  </si>
  <si>
    <t>q4_1_ruptures_nourriture</t>
  </si>
  <si>
    <t>q4_2_raison_rupture_nourriture</t>
  </si>
  <si>
    <t>q4_2_1_autre_rupture_nourriture</t>
  </si>
  <si>
    <t>q4_3_produits_rupture_nourriture</t>
  </si>
  <si>
    <t>q4_4_origin_fourniseur_nourriture</t>
  </si>
  <si>
    <t>q4_5_1_departement_fourniseur_nourriture</t>
  </si>
  <si>
    <t>q4_5_2_commune_fourniseur_nourriture</t>
  </si>
  <si>
    <t>q4_4_credit_fournisseur_nourriture</t>
  </si>
  <si>
    <t>q4_4_capacite_stock_nourriture</t>
  </si>
  <si>
    <t>q2_1_articles_disponibles_eha</t>
  </si>
  <si>
    <t>q3_1_unite_savon_lessive</t>
  </si>
  <si>
    <t>q3_1_2_unites_autre_savon_lessive</t>
  </si>
  <si>
    <t>q3_3_importe_savon_lessive</t>
  </si>
  <si>
    <t>q3_3_importe_brosse_dent</t>
  </si>
  <si>
    <t>q3_3_importe_dentrifrice</t>
  </si>
  <si>
    <t>q3_3_importe_papier_toilette</t>
  </si>
  <si>
    <t>q3_1_unite_serviettes_hygieniques</t>
  </si>
  <si>
    <t>q3_1_2_unites_autre_serviettes_hygieniques</t>
  </si>
  <si>
    <t>q3_2_prix_bas_autre_serviettes_hygieniques_serviettes_hygieniques</t>
  </si>
  <si>
    <t>q3_3_importe_serviettes_hygieniques</t>
  </si>
  <si>
    <t>q3_1_unite_chlore_liquide</t>
  </si>
  <si>
    <t>q3_2_prix_bas_lt_chlore_liquide</t>
  </si>
  <si>
    <t>note_chlore_autreunite</t>
  </si>
  <si>
    <t>q3_1_2_unites_autre_chlore_liquide</t>
  </si>
  <si>
    <t>nom_unite_autre_chlore_liquide</t>
  </si>
  <si>
    <t>unite_autre_chlore_liquide_connue</t>
  </si>
  <si>
    <t>q3_1_3_poids_unite_autre_chlore_liquide</t>
  </si>
  <si>
    <t>q3_3_importe_chlore_liquide</t>
  </si>
  <si>
    <t>q3_1_unite_savon_mains</t>
  </si>
  <si>
    <t>q3_3_importe_savon_mains</t>
  </si>
  <si>
    <t>q4_1_ruptures_eha</t>
  </si>
  <si>
    <t>q4_2_raison_rupture_eha</t>
  </si>
  <si>
    <t>q4_2_1_autre_rupture_eha</t>
  </si>
  <si>
    <t>q4_3_produits_rupture_eha</t>
  </si>
  <si>
    <t>q4_4_origin_fourniseur_eha</t>
  </si>
  <si>
    <t>q4_5_1_departement_fourniseur_eha</t>
  </si>
  <si>
    <t>q4_5_2_commune_fourniseur_eha</t>
  </si>
  <si>
    <t>q4_4_credit_fournisseur_eha</t>
  </si>
  <si>
    <t>q4_4_capacite_stock_eha</t>
  </si>
  <si>
    <t>q0_gps</t>
  </si>
  <si>
    <t>_q0_gps_latitude</t>
  </si>
  <si>
    <t>_q0_gps_longitude</t>
  </si>
  <si>
    <t>_q0_gps_altitude</t>
  </si>
  <si>
    <t>_q0_gps_precision</t>
  </si>
  <si>
    <t>commentaires</t>
  </si>
  <si>
    <t>merci</t>
  </si>
  <si>
    <t>_uuid</t>
  </si>
  <si>
    <t>CRS</t>
  </si>
  <si>
    <t>crs</t>
  </si>
  <si>
    <t>O86</t>
  </si>
  <si>
    <t>Nippes</t>
  </si>
  <si>
    <t>Autre</t>
  </si>
  <si>
    <t>autre</t>
  </si>
  <si>
    <t>Oui</t>
  </si>
  <si>
    <t>nourriture</t>
  </si>
  <si>
    <t>Nourriture</t>
  </si>
  <si>
    <t>En espèces (Gourde)</t>
  </si>
  <si>
    <t>Non, il n'y a pas eu de variation</t>
  </si>
  <si>
    <t>Non</t>
  </si>
  <si>
    <t>Marmite</t>
  </si>
  <si>
    <t>Changement du taux de change de la Gourde</t>
  </si>
  <si>
    <t>Sud</t>
  </si>
  <si>
    <t>Cavaillon</t>
  </si>
  <si>
    <t>Les Cayes</t>
  </si>
  <si>
    <t>Savon lessive</t>
  </si>
  <si>
    <t>Mililitre</t>
  </si>
  <si>
    <t>mililitre</t>
  </si>
  <si>
    <t>Ouest</t>
  </si>
  <si>
    <t>Port-au-Prince</t>
  </si>
  <si>
    <t>Autre (précisez)</t>
  </si>
  <si>
    <t>Riz</t>
  </si>
  <si>
    <t>Huile végétale</t>
  </si>
  <si>
    <t>Oui, il y a plus de commerçants par rapport au mois passé</t>
  </si>
  <si>
    <t>Fonds des Nègres</t>
  </si>
  <si>
    <t>wash</t>
  </si>
  <si>
    <t>Haricot noir</t>
  </si>
  <si>
    <t>Je ne sais pas, je ne souhaite pas répondre</t>
  </si>
  <si>
    <t>MOJDDE</t>
  </si>
  <si>
    <t>mojdde</t>
  </si>
  <si>
    <t>SA0099</t>
  </si>
  <si>
    <t>Port-à-Piment</t>
  </si>
  <si>
    <t>HT0742</t>
  </si>
  <si>
    <t>Port-à-piment</t>
  </si>
  <si>
    <t>Marché de Port-à-Piment</t>
  </si>
  <si>
    <t>port-piment</t>
  </si>
  <si>
    <t>kg</t>
  </si>
  <si>
    <t>Je ne sais pas / Je ne souhaite pas répondre</t>
  </si>
  <si>
    <t>Oui, il y a moins de commerçants par rapport au mois passé</t>
  </si>
  <si>
    <t>Gallon</t>
  </si>
  <si>
    <t>gallon</t>
  </si>
  <si>
    <t>EI3120</t>
  </si>
  <si>
    <t>Tabarre</t>
  </si>
  <si>
    <t>Concern</t>
  </si>
  <si>
    <t>concern</t>
  </si>
  <si>
    <t>CWW-01</t>
  </si>
  <si>
    <t>Cité Soleil</t>
  </si>
  <si>
    <t>HT0117</t>
  </si>
  <si>
    <t>Terre-noire</t>
  </si>
  <si>
    <t>terre_noir</t>
  </si>
  <si>
    <t>Delmas</t>
  </si>
  <si>
    <t>NA</t>
  </si>
  <si>
    <t>CWW-02</t>
  </si>
  <si>
    <t>Haricot rouge</t>
  </si>
  <si>
    <t>Centre</t>
  </si>
  <si>
    <t>Croix-Des-Bouquets</t>
  </si>
  <si>
    <t>WFP</t>
  </si>
  <si>
    <t>wfp</t>
  </si>
  <si>
    <t>nord_5661</t>
  </si>
  <si>
    <t>Nord</t>
  </si>
  <si>
    <t>Limonade</t>
  </si>
  <si>
    <t>HT0313</t>
  </si>
  <si>
    <t>Marché principal de Limonade</t>
  </si>
  <si>
    <t>Cap-Haïtien</t>
  </si>
  <si>
    <t>HT0711</t>
  </si>
  <si>
    <t>lescayes</t>
  </si>
  <si>
    <t>FOKA DAI AYITI</t>
  </si>
  <si>
    <t>foka_dai_ayiti</t>
  </si>
  <si>
    <t>Miragoâne</t>
  </si>
  <si>
    <t>HT1011</t>
  </si>
  <si>
    <t>Article indisponible chez les fournisseurs</t>
  </si>
  <si>
    <t>Sud-Est</t>
  </si>
  <si>
    <t>Nord-Ouest</t>
  </si>
  <si>
    <t>Jacmel</t>
  </si>
  <si>
    <t>Save the Children</t>
  </si>
  <si>
    <t>save</t>
  </si>
  <si>
    <t>ASV758</t>
  </si>
  <si>
    <t>Artibonite</t>
  </si>
  <si>
    <t>L'Estère</t>
  </si>
  <si>
    <t>HT0513</t>
  </si>
  <si>
    <t>Gonaïves</t>
  </si>
  <si>
    <t>Sucre</t>
  </si>
  <si>
    <t>Mercy Corps</t>
  </si>
  <si>
    <t>mc</t>
  </si>
  <si>
    <t>MC01</t>
  </si>
  <si>
    <t>HT0131</t>
  </si>
  <si>
    <t>Serviettes hygiéniques</t>
  </si>
  <si>
    <t>Litres</t>
  </si>
  <si>
    <t/>
  </si>
  <si>
    <t>save_asv</t>
  </si>
  <si>
    <t>foka_e2</t>
  </si>
  <si>
    <t>wfp_5720</t>
  </si>
  <si>
    <t>nord_5720</t>
  </si>
  <si>
    <t>wfp_5661</t>
  </si>
  <si>
    <t>cww_01</t>
  </si>
  <si>
    <t>cww_02</t>
  </si>
  <si>
    <t>mojdde_SA0099</t>
  </si>
  <si>
    <t>mojdde_EI3120</t>
  </si>
  <si>
    <t>mc01</t>
  </si>
  <si>
    <t>crs_o86</t>
  </si>
  <si>
    <t>nsnr</t>
  </si>
  <si>
    <t>cap-haitien</t>
  </si>
  <si>
    <t>HT0311</t>
  </si>
  <si>
    <t>HT0211</t>
  </si>
  <si>
    <t>HT0833</t>
  </si>
  <si>
    <t>HT0815</t>
  </si>
  <si>
    <t>HT0522</t>
  </si>
  <si>
    <t>HT0213</t>
  </si>
  <si>
    <t>HT1022</t>
  </si>
  <si>
    <t>Brosse à dent</t>
  </si>
  <si>
    <t>Dentifrice</t>
  </si>
  <si>
    <t>Papier toilette</t>
  </si>
  <si>
    <t>Arnaud</t>
  </si>
  <si>
    <t>Jérémie</t>
  </si>
  <si>
    <t>Beaumont</t>
  </si>
  <si>
    <t>Chambellan</t>
  </si>
  <si>
    <t>Terre Neuve</t>
  </si>
  <si>
    <t>Petite Rivière de Nippes</t>
  </si>
  <si>
    <t>Camp-Perrin</t>
  </si>
  <si>
    <t>Cayes-Jacmel</t>
  </si>
  <si>
    <t>Petit Trou de Nippes</t>
  </si>
  <si>
    <t>HT0211-01</t>
  </si>
  <si>
    <t>1re Section Bas Cap Rouge</t>
  </si>
  <si>
    <t>1re Section Basse Plaine</t>
  </si>
  <si>
    <t>HT0313-01</t>
  </si>
  <si>
    <t>HT0833-01</t>
  </si>
  <si>
    <t>1re Section Beaumont</t>
  </si>
  <si>
    <t>HT0711-01</t>
  </si>
  <si>
    <t>1re Section Bourdet</t>
  </si>
  <si>
    <t>HT0815-01</t>
  </si>
  <si>
    <t>1re Section Dejean</t>
  </si>
  <si>
    <t>HT0117-02</t>
  </si>
  <si>
    <t>1re Section des Varreux</t>
  </si>
  <si>
    <t>HT0131-01</t>
  </si>
  <si>
    <t>HT1022-01</t>
  </si>
  <si>
    <t>1re Section Raymond</t>
  </si>
  <si>
    <t>HT0117-01</t>
  </si>
  <si>
    <t>2e Section des Varreux</t>
  </si>
  <si>
    <t>HT1022-02</t>
  </si>
  <si>
    <t>2e Section Tiby</t>
  </si>
  <si>
    <t>HT0213-03</t>
  </si>
  <si>
    <t>3e Section Haut Cap Rouge</t>
  </si>
  <si>
    <t>HT0522-03</t>
  </si>
  <si>
    <t>3e Section Lagon</t>
  </si>
  <si>
    <t>HT1011-04</t>
  </si>
  <si>
    <t>4e Section St-Michel</t>
  </si>
  <si>
    <t>Organisation</t>
  </si>
  <si>
    <t>Département</t>
  </si>
  <si>
    <t>Milieu</t>
  </si>
  <si>
    <t>Éléments</t>
  </si>
  <si>
    <t>Description</t>
  </si>
  <si>
    <t>Justification</t>
  </si>
  <si>
    <t>Période de collecte</t>
  </si>
  <si>
    <t>Méthodologie</t>
  </si>
  <si>
    <t>Couverture géographique</t>
  </si>
  <si>
    <t>Contacts</t>
  </si>
  <si>
    <t>Base de données nettoyée comprenant les entrées collectées au niveau des commerçants / fournisseurs</t>
  </si>
  <si>
    <t>Résumé du nombre d'enquêtes et de prix collectés</t>
  </si>
  <si>
    <t>Kobo Survey</t>
  </si>
  <si>
    <t>Questionnaire Kobo utilisé pour l'évaluation</t>
  </si>
  <si>
    <t>Kobo Choices</t>
  </si>
  <si>
    <t>Réponses possibles proposées dans le questionnaire Kobo utilisé pour l'évaluation</t>
  </si>
  <si>
    <t>Cleaning Log</t>
  </si>
  <si>
    <t>Liste et justification des changements effectués sur les données brutes pendant la phase de nettoyage</t>
  </si>
  <si>
    <r>
      <t>NOMBRE D'ENQUETES</t>
    </r>
    <r>
      <rPr>
        <sz val="11"/>
        <color rgb="FFFFFF66"/>
        <rFont val="Arial Narrow"/>
        <family val="2"/>
      </rPr>
      <t xml:space="preserve"> </t>
    </r>
    <r>
      <rPr>
        <sz val="11"/>
        <color rgb="FFEE5859"/>
        <rFont val="Arial Narrow"/>
        <family val="2"/>
      </rPr>
      <t>REALISEES PAR LES PARTENAIRES</t>
    </r>
  </si>
  <si>
    <t>Farine de blé (1kg)</t>
  </si>
  <si>
    <t>Riz (1 kg)</t>
  </si>
  <si>
    <t>Maïs (1kg)</t>
  </si>
  <si>
    <t>Sucre (1kg)</t>
  </si>
  <si>
    <t>Savon lessive (75g)</t>
  </si>
  <si>
    <t>Dentifrice (85g)</t>
  </si>
  <si>
    <t>Papier toilette (1p)</t>
  </si>
  <si>
    <t>Chlore liquide (1lt)</t>
  </si>
  <si>
    <t>Eau pour boire (5 gal)</t>
  </si>
  <si>
    <t>Huile (1 gal)</t>
  </si>
  <si>
    <t>Produit</t>
  </si>
  <si>
    <t>Variation du nombre de commerçants dans le marché</t>
  </si>
  <si>
    <t>%</t>
  </si>
  <si>
    <t>Farine de blé</t>
  </si>
  <si>
    <t>Haricot rouge(1kg)</t>
  </si>
  <si>
    <t>Haricot noir (1kg)</t>
  </si>
  <si>
    <t>Huile</t>
  </si>
  <si>
    <t>Savon pour la lessive</t>
  </si>
  <si>
    <t>Eau pour boire</t>
  </si>
  <si>
    <t>Chlore liquide</t>
  </si>
  <si>
    <t>Savon pour les mains</t>
  </si>
  <si>
    <t>CARACTERISTIQUES DES COMMERÇANTS</t>
  </si>
  <si>
    <t>Maïs</t>
  </si>
  <si>
    <t>Processed Data</t>
  </si>
  <si>
    <t>Partenaires</t>
  </si>
  <si>
    <t>Importation</t>
  </si>
  <si>
    <t>Approvissionnement_nourriture</t>
  </si>
  <si>
    <t>Approvissionnement_EHA</t>
  </si>
  <si>
    <t>Prix médians des produits</t>
  </si>
  <si>
    <t>Haïti, qui fait partie des pays les plus vulnérables du monde et qui est le plus pauvre du continent américain, est confronté à une crise multidimensionnelle profonde. Depuis 2018, la situation sociale, politique et économique s'est considérablement dégradée avec une hausse des prix des matières premières, une fluctuation de la monnaie haïtienne par rapport au dollar américain, des troubles socio-politiques et une détérioration des conditions de sécurité, qui ont notamment conduit à une insécurité alimentaire croissante. Ajoutée à une forte exposition aux risques naturels (en particulier aux ouragans), à l'épidémie de Covid-19 et à une forte dépendance à l'aide internationale, le pays fait face à une situation complexe qui nécessite une coordination efficace et efficiente de l'aide humanitaire et de l'aide au développement.
Les transferts monétaires (TM) sont plus que jamais au cœur de la réponse aux crises, tant sur le plan humanitaire que sur celui de la protection sociale, et Haïti ne fait pas l’exception. Cette modalité permet d’offrir aux bénéficiaires un choix et une flexibilité favorable à l’autonomisation de leur développement, mais aussi de renforcer les marchés locaux et le secteur privé. Il n’existe toutefois des donnés sur le prix et la disponibilité de produits de base pour la population haïtienne pour appuyer la planification des activités de TM en Haïti dans le cadre des réponses d’urgence. Les partenaires mettant en œuvre des activités de TM sont donc confrontés à un manque d’accès aux données essentielles à la compréhension des dynamiques des prix et des marchés et à la prise de décisions opérationnelles et stratégiques.
Pour cette raison, REACH et le Groupe de Travail sur les Transferts Monétaires (GTTM) proposent la mise en place d’un système collaboratif de suivi de prix des produits clés pour les acteurs humanitaires mettant en œuvre des activités de TM. Les informations issues de ce système permettront une identification régulière de tendances dans l’évolution des prix et des disponibilités dans les marchés Haïtiens, ainsi qu’une amélioration de la compréhension du fonctionnement des marchés. Par conséquent, les acteurs humanitaires auront accès à un support d’informations facilitant la prise de décision lors de la planification de ces interventions de TM.</t>
  </si>
  <si>
    <t>Huile vegetal</t>
  </si>
  <si>
    <t>Gal</t>
  </si>
  <si>
    <t>Pièce (75g)</t>
  </si>
  <si>
    <t xml:space="preserve">Chlore liquide </t>
  </si>
  <si>
    <t>Serviettes hygieniques</t>
  </si>
  <si>
    <t xml:space="preserve">Pièce </t>
  </si>
  <si>
    <t>Pièce (85g)</t>
  </si>
  <si>
    <t>Rouleaux</t>
  </si>
  <si>
    <t>1 L</t>
  </si>
  <si>
    <t>Unité de comparaison</t>
  </si>
  <si>
    <t>Pack de 8</t>
  </si>
  <si>
    <t>1 Kg</t>
  </si>
  <si>
    <t>1 Gal</t>
  </si>
  <si>
    <t>Unité de rapportage</t>
  </si>
  <si>
    <t>Pack</t>
  </si>
  <si>
    <t>Bokit</t>
  </si>
  <si>
    <t>Pièces</t>
  </si>
  <si>
    <t>Farine blanche</t>
  </si>
  <si>
    <t>Maïs moulou</t>
  </si>
  <si>
    <t>Unité de collecte</t>
  </si>
  <si>
    <t>2 kg</t>
  </si>
  <si>
    <t>2.6 kg</t>
  </si>
  <si>
    <t>2.3 kg</t>
  </si>
  <si>
    <t>2.9 kg</t>
  </si>
  <si>
    <t>2.4 kg</t>
  </si>
  <si>
    <t>UNITE DE RAPPORTAGE</t>
  </si>
  <si>
    <t>Type de produit</t>
  </si>
  <si>
    <t>Eau, assainissement et hygiène (EHA)</t>
  </si>
  <si>
    <t>Panier Alimentaire ICSM</t>
  </si>
  <si>
    <t>Panier EHA ICSM</t>
  </si>
  <si>
    <t>Type</t>
  </si>
  <si>
    <t>COÛT GLOBAL DU PANIER</t>
  </si>
  <si>
    <t>Prix en Gourdes</t>
  </si>
  <si>
    <t>Cleaned_Data</t>
  </si>
  <si>
    <t>Référence</t>
  </si>
  <si>
    <t>Mesure de référence pour les calculs</t>
  </si>
  <si>
    <t>Indicateurs liés à l'approvisionnement et la gestion du stock du commercant pour les produits de nourriture</t>
  </si>
  <si>
    <t>Indicateurs liés à l'approvisionnement et la gestion du stock du commercant pour les produits EHA</t>
  </si>
  <si>
    <t>Informations sur l'origine des produits</t>
  </si>
  <si>
    <t>Données suffisantes (au moins 4 prix collectés pour le produit)</t>
  </si>
  <si>
    <t>Données insuffisantes pour le calcul de la médiane</t>
  </si>
  <si>
    <t>Données insuffisantes mais permettant le calcul de la médiane</t>
  </si>
  <si>
    <t>Brosse à dent (1p)</t>
  </si>
  <si>
    <t>Serviettes hygiéniques (8p)</t>
  </si>
  <si>
    <t>Savon pour les mains (75g)</t>
  </si>
  <si>
    <t>Ruptures de stock</t>
  </si>
  <si>
    <t>EST-CE QUE VOTRE FOURNISSEUR PRINCIPAL DE PRODUITS ALIMENTAIRES SE TROUVE EN HAÏTI ?</t>
  </si>
  <si>
    <t>EST-CE QUE VOUS AVEZ EU DES RUPTURES DE STOCK DE PRODUITS D'EHA AU COURS DU DERNIER MOIS ?</t>
  </si>
  <si>
    <t>EST-CE QUE VOUS AVEZ EU DES RUPTURES DE STOCK DE PRODUITS DE NOURRITURE AU COURS DU DERNIER MOIS ?</t>
  </si>
  <si>
    <t>SI OUI, VEUILLEZ INDIQUER QUELS PRODUITS ÉTAIENT CONCERNÉS PAR LES RUPTURES DE STOCK AU COURS DU DERNIER MOIS</t>
  </si>
  <si>
    <t>SI OUI, POURQUOI EST-CE QU'IL Y A EU UNE RUPTURE DE STOCK DE PRODUITS D'EHA AU COURS DU DERNIER MOIS ?</t>
  </si>
  <si>
    <t>Produits concernés par des rupture de stock</t>
  </si>
  <si>
    <t>SI OUI, VEUILLEZ INDIQUER QUELS PRODUITS ÉTAIENT CONCERNÉS PAR LES RUPTURES DE STOCK AU COURS DU DERNIER MOIS?</t>
  </si>
  <si>
    <t>EST-CE QUE VOUS AVEZ ACTUELLEMENT LA CAPACITÉ D'AUGMENTER/RENOUVELER VOTRE STOCK EN NOURRITURE DE 20% DANS UN DELAI DE 15 JOURS EN CAS D'AUGMENTATION DE LA DEMANDE?</t>
  </si>
  <si>
    <t>Bidon de 5 Gal (bokit)</t>
  </si>
  <si>
    <t>Quantité contenue dans le panier*</t>
  </si>
  <si>
    <t>CONVERSION DE LA MARMITE EN POIDS</t>
  </si>
  <si>
    <t>Haricot</t>
  </si>
  <si>
    <t>Poids estimé d'une marmite**</t>
  </si>
  <si>
    <t>**Le poids a été estimé à partir du volume de la marmite la plus citée par les commerçants lors de la première collecte (boîte de conserve du type "La Perla - Pâte de tomate de  3420g")</t>
  </si>
  <si>
    <t xml:space="preserve">*Cette quantité vise à réprésenter la consommation mensuelle d'une famille de 5 personnes sur la base du MEB en Haïti, en prenant en compte les ajustements suggérés par le groupe de travail ICSM ainsi que les MEB des autres pays </t>
  </si>
  <si>
    <t>Panier ICSM sans eau**</t>
  </si>
  <si>
    <t>No</t>
  </si>
  <si>
    <t>HTG</t>
  </si>
  <si>
    <t>sq06_section_communale</t>
  </si>
  <si>
    <t>nom_section_commune</t>
  </si>
  <si>
    <t>section_commune</t>
  </si>
  <si>
    <t>q06_localite_autre</t>
  </si>
  <si>
    <t>q07_2_marche_zone</t>
  </si>
  <si>
    <t>q00_type_enquete</t>
  </si>
  <si>
    <t>q010_sexe</t>
  </si>
  <si>
    <t>q1_1_magain_type</t>
  </si>
  <si>
    <t>q1_1_magain_type_Grossiste</t>
  </si>
  <si>
    <t>q1_3_type_produits/nourriture</t>
  </si>
  <si>
    <t>q1_3_type_produits/wash</t>
  </si>
  <si>
    <t>q1_3_type_produits/aucun</t>
  </si>
  <si>
    <t>q1_4_type_payment/gourde</t>
  </si>
  <si>
    <t>q1_4_type_payment/dollar</t>
  </si>
  <si>
    <t>q1_4_type_payment/mobile</t>
  </si>
  <si>
    <t>q1_4_type_payment/credite_tot</t>
  </si>
  <si>
    <t>q1_4_type_payment/credite_part</t>
  </si>
  <si>
    <t>q1_4_type_payment/trock</t>
  </si>
  <si>
    <t>q1_4_type_payment/coupon</t>
  </si>
  <si>
    <t>q1_4_type_payment/check</t>
  </si>
  <si>
    <t>q1_4_type_payment/autre</t>
  </si>
  <si>
    <t>q1_4_type_payment/nsnr</t>
  </si>
  <si>
    <t>q2_1_articles_disponibles/farine_ble</t>
  </si>
  <si>
    <t>q2_1_articles_disponibles/riz</t>
  </si>
  <si>
    <t>q2_1_articles_disponibles/mais</t>
  </si>
  <si>
    <t>q2_1_articles_disponibles/sucre</t>
  </si>
  <si>
    <t>q2_1_articles_disponibles/haricot_noir</t>
  </si>
  <si>
    <t>q2_1_articles_disponibles/haricot_rouge</t>
  </si>
  <si>
    <t>q2_1_articles_disponibles/huile</t>
  </si>
  <si>
    <t>q2_1_articles_disponibles/aucun</t>
  </si>
  <si>
    <t>q2_2_utilisation_marmite</t>
  </si>
  <si>
    <t>farine_prix</t>
  </si>
  <si>
    <t>q3_2_prix_bas_marmite_riz</t>
  </si>
  <si>
    <t>riz_prix</t>
  </si>
  <si>
    <t>mais_prix</t>
  </si>
  <si>
    <t>sucre_prix</t>
  </si>
  <si>
    <t>haricot_noir_prix</t>
  </si>
  <si>
    <t>haricot_rouge_prix</t>
  </si>
  <si>
    <t>q3_2_prix_bas_gal_huile</t>
  </si>
  <si>
    <t>huile_prix_unite_converti_gallon</t>
  </si>
  <si>
    <t>huile_prix</t>
  </si>
  <si>
    <t>q4_2_raison_rupture_nourriture/taux_echange</t>
  </si>
  <si>
    <t>q4_2_raison_rupture_nourriture/catastrophe</t>
  </si>
  <si>
    <t>q4_2_raison_rupture_nourriture/pas_saison</t>
  </si>
  <si>
    <t>q4_2_raison_rupture_nourriture/stockage</t>
  </si>
  <si>
    <t>q4_2_raison_rupture_nourriture/indisponible_f</t>
  </si>
  <si>
    <t>q4_2_raison_rupture_nourriture/relation_f</t>
  </si>
  <si>
    <t>q4_2_raison_rupture_nourriture/pas_voulu</t>
  </si>
  <si>
    <t>q4_2_raison_rupture_nourriture/autre</t>
  </si>
  <si>
    <t>q4_2_raison_rupture_nourriture/nsnr</t>
  </si>
  <si>
    <t>q4_3_produits_rupture_nourriture/farine_ble</t>
  </si>
  <si>
    <t>q4_3_produits_rupture_nourriture/riz</t>
  </si>
  <si>
    <t>q4_3_produits_rupture_nourriture/mais</t>
  </si>
  <si>
    <t>q4_3_produits_rupture_nourriture/sucre</t>
  </si>
  <si>
    <t>q4_3_produits_rupture_nourriture/haricot_noir</t>
  </si>
  <si>
    <t>q4_3_produits_rupture_nourriture/haricot_rouge</t>
  </si>
  <si>
    <t>q4_3_produits_rupture_nourriture/huile</t>
  </si>
  <si>
    <t>q4_3_produits_rupture_nourriture/aucun</t>
  </si>
  <si>
    <t>q2_1_articles_disponibles_eha/savon_lessive</t>
  </si>
  <si>
    <t>q2_1_articles_disponibles_eha/brosse_dent</t>
  </si>
  <si>
    <t>q2_1_articles_disponibles_eha/dentrifrice</t>
  </si>
  <si>
    <t>q2_1_articles_disponibles_eha/papier_toilette</t>
  </si>
  <si>
    <t>q2_1_articles_disponibles_eha/serviettes_hygieniques</t>
  </si>
  <si>
    <t>q2_1_articles_disponibles_eha/chlore_liquide</t>
  </si>
  <si>
    <t>q2_1_articles_disponibles_eha/savon_mains</t>
  </si>
  <si>
    <t>q2_1_articles_disponibles_eha/aucun</t>
  </si>
  <si>
    <t>q3_2_prix_75g_savon_lessive</t>
  </si>
  <si>
    <t>q3_2_prix_bas_autre_savon_lessive</t>
  </si>
  <si>
    <t>savon_lessive_prix</t>
  </si>
  <si>
    <t>brosse_dent_prix</t>
  </si>
  <si>
    <t>q3_1_unite_dentifrice</t>
  </si>
  <si>
    <t>q3_2_prix_85g_dentifrice</t>
  </si>
  <si>
    <t>q3_1_2_unites_autre_dentifrice</t>
  </si>
  <si>
    <t>q3_2_prix_bas_autre_dentifrice_dentrifrice</t>
  </si>
  <si>
    <t>dentifrice_prix</t>
  </si>
  <si>
    <t>papier_toilette_prix</t>
  </si>
  <si>
    <t>q3_2_prix_p8_serviettes_hygieniques</t>
  </si>
  <si>
    <t>serv_hygieniques_prix</t>
  </si>
  <si>
    <t>q3_2_prix_bas_autre_chlore_liquide</t>
  </si>
  <si>
    <t>chlore_prix_unite_converti_litre</t>
  </si>
  <si>
    <t>chlore_prix</t>
  </si>
  <si>
    <t>q3_2_prix_75g_savon_mains</t>
  </si>
  <si>
    <t>q3_1_2_unites_autre_savon_toilette</t>
  </si>
  <si>
    <t>q3_2_prix_bas_autre_savon_toilette</t>
  </si>
  <si>
    <t>savon_mains_prix</t>
  </si>
  <si>
    <t>q4_2_raison_rupture_eha/taux_echange</t>
  </si>
  <si>
    <t>q4_2_raison_rupture_eha/catastrophe</t>
  </si>
  <si>
    <t>q4_2_raison_rupture_eha/stockage</t>
  </si>
  <si>
    <t>q4_2_raison_rupture_eha/indisponible_f</t>
  </si>
  <si>
    <t>q4_2_raison_rupture_eha/relation_f</t>
  </si>
  <si>
    <t>q4_2_raison_rupture_eha/pas_voulu</t>
  </si>
  <si>
    <t>q4_2_raison_rupture_eha/autre</t>
  </si>
  <si>
    <t>q4_2_raison_rupture_eha/nsnr</t>
  </si>
  <si>
    <t>q4_3_produits_rupture_eha/savon_lessive</t>
  </si>
  <si>
    <t>q4_3_produits_rupture_eha/brosse_dent</t>
  </si>
  <si>
    <t>q4_3_produits_rupture_eha/dentrifrice</t>
  </si>
  <si>
    <t>q4_3_produits_rupture_eha/papier_toilette</t>
  </si>
  <si>
    <t>q4_3_produits_rupture_eha/serviettes_hygieniques</t>
  </si>
  <si>
    <t>q4_3_produits_rupture_eha/chlore_liquide</t>
  </si>
  <si>
    <t>q4_3_produits_rupture_eha/savon_mains</t>
  </si>
  <si>
    <t>q4_3_produits_rupture_eha/aucun</t>
  </si>
  <si>
    <t>q1_2_client_marche</t>
  </si>
  <si>
    <t>q2_1_type_source</t>
  </si>
  <si>
    <t>q2_1_type_source_autre</t>
  </si>
  <si>
    <t>source_eau</t>
  </si>
  <si>
    <t>nom_source_eau</t>
  </si>
  <si>
    <t>source_eau_all</t>
  </si>
  <si>
    <t>nom_unite_autre_eau_1</t>
  </si>
  <si>
    <t>unite_autre_eau_connue</t>
  </si>
  <si>
    <t>note_autre_unite</t>
  </si>
  <si>
    <t>q2_3_eau_autre_unite</t>
  </si>
  <si>
    <t>nom_unite_autre_eau_2</t>
  </si>
  <si>
    <t>unite_autre_eau_autre</t>
  </si>
  <si>
    <t>q2_3_eau_autre_unite_quantite</t>
  </si>
  <si>
    <t>q2_4_prix_eau_connue</t>
  </si>
  <si>
    <t>q2_4_prix_eau_autre</t>
  </si>
  <si>
    <t>eau_prix</t>
  </si>
  <si>
    <t>q3_1_ruptures_eau</t>
  </si>
  <si>
    <t>q3_3_raisons_ruptures_eau</t>
  </si>
  <si>
    <t>q3_3_raisons_ruptures_eau/insecu</t>
  </si>
  <si>
    <t>q3_3_raisons_ruptures_eau/pb_transport</t>
  </si>
  <si>
    <t>q3_3_raisons_ruptures_eau/catastrophe</t>
  </si>
  <si>
    <t>q3_3_raisons_ruptures_eau/secheresse</t>
  </si>
  <si>
    <t>q3_3_raisons_ruptures_eau/infrastructures</t>
  </si>
  <si>
    <t>q3_3_raisons_ruptures_eau/technique</t>
  </si>
  <si>
    <t>q3_3_raisons_ruptures_eau/politique</t>
  </si>
  <si>
    <t>q3_3_raisons_ruptures_eau/contamination</t>
  </si>
  <si>
    <t>q3_3_raisons_ruptures_eau/autre</t>
  </si>
  <si>
    <t>q3_3_raisons_ruptures_eau/nsnr</t>
  </si>
  <si>
    <t>q3_3_1_autre_rupture_nourriture</t>
  </si>
  <si>
    <t>Milieu rural</t>
  </si>
  <si>
    <t>Enquête auprès d'un marchand</t>
  </si>
  <si>
    <t>Femme</t>
  </si>
  <si>
    <t>Détaillant avec boutique</t>
  </si>
  <si>
    <t>Entre 21 et 60</t>
  </si>
  <si>
    <t>Savon lessive Brosse à dent Dentifrice Papier toilette Serviettes hygiéniques Savon pour se laver</t>
  </si>
  <si>
    <t>Homme</t>
  </si>
  <si>
    <t>Plus de 60</t>
  </si>
  <si>
    <t>Détaillant sur une table</t>
  </si>
  <si>
    <t>manje</t>
  </si>
  <si>
    <t>Oui je connais le prix de mes produits en grosse marmite</t>
  </si>
  <si>
    <t>Farine de blé blanche Riz Maïs (moulu) Sucre Haricot noir Haricot rouge Huile végétale</t>
  </si>
  <si>
    <t>Grand'Anse</t>
  </si>
  <si>
    <t>Moins de 20</t>
  </si>
  <si>
    <t>Farine de blé blanche Riz Sucre Huile végétale</t>
  </si>
  <si>
    <t>Farine de blé blanche Riz Maïs (moulu) Sucre Haricot noir Huile végétale</t>
  </si>
  <si>
    <t>Brosse à dent Dentifrice Papier toilette Serviettes hygiéniques Savon pour se laver</t>
  </si>
  <si>
    <t>Enquête auprès d'un client (pour l'eau de boisson uniquement)</t>
  </si>
  <si>
    <t>Oui, je vais parfois/souvent chercher l'eau</t>
  </si>
  <si>
    <t>boutique</t>
  </si>
  <si>
    <t>Farine de blé blanche Riz Maïs (moulu) Sucre Huile végétale</t>
  </si>
  <si>
    <t>mililit</t>
  </si>
  <si>
    <t>riv</t>
  </si>
  <si>
    <t>A cause de la sècheresses</t>
  </si>
  <si>
    <t>Problèmes de transport</t>
  </si>
  <si>
    <t>En espèces (Gourde) A crédit partiel</t>
  </si>
  <si>
    <t>Marché de Cluny</t>
  </si>
  <si>
    <t>Détaillant mobile</t>
  </si>
  <si>
    <t>kiosque</t>
  </si>
  <si>
    <t>source</t>
  </si>
  <si>
    <t>lòt</t>
  </si>
  <si>
    <t>Lit</t>
  </si>
  <si>
    <t>branchement</t>
  </si>
  <si>
    <t>Problèmes techniques sur le réseau</t>
  </si>
  <si>
    <t>Infrastructures endomagées</t>
  </si>
  <si>
    <t>COMMUNE</t>
  </si>
  <si>
    <t>DEP</t>
  </si>
  <si>
    <t>MILIEU</t>
  </si>
  <si>
    <t>Row Labels</t>
  </si>
  <si>
    <t>Grand Total</t>
  </si>
  <si>
    <t>Total général</t>
  </si>
  <si>
    <t>Raison de la rupture de Stock</t>
  </si>
  <si>
    <t>Taux de change</t>
  </si>
  <si>
    <t>Produits indisponibles chez le fournisseur</t>
  </si>
  <si>
    <t>Produits trop chers</t>
  </si>
  <si>
    <t>Autre *</t>
  </si>
  <si>
    <t>Type de commerce</t>
  </si>
  <si>
    <t>Types de paiement acceptés</t>
  </si>
  <si>
    <t>Crédit partiel</t>
  </si>
  <si>
    <t>Milieu urbain</t>
  </si>
  <si>
    <t>Crédit total</t>
  </si>
  <si>
    <t>Sexe des commerçants enquêtés</t>
  </si>
  <si>
    <t>Sexe des clients enquêtés</t>
  </si>
  <si>
    <t>Pas de réponse</t>
  </si>
  <si>
    <t>CARACTERISTIQUES DES CLIENTS INTERROGES ET PRATIQUES CONCERNANT L'APPROVISONNEMENT EN EAU</t>
  </si>
  <si>
    <t>Raisons citées par les IP ayant fait face à des problèmes d'approvisionnement</t>
  </si>
  <si>
    <t>Problèmes liés à l'insécurité</t>
  </si>
  <si>
    <t>Problèmes d'infrastructures</t>
  </si>
  <si>
    <t>Problèmes technique sur le réseau</t>
  </si>
  <si>
    <t>Difficultés politiques</t>
  </si>
  <si>
    <t>Eau</t>
  </si>
  <si>
    <t>Serviettes Hygiéniques</t>
  </si>
  <si>
    <t>Savon de toilette</t>
  </si>
  <si>
    <t>Chlore</t>
  </si>
  <si>
    <t>Brosse à dents</t>
  </si>
  <si>
    <t>Haricots rouges</t>
  </si>
  <si>
    <t>Haricots noirs</t>
  </si>
  <si>
    <t>Farine de Blé</t>
  </si>
  <si>
    <t>Prix_Médians</t>
  </si>
  <si>
    <t>Farine de blé blanche</t>
  </si>
  <si>
    <t>localite</t>
  </si>
  <si>
    <t>jac_1</t>
  </si>
  <si>
    <t>Beaudoin</t>
  </si>
  <si>
    <t>cit_1</t>
  </si>
  <si>
    <t>portpi_1</t>
  </si>
  <si>
    <t>est_1</t>
  </si>
  <si>
    <t>lim_1</t>
  </si>
  <si>
    <t>cayes_2</t>
  </si>
  <si>
    <r>
      <t>PRIX MÉDIAN PAR PRODUIT (AU GLOBAL)</t>
    </r>
    <r>
      <rPr>
        <vertAlign val="superscript"/>
        <sz val="11"/>
        <color rgb="FFEE5859"/>
        <rFont val="Arial Narrow"/>
        <family val="2"/>
      </rPr>
      <t>1</t>
    </r>
  </si>
  <si>
    <r>
      <t>Panier ICSM sans eau</t>
    </r>
    <r>
      <rPr>
        <b/>
        <vertAlign val="superscript"/>
        <sz val="12"/>
        <color theme="1"/>
        <rFont val="Arial Narrow"/>
        <family val="2"/>
      </rPr>
      <t>2</t>
    </r>
  </si>
  <si>
    <r>
      <t>PRIX MÉDIAN PAR DÉPARTEMENT</t>
    </r>
    <r>
      <rPr>
        <vertAlign val="superscript"/>
        <sz val="11"/>
        <color rgb="FFEE5859"/>
        <rFont val="Arial Narrow"/>
        <family val="2"/>
      </rPr>
      <t>1</t>
    </r>
  </si>
  <si>
    <r>
      <t>PRIX MÉDIAN PAR MILIEU</t>
    </r>
    <r>
      <rPr>
        <vertAlign val="superscript"/>
        <sz val="11"/>
        <color rgb="FFEE5859"/>
        <rFont val="Arial Narrow"/>
        <family val="2"/>
      </rPr>
      <t>1</t>
    </r>
  </si>
  <si>
    <r>
      <rPr>
        <vertAlign val="superscript"/>
        <sz val="10"/>
        <color theme="1"/>
        <rFont val="Arial Narrow"/>
        <family val="2"/>
      </rPr>
      <t>1</t>
    </r>
    <r>
      <rPr>
        <sz val="10"/>
        <color theme="1"/>
        <rFont val="Arial Narrow"/>
        <family val="2"/>
      </rPr>
      <t xml:space="preserve"> Le nombre insuffisant de prix collectés constitue une limite importante et devra être pris en compte lors de l'interprétation des résultats. </t>
    </r>
  </si>
  <si>
    <r>
      <rPr>
        <vertAlign val="superscript"/>
        <sz val="10"/>
        <color theme="1"/>
        <rFont val="Arial Narrow"/>
        <family val="2"/>
      </rPr>
      <t>1</t>
    </r>
    <r>
      <rPr>
        <sz val="10"/>
        <color theme="1"/>
        <rFont val="Arial Narrow"/>
        <family val="2"/>
      </rPr>
      <t xml:space="preserve"> Afin de permettre une interprétatin plus robuste, un minimum de 4 prix devront être collectés par produit lors des prochains cycles de collecte.</t>
    </r>
  </si>
  <si>
    <r>
      <rPr>
        <vertAlign val="superscript"/>
        <sz val="10"/>
        <color theme="1"/>
        <rFont val="Arial Narrow"/>
        <family val="2"/>
      </rPr>
      <t xml:space="preserve">2 </t>
    </r>
    <r>
      <rPr>
        <sz val="10"/>
        <color theme="1"/>
        <rFont val="Arial Narrow"/>
        <family val="2"/>
      </rPr>
      <t>Les prix de l'eau sont présentés à part en raison d'une variation importante des prix de ce produit liée à des différences dans les contenants utilisés</t>
    </r>
  </si>
  <si>
    <r>
      <rPr>
        <vertAlign val="superscript"/>
        <sz val="10"/>
        <color theme="1"/>
        <rFont val="Arial Narrow"/>
        <family val="2"/>
      </rPr>
      <t xml:space="preserve">2 </t>
    </r>
    <r>
      <rPr>
        <sz val="10"/>
        <color theme="1"/>
        <rFont val="Arial Narrow"/>
        <family val="2"/>
      </rPr>
      <t>Par ailleurs, étant donné que des services de remplissage d'eau potable à bas prix/gratuits existent dans certaines localités, l'inclusion du prix du bokit fermé de 5 gallons dans le panier ICSM risquerait d'affecter la représentativité des résultats</t>
    </r>
  </si>
  <si>
    <r>
      <rPr>
        <vertAlign val="superscript"/>
        <sz val="10"/>
        <color theme="1"/>
        <rFont val="Arial Narrow"/>
        <family val="2"/>
      </rPr>
      <t xml:space="preserve">4 </t>
    </r>
    <r>
      <rPr>
        <sz val="10"/>
        <color theme="1"/>
        <rFont val="Arial Narrow"/>
        <family val="2"/>
      </rPr>
      <t xml:space="preserve">En raison d’un manque de comparabilité des lieux d’approvisionnement et du niveau de qualité de l’eau considérés pour l’eau de boisson, la distribution des prix apparait relativement asymétrique pour ce produit : il existe des différences importantes entre les prix relevés, avec plusieurs groupes de valeurs analogues. Le profil des ménages (i.e. niveau de vulnérabilité, accès aux services de base) interrogés lors de l’enquête n’étant pas une variable connue, l’utilisation de la médiane comme valeur centrale présenterait le risque d’une sous-estimation du prix de l’eau payé par les ménages vulnérables, dont les conditions d’accès physique/financier aux branchements privés ou aux sources aménagées peuvent varier. 
</t>
    </r>
  </si>
  <si>
    <r>
      <t xml:space="preserve">Par conséquent, </t>
    </r>
    <r>
      <rPr>
        <b/>
        <sz val="10"/>
        <color theme="1"/>
        <rFont val="Arial Narrow"/>
        <family val="2"/>
      </rPr>
      <t>la moyenne tronquée à 20% (i.e. calcul de la moyenne après avoir retiré les valeurs extrêmes à hauteur de 20% des observations) a été utilisée comme valeur centrale au niveau des localités pour ce produit</t>
    </r>
    <r>
      <rPr>
        <sz val="10"/>
        <color theme="1"/>
        <rFont val="Arial Narrow"/>
        <family val="2"/>
      </rPr>
      <t xml:space="preserve">. Cette approche permet une meilleure prise en compte des valeurs éloignées de la médiane – et donc d’éviter une sous-estimation de la valeur de l’eau dans les localités ciblées – tout en limitant l’influence des valeurs extrêmes. </t>
    </r>
  </si>
  <si>
    <r>
      <t>MÉDIANE DES PRIX MOYENS DE L'EAU TRONQUÉS A 20%</t>
    </r>
    <r>
      <rPr>
        <vertAlign val="superscript"/>
        <sz val="11"/>
        <color rgb="FFEE5859"/>
        <rFont val="Arial Narrow"/>
        <family val="2"/>
      </rPr>
      <t>4</t>
    </r>
  </si>
  <si>
    <t>Commerçants</t>
  </si>
  <si>
    <t>Caracteristiques principales sur les commerçants (informateurs clés)</t>
  </si>
  <si>
    <r>
      <t>Eau</t>
    </r>
    <r>
      <rPr>
        <vertAlign val="superscript"/>
        <sz val="12"/>
        <color theme="1"/>
        <rFont val="Arial Narrow"/>
        <family val="2"/>
      </rPr>
      <t>2</t>
    </r>
  </si>
  <si>
    <t>EHA</t>
  </si>
  <si>
    <t>Prix médians janvier 21 (HTG)</t>
  </si>
  <si>
    <t>Prix médians nov 20 (HTG)</t>
  </si>
  <si>
    <t>VARIATIONS AU GLOBAL</t>
  </si>
  <si>
    <t>Panier</t>
  </si>
  <si>
    <t>Panier ICSM sans eau</t>
  </si>
  <si>
    <t>VARIATIONS DU PRIX DES PANIERS AU GLOBAL</t>
  </si>
  <si>
    <t>VARIATIONS DU PRIX DES PANIERS EN MILIEU URBAIN</t>
  </si>
  <si>
    <t>Panier ICSM sans eau - Milieu urbain</t>
  </si>
  <si>
    <t>Panier Alimentaire ICSM - Milieu urbain</t>
  </si>
  <si>
    <t>Panier EHA ICSM - Milieu urbain</t>
  </si>
  <si>
    <t>VARIATIONS DU PRIX DES PANIERS EN MILIEU RURAL</t>
  </si>
  <si>
    <t>Panier ICSM sans eau - Milieu rural</t>
  </si>
  <si>
    <t>Panier Alimentaire ICSM - Milieu rural</t>
  </si>
  <si>
    <t>Panier EHA ICSM - Milieu rural</t>
  </si>
  <si>
    <t>EVOLUTION DU % DES COMMERCANTS AYANT FAIT FACE A DES RUPTURES DE STOCK</t>
  </si>
  <si>
    <t>Type de produits</t>
  </si>
  <si>
    <t>EVOLUTION DU % DES COMMERCANTS AYANT ACCES AU CREDIT</t>
  </si>
  <si>
    <t>Détaillant mobile / sur table</t>
  </si>
  <si>
    <t>Aucune variation</t>
  </si>
  <si>
    <t>Moins de commerçants</t>
  </si>
  <si>
    <t>Plus de commerçants</t>
  </si>
  <si>
    <t>Variations</t>
  </si>
  <si>
    <t>audit</t>
  </si>
  <si>
    <t>q3_2_prix_bas_autre_haricot_noir</t>
  </si>
  <si>
    <t>q3_1_remplissage_huille</t>
  </si>
  <si>
    <t>call_savon_lessive_75g_prix</t>
  </si>
  <si>
    <t>savon_prix_standard</t>
  </si>
  <si>
    <t>serv_hygieniques_prix_unite_standard</t>
  </si>
  <si>
    <t>q05_commune_test</t>
  </si>
  <si>
    <t>q05_commune_test_non</t>
  </si>
  <si>
    <t>_id</t>
  </si>
  <si>
    <t>_submission_time</t>
  </si>
  <si>
    <t>_validation_status</t>
  </si>
  <si>
    <t>_index</t>
  </si>
  <si>
    <t>icsm_haiti</t>
  </si>
  <si>
    <t>Bidon/Bouteille fermée.</t>
  </si>
  <si>
    <t>GVC</t>
  </si>
  <si>
    <t>gvc</t>
  </si>
  <si>
    <t>DG34</t>
  </si>
  <si>
    <t>GJ22</t>
  </si>
  <si>
    <t>CARE</t>
  </si>
  <si>
    <t>care</t>
  </si>
  <si>
    <t>RC71</t>
  </si>
  <si>
    <t>Marché communal de Chambellan</t>
  </si>
  <si>
    <t>chambellan</t>
  </si>
  <si>
    <t>Remplissage à partir de drum</t>
  </si>
  <si>
    <t>TP52</t>
  </si>
  <si>
    <t>MSA01</t>
  </si>
  <si>
    <t>LFP84</t>
  </si>
  <si>
    <t>Pharmacie</t>
  </si>
  <si>
    <t>Bon repos</t>
  </si>
  <si>
    <t>Problèmes de transport Insécurités dans la commune</t>
  </si>
  <si>
    <t>Marché communal de Beaumont</t>
  </si>
  <si>
    <t>beaumont</t>
  </si>
  <si>
    <r>
      <t>Eau</t>
    </r>
    <r>
      <rPr>
        <vertAlign val="superscript"/>
        <sz val="12"/>
        <color theme="0"/>
        <rFont val="Arial Narrow"/>
        <family val="2"/>
      </rPr>
      <t>4</t>
    </r>
  </si>
  <si>
    <t>Panier ICSM Réduit sans eau**</t>
  </si>
  <si>
    <t>Produits du panier réduit</t>
  </si>
  <si>
    <r>
      <rPr>
        <vertAlign val="superscript"/>
        <sz val="10"/>
        <color theme="1"/>
        <rFont val="Arial Narrow"/>
        <family val="2"/>
      </rPr>
      <t xml:space="preserve">1 </t>
    </r>
    <r>
      <rPr>
        <sz val="10"/>
        <color theme="1"/>
        <rFont val="Arial Narrow"/>
        <family val="2"/>
      </rPr>
      <t>Les prix médians (i) au global, (iii) par département et (ii) par milieu ont été calculés selon une approche "médiane des médianes" (aggrégation des médianes calculées au niveau des localités) pour éviter les biais liés au nombre de prix collectés, sauf pour l'eau où il s'agit d'une médiane des prix moyens tronqués à 20%</t>
    </r>
  </si>
  <si>
    <t>Prix médian février 2021 (HTG)</t>
  </si>
  <si>
    <t>Variation jan-fev</t>
  </si>
  <si>
    <r>
      <t>Prix en dollars</t>
    </r>
    <r>
      <rPr>
        <vertAlign val="superscript"/>
        <sz val="12"/>
        <color theme="0"/>
        <rFont val="Arial Narrow"/>
        <family val="2"/>
      </rPr>
      <t>3</t>
    </r>
  </si>
  <si>
    <t>Variation nov-fev</t>
  </si>
  <si>
    <t>NA*</t>
  </si>
  <si>
    <t>Total #</t>
  </si>
  <si>
    <t>#</t>
  </si>
  <si>
    <t>Total %</t>
  </si>
  <si>
    <t>Type de commerce, désaggrégé par sexe</t>
  </si>
  <si>
    <t>Coupons</t>
  </si>
  <si>
    <t># commerçants</t>
  </si>
  <si>
    <t>% concernés</t>
  </si>
  <si>
    <t>ACCES AU CREDIT DES FOURNISSEURS DE PRODUITS ALIMENTAIRES</t>
  </si>
  <si>
    <t>Desaggrégé par type de milieu</t>
  </si>
  <si>
    <t>Désaggrégé par département</t>
  </si>
  <si>
    <t>Valeurs</t>
  </si>
  <si>
    <t>Caracteristiques principales sur les cllients interrogés (informateurs clés) et les types de sources consédérées pour l'eau de boisson</t>
  </si>
  <si>
    <t>Evolution des prix et d'autres indicateurs par rapport aux collectes de données des cycles précédents</t>
  </si>
  <si>
    <t>gvc_gj22</t>
  </si>
  <si>
    <t>gvc_dg34</t>
  </si>
  <si>
    <t>care_1</t>
  </si>
  <si>
    <t>care_2</t>
  </si>
  <si>
    <t>care_3</t>
  </si>
  <si>
    <t>care_4</t>
  </si>
  <si>
    <t>Haïti - Initiative Conjointe de Suivi des Marchés (ICSM)</t>
  </si>
  <si>
    <t>EVOLUTION DU % DES COMMERCANTS AYANT LA CAPACITE D'AUGMENTER / RENOUVELER LEUR STOCK</t>
  </si>
  <si>
    <t xml:space="preserve">Etant donné que l'échantillonnage ne prend pas en compte l'ensemble des commerçants/fournisseurs du pays, ces données ne peuvent pas etre considerées comme représentatives, elles sont indicatives. </t>
  </si>
  <si>
    <t>nom_enqueteur</t>
  </si>
  <si>
    <t>enqueteur_connu</t>
  </si>
  <si>
    <t>enqueteur</t>
  </si>
  <si>
    <t>nom_localite</t>
  </si>
  <si>
    <t>localite_connu</t>
  </si>
  <si>
    <t>q4_2_raison_rupture_nourriture/probleme_transport</t>
  </si>
  <si>
    <t>q4_2_raison_rupture_nourriture/epuise_demande</t>
  </si>
  <si>
    <t>q4_2_raison_rupture_nourriture/epuise_appro</t>
  </si>
  <si>
    <t>q2_1_articles_disponibles_eha/chlore_grain</t>
  </si>
  <si>
    <t>q3_1_unite_chlore_grain</t>
  </si>
  <si>
    <t>q3_2_prix_bas_lt_chlore_grain</t>
  </si>
  <si>
    <t>note_chlore_autreunite_grain</t>
  </si>
  <si>
    <t>q3_1_2_unites_autre_chlore_grain</t>
  </si>
  <si>
    <t>nom_unite_autre_chlore_grain</t>
  </si>
  <si>
    <t>unite_autre_chlore_grain_connue</t>
  </si>
  <si>
    <t>q3_1_3_poids_unite_autre_chlore_grain</t>
  </si>
  <si>
    <t>q3_2_prix_bas_autre_chlore_grain</t>
  </si>
  <si>
    <t>q3_3_importe_chlore_grain</t>
  </si>
  <si>
    <t>chlore_grain_conversion</t>
  </si>
  <si>
    <t>chlore_grain_prix</t>
  </si>
  <si>
    <t>q4_2_raison_rupture_eha/probleme_transport</t>
  </si>
  <si>
    <t>q4_2_raison_rupture_eha/epuise</t>
  </si>
  <si>
    <t>q4_2_raison_rupture_eha/epuise_appro</t>
  </si>
  <si>
    <t>q4_3_produits_rupture_eha/chlore_grain</t>
  </si>
  <si>
    <t>q2_1_type_source_derniere_fois_autre_raison</t>
  </si>
  <si>
    <t>q2_3_eau_quantite_1gal</t>
  </si>
  <si>
    <t>eau_prix_unite_converti_1gal</t>
  </si>
  <si>
    <t>q3_1_traitement_eau</t>
  </si>
  <si>
    <t>q3_1_traitement_eau_non</t>
  </si>
  <si>
    <t>_notes</t>
  </si>
  <si>
    <t>_status</t>
  </si>
  <si>
    <t>_submitted_by</t>
  </si>
  <si>
    <t>_tags</t>
  </si>
  <si>
    <t>[]</t>
  </si>
  <si>
    <t>submitted_via_web</t>
  </si>
  <si>
    <t>Produits d'hygiène et assainissement</t>
  </si>
  <si>
    <t>Savon lessive Chlore en grain (nettoyage)</t>
  </si>
  <si>
    <t>Marché communal des Cayes</t>
  </si>
  <si>
    <t>Oui, parfois</t>
  </si>
  <si>
    <t>beaumont_1</t>
  </si>
  <si>
    <t>Centre-ville</t>
  </si>
  <si>
    <t>Centre-ville de l'Estère</t>
  </si>
  <si>
    <t>Marché L'Estère</t>
  </si>
  <si>
    <t>lest_1</t>
  </si>
  <si>
    <t>voisin</t>
  </si>
  <si>
    <t>Oui, chaque fois</t>
  </si>
  <si>
    <t>Nourriture Produits d'hygiène et assainissement</t>
  </si>
  <si>
    <t>Savon lessive Brosse à dent Dentifrice Papier toilette Serviettes hygiéniques Chlore en grain (nettoyage) Savon pour se laver</t>
  </si>
  <si>
    <t>Chlore en grain (nettoyage)</t>
  </si>
  <si>
    <t>Savon lessive Brosse à dent Dentifrice Papier toilette Serviettes hygiéniques Savon pour se laver Chlore en grain (nettoyage)</t>
  </si>
  <si>
    <t>cap_centre_ville</t>
  </si>
  <si>
    <t>Savon lessive Brosse à dent Dentifrice Papier toilette Serviettes hygiéniques Chlore liquide (nettoyage) Chlore en grain (nettoyage) Savon pour se laver</t>
  </si>
  <si>
    <t>Produit épuisé car beaucoup de personnes ont acheté</t>
  </si>
  <si>
    <t># enquêtes</t>
  </si>
  <si>
    <t># Farine</t>
  </si>
  <si>
    <t xml:space="preserve"> # Riz</t>
  </si>
  <si>
    <t># Maïs</t>
  </si>
  <si>
    <t># Sucre</t>
  </si>
  <si>
    <t># Haricot noir</t>
  </si>
  <si>
    <t># Haricot rouge</t>
  </si>
  <si>
    <t># Huile</t>
  </si>
  <si>
    <t># Savon lessive</t>
  </si>
  <si>
    <t># Brosse à dents</t>
  </si>
  <si>
    <t># Papier toilette</t>
  </si>
  <si>
    <t># Chlore liquide</t>
  </si>
  <si>
    <t># Savon mains</t>
  </si>
  <si>
    <t># Dentifrice</t>
  </si>
  <si>
    <t># Serviettes hygiéniques</t>
  </si>
  <si>
    <t># Eau boisson</t>
  </si>
  <si>
    <t># Chlore grains</t>
  </si>
  <si>
    <t>NOMBRE DE PRIX COLLECTÉS PAR PRODUIT PAR DEPARTEMENT (minimum visé = 4 prix par produit et par marché)</t>
  </si>
  <si>
    <t>Chlore en grains</t>
  </si>
  <si>
    <t>Variation fev-mars</t>
  </si>
  <si>
    <t>Prix médian mars 2021 (HTG)</t>
  </si>
  <si>
    <t>VARIATIONS PAR DEPARTEMENT - PRODUITS ALIMENTAIRES</t>
  </si>
  <si>
    <t>VARIATIONS PAR DEPARTEMENT - PRODUITS EHA</t>
  </si>
  <si>
    <t>Chlore grains</t>
  </si>
  <si>
    <t>Gourdes</t>
  </si>
  <si>
    <t>Dollar</t>
  </si>
  <si>
    <t>Paiement</t>
  </si>
  <si>
    <t>Evolution du nombre de commerçants dans le marché, selon les commerçants</t>
  </si>
  <si>
    <t>Nombre de clients par jour, désaggégé par le sexe du commerçant</t>
  </si>
  <si>
    <t>Stock épuisé</t>
  </si>
  <si>
    <t xml:space="preserve">AVEZ VOUS ACCÈS AU CRÉDIT POUR ACHETER DES PRODUITS DE NOURRITURE ? </t>
  </si>
  <si>
    <t>Selon le département d'implantation / origine du commerçant</t>
  </si>
  <si>
    <t>Savon mains</t>
  </si>
  <si>
    <t>Selon le nombre de commerçants vendant chaque produit</t>
  </si>
  <si>
    <t>EST-CE QUE VOTRE FOURNISSEUR PRINCIPAL DE PRODUITS EHA SE TROUVE EN HAÏTI ?</t>
  </si>
  <si>
    <t xml:space="preserve">AVEZ VOUS ACCÈS AU CRÉDIT POUR ACHETER DES PRODUITS EHA ? </t>
  </si>
  <si>
    <t>EST-CE QUE VOUS AVEZ ACTUELLEMENT LA CAPACITÉ D'AUGMENTER/RENOUVELER VOTRE STOCK EN PRODUITS EHA DE 20% DANS UN DELAI DE 15 JOURS EN CAS D'AUGMENTATION DE LA DEMANDE?</t>
  </si>
  <si>
    <t>Département du commerçant</t>
  </si>
  <si>
    <t>ACCES AU CREDIT DES FOURNISSEURS DE PRODUITS EHA</t>
  </si>
  <si>
    <t>Desaggrégé par département</t>
  </si>
  <si>
    <t>Nombre de q010_sexe</t>
  </si>
  <si>
    <t>#IP</t>
  </si>
  <si>
    <t>%IP</t>
  </si>
  <si>
    <t>TRAITEMENT DE L'EAU</t>
  </si>
  <si>
    <t>Proportion des clients considérant que l'eau de boisson qu'ils se procurent / achètent habituellement est déjà traitée</t>
  </si>
  <si>
    <t>Proportion des clients traitant l'eau à domicile, parmi les clients ayant rapporté que l'eau n'était pas déjà traitée</t>
  </si>
  <si>
    <t>Feuile</t>
  </si>
  <si>
    <t>pwodwi lijèn, netwayaj</t>
  </si>
  <si>
    <t>Enquêteur 2</t>
  </si>
  <si>
    <t>anketè 2</t>
  </si>
  <si>
    <t>lòt ( bay presizyon )</t>
  </si>
  <si>
    <t>petit_trou_1</t>
  </si>
  <si>
    <t>croix_2</t>
  </si>
  <si>
    <t>mira_3</t>
  </si>
  <si>
    <t>Saint Michel</t>
  </si>
  <si>
    <t>Marché du centre-ville de Petit Trou des Nippes / Ste Thérèse</t>
  </si>
  <si>
    <t>mir_st_michel</t>
  </si>
  <si>
    <t>Marché de St Michel</t>
  </si>
  <si>
    <t>Sélection des unités / variables pris en compte pour le calcul des prix médians (standardisation) des produits,  ainsi que des autres indicateurs et variables calculées</t>
  </si>
  <si>
    <t>Limites</t>
  </si>
  <si>
    <t>meme_dep_food</t>
  </si>
  <si>
    <t>meme_com_food</t>
  </si>
  <si>
    <t>meme_dep_eha</t>
  </si>
  <si>
    <t>meme_com_food_001</t>
  </si>
  <si>
    <t>q09_1_agelegal_non_001</t>
  </si>
  <si>
    <t>q2_1_type_source_derniere_fois_autre_raison_autre</t>
  </si>
  <si>
    <t>q3_1_distance_eau</t>
  </si>
  <si>
    <t>eau_prix_connu</t>
  </si>
  <si>
    <t>Différent</t>
  </si>
  <si>
    <t>J’ai appliqué la même diminution</t>
  </si>
  <si>
    <t>Les prix ont augmenté chez mon fournisseur</t>
  </si>
  <si>
    <t>Reprise de valeur du dollar américain par rapport à la gourde</t>
  </si>
  <si>
    <t>Meme</t>
  </si>
  <si>
    <t>Je n’ai pas remarqué de variations</t>
  </si>
  <si>
    <t>Les prix de certains produits ont diminué et d’autre ont augmenté</t>
  </si>
  <si>
    <t>Diminution de la production / rareté des produits</t>
  </si>
  <si>
    <t>J’ai appliqué la même augmentation</t>
  </si>
  <si>
    <t>Augmentation de la valeur de la gourde par rapport au dollar américain</t>
  </si>
  <si>
    <t>Il n'y a pas d'autres options dans ma zone</t>
  </si>
  <si>
    <t>gros bidon de 5 gallons (18,9 L)</t>
  </si>
  <si>
    <t>5gal</t>
  </si>
  <si>
    <t>bidon ki vo 5 galon (18,9L)</t>
  </si>
  <si>
    <t>L'eau est de meilleure qualité</t>
  </si>
  <si>
    <t>J’ai légèrement augmenté mes prix, mais pas autant que le fournisseur</t>
  </si>
  <si>
    <t>petit bidon de 1 gallon (3,78 L)</t>
  </si>
  <si>
    <t>1gal</t>
  </si>
  <si>
    <t>bidon ki vo 1 galon (3,78L)</t>
  </si>
  <si>
    <t>Entre 30 min et 1h au total</t>
  </si>
  <si>
    <t>Les autres points d'eau ne sont pas fonctionnels</t>
  </si>
  <si>
    <t>Plus d'1h au total</t>
  </si>
  <si>
    <t>J’ai légèrement diminué mes prix, mais pas autant que le fournisseur</t>
  </si>
  <si>
    <t>C'est le moins cher</t>
  </si>
  <si>
    <t>Farine de blé blanche Riz Maïs (moulu) Sucre Haricot noir Huile végétale Haricot rouge</t>
  </si>
  <si>
    <t>Marché de Terre Noire</t>
  </si>
  <si>
    <t>Autres (précisez)</t>
  </si>
  <si>
    <t>Savon lessive Papier toilette</t>
  </si>
  <si>
    <t>Riz Huile végétale</t>
  </si>
  <si>
    <t>Savon lessive Dentifrice Serviettes hygiéniques Savon pour se laver</t>
  </si>
  <si>
    <t>Je ne sais pas</t>
  </si>
  <si>
    <t>mwen pa konnen</t>
  </si>
  <si>
    <t>Non, jamais.</t>
  </si>
  <si>
    <t>Ka Raymond</t>
  </si>
  <si>
    <t>petit_trou_2</t>
  </si>
  <si>
    <t>Troubles socio-politiques / insécurité</t>
  </si>
  <si>
    <t>Je n’ai pas modifié mes prix</t>
  </si>
  <si>
    <t>Pas de commentaire</t>
  </si>
  <si>
    <t>Croix-Rouge Neerlandaise</t>
  </si>
  <si>
    <t>crnl</t>
  </si>
  <si>
    <t>Cap Rouge</t>
  </si>
  <si>
    <t>cayjac_1</t>
  </si>
  <si>
    <t>Marché de Cap Rouge</t>
  </si>
  <si>
    <t>cayjac</t>
  </si>
  <si>
    <t>Marché Beaudoin</t>
  </si>
  <si>
    <t>Changement du taux de change de la Gourde Problèmes liés au transport ou au carburant</t>
  </si>
  <si>
    <t>Lagon</t>
  </si>
  <si>
    <t>terre_neuve_1</t>
  </si>
  <si>
    <t>Marché de Lagon</t>
  </si>
  <si>
    <t>Prix médian Avril 2021 (HTG)</t>
  </si>
  <si>
    <t>Variation mars-avril</t>
  </si>
  <si>
    <t>Variation nov-avril</t>
  </si>
  <si>
    <t>POURCENTAGE DE PRODUITS ALIMENTAIRES IMPORTÉS RAPPORTÉ PAR LES COMMERCANTS</t>
  </si>
  <si>
    <t>POURCENTAGE DE PRODUITS EHA IMPORTÉS RAPPORTÉ PAR LES COMMERCANTS</t>
  </si>
  <si>
    <t>Dentrifrice</t>
  </si>
  <si>
    <t>Chlore en grain</t>
  </si>
  <si>
    <t>Count of meme_dep_food</t>
  </si>
  <si>
    <t>FOURNISSEUR PRINCIPAL DE PRODUITS EHA EST SITUÉ DANS LE MÊME DÉPARTEMENT QUE LE COMMERÇANT</t>
  </si>
  <si>
    <r>
      <t>EST-CE QUE VOUS AVEZ FAIT FACE A DES PROBLEMES D'APPROVISIONNEMENT EN EAU AU COURS DU DERNIER MOIS?</t>
    </r>
    <r>
      <rPr>
        <sz val="12"/>
        <color theme="1"/>
        <rFont val="Arial Narrow"/>
        <family val="2"/>
      </rPr>
      <t xml:space="preserve"> (question posée aux clients du marché)</t>
    </r>
  </si>
  <si>
    <t>Catastrophe naturelle</t>
  </si>
  <si>
    <t>Secheresse</t>
  </si>
  <si>
    <t>Disaggrégé par type de source considérée</t>
  </si>
  <si>
    <t>Source</t>
  </si>
  <si>
    <t>Prix moyen tronqué (HTG)</t>
  </si>
  <si>
    <t>Question</t>
  </si>
  <si>
    <t>ID</t>
  </si>
  <si>
    <t>Follow-up</t>
  </si>
  <si>
    <t>Enumerator</t>
  </si>
  <si>
    <t>uuid</t>
  </si>
  <si>
    <t>Community</t>
  </si>
  <si>
    <t>Notes</t>
  </si>
  <si>
    <t>Old Value</t>
  </si>
  <si>
    <t>New Value</t>
  </si>
  <si>
    <t>Reason</t>
  </si>
  <si>
    <t>Modified by?</t>
  </si>
  <si>
    <t>Standardisation</t>
  </si>
  <si>
    <t>EK</t>
  </si>
  <si>
    <t>Clarification from enumerator</t>
  </si>
  <si>
    <t>Traduction</t>
  </si>
  <si>
    <t>All</t>
  </si>
  <si>
    <t>Form deleted</t>
  </si>
  <si>
    <t>Litre</t>
  </si>
  <si>
    <t>litre</t>
  </si>
  <si>
    <t>Enquêteur 1</t>
  </si>
  <si>
    <t>Raison</t>
  </si>
  <si>
    <t>type</t>
  </si>
  <si>
    <t>name</t>
  </si>
  <si>
    <t>label::Français</t>
  </si>
  <si>
    <t>label:Kreyol</t>
  </si>
  <si>
    <t>hint:Français</t>
  </si>
  <si>
    <t>hint:Kreyol</t>
  </si>
  <si>
    <t>constraint</t>
  </si>
  <si>
    <t>constraint_message</t>
  </si>
  <si>
    <t>relevant</t>
  </si>
  <si>
    <t>choice_filter</t>
  </si>
  <si>
    <t>appearance</t>
  </si>
  <si>
    <t>calculation</t>
  </si>
  <si>
    <t>repeat_count</t>
  </si>
  <si>
    <t>$given_name</t>
  </si>
  <si>
    <t>default</t>
  </si>
  <si>
    <t>required</t>
  </si>
  <si>
    <t>calculate</t>
  </si>
  <si>
    <t>${end}-${start}</t>
  </si>
  <si>
    <t>begin group</t>
  </si>
  <si>
    <t>a_intro</t>
  </si>
  <si>
    <t>Introduction</t>
  </si>
  <si>
    <t>date</t>
  </si>
  <si>
    <t>Date d'aujourd'hui :</t>
  </si>
  <si>
    <t>Dat jodi an</t>
  </si>
  <si>
    <t>.=date(today())</t>
  </si>
  <si>
    <t>TRUE</t>
  </si>
  <si>
    <t>select_one org</t>
  </si>
  <si>
    <t>Nom de l'organisation qui collecte :</t>
  </si>
  <si>
    <t>minimal</t>
  </si>
  <si>
    <t>text</t>
  </si>
  <si>
    <t>Veuillez spécifier le nom du partenaire :</t>
  </si>
  <si>
    <t>selected(${q02_organisation}, 'autre')</t>
  </si>
  <si>
    <t>selected-at(${q02_organisation}, position(..)-1)</t>
  </si>
  <si>
    <t>jr:choice-name(${nom_ong}, '${q02_organisation}')</t>
  </si>
  <si>
    <t>if (${q02_organisation}='autre',${q02_1_organisation_autre},${organisation_connue})</t>
  </si>
  <si>
    <t>select_one enq</t>
  </si>
  <si>
    <t>Code de l'enquêteur :</t>
  </si>
  <si>
    <t>filter=${q02_organisation}</t>
  </si>
  <si>
    <t>Veuillez indiquer les initiales de votre nom</t>
  </si>
  <si>
    <t>Endike pou nou, inisyal non ou</t>
  </si>
  <si>
    <t>Exemple: Pour Samson Lux, indiquer SL</t>
  </si>
  <si>
    <t>Pa egzamp: si non ou se Samson Lux, mete SL pou inisyal ou</t>
  </si>
  <si>
    <t>${q03_enqueteur}='autre'</t>
  </si>
  <si>
    <t>selected-at(${q03_enqueteur}, position(..)-1)</t>
  </si>
  <si>
    <t>jr:choice-name(${nom_enqueteur}, '${q03_enqueteur}')</t>
  </si>
  <si>
    <t>if((${q03_enqueteur}="autre"), ${q03_enqueteur_autre}, ${enqueteur_connu})</t>
  </si>
  <si>
    <t>select_one dept</t>
  </si>
  <si>
    <t>Nom du département :</t>
  </si>
  <si>
    <t>Non depatman an</t>
  </si>
  <si>
    <t>select_one commune</t>
  </si>
  <si>
    <t>Nom de la commune :</t>
  </si>
  <si>
    <t>Non komin nan</t>
  </si>
  <si>
    <t>filter=${q04_departement}</t>
  </si>
  <si>
    <t>selected-at(${q05_commune}, position(..)-1)</t>
  </si>
  <si>
    <t>jr:choice-name(${nom_commune}, '${q05_commune}')</t>
  </si>
  <si>
    <t>select_one section_communale</t>
  </si>
  <si>
    <t>Nom de la Section Communale:</t>
  </si>
  <si>
    <t>Non seksyon kominal la</t>
  </si>
  <si>
    <t>filter=${q05_commune}</t>
  </si>
  <si>
    <t>selected-at(${sq06_section_communale}, position(..)-1)</t>
  </si>
  <si>
    <t>jr:choice-name(${nom_section_commune}, '${sq06_section_communale}')</t>
  </si>
  <si>
    <t>select_one localite</t>
  </si>
  <si>
    <t>Nom de la localité:</t>
  </si>
  <si>
    <t>Non lokalite a</t>
  </si>
  <si>
    <t>Précisez le nom de la localité / ville :</t>
  </si>
  <si>
    <t>Presize non vil/lokalite a</t>
  </si>
  <si>
    <t>selected(${q06_localite}, 'autre')</t>
  </si>
  <si>
    <t>selected-at(${q06_localite}, position(..)-1)</t>
  </si>
  <si>
    <t>jr:choice-name(${nom_localite}, '${q06_localite}')</t>
  </si>
  <si>
    <t>if((${q06_localite}="autre"), ${q06_localite_autre}, ${localite_connu})</t>
  </si>
  <si>
    <t>select_one marche</t>
  </si>
  <si>
    <t>Nom du marché :</t>
  </si>
  <si>
    <t>Non mache a</t>
  </si>
  <si>
    <t>Même s’il s’agit d’une enquête client, il est important de renseigner dans quel marché se trouve le client au moment de l’enquête / ou autour de quel marché </t>
  </si>
  <si>
    <t>Menm ke se ta on kliyan li ta enpotan poun mete non mache kote ankèt la tap fèt la.</t>
  </si>
  <si>
    <t>Veuillez spécifier le nom du marché :</t>
  </si>
  <si>
    <t>Bay presizyon sou non mache an</t>
  </si>
  <si>
    <t>${q07_marche}='autre'</t>
  </si>
  <si>
    <t>selected-at(${q07_marche}, position(..)-1)</t>
  </si>
  <si>
    <t>jr:choice-name(${nom_marche}, '${q07_marche}')</t>
  </si>
  <si>
    <t>if(${q07_marche}='autre',${q07_1_marche_autre},${marche_conu})</t>
  </si>
  <si>
    <t>select_one type_zone</t>
  </si>
  <si>
    <t>Dans quelle type de milieu se trouve le marché?</t>
  </si>
  <si>
    <t>Dit nous si ce marché se trouve en milieu rural ou urbain</t>
  </si>
  <si>
    <t>select_one type_enquete</t>
  </si>
  <si>
    <t>Type de l'enquête:</t>
  </si>
  <si>
    <t>select_one oui_non</t>
  </si>
  <si>
    <t>[Enquêteur] : Bonjour, je suis enquêteur de/d' ${organisation}. Nous, avec d'autres partenaires humanitaires, menons actuellement une étude pour mieux comprendre la disponibilité et le prix de de certains produits de base sur le marché. Je souhaiterais vous poser quelques questions relatives à ces sujets. Dans ce but, nous mènerons plusieurs enquêtes sur ce marché en espérant pouvoir compter sur votre participation ! Votre participation à cette étude est entièrement volontaire et notre entretien durera environ 20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Est-ce que vous êtes d'accord de commencer ?</t>
  </si>
  <si>
    <t>note</t>
  </si>
  <si>
    <t xml:space="preserve">[Enquêteur] : Merci de votre temps, au revoir. </t>
  </si>
  <si>
    <t>${q08_intro}='non'</t>
  </si>
  <si>
    <t>Avez-vous plus de 17 ans ?</t>
  </si>
  <si>
    <t>ou genyen plis ke 17 tan?</t>
  </si>
  <si>
    <t>[Enquêteur] : Merci de votre temps, nous cherchons informateurs clés de plus de 18 ans.</t>
  </si>
  <si>
    <t>${q09_agelegal}='non'</t>
  </si>
  <si>
    <t>select_one sexe</t>
  </si>
  <si>
    <t>Quel est le sexe de la personne enquêtée?</t>
  </si>
  <si>
    <t>end group</t>
  </si>
  <si>
    <t>applicable</t>
  </si>
  <si>
    <t xml:space="preserve">${q08_intro}='oui' and ${q09_agelegal}='oui' </t>
  </si>
  <si>
    <t>marchand</t>
  </si>
  <si>
    <t>${q00_type_enquete}='marchand'</t>
  </si>
  <si>
    <t>b_magasin</t>
  </si>
  <si>
    <t>1-Questions sur le marchand</t>
  </si>
  <si>
    <t>1- Kesyon sou machann lan</t>
  </si>
  <si>
    <t>Nom de la boutique ou du commerce</t>
  </si>
  <si>
    <t>Si le commerce n'a pas de nom, indiquer le nom du marchand</t>
  </si>
  <si>
    <t>Numéro de téléphone du magasin/marchand</t>
  </si>
  <si>
    <t>Sera utilisé seulement si on a des informations à clarifier pendant le nettoyage de données ou dans le cas ou votre magasin devient inaccessible pour nous. Écrivez "-999" pour si l'enquêté ne peux/veux pas répondre</t>
  </si>
  <si>
    <t>lap itil nou selman nan ka kote nap bezwen klarifye kèk enfòmasyon oubyen biznis lan pa fasil pou ale ladan l. ekri "-999" si moun kap reponn lan pa vle ou pa kapab reponn</t>
  </si>
  <si>
    <t>numbers</t>
  </si>
  <si>
    <t>select_one type_marchand</t>
  </si>
  <si>
    <t>Quel est le type de marchand?</t>
  </si>
  <si>
    <t>Ki jan de machann ou ye?</t>
  </si>
  <si>
    <t xml:space="preserve">Merci de votre temps, nous cherchons uniquement des marchands non grossistes cette enquête. Aurevoir. </t>
  </si>
  <si>
    <t>Mesi pou tan ou, nap chache machann ki vann an detay. Babay</t>
  </si>
  <si>
    <t>${q1_1_magain_type}='Grossiste'</t>
  </si>
  <si>
    <t>select_multiple type_produits</t>
  </si>
  <si>
    <t>Quel type de produits vendez-vous ?</t>
  </si>
  <si>
    <t>Ki tip pwodui ou vann?</t>
  </si>
  <si>
    <t>not(selected(., 'aucun')) or count-selected(.) = 1</t>
  </si>
  <si>
    <t>selected-at(${q1_3_type_produits}, position(..)-1)</t>
  </si>
  <si>
    <t>jr:choice-name(${nom_type_produits}, '${q1_3_type_produits}')</t>
  </si>
  <si>
    <t>select_multiple type_payment</t>
  </si>
  <si>
    <t>Lequel des moyens de paiement suivants acceptez-vous dans votre commerce ?</t>
  </si>
  <si>
    <t>Plusieurs réponses sont possibles</t>
  </si>
  <si>
    <t>plizyè repons posib</t>
  </si>
  <si>
    <t>Veuillez préciser  quel "autre" moyen de paiement acceptez-vous :</t>
  </si>
  <si>
    <t>selected(${q1_4_type_payment}, 'autre')</t>
  </si>
  <si>
    <t>select_one changement_commercants</t>
  </si>
  <si>
    <t>A votre avis, est-ce qu'il y a eu un changement par rapport au nombre de commerçants dans le marché de ${marche} pendant le dernier mois ?</t>
  </si>
  <si>
    <t>select_one clients</t>
  </si>
  <si>
    <t>Environ, combien de clients (qui achètent) avez-vous par jour dans votre magasin  ?</t>
  </si>
  <si>
    <t>èske ou genyen yon ide sou konbyen moun ki achte nan biznis ou an chak jou</t>
  </si>
  <si>
    <t>c_produits_food</t>
  </si>
  <si>
    <t>2-Questions sur les produits : nourriture</t>
  </si>
  <si>
    <t>2- Kesyon sou pwodui yo: Manje</t>
  </si>
  <si>
    <t>selected(${q1_3_type_produits}, 'nourriture')</t>
  </si>
  <si>
    <t>select_multiple articles_food</t>
  </si>
  <si>
    <t xml:space="preserve">Lequel de ces articles vendez-vous actuellement ? </t>
  </si>
  <si>
    <t>food_solide</t>
  </si>
  <si>
    <t>(selected(${q2_1_articles_disponibles}, 'farine_ble')) or (selected(${q2_1_articles_disponibles}, 'riz')) or (selected (${q2_1_articles_disponibles}, 'mais')) or (selected (${q2_1_articles_disponibles}, 'sucre')) or (selected (${q2_1_articles_disponibles}, 'haricot_noir')) or (selected (${q2_1_articles_disponibles}, 'haricot_rouge'))</t>
  </si>
  <si>
    <t>select_one oui_non_marmite</t>
  </si>
  <si>
    <t>Pour cette enquête, nous aurions besoin de connaître les prix en grande marmite. Vendez-vous vos produits en grande marmite?</t>
  </si>
  <si>
    <t>food_solide_marmite</t>
  </si>
  <si>
    <t>${q2_2_utilisation_marmite}='oui_marmite'</t>
  </si>
  <si>
    <t>nourriture_farine_ble</t>
  </si>
  <si>
    <t>selected(${q2_1_articles_disponibles}, 'farine_ble')</t>
  </si>
  <si>
    <t>decimal</t>
  </si>
  <si>
    <t>Quel est le prix en gourdes pour 1 grosse marmite de farine de blé (blanche) ?</t>
  </si>
  <si>
    <t>konbyen goud ou vann yon gro mamit farin ble ki blanch?</t>
  </si>
  <si>
    <t xml:space="preserve">Si le marchand vend plusieurs types de farine, merci de considérer uniquement la moins chère pour relever le prix. Écrivez "-999" pour si l'enquêté ne peut/veut pas répondre. </t>
  </si>
  <si>
    <t>${q3_2_prix_bas_kg_farine_ble} div 2</t>
  </si>
  <si>
    <t>select_one oui_non_nsnr</t>
  </si>
  <si>
    <t>Est-ce que cette farine de blé (blanche) est un produit importé?</t>
  </si>
  <si>
    <t>nourriture_riz</t>
  </si>
  <si>
    <t>selected(${q2_1_articles_disponibles}, 'riz')</t>
  </si>
  <si>
    <t>Quel est le prix en gourdes pour 1 grosse marmite de riz?</t>
  </si>
  <si>
    <t>Konbyen goud ou vann yon gro mamit diri?</t>
  </si>
  <si>
    <t>Si le marchand vend plusieurs types de riz, merci de considérer uniquement le moins cher pour relever le prix.  Écrivez "-999" pour si l'enquêté ne peut/veut pas répondre.</t>
  </si>
  <si>
    <t>${q3_2_prix_bas_marmite_riz} div 2.6</t>
  </si>
  <si>
    <t>Est-ce que ce riz est un produit importé?</t>
  </si>
  <si>
    <t>nourriture_mais</t>
  </si>
  <si>
    <t>selected(${q2_1_articles_disponibles}, 'mais')</t>
  </si>
  <si>
    <t>Quel est le prix en gourdes pour 1 grosse marmite de maïs (moulu) ?</t>
  </si>
  <si>
    <t>Konbyen goud ou vann yon gro mamit mayi moulen?</t>
  </si>
  <si>
    <t xml:space="preserve">Si le marchand vend plusieurs types de maïs, merci de considérer uniquement le moins cher pour relever le prix.  Écrivez "-999" pour si l'enquêté ne peux/veux pas répondre. </t>
  </si>
  <si>
    <t>${q3_2_prix_bas_autre_mais_mais} div 2.3</t>
  </si>
  <si>
    <t>Est-ce que ce maïs est un produit importé?</t>
  </si>
  <si>
    <t>Eske mayi moulen sa sòti nan yon lòt peyi?</t>
  </si>
  <si>
    <t>nourriture_sucre</t>
  </si>
  <si>
    <t>selected(${q2_1_articles_disponibles}, 'sucre')</t>
  </si>
  <si>
    <t>Quel est le prix en gourdes pour une grosse marmite de sucre en gourdes?</t>
  </si>
  <si>
    <t>konbyen goud ou vann yon gro mamit sik?</t>
  </si>
  <si>
    <t>Si le marchand vend plusieurs types de sucre, merci de considérer uniquement le moins cher pour relever le prix.  Écrivez "-999" pour si l'enquêté ne peux/veux pas répondre.</t>
  </si>
  <si>
    <t>${q3_2_prix_bas_autre_sucre_sucre} div 2.9</t>
  </si>
  <si>
    <t>Est-ce que ce sucre est un produit importé?</t>
  </si>
  <si>
    <t>Eske sik sa sòti nan lòt peyi?</t>
  </si>
  <si>
    <t>nourriture_haricot_noir</t>
  </si>
  <si>
    <t>selected(${q2_1_articles_disponibles}, 'haricot_noir')</t>
  </si>
  <si>
    <t>Quel est le prix en gourdes pour 1 grosse marmite de haricots noirs en gourdes?</t>
  </si>
  <si>
    <t>konbyen goud ou vann yon gro mamit pwa nwa?</t>
  </si>
  <si>
    <t>Si le marchand vend plusieurs types de haricots noirs, merci de considérer uniquement le moins cher pour relever le prix.  Écrivez "-999" pour si l'enquêté ne peux/veux pas répondre.</t>
  </si>
  <si>
    <t>${q3_2_prix_bas_autre_haricot_noir} div 2.4</t>
  </si>
  <si>
    <t>Est-ce que ces haricots noir sont un produit importé?</t>
  </si>
  <si>
    <t>Eske pwa nwa sa sòti nan lòt peyi?</t>
  </si>
  <si>
    <t>nourriture_haricot_rouge</t>
  </si>
  <si>
    <t>selected(${q2_1_articles_disponibles}, 'haricot_rouge')</t>
  </si>
  <si>
    <t>Quel est le prix en gourdes pour une marmite de haricots rouge ?</t>
  </si>
  <si>
    <t>Konbyen goud ou vann yon gro mamit pwa wouj?</t>
  </si>
  <si>
    <t>Si le marchand vend plusieurs types de haricots rouges, merci de considérer uniquement le moins cher pour relever le prix.  Écrivez "-999" pour si l'enquêté ne peux/veux pas</t>
  </si>
  <si>
    <t>${q3_2_prix_bas_kg_haricot_rouge} div 2.4</t>
  </si>
  <si>
    <t>Est-ce que ces haricots rouge est un produit importé?</t>
  </si>
  <si>
    <t>Eske pwa wouj sa sòti nan lòt peyi?</t>
  </si>
  <si>
    <t>nourriture_huile</t>
  </si>
  <si>
    <t>selected(${q2_1_articles_disponibles}, 'huile')</t>
  </si>
  <si>
    <t>select_one remplissage_huille</t>
  </si>
  <si>
    <t xml:space="preserve">Comment est vendue l’huile la moins chère chez ce marchand ? </t>
  </si>
  <si>
    <t xml:space="preserve"> Kòman machann sa vann lwil ki pi bon mache a? </t>
  </si>
  <si>
    <t>Vendez-vous cette huile en bidon de 1 gallon (environ 3,78 L) ?</t>
  </si>
  <si>
    <t>Eskew  vann lwil pa galon?</t>
  </si>
  <si>
    <t>Quel est le prix en gourdes pour 1 gallon d'huile ?</t>
  </si>
  <si>
    <t>Konbyen goud ou vann yon galon lwil?</t>
  </si>
  <si>
    <t>Si il y a plusieurs types de bidons de 1 gallon d'huile, merci de ne considérer uniquement celui le moins cher pour relever le prix.  Écrivez "-999" pour si l'enquêté ne peux/veux pas répondre.</t>
  </si>
  <si>
    <t>${q3_1_unite_huile} = 'oui'</t>
  </si>
  <si>
    <t>selected(${q3_1_unite_huile},'oui')</t>
  </si>
  <si>
    <t>nourriture_huile_autreunite</t>
  </si>
  <si>
    <t>${q3_1_unite_huile} = 'non'</t>
  </si>
  <si>
    <t>field-list</t>
  </si>
  <si>
    <t>Si non, par quelle quantité vendez-vous généralement cette huile ?</t>
  </si>
  <si>
    <t>si non, pa ki kantite ou vann lwil la:</t>
  </si>
  <si>
    <t>Si il y a plusieurs types d'huile dans le magasin, merci de considérer uniquement la marque/catégorie la moins chère.</t>
  </si>
  <si>
    <t>select_one unite_volume</t>
  </si>
  <si>
    <t>Unité :</t>
  </si>
  <si>
    <t>inite:</t>
  </si>
  <si>
    <t>Exemple: Si par bouteille de 2 litres: Unité=litre, Nombre=2</t>
  </si>
  <si>
    <t>selected-at(${q3_1_2_unites_autre_huile}, position(..)-1)</t>
  </si>
  <si>
    <t>jr:choice-name(${nom_unite_autre_huile}, '${q3_1_2_unites_autre_huile}')</t>
  </si>
  <si>
    <t>Nombre de ${unite_autre_huile_connue}  :</t>
  </si>
  <si>
    <t>kantite ${unite_autre_huile_connue}  :</t>
  </si>
  <si>
    <t>Écrivez "-999" pour si l'enquêté ne peut/veut pas répondre.</t>
  </si>
  <si>
    <t xml:space="preserve"> Ekri "-999" si li pa vle ou pa kapab reponn</t>
  </si>
  <si>
    <t>Quel est le prix de ${q3_1_3_poids_unite_autre_huile},  ${unite_autre_huile_connue} d'huile en gourdes?</t>
  </si>
  <si>
    <t>Ki pri ${q3_1_3_poids_unite_autre_huile},  ${unite_autre_huile_connue} lwil an goud?</t>
  </si>
  <si>
    <t>Si il y a plusieurs types d'huile différents, merci de considérer le moins cher pour relever le prix.  Écrivez "-999" pour si l'enquêté ne peux/veux pas répondre.</t>
  </si>
  <si>
    <t>if((selected(${q3_1_2_unites_autre_huile}, 'gallon')),(${q3_2_prix_bas_autre_huile_huile} div ${q3_1_3_poids_unite_autre_huile}),
if((selected(${q3_1_2_unites_autre_huile}, 'litre')),((${q3_2_prix_bas_autre_huile_huile} div ${q3_1_3_poids_unite_autre_huile} )*3.78),
if((selected(${q3_1_2_unites_autre_huile}, 'mililitre')),(((${q3_2_prix_bas_autre_huile_huile} div ${q3_1_3_poids_unite_autre_huile} )*1000)*3.785),
if((selected(${q3_1_2_unites_autre_huile}, 'bouteille_barbancourt')),(((${q3_2_prix_bas_autre_huile_huile} div (${q3_1_3_poids_unite_autre_huile}) div .75)) *3.785),
'NA'))))</t>
  </si>
  <si>
    <t>if((selected(${q3_1_unite_huile}, 'oui')),
(${q3_2_prix_bas_gal_huile}), (${huile_prix_unite_converti_gallon}))</t>
  </si>
  <si>
    <t>Est-ce que cette huile est un produit importé?</t>
  </si>
  <si>
    <t>eske lwil sa soti nan lot peyi?</t>
  </si>
  <si>
    <t>Est-ce que vous avez eu des ruptures de stock de ces produits de nourriture lors du dernier mois ?</t>
  </si>
  <si>
    <t>pandan dènye mwa sa, èske sa rivew deja estòk pwodwi manjew lan konn fini?</t>
  </si>
  <si>
    <t>select_multiple raison_pasdispo_nourriture</t>
  </si>
  <si>
    <t>Pourquoi est-ce qu'il y a eu une rupture de stock de produits de nourriture lors du dernier mois ?</t>
  </si>
  <si>
    <t>Poukisa estòk pwodwi manjew konn fini pandan dènye mwa sa?</t>
  </si>
  <si>
    <t>${q4_1_ruptures_nourriture}='oui'</t>
  </si>
  <si>
    <t xml:space="preserve">Si autre, veuillez préciser </t>
  </si>
  <si>
    <t>selected(${q4_2_raison_rupture_nourriture},'autre')</t>
  </si>
  <si>
    <t>Veuillez indiquer lequels de ces produits ont été concernés par les ruptures de stock lors du dernier mois?</t>
  </si>
  <si>
    <t>selected(${q2_1_articles_disponibles}, name)</t>
  </si>
  <si>
    <t>Avez vous accès au crédit pour acheter des produits de nourriture ?</t>
  </si>
  <si>
    <t>Eske ou kapab jwenn kredi pou ou achte pwodwi manje ou yo?</t>
  </si>
  <si>
    <t>Est-ce que vous avez actuellement la capacité d'augmenter/renouveler votre stock en nourriture de 20% dans les prochaines 15 jours s'il y a une augmentation dans la demande?</t>
  </si>
  <si>
    <t>Eske kounya, ou gen mwayen pou w ta ogmante estòk ou de 20% nan 15 jou kap vini la yo, nan ka kote ou ta vin genyen plis kliyan ki vin achte?</t>
  </si>
  <si>
    <t>nourriture_fournisseur</t>
  </si>
  <si>
    <t>Fournisseur produits alimentaires</t>
  </si>
  <si>
    <t xml:space="preserve">founisè Pwodwi lijèn dlo e pwodwi pou netwayaj </t>
  </si>
  <si>
    <t>Est-ce que votre fournisseur principal de produits alimentaires se trouve en Haïti ?</t>
  </si>
  <si>
    <t>Eske se Ayiti founisè ki konn founiw pwodui manje yo sitou jwenn yo?</t>
  </si>
  <si>
    <t>Dans quel département se trouve votre fournisseur principal de produits alimentaires?</t>
  </si>
  <si>
    <t>Nan ki depatman founisè pwodui manje yo sitou konn jwenn yo?</t>
  </si>
  <si>
    <t>${q4_4_origin_fourniseur_nourriture}='oui'</t>
  </si>
  <si>
    <t>if((${q4_5_1_departement_fourniseur_nourriture} = ${q04_departement}), ‘Meme’, ‘Différent’)</t>
  </si>
  <si>
    <t>Dans quelle commune se trouve votre fournisseur principal de produits alimentaires?</t>
  </si>
  <si>
    <t>Nan ki komin founisè pwodui manje yo sitou konn jwenn yo?</t>
  </si>
  <si>
    <t>filter=${q4_5_1_departement_fourniseur_nourriture}</t>
  </si>
  <si>
    <t>if((${q4_5_2_commune_fourniseur_nourriture}=${q05_commune}), ‘Meme’, ‘Différent’)</t>
  </si>
  <si>
    <t>d_produits_eha</t>
  </si>
  <si>
    <t>3-Questions sur les produits : Produits d'hygiène, eau ou assainissement</t>
  </si>
  <si>
    <t>selected(${q1_3_type_produits}, 'wash')</t>
  </si>
  <si>
    <t>select_multiple articles_eha</t>
  </si>
  <si>
    <t>savon_lessive</t>
  </si>
  <si>
    <t>selected(${q2_1_articles_disponibles_eha}, 'savon_lessive')</t>
  </si>
  <si>
    <t>Est-ce que les barres de savon lessive que vous vendez font entre 70 et 80 g ?</t>
  </si>
  <si>
    <t>Eske ba savon lave ou vann yo peze 70-80g?</t>
  </si>
  <si>
    <t>Pour référence, un savon d'environ 8 cm x 5 cm fait 75g</t>
  </si>
  <si>
    <t>Kòm modèl yon savon ki ant 8 cm x 5 cm fait 75g</t>
  </si>
  <si>
    <t>integer</t>
  </si>
  <si>
    <t>Quel est le prix en gourdes pour 1 pièce de savon lessive d'environ 70-80 g ?</t>
  </si>
  <si>
    <t>Konbyen goud ou vann yon ba savon lave?</t>
  </si>
  <si>
    <t xml:space="preserve">Écrivez "-999" pour si l'enquêté ne peut/souhaite pas répondre. </t>
  </si>
  <si>
    <t>Ekri "-999" pou si moun kap reponn lan pa vle oubyen pa swete reponn</t>
  </si>
  <si>
    <t>selected(${q3_1_unite_savon_lessive},'oui')</t>
  </si>
  <si>
    <t>${q3_2_prix_75g_savon_lessive}*1</t>
  </si>
  <si>
    <t>savon_autre_unite</t>
  </si>
  <si>
    <t>${q3_1_unite_savon_lessive} = 'non'</t>
  </si>
  <si>
    <t>Si non, combien de grammes fait le savon lessive que vous vendez?</t>
  </si>
  <si>
    <t>Si vous vendez plusieurs marques, merci d'indiquer le poids de la barre de la marque la moins chère.</t>
  </si>
  <si>
    <t>Siw vann plizyè mak, endike pri mak ki vann mwen chè a</t>
  </si>
  <si>
    <t>Quel est le prix en gourdes pour ${q3_1_2_unites_autre_savon_lessive} grammes de savon lessive ?</t>
  </si>
  <si>
    <t>ki pri an goud pou ${q3_1_2_unites_autre_savon_lessive} gram savon lave ?</t>
  </si>
  <si>
    <t>Si vous vendez plusieurs marques, merci d'indiquer le prix pour la marque la moins chère.  Écrivez "-999" pour si l'enquêté ne peut/souhaite pas répondre.</t>
  </si>
  <si>
    <t>(((${q3_2_prix_bas_autre_savon_lessive}) div (${q3_1_2_unites_autre_savon_lessive}))*(75))</t>
  </si>
  <si>
    <t>Est-ce que le savon lessive est un produit importé?</t>
  </si>
  <si>
    <t>brosse_dent</t>
  </si>
  <si>
    <t>selected(${q2_1_articles_disponibles_eha}, 'brosse_dent')</t>
  </si>
  <si>
    <t>Quel est le prix le plus bas en gourdes pour 1 brosse à dent ?</t>
  </si>
  <si>
    <t>En gourdes.  Écrivez "-999" pour si l'enquêté ne peux/veux pas</t>
  </si>
  <si>
    <t>an goud. Ekri "-999" pou si moun kap reponn lan pa vle oubyen pa swete reponn</t>
  </si>
  <si>
    <t>Est-ce que cette brosse à dent est un produit importé?</t>
  </si>
  <si>
    <t>papier_toilette</t>
  </si>
  <si>
    <t>selected(${q2_1_articles_disponibles_eha}, 'papier_toilette')</t>
  </si>
  <si>
    <t>Quel est le prix le plus bas en gourdes pour 1 rouleau de papier toilette ?</t>
  </si>
  <si>
    <t xml:space="preserve">Si il y a plusieurs types de papier toilette, merci de considérer la marque la moins chère. Écrivez "-999" pour si l'enquêté ne peut/veut pas répondre. </t>
  </si>
  <si>
    <t>Est-ce que ce papier toilette est un produit importé?</t>
  </si>
  <si>
    <t>chlore_liquide</t>
  </si>
  <si>
    <t>selected(${q2_1_articles_disponibles_eha}, 'chlore_liquide')</t>
  </si>
  <si>
    <t>Est-ce que vous vendez le chlore liquide (nettoyage) par bouteille d'1 litre ?</t>
  </si>
  <si>
    <t>Quel est le prix en gourdes pour une bouteille d'un litre de chlore liquide (nettoyage) ?</t>
  </si>
  <si>
    <t>konbyen goud ou vann boutèy  ki genyen yon lit dlo kloròks?</t>
  </si>
  <si>
    <t xml:space="preserve">Si il y a plusieurs types de chlore liquide chez le marchand, merci de considérer uniquement la marque/catégorie la moins chère.  Écrivez "-999" pour si l'enquêté ne peuT/souhaite pas répondre. </t>
  </si>
  <si>
    <t>${q3_1_unite_chlore_liquide} = 'oui'</t>
  </si>
  <si>
    <t>wash_chlore_autreunite</t>
  </si>
  <si>
    <t>${q3_1_unite_chlore_liquide} = 'non'</t>
  </si>
  <si>
    <t>Dans ce cas, quelle taille font les bouteilles de chlore liquide de nettoyage que vous vendez (marque la moins chère)?</t>
  </si>
  <si>
    <t>Si il y a plusieurs types de chlore eb grain chez le marchand, merci de considérer uniquement la marque/catégorie la moins chère.</t>
  </si>
  <si>
    <t>selected-at(${q3_1_2_unites_autre_chlore_liquide}, position(..)-1)</t>
  </si>
  <si>
    <t>jr:choice-name(${nom_unite_autre_chlore_liquide}, '${q3_1_2_unites_autre_chlore_liquide}')</t>
  </si>
  <si>
    <t>Nombre de ${q3_1_2_unites_autre_chlore_liquide} dans la bouteille de chlore :</t>
  </si>
  <si>
    <t>Si il y a plusieurs types de chlore liquide chez le marchand, merci de considérer uniquement la marque/catégorie la moins chère. Écrivez "-999" pour si l'enquêté ne peut/veut pas répondre.</t>
  </si>
  <si>
    <t>Quel est le prix de ${q3_1_3_poids_unite_autre_chlore_liquide},  ${unite_autre_chlore_liquide_connue} de chlore liquide en gourdes?</t>
  </si>
  <si>
    <t>ki pri ${q3_1_3_poids_unite_autre_chlore_liquide},  ${unite_autre_chlore_liquide_connue} kloròks likid an goud?</t>
  </si>
  <si>
    <t xml:space="preserve">Si il y a plusieurs types de chlore liquide chez le marchand, merci de considérer uniquement la marque/catégorie la moins chère.  Écrivez "-999" pour si l'enquêté ne peut/veut pas répondre. </t>
  </si>
  <si>
    <t>if((selected(${q3_1_2_unites_autre_chlore_liquide}, 'litre')),       (${q3_2_prix_bas_autre_chlore_liquide} div ${q3_1_3_poids_unite_autre_chlore_liquide}),
if((selected(${q3_1_2_unites_autre_chlore_liquide}, 'gallon')),   ((${q3_2_prix_bas_autre_chlore_liquide} div ${q3_1_3_poids_unite_autre_chlore_liquide}) div (3.785)),
if((selected(${q3_1_2_unites_autre_chlore_liquide}, 'mililitre')) ,((${q3_2_prix_bas_autre_chlore_liquide} div ${q3_1_3_poids_unite_autre_chlore_liquide} )*1000),
if((selected(${q3_1_2_unites_autre_chlore_liquide}, 'bouteille_barbancourt')), ((${q3_2_prix_bas_autre_chlore_liquide} div (${q3_1_3_poids_unite_autre_chlore_liquide}) div (.75))),
'NA'))))</t>
  </si>
  <si>
    <t>if((selected(${q3_1_unite_chlore_liquide}, ‘oui’)), ${q3_2_prix_bas_lt_chlore_liquide}, 
if((selected(${q3_1_unite_chlore_liquide}, ‘non’)), ${chlore_prix_unite_converti_litre}, 'NA'))</t>
  </si>
  <si>
    <t>Est-ce que ce chlore liquide (nettoyage) est un produit importé?</t>
  </si>
  <si>
    <t>Eske kloròks likid sa sòti nan lòt peyi?</t>
  </si>
  <si>
    <t>savon_mains</t>
  </si>
  <si>
    <t>selected(${q2_1_articles_disponibles_eha}, 'savon_mains')</t>
  </si>
  <si>
    <t>Est-ce que les barres de savon de toilette que vous vendez font entre 70 et 80 g ?</t>
  </si>
  <si>
    <t>Quel est le prix le plus bas en gourdes pour 1 pièce de savon de toilette d'environ 70-80 g ?</t>
  </si>
  <si>
    <t xml:space="preserve">Si il y a plusieurs types de savons de toilette, merci de considérer la marque la moins chère. Écrivez "-999" pour si l'enquêté ne peut/veut pas répondre. </t>
  </si>
  <si>
    <t>siw genyen plizè tip savon twalèt, konsidere sa ki vann mwen chè a. ekri "-999" pou si moun kap reponn lan pa vle oubyen pa swete reponn</t>
  </si>
  <si>
    <t>${q3_1_unite_savon_mains} = 'oui'</t>
  </si>
  <si>
    <t>savons_mains_autre_unite</t>
  </si>
  <si>
    <t>${q3_1_unite_savon_mains} = 'non'</t>
  </si>
  <si>
    <t>Si non, combien de grammes fait le savon de toilette que vous vendez (marque la moins chère)?</t>
  </si>
  <si>
    <t>Quel est le prix en gourdes pour ${q3_1_2_unites_autre_savon_toilette} grammes de savon de toilette ?</t>
  </si>
  <si>
    <t>ki pri an goud pou ${q3_1_2_unites_autre_savon_toilette} gram savon twalèt ?</t>
  </si>
  <si>
    <t>Est-ce que ce savon de toilette est un produit importé?</t>
  </si>
  <si>
    <t>dentrifrice</t>
  </si>
  <si>
    <t>selected(${q2_1_articles_disponibles_eha}, 'dentrifrice')</t>
  </si>
  <si>
    <t>Est-ce que les tubes de dentifrice que vous vendez font 85g ?</t>
  </si>
  <si>
    <t>èske ou vann pat pou bwose dan ki peze 85 gram?</t>
  </si>
  <si>
    <t>Si vous vendez plusieurs types/marques de dentifrice, merci de considérer le moins cher pour répondre.</t>
  </si>
  <si>
    <t>Siw van plizye kalite pat dantifris ba nou pri ki mwen chè a.</t>
  </si>
  <si>
    <t>Quel est le prix en gourdes pour 1 tube de dentrifrice d'environ 85g ?</t>
  </si>
  <si>
    <t>konbyen goud ou vann yon pat pou bwose dan ki peze 85 gram?</t>
  </si>
  <si>
    <t xml:space="preserve">Si vous vendez plusieurs types de dentifrice, merci de considérer la marque de dentifrice la moins chère.  Écrivez "-999" pour si l'enquêté ne peut/souhaite pas répondre. </t>
  </si>
  <si>
    <t>selected(${q3_1_unite_dentifrice},'oui')</t>
  </si>
  <si>
    <t>dentifrice_autre_unite</t>
  </si>
  <si>
    <t>${q3_1_unite_dentifrice} = 'non'</t>
  </si>
  <si>
    <t>Si non, combien de grammes font le dentifrice que vous vendez ?</t>
  </si>
  <si>
    <t>Si non, konbyen gram pat ou vann yo peze?</t>
  </si>
  <si>
    <t>Quel est le prix en gourdes pour ${q3_1_2_unites_autre_dentifrice} grammes de dentrifrice ?</t>
  </si>
  <si>
    <t>Ki pri an goud pou ${q3_1_2_unites_autre_dentifrice} gram pat ?</t>
  </si>
  <si>
    <t xml:space="preserve">Si vous vendez plusieurs types de dentifrice, merci de considérer uniquement le moins cher d'entre eux.  Écrivez "-999" pour si l'enquêté ne peut/souhaite pas répondre. </t>
  </si>
  <si>
    <t>Est-ce que ce dentifrice est un produit importé?</t>
  </si>
  <si>
    <t>serviettes_hygieniques</t>
  </si>
  <si>
    <t>selected(${q2_1_articles_disponibles_eha}, 'serviettes_hygieniques')</t>
  </si>
  <si>
    <t>Est-ce que vous vendez les serviettes hygiéniques (kotex) en sachet de 8 pièces ?</t>
  </si>
  <si>
    <t>Quel est le prix en gourdes pour 1 sachet de 8 pièces de serviettes hygiéniques (kotex) dans votre magasin?</t>
  </si>
  <si>
    <t xml:space="preserve">Si il y a plusieurs types, merci de considérer la marque la moins chère. Écrivez "-999" pour si l'enquêté ne peut/veut pas répondre. </t>
  </si>
  <si>
    <t>selected(${q3_1_unite_serviettes_hygieniques},'oui')</t>
  </si>
  <si>
    <t>serviettes_autre_unite</t>
  </si>
  <si>
    <t>${q3_1_unite_serviettes_hygieniques} = 'non'</t>
  </si>
  <si>
    <t>Si non, combien d'unités y a-t'il dans les sachets de serviettes hygiéniques (kotex) que vous vendez ?</t>
  </si>
  <si>
    <t>Exemple: Si il y a 10 serviettes/pads dans un paquet, indiquer 10.</t>
  </si>
  <si>
    <t>Quel est le prix en gourdes pour ${q3_1_2_unites_autre_serviettes_hygieniques} serviettes hygiéniques (kotex)?</t>
  </si>
  <si>
    <t>Ki pri an gourd pou ${q3_1_2_unites_autre_serviettes_hygieniques} sèvièt ijiyenik (kotex) la ye?</t>
  </si>
  <si>
    <t xml:space="preserve">Si il y a plusieurs types, merci de considérer la marque la moins chère.  Écrivez "-999" pour si l'enquêté ne peut/veut pas répondre. </t>
  </si>
  <si>
    <t>Siw vann plizyè tip  koteks, endike pri mak ki vann mwen chè a. Ekri "-999" pou si moun kap reponn lan pa vle oubyen pa swete reponn</t>
  </si>
  <si>
    <t>((${q3_2_prix_bas_autre_serviettes_hygieniques_serviettes_hygieniques}) div (${q3_1_2_unites_autre_serviettes_hygieniques}))*(8)</t>
  </si>
  <si>
    <t>Est-ce que ces serviettes hygiéniques (kotex) sont un produit importé?</t>
  </si>
  <si>
    <t>chlore_en_grain</t>
  </si>
  <si>
    <t>selected(${q2_1_articles_disponibles_eha}, 'chlore_grain')</t>
  </si>
  <si>
    <t>Est-ce que vous vendez le chlore en grain (de nettoyage) en sachets d'1 cuillère à soupe (environ 11 grammes)?</t>
  </si>
  <si>
    <t>Quel est le prix en gourde pour un sachet de 1 cuillère de chlore en grain (environ 11 grammes)?</t>
  </si>
  <si>
    <t>konbyen goud ou vann yon ti sachè kloròks ki mezire 1 kiyè a soup (11 gram anviwon) ?</t>
  </si>
  <si>
    <t xml:space="preserve">Si il y a plusieurs types de chlore en grain chez le marchand, merci de considérer uniquement la marque/catégorie la moins chère.  Écrivez "-999" pour si l'enquêté ne peuT/souhaite pas répondre. </t>
  </si>
  <si>
    <t>${q3_1_unite_chlore_grain} = 'oui'</t>
  </si>
  <si>
    <t>wash_chlore_autreunite_grain</t>
  </si>
  <si>
    <t>${q3_1_unite_chlore_grain} = 'non'</t>
  </si>
  <si>
    <t>Quelle quantité font les sachets de chlore que vous vendez ?</t>
  </si>
  <si>
    <t>Si il y a plusieurs types de chlore grain chez le marchand, merci de considérer uniquement la marque/catégorie la moins chère.</t>
  </si>
  <si>
    <t>select_one unite_mesure_chlore_grain</t>
  </si>
  <si>
    <t>Exemple: si vous vendez des sachets de 10 onces, indiquez unité : once (oz) ; nombre de onces : 10</t>
  </si>
  <si>
    <t>Egzamp, si se sachè ki gen 10oz mete once (oz)  et kantite :10</t>
  </si>
  <si>
    <t>selected-at(${q3_1_2_unites_autre_chlore_grain}, position(..)-1)</t>
  </si>
  <si>
    <t>jr:choice-name(${nom_unite_autre_chlore_grain}, '${q3_1_2_unites_autre_chlore_grain}')</t>
  </si>
  <si>
    <t>Nombre de ${q3_1_2_unites_autre_chlore_grain} dans le sachet de chlore en grain:</t>
  </si>
  <si>
    <t>Quel est le prix de ${q3_1_3_poids_unite_autre_chlore_grain},  ${unite_autre_chlore_grain_connue} de chlore en grain en gourdes?</t>
  </si>
  <si>
    <t>ki pri ${q3_1_3_poids_unite_autre_chlore_grain},  ${unite_autre_chlore_grain_connue} kloròks an grenn an goud?</t>
  </si>
  <si>
    <t xml:space="preserve">Si il y a plusieurs types de chlore en grain chez le marchand, merci de considérer uniquement la marque/catégorie la moins chère.  Écrivez "-999" pour si l'enquêté ne peut/veut pas répondre. </t>
  </si>
  <si>
    <t>Est-ce que ce chlore en grain (nettoyage) est un produit importé?</t>
  </si>
  <si>
    <t>Eske kloròks an grenn sa sòti nan lòt peyi?</t>
  </si>
  <si>
    <t>if((selected(${q3_1_2_unites_autre_chlore_grain}, 'cuillere_a_soupe')), (${q3_2_prix_bas_autre_chlore_grain} div (${q3_1_3_poids_unite_autre_chlore_grain})), if((selected(${q3_1_2_unites_autre_chlore_grain}, 'once')), (((${q3_2_prix_bas_autre_chlore_grain} div (${q3_1_3_poids_unite_autre_chlore_grain})) div (28.35)) * (11)), if((selected(${q3_1_2_unites_autre_chlore_grain}, 'gramme')), ((${q3_2_prix_bas_autre_chlore_grain} div (${q3_1_3_poids_unite_autre_chlore_grain})) * (11)), ‘NA’)))</t>
  </si>
  <si>
    <t>if((selected(${q3_1_unite_chlore_grain}, ‘oui’)), ${q3_2_prix_bas_lt_chlore_grain}, 
if((selected(${q3_1_unite_chlore_grain}, ‘non’)), ${chlore_grain_conversion}, 'NA'))</t>
  </si>
  <si>
    <t>chlore_grain</t>
  </si>
  <si>
    <t>Est-ce que vous avez eu des ruptures de stock de ces produits EHA lors du dernier mois ?</t>
  </si>
  <si>
    <t>EHA: Hygiène, eau, assainissement (savon lessive, brosse a dents, dentifrice, savon pour se laver, papier toilette, serviettes hygiéniques, eau traitée, chlore liquide de nettoyage)</t>
  </si>
  <si>
    <t>select_multiple raison_pasdispo_eha</t>
  </si>
  <si>
    <t>Pourquoi est-ce qu'il y a eu une rupture de stock de produits de EHA lors du dernier mois ?</t>
  </si>
  <si>
    <t>Poukisa pwodwi lijèn ou, dlo et pwodwi pou fè netwayaj ou te fini pandan dvnye mwa sa?</t>
  </si>
  <si>
    <t>${q4_1_ruptures_eha}='oui'</t>
  </si>
  <si>
    <t>selected(${q4_2_raison_rupture_eha},'autre')</t>
  </si>
  <si>
    <t>Veuillez indiquer lequel de ces produits a été concerné par la rupture du stock lors du dernier mois?</t>
  </si>
  <si>
    <t>kiyès nan pwodwi sa yo ki te fini pandan dènye mwa sa?</t>
  </si>
  <si>
    <t>selected(${q2_1_articles_disponibles_eha}, name)</t>
  </si>
  <si>
    <t>Avez vous accès au crédit pour acheter des produits EHA ?</t>
  </si>
  <si>
    <t>èske ou kapab jwenn kredi pou ou achte pwodwi lijèn dlo e pwodwi pou netwayaj  sitou?</t>
  </si>
  <si>
    <t>Est-ce que vous avez actuellement la capacité de augmenter/renouveler votre stock en produits EHA de 20% dans les prochaines 15 jours s'il y a une augmentation dans la demande?</t>
  </si>
  <si>
    <t>èske kounya, ou gen mwayen pou w ta ogmante estòk ou de 20% nan 15 jou kap vini la yo, nan ka kote ou ta vin genyen plis kliyan ki vin achte?</t>
  </si>
  <si>
    <t>eha_fournisseur</t>
  </si>
  <si>
    <t>Fournisseur produits d'hygiène et assainissement</t>
  </si>
  <si>
    <t xml:space="preserve">èske moun ki konn founi w pwodwi lijèn dlo e pwodwi pou netwayaj  sitou, li trouve li ayiti? </t>
  </si>
  <si>
    <t>Dans quel département se trouve votre fournisseur principal de produits EHA?</t>
  </si>
  <si>
    <t>nan ki depatman, moun ki konn founi w pwodwi lijèn dlo e pwodwi pou netwayaj  sitou, li retrouve l?</t>
  </si>
  <si>
    <t>${q4_4_origin_fourniseur_eha}='oui'</t>
  </si>
  <si>
    <t>if((${q4_5_1_departement_fourniseur_eha} = ${q04_departement}), ‘Meme’, ‘Différent’)</t>
  </si>
  <si>
    <t>Dans quelle commune se trouve votre fournisseur principal de produits EHA?</t>
  </si>
  <si>
    <t>nan ki komin, moun ki konn founi w pwodwi lijèn dlo e pwodwi pou netwayaj  sitou, li retrouve l?</t>
  </si>
  <si>
    <t>filter=${q4_5_1_departement_fourniseur_eha}</t>
  </si>
  <si>
    <t>if((${q4_5_2_commune_fourniseur_eha}=${q05_commune}), ‘Meme’, ‘Différent’)</t>
  </si>
  <si>
    <t>Produits d'hygiène, eau ou assainissement</t>
  </si>
  <si>
    <t xml:space="preserve">Pwodwi lijèn dlo e pwodwi pou netwayaj  </t>
  </si>
  <si>
    <t>habitant</t>
  </si>
  <si>
    <t>selected(${q00_type_enquete},'client')</t>
  </si>
  <si>
    <t>Est-ce que vous habitez dans la commune de ${commune} ?</t>
  </si>
  <si>
    <t>Eske  ${commune} se nan komin sa ou abite?</t>
  </si>
  <si>
    <t xml:space="preserve">[Enquêteur] : Merci de votre temps, On s’intéresse aux habitants venant de la commune considérée </t>
  </si>
  <si>
    <t>${q05_commune_test}='non'</t>
  </si>
  <si>
    <t>select_one oui_non_eau</t>
  </si>
  <si>
    <t>${q05_commune_test}='oui'</t>
  </si>
  <si>
    <t>[Enquêteur] : Merci de votre temps, nous cherchons des informateurs qui sont habituellement responsables de collecter l'eau pour le ménage.</t>
  </si>
  <si>
    <t>${q1_2_client_marche}='non_eau'</t>
  </si>
  <si>
    <t>applicable_2</t>
  </si>
  <si>
    <t>(${q1_2_client_marche}='oui_eau' and ${q05_commune_test}='oui')</t>
  </si>
  <si>
    <t>c_eau</t>
  </si>
  <si>
    <t>select_one type_source</t>
  </si>
  <si>
    <t>Le plus souvent, d'où provient l'eau bue par votre ménage ?</t>
  </si>
  <si>
    <t>Jeneralman, ki bò dlo fwaye a ap brè a soti?</t>
  </si>
  <si>
    <t>Concerne l'eau de boisson. Si le ménage boit de l'eau de différentes provenances, merci de ne considérer que la principale.</t>
  </si>
  <si>
    <t>Sa gen rapò ak dlo moun brè. Si fwaye a brè dlo nan plizyè zòn, mesi poun konsidere kote li plis pran dlo a.</t>
  </si>
  <si>
    <t>Précisez d'où provient l'eau bue par votre ménage:</t>
  </si>
  <si>
    <t>Bay ki kote agzateman dlo pou fwaye a brè soti.</t>
  </si>
  <si>
    <t>selected(${q2_1_type_source}, 'autre')</t>
  </si>
  <si>
    <t>selected-at(${q2_1_type_source}, position(..)-1)</t>
  </si>
  <si>
    <t>jr:choice-name(${source_eau}, '${q2_1_type_source}')</t>
  </si>
  <si>
    <t>if (${q2_1_type_source}='autre', (${q2_1_type_source_autre}), (${nom_source_eau}))</t>
  </si>
  <si>
    <t>select_one raison_autre</t>
  </si>
  <si>
    <t>Pouki sa ou chwazi achte/pran dlo nan  ${source_eau_all}?</t>
  </si>
  <si>
    <t xml:space="preserve">Précisez pourquoi : </t>
  </si>
  <si>
    <t>di nou poukisa</t>
  </si>
  <si>
    <t>selected(${q2_1_type_source_derniere_fois_autre_raison}, 'raison_autre_autre')</t>
  </si>
  <si>
    <t>select_one temps_eau</t>
  </si>
  <si>
    <t>En incluant trajet aller-retour et temps d'attente</t>
  </si>
  <si>
    <t xml:space="preserve"> mete trajè ale retou a ak tan li fè a svp.</t>
  </si>
  <si>
    <t>select_one volume</t>
  </si>
  <si>
    <t xml:space="preserve">Concerne l'eau de boisson. </t>
  </si>
  <si>
    <t>Sa gen rapò ak dlo moun brè.</t>
  </si>
  <si>
    <t>selected-at(${q2_3_eau_quantite_1gal}, position(..)-1)</t>
  </si>
  <si>
    <t>jr:choice-name(${nom_unite_autre_eau_1}, '${q2_3_eau_quantite_1gal}')</t>
  </si>
  <si>
    <t>q_eau_autre</t>
  </si>
  <si>
    <t>selected(${q2_3_eau_quantite_1gal}, 'autre')</t>
  </si>
  <si>
    <t>Dans ce cas, quelle est la taille des bidons que vous remplissez/achetez pour l'eau de boisson consommée par votre ménage?</t>
  </si>
  <si>
    <t>Par exemple, si vous remplissez ou achetez des bidons de 3 gallons, indiquer unité = gallons; nombre = 3.</t>
  </si>
  <si>
    <t>Tankou, siw ta plen ou achte bokit ou gwo galon ki mezire 3 galon. Di li konsa, unite=galon; kantite=3</t>
  </si>
  <si>
    <t>select_one unite_volume_eau</t>
  </si>
  <si>
    <t>Précisez l'unité des bidons d'eau:</t>
  </si>
  <si>
    <t>Bay egzakteman inite kew mezire bokit ou bidon dlo yo.</t>
  </si>
  <si>
    <t>selected-at(${q2_3_eau_autre_unite}, position(..)-1)</t>
  </si>
  <si>
    <t>jr:choice-name(${nom_unite_autre_eau_2}, '${q2_3_eau_autre_unite}')</t>
  </si>
  <si>
    <t>Précisez le nombre de ${unite_autre_eau_autre} par bidon d'eau:</t>
  </si>
  <si>
    <t>Bay egzakteman kantite ${unite_autre_eau_autre} pou chak bokit ou bidon dlo yo.</t>
  </si>
  <si>
    <t>${q2_3_eau_autre_unite}!='nsnr'</t>
  </si>
  <si>
    <t>Quel est le prix que vous avez payé pour un ${unite_autre_eau_connue} d'eau la dernière fois que vous êtes allés chercher de l'eau?</t>
  </si>
  <si>
    <t>Concerne l'eau qui est utilisée pour boire. Si l'eau bue par le ménage est gratuite, merci d'indiquer 0.</t>
  </si>
  <si>
    <t>Sa gen rapò ak dlo moun brè. Si dlo fwaye pou bwè li gratis ti cheri, mesi mete 0.</t>
  </si>
  <si>
    <t>selected(${q2_3_eau_quantite_1gal},'1gal') or selected(${q2_3_eau_quantite_1gal}, '5gal')</t>
  </si>
  <si>
    <t>if((selected(${q2_3_eau_quantite_1gal}, '1gal')), ${q2_4_prix_eau_connue},
if((selected(${q2_3_eau_quantite_1gal}, '5gal')), (${q2_4_prix_eau_connue} div 5),
'NA'))</t>
  </si>
  <si>
    <t>Concerne l'eau qui est utilisée pour boire. Si cette eau était gratuite, merci d'indiquer 0.</t>
  </si>
  <si>
    <t>selected(${q2_3_eau_quantite_1gal}, 'autre') and ${q2_3_eau_autre_unite}!='nsnr'</t>
  </si>
  <si>
    <t>if((selected(${q2_3_eau_autre_unite}, 'gallon')), ((${q2_4_prix_eau_autre} div ${q2_3_eau_autre_unite_quantite})),
if((selected(${q2_3_eau_autre_unite}, 'litre')), ((${q2_4_prix_eau_autre} div ${q2_3_eau_autre_unite_quantite} )*(18.925 div 5)),
if((selected(${q2_3_eau_autre_unite}, 'mililitre')), (((${q2_4_prix_eau_autre} div ${q2_3_eau_autre_unite_quantite} )*(1000))*(18.925 div 5)),
if((selected(${q2_3_eau_autre_unite}, 'bouteille_barbancourt')), (((${q2_4_prix_eau_autre} div (${q2_3_eau_autre_unite_quantite}) div (0.75))) *(18.925 div 5)),
'NA'))))</t>
  </si>
  <si>
    <t>if(${q2_3_eau_quantite_1gal}!='autre', ${eau_prix_connu},${eau_prix_unite_converti_1gal})</t>
  </si>
  <si>
    <t>d_disponibilite</t>
  </si>
  <si>
    <t>D’après-vous, cette eau est-elle traitée ?</t>
  </si>
  <si>
    <t>Eske dlo sa trete daprè ou menm?</t>
  </si>
  <si>
    <t>select_one oui_non_traitement</t>
  </si>
  <si>
    <t xml:space="preserve">Si non, traitez-vous l’eau à domicile ? </t>
  </si>
  <si>
    <t>Sinon, èske oun konn trete dlo lakay ou?</t>
  </si>
  <si>
    <t>${q3_1_traitement_eau}='non'</t>
  </si>
  <si>
    <t xml:space="preserve">Au cours du dernier mois, avez-vous fait face à des problèmes d'absence d'eau à votre source/fournisseur habituel (${source_eau_all})? </t>
  </si>
  <si>
    <t xml:space="preserve">Nan mwa pase yo, èskew konn wè sous dlo yo oubyen kote yo vann dlo a t gen ratman dlo (${source_eau_all})? </t>
  </si>
  <si>
    <t>C'est à dire si à un moment il n'y avait pas d'eau disponible à l'endroit où vous allez la cherche habituellement</t>
  </si>
  <si>
    <t>Sa vle di èske pandan yon moman pat gen dlo kote ou konn al chèche dlo a</t>
  </si>
  <si>
    <t>select_multiple raison_pasdispo_eau</t>
  </si>
  <si>
    <t>D'après vous, pourquoi est-ce qu'il y a eu ces problèmes d'absence d'eau au cours du dernier mois?</t>
  </si>
  <si>
    <t>Selon ou menm, ki sa ki koz ratman dlo sa a nan mwa pase yo?</t>
  </si>
  <si>
    <t>${q3_1_ruptures_eau}='oui'</t>
  </si>
  <si>
    <t>Si gen lòt koz wa dil</t>
  </si>
  <si>
    <t>selected(${q3_3_raisons_ruptures_eau}, 'autre')</t>
  </si>
  <si>
    <t>gps</t>
  </si>
  <si>
    <t>Merci d'enregistrer les coordonées géographiques</t>
  </si>
  <si>
    <t>Mesi mete pwen geografik yo</t>
  </si>
  <si>
    <t>Commentaires :</t>
  </si>
  <si>
    <t>Komantè</t>
  </si>
  <si>
    <t>Merci de votre temps</t>
  </si>
  <si>
    <t>Mesi pou ti tan sa nou sot pase ansanm</t>
  </si>
  <si>
    <t>list_name</t>
  </si>
  <si>
    <t>label::Kreyol</t>
  </si>
  <si>
    <t>filter</t>
  </si>
  <si>
    <t>org</t>
  </si>
  <si>
    <t>acted</t>
  </si>
  <si>
    <t>ACTED</t>
  </si>
  <si>
    <t>atepase</t>
  </si>
  <si>
    <t>avsi</t>
  </si>
  <si>
    <t>undp</t>
  </si>
  <si>
    <t>enq</t>
  </si>
  <si>
    <t>avsi_1</t>
  </si>
  <si>
    <t>Kòd anketè 1</t>
  </si>
  <si>
    <t>avsi_2</t>
  </si>
  <si>
    <t>avsi_3</t>
  </si>
  <si>
    <t>Enquêteur 3</t>
  </si>
  <si>
    <t>gvc_jwd14</t>
  </si>
  <si>
    <t>JWD14</t>
  </si>
  <si>
    <t>gvc_ca36</t>
  </si>
  <si>
    <t>CA36</t>
  </si>
  <si>
    <t>impact2</t>
  </si>
  <si>
    <t>JSM80</t>
  </si>
  <si>
    <t>Impact_ini</t>
  </si>
  <si>
    <t>lot</t>
  </si>
  <si>
    <t>acf_e1</t>
  </si>
  <si>
    <t>Code enquêteur 1</t>
  </si>
  <si>
    <t>anketè 1</t>
  </si>
  <si>
    <t>acf</t>
  </si>
  <si>
    <t>acf_e2</t>
  </si>
  <si>
    <t>Code enquêteur 2</t>
  </si>
  <si>
    <t>acf_e3</t>
  </si>
  <si>
    <t>Code enquêteur 3</t>
  </si>
  <si>
    <t>acf_e4</t>
  </si>
  <si>
    <t>Code enquêteur 4</t>
  </si>
  <si>
    <t>acf_e5</t>
  </si>
  <si>
    <t>Code enquêteur 5</t>
  </si>
  <si>
    <t>acf_e6</t>
  </si>
  <si>
    <t>Code enquêteur 6</t>
  </si>
  <si>
    <t>acf_e7</t>
  </si>
  <si>
    <t>Code enquêteur 7</t>
  </si>
  <si>
    <t>acf_e8</t>
  </si>
  <si>
    <t>Code enquêteur 8</t>
  </si>
  <si>
    <t>ate_e1</t>
  </si>
  <si>
    <t>ate_e2</t>
  </si>
  <si>
    <t>ate_e3</t>
  </si>
  <si>
    <t>save_mjt</t>
  </si>
  <si>
    <t>MJT480</t>
  </si>
  <si>
    <t>save_re</t>
  </si>
  <si>
    <t>RE020</t>
  </si>
  <si>
    <t>save_jt</t>
  </si>
  <si>
    <t>JT471</t>
  </si>
  <si>
    <t>foka_e1</t>
  </si>
  <si>
    <t>foka_e3</t>
  </si>
  <si>
    <t>wfp_8132</t>
  </si>
  <si>
    <t>sud_8132</t>
  </si>
  <si>
    <t>cww_03</t>
  </si>
  <si>
    <t>CWW-03</t>
  </si>
  <si>
    <t>cww_04</t>
  </si>
  <si>
    <t>CWW-04</t>
  </si>
  <si>
    <t>cww_05</t>
  </si>
  <si>
    <t>CWW-05</t>
  </si>
  <si>
    <t>cww_06</t>
  </si>
  <si>
    <t>CWW-06</t>
  </si>
  <si>
    <t>mojdde_PL0063</t>
  </si>
  <si>
    <t>PL0063</t>
  </si>
  <si>
    <t>mojdde_DF0012</t>
  </si>
  <si>
    <t>DF0012</t>
  </si>
  <si>
    <t>mc02</t>
  </si>
  <si>
    <t>MC02</t>
  </si>
  <si>
    <t>mc03</t>
  </si>
  <si>
    <t xml:space="preserve">MC03 </t>
  </si>
  <si>
    <t>crs_746</t>
  </si>
  <si>
    <t>acted_bb8202</t>
  </si>
  <si>
    <t>BB8202</t>
  </si>
  <si>
    <t>acted_pl82</t>
  </si>
  <si>
    <t>PL82</t>
  </si>
  <si>
    <t>acted_nd1985</t>
  </si>
  <si>
    <t>ND1985</t>
  </si>
  <si>
    <t>undp_2727</t>
  </si>
  <si>
    <t>sexe</t>
  </si>
  <si>
    <t>femme</t>
  </si>
  <si>
    <t>Fanm</t>
  </si>
  <si>
    <t>homme</t>
  </si>
  <si>
    <t>Gason</t>
  </si>
  <si>
    <t>type_localite</t>
  </si>
  <si>
    <t>urbaine</t>
  </si>
  <si>
    <t>Urbain</t>
  </si>
  <si>
    <t>vil</t>
  </si>
  <si>
    <t>rurale</t>
  </si>
  <si>
    <t>Rural</t>
  </si>
  <si>
    <t>andeyò</t>
  </si>
  <si>
    <t>mwen pa konnen, mwen pa swete reponn</t>
  </si>
  <si>
    <t>type_enquete</t>
  </si>
  <si>
    <t>ankèt bò kote machann yo</t>
  </si>
  <si>
    <t>client</t>
  </si>
  <si>
    <t>ankèt bò kote achtè yo</t>
  </si>
  <si>
    <t>type_produits</t>
  </si>
  <si>
    <t xml:space="preserve">Nourriture </t>
  </si>
  <si>
    <t>aucun</t>
  </si>
  <si>
    <t>Aucun</t>
  </si>
  <si>
    <t>anyen</t>
  </si>
  <si>
    <t>type_payment</t>
  </si>
  <si>
    <t>gourde</t>
  </si>
  <si>
    <t>lajan kach goud</t>
  </si>
  <si>
    <t>dollar</t>
  </si>
  <si>
    <t>En espèces (Dollar)</t>
  </si>
  <si>
    <t>lajan kach dolameriken</t>
  </si>
  <si>
    <t>mobile</t>
  </si>
  <si>
    <t>Paiement mobile (téléphone)</t>
  </si>
  <si>
    <t>peye pa telefòn</t>
  </si>
  <si>
    <t>credite_tot</t>
  </si>
  <si>
    <t>À crédit total</t>
  </si>
  <si>
    <t>tout se kredi</t>
  </si>
  <si>
    <t>credite_part</t>
  </si>
  <si>
    <t>A crédit partiel</t>
  </si>
  <si>
    <t>yon pati se kredi</t>
  </si>
  <si>
    <t>trock</t>
  </si>
  <si>
    <t>Trock</t>
  </si>
  <si>
    <t>echanj</t>
  </si>
  <si>
    <t>coupon</t>
  </si>
  <si>
    <t>Coupon</t>
  </si>
  <si>
    <t>koupon</t>
  </si>
  <si>
    <t>check</t>
  </si>
  <si>
    <t>Cheque</t>
  </si>
  <si>
    <t xml:space="preserve">lòt epi bay presizyon </t>
  </si>
  <si>
    <t>mwen pa konnen / mwen pa swete reponn</t>
  </si>
  <si>
    <t>type_marchand</t>
  </si>
  <si>
    <t>boutik ki vann an detay</t>
  </si>
  <si>
    <t>table</t>
  </si>
  <si>
    <t>tab ki vann an detay</t>
  </si>
  <si>
    <t>machann pwomennen ki vann an detay</t>
  </si>
  <si>
    <t>changement_commercants</t>
  </si>
  <si>
    <t>non</t>
  </si>
  <si>
    <t>non, pat genyen varyasyon</t>
  </si>
  <si>
    <t>plus</t>
  </si>
  <si>
    <t>wi, vin genyen plus machann ke mwa pase an</t>
  </si>
  <si>
    <t>mois</t>
  </si>
  <si>
    <t>wi, vin genyen mwens machann ke mwa pase an</t>
  </si>
  <si>
    <t>clients</t>
  </si>
  <si>
    <t>pi piti ke 20</t>
  </si>
  <si>
    <t>21_60</t>
  </si>
  <si>
    <t>ant 21 e 60</t>
  </si>
  <si>
    <t>plus ke 60</t>
  </si>
  <si>
    <t>articles_food</t>
  </si>
  <si>
    <t>farine_ble</t>
  </si>
  <si>
    <t>farin ble ki blanch</t>
  </si>
  <si>
    <t>riz</t>
  </si>
  <si>
    <t xml:space="preserve">Riz </t>
  </si>
  <si>
    <t>diri</t>
  </si>
  <si>
    <t>mais</t>
  </si>
  <si>
    <t>Maïs (moulu)</t>
  </si>
  <si>
    <t>mayi moulen</t>
  </si>
  <si>
    <t>sucre</t>
  </si>
  <si>
    <t>sik</t>
  </si>
  <si>
    <t>haricot_noir</t>
  </si>
  <si>
    <t>pwa nwa</t>
  </si>
  <si>
    <t>haricot_rouge</t>
  </si>
  <si>
    <t>pwa rouj</t>
  </si>
  <si>
    <t>huile</t>
  </si>
  <si>
    <t>lwil vejetal</t>
  </si>
  <si>
    <t xml:space="preserve"> kg_marmite</t>
  </si>
  <si>
    <t>Kilogramme (kg)</t>
  </si>
  <si>
    <t>kilogram</t>
  </si>
  <si>
    <t>marmite</t>
  </si>
  <si>
    <t>Mamit</t>
  </si>
  <si>
    <t>unite_poids</t>
  </si>
  <si>
    <t>g</t>
  </si>
  <si>
    <t>Grammes (g)</t>
  </si>
  <si>
    <t>Gram</t>
  </si>
  <si>
    <t>lb</t>
  </si>
  <si>
    <t>Livres (lb)</t>
  </si>
  <si>
    <t>Liv</t>
  </si>
  <si>
    <t>oz</t>
  </si>
  <si>
    <t>Onces (oz)</t>
  </si>
  <si>
    <t>Ons</t>
  </si>
  <si>
    <t>unite_volume</t>
  </si>
  <si>
    <t>Galon</t>
  </si>
  <si>
    <t>bouteille_barbancourt</t>
  </si>
  <si>
    <t>Bouteille type Barbancourt (750 ml)</t>
  </si>
  <si>
    <t>gro boutèy Banbankou (750 mL)</t>
  </si>
  <si>
    <t>unite_mesure_chlore_grain</t>
  </si>
  <si>
    <t>once</t>
  </si>
  <si>
    <t>cuillere_a_soupe</t>
  </si>
  <si>
    <t>Cuillère à soupe (environ 11 grammes)</t>
  </si>
  <si>
    <t>Kiyè a soup(anviwon 11gram)</t>
  </si>
  <si>
    <t>gramme</t>
  </si>
  <si>
    <t>oui_non_marmite</t>
  </si>
  <si>
    <t>oui_marmite</t>
  </si>
  <si>
    <t>wi mwen konnen pri pwodwi mwen yo an gro mamit</t>
  </si>
  <si>
    <t>non_marmite</t>
  </si>
  <si>
    <t>remplissage_huille</t>
  </si>
  <si>
    <t>remplissage_drum</t>
  </si>
  <si>
    <t>Remplissage à partir de drum </t>
  </si>
  <si>
    <t>Ranplisay fèt ak doum</t>
  </si>
  <si>
    <t>remplissage_bidon_bouteil_ferme</t>
  </si>
  <si>
    <t>Tout kachte nan boutèy/bidon</t>
  </si>
  <si>
    <t>articles_eha</t>
  </si>
  <si>
    <t>Savon lave</t>
  </si>
  <si>
    <t>Bròs dan</t>
  </si>
  <si>
    <t>Pat pou brose dan</t>
  </si>
  <si>
    <t>papye twalèt</t>
  </si>
  <si>
    <t>sèvyèt pou lijèn ( kotèks)</t>
  </si>
  <si>
    <t>Chlore liquide (nettoyage)</t>
  </si>
  <si>
    <t>dlo kloròks</t>
  </si>
  <si>
    <t>Gren kloròks</t>
  </si>
  <si>
    <t>Savon benyen</t>
  </si>
  <si>
    <t>raison_pasdispo_nourriture</t>
  </si>
  <si>
    <t>taux_echange</t>
  </si>
  <si>
    <t>Chanjman ki genyen nan to chanj goud lan</t>
  </si>
  <si>
    <t>probleme_transport</t>
  </si>
  <si>
    <t>Problèmes liés au transport ou au carburant </t>
  </si>
  <si>
    <t>Pwoblèm pou transpotel</t>
  </si>
  <si>
    <t>catastrophe</t>
  </si>
  <si>
    <t>A cause d’une catastrophe naturelle</t>
  </si>
  <si>
    <t>a koz yon katastròf natitrèl</t>
  </si>
  <si>
    <t>pas_saison</t>
  </si>
  <si>
    <t>Ce n'est pas un article de saison</t>
  </si>
  <si>
    <t>se pa yon pwodwi ki genyen pa sezon</t>
  </si>
  <si>
    <t>stockage</t>
  </si>
  <si>
    <t>Problème de stockage</t>
  </si>
  <si>
    <t>pwoblèm pou estoke l</t>
  </si>
  <si>
    <t>indisponible_f</t>
  </si>
  <si>
    <t>pwodwi ki pa disponib kote nou konn jwenn li an</t>
  </si>
  <si>
    <t>relation_f</t>
  </si>
  <si>
    <t xml:space="preserve">Mauvaise relation avec les fournisseurs </t>
  </si>
  <si>
    <t xml:space="preserve">move ralasyon avèk moun yo ki konn fe nou jwenn </t>
  </si>
  <si>
    <t>pas_voulu</t>
  </si>
  <si>
    <t xml:space="preserve">Je n'ai pas souhaité faire un réapprovisionnement </t>
  </si>
  <si>
    <t>mwen pa swete repran pwodwi ankò</t>
  </si>
  <si>
    <t>epuise_demande</t>
  </si>
  <si>
    <t>Pwidi an fini akoz anpil moun achte</t>
  </si>
  <si>
    <t>epuise_appro</t>
  </si>
  <si>
    <t>Produit épuisé car beaucoup de temps nécessaire pour l'approvisionnement</t>
  </si>
  <si>
    <t>prodwi yo te fini   paske yo te pran anpil tan ki nesesè pou rezève estok la</t>
  </si>
  <si>
    <t>lòt (bay presizyon an)</t>
  </si>
  <si>
    <t>raison_pasdispo_eha</t>
  </si>
  <si>
    <t>Akoz yon katastròf natitrèl</t>
  </si>
  <si>
    <t>epuise</t>
  </si>
  <si>
    <t>periode_prix_up</t>
  </si>
  <si>
    <t>perm</t>
  </si>
  <si>
    <t>a peprè li te la depi mwa daout</t>
  </si>
  <si>
    <t>sep_dec</t>
  </si>
  <si>
    <t>De septembre 2020 à décembre 2020</t>
  </si>
  <si>
    <t>ant septanm 2020 pou rive desanm 2020</t>
  </si>
  <si>
    <t>jan_now</t>
  </si>
  <si>
    <t>Depuis janvier 2021</t>
  </si>
  <si>
    <t>depi janvye 2021</t>
  </si>
  <si>
    <t>autre_mois</t>
  </si>
  <si>
    <t>lòt (bay mwa a)</t>
  </si>
  <si>
    <t>evol</t>
  </si>
  <si>
    <t>augmentation</t>
  </si>
  <si>
    <t>pri yo ogmante kay founisè m nan</t>
  </si>
  <si>
    <t>pas_varie</t>
  </si>
  <si>
    <t>mwen pa we chanjman yo</t>
  </si>
  <si>
    <t>diminution</t>
  </si>
  <si>
    <t>pri yo diminye kay founisè m nan</t>
  </si>
  <si>
    <t>depend</t>
  </si>
  <si>
    <t xml:space="preserve">kèk nan pwodwi yo diminye epi lot y ogmante </t>
  </si>
  <si>
    <t>adapt_up</t>
  </si>
  <si>
    <t>mw fè menm ogmantasyon an</t>
  </si>
  <si>
    <t>augm_leger</t>
  </si>
  <si>
    <t>Mwen fè on ti ogmantasyon tou piti men pa menm jan founisèm nan fèl la.</t>
  </si>
  <si>
    <t>idem</t>
  </si>
  <si>
    <t>Mwen pa chanje pri m yo</t>
  </si>
  <si>
    <t>Mwen pa konnen, mwen pa swete reponn</t>
  </si>
  <si>
    <t>adapt_down</t>
  </si>
  <si>
    <t>Mwen fè menm rediksyon an</t>
  </si>
  <si>
    <t>dim_leger</t>
  </si>
  <si>
    <t>Mwen fè on ti diminisyon tou piti men pa menm jan founisèm nan fèl la.</t>
  </si>
  <si>
    <t>evol_raison</t>
  </si>
  <si>
    <t>gourde_up</t>
  </si>
  <si>
    <t>Ogmantasyon goud la sou dola ameriken an</t>
  </si>
  <si>
    <t>covid</t>
  </si>
  <si>
    <t>Crise sanitaire du COVID-19</t>
  </si>
  <si>
    <t>Pwoblèm la sante sou  Kowona a</t>
  </si>
  <si>
    <t>dollar_up</t>
  </si>
  <si>
    <t>Dola ameriken an retounen pran valèl sou goud la</t>
  </si>
  <si>
    <t>importations</t>
  </si>
  <si>
    <t>Augmentation du nombre d'importations</t>
  </si>
  <si>
    <t>Ogmantasyon sou kantite enpotasyon ki fèt</t>
  </si>
  <si>
    <t>carburant</t>
  </si>
  <si>
    <t>Augmentation du prix du carburant</t>
  </si>
  <si>
    <t>Ogmantasyon  ki fèt sou gaz la</t>
  </si>
  <si>
    <t>troubles</t>
  </si>
  <si>
    <t>Pwoblèm sosyal ak politik e ensekirite</t>
  </si>
  <si>
    <t>production_down</t>
  </si>
  <si>
    <t>Redwiksyon ki fèt nan pwodwiksyon/ratman nan pwodwi yo</t>
  </si>
  <si>
    <t>oui_non_nsnr</t>
  </si>
  <si>
    <t>oui</t>
  </si>
  <si>
    <t>wi</t>
  </si>
  <si>
    <t>oui_non_traitement</t>
  </si>
  <si>
    <t>oui_chaque_fois</t>
  </si>
  <si>
    <t>wi, chak fwa</t>
  </si>
  <si>
    <t>oui_parfois</t>
  </si>
  <si>
    <t>Wi pafwa</t>
  </si>
  <si>
    <t>non_jamais</t>
  </si>
  <si>
    <t xml:space="preserve">Non, jamais. </t>
  </si>
  <si>
    <t>non, Jamè</t>
  </si>
  <si>
    <t>unite_food</t>
  </si>
  <si>
    <t>1 Kilogramme (kg)</t>
  </si>
  <si>
    <t>lt</t>
  </si>
  <si>
    <t>1 Litre (lt)</t>
  </si>
  <si>
    <t>1 Gallon</t>
  </si>
  <si>
    <t>piece</t>
  </si>
  <si>
    <t>1 Pièce</t>
  </si>
  <si>
    <t>yon pyès</t>
  </si>
  <si>
    <t>oui_non</t>
  </si>
  <si>
    <t>article_wash</t>
  </si>
  <si>
    <t>Savon lessive (1 barre)</t>
  </si>
  <si>
    <t>Savon lave ( yon ba)</t>
  </si>
  <si>
    <t>brosse à dent (1 pièce)</t>
  </si>
  <si>
    <t>Bròs dan ( yon pyes)</t>
  </si>
  <si>
    <t>chlore</t>
  </si>
  <si>
    <t>Chlore liquide (nettoyage) (1 lt)</t>
  </si>
  <si>
    <t>Dlo kloròks ( pou netwaye) yon Lit</t>
  </si>
  <si>
    <t>type_source</t>
  </si>
  <si>
    <t>type_source_derniere_fois</t>
  </si>
  <si>
    <t>kiosque_source_amenage</t>
  </si>
  <si>
    <t>kiosque/source aménagée</t>
  </si>
  <si>
    <t>kiòs/sous amenaje</t>
  </si>
  <si>
    <t>raison_autre</t>
  </si>
  <si>
    <t>raison_autre_moins_cher</t>
  </si>
  <si>
    <t>se sak mwen chè a</t>
  </si>
  <si>
    <t>raison_autre_bonne_qualite</t>
  </si>
  <si>
    <t>Dlo a bon kalite</t>
  </si>
  <si>
    <t>raison_autre_source_loin</t>
  </si>
  <si>
    <t>pa gen lot posiblite nan zon nan</t>
  </si>
  <si>
    <t>raison_autre_non_fonctionnale</t>
  </si>
  <si>
    <t>C'est le plus près / pratique pour moi</t>
  </si>
  <si>
    <t>se sak pi chè a/partikel pou mwen</t>
  </si>
  <si>
    <t>raison_autre_pres</t>
  </si>
  <si>
    <t>raison_autre_autre</t>
  </si>
  <si>
    <t>temps_eau</t>
  </si>
  <si>
    <t>30_60min</t>
  </si>
  <si>
    <t>ant 30 minit a 1ed tan an tou</t>
  </si>
  <si>
    <t>plus_60min</t>
  </si>
  <si>
    <t>plis ke 1ed tan an tou</t>
  </si>
  <si>
    <t>volume</t>
  </si>
  <si>
    <t xml:space="preserve"> bidon ki vo 1 galon (3,78L)</t>
  </si>
  <si>
    <t xml:space="preserve"> bidon ki vo 5 galon (18,9L)</t>
  </si>
  <si>
    <t>jnsp</t>
  </si>
  <si>
    <t>Je ne sais pas parce qu'il s'agit d'un branchement privé</t>
  </si>
  <si>
    <t>Mwen pa konnen paske li se yon koneksyon prive</t>
  </si>
  <si>
    <t>unite_volume_eau</t>
  </si>
  <si>
    <t>Mililit</t>
  </si>
  <si>
    <t>oui_non_eau</t>
  </si>
  <si>
    <t>oui_eau</t>
  </si>
  <si>
    <t>wi, pafwa oubyen souvan mwen konn al chache dlo</t>
  </si>
  <si>
    <t>non_eau</t>
  </si>
  <si>
    <t>Non, je ne vais jamais chercher de l'eau</t>
  </si>
  <si>
    <t>non, mwen pa janm ale chache dlo</t>
  </si>
  <si>
    <t>raison_pasdispo_eau</t>
  </si>
  <si>
    <t>insecu</t>
  </si>
  <si>
    <t>Insécurités dans la commune</t>
  </si>
  <si>
    <t>Komin lan gen ensekirite</t>
  </si>
  <si>
    <t>pb_transport</t>
  </si>
  <si>
    <t xml:space="preserve">Problèmes de transport </t>
  </si>
  <si>
    <t>Akoz yon katastrof natirel</t>
  </si>
  <si>
    <t>secheresse</t>
  </si>
  <si>
    <t>infrastructures</t>
  </si>
  <si>
    <t>Enfrastrikti yo domaje</t>
  </si>
  <si>
    <t>technique</t>
  </si>
  <si>
    <t>Pwoblèm teknik ki genyen sou rezo a</t>
  </si>
  <si>
    <t>politique</t>
  </si>
  <si>
    <t>Problèmes de gestion (comité)</t>
  </si>
  <si>
    <t>contamination</t>
  </si>
  <si>
    <t>Eau contaminée</t>
  </si>
  <si>
    <t>Dlo kontamine</t>
  </si>
  <si>
    <t>perception</t>
  </si>
  <si>
    <t>Non, je ne pense pas qu'il va avoir une variation dans les prix</t>
  </si>
  <si>
    <t>non, mwen pa panse ke pri yo ap varye</t>
  </si>
  <si>
    <t>monte</t>
  </si>
  <si>
    <t>Oui, les prix vont monter</t>
  </si>
  <si>
    <t>wi, pri yo ap monte</t>
  </si>
  <si>
    <t>descendu</t>
  </si>
  <si>
    <t>Oui, les prix vont baisser</t>
  </si>
  <si>
    <t>wi, pri yo ap desann</t>
  </si>
  <si>
    <t>insecu_ville</t>
  </si>
  <si>
    <t>Insécurité en ville</t>
  </si>
  <si>
    <t>ensekite nan vil</t>
  </si>
  <si>
    <t>insecu_route</t>
  </si>
  <si>
    <t xml:space="preserve">Insécurité sur les routes </t>
  </si>
  <si>
    <t>ensekirite nan wout yo</t>
  </si>
  <si>
    <t>mauvais_routes</t>
  </si>
  <si>
    <t>Mauvais état des routes</t>
  </si>
  <si>
    <t>wout yo nan move eta</t>
  </si>
  <si>
    <t>route_ferme</t>
  </si>
  <si>
    <t>La route a été fermée</t>
  </si>
  <si>
    <t>port_ferme</t>
  </si>
  <si>
    <t>Le port a été fermé</t>
  </si>
  <si>
    <t>pas_transport</t>
  </si>
  <si>
    <t xml:space="preserve">Absence de moyen de transport </t>
  </si>
  <si>
    <t>trop_cher</t>
  </si>
  <si>
    <t>Article trop cher</t>
  </si>
  <si>
    <t>essence</t>
  </si>
  <si>
    <t>Le prix de l’essence est descendu</t>
  </si>
  <si>
    <t>Pri gaz lan desann</t>
  </si>
  <si>
    <t>securite_transport</t>
  </si>
  <si>
    <t>La sécurité sur les transports s’est améliorée</t>
  </si>
  <si>
    <t>securite_route</t>
  </si>
  <si>
    <t>La sécurité dans la ville s’est améliorée</t>
  </si>
  <si>
    <t>sekirite nan vil yo vinn pi bon</t>
  </si>
  <si>
    <t>Les importations ont augmenté</t>
  </si>
  <si>
    <t>J’ai plus de capacité de stockage</t>
  </si>
  <si>
    <t>autre_fournis</t>
  </si>
  <si>
    <t>J’ai changé de fournisseurs</t>
  </si>
  <si>
    <t>dept</t>
  </si>
  <si>
    <t>HT01</t>
  </si>
  <si>
    <t>HT07</t>
  </si>
  <si>
    <t>HT02</t>
  </si>
  <si>
    <t>HT10</t>
  </si>
  <si>
    <t>HT06</t>
  </si>
  <si>
    <t>HT08</t>
  </si>
  <si>
    <t>HT03</t>
  </si>
  <si>
    <t>HT05</t>
  </si>
  <si>
    <t>HT09</t>
  </si>
  <si>
    <t>HT04</t>
  </si>
  <si>
    <t>Nord-Est</t>
  </si>
  <si>
    <t>HT0122</t>
  </si>
  <si>
    <t>Petit-Goâve</t>
  </si>
  <si>
    <t>HT0121</t>
  </si>
  <si>
    <t>Léogâne</t>
  </si>
  <si>
    <t>HT0731</t>
  </si>
  <si>
    <t>Aquin</t>
  </si>
  <si>
    <t>HT0113</t>
  </si>
  <si>
    <t>Carrefour</t>
  </si>
  <si>
    <t>HT1013</t>
  </si>
  <si>
    <t>HT0641</t>
  </si>
  <si>
    <t>Cerca La Source</t>
  </si>
  <si>
    <t>HT0814</t>
  </si>
  <si>
    <t>Moron</t>
  </si>
  <si>
    <t>HT0812</t>
  </si>
  <si>
    <t>Abricots</t>
  </si>
  <si>
    <t>HT0343</t>
  </si>
  <si>
    <t>Ranquitte</t>
  </si>
  <si>
    <t>HT1024</t>
  </si>
  <si>
    <t>HT1021</t>
  </si>
  <si>
    <t>Anse-à-Veau</t>
  </si>
  <si>
    <t>HT0231</t>
  </si>
  <si>
    <t>Belle Anse</t>
  </si>
  <si>
    <t>HT0372</t>
  </si>
  <si>
    <t>Pilate</t>
  </si>
  <si>
    <t>HT0721</t>
  </si>
  <si>
    <t>Port-Salut</t>
  </si>
  <si>
    <t>HT0822</t>
  </si>
  <si>
    <t>Dame Marie</t>
  </si>
  <si>
    <t>HT0542</t>
  </si>
  <si>
    <t>Petite Rivière de l'Artibonite</t>
  </si>
  <si>
    <t>HT0922</t>
  </si>
  <si>
    <t>Anse-à-Foleur</t>
  </si>
  <si>
    <t>HT0412</t>
  </si>
  <si>
    <t>Ferrier</t>
  </si>
  <si>
    <t>HT0312</t>
  </si>
  <si>
    <t>Quartier Morin</t>
  </si>
  <si>
    <t>HT0811</t>
  </si>
  <si>
    <t>HT0911</t>
  </si>
  <si>
    <t>Port-de-Paix</t>
  </si>
  <si>
    <t>HT0743</t>
  </si>
  <si>
    <t>Roche à Bâteau</t>
  </si>
  <si>
    <t>HT0834</t>
  </si>
  <si>
    <t>Pestel</t>
  </si>
  <si>
    <t>HT0753</t>
  </si>
  <si>
    <t>Tiburon</t>
  </si>
  <si>
    <t>HT0733</t>
  </si>
  <si>
    <t>HT0442</t>
  </si>
  <si>
    <t>Carice</t>
  </si>
  <si>
    <t>HT0341</t>
  </si>
  <si>
    <t>Saint-Raphaël</t>
  </si>
  <si>
    <t>HT0332</t>
  </si>
  <si>
    <t>Bahon</t>
  </si>
  <si>
    <t>HT0234</t>
  </si>
  <si>
    <t>Anse-à-Pître</t>
  </si>
  <si>
    <t>HT0521</t>
  </si>
  <si>
    <t>Gros Morne</t>
  </si>
  <si>
    <t>HT0141</t>
  </si>
  <si>
    <t>Arcahaie</t>
  </si>
  <si>
    <t>HT0142</t>
  </si>
  <si>
    <t>Cabaret</t>
  </si>
  <si>
    <t>HT0712</t>
  </si>
  <si>
    <t>Torbeck</t>
  </si>
  <si>
    <t>HT0221</t>
  </si>
  <si>
    <t>Bainet</t>
  </si>
  <si>
    <t>HT0342</t>
  </si>
  <si>
    <t>Dondon</t>
  </si>
  <si>
    <t>HT0613</t>
  </si>
  <si>
    <t>Thomonde</t>
  </si>
  <si>
    <t>HT0321</t>
  </si>
  <si>
    <t>Acul du Nord</t>
  </si>
  <si>
    <t>HT0622</t>
  </si>
  <si>
    <t>Saut d'Eau</t>
  </si>
  <si>
    <t>HT0422</t>
  </si>
  <si>
    <t>Capotille</t>
  </si>
  <si>
    <t>HT0832</t>
  </si>
  <si>
    <t>Roseaux</t>
  </si>
  <si>
    <t>HT0434</t>
  </si>
  <si>
    <t>Caracol</t>
  </si>
  <si>
    <t>HT0914</t>
  </si>
  <si>
    <t>Chamsolme</t>
  </si>
  <si>
    <t>HT0932</t>
  </si>
  <si>
    <t>Baie de Henne</t>
  </si>
  <si>
    <t>HT0232</t>
  </si>
  <si>
    <t>Grand Gosier</t>
  </si>
  <si>
    <t>HT0741</t>
  </si>
  <si>
    <t>Côteaux</t>
  </si>
  <si>
    <t>HT0212</t>
  </si>
  <si>
    <t>Marigot</t>
  </si>
  <si>
    <t>HT0552</t>
  </si>
  <si>
    <t>Marmelade</t>
  </si>
  <si>
    <t>HT0931</t>
  </si>
  <si>
    <t>Môle Saint Nicolas</t>
  </si>
  <si>
    <t>HT0544</t>
  </si>
  <si>
    <t>Desdunes</t>
  </si>
  <si>
    <t>HT0352</t>
  </si>
  <si>
    <t>Port-Margot</t>
  </si>
  <si>
    <t>HT0345</t>
  </si>
  <si>
    <t>La Victoire</t>
  </si>
  <si>
    <t>HT0633</t>
  </si>
  <si>
    <t>Savanette</t>
  </si>
  <si>
    <t>HT0531</t>
  </si>
  <si>
    <t>Saint-Marc</t>
  </si>
  <si>
    <t>HT0813</t>
  </si>
  <si>
    <t>Bonbon</t>
  </si>
  <si>
    <t>HT0411</t>
  </si>
  <si>
    <t>Fort-Liberté</t>
  </si>
  <si>
    <t>HT0831</t>
  </si>
  <si>
    <t>Corail</t>
  </si>
  <si>
    <t>HT0433</t>
  </si>
  <si>
    <t>Terrier Rouge</t>
  </si>
  <si>
    <t>HT1012</t>
  </si>
  <si>
    <t>HT0135</t>
  </si>
  <si>
    <t>Fonds-Verrettes</t>
  </si>
  <si>
    <t>HT0713</t>
  </si>
  <si>
    <t>Chantal</t>
  </si>
  <si>
    <t>HT0432</t>
  </si>
  <si>
    <t>Sainte Suzanne</t>
  </si>
  <si>
    <t>HT0133</t>
  </si>
  <si>
    <t>Ganthier</t>
  </si>
  <si>
    <t>HT0431</t>
  </si>
  <si>
    <t>Trou du Nord</t>
  </si>
  <si>
    <t>HT0362</t>
  </si>
  <si>
    <t>Bas Limbé</t>
  </si>
  <si>
    <t>HT0621</t>
  </si>
  <si>
    <t>Mirebalais</t>
  </si>
  <si>
    <t>HT1031</t>
  </si>
  <si>
    <t>Baradères</t>
  </si>
  <si>
    <t>HT0371</t>
  </si>
  <si>
    <t>Plaisance</t>
  </si>
  <si>
    <t>HT1032</t>
  </si>
  <si>
    <t>Grand-Boucan</t>
  </si>
  <si>
    <t>HT0732</t>
  </si>
  <si>
    <t>Saint Louis du Sud</t>
  </si>
  <si>
    <t>HT0331</t>
  </si>
  <si>
    <t>Grande Riviere Du Nord</t>
  </si>
  <si>
    <t>HT0132</t>
  </si>
  <si>
    <t>Thomazeau</t>
  </si>
  <si>
    <t>HT0821</t>
  </si>
  <si>
    <t>Anse d'Hainault</t>
  </si>
  <si>
    <t>HT0222</t>
  </si>
  <si>
    <t>Côtes de Fer</t>
  </si>
  <si>
    <t>HT0413</t>
  </si>
  <si>
    <t>Perches</t>
  </si>
  <si>
    <t>HT0361</t>
  </si>
  <si>
    <t>Limbé</t>
  </si>
  <si>
    <t>HT0421</t>
  </si>
  <si>
    <t>Ouanaminthe</t>
  </si>
  <si>
    <t>HT0716</t>
  </si>
  <si>
    <t>Île à Vache</t>
  </si>
  <si>
    <t>HT0611</t>
  </si>
  <si>
    <t>Hinche</t>
  </si>
  <si>
    <t>HT0523</t>
  </si>
  <si>
    <t>Anse Rouge</t>
  </si>
  <si>
    <t>HT1023</t>
  </si>
  <si>
    <t>L'Asile</t>
  </si>
  <si>
    <t>HT0913</t>
  </si>
  <si>
    <t>Bassin Bleu</t>
  </si>
  <si>
    <t>HT0152</t>
  </si>
  <si>
    <t>Pointe à Raquette</t>
  </si>
  <si>
    <t>HT0214</t>
  </si>
  <si>
    <t>La Vallée</t>
  </si>
  <si>
    <t>HT0934</t>
  </si>
  <si>
    <t>Jean Rabel</t>
  </si>
  <si>
    <t>HT0723</t>
  </si>
  <si>
    <t>Arniquet</t>
  </si>
  <si>
    <t>HT0714</t>
  </si>
  <si>
    <t>HT0532</t>
  </si>
  <si>
    <t>Verrettes</t>
  </si>
  <si>
    <t>HT0715</t>
  </si>
  <si>
    <t>Maniche</t>
  </si>
  <si>
    <t>HT0351</t>
  </si>
  <si>
    <t>Borgne</t>
  </si>
  <si>
    <t>HT0533</t>
  </si>
  <si>
    <t>La Chapelle</t>
  </si>
  <si>
    <t>HT0823</t>
  </si>
  <si>
    <t>Les Irois</t>
  </si>
  <si>
    <t>HT0642</t>
  </si>
  <si>
    <t>Thomassique</t>
  </si>
  <si>
    <t>HT0114</t>
  </si>
  <si>
    <t>Pétion-Ville</t>
  </si>
  <si>
    <t>HT0116</t>
  </si>
  <si>
    <t>Gressier</t>
  </si>
  <si>
    <t>HT0322</t>
  </si>
  <si>
    <t>Plaine du Nord</t>
  </si>
  <si>
    <t>HT0115</t>
  </si>
  <si>
    <t>Kenscoff</t>
  </si>
  <si>
    <t>HT0151</t>
  </si>
  <si>
    <t>Anse à Galets</t>
  </si>
  <si>
    <t>HT0323</t>
  </si>
  <si>
    <t>Milot</t>
  </si>
  <si>
    <t>HT0631</t>
  </si>
  <si>
    <t>Lascahobas</t>
  </si>
  <si>
    <t>HT0623</t>
  </si>
  <si>
    <t>Boucan Carré</t>
  </si>
  <si>
    <t>HT0134</t>
  </si>
  <si>
    <t>Cornillon / Grand Bois</t>
  </si>
  <si>
    <t>HT1025</t>
  </si>
  <si>
    <t>Plaisance du Sud</t>
  </si>
  <si>
    <t>HT0551</t>
  </si>
  <si>
    <t>Saint-Michel de l'Attalaye</t>
  </si>
  <si>
    <t>HT0933</t>
  </si>
  <si>
    <t>Bombardopolis</t>
  </si>
  <si>
    <t>HT0912</t>
  </si>
  <si>
    <t>La Tortue</t>
  </si>
  <si>
    <t>HT0511</t>
  </si>
  <si>
    <t>HT0543</t>
  </si>
  <si>
    <t>Grande Saline</t>
  </si>
  <si>
    <t>HT0751</t>
  </si>
  <si>
    <t>Chardonnières</t>
  </si>
  <si>
    <t>HT0614</t>
  </si>
  <si>
    <t>Cerca Carvajal</t>
  </si>
  <si>
    <t>HT0632</t>
  </si>
  <si>
    <t>Belladère</t>
  </si>
  <si>
    <t>HT0921</t>
  </si>
  <si>
    <t>Saint-Louis du Nord</t>
  </si>
  <si>
    <t>HT1014</t>
  </si>
  <si>
    <t>Paillant</t>
  </si>
  <si>
    <t>HT0443</t>
  </si>
  <si>
    <t>Mombin Crochu</t>
  </si>
  <si>
    <t>HT0512</t>
  </si>
  <si>
    <t>Ennery</t>
  </si>
  <si>
    <t>HT0612</t>
  </si>
  <si>
    <t>Maïssade</t>
  </si>
  <si>
    <t>HT0423</t>
  </si>
  <si>
    <t>Mont-Organisé</t>
  </si>
  <si>
    <t>HT0344</t>
  </si>
  <si>
    <t>Pignon</t>
  </si>
  <si>
    <t>HT0112</t>
  </si>
  <si>
    <t>HT0722</t>
  </si>
  <si>
    <t>Saint Jean du Sud</t>
  </si>
  <si>
    <t>HT0123</t>
  </si>
  <si>
    <t>Grand-Goâve</t>
  </si>
  <si>
    <t>HT0233</t>
  </si>
  <si>
    <t>Thiotte</t>
  </si>
  <si>
    <t>HT0441</t>
  </si>
  <si>
    <t>Vallières</t>
  </si>
  <si>
    <t>HT0111</t>
  </si>
  <si>
    <t>HT0752</t>
  </si>
  <si>
    <t>Les Anglais</t>
  </si>
  <si>
    <t>HT0541</t>
  </si>
  <si>
    <t>Dessalines</t>
  </si>
  <si>
    <t>HT0118</t>
  </si>
  <si>
    <t>section_communale</t>
  </si>
  <si>
    <t>HT0131-10</t>
  </si>
  <si>
    <t>10e Section des Orangers</t>
  </si>
  <si>
    <t>HT0122-10</t>
  </si>
  <si>
    <t>10e Section des Palmes</t>
  </si>
  <si>
    <t>HT0121-10</t>
  </si>
  <si>
    <t>10e Section Fond d'Oie</t>
  </si>
  <si>
    <t>HT0731-10</t>
  </si>
  <si>
    <t>10e Section Guirand</t>
  </si>
  <si>
    <t>HT0211-10</t>
  </si>
  <si>
    <t>10e Section La Vanneau</t>
  </si>
  <si>
    <t>HT0113-10</t>
  </si>
  <si>
    <t>10e Section Thor</t>
  </si>
  <si>
    <t>HT0121-11</t>
  </si>
  <si>
    <t>11e Section Gros Morne</t>
  </si>
  <si>
    <t>HT0211-11</t>
  </si>
  <si>
    <t>11e Section La Montagne</t>
  </si>
  <si>
    <t>HT0122-11</t>
  </si>
  <si>
    <t>11e Section Ravine Sèche</t>
  </si>
  <si>
    <t>HT0113-11</t>
  </si>
  <si>
    <t>11e Section Rivière Froide</t>
  </si>
  <si>
    <t>HT0121-12</t>
  </si>
  <si>
    <t>12e Section Cormiers</t>
  </si>
  <si>
    <t>HT0122-12</t>
  </si>
  <si>
    <t>12e Section des Fourques</t>
  </si>
  <si>
    <t>HT0113-12</t>
  </si>
  <si>
    <t>12e Section Malanga</t>
  </si>
  <si>
    <t>HT0113-13</t>
  </si>
  <si>
    <t>13e Section Corail Thor</t>
  </si>
  <si>
    <t>HT0121-13</t>
  </si>
  <si>
    <t>13e Section Petit Harpon</t>
  </si>
  <si>
    <t>HT1013-01</t>
  </si>
  <si>
    <t>1er Section Bouzi</t>
  </si>
  <si>
    <t>HT0641-01</t>
  </si>
  <si>
    <t>1re Section Acaj ou Brûle No 1</t>
  </si>
  <si>
    <t>HT0814-01</t>
  </si>
  <si>
    <t>1re Section Anote ou 1re Tapion</t>
  </si>
  <si>
    <t>HT0812-01</t>
  </si>
  <si>
    <t>1re Section Anse du Clerc</t>
  </si>
  <si>
    <t>HT0343-01</t>
  </si>
  <si>
    <t>1re Section Bac à Soude</t>
  </si>
  <si>
    <t>HT1024-01</t>
  </si>
  <si>
    <t>1re Section Baconnois-Barreau</t>
  </si>
  <si>
    <t>HT1021-01</t>
  </si>
  <si>
    <t>1re Section Baconnois-Grand-Fond</t>
  </si>
  <si>
    <t>HT0231-01</t>
  </si>
  <si>
    <t>1re Section Bais d'Orange</t>
  </si>
  <si>
    <t>HT0372-01</t>
  </si>
  <si>
    <t>1re Section Ballon</t>
  </si>
  <si>
    <t>HT0311-01</t>
  </si>
  <si>
    <t>1re Section Bande du Nord</t>
  </si>
  <si>
    <t>HT0721-01</t>
  </si>
  <si>
    <t>1re Section Barbois</t>
  </si>
  <si>
    <t>HT0822-01</t>
  </si>
  <si>
    <t>1re Section Bariadelle</t>
  </si>
  <si>
    <t>HT0542-01</t>
  </si>
  <si>
    <t>1re Section Bas Coursin I</t>
  </si>
  <si>
    <t>HT0922-01</t>
  </si>
  <si>
    <t>1re Section Bas de Sainte Anne</t>
  </si>
  <si>
    <t>HT0412-01</t>
  </si>
  <si>
    <t>1re Section Bas Maribahoux</t>
  </si>
  <si>
    <t>HT0312-01</t>
  </si>
  <si>
    <t>HT0811-01</t>
  </si>
  <si>
    <t>1re Section Basse Voldrogue</t>
  </si>
  <si>
    <t>HT0911-01</t>
  </si>
  <si>
    <t>1re Section Baudin</t>
  </si>
  <si>
    <t>HT0743-01</t>
  </si>
  <si>
    <t>1re Section Beaulieu</t>
  </si>
  <si>
    <t>HT0834-01</t>
  </si>
  <si>
    <t>1re Section Bernagousse</t>
  </si>
  <si>
    <t>HT0122-01</t>
  </si>
  <si>
    <t>1re Section Bino</t>
  </si>
  <si>
    <t>HT0753-01</t>
  </si>
  <si>
    <t>1re Section Blactote</t>
  </si>
  <si>
    <t>HT0733-01</t>
  </si>
  <si>
    <t>1re Section Boileau</t>
  </si>
  <si>
    <t>HT0442-01</t>
  </si>
  <si>
    <t>1re Section Bois Camelle</t>
  </si>
  <si>
    <t>HT0341-01</t>
  </si>
  <si>
    <t>1re Section Bois Neuf</t>
  </si>
  <si>
    <t>HT0332-01</t>
  </si>
  <si>
    <t>1re Section Bois Pin</t>
  </si>
  <si>
    <t>HT0234-01</t>
  </si>
  <si>
    <t>1re Section Boucan Guillaume</t>
  </si>
  <si>
    <t>HT0521-01</t>
  </si>
  <si>
    <t>1re Section Boucan Richard</t>
  </si>
  <si>
    <t>HT0141-01</t>
  </si>
  <si>
    <t>1re Section Boucassin</t>
  </si>
  <si>
    <t>HT0142-01</t>
  </si>
  <si>
    <t>HT0712-01</t>
  </si>
  <si>
    <t>1re Section Boury</t>
  </si>
  <si>
    <t>HT0221-01</t>
  </si>
  <si>
    <t>1re Section Bresilienne</t>
  </si>
  <si>
    <t>HT0342-01</t>
  </si>
  <si>
    <t>1re Section Brostage</t>
  </si>
  <si>
    <t>HT0613-01</t>
  </si>
  <si>
    <t>1re Section Cabral</t>
  </si>
  <si>
    <t>HT0321-01</t>
  </si>
  <si>
    <t>1re Section Camp-Louise</t>
  </si>
  <si>
    <t>HT0622-01</t>
  </si>
  <si>
    <t>1re Section Canot ou Rivière Canot</t>
  </si>
  <si>
    <t>HT0422-01</t>
  </si>
  <si>
    <t>1re Section Capotille</t>
  </si>
  <si>
    <t>HT0832-01</t>
  </si>
  <si>
    <t>1re Section Carrefour Charles ou Jacqui</t>
  </si>
  <si>
    <t>HT1011-01</t>
  </si>
  <si>
    <t>1re Section Chalon</t>
  </si>
  <si>
    <t>HT0434-01</t>
  </si>
  <si>
    <t>1re Section Champin</t>
  </si>
  <si>
    <t>HT0914-01</t>
  </si>
  <si>
    <t>1re Section Chansolme</t>
  </si>
  <si>
    <t>HT0932-01</t>
  </si>
  <si>
    <t>1re Section Citerne Remy</t>
  </si>
  <si>
    <t>HT0232-01</t>
  </si>
  <si>
    <t>1re Section Colline des Chênes ou Bodarie</t>
  </si>
  <si>
    <t>HT0741-01</t>
  </si>
  <si>
    <t>1re Section Conde</t>
  </si>
  <si>
    <t>HT0212-01</t>
  </si>
  <si>
    <t>1re Section Corail Soult</t>
  </si>
  <si>
    <t>HT0552-01</t>
  </si>
  <si>
    <t>1re Section Crête à Pins</t>
  </si>
  <si>
    <t>HT0931-01</t>
  </si>
  <si>
    <t>1re Section de Cotes de Fer</t>
  </si>
  <si>
    <t>HT0544-01</t>
  </si>
  <si>
    <t>1re Section de Desdunes</t>
  </si>
  <si>
    <t>HT0352-01</t>
  </si>
  <si>
    <t>1re Section de Grande Plaine</t>
  </si>
  <si>
    <t>HT0345-01</t>
  </si>
  <si>
    <t>1re Section de la Victoire</t>
  </si>
  <si>
    <t>HT0633-01</t>
  </si>
  <si>
    <t>1re Section de Savanette (Colombier)</t>
  </si>
  <si>
    <t>HT0531-01</t>
  </si>
  <si>
    <t>1re Section Deluge</t>
  </si>
  <si>
    <t>HT0813-01</t>
  </si>
  <si>
    <t>1re Section Desormeau ou Bonbon</t>
  </si>
  <si>
    <t>HT0121-01</t>
  </si>
  <si>
    <t>1re Section Dessources</t>
  </si>
  <si>
    <t>HT0522-01</t>
  </si>
  <si>
    <t>1re Section Doland</t>
  </si>
  <si>
    <t>HT0411-01</t>
  </si>
  <si>
    <t>1re Section Dumas</t>
  </si>
  <si>
    <t>HT0831-01</t>
  </si>
  <si>
    <t>1re Section Duquillon</t>
  </si>
  <si>
    <t>HT0433-01</t>
  </si>
  <si>
    <t>1re Section Fond Blanc</t>
  </si>
  <si>
    <t>HT1012-01</t>
  </si>
  <si>
    <t>1re Section Fond des Lianes</t>
  </si>
  <si>
    <t>HT0135-01</t>
  </si>
  <si>
    <t>1re Section Fonds-Verrettes</t>
  </si>
  <si>
    <t>HT0713-01</t>
  </si>
  <si>
    <t>1re Section Fonds Palmiste</t>
  </si>
  <si>
    <t>HT0432-01</t>
  </si>
  <si>
    <t>1re Section Foulon</t>
  </si>
  <si>
    <t>HT0133-01</t>
  </si>
  <si>
    <t>1re Section Galette Chambon</t>
  </si>
  <si>
    <t>HT0431-01</t>
  </si>
  <si>
    <t>1re Section Garcin</t>
  </si>
  <si>
    <t>HT0362-01</t>
  </si>
  <si>
    <t>1re Section Garde Champètre (Bas Limbe)</t>
  </si>
  <si>
    <t>HT0621-01</t>
  </si>
  <si>
    <t>1re Section Gascogne</t>
  </si>
  <si>
    <t>HT1031-01</t>
  </si>
  <si>
    <t>1re Section Gerin ou Mouton</t>
  </si>
  <si>
    <t>HT0371-01</t>
  </si>
  <si>
    <t>1re Section Gobert ou Colline Gobert</t>
  </si>
  <si>
    <t>HT1032-01</t>
  </si>
  <si>
    <t>1re Section Grand-Boucan</t>
  </si>
  <si>
    <t>HT0732-01</t>
  </si>
  <si>
    <t>1re Section Grand Fonds</t>
  </si>
  <si>
    <t>HT0331-01</t>
  </si>
  <si>
    <t>1re Section Grand Gilles</t>
  </si>
  <si>
    <t>HT0132-01</t>
  </si>
  <si>
    <t>1re Section Grande Plaine</t>
  </si>
  <si>
    <t>HT0821-01</t>
  </si>
  <si>
    <t>1re Section Grandoit</t>
  </si>
  <si>
    <t>HT0222-01</t>
  </si>
  <si>
    <t>1re Section Gris Gris</t>
  </si>
  <si>
    <t>HT0413-01</t>
  </si>
  <si>
    <t>1re Section Haut des Perches</t>
  </si>
  <si>
    <t>HT0361-01</t>
  </si>
  <si>
    <t>1re Section Haut Limbe ou Acul Jeannot</t>
  </si>
  <si>
    <t>HT0421-01</t>
  </si>
  <si>
    <t>1re Section Haut Maribahoux</t>
  </si>
  <si>
    <t>HT0716-01</t>
  </si>
  <si>
    <t>1re Section Île à Vache</t>
  </si>
  <si>
    <t>HT0611-01</t>
  </si>
  <si>
    <t>1re Section Juanaria</t>
  </si>
  <si>
    <t>HT0523-01</t>
  </si>
  <si>
    <t>1re Section l'Arbre</t>
  </si>
  <si>
    <t>HT1023-03</t>
  </si>
  <si>
    <t>1re Section l'Asile ou Nan Paul</t>
  </si>
  <si>
    <t>HT0513-01</t>
  </si>
  <si>
    <t>1re Section La Croix Perisse</t>
  </si>
  <si>
    <t>HT0913-01</t>
  </si>
  <si>
    <t>1re Section La Plate</t>
  </si>
  <si>
    <t>HT0152-02</t>
  </si>
  <si>
    <t>1re Section la Source</t>
  </si>
  <si>
    <t>HT0214-01</t>
  </si>
  <si>
    <t>1re Section La Vallee de Jacmel ou Muzac</t>
  </si>
  <si>
    <t>HT0934-01</t>
  </si>
  <si>
    <t>1re Section Lacoma</t>
  </si>
  <si>
    <t>HT0723-01</t>
  </si>
  <si>
    <t>1re Section Lazarre</t>
  </si>
  <si>
    <t>HT0714-01</t>
  </si>
  <si>
    <t>1re Section Levy Mersan</t>
  </si>
  <si>
    <t>HT0532-01</t>
  </si>
  <si>
    <t>1re Section Liancourt</t>
  </si>
  <si>
    <t>HT0731-01</t>
  </si>
  <si>
    <t>1re Section Macéan</t>
  </si>
  <si>
    <t>HT0715-01</t>
  </si>
  <si>
    <t>1re Section Maniche</t>
  </si>
  <si>
    <t>HT0351-01</t>
  </si>
  <si>
    <t>1re Section Margot</t>
  </si>
  <si>
    <t>HT0533-01</t>
  </si>
  <si>
    <t>1re Section Martineau</t>
  </si>
  <si>
    <t>HT0823-01</t>
  </si>
  <si>
    <t>1re Section Matador (Jorgue)</t>
  </si>
  <si>
    <t>HT0642-01</t>
  </si>
  <si>
    <t>1re Section Matelgate</t>
  </si>
  <si>
    <t>HT0114-01</t>
  </si>
  <si>
    <t>1re Section Montagne Noire</t>
  </si>
  <si>
    <t>HT0116-01</t>
  </si>
  <si>
    <t>1re Section Morne à Bateau</t>
  </si>
  <si>
    <t>HT0113-01</t>
  </si>
  <si>
    <t>1re Section Morne Chandelle</t>
  </si>
  <si>
    <t>HT0322-01</t>
  </si>
  <si>
    <t>1re Section Morne Rouge</t>
  </si>
  <si>
    <t>HT0115-01</t>
  </si>
  <si>
    <t>1re Section Nouvelle Touraine</t>
  </si>
  <si>
    <t>HT0151-01</t>
  </si>
  <si>
    <t>1re Section Palma</t>
  </si>
  <si>
    <t>HT0742-01</t>
  </si>
  <si>
    <t>1re Section Paricot</t>
  </si>
  <si>
    <t>HT0323-01</t>
  </si>
  <si>
    <t>1re Section Perches-de-Bonnet</t>
  </si>
  <si>
    <t>HT0631-01</t>
  </si>
  <si>
    <t>1re Section Petit Fond</t>
  </si>
  <si>
    <t>HT0623-01</t>
  </si>
  <si>
    <t>1re Section Petite Montagne</t>
  </si>
  <si>
    <t>HT0134-01</t>
  </si>
  <si>
    <t>1re Section Plaine Céleste</t>
  </si>
  <si>
    <t>HT1025-01</t>
  </si>
  <si>
    <t>1re Section Plaisance du Sud (ou ti François)</t>
  </si>
  <si>
    <t>HT0551-01</t>
  </si>
  <si>
    <t>1re Section Platana</t>
  </si>
  <si>
    <t>HT0933-01</t>
  </si>
  <si>
    <t>1re Section Plate Forme</t>
  </si>
  <si>
    <t>HT0912-01</t>
  </si>
  <si>
    <t>1re Section Pointe des Oiseaux</t>
  </si>
  <si>
    <t>HT0511-01</t>
  </si>
  <si>
    <t>1re Section Pont Tamarin</t>
  </si>
  <si>
    <t>HT0543-01</t>
  </si>
  <si>
    <t>1re Section Poteneau</t>
  </si>
  <si>
    <t>HT0751-01</t>
  </si>
  <si>
    <t>1re Section Randel</t>
  </si>
  <si>
    <t>HT0614-01</t>
  </si>
  <si>
    <t>1re Section Rang</t>
  </si>
  <si>
    <t>HT0213-01</t>
  </si>
  <si>
    <t>1re Section Ravine Normande</t>
  </si>
  <si>
    <t>HT0632-01</t>
  </si>
  <si>
    <t>1re Section Renthe Mathe</t>
  </si>
  <si>
    <t>HT0921-01</t>
  </si>
  <si>
    <t>1re Section Rivière des Nègres</t>
  </si>
  <si>
    <t>HT1014-01</t>
  </si>
  <si>
    <t>1re Section Salagnac</t>
  </si>
  <si>
    <t>HT0443-01</t>
  </si>
  <si>
    <t>1re Section Sans Souci</t>
  </si>
  <si>
    <t>HT0512-01</t>
  </si>
  <si>
    <t>1re Section Savane Carree</t>
  </si>
  <si>
    <t>HT0612-01</t>
  </si>
  <si>
    <t>1re Section Savane Grande</t>
  </si>
  <si>
    <t>HT0423-01</t>
  </si>
  <si>
    <t>1re Section Savanette</t>
  </si>
  <si>
    <t>HT0344-01</t>
  </si>
  <si>
    <t>1re Section Savannette</t>
  </si>
  <si>
    <t>HT0112-01</t>
  </si>
  <si>
    <t>1re Section St Martin</t>
  </si>
  <si>
    <t>HT0722-01</t>
  </si>
  <si>
    <t>1re Section Tapion</t>
  </si>
  <si>
    <t>HT0123-01</t>
  </si>
  <si>
    <t>1re Section Tête-à-Boeuf</t>
  </si>
  <si>
    <t>HT0233-01</t>
  </si>
  <si>
    <t>1re Section Thiotte</t>
  </si>
  <si>
    <t>HT0441-01</t>
  </si>
  <si>
    <t>1re Section Trois Palmistes</t>
  </si>
  <si>
    <t>HT0111-01</t>
  </si>
  <si>
    <t>1re Section Turgeau</t>
  </si>
  <si>
    <t>HT0752-01</t>
  </si>
  <si>
    <t>1re Section Verone</t>
  </si>
  <si>
    <t>HT0541-01</t>
  </si>
  <si>
    <t>1re Section Villars</t>
  </si>
  <si>
    <t>HT0641-02</t>
  </si>
  <si>
    <t>2e Section Acaj ou Brûle No 1</t>
  </si>
  <si>
    <t>HT0421-02</t>
  </si>
  <si>
    <t>2e Section Acul des Pins</t>
  </si>
  <si>
    <t>HT0723-02</t>
  </si>
  <si>
    <t>2e Section Anse à Drick</t>
  </si>
  <si>
    <t>HT1025-02</t>
  </si>
  <si>
    <t>2e Section Anse aux Pins</t>
  </si>
  <si>
    <t>HT0114-02</t>
  </si>
  <si>
    <t>2e Section Aux Cadets</t>
  </si>
  <si>
    <t>HT0732-02</t>
  </si>
  <si>
    <t>2e Section Baie Dumesle</t>
  </si>
  <si>
    <t>HT0332-02</t>
  </si>
  <si>
    <t>2e Section Bailly ou Bailla</t>
  </si>
  <si>
    <t>HT0742-02</t>
  </si>
  <si>
    <t>2e Section Balais</t>
  </si>
  <si>
    <t>HT0133-02</t>
  </si>
  <si>
    <t>2e Section Balan</t>
  </si>
  <si>
    <t>HT0812-02</t>
  </si>
  <si>
    <t>2e Section Balisiers</t>
  </si>
  <si>
    <t>HT1024-02</t>
  </si>
  <si>
    <t>2e Section Baquet</t>
  </si>
  <si>
    <t>HT0542-02</t>
  </si>
  <si>
    <t>2e Section Bas Coursin II</t>
  </si>
  <si>
    <t>HT0321-02</t>
  </si>
  <si>
    <t>2e Section Bas de l'Acul (Basse Plaine)</t>
  </si>
  <si>
    <t>HT0413-02</t>
  </si>
  <si>
    <t>2e Section Bas des Perches</t>
  </si>
  <si>
    <t>HT0352-02</t>
  </si>
  <si>
    <t>2e Section Bas Petit Borgne</t>
  </si>
  <si>
    <t>HT0322-02</t>
  </si>
  <si>
    <t>2e Section Basse Plaine</t>
  </si>
  <si>
    <t>HT0511-02</t>
  </si>
  <si>
    <t>2e Section Bassin</t>
  </si>
  <si>
    <t>HT0342-02</t>
  </si>
  <si>
    <t>2e Section Bassin Caïman</t>
  </si>
  <si>
    <t>HT0552-02</t>
  </si>
  <si>
    <t>2e Section Bassin ou Billier</t>
  </si>
  <si>
    <t>HT0372-02</t>
  </si>
  <si>
    <t>2e Section Baudin</t>
  </si>
  <si>
    <t>HT0411-02</t>
  </si>
  <si>
    <t>2e Section Bayaha</t>
  </si>
  <si>
    <t>HT0823-02</t>
  </si>
  <si>
    <t>2e Section Belair</t>
  </si>
  <si>
    <t>HT0532-02</t>
  </si>
  <si>
    <t>2e Section Belanger</t>
  </si>
  <si>
    <t>HT1011-02</t>
  </si>
  <si>
    <t>2e Section Belle Rivière</t>
  </si>
  <si>
    <t>HT0731-02</t>
  </si>
  <si>
    <t>2e Section Bellevue</t>
  </si>
  <si>
    <t>HT0712-02</t>
  </si>
  <si>
    <t>2e Section Berault</t>
  </si>
  <si>
    <t>HT1014-02</t>
  </si>
  <si>
    <t>2e Section Bezin II</t>
  </si>
  <si>
    <t>HT0432-02</t>
  </si>
  <si>
    <t>2e Section Bois Blanc</t>
  </si>
  <si>
    <t>HT0234-02</t>
  </si>
  <si>
    <t>2e Section Bois d'Orme</t>
  </si>
  <si>
    <t>HT0313-02</t>
  </si>
  <si>
    <t>2e Section Bois de Lance</t>
  </si>
  <si>
    <t>HT0343-02</t>
  </si>
  <si>
    <t>HT0443-02</t>
  </si>
  <si>
    <t>2e Section Bois Laurence</t>
  </si>
  <si>
    <t>HT0522-02</t>
  </si>
  <si>
    <t>2e Section Bois Neuf</t>
  </si>
  <si>
    <t>HT0531-02</t>
  </si>
  <si>
    <t>HT0423-02</t>
  </si>
  <si>
    <t>2e Section Bois Poux</t>
  </si>
  <si>
    <t>HT0115-02</t>
  </si>
  <si>
    <t>2e Section Bongars</t>
  </si>
  <si>
    <t>HT0323-02</t>
  </si>
  <si>
    <t>2e Section Bonnet à l'Evêque</t>
  </si>
  <si>
    <t>HT0533-02</t>
  </si>
  <si>
    <t>2e Section Bossous</t>
  </si>
  <si>
    <t>HT0815-02</t>
  </si>
  <si>
    <t>2e Section Boucan</t>
  </si>
  <si>
    <t>HT0623-02</t>
  </si>
  <si>
    <t>2e Section Boucan Carre</t>
  </si>
  <si>
    <t>HT0351-02</t>
  </si>
  <si>
    <t>2e Section Boucan Michel</t>
  </si>
  <si>
    <t>HT0142-02</t>
  </si>
  <si>
    <t>2e Section Boucassin</t>
  </si>
  <si>
    <t>HT0821-02</t>
  </si>
  <si>
    <t>2e Section Boudon</t>
  </si>
  <si>
    <t>HT0551-02</t>
  </si>
  <si>
    <t>2e Section Camathe</t>
  </si>
  <si>
    <t>HT0913-02</t>
  </si>
  <si>
    <t>2e Section Carreau Datty</t>
  </si>
  <si>
    <t>HT0361-02</t>
  </si>
  <si>
    <t>2e Section Chabotte</t>
  </si>
  <si>
    <t>HT0371-02</t>
  </si>
  <si>
    <t>2e Section Champagne</t>
  </si>
  <si>
    <t>HT0714-02</t>
  </si>
  <si>
    <t>2e Section Champlois</t>
  </si>
  <si>
    <t>HT1023-02</t>
  </si>
  <si>
    <t>2e Section Changeux (Quartier de Changeux)</t>
  </si>
  <si>
    <t>HT0833-02</t>
  </si>
  <si>
    <t>2e Section Chardonnette</t>
  </si>
  <si>
    <t>HT1012-02</t>
  </si>
  <si>
    <t>2e Section Cholette</t>
  </si>
  <si>
    <t>HT0822-02</t>
  </si>
  <si>
    <t>2e Section Dallier</t>
  </si>
  <si>
    <t>HT0722-02</t>
  </si>
  <si>
    <t>2e Section Debouchette</t>
  </si>
  <si>
    <t>HT0751-02</t>
  </si>
  <si>
    <t>2e Section Dejoie</t>
  </si>
  <si>
    <t>HT0122-02</t>
  </si>
  <si>
    <t>2e Section Delatre</t>
  </si>
  <si>
    <t>HT0921-02</t>
  </si>
  <si>
    <t>2e Section Derourvay</t>
  </si>
  <si>
    <t>HT0933-02</t>
  </si>
  <si>
    <t>2e Section des Forges</t>
  </si>
  <si>
    <t>HT0131-02</t>
  </si>
  <si>
    <t>HT0741-02</t>
  </si>
  <si>
    <t>2e Section Despas</t>
  </si>
  <si>
    <t>HT0715-02</t>
  </si>
  <si>
    <t>2e Section Dory</t>
  </si>
  <si>
    <t>HT0932-02</t>
  </si>
  <si>
    <t>2e Section Dos d'Ane</t>
  </si>
  <si>
    <t>HT0721-02</t>
  </si>
  <si>
    <t>2e Section Dumont</t>
  </si>
  <si>
    <t>HT1032-02</t>
  </si>
  <si>
    <t>2e Section Eaux Basses</t>
  </si>
  <si>
    <t>HT0441-02</t>
  </si>
  <si>
    <t>2e Section Ecrevisse ou Grosse Roche</t>
  </si>
  <si>
    <t>HT0752-02</t>
  </si>
  <si>
    <t>2e Section Edelin</t>
  </si>
  <si>
    <t>HT0834-02</t>
  </si>
  <si>
    <t>2e Section Espère</t>
  </si>
  <si>
    <t>HT1013-02</t>
  </si>
  <si>
    <t>2e Section Fond-des-Nègres ou Morne Brice</t>
  </si>
  <si>
    <t>HT0832-02</t>
  </si>
  <si>
    <t>2e Section Fond Cochon ou Lopineau</t>
  </si>
  <si>
    <t>HT0831-02</t>
  </si>
  <si>
    <t>2e Section Fond d'Icaque</t>
  </si>
  <si>
    <t>HT0211-02</t>
  </si>
  <si>
    <t>2e Section Fond Melon (Selles)</t>
  </si>
  <si>
    <t>HT0213-04</t>
  </si>
  <si>
    <t>2e Section Fond Melon Michineau</t>
  </si>
  <si>
    <t>HT0141-02</t>
  </si>
  <si>
    <t>2e Section Fonds Baptiste</t>
  </si>
  <si>
    <t>HT0711-02</t>
  </si>
  <si>
    <t>2e Section Fonfrède</t>
  </si>
  <si>
    <t>HT0541-02</t>
  </si>
  <si>
    <t>2e Section Fosse Naboth ou Duvallon</t>
  </si>
  <si>
    <t>HT0213-02</t>
  </si>
  <si>
    <t>2e Section Gaillard</t>
  </si>
  <si>
    <t>HT0434-02</t>
  </si>
  <si>
    <t>2e Section Glaudine ou ""Jacquesil""</t>
  </si>
  <si>
    <t>HT0433-02</t>
  </si>
  <si>
    <t>2e Section Grand Bassin</t>
  </si>
  <si>
    <t>HT0152-03</t>
  </si>
  <si>
    <t>2e Section Grand Vide</t>
  </si>
  <si>
    <t>HT1021-02</t>
  </si>
  <si>
    <t>2e Section Grande-Rivière-Joly</t>
  </si>
  <si>
    <t>HT0132-02</t>
  </si>
  <si>
    <t>2e Section Grande Plaine</t>
  </si>
  <si>
    <t>HT0212-02</t>
  </si>
  <si>
    <t>2e Section Grande Rivière Fesles</t>
  </si>
  <si>
    <t>HT0934-02</t>
  </si>
  <si>
    <t>2e Section Guinaudee</t>
  </si>
  <si>
    <t>HT0311-02</t>
  </si>
  <si>
    <t>2e Section Haut du Cap</t>
  </si>
  <si>
    <t>HT0811-02</t>
  </si>
  <si>
    <t>2e Section Haute Voldrogue</t>
  </si>
  <si>
    <t>HT0631-02</t>
  </si>
  <si>
    <t>2e Section Juampas</t>
  </si>
  <si>
    <t>HT0344-02</t>
  </si>
  <si>
    <t>2e Section la Belle Mère</t>
  </si>
  <si>
    <t>HT0633-02</t>
  </si>
  <si>
    <t>2e Section la Haye</t>
  </si>
  <si>
    <t>HT0911-02</t>
  </si>
  <si>
    <t>2e Section la Pointe</t>
  </si>
  <si>
    <t>HT0622-02</t>
  </si>
  <si>
    <t>2e Section la Selle</t>
  </si>
  <si>
    <t>HT0214-02</t>
  </si>
  <si>
    <t>2e Section La Vallee de Bainet ou Ternier</t>
  </si>
  <si>
    <t>HT0222-02</t>
  </si>
  <si>
    <t>2e Section Labiche</t>
  </si>
  <si>
    <t>HT0422-02</t>
  </si>
  <si>
    <t>2e Section Lamine</t>
  </si>
  <si>
    <t>HT0642-02</t>
  </si>
  <si>
    <t>2e Section Lociane</t>
  </si>
  <si>
    <t>HT0231-02</t>
  </si>
  <si>
    <t>2e Section Mabriole</t>
  </si>
  <si>
    <t>HT0931-02</t>
  </si>
  <si>
    <t>2e Section Mare-Rouge</t>
  </si>
  <si>
    <t>HT0912-02</t>
  </si>
  <si>
    <t>2e Section Mare Rouge</t>
  </si>
  <si>
    <t>HT0611-02</t>
  </si>
  <si>
    <t>2e Section Marmont</t>
  </si>
  <si>
    <t>HT0733-02</t>
  </si>
  <si>
    <t>2e Section Martineau</t>
  </si>
  <si>
    <t>HT0341-02</t>
  </si>
  <si>
    <t>2e Section Mathurin</t>
  </si>
  <si>
    <t>HT0922-02</t>
  </si>
  <si>
    <t>2e Section Mayance</t>
  </si>
  <si>
    <t>HT0713-02</t>
  </si>
  <si>
    <t>2e Section Melonière</t>
  </si>
  <si>
    <t>HT0116-02</t>
  </si>
  <si>
    <t>2e Section Morne Chandelle</t>
  </si>
  <si>
    <t>HT0111-02</t>
  </si>
  <si>
    <t>2e Section Morne l'Hopital</t>
  </si>
  <si>
    <t>HT0312-02</t>
  </si>
  <si>
    <t>2e Section Morne Pele</t>
  </si>
  <si>
    <t>HT0753-02</t>
  </si>
  <si>
    <t>2e Section Nan Sevre</t>
  </si>
  <si>
    <t>HT0612-02</t>
  </si>
  <si>
    <t>2e Section Narang</t>
  </si>
  <si>
    <t>HT0512-02</t>
  </si>
  <si>
    <t>2e Section Passe-Reine ou Bas d'Ennery</t>
  </si>
  <si>
    <t>HT0362-02</t>
  </si>
  <si>
    <t>2e Section Petit Howars (la Fange)</t>
  </si>
  <si>
    <t>HT0513-02</t>
  </si>
  <si>
    <t>2e Section Petite Desdunes</t>
  </si>
  <si>
    <t>HT0121-02</t>
  </si>
  <si>
    <t>2e Section Petite Rivière</t>
  </si>
  <si>
    <t>HT0151-02</t>
  </si>
  <si>
    <t>2e Section Petite Source</t>
  </si>
  <si>
    <t>HT0134-02</t>
  </si>
  <si>
    <t>2e Section Plaine Céleste</t>
  </si>
  <si>
    <t>HT0113-02</t>
  </si>
  <si>
    <t>2e Section Platon Dufrene</t>
  </si>
  <si>
    <t>HT0233-02</t>
  </si>
  <si>
    <t>2e Section Pot de Chambre</t>
  </si>
  <si>
    <t>HT0743-02</t>
  </si>
  <si>
    <t>2e Section Renaudin</t>
  </si>
  <si>
    <t>HT0521-02</t>
  </si>
  <si>
    <t>2e Section Rivière Mancelle</t>
  </si>
  <si>
    <t>HT0442-02</t>
  </si>
  <si>
    <t>2e Section Rose Bonite</t>
  </si>
  <si>
    <t>HT0431-02</t>
  </si>
  <si>
    <t>2e Section Roucou</t>
  </si>
  <si>
    <t>HT0632-02</t>
  </si>
  <si>
    <t>2e Section Roye-Sec</t>
  </si>
  <si>
    <t>HT0621-02</t>
  </si>
  <si>
    <t>2e Section Sarazin</t>
  </si>
  <si>
    <t>HT0331-02</t>
  </si>
  <si>
    <t>2e Section Solon</t>
  </si>
  <si>
    <t>HT0523-02</t>
  </si>
  <si>
    <t>2e Section Sources Chaudes</t>
  </si>
  <si>
    <t>HT0814-02</t>
  </si>
  <si>
    <t>HT0123-02</t>
  </si>
  <si>
    <t>2e Section Tête-à-Boeuf</t>
  </si>
  <si>
    <t>HT1031-02</t>
  </si>
  <si>
    <t>2e Section Tête d'Eau</t>
  </si>
  <si>
    <t>HT0613-02</t>
  </si>
  <si>
    <t>2e Section Tierra Muscady</t>
  </si>
  <si>
    <t>HT0221-02</t>
  </si>
  <si>
    <t>2e Section Trou Mahot</t>
  </si>
  <si>
    <t>HT0914-02</t>
  </si>
  <si>
    <t>2e Source Beauvoir</t>
  </si>
  <si>
    <t>HT0611-03</t>
  </si>
  <si>
    <t>3e Section Aguahedionde (Rive Droite)</t>
  </si>
  <si>
    <t>HT1024-03</t>
  </si>
  <si>
    <t>3e Section Arnaud (Morcou)</t>
  </si>
  <si>
    <t>HT0911-03</t>
  </si>
  <si>
    <t>3e Section Aubert</t>
  </si>
  <si>
    <t>HT0613-03</t>
  </si>
  <si>
    <t>3e Section Baille Tourrible</t>
  </si>
  <si>
    <t>HT0551-03</t>
  </si>
  <si>
    <t>3e Section Bas de Sault</t>
  </si>
  <si>
    <t>HT0743-03</t>
  </si>
  <si>
    <t>3e Section Beauclos</t>
  </si>
  <si>
    <t>HT0118-03</t>
  </si>
  <si>
    <t>3e Section Bellevue</t>
  </si>
  <si>
    <t>HT0751-03</t>
  </si>
  <si>
    <t>3e Section Bony</t>
  </si>
  <si>
    <t>HT0134-03</t>
  </si>
  <si>
    <t>3e Section Boucan Bois Pin</t>
  </si>
  <si>
    <t>HT0341-03</t>
  </si>
  <si>
    <t>3e Section Bouyaha</t>
  </si>
  <si>
    <t>HT0222-03</t>
  </si>
  <si>
    <t>3e Section Bras Gauche</t>
  </si>
  <si>
    <t>HT0731-03</t>
  </si>
  <si>
    <t>3e Section Brodequin</t>
  </si>
  <si>
    <t>HT0231-03</t>
  </si>
  <si>
    <t>3e Section Callumette</t>
  </si>
  <si>
    <t>HT0361-03</t>
  </si>
  <si>
    <t>3e Section Camp Coq</t>
  </si>
  <si>
    <t>HT0331-03</t>
  </si>
  <si>
    <t>3e Section Caracol</t>
  </si>
  <si>
    <t>HT0713-03</t>
  </si>
  <si>
    <t>3e Section Carrefour Canon</t>
  </si>
  <si>
    <t>HT0831-03</t>
  </si>
  <si>
    <t>3e Section Champy (Nan Campêche)</t>
  </si>
  <si>
    <t>HT0512-03</t>
  </si>
  <si>
    <t>3e Section Chemin Neuf</t>
  </si>
  <si>
    <t>HT0211-03</t>
  </si>
  <si>
    <t>3e Section Cochon Gras</t>
  </si>
  <si>
    <t>HT0441-03</t>
  </si>
  <si>
    <t>3e Section Corosse</t>
  </si>
  <si>
    <t>HT0752-03</t>
  </si>
  <si>
    <t>3e Section Cosse</t>
  </si>
  <si>
    <t>HT0432-03</t>
  </si>
  <si>
    <t>3e Section Cotelette</t>
  </si>
  <si>
    <t>HT0922-03</t>
  </si>
  <si>
    <t>3e Section Cotes de Fer</t>
  </si>
  <si>
    <t>HT0622-03</t>
  </si>
  <si>
    <t>3e Section Coupe Mardi Gras</t>
  </si>
  <si>
    <t>HT0343-03</t>
  </si>
  <si>
    <t>3e Section Cracaraille</t>
  </si>
  <si>
    <t>HT0723-03</t>
  </si>
  <si>
    <t>3e Section d'Arniquet</t>
  </si>
  <si>
    <t>HT0931-03</t>
  </si>
  <si>
    <t>3e Section Dame</t>
  </si>
  <si>
    <t>HT0812-03</t>
  </si>
  <si>
    <t>3e Section Danglise</t>
  </si>
  <si>
    <t>HT0352-03</t>
  </si>
  <si>
    <t>3e Section de Corail</t>
  </si>
  <si>
    <t>HT0623-03</t>
  </si>
  <si>
    <t>3e Section des Bayes</t>
  </si>
  <si>
    <t>HT0921-03</t>
  </si>
  <si>
    <t>3e Section des Granges</t>
  </si>
  <si>
    <t>HT0141-03</t>
  </si>
  <si>
    <t>3e Section des Vases</t>
  </si>
  <si>
    <t>HT0822-03</t>
  </si>
  <si>
    <t>3e Section Desormeau</t>
  </si>
  <si>
    <t>HT1011-03</t>
  </si>
  <si>
    <t>3e Section Dessources</t>
  </si>
  <si>
    <t>HT0114-03</t>
  </si>
  <si>
    <t>3e Section Etang du Jonc</t>
  </si>
  <si>
    <t>HT0133-03</t>
  </si>
  <si>
    <t>3e Section Fond Parisien</t>
  </si>
  <si>
    <t>HT1031-03</t>
  </si>
  <si>
    <t>3e Section Fond Tortue</t>
  </si>
  <si>
    <t>HT0823-03</t>
  </si>
  <si>
    <t>3e Section Garcasse</t>
  </si>
  <si>
    <t>HT0323-03</t>
  </si>
  <si>
    <t>3e Section Genipailler</t>
  </si>
  <si>
    <t>HT0531-03</t>
  </si>
  <si>
    <t>3e Section Goyavier</t>
  </si>
  <si>
    <t>HT0322-03</t>
  </si>
  <si>
    <t>3e Section Grand Boucan</t>
  </si>
  <si>
    <t>HT0621-03</t>
  </si>
  <si>
    <t>HT0832-03</t>
  </si>
  <si>
    <t>3e Section Grand Vincent</t>
  </si>
  <si>
    <t>HT0121-03</t>
  </si>
  <si>
    <t>3e Section Grande Rivère</t>
  </si>
  <si>
    <t>HT0151-03</t>
  </si>
  <si>
    <t>3e Section Grande Source</t>
  </si>
  <si>
    <t>HT0732-03</t>
  </si>
  <si>
    <t>3e Section Grenodière</t>
  </si>
  <si>
    <t>HT0733-03</t>
  </si>
  <si>
    <t>3e Section Gros Marin</t>
  </si>
  <si>
    <t>HT0532-03</t>
  </si>
  <si>
    <t>3e Section Guillaume Moge (Quartier de Desarmes)</t>
  </si>
  <si>
    <t>HT0612-03</t>
  </si>
  <si>
    <t>3e Section Hatty</t>
  </si>
  <si>
    <t>HT0913-03</t>
  </si>
  <si>
    <t>3e Section Haut des Moustiques</t>
  </si>
  <si>
    <t>HT0371-03</t>
  </si>
  <si>
    <t>3e Section Haut Martineau</t>
  </si>
  <si>
    <t>HT0811-03</t>
  </si>
  <si>
    <t>3e Section Haute Guinaudee</t>
  </si>
  <si>
    <t>HT0821-03</t>
  </si>
  <si>
    <t>3e Section Îlet à Pierre Joseph</t>
  </si>
  <si>
    <t>HT0834-03</t>
  </si>
  <si>
    <t>3e Section Jean Bellune</t>
  </si>
  <si>
    <t>HT0814-03</t>
  </si>
  <si>
    <t>3e Section l'Assise ou Chameau</t>
  </si>
  <si>
    <t>HT0221-03</t>
  </si>
  <si>
    <t>3e Section La Vallee de Bainet</t>
  </si>
  <si>
    <t>HT0542-03</t>
  </si>
  <si>
    <t>3e Section Labady</t>
  </si>
  <si>
    <t>HT0711-03</t>
  </si>
  <si>
    <t>3e Section Laborde</t>
  </si>
  <si>
    <t>HT0641-03</t>
  </si>
  <si>
    <t>3e Section Lamielle</t>
  </si>
  <si>
    <t>HT1022-03</t>
  </si>
  <si>
    <t>3e Section Liève ou Vigny</t>
  </si>
  <si>
    <t>HT0753-03</t>
  </si>
  <si>
    <t>3e Section Loby</t>
  </si>
  <si>
    <t>HT0411-03</t>
  </si>
  <si>
    <t>3e Section Loiseau</t>
  </si>
  <si>
    <t>HT0212-03</t>
  </si>
  <si>
    <t>3e Section Macary</t>
  </si>
  <si>
    <t>HT0111-03</t>
  </si>
  <si>
    <t>3e Section Martissant</t>
  </si>
  <si>
    <t>HT0342-03</t>
  </si>
  <si>
    <t>3e Section Matador</t>
  </si>
  <si>
    <t>HT0715-03</t>
  </si>
  <si>
    <t>3e Section Melon</t>
  </si>
  <si>
    <t>HT0332-03</t>
  </si>
  <si>
    <t>3e Section Montagne Noire</t>
  </si>
  <si>
    <t>HT0214-03</t>
  </si>
  <si>
    <t>3e Section Morne à Brûler</t>
  </si>
  <si>
    <t>HT0321-03</t>
  </si>
  <si>
    <t>3e Section Mornet</t>
  </si>
  <si>
    <t>HT0833-03</t>
  </si>
  <si>
    <t>3e Section Mouline</t>
  </si>
  <si>
    <t>HT0123-03</t>
  </si>
  <si>
    <t>3e Section Moussambe</t>
  </si>
  <si>
    <t>HT0541-03</t>
  </si>
  <si>
    <t>3e Section Oge</t>
  </si>
  <si>
    <t>HT1013-03</t>
  </si>
  <si>
    <t>3e Section Pemerle</t>
  </si>
  <si>
    <t>HT0311-03</t>
  </si>
  <si>
    <t>3e Section Petit Anse</t>
  </si>
  <si>
    <t>HT0131-03</t>
  </si>
  <si>
    <t>3e Section Petit Bois</t>
  </si>
  <si>
    <t>HT0116-03</t>
  </si>
  <si>
    <t>3e Section Petit Boucan</t>
  </si>
  <si>
    <t>HT0351-03</t>
  </si>
  <si>
    <t>3e Section Petit Bourgde Borgne</t>
  </si>
  <si>
    <t>HT0933-03</t>
  </si>
  <si>
    <t>3e Section Plaine d'Orange</t>
  </si>
  <si>
    <t>HT0552-03</t>
  </si>
  <si>
    <t>3e Section Platon</t>
  </si>
  <si>
    <t>HT0511-03</t>
  </si>
  <si>
    <t>3e Section Pte Rivière de Bayonnais</t>
  </si>
  <si>
    <t>HT0741-03</t>
  </si>
  <si>
    <t>3e Section Quentin</t>
  </si>
  <si>
    <t>HT0372-03</t>
  </si>
  <si>
    <t>3e Section Ravine Trompette</t>
  </si>
  <si>
    <t>HT0932-03</t>
  </si>
  <si>
    <t>3e Section Reserve ou Ti Paradis</t>
  </si>
  <si>
    <t>HT0632-03</t>
  </si>
  <si>
    <t>3e Section Riaribes</t>
  </si>
  <si>
    <t>HT0521-03</t>
  </si>
  <si>
    <t>3e Section Rivière Blanche</t>
  </si>
  <si>
    <t>HT0431-03</t>
  </si>
  <si>
    <t>3e Section Roche Plate</t>
  </si>
  <si>
    <t>HT0313-03</t>
  </si>
  <si>
    <t>3e Section Roucou</t>
  </si>
  <si>
    <t>HT1021-03</t>
  </si>
  <si>
    <t>3e Section Saut du Baril</t>
  </si>
  <si>
    <t>HT0421-03</t>
  </si>
  <si>
    <t>3e Section Savane Longue</t>
  </si>
  <si>
    <t>HT1012-03</t>
  </si>
  <si>
    <t>3e Section Silègue</t>
  </si>
  <si>
    <t>HT0712-03</t>
  </si>
  <si>
    <t>3e Section Solon</t>
  </si>
  <si>
    <t>HT0115-03</t>
  </si>
  <si>
    <t>3e Section Sourcailles</t>
  </si>
  <si>
    <t>HT0142-03</t>
  </si>
  <si>
    <t>3e Section Source Matelas</t>
  </si>
  <si>
    <t>HT0113-03</t>
  </si>
  <si>
    <t>3e Section Taïfer</t>
  </si>
  <si>
    <t>HT0714-03</t>
  </si>
  <si>
    <t>3e Section Tibi Davezac</t>
  </si>
  <si>
    <t>HT1023-04</t>
  </si>
  <si>
    <t>3e Section Tournade (Quartier de Changeux)</t>
  </si>
  <si>
    <t>HT0722-03</t>
  </si>
  <si>
    <t>3e Section Trichet</t>
  </si>
  <si>
    <t>HT0122-03</t>
  </si>
  <si>
    <t>3e Section Trou Chouchou</t>
  </si>
  <si>
    <t>HT0132-03</t>
  </si>
  <si>
    <t>3e Section Trou d'Eau</t>
  </si>
  <si>
    <t>HT0152-04</t>
  </si>
  <si>
    <t>3e Section Trou Louis</t>
  </si>
  <si>
    <t>HT1025-03</t>
  </si>
  <si>
    <t>3e Section Vassal Labiche</t>
  </si>
  <si>
    <t>HT0934-03</t>
  </si>
  <si>
    <t>3e Section Vieille Hatte</t>
  </si>
  <si>
    <t>HT0611-04</t>
  </si>
  <si>
    <t>4e Section Aguahedionde (Rive Gauche)</t>
  </si>
  <si>
    <t>HT0222-04</t>
  </si>
  <si>
    <t>4e Section Amazone</t>
  </si>
  <si>
    <t>HT0811-04</t>
  </si>
  <si>
    <t>4e Section Basse Guinaudee</t>
  </si>
  <si>
    <t>HT0322-04</t>
  </si>
  <si>
    <t>4e Section Bassin Diamant</t>
  </si>
  <si>
    <t>HT0115-04</t>
  </si>
  <si>
    <t>4e Section Belle Fontaine</t>
  </si>
  <si>
    <t>HT0118-04</t>
  </si>
  <si>
    <t>4e Section Bellevue</t>
  </si>
  <si>
    <t>HT0114-04</t>
  </si>
  <si>
    <t>4e Section Bellevue la Montagne</t>
  </si>
  <si>
    <t>HT1012-04</t>
  </si>
  <si>
    <t>4e Section Bezin</t>
  </si>
  <si>
    <t>HT0134-04</t>
  </si>
  <si>
    <t>4e Section Boucan Bois Pin</t>
  </si>
  <si>
    <t>HT1013-04</t>
  </si>
  <si>
    <t>4e Section Cocoyers-Ducheine</t>
  </si>
  <si>
    <t>HT0231-04</t>
  </si>
  <si>
    <t>4e Section Corail Lamothe</t>
  </si>
  <si>
    <t>HT0621-04</t>
  </si>
  <si>
    <t>4e Section Crête Brûlee</t>
  </si>
  <si>
    <t>HT0753-04</t>
  </si>
  <si>
    <t>4e Section Dalmette</t>
  </si>
  <si>
    <t>HT0132-04</t>
  </si>
  <si>
    <t>4e Section des Crochus</t>
  </si>
  <si>
    <t>HT0532-04</t>
  </si>
  <si>
    <t>4e Section Desarmes (Quartier de Desarmes)</t>
  </si>
  <si>
    <t>HT0731-04</t>
  </si>
  <si>
    <t>4e Section Flamands</t>
  </si>
  <si>
    <t>HT0122-04</t>
  </si>
  <si>
    <t>4e Section Fond Arabie</t>
  </si>
  <si>
    <t>HT0121-04</t>
  </si>
  <si>
    <t>4e Section Fond de Boudin</t>
  </si>
  <si>
    <t>HT0212-04</t>
  </si>
  <si>
    <t>4e Section Fond Jean Noël</t>
  </si>
  <si>
    <t>HT0142-04</t>
  </si>
  <si>
    <t>4e Section Fonds des Blancs (Casale)</t>
  </si>
  <si>
    <t>HT0331-04</t>
  </si>
  <si>
    <t>4e Section Gambade</t>
  </si>
  <si>
    <t>HT0151-04</t>
  </si>
  <si>
    <t>4e Section Grand Lagon</t>
  </si>
  <si>
    <t>HT0321-04</t>
  </si>
  <si>
    <t>4e Section Grande Ravine</t>
  </si>
  <si>
    <t>HT0221-04</t>
  </si>
  <si>
    <t>4e Section Haut Grandou</t>
  </si>
  <si>
    <t>HT0411-04</t>
  </si>
  <si>
    <t>4e Section Haut Madeleine</t>
  </si>
  <si>
    <t>HT0352-04</t>
  </si>
  <si>
    <t>4e Section Haut Petit Borgne</t>
  </si>
  <si>
    <t>HT0372-04</t>
  </si>
  <si>
    <t>4e Section Joly</t>
  </si>
  <si>
    <t>HT0521-04</t>
  </si>
  <si>
    <t>4e Section l'Acul</t>
  </si>
  <si>
    <t>HT0932-04</t>
  </si>
  <si>
    <t>4e Section l'Estère Dere</t>
  </si>
  <si>
    <t>HT0211-04</t>
  </si>
  <si>
    <t>4e Section La Gosseline</t>
  </si>
  <si>
    <t>HT0934-04</t>
  </si>
  <si>
    <t>4e Section la Montagne</t>
  </si>
  <si>
    <t>HT1031-04</t>
  </si>
  <si>
    <t>4e Section la Plaine</t>
  </si>
  <si>
    <t>HT0812-04</t>
  </si>
  <si>
    <t>4e Section la Seringue</t>
  </si>
  <si>
    <t>HT0342-04</t>
  </si>
  <si>
    <t>4e Section Laguille</t>
  </si>
  <si>
    <t>HT0551-04</t>
  </si>
  <si>
    <t>4e Section Lalomas</t>
  </si>
  <si>
    <t>HT0531-04</t>
  </si>
  <si>
    <t>4e Section Lalouère</t>
  </si>
  <si>
    <t>HT0711-04</t>
  </si>
  <si>
    <t>4e Section Laurent</t>
  </si>
  <si>
    <t>HT0832-04</t>
  </si>
  <si>
    <t>4e Section les Gommiers</t>
  </si>
  <si>
    <t>HT0911-04</t>
  </si>
  <si>
    <t>4e Section Mahotière</t>
  </si>
  <si>
    <t>HT0821-04</t>
  </si>
  <si>
    <t>4e Section Mandou</t>
  </si>
  <si>
    <t>HT0371-04</t>
  </si>
  <si>
    <t>4e Section Mapou</t>
  </si>
  <si>
    <t>HT0733-04</t>
  </si>
  <si>
    <t>4e Section Mare Henri</t>
  </si>
  <si>
    <t>HT0133-05</t>
  </si>
  <si>
    <t>4e Section Mare Roseaux</t>
  </si>
  <si>
    <t>HT0622-04</t>
  </si>
  <si>
    <t>4e Section Montagne Terrible</t>
  </si>
  <si>
    <t>HT0141-04</t>
  </si>
  <si>
    <t>4e Section Montrouis</t>
  </si>
  <si>
    <t>HT0712-04</t>
  </si>
  <si>
    <t>4e Section Moreau</t>
  </si>
  <si>
    <t>HT1023-01</t>
  </si>
  <si>
    <t>4e Section Morisseau</t>
  </si>
  <si>
    <t>HT0123-04</t>
  </si>
  <si>
    <t>4e Section Moussambe</t>
  </si>
  <si>
    <t>HT0131-04</t>
  </si>
  <si>
    <t>4e Section Petit Bois</t>
  </si>
  <si>
    <t>HT0822-04</t>
  </si>
  <si>
    <t>4e Section Petite Rivière</t>
  </si>
  <si>
    <t>HT0152-05</t>
  </si>
  <si>
    <t>4e Section Pointe à Raquette</t>
  </si>
  <si>
    <t>HT0541-04</t>
  </si>
  <si>
    <t>4e Section Poste Pierrot</t>
  </si>
  <si>
    <t>HT0511-04</t>
  </si>
  <si>
    <t>4e Section Poteaux</t>
  </si>
  <si>
    <t>HT0113-04</t>
  </si>
  <si>
    <t>4e Section Procy</t>
  </si>
  <si>
    <t>HT0512-04</t>
  </si>
  <si>
    <t>4e Section Puilboreau</t>
  </si>
  <si>
    <t>HT0921-04</t>
  </si>
  <si>
    <t>4e Section Rivière de Barre</t>
  </si>
  <si>
    <t>HT0341-04</t>
  </si>
  <si>
    <t>4e Section San-Yago</t>
  </si>
  <si>
    <t>HT0432-04</t>
  </si>
  <si>
    <t>4e Section Sarazin</t>
  </si>
  <si>
    <t>HT0542-04</t>
  </si>
  <si>
    <t>4e Section Savane à Roche</t>
  </si>
  <si>
    <t>HT0421-04</t>
  </si>
  <si>
    <t>4e Section Savane au Lait</t>
  </si>
  <si>
    <t>HT0361-04</t>
  </si>
  <si>
    <t>4e Section Soufrière</t>
  </si>
  <si>
    <t>HT0834-04</t>
  </si>
  <si>
    <t>4e Section Tozia</t>
  </si>
  <si>
    <t>HT0351-04</t>
  </si>
  <si>
    <t>4e Section Trou d'Enfer</t>
  </si>
  <si>
    <t>HT0732-04</t>
  </si>
  <si>
    <t>4e Section Zanglais</t>
  </si>
  <si>
    <t>HT0822-05</t>
  </si>
  <si>
    <t>5e Section Baliverne</t>
  </si>
  <si>
    <t>HT0221-05</t>
  </si>
  <si>
    <t>5e Section Bas de Grandou</t>
  </si>
  <si>
    <t>HT0911-05</t>
  </si>
  <si>
    <t>5e Section Bas des Moustiques</t>
  </si>
  <si>
    <t>HT0352-05</t>
  </si>
  <si>
    <t>5e Section Bas Quartier</t>
  </si>
  <si>
    <t>HT0532-05</t>
  </si>
  <si>
    <t>5e Section Bastien</t>
  </si>
  <si>
    <t>HT0231-05</t>
  </si>
  <si>
    <t>5e Section Bel Air</t>
  </si>
  <si>
    <t>HT0114-05</t>
  </si>
  <si>
    <t>5e Section Bellevue Chardonnière</t>
  </si>
  <si>
    <t>HT0531-05</t>
  </si>
  <si>
    <t>5e Section Bocozelle</t>
  </si>
  <si>
    <t>HT0921-05</t>
  </si>
  <si>
    <t>5e Section Bonneau</t>
  </si>
  <si>
    <t>HT0222-05</t>
  </si>
  <si>
    <t>5e Section Boucan Belier</t>
  </si>
  <si>
    <t>HT0351-05</t>
  </si>
  <si>
    <t>5e Section Champagne</t>
  </si>
  <si>
    <t>HT0321-05</t>
  </si>
  <si>
    <t>5e Section Coupe à David</t>
  </si>
  <si>
    <t>HT0113-05</t>
  </si>
  <si>
    <t>5e Section Coupeau</t>
  </si>
  <si>
    <t>HT0141-05</t>
  </si>
  <si>
    <t>5e Section Delices</t>
  </si>
  <si>
    <t>HT0934-05</t>
  </si>
  <si>
    <t>5e Section Dessources</t>
  </si>
  <si>
    <t>HT0372-05</t>
  </si>
  <si>
    <t>5e Section Dubourg</t>
  </si>
  <si>
    <t>HT0834-05</t>
  </si>
  <si>
    <t>5e Section Duchity</t>
  </si>
  <si>
    <t>HT0541-05</t>
  </si>
  <si>
    <t>5e Section Fiefe ou Petit Cahos</t>
  </si>
  <si>
    <t>HT0134-05</t>
  </si>
  <si>
    <t>5e Section Génipailler</t>
  </si>
  <si>
    <t>HT0421-05</t>
  </si>
  <si>
    <t>5e Section Gens de Nantes</t>
  </si>
  <si>
    <t>HT0115-05</t>
  </si>
  <si>
    <t>5e Section Grand Fond</t>
  </si>
  <si>
    <t>HT0123-05</t>
  </si>
  <si>
    <t>5e Section Grande Colline</t>
  </si>
  <si>
    <t>HT0152-01</t>
  </si>
  <si>
    <t>5e Section Gros Mangle</t>
  </si>
  <si>
    <t>HT0342-05</t>
  </si>
  <si>
    <t>5e Section Haut du Trou</t>
  </si>
  <si>
    <t>HT0331-05</t>
  </si>
  <si>
    <t>5e Section Jolitrou</t>
  </si>
  <si>
    <t>HT0551-05</t>
  </si>
  <si>
    <t>5e Section l'Ermite</t>
  </si>
  <si>
    <t>HT0371-05</t>
  </si>
  <si>
    <t>5e Section la Trouble</t>
  </si>
  <si>
    <t>HT0511-05</t>
  </si>
  <si>
    <t>5e Section Labranle</t>
  </si>
  <si>
    <t>HT0733-05</t>
  </si>
  <si>
    <t>5e Section Laroque</t>
  </si>
  <si>
    <t>HT0211-05</t>
  </si>
  <si>
    <t>5e Section Marbial</t>
  </si>
  <si>
    <t>HT0731-05</t>
  </si>
  <si>
    <t>5e Section Mare à Coiffe</t>
  </si>
  <si>
    <t>HT0711-05</t>
  </si>
  <si>
    <t>5e Section Mercy</t>
  </si>
  <si>
    <t>HT0432-05</t>
  </si>
  <si>
    <t>5e Section Moka Neuf</t>
  </si>
  <si>
    <t>HT0121-05</t>
  </si>
  <si>
    <t>5e Section Palmiste à Vin</t>
  </si>
  <si>
    <t>HT0133-04</t>
  </si>
  <si>
    <t>5e Section Pays Pourri</t>
  </si>
  <si>
    <t>HT0521-05</t>
  </si>
  <si>
    <t>5e Section Pendu</t>
  </si>
  <si>
    <t>HT0542-05</t>
  </si>
  <si>
    <t>5e Section Perodin</t>
  </si>
  <si>
    <t>HT0131-05</t>
  </si>
  <si>
    <t>5e Section Petit Bois</t>
  </si>
  <si>
    <t>HT0151-05</t>
  </si>
  <si>
    <t>5e Section Picmy</t>
  </si>
  <si>
    <t>HT0811-05</t>
  </si>
  <si>
    <t>5e Section Ravine à Charles</t>
  </si>
  <si>
    <t>HT0361-05</t>
  </si>
  <si>
    <t>5e Section Ravine Desroches</t>
  </si>
  <si>
    <t>HT1031-05</t>
  </si>
  <si>
    <t>5e Section Rivière Salee</t>
  </si>
  <si>
    <t>HT0212-05</t>
  </si>
  <si>
    <t>5e Section Savane Dubois</t>
  </si>
  <si>
    <t>HT0732-05</t>
  </si>
  <si>
    <t>5e Section Sucrerie Henri</t>
  </si>
  <si>
    <t>HT0122-05</t>
  </si>
  <si>
    <t>5e Section Trou Canari</t>
  </si>
  <si>
    <t>HT0221-06</t>
  </si>
  <si>
    <t>6e Section Bas de Lacroix</t>
  </si>
  <si>
    <t>HT0131-06</t>
  </si>
  <si>
    <t>6e Section Belle Fontaine</t>
  </si>
  <si>
    <t>HT0711-06</t>
  </si>
  <si>
    <t>6e Section Boulmier</t>
  </si>
  <si>
    <t>HT0113-06</t>
  </si>
  <si>
    <t>6e Section Bouvier</t>
  </si>
  <si>
    <t>HT0352-06</t>
  </si>
  <si>
    <t>6e Section Bras Gauche</t>
  </si>
  <si>
    <t>HT0531-06</t>
  </si>
  <si>
    <t>6e Section Charrette</t>
  </si>
  <si>
    <t>HT0331-06</t>
  </si>
  <si>
    <t>6e Section Cormiers</t>
  </si>
  <si>
    <t>HT0432-06</t>
  </si>
  <si>
    <t>6e Section Fond Bleu</t>
  </si>
  <si>
    <t>HT0123-06</t>
  </si>
  <si>
    <t>6e Section Grande Colline</t>
  </si>
  <si>
    <t>HT0934-06</t>
  </si>
  <si>
    <t>6e Section Grande Source</t>
  </si>
  <si>
    <t>HT0811-06</t>
  </si>
  <si>
    <t>6e Section Îles Blanches</t>
  </si>
  <si>
    <t>HT0361-06</t>
  </si>
  <si>
    <t>6e Section Ilot-à-Corne</t>
  </si>
  <si>
    <t>HT0222-06</t>
  </si>
  <si>
    <t>6e Section Jamais Vu</t>
  </si>
  <si>
    <t>HT0731-06</t>
  </si>
  <si>
    <t>6e Section La Colline</t>
  </si>
  <si>
    <t>HT0911-06</t>
  </si>
  <si>
    <t>6e Section la Corne</t>
  </si>
  <si>
    <t>HT0541-06</t>
  </si>
  <si>
    <t>6e Section la Croix ou Grand Cahos</t>
  </si>
  <si>
    <t>HT0371-06</t>
  </si>
  <si>
    <t>6e Section la Ville</t>
  </si>
  <si>
    <t>HT0551-06</t>
  </si>
  <si>
    <t>6e Section Lacedras</t>
  </si>
  <si>
    <t>HT0921-06</t>
  </si>
  <si>
    <t>6e Section Lafague (Chamoise)</t>
  </si>
  <si>
    <t>HT0834-06</t>
  </si>
  <si>
    <t>6e Section Les Îles Cayemittes</t>
  </si>
  <si>
    <t>HT0141-06</t>
  </si>
  <si>
    <t>6e Section Matheux</t>
  </si>
  <si>
    <t>HT0542-06</t>
  </si>
  <si>
    <t>6e Section Medor</t>
  </si>
  <si>
    <t>HT0351-06</t>
  </si>
  <si>
    <t>6e Section Molas</t>
  </si>
  <si>
    <t>HT0211-06</t>
  </si>
  <si>
    <t>6e Section Montagne La Voûte</t>
  </si>
  <si>
    <t>HT0121-06</t>
  </si>
  <si>
    <t>6e Section Orangers</t>
  </si>
  <si>
    <t>HT0151-06</t>
  </si>
  <si>
    <t>6e Section Petite Anse</t>
  </si>
  <si>
    <t>HT0231-06</t>
  </si>
  <si>
    <t>6e Section Pichon</t>
  </si>
  <si>
    <t>HT0372-06</t>
  </si>
  <si>
    <t>6e Section Piment</t>
  </si>
  <si>
    <t>HT0521-06</t>
  </si>
  <si>
    <t>6e Section Savane Carree</t>
  </si>
  <si>
    <t>HT0732-06</t>
  </si>
  <si>
    <t>6e Section Solon</t>
  </si>
  <si>
    <t>HT0321-06</t>
  </si>
  <si>
    <t>6e Section Soufrière</t>
  </si>
  <si>
    <t>HT0532-06</t>
  </si>
  <si>
    <t>6e Section Terre Natte</t>
  </si>
  <si>
    <t>HT0122-06</t>
  </si>
  <si>
    <t>6e Section Trou Canari</t>
  </si>
  <si>
    <t>HT0371-07</t>
  </si>
  <si>
    <t>7e Section Bassin</t>
  </si>
  <si>
    <t>HT0131-07</t>
  </si>
  <si>
    <t>7e Section Belle Fontaine</t>
  </si>
  <si>
    <t>HT0221-07</t>
  </si>
  <si>
    <t>7e Section Bras Gauche</t>
  </si>
  <si>
    <t>HT0732-07</t>
  </si>
  <si>
    <t>7e Section Cherette</t>
  </si>
  <si>
    <t>HT0351-07</t>
  </si>
  <si>
    <t>7e Section Cote de Feret Fond Lagrange</t>
  </si>
  <si>
    <t>HT0122-07</t>
  </si>
  <si>
    <t>7e Section des Platons</t>
  </si>
  <si>
    <t>HT0934-07</t>
  </si>
  <si>
    <t>7e Section Diondion</t>
  </si>
  <si>
    <t>HT0731-07</t>
  </si>
  <si>
    <t>7e Section Frangipane</t>
  </si>
  <si>
    <t>HT0123-07</t>
  </si>
  <si>
    <t>7e Section Gerard</t>
  </si>
  <si>
    <t>HT0211-07</t>
  </si>
  <si>
    <t>7e Section Grande Rivière de Jacmel</t>
  </si>
  <si>
    <t>HT0113-07</t>
  </si>
  <si>
    <t>7e Section Lavalle</t>
  </si>
  <si>
    <t>HT0231-07</t>
  </si>
  <si>
    <t>7e Section Mapou</t>
  </si>
  <si>
    <t>HT0811-07</t>
  </si>
  <si>
    <t>7e Section Marfranc ou Grande Rivière</t>
  </si>
  <si>
    <t>HT0551-07</t>
  </si>
  <si>
    <t>7e Section Marmont</t>
  </si>
  <si>
    <t>HT0521-07</t>
  </si>
  <si>
    <t>7e Section Moulin</t>
  </si>
  <si>
    <t>HT0121-07</t>
  </si>
  <si>
    <t>7e Section Parques</t>
  </si>
  <si>
    <t>HT0372-07</t>
  </si>
  <si>
    <t>7e Section Rivière Laporte</t>
  </si>
  <si>
    <t>HT0211-08</t>
  </si>
  <si>
    <t>8e Section Bas Coq Chante</t>
  </si>
  <si>
    <t>HT0121-08</t>
  </si>
  <si>
    <t>8e Section Beausejour</t>
  </si>
  <si>
    <t>HT0131-08</t>
  </si>
  <si>
    <t>8e Section Belle Fontaine</t>
  </si>
  <si>
    <t>HT0113-08</t>
  </si>
  <si>
    <t>8e Section Berly</t>
  </si>
  <si>
    <t>HT0731-08</t>
  </si>
  <si>
    <t>8e Section Colline à Mongons</t>
  </si>
  <si>
    <t>HT0732-08</t>
  </si>
  <si>
    <t>8e Section Corail-Henri</t>
  </si>
  <si>
    <t>HT0122-08</t>
  </si>
  <si>
    <t>8e Section des Platons</t>
  </si>
  <si>
    <t>HT0811-08</t>
  </si>
  <si>
    <t>8e Section Fond Rouge Dahere</t>
  </si>
  <si>
    <t>HT0371-08</t>
  </si>
  <si>
    <t>8e Section Grande Rivière</t>
  </si>
  <si>
    <t>HT0551-08</t>
  </si>
  <si>
    <t>8e Section l'Attalaye</t>
  </si>
  <si>
    <t>HT0372-08</t>
  </si>
  <si>
    <t>8e Section Margot</t>
  </si>
  <si>
    <t>HT0221-08</t>
  </si>
  <si>
    <t>8e Section Oranger</t>
  </si>
  <si>
    <t>HT0521-08</t>
  </si>
  <si>
    <t>8e Section Ravine Gros Morne</t>
  </si>
  <si>
    <t>HT0221-09</t>
  </si>
  <si>
    <t>9e Section Bas des Gris Gris</t>
  </si>
  <si>
    <t>HT0113-09</t>
  </si>
  <si>
    <t>9e Section Bizoton</t>
  </si>
  <si>
    <t>HT0121-09</t>
  </si>
  <si>
    <t>9e Section Citronniers</t>
  </si>
  <si>
    <t>HT0131-09</t>
  </si>
  <si>
    <t>9e Section des Crochus</t>
  </si>
  <si>
    <t>HT0122-09</t>
  </si>
  <si>
    <t>9e Section des Palmes</t>
  </si>
  <si>
    <t>HT0731-09</t>
  </si>
  <si>
    <t>9e Section Fond des Blancs</t>
  </si>
  <si>
    <t>HT0811-09</t>
  </si>
  <si>
    <t>9e Section Fond Rouge Torbeck</t>
  </si>
  <si>
    <t>HT0211-09</t>
  </si>
  <si>
    <t>9e Section Haut Coq Chante</t>
  </si>
  <si>
    <t>HT0613-04</t>
  </si>
  <si>
    <t>La Hoye</t>
  </si>
  <si>
    <t>type_zone</t>
  </si>
  <si>
    <t>rural</t>
  </si>
  <si>
    <t>urbain</t>
  </si>
  <si>
    <t>ainse</t>
  </si>
  <si>
    <t xml:space="preserve">Irois </t>
  </si>
  <si>
    <t>cayes_1</t>
  </si>
  <si>
    <t>Brefaite</t>
  </si>
  <si>
    <t>adh_1</t>
  </si>
  <si>
    <t>Gaillard</t>
  </si>
  <si>
    <t>bel_1</t>
  </si>
  <si>
    <t>gon_1</t>
  </si>
  <si>
    <t>gon_2</t>
  </si>
  <si>
    <t>Trou-Sable</t>
  </si>
  <si>
    <t>gon_3</t>
  </si>
  <si>
    <t>Chatelain</t>
  </si>
  <si>
    <t>hin_1</t>
  </si>
  <si>
    <t>hin_2</t>
  </si>
  <si>
    <t>Bois-Verna</t>
  </si>
  <si>
    <t>jac_2</t>
  </si>
  <si>
    <t>mari_1</t>
  </si>
  <si>
    <t>Pérédo</t>
  </si>
  <si>
    <t>tib_1</t>
  </si>
  <si>
    <t>Sevré</t>
  </si>
  <si>
    <t>jer_1</t>
  </si>
  <si>
    <t>mir_1</t>
  </si>
  <si>
    <t>Nan pilòn</t>
  </si>
  <si>
    <t>mir_2</t>
  </si>
  <si>
    <t>Bas lédier</t>
  </si>
  <si>
    <t>mir_3</t>
  </si>
  <si>
    <t>Pilone</t>
  </si>
  <si>
    <t>msn_1</t>
  </si>
  <si>
    <t>Morne calvaire</t>
  </si>
  <si>
    <t>msn_2</t>
  </si>
  <si>
    <t>msn_3</t>
  </si>
  <si>
    <t>Marre rouge buvoir</t>
  </si>
  <si>
    <t>ros_1</t>
  </si>
  <si>
    <t>ros_2</t>
  </si>
  <si>
    <t>Gommiers</t>
  </si>
  <si>
    <t>sldn_1</t>
  </si>
  <si>
    <t>sldn_2</t>
  </si>
  <si>
    <t>Cité devilnord</t>
  </si>
  <si>
    <t>sldn_3</t>
  </si>
  <si>
    <t>Degrange</t>
  </si>
  <si>
    <t>sldn_4</t>
  </si>
  <si>
    <t>Vertus 1</t>
  </si>
  <si>
    <t>sldn_5</t>
  </si>
  <si>
    <t>Vertus 2</t>
  </si>
  <si>
    <t>sldn_6</t>
  </si>
  <si>
    <t>Steniot Vincent</t>
  </si>
  <si>
    <t>ter_1</t>
  </si>
  <si>
    <t>Centre Bourg</t>
  </si>
  <si>
    <t>ter_2</t>
  </si>
  <si>
    <t xml:space="preserve">Bois d'homme </t>
  </si>
  <si>
    <t>ter_3</t>
  </si>
  <si>
    <t>Fort St jean</t>
  </si>
  <si>
    <t>cham_1</t>
  </si>
  <si>
    <t>port_1</t>
  </si>
  <si>
    <t>mir_4</t>
  </si>
  <si>
    <t>bai_1</t>
  </si>
  <si>
    <t>Camagnol</t>
  </si>
  <si>
    <t>bai_2</t>
  </si>
  <si>
    <t>Nan Ga</t>
  </si>
  <si>
    <t>bai_3</t>
  </si>
  <si>
    <t>Blockauss</t>
  </si>
  <si>
    <t>bar_1</t>
  </si>
  <si>
    <t>Silègue</t>
  </si>
  <si>
    <t>bar_2</t>
  </si>
  <si>
    <t>bar_3</t>
  </si>
  <si>
    <t>Rivière Salée</t>
  </si>
  <si>
    <t>mira_1</t>
  </si>
  <si>
    <t>Dessources</t>
  </si>
  <si>
    <t>mira_2</t>
  </si>
  <si>
    <t>Miragoane</t>
  </si>
  <si>
    <t>croix_1</t>
  </si>
  <si>
    <t>Dargout</t>
  </si>
  <si>
    <t>leo_1</t>
  </si>
  <si>
    <t>Dufort</t>
  </si>
  <si>
    <t>passe_catabois</t>
  </si>
  <si>
    <t>Passe Catabois</t>
  </si>
  <si>
    <t>jean_rabel</t>
  </si>
  <si>
    <t>Centre-ville de Jean Rabel</t>
  </si>
  <si>
    <t>anserouge_sources_chaudes</t>
  </si>
  <si>
    <t>Sources Chaudes</t>
  </si>
  <si>
    <t>terre_neuve_2</t>
  </si>
  <si>
    <t xml:space="preserve">cap_Bel_Air </t>
  </si>
  <si>
    <t xml:space="preserve">Bel-Air </t>
  </si>
  <si>
    <t>beau_abondance</t>
  </si>
  <si>
    <t>Abondance</t>
  </si>
  <si>
    <t>Marché communal de Miragoane</t>
  </si>
  <si>
    <t>les_irois</t>
  </si>
  <si>
    <t>Marché Centre Ville des Irois</t>
  </si>
  <si>
    <t>Marché communal des Irois</t>
  </si>
  <si>
    <t>ainse-dainault</t>
  </si>
  <si>
    <t>Marché communal d'Anse-d'Hainault</t>
  </si>
  <si>
    <t>petite_pivière_de_nippes_1</t>
  </si>
  <si>
    <t>Marché Anba Veritab</t>
  </si>
  <si>
    <t>Anba Veritab</t>
  </si>
  <si>
    <t>petite_pivière_de_nippes _2</t>
  </si>
  <si>
    <t>Marché du centre-ville</t>
  </si>
  <si>
    <t>poteaux</t>
  </si>
  <si>
    <t>Marché Poteaux</t>
  </si>
  <si>
    <t>takiwo</t>
  </si>
  <si>
    <t>Marché Tikawo</t>
  </si>
  <si>
    <t>mirebalais</t>
  </si>
  <si>
    <t>Marché communal de Mirebalais</t>
  </si>
  <si>
    <t>lascahabos</t>
  </si>
  <si>
    <t>Marché de Lascahobas</t>
  </si>
  <si>
    <t>jeremie</t>
  </si>
  <si>
    <t xml:space="preserve">Marché de Leon   </t>
  </si>
  <si>
    <t>baraderes1</t>
  </si>
  <si>
    <t>Marché Du Centre-Ville Barradères</t>
  </si>
  <si>
    <t>baraderes2</t>
  </si>
  <si>
    <t>Marché Fontôtu</t>
  </si>
  <si>
    <t>baraderes3</t>
  </si>
  <si>
    <t>Marché Kaloran</t>
  </si>
  <si>
    <t>baraderes4</t>
  </si>
  <si>
    <t>Maché Rivière Salée</t>
  </si>
  <si>
    <t>baraderes5</t>
  </si>
  <si>
    <t xml:space="preserve">Marché Tèt Dlo </t>
  </si>
  <si>
    <t>erla_jean_f</t>
  </si>
  <si>
    <t>Marché Erla Jean Francois</t>
  </si>
  <si>
    <t xml:space="preserve">Marché de Terre Noire </t>
  </si>
  <si>
    <t>dargout</t>
  </si>
  <si>
    <t xml:space="preserve">Marché Dargout </t>
  </si>
  <si>
    <t>marigot</t>
  </si>
  <si>
    <t>Marché de Savane Dubois</t>
  </si>
  <si>
    <t>bainet_1</t>
  </si>
  <si>
    <t xml:space="preserve">Marché Kampanyol   </t>
  </si>
  <si>
    <t xml:space="preserve">Marché Kampanyol  </t>
  </si>
  <si>
    <t>bainet_2</t>
  </si>
  <si>
    <t>Marché Blokhauss</t>
  </si>
  <si>
    <t>dufort</t>
  </si>
  <si>
    <t>Marché Dufort</t>
  </si>
  <si>
    <t>Marché Passe Catabois</t>
  </si>
  <si>
    <t>Marché de Jean Rabel</t>
  </si>
  <si>
    <t>sources_chaudes</t>
  </si>
  <si>
    <t>Marché Sources Chaudes</t>
  </si>
  <si>
    <t>Variation fév-avril</t>
  </si>
  <si>
    <t>Heidi Lowe -  heidi.lowe@impact-initiatives.org
Emma Kruger - emma.kruger@reach-initiative.org</t>
  </si>
  <si>
    <t>image_chlore</t>
  </si>
  <si>
    <t>Centre-ville de Cap Haïtien</t>
  </si>
  <si>
    <t>boutique ou kiosque privé</t>
  </si>
  <si>
    <t>boutik / kiòs priwe</t>
  </si>
  <si>
    <t>Entre 15 min et 30 min au total</t>
  </si>
  <si>
    <t>Moins de 15 min au total</t>
  </si>
  <si>
    <t>WR</t>
  </si>
  <si>
    <t>En espèces (Gourde) À crédit total A crédit partiel</t>
  </si>
  <si>
    <t>Farine de blé blanche Riz Sucre Maïs (moulu) Haricot noir Haricot rouge Huile végétale</t>
  </si>
  <si>
    <t>En espèces (Gourde) A crédit partiel À crédit total</t>
  </si>
  <si>
    <t>Riz Maïs (moulu) Sucre Haricot noir</t>
  </si>
  <si>
    <t>source aménagée (borne fontaine, pompe, etc.)</t>
  </si>
  <si>
    <t>tiyo piblik (bòn fontèn, Pi avèk ponp manyèl,...)</t>
  </si>
  <si>
    <t>branchement privé individuel</t>
  </si>
  <si>
    <t>tiyo lakay mwen</t>
  </si>
  <si>
    <t>kiosque public (DINEPA)</t>
  </si>
  <si>
    <t>kiòs piblik (DINEPA)</t>
  </si>
  <si>
    <t>Marché Séradot</t>
  </si>
  <si>
    <t>croixdb_1</t>
  </si>
  <si>
    <t>Huile végétale Farine de blé blanche</t>
  </si>
  <si>
    <t>Riz Maïs (moulu) Sucre Huile végétale</t>
  </si>
  <si>
    <t>Farine de blé blanche Riz Sucre</t>
  </si>
  <si>
    <t>Centre-ville des Cayes</t>
  </si>
  <si>
    <t>Farine de blé blanche Riz Maïs (moulu) Sucre Huile végétale Haricot noir</t>
  </si>
  <si>
    <t>rivière ou source non aménagée</t>
  </si>
  <si>
    <t>rivyè / sous ki pa anmenaje</t>
  </si>
  <si>
    <t>Riz Sucre</t>
  </si>
  <si>
    <t>Non òganizasyon kap mennen ankèt la</t>
  </si>
  <si>
    <t>Non patnè an avèk presizyon</t>
  </si>
  <si>
    <t>Kòd anketè a</t>
  </si>
  <si>
    <t>Nan ki tip de zòn mache an ye</t>
  </si>
  <si>
    <t>Di nou si mache an se nan vil li ye oubyen andeyò</t>
  </si>
  <si>
    <t>Tip ankèt la</t>
  </si>
  <si>
    <t>[anketè] : Bonjou, mwen se anketè ${organisation}. Nou menm, avèk lòt patnè ki ap travay nan imanitè,nou ap mennen kounya yon etid ki ap pèmèt nou pi byen konprann pri kelke pwodwi de baz yo sou mache an e kilè yo disponib sou mache an. mwen ta swete pozew kelke kesyon ki genyen rapò avèk sa. nan obdjektif sa, nou ap fè plizyè ankèt nan mache sa, nou konte anpil sou patisipasyon w. patisipasyon ou nan etid sila, li volontè, e ti pale sa nou pral fè la, ap dire sèlman 20 minit.  ou lib  pou w reponn, sim ta pozew yon kesyon ki ta fèw santi ou manke alèz, ou ka chwazi pa reponn li. map tou profite diw ke enfòmasyon sa yo nap pran la, pa pral pran lari e nou pap pataje yo avèk lòt moun. nap trete repons yo san nou pap fè jijman. pa genyen move repons. èske ou dakò pou w komanse avèk mwen?</t>
  </si>
  <si>
    <t xml:space="preserve">[anketè] : mèsi pou tan ou te akòde avèk mwen. Babay. </t>
  </si>
  <si>
    <t xml:space="preserve">[anketè] : mèsi pou tan ou te akòde avèk mwen. Nap chache enfòmatè ki genyen 18 tan e plis. </t>
  </si>
  <si>
    <t>Ki sèks moun kap reponn lan</t>
  </si>
  <si>
    <t>Non boutik lan oubyen komès la</t>
  </si>
  <si>
    <t>Si komès lan pa genyen non, mete non machann lan</t>
  </si>
  <si>
    <t>Nimewo telefòn machann lan oubyen biznis lan</t>
  </si>
  <si>
    <t>Kiyès nan mwayen sa yo, ou aksepte yo peye w nan komès lan?</t>
  </si>
  <si>
    <t>Bay presizyon sou "lòt" fason ou aksepte yo peye w</t>
  </si>
  <si>
    <t>Selon ou menm, èske ou wè gen chanjman sou kantite machann nan mache a ${marche} pandan dènye mwa sa ?</t>
  </si>
  <si>
    <t>kiyès nan pwodui sa yo ou vann kounya?</t>
  </si>
  <si>
    <t>Pou ankèt sila, nap bezwen konnen ki pri an gwo mamit. ou vann pwodui ou yo?</t>
  </si>
  <si>
    <t>si machann lan vann plizyè kalite farin, konsidere sa ki vann mwen chè an. Ekri "-999" si li pa vle reponn</t>
  </si>
  <si>
    <t>Eske farin ble blanch sa sòti nan lòt peyi?</t>
  </si>
  <si>
    <t>si machann lan vann plizyè kalite diri, konsidere sa ki vann mwen chè an. Ekri "-999" si li pa vle reponn</t>
  </si>
  <si>
    <t>Eske diri sa sòti nan yon lòt peyi</t>
  </si>
  <si>
    <t>si machann lan vann plizyè kalite mayi moulen, konsidere sa ki vann mwen chè an. Ekri "-999" si li pa vle reponn</t>
  </si>
  <si>
    <t>si machann lan vann plizyè kalite sik, konsidere sa ki vann mwen chè an. Ekri "-999" si li pa vle reponn</t>
  </si>
  <si>
    <t>si machann lan vann plizyè kalite pwa nwa, konsidere sa ki vann mwen chè an. Ekri "-999" si li pa vle reponn</t>
  </si>
  <si>
    <t>si machann lan vann plizyè kalite pwa wouj, konsidere sa ki vann mwen chè an. Ekri "-999" si li pa vle reponn</t>
  </si>
  <si>
    <t>si genyen plizyè kalite galon lwil, konsidere sa ki vann mwen chè an. Ekri "-999" si li pa vle reponn</t>
  </si>
  <si>
    <t>si genyen plizyè non lwil nan biznis lan, konsidere sa ki vann mwen chè an. Ekri "-999" si li pa vle reponn</t>
  </si>
  <si>
    <t>Egzamp, si se pa boutèy de 2 Lit: Lit se inite an e 2 se kantite an</t>
  </si>
  <si>
    <t>si genyen plizyè kalite  lwil, konsidere sa ki vann mwen chè an. Ekri "-999" si li pa vle ou pa kapab reponn</t>
  </si>
  <si>
    <t>si lòt, bay presizyon an pou nou</t>
  </si>
  <si>
    <t>èske w kapab endike pou nou kiyès nan pwodwi ou yo ki konn fini pandan denye mwa sa?</t>
  </si>
  <si>
    <t>3- Kesyon sou pwodwi lijèn yo, Dlo, pwodwi pou netwayaj</t>
  </si>
  <si>
    <t>si non, konbyen gram savon lave ou vann yo peze? (sa ki vann mwen chè a)</t>
  </si>
  <si>
    <t>Siw vann plizyè mak, endike pri mak ki vann mwen chè a. Ekri "-999" pou si moun kap reponn lan pa vle oubyen pa swete reponn</t>
  </si>
  <si>
    <t>if(selected(${q3_1_unite_savon_lessive},‘oui’), ${q3_2_prix_75g_savon_lessive}*1, ${savon_prix_standard})</t>
  </si>
  <si>
    <t>èske savon lave an sòti nan lòt peyi?</t>
  </si>
  <si>
    <t>ki pi piti pri an goud yon moun ka peye yon bwòs dan?</t>
  </si>
  <si>
    <t>èske bwòs dan sa pa sòti nan lòt peyi?</t>
  </si>
  <si>
    <t>ki pi piti pri an goud yon moun ka peye pou yon roulo papye twalèt?</t>
  </si>
  <si>
    <t>Siw vann plizyè tip  papye twalèt, endike pri mak ki vann mwen chè a. Ekri "-999" pou si moun kap reponn lan pa vle oubyen pa swete reponn</t>
  </si>
  <si>
    <t>Eske papye twalèt sa  sòti nan lòt peyi?</t>
  </si>
  <si>
    <t>Eske ou vann Dlo kloròks ki nan boutèy yon lit?</t>
  </si>
  <si>
    <t>Siw vann plizyè tip  kloròks likid, endike pri mak ki vann mwen chè a. Ekri "-999" pou si moun kap reponn lan pa vle oubyen pa swete reponn</t>
  </si>
  <si>
    <t>Nan ka sa, ki dimansyon boutèy dlo kloròks ou vann yo? (sa ki mwen chè a )</t>
  </si>
  <si>
    <t>Siw vann plizyè mak  kloròks an grenn, endike mak ki vann mwen chè a. Ekri "-999" pou si moun kap reponn lan pa vle oubyen pa swete reponn</t>
  </si>
  <si>
    <t>Egzamp, si se boutèy de 2 Lit: Lit se inite an e 2 se kantite an</t>
  </si>
  <si>
    <t>kantite ${q3_1_2_unites_autre_chlore_liquide} nan yon boutèy kloròks :</t>
  </si>
  <si>
    <t>Eske ba savon twalèt ou vann yo peze 70-80g?</t>
  </si>
  <si>
    <t>Konbyen goud ou vann yon ba savon twalèt ki mwen chè an?</t>
  </si>
  <si>
    <t>si non, konbyen gram savon twalèt ou vann yo peze? (sa ki vann mwen chè a)</t>
  </si>
  <si>
    <t>Siw vann plizyè mak savon twalèt, endike pri mak ki vann mwen chè a. Ekri "-999" pou si moun kap reponn lan pa vle oubyen pa swete reponn</t>
  </si>
  <si>
    <t>if((selected(${q3_1_unite_savon_mains}, ‘oui’)), (${q3_2_prix_75g_savon_mains}), (
if((selected(${q3_1_unite_savon_mains}, ‘non’)),(( ${q3_2_prix_bas_autre_savon_toilette} div ${q3_1_2_unites_autre_savon_toilette})*(75)), 'NA')))</t>
  </si>
  <si>
    <t>Eske savon twalèt sa sòti nan lòt peyi?</t>
  </si>
  <si>
    <t>Siw vann plizyè mak  pat, endike pri mak ki vann mwen chè a. Ekri "-999" pou si moun kap reponn lan pa vle oubyen pa swete reponn</t>
  </si>
  <si>
    <t>Siw vann plizyè tip  pat, endike pri mak ki vann mwen chè a. Ekri "-999" pou si moun kap reponn lan pa vle oubyen pa swete reponn</t>
  </si>
  <si>
    <t>if((selected(${q3_1_unite_dentifrice},'oui')),${q3_2_prix_85g_dentifrice},(
if((selected(${q3_1_unite_dentifrice},'non')),(((${q3_2_prix_bas_autre_dentifrice_dentrifrice}) div (${q3_1_2_unites_autre_dentifrice}))*(85)),'NA')))</t>
  </si>
  <si>
    <t>Eske pat pou bwose dan sa sòti nan lòt peyi?</t>
  </si>
  <si>
    <t>Eske ou vann sèvyèt lijèn(kotèks) qui genyen 8 pyès ladan yo?</t>
  </si>
  <si>
    <t>Konbyen goud ou vann yon pake kotèks ki genyen ladan l 8 pyès?</t>
  </si>
  <si>
    <t>Si non, konbyen (sèvyèt) pyès ki konn nan pake kotèks ou konn vann yo?</t>
  </si>
  <si>
    <t>si se 10 sèvyèt (pyès) ki nan yon pake, endike :10</t>
  </si>
  <si>
    <t>if((selected(${q3_1_unite_serviettes_hygieniques},‘oui’)), (${q3_2_prix_p8_serviettes_hygieniques}),(${serv_hygieniques_prix_unite_standard}))</t>
  </si>
  <si>
    <t>Eske sèvyèt lijèn sa yo (kotèks) soti nan lot peyi?</t>
  </si>
  <si>
    <t>chlore_grain_image</t>
  </si>
  <si>
    <t>Eske ou vann  kloròks an grenn ki nan ti sachè de 1 kiyè a soup (ki anvison 11 gram)?</t>
  </si>
  <si>
    <t>Cuillere_Chlore.png</t>
  </si>
  <si>
    <t>Siw vann plizyè tip  kloròks an grenn, endike pri mak ki vann mwen chè a. Ekri "-999" pou si moun kap reponn lan pa vle oubyen pa swete reponn</t>
  </si>
  <si>
    <t xml:space="preserve">ki kantite ki nan sachè kloròks ou vann yo? </t>
  </si>
  <si>
    <t xml:space="preserve">Siw vann plizyè mak  kloròks an grenn, endike mak ki vann mwen chè a. </t>
  </si>
  <si>
    <t>kantite ${q3_1_2_unites_autre_chlore_grain} nan yon sachè kloròks :</t>
  </si>
  <si>
    <t>Eske estòk pwodi lijèn ,dlo e pwodwi pou fè netwayaj ou te fini pandan dènye mwa sa?</t>
  </si>
  <si>
    <t>EHA: ijèn, dlo , asenisman(savon lave, bwòs dan, pat pou bwose dan, savon twalet, kotèks, dlo trete, kloroks likid)</t>
  </si>
  <si>
    <t>[anketè] : Mèsi pou tan ou, nap chache enfòmatè ki gen abitid responsab pote dlo nan fwaye an.</t>
  </si>
  <si>
    <t>Etes-vous généralement responsable de l'approvisionnement en eau de boisson du ménage?</t>
  </si>
  <si>
    <t>an jeneral, eske se ou menm ki genyen responsabilite pou pote dlo pou moun brè nan fwaye an?</t>
  </si>
  <si>
    <t>Pourquoi choisissez-vous généralement d'acheter / de remplir l'eau à un ${source_eau_all} ?</t>
  </si>
  <si>
    <t>En général, combien de temps vous est nécessaire pour aller chercher de l'eau à ${source_eau_all} et revenir?</t>
  </si>
  <si>
    <t>konbyen tan pou pi piti yon moun nan menaj la pran poul al chache dlo nan ${source_eau_all} ale, ret plen e vini?</t>
  </si>
  <si>
    <t>Lorsque vous faites un achat ou remplissage d'eau à ${source_eau_all}, quelle est la taille du gallon que vous utilisez habituellement pour collecter l’eau?</t>
  </si>
  <si>
    <t>Lè wap rempli / achte dlo non ${source_eau_all}, ki kapsite galon ou itilize jeneralman pou w ka pran dlo?</t>
  </si>
  <si>
    <t>Nan ka sa, ki gwosè bokit ou itilize pouw plen oubyen pouw achte dlo pouw sèvi nan menaj ou a?</t>
  </si>
  <si>
    <t>Ki pri ou konn peye yon ${unite_autre_eau_connue}  yo dènyèman kew tal nan dlo a?</t>
  </si>
  <si>
    <t>Quel est le prix que vous avez payé pour un bidon de ${q2_3_eau_autre_unite_quantite},  ${unite_autre_eau_autre} d'eau la dernière fois que vous êtes allé chercher de l'eau?</t>
  </si>
  <si>
    <t>Ki pri ou te konn peye yon bokit ou on gwo galon ${q2_3_eau_autre_unite_quantite},  ${unite_autre_eau_autre} dlo dènyèman kew tal nan dlo a?</t>
  </si>
  <si>
    <t>Kòd anketè 2</t>
  </si>
  <si>
    <t>Kòd anketè 3</t>
  </si>
  <si>
    <t>anketè 3</t>
  </si>
  <si>
    <t>anketè 4</t>
  </si>
  <si>
    <t>anketè 5</t>
  </si>
  <si>
    <t>anketè 6</t>
  </si>
  <si>
    <t>anketè 7</t>
  </si>
  <si>
    <t>anketè 8</t>
  </si>
  <si>
    <t>wfp_pt01</t>
  </si>
  <si>
    <t>nord_PT01</t>
  </si>
  <si>
    <t>wfp_jfp02</t>
  </si>
  <si>
    <t>nord_JFP02</t>
  </si>
  <si>
    <t xml:space="preserve">Kilogrammes (kg) </t>
  </si>
  <si>
    <t xml:space="preserve">Savon pour se laver </t>
  </si>
  <si>
    <t xml:space="preserve"> A peu près en permanence depuis le mois d’août</t>
  </si>
  <si>
    <t>Autres (sélectionnez le mois)  </t>
  </si>
  <si>
    <t xml:space="preserve"> Les prix ont diminué chez mon fournisseur</t>
  </si>
  <si>
    <t>branchement chez un voisin</t>
  </si>
  <si>
    <t>kay yon vwazen</t>
  </si>
  <si>
    <t>lòt sous dlo yo pa fonksyonel</t>
  </si>
  <si>
    <t>moins_15min</t>
  </si>
  <si>
    <t>Mwens ke 15minit an tou</t>
  </si>
  <si>
    <t>15_30min</t>
  </si>
  <si>
    <t>ant 15 minit a 30 minit an tou</t>
  </si>
  <si>
    <t>Pwoblèm transpò</t>
  </si>
  <si>
    <t>Akoz sechrès</t>
  </si>
  <si>
    <t>pwoblèm pou jere l (komite)</t>
  </si>
  <si>
    <t>wout lan t fèmen</t>
  </si>
  <si>
    <t>pò an te fèmen</t>
  </si>
  <si>
    <t>pa genyen mwayen pou transpò</t>
  </si>
  <si>
    <t>pwodwi trò chè</t>
  </si>
  <si>
    <t>sekirite sou transpò vin pi bon</t>
  </si>
  <si>
    <t>vin genyen plus pwodwi ki sòti aletraje</t>
  </si>
  <si>
    <t>mwen pa genyen kapasite pou mwen estoke ankò</t>
  </si>
  <si>
    <t>mwen achte nan men lòt moun</t>
  </si>
  <si>
    <t>Centre-ville d'Anse-d'Hainault</t>
  </si>
  <si>
    <t>Centre-ville des Irois</t>
  </si>
  <si>
    <t>Centre-ville de Belladère</t>
  </si>
  <si>
    <t>Centre-ville de Gonaïves</t>
  </si>
  <si>
    <t>Centre-ville de Hinche</t>
  </si>
  <si>
    <t>Centre-vile de Jacmel</t>
  </si>
  <si>
    <t>Centre-ville de Jérémie</t>
  </si>
  <si>
    <t>Centre-ville de Môle Saint Nicolas</t>
  </si>
  <si>
    <t>Centre-ville de Roseaux</t>
  </si>
  <si>
    <t>Centre-ville de Saint-Louis du Nord</t>
  </si>
  <si>
    <t>Centre-ville de Mirebalais</t>
  </si>
  <si>
    <t>Centre-ville de Petite Rivière de Nippes</t>
  </si>
  <si>
    <t>Centre-ville de Miragoane</t>
  </si>
  <si>
    <t>Centre-ville de Terre Neuve</t>
  </si>
  <si>
    <t>Deletion Log</t>
  </si>
  <si>
    <t>Liste des données supprimées et justification</t>
  </si>
  <si>
    <t>Prix médian Mai 2021 (HTG)</t>
  </si>
  <si>
    <t>Variation nov-mai</t>
  </si>
  <si>
    <t>Variation avril-mai</t>
  </si>
  <si>
    <t>* Produits non comparables pour l'eau de boisson entre novembre 2020 et mai 2021</t>
  </si>
  <si>
    <t>NOMBRE DE PRIX COLLECTÉS PAR PRODUIT PAR ZONE (minimum visé = 4 prix par produit et par marché)</t>
  </si>
  <si>
    <t>Organsisation</t>
  </si>
  <si>
    <t>Variation mars-mai</t>
  </si>
  <si>
    <t>Commune d'approvisionnement</t>
  </si>
  <si>
    <t>Count of meme_com_food</t>
  </si>
  <si>
    <t>Count of meme_dep_eha</t>
  </si>
  <si>
    <t>Nombre de meme_com_food_001</t>
  </si>
  <si>
    <t>Evolution du nombre de commerçants dans le marché, selon les commerçants, désaggrégé par départements</t>
  </si>
  <si>
    <r>
      <rPr>
        <vertAlign val="superscript"/>
        <sz val="10"/>
        <color theme="1"/>
        <rFont val="Arial Narrow"/>
        <family val="2"/>
      </rPr>
      <t xml:space="preserve">1 </t>
    </r>
    <r>
      <rPr>
        <sz val="10"/>
        <color theme="1"/>
        <rFont val="Arial Narrow"/>
        <family val="2"/>
      </rPr>
      <t>Étant donné que le nombre de prix collectés était souvent insuffisant au niveau des localité pendant cette collecte (voir onglet "Partenaires"), des valeurs brutes/moyennes ont également été intégrées à l'analyse et sont indiquées en rouge dans le tableau "PRIX MEDIAN PAR LOCALITE".</t>
    </r>
  </si>
  <si>
    <t>Variation avr-mai</t>
  </si>
  <si>
    <t>Column Labels</t>
  </si>
  <si>
    <t>Paiement mobile</t>
  </si>
  <si>
    <t>Problèmes de stockage</t>
  </si>
  <si>
    <t>Autre*</t>
  </si>
  <si>
    <t>FOURNISSEUR PRINCIPAL DE PRODUITS DE NOURRITURE SITUÉ DANS LE MÊME DÉPARTEMENT QUE LE COMMERÇANT</t>
  </si>
  <si>
    <t>FOURNISSEUR PRINCIPAL DE PRODUITS ALIMENTAIRES SITUÉ DANS LA MEME COMMUNE QUE LE COMMERÇANT</t>
  </si>
  <si>
    <t>LOCALISATION DES FOURNISSEURS PRINCIPAUX SITUES HORS DE LA COMMUNE*</t>
  </si>
  <si>
    <t>Accès au crédit</t>
  </si>
  <si>
    <t>* Le commerçant restant a déclaré que son fournisseur principal était situé hors du pays</t>
  </si>
  <si>
    <t>Total #IP</t>
  </si>
  <si>
    <t>Total %IP</t>
  </si>
  <si>
    <t>NSNR</t>
  </si>
  <si>
    <r>
      <t>PRIX MÉDIAN PAR LOCALITÉ</t>
    </r>
    <r>
      <rPr>
        <vertAlign val="superscript"/>
        <sz val="11"/>
        <color rgb="FFEE5859"/>
        <rFont val="Arial Narrow"/>
        <family val="2"/>
      </rPr>
      <t>5</t>
    </r>
  </si>
  <si>
    <t xml:space="preserve">Si le nombre de prix collectés est &lt;2, alors la moyenne a été rapportée </t>
  </si>
  <si>
    <r>
      <rPr>
        <vertAlign val="superscript"/>
        <sz val="10"/>
        <color theme="1"/>
        <rFont val="Arial Narrow"/>
        <family val="2"/>
      </rPr>
      <t xml:space="preserve">5 </t>
    </r>
    <r>
      <rPr>
        <sz val="10"/>
        <color theme="1"/>
        <rFont val="Arial Narrow"/>
        <family val="2"/>
      </rPr>
      <t xml:space="preserve">En raison d'un manque de données, les valeurs en </t>
    </r>
    <r>
      <rPr>
        <sz val="10"/>
        <color rgb="FFEE5859"/>
        <rFont val="Arial Narrow"/>
        <family val="2"/>
      </rPr>
      <t>rouge</t>
    </r>
    <r>
      <rPr>
        <sz val="10"/>
        <color theme="1"/>
        <rFont val="Arial Narrow"/>
        <family val="2"/>
      </rPr>
      <t xml:space="preserve"> ne correspondent pas à la médiane :</t>
    </r>
  </si>
  <si>
    <t>Si le nombre de prix collectés est de 1, la valeur rapportée est la valeur brute</t>
  </si>
  <si>
    <t>FOURNISSEUR PRINCIPAL DE PRODUITS EHA SITUÉ DANS LA MEME COMMUNE QUE LE COMMERÇANT?</t>
  </si>
  <si>
    <t>Variation nov-janv</t>
  </si>
  <si>
    <r>
      <rPr>
        <vertAlign val="superscript"/>
        <sz val="10"/>
        <color theme="1"/>
        <rFont val="Arial Narrow"/>
        <family val="2"/>
      </rPr>
      <t>6</t>
    </r>
    <r>
      <rPr>
        <sz val="10"/>
        <color theme="1"/>
        <rFont val="Arial Narrow"/>
        <family val="2"/>
      </rPr>
      <t>Les valeurs indiquées en</t>
    </r>
    <r>
      <rPr>
        <sz val="10"/>
        <color rgb="FF00B0F0"/>
        <rFont val="Arial Narrow"/>
        <family val="2"/>
      </rPr>
      <t xml:space="preserve"> bleu</t>
    </r>
    <r>
      <rPr>
        <sz val="10"/>
        <color theme="1"/>
        <rFont val="Arial Narrow"/>
        <family val="2"/>
      </rPr>
      <t xml:space="preserve"> ont été calculées à partir des prix médians collectés au niveau national ("médianes globales") en cas de manque de données au niveau départemental (valeurs indiquées en rouge)</t>
    </r>
  </si>
  <si>
    <r>
      <t>PANIERS PAR DÉPARTEMENT</t>
    </r>
    <r>
      <rPr>
        <vertAlign val="superscript"/>
        <sz val="11"/>
        <color rgb="FFEE5859"/>
        <rFont val="Arial Narrow"/>
        <family val="2"/>
      </rPr>
      <t>6</t>
    </r>
  </si>
  <si>
    <t>q4_2_raison_rupture_nourriture/trop_cher</t>
  </si>
  <si>
    <t>q4_2_raison_rupture_nourriture/pas_assez_argent</t>
  </si>
  <si>
    <t>q4_2_raison_rupture_eha/trop_cher</t>
  </si>
  <si>
    <t>q4_2_raison_rupture_eha/pas_assez_argent</t>
  </si>
  <si>
    <t>q3_3_raisons_ruptures_eau/camion</t>
  </si>
  <si>
    <t>2021-06-28T22:28:14.975-05:00</t>
  </si>
  <si>
    <t>2021-06-28T22:31:02.172-05:00</t>
  </si>
  <si>
    <t>2021-06-28</t>
  </si>
  <si>
    <t>1298ff41-c961-4dee-b2d0-391fed9d9169</t>
  </si>
  <si>
    <t>2021-06-29T03:31:26</t>
  </si>
  <si>
    <t>2021-06-28T22:25:49.400-05:00</t>
  </si>
  <si>
    <t>2021-06-28T22:28:05.649-05:00</t>
  </si>
  <si>
    <t>818151e3-1d61-42d5-b70f-ca22f2fad81f</t>
  </si>
  <si>
    <t>2021-06-29T03:31:24</t>
  </si>
  <si>
    <t>2021-06-28T22:22:49.987-05:00</t>
  </si>
  <si>
    <t>2021-06-28T22:25:39.886-05:00</t>
  </si>
  <si>
    <t>00070e6e-6ad4-4a6f-a927-266650108af5</t>
  </si>
  <si>
    <t>2021-06-29T03:31:23</t>
  </si>
  <si>
    <t>2021-06-28T22:18:41.239-05:00</t>
  </si>
  <si>
    <t>2021-06-28T22:22:40.318-05:00</t>
  </si>
  <si>
    <t>bd2073bd-6495-4cd1-a233-aab9809cac10</t>
  </si>
  <si>
    <t>2021-06-29T03:31:22</t>
  </si>
  <si>
    <t>2021-06-26T11:26:07.111-05:00</t>
  </si>
  <si>
    <t>2021-06-28T22:18:00.786-05:00</t>
  </si>
  <si>
    <t>2021-06-26</t>
  </si>
  <si>
    <t>0eff3702-4dff-4fb8-8865-043b3cd10ff6</t>
  </si>
  <si>
    <t>2021-06-29T03:31:20</t>
  </si>
  <si>
    <t>2021-06-22T09:13:19.436Z</t>
  </si>
  <si>
    <t>2021-06-22T09:02:54.183Z</t>
  </si>
  <si>
    <t>2021-06-22</t>
  </si>
  <si>
    <t>Centre-ville de Beaumont / Cassanette</t>
  </si>
  <si>
    <t>d9933ac1-9795-4f07-818d-c02f88754597</t>
  </si>
  <si>
    <t>2021-06-25T14:05:14</t>
  </si>
  <si>
    <t>2021-06-22T10:40:54.119Z</t>
  </si>
  <si>
    <t>2021-06-22T09:03:25.467Z</t>
  </si>
  <si>
    <t>2a652808-f4a4-4a49-a026-8b8ebc85c1b0</t>
  </si>
  <si>
    <t>2021-06-25T14:05:15</t>
  </si>
  <si>
    <t>2021-06-22T10:43:38.417Z</t>
  </si>
  <si>
    <t>2021-06-22T09:00:30.754Z</t>
  </si>
  <si>
    <t>9a11d1e7-aecb-4ff4-9b79-1ee3d763be47</t>
  </si>
  <si>
    <t>2021-06-25T14:05:17</t>
  </si>
  <si>
    <t>2021-06-22T10:46:49.955Z</t>
  </si>
  <si>
    <t>2021-06-22T09:02:20.767Z</t>
  </si>
  <si>
    <t>063e3788-b5d3-4f99-add8-62dd44db6aa3</t>
  </si>
  <si>
    <t>2021-06-22T10:57:22.594Z</t>
  </si>
  <si>
    <t>2021-06-22T09:05:18.987Z</t>
  </si>
  <si>
    <t>f0260517-110d-4bd1-88cd-025e3e4d61c3</t>
  </si>
  <si>
    <t>2021-06-25T14:05:18</t>
  </si>
  <si>
    <t>2021-06-22T11:03:04.126Z</t>
  </si>
  <si>
    <t>2021-06-22T09:01:25.156Z</t>
  </si>
  <si>
    <t>f9049e2d-c5fb-4ce8-a144-4394db3c0e36</t>
  </si>
  <si>
    <t>2021-06-25T14:05:19</t>
  </si>
  <si>
    <t>2021-06-22T11:05:14.466Z</t>
  </si>
  <si>
    <t>2021-06-22T09:04:11.274Z</t>
  </si>
  <si>
    <t>87928f2e-885c-4f1e-b275-e5e479f6008a</t>
  </si>
  <si>
    <t>2021-06-25T14:05:21</t>
  </si>
  <si>
    <t>2021-06-22T11:07:27.606Z</t>
  </si>
  <si>
    <t>2021-06-22T09:00:06.727Z</t>
  </si>
  <si>
    <t>0fa2ed95-e6af-499c-a5a2-0c94f15fb05b</t>
  </si>
  <si>
    <t>2021-06-25T14:05:22</t>
  </si>
  <si>
    <t>2021-06-22T11:09:24.450Z</t>
  </si>
  <si>
    <t>2021-06-22T09:04:50.598Z</t>
  </si>
  <si>
    <t>97209862-7e62-4c02-962b-9ac018828943</t>
  </si>
  <si>
    <t>2021-06-22T11:12:27.235Z</t>
  </si>
  <si>
    <t>2021-06-22T09:01:50.107Z</t>
  </si>
  <si>
    <t>b3ac3325-1cc6-4f3d-b9e0-0d40bd55589f</t>
  </si>
  <si>
    <t>2021-06-25T14:05:24</t>
  </si>
  <si>
    <t>2021-06-24T11:51:50.246Z</t>
  </si>
  <si>
    <t>2021-06-24T09:12:45.889Z</t>
  </si>
  <si>
    <t>2021-06-24</t>
  </si>
  <si>
    <t>Centre-ville de Chambellan / Dejean</t>
  </si>
  <si>
    <t>b9abe0b0-9055-460f-a5f7-fcb4a734e8e0</t>
  </si>
  <si>
    <t>2021-06-25T14:05:25</t>
  </si>
  <si>
    <t>2021-06-24T11:58:50.619Z</t>
  </si>
  <si>
    <t>2021-06-24T09:13:33.310Z</t>
  </si>
  <si>
    <t>Parce que c’est la possibilité que j’ai, et je fais confiance à cette eau</t>
  </si>
  <si>
    <t>Je paye 1000 HTG par mois pour mon abonnement d'eau</t>
  </si>
  <si>
    <t>db9b7f10-0320-4372-884e-954204ff68c2</t>
  </si>
  <si>
    <t>2021-06-25T14:05:26</t>
  </si>
  <si>
    <t>2021-06-24T12:09:18.478Z</t>
  </si>
  <si>
    <t>2021-06-24T09:14:22.505Z</t>
  </si>
  <si>
    <t>Le marchand d'eau n'est pas venu à temps / Le marchand n'avait plus d'eau</t>
  </si>
  <si>
    <t>83f9ba1d-563f-4358-abb8-66fd58728ee5</t>
  </si>
  <si>
    <t>2021-06-25T14:05:27</t>
  </si>
  <si>
    <t>2021-06-24T12:12:28.745Z</t>
  </si>
  <si>
    <t>2021-06-24T09:14:53.389Z</t>
  </si>
  <si>
    <t>fc895277-691e-409b-8c03-cb97b0c651da</t>
  </si>
  <si>
    <t>2021-06-25T14:05:29</t>
  </si>
  <si>
    <t>2021-06-24T12:16:57.026Z</t>
  </si>
  <si>
    <t>2021-06-24T09:54:49.337Z</t>
  </si>
  <si>
    <t>607351bf-b9f5-45f9-b1c3-22786d947176</t>
  </si>
  <si>
    <t>2021-06-25T14:05:30</t>
  </si>
  <si>
    <t>2021-06-24T12:35:08.003Z</t>
  </si>
  <si>
    <t>2021-06-24T09:31:28.119Z</t>
  </si>
  <si>
    <t>Savon lessive Chlore en grain (nettoyage) Brosse à dent Dentifrice Papier toilette Serviettes hygiéniques Savon pour se laver</t>
  </si>
  <si>
    <t>06e40db0-77d2-480b-81c1-b1fcaff358d9</t>
  </si>
  <si>
    <t>2021-06-25T14:05:32</t>
  </si>
  <si>
    <t>2021-06-24T12:40:09.803Z</t>
  </si>
  <si>
    <t>2021-06-24T09:34:04.684Z</t>
  </si>
  <si>
    <t>Savon lessive Brosse à dent Chlore en grain (nettoyage) Dentifrice Papier toilette Serviettes hygiéniques Savon pour se laver</t>
  </si>
  <si>
    <t>6f556e2a-957c-4942-b128-417106e4c743</t>
  </si>
  <si>
    <t>2021-06-25T14:05:34</t>
  </si>
  <si>
    <t>2021-06-24T12:45:15.841Z</t>
  </si>
  <si>
    <t>2021-06-24T09:11:45.438Z</t>
  </si>
  <si>
    <t>be5d6d5b-31e9-4c4c-92c8-0c1195065020</t>
  </si>
  <si>
    <t>2021-06-25T14:05:35</t>
  </si>
  <si>
    <t>2021-06-24T12:05:38.782Z</t>
  </si>
  <si>
    <t>2021-06-24T09:13:59.475Z</t>
  </si>
  <si>
    <t>31d700a1-fbda-4902-9de1-cc3f3a3ef8e0</t>
  </si>
  <si>
    <t>2021-06-25T14:04:56</t>
  </si>
  <si>
    <t>2021-06-22T08:55:31.652-04:00</t>
  </si>
  <si>
    <t>2021-06-22T11:03:12.649-04:00</t>
  </si>
  <si>
    <t>La personne déclare qu’elle n'achète pas d’eau potable parce qu’elle a des tuyaux à la maison, mais ils vendent aux gens des seaux d’eau de 2 à 5 gourdes.</t>
  </si>
  <si>
    <t>6c807fce-0ac0-45fe-a489-9eb4a259d571</t>
  </si>
  <si>
    <t>2021-06-22T15:51:03</t>
  </si>
  <si>
    <t>2021-06-22T11:04:03.936-04:00</t>
  </si>
  <si>
    <t>2021-06-22T11:07:27.553-04:00</t>
  </si>
  <si>
    <t xml:space="preserve">La personne a déclaré que l'eau qu'elle boit est achetée au distributeur Blue Heaven. Pour lui c'est une eau très fiable. </t>
  </si>
  <si>
    <t>346ed950-d34c-4a64-9c3c-550e2ef35e56</t>
  </si>
  <si>
    <t>2021-06-22T15:51:04</t>
  </si>
  <si>
    <t>2021-06-22T11:09:05.422-04:00</t>
  </si>
  <si>
    <t>2021-06-22T11:11:30.417-04:00</t>
  </si>
  <si>
    <t>b96ce766-819e-4e39-b20c-587d86df10e3</t>
  </si>
  <si>
    <t>2021-06-22T15:51:05</t>
  </si>
  <si>
    <t>2021-06-22T11:12:31.707-04:00</t>
  </si>
  <si>
    <t>2021-06-22T11:16:59.217-04:00</t>
  </si>
  <si>
    <t>Problèmes de transport Le marchand d'eau n'est pas venu à temps / Le marchand n'avait plus d'eau</t>
  </si>
  <si>
    <t>6f508c77-c754-4e42-806b-019f97c71b5a</t>
  </si>
  <si>
    <t>2021-06-22T15:51:06</t>
  </si>
  <si>
    <t>2021-06-22T11:17:08.773-04:00</t>
  </si>
  <si>
    <t>2021-06-22T11:20:50.593-04:00</t>
  </si>
  <si>
    <t>872b4835-cce1-42e8-b79d-87b5dd69f0b0</t>
  </si>
  <si>
    <t>2021-06-22T15:51:07</t>
  </si>
  <si>
    <t>2021-06-22T11:21:02.630-04:00</t>
  </si>
  <si>
    <t>2021-06-22T11:26:51.020-04:00</t>
  </si>
  <si>
    <t xml:space="preserve">La personne a déclaré que l’eau qu’elle boit vient d’un tuyau à son domicile. A part le tuyau, s’il a besoin d’eau il achète à un bassin dans le quartier. C’est vendu 10 HTG pour un bokit. La personne ne traite jamais l’eau avant de la boire. </t>
  </si>
  <si>
    <t>feff33cd-4415-464c-8a58-2c7e5e9f24c6</t>
  </si>
  <si>
    <t>2021-06-22T15:51:08</t>
  </si>
  <si>
    <t>2021-06-22T11:26:57.790-04:00</t>
  </si>
  <si>
    <t>2021-06-22T11:35:04.604-04:00</t>
  </si>
  <si>
    <t>4f171898-08bb-4f1b-abf0-b9dcd72162f5</t>
  </si>
  <si>
    <t>2021-06-22T15:51:09</t>
  </si>
  <si>
    <t>2021-06-22T11:36:56.841-04:00</t>
  </si>
  <si>
    <t>2021-06-22T11:42:08.508-04:00</t>
  </si>
  <si>
    <t>2.0</t>
  </si>
  <si>
    <t>25.0</t>
  </si>
  <si>
    <t>12.5</t>
  </si>
  <si>
    <t>Le gallon qu'il utilise est un gallon jaune moyen rempli d'un bokit</t>
  </si>
  <si>
    <t>74ef1536-f7e0-4fc2-89be-9d7d632b1dd8</t>
  </si>
  <si>
    <t>2021-06-22T15:51:10</t>
  </si>
  <si>
    <t>2021-06-22T11:42:14.375-04:00</t>
  </si>
  <si>
    <t>2021-06-22T11:45:37.882-04:00</t>
  </si>
  <si>
    <t>58a5ea53-edd9-4bbd-8774-2fdebc8267b1</t>
  </si>
  <si>
    <t>2021-06-22T15:51:11</t>
  </si>
  <si>
    <t>2021-06-22T11:45:56.218-04:00</t>
  </si>
  <si>
    <t>2021-06-22T11:50:23.385-04:00</t>
  </si>
  <si>
    <t>c0a3b243-6987-4407-8185-32abf3f57fbc</t>
  </si>
  <si>
    <t>2021-06-22T15:51:12</t>
  </si>
  <si>
    <t>2021-06-23T10:29:12.011-05:00</t>
  </si>
  <si>
    <t>2021-06-23T10:44:43.336-05:00</t>
  </si>
  <si>
    <t>2021-06-23</t>
  </si>
  <si>
    <t>d8f63886-34ce-4592-b051-21ebfddfc2e1</t>
  </si>
  <si>
    <t>2021-06-23T17:01:32</t>
  </si>
  <si>
    <t>2021-06-23T10:45:03.083-05:00</t>
  </si>
  <si>
    <t>2021-06-23T10:53:42.210-05:00</t>
  </si>
  <si>
    <t>8719e08c-04ff-49a2-99bb-0b4af105575e</t>
  </si>
  <si>
    <t>2021-06-23T17:01:33</t>
  </si>
  <si>
    <t>2021-06-23T10:53:57.097-05:00</t>
  </si>
  <si>
    <t>2021-06-23T10:58:20.589-05:00</t>
  </si>
  <si>
    <t>f5772c76-ffdf-49f9-a0e8-e75e86d1693c</t>
  </si>
  <si>
    <t>2021-06-23T17:01:34</t>
  </si>
  <si>
    <t>2021-06-23T10:58:30.934-05:00</t>
  </si>
  <si>
    <t>2021-06-23T11:02:45.587-05:00</t>
  </si>
  <si>
    <t>550c7975-6791-4fe5-ac8a-98e8db523841</t>
  </si>
  <si>
    <t>2021-06-23T17:01:35</t>
  </si>
  <si>
    <t>2021-06-23T11:02:53.436-05:00</t>
  </si>
  <si>
    <t>2021-06-23T11:09:43.140-05:00</t>
  </si>
  <si>
    <t>52221206-c3e5-4a94-95c3-bdabf431145c</t>
  </si>
  <si>
    <t>2021-06-23T17:01:36</t>
  </si>
  <si>
    <t>2021-06-23T11:09:53.672-05:00</t>
  </si>
  <si>
    <t>2021-06-23T11:18:42.349-05:00</t>
  </si>
  <si>
    <t>60a2f2a5-e2b3-4e47-bd5e-53c8ee3d52d2</t>
  </si>
  <si>
    <t>2021-06-23T17:01:37</t>
  </si>
  <si>
    <t>2021-06-23T11:18:53.112-05:00</t>
  </si>
  <si>
    <t>2021-06-23T11:28:46.591-05:00</t>
  </si>
  <si>
    <t>Maïs (moulu) Huile végétale</t>
  </si>
  <si>
    <t>Problème d'insecurité, le magasin du fournisseur a été cambriolé</t>
  </si>
  <si>
    <t>Papier toilette Serviettes hygiéniques Savon lessive</t>
  </si>
  <si>
    <t>588a4d2b-7200-419f-b431-e0a4ae535533</t>
  </si>
  <si>
    <t>2021-06-23T17:01:38</t>
  </si>
  <si>
    <t>2021-06-23T11:29:05.459-05:00</t>
  </si>
  <si>
    <t>2021-06-23T11:45:59.014-05:00</t>
  </si>
  <si>
    <t>Paiement mobile (téléphone) En espèces (Gourde)</t>
  </si>
  <si>
    <t>5b6ed150-7c19-451b-b45b-3d8d48c78344</t>
  </si>
  <si>
    <t>2021-06-23T17:01:39</t>
  </si>
  <si>
    <t>2021-06-23T11:46:11.728-05:00</t>
  </si>
  <si>
    <t>2021-06-23T11:59:39.066-05:00</t>
  </si>
  <si>
    <t>e820aa73-2f69-413e-91c8-e68b18ada96f</t>
  </si>
  <si>
    <t>2021-06-23T17:01:49</t>
  </si>
  <si>
    <t>2021-06-24T09:21:30.127-05:00</t>
  </si>
  <si>
    <t>2021-06-24T09:34:03.912-05:00</t>
  </si>
  <si>
    <t>CF_6822</t>
  </si>
  <si>
    <t>crnl_cf</t>
  </si>
  <si>
    <t>Sucre Haricot noir Huile végétale Haricot rouge Maïs (moulu) Riz Farine de blé blanche</t>
  </si>
  <si>
    <t>Riz Maïs (moulu) Sucre</t>
  </si>
  <si>
    <t>Les marchandes se plainent à cause à chaque fois les prix des produits qui monte</t>
  </si>
  <si>
    <t>b7cb9f53-2c5b-40dc-8167-30375b86dc1d</t>
  </si>
  <si>
    <t>2021-06-24T18:50:17</t>
  </si>
  <si>
    <t>2021-06-24T10:13:26.201-05:00</t>
  </si>
  <si>
    <t>2021-06-24T10:17:26.538-05:00</t>
  </si>
  <si>
    <t>d557d5fe-4778-4819-8f55-033ecab9def2</t>
  </si>
  <si>
    <t>2021-06-24T18:50:18</t>
  </si>
  <si>
    <t>2021-06-24T10:34:04.951-05:00</t>
  </si>
  <si>
    <t>2021-06-24T10:43:04.245-05:00</t>
  </si>
  <si>
    <t>Les prix des produits sont très cher,  on n'a pas d'argent pour les acheter</t>
  </si>
  <si>
    <t>674b77aa-55f9-4491-a09b-33524021cbb9</t>
  </si>
  <si>
    <t>2021-06-24T18:50:19</t>
  </si>
  <si>
    <t>2021-06-24T10:50:06.259-05:00</t>
  </si>
  <si>
    <t>2021-06-24T10:56:43.562-05:00</t>
  </si>
  <si>
    <t>Riz Haricot noir Huile végétale</t>
  </si>
  <si>
    <t>8f194c2d-a9b3-494e-b879-f1ffe4510607</t>
  </si>
  <si>
    <t>2021-06-24T18:50:20</t>
  </si>
  <si>
    <t>2021-06-24T10:56:52.256-05:00</t>
  </si>
  <si>
    <t>2021-06-24T11:00:47.908-05:00</t>
  </si>
  <si>
    <t>La sécheresse nous tue parce que la distance pour obtenir de l’eau est très loin</t>
  </si>
  <si>
    <t>961f22e2-7a85-4b73-83de-1c6fe69d3de2</t>
  </si>
  <si>
    <t>2021-06-24T18:50:21</t>
  </si>
  <si>
    <t>2021-06-24T11:00:56.940-05:00</t>
  </si>
  <si>
    <t>2021-06-24T11:12:22.517-05:00</t>
  </si>
  <si>
    <t>Riz Maïs (moulu) Sucre Haricot noir Huile végétale</t>
  </si>
  <si>
    <t>Riz Sucre Huile végétale</t>
  </si>
  <si>
    <t>Savon lessive Dentifrice Savon pour se laver Serviettes hygiéniques</t>
  </si>
  <si>
    <t>53c39161-9cb7-42bf-9bd0-7af13fbe842e</t>
  </si>
  <si>
    <t>2021-06-24T18:50:22</t>
  </si>
  <si>
    <t>2021-06-24T11:12:39.305-05:00</t>
  </si>
  <si>
    <t>2021-06-24T11:19:17.132-05:00</t>
  </si>
  <si>
    <t>Huile végétale Haricot rouge Haricot noir Sucre Maïs (moulu) Riz Farine de blé blanche</t>
  </si>
  <si>
    <t>Problèmes liés au transport ou au carburant</t>
  </si>
  <si>
    <t>Maïs (moulu) Sucre Haricot noir Haricot rouge Huile végétale Riz Farine de blé blanche</t>
  </si>
  <si>
    <t>ecf578bd-5b81-4b14-9104-3e55da379016</t>
  </si>
  <si>
    <t>2021-06-24T18:50:23</t>
  </si>
  <si>
    <t>2021-06-24T11:28:53.554-05:00</t>
  </si>
  <si>
    <t>2021-06-24T11:32:13.528-05:00</t>
  </si>
  <si>
    <t>Problème de sècheresse</t>
  </si>
  <si>
    <t>8a361219-a2a3-4839-8843-2901c117ad4b</t>
  </si>
  <si>
    <t>2021-06-24T18:50:24</t>
  </si>
  <si>
    <t>2021-06-24T11:32:43.036-05:00</t>
  </si>
  <si>
    <t>2021-06-24T11:40:49.021-05:00</t>
  </si>
  <si>
    <t>Problèmes liés au transport ou au carburant A cause d’une catastrophe naturelle Pas assez d'argent</t>
  </si>
  <si>
    <t>Riz Sucre Huile végétale Maïs (moulu)</t>
  </si>
  <si>
    <t>deb91434-e0e5-436e-bc66-f82e94ddd68a</t>
  </si>
  <si>
    <t>2021-06-24T18:50:26</t>
  </si>
  <si>
    <t>2021-06-24T11:41:02.026-05:00</t>
  </si>
  <si>
    <t>2021-06-24T11:45:47.193-05:00</t>
  </si>
  <si>
    <t>En espèces (Gourde) Coupon</t>
  </si>
  <si>
    <t>Riz Maïs (moulu) Sucre Haricot noir Haricot rouge Huile végétale</t>
  </si>
  <si>
    <t>d2905a67-1819-4bad-ae33-67522d7f66dc</t>
  </si>
  <si>
    <t>2021-06-24T18:50:27</t>
  </si>
  <si>
    <t>2021-06-24T09:08:58.212-05:00</t>
  </si>
  <si>
    <t>2021-06-24T09:31:45.038-05:00</t>
  </si>
  <si>
    <t>EF_9527</t>
  </si>
  <si>
    <t>crnl_ef</t>
  </si>
  <si>
    <t>Article trop cher Pas assez d'argent Article indisponible chez les fournisseurs</t>
  </si>
  <si>
    <t>Les gens sont très content sauf qu'ils aimeraient  trouver beaucoup plus</t>
  </si>
  <si>
    <t>d9742ff2-7384-42a9-82fa-88c0d6890269</t>
  </si>
  <si>
    <t>2021-06-24T18:52:19</t>
  </si>
  <si>
    <t>2021-06-24T09:32:02.459-05:00</t>
  </si>
  <si>
    <t>2021-06-24T09:43:47.116-05:00</t>
  </si>
  <si>
    <t>Farine de blé blanche Riz Maïs (moulu) Huile végétale</t>
  </si>
  <si>
    <t>Article trop cher Pas assez d'argent</t>
  </si>
  <si>
    <t>Farine de blé blanche Maïs (moulu) Huile végétale</t>
  </si>
  <si>
    <t>a29bb1b1-64f4-4f07-b65d-c25e1dda6ed5</t>
  </si>
  <si>
    <t>2021-06-24T18:52:20</t>
  </si>
  <si>
    <t>2021-06-24T09:44:48.473-05:00</t>
  </si>
  <si>
    <t>2021-06-24T09:54:40.124-05:00</t>
  </si>
  <si>
    <t>Farine de blé blanche Riz Maïs (moulu) Sucre</t>
  </si>
  <si>
    <t>Article trop cher Article indisponible chez les fournisseurs</t>
  </si>
  <si>
    <t>Maïs (moulu) Sucre</t>
  </si>
  <si>
    <t>bc2cc738-2698-4802-b33c-70723b2684dd</t>
  </si>
  <si>
    <t>2021-06-24T18:52:21</t>
  </si>
  <si>
    <t>2021-06-24T10:03:02.808-05:00</t>
  </si>
  <si>
    <t>2021-06-24T10:05:50.619-05:00</t>
  </si>
  <si>
    <t>888fb213-2717-47fd-9245-4f69e4fca107</t>
  </si>
  <si>
    <t>2021-06-24T18:52:22</t>
  </si>
  <si>
    <t>2021-06-24T10:07:22.297-05:00</t>
  </si>
  <si>
    <t>2021-06-24T10:15:56.130-05:00</t>
  </si>
  <si>
    <t>Riz Huile végétale Sucre</t>
  </si>
  <si>
    <t>Pas assez d'argent</t>
  </si>
  <si>
    <t>1aa62796-478d-4ae4-94f9-b0ce0ff43d8e</t>
  </si>
  <si>
    <t>2021-06-24T18:52:23</t>
  </si>
  <si>
    <t>2021-06-24T10:16:56.614-05:00</t>
  </si>
  <si>
    <t>2021-06-24T10:52:12.696-05:00</t>
  </si>
  <si>
    <t>260ef5e5-f6c5-4940-8ed3-1673dcc68471</t>
  </si>
  <si>
    <t>2021-06-24T18:52:24</t>
  </si>
  <si>
    <t>2021-06-24T10:52:20.753-05:00</t>
  </si>
  <si>
    <t>2021-06-24T10:54:41.246-05:00</t>
  </si>
  <si>
    <t>f266eb13-fab3-470b-8770-83be717b00ee</t>
  </si>
  <si>
    <t>2021-06-24T18:52:25</t>
  </si>
  <si>
    <t>2021-06-24T11:45:24.100-05:00</t>
  </si>
  <si>
    <t>2021-06-24T11:48:04.524-05:00</t>
  </si>
  <si>
    <t>64476659-a800-4713-9481-526db3e7a541</t>
  </si>
  <si>
    <t>2021-06-24T11:48:34.230-05:00</t>
  </si>
  <si>
    <t>2021-06-24T11:51:09.650-05:00</t>
  </si>
  <si>
    <t>8f054e0a-b319-4ea6-b137-094e4b339aa9</t>
  </si>
  <si>
    <t>2021-06-24T18:52:26</t>
  </si>
  <si>
    <t>2021-06-24T11:51:14.064-05:00</t>
  </si>
  <si>
    <t>2021-06-24T11:53:03.351-05:00</t>
  </si>
  <si>
    <t>01d1378b-e194-4b74-ba76-146a8e635a7a</t>
  </si>
  <si>
    <t>2021-06-24T18:52:27</t>
  </si>
  <si>
    <t>2021-06-24T11:53:10.520-05:00</t>
  </si>
  <si>
    <t>2021-06-24T11:55:17.960-05:00</t>
  </si>
  <si>
    <t>38f25538-b820-44a7-8356-5b2bc9a7c2d0</t>
  </si>
  <si>
    <t>2021-06-24T18:52:29</t>
  </si>
  <si>
    <t>2021-06-24T12:01:06.386-05:00</t>
  </si>
  <si>
    <t>2021-06-24T12:02:43.875-05:00</t>
  </si>
  <si>
    <t>87317172-341f-41f2-9dad-a17e86661e9c</t>
  </si>
  <si>
    <t>2021-06-24T18:52:30</t>
  </si>
  <si>
    <t>2021-06-24T12:04:09.270-05:00</t>
  </si>
  <si>
    <t>2021-06-24T12:09:18.621-05:00</t>
  </si>
  <si>
    <t>ab8b7962-e695-4f5a-878e-09e8daad63d3</t>
  </si>
  <si>
    <t>2021-06-24T18:52:31</t>
  </si>
  <si>
    <t>2021-06-24T13:32:22.215-05:00</t>
  </si>
  <si>
    <t>2021-06-24T14:53:06.112-05:00</t>
  </si>
  <si>
    <t>Riz Haricot noir</t>
  </si>
  <si>
    <t>5dfc8ec9-7489-42c9-adb5-12b0d43211b3</t>
  </si>
  <si>
    <t>2021-06-24T19:05:02</t>
  </si>
  <si>
    <t>2021-06-24T13:44:45.372-05:00</t>
  </si>
  <si>
    <t>2021-06-24T13:54:53.341-05:00</t>
  </si>
  <si>
    <t>Farine de blé blanche Riz Maïs (moulu) Haricot noir Huile végétale</t>
  </si>
  <si>
    <t>e8db4a05-d54c-4ed6-8e4c-4381be81790f</t>
  </si>
  <si>
    <t>2021-06-24T19:05:04</t>
  </si>
  <si>
    <t>2021-06-24T13:56:05.283-05:00</t>
  </si>
  <si>
    <t>2021-06-24T14:03:34.464-05:00</t>
  </si>
  <si>
    <t>Huile végétale Sucre</t>
  </si>
  <si>
    <t>594a00c2-027d-4238-baef-519995ab5ee8</t>
  </si>
  <si>
    <t>2021-06-24T19:05:09</t>
  </si>
  <si>
    <t>2021-06-24T14:04:11.467-05:00</t>
  </si>
  <si>
    <t>2021-06-24T14:16:02.788-05:00</t>
  </si>
  <si>
    <t>Haricot noir Riz Huile végétale</t>
  </si>
  <si>
    <t>30d7b65a-6de2-4a1c-93e6-79cae5fdb71c</t>
  </si>
  <si>
    <t>2021-06-24T19:05:10</t>
  </si>
  <si>
    <t>2021-06-24T14:28:09.868-05:00</t>
  </si>
  <si>
    <t>2021-06-24T14:33:57.589-05:00</t>
  </si>
  <si>
    <t>568d97eb-63d8-428b-8890-ab7c8951431f</t>
  </si>
  <si>
    <t>2021-06-24T19:05:12</t>
  </si>
  <si>
    <t>2021-06-24T14:34:12.656-05:00</t>
  </si>
  <si>
    <t>2021-06-24T14:41:08.499-05:00</t>
  </si>
  <si>
    <t>Savon lessive Dentifrice</t>
  </si>
  <si>
    <t>a89163b9-1986-4173-bcfd-8ebf621a34bb</t>
  </si>
  <si>
    <t>2021-06-24T19:05:13</t>
  </si>
  <si>
    <t>2021-06-24T14:41:34.122-05:00</t>
  </si>
  <si>
    <t>2021-06-24T14:46:45.775-05:00</t>
  </si>
  <si>
    <t>f5686b0b-8f7d-496b-b552-c472d85a65e1</t>
  </si>
  <si>
    <t>2021-06-24T19:05:15</t>
  </si>
  <si>
    <t>2021-06-24T12:56:00.126-04:00</t>
  </si>
  <si>
    <t>2021-06-24T13:11:23.678-04:00</t>
  </si>
  <si>
    <t>Huile végétale Riz Farine de blé blanche</t>
  </si>
  <si>
    <t>Brosse à dent Dentifrice Papier toilette</t>
  </si>
  <si>
    <t>Je ne ai pas encore acheté, je ne sais pas si  le prix des produits sont montés sur  le marché</t>
  </si>
  <si>
    <t>204667a4-a53a-42ad-878d-521565f7415b</t>
  </si>
  <si>
    <t>2021-06-24T19:20:04</t>
  </si>
  <si>
    <t>2021-06-24T13:12:22.195-04:00</t>
  </si>
  <si>
    <t>2021-06-24T13:17:55.730-04:00</t>
  </si>
  <si>
    <t>Insécurités dans la commune A cause de la sècheresses Problèmes techniques sur le réseau Le marchand d'eau n'est pas venu à temps / Le marchand n'avait plus d'eau</t>
  </si>
  <si>
    <t>C'est un cass-tête chinois ces questions sur l'eau</t>
  </si>
  <si>
    <t>9a107945-80d6-475f-8681-f5005028003e</t>
  </si>
  <si>
    <t>2021-06-24T19:20:07</t>
  </si>
  <si>
    <t>2021-06-24T13:20:59.233-04:00</t>
  </si>
  <si>
    <t>2021-06-24T13:34:20.065-04:00</t>
  </si>
  <si>
    <t>Pas assez d'argent Article trop cher</t>
  </si>
  <si>
    <t>cdf687d6-c34d-486b-93a0-edfbb21858a5</t>
  </si>
  <si>
    <t>2021-06-24T19:20:14</t>
  </si>
  <si>
    <t>2021-06-24T13:34:27.874-04:00</t>
  </si>
  <si>
    <t>2021-06-24T13:36:56.236-04:00</t>
  </si>
  <si>
    <t>454258d5-8b48-411b-8cfc-414345ff5076</t>
  </si>
  <si>
    <t>2021-06-24T19:20:19</t>
  </si>
  <si>
    <t>2021-06-24T13:38:43.690-04:00</t>
  </si>
  <si>
    <t>2021-06-24T13:50:44.767-04:00</t>
  </si>
  <si>
    <t>Farine de blé blanche Haricot rouge Huile végétale</t>
  </si>
  <si>
    <t>Brosse à dent Dentifrice Chlore en grain (nettoyage) Savon pour se laver</t>
  </si>
  <si>
    <t>ce564546-31e3-4099-98e8-dc6e9969d609</t>
  </si>
  <si>
    <t>2021-06-24T19:20:33</t>
  </si>
  <si>
    <t>2021-06-24T13:55:04.321-04:00</t>
  </si>
  <si>
    <t>2021-06-24T16:39:35.588-04:00</t>
  </si>
  <si>
    <t>Produits d'hygiène et assainissement Nourriture</t>
  </si>
  <si>
    <t>Sucre Huile végétale</t>
  </si>
  <si>
    <t>Je donne quelque prix des produits qui peut etre plus cher,  je n'ai pas encore acheté a nouveau, mais je sais  le prix des produits devient plus cher</t>
  </si>
  <si>
    <t>6728011a-6357-4f86-b404-60ed1a0ab4ad</t>
  </si>
  <si>
    <t>2021-06-24T20:42:08</t>
  </si>
  <si>
    <t>2021-06-24T14:09:56.174-04:00</t>
  </si>
  <si>
    <t>2021-06-24T16:40:59.852-04:00</t>
  </si>
  <si>
    <t>1765b174-383c-425f-a12b-7c3465550d5e</t>
  </si>
  <si>
    <t>2021-06-24T20:42:09</t>
  </si>
  <si>
    <t>2021-06-24T14:59:39.840-04:00</t>
  </si>
  <si>
    <t>2021-06-24T15:06:11.788-04:00</t>
  </si>
  <si>
    <t>Savon lessive Dentifrice Chlore en grain (nettoyage) Savon pour se laver</t>
  </si>
  <si>
    <t>dad1203b-6176-4e47-884a-205db7d5d6e9</t>
  </si>
  <si>
    <t>2021-06-24T20:42:10</t>
  </si>
  <si>
    <t>2021-06-24T15:06:23.490-04:00</t>
  </si>
  <si>
    <t>2021-06-24T16:41:25.837-04:00</t>
  </si>
  <si>
    <t>J'habite tout près du captage du système d'eau de la DINEPA</t>
  </si>
  <si>
    <t>bc7633f6-77f6-40d0-aca7-a687cd04178b</t>
  </si>
  <si>
    <t>2021-06-24T20:42:11</t>
  </si>
  <si>
    <t>2021-06-24T15:10:27.851-04:00</t>
  </si>
  <si>
    <t>2021-06-24T16:40:42.383-04:00</t>
  </si>
  <si>
    <t>A cause de la sècheresses Infrastructures endomagées</t>
  </si>
  <si>
    <t>Je prends de l'eau dans un puit artésien, pas besoin de payer pour ça</t>
  </si>
  <si>
    <t>f159347f-9200-439b-a9ad-80d72c2f3f45</t>
  </si>
  <si>
    <t>2021-06-24T20:42:13</t>
  </si>
  <si>
    <t>2021-06-24T14:07:06.421-04:00</t>
  </si>
  <si>
    <t>2021-06-24T14:09:30.291-04:00</t>
  </si>
  <si>
    <t>6dded097-f8c8-4dbe-845a-07bde97c161e</t>
  </si>
  <si>
    <t>2021-06-24T20:42:27</t>
  </si>
  <si>
    <t>2021-06-24T14:22:47.152-04:00</t>
  </si>
  <si>
    <t>2021-06-24T14:32:15.367-04:00</t>
  </si>
  <si>
    <t>Problèmes de transport A cause de la sècheresses Le marchand d'eau n'est pas venu à temps / Le marchand n'avait plus d'eau</t>
  </si>
  <si>
    <t>6e81b414-97a2-4479-b656-a25daa16b62f</t>
  </si>
  <si>
    <t>2021-06-24T20:42:28</t>
  </si>
  <si>
    <t>2021-06-24T14:32:30.793-04:00</t>
  </si>
  <si>
    <t>2021-06-24T14:35:17.117-04:00</t>
  </si>
  <si>
    <t>28052f36-f710-4528-9803-a41dd7ba71ed</t>
  </si>
  <si>
    <t>2021-06-24T20:42:29</t>
  </si>
  <si>
    <t>2021-06-24T14:35:44.812-04:00</t>
  </si>
  <si>
    <t>2021-06-24T15:16:05.741-04:00</t>
  </si>
  <si>
    <t>b36cc531-a28b-4d67-8263-78f3e8d93314</t>
  </si>
  <si>
    <t>2021-06-24T20:42:30</t>
  </si>
  <si>
    <t>2021-06-24T14:49:13.472-04:00</t>
  </si>
  <si>
    <t>2021-06-24T14:59:30.251-04:00</t>
  </si>
  <si>
    <t>8ea34318-51c1-4982-b7a6-1f107d000f92</t>
  </si>
  <si>
    <t>2021-06-24T20:42:52</t>
  </si>
  <si>
    <t>2021-06-23T09:11:56.525-04:00</t>
  </si>
  <si>
    <t>2021-06-24T10:46:55.293-04:00</t>
  </si>
  <si>
    <t>Sud-JY</t>
  </si>
  <si>
    <t>Problèmes liés au transport ou au carburant Pas assez d'argent Article indisponible chez les fournisseurs</t>
  </si>
  <si>
    <t>Problèmes à Martissants</t>
  </si>
  <si>
    <t>Farine de blé blanche Maïs (moulu)</t>
  </si>
  <si>
    <t>A cause du problème d'insécurité a Matissant, il y a une rareté de produit alimentaire</t>
  </si>
  <si>
    <t>ef3b8899-c916-420d-9094-88d9d8b6f1a6</t>
  </si>
  <si>
    <t>2021-06-24T21:10:54</t>
  </si>
  <si>
    <t>2021-06-23T11:06:59.137-04:00</t>
  </si>
  <si>
    <t>2021-06-24T10:41:21.804-04:00</t>
  </si>
  <si>
    <t>Sud-YJ</t>
  </si>
  <si>
    <t>Farine de blé blanche Huile végétale</t>
  </si>
  <si>
    <t>16cfa870-f37a-4f33-8f6c-4f64a964f73b</t>
  </si>
  <si>
    <t>2021-06-24T21:10:58</t>
  </si>
  <si>
    <t>2021-06-23T11:26:16.311-04:00</t>
  </si>
  <si>
    <t>2021-06-24T17:09:03.672-04:00</t>
  </si>
  <si>
    <t>Savon lessive Brosse à dent Dentifrice Serviettes hygiéniques Papier toilette Chlore liquide (nettoyage) Chlore en grain (nettoyage) Savon pour se laver</t>
  </si>
  <si>
    <t>784f2bd7-733d-4e29-90a6-73836b8486c6</t>
  </si>
  <si>
    <t>2021-06-24T21:11:00</t>
  </si>
  <si>
    <t>2021-06-23T11:50:11.578-04:00</t>
  </si>
  <si>
    <t>2021-06-24T11:02:19.674-04:00</t>
  </si>
  <si>
    <t>sud-YJ</t>
  </si>
  <si>
    <t>Changement du taux de change de la Gourde Article trop cher Problèmes liés au transport ou au carburant</t>
  </si>
  <si>
    <t>Problème à  Martissant, rendant difficile la circulation des marchandises</t>
  </si>
  <si>
    <t>817aa027-fa4e-496f-9e52-55d8cca1cd72</t>
  </si>
  <si>
    <t>2021-06-24T21:11:02</t>
  </si>
  <si>
    <t>2021-06-24T11:35:55.214-04:00</t>
  </si>
  <si>
    <t>2021-06-24T16:57:00.192-04:00</t>
  </si>
  <si>
    <t>200.0</t>
  </si>
  <si>
    <t>b4c2f26f-a0be-4268-8e5b-db7b747434ed</t>
  </si>
  <si>
    <t>2021-06-24T21:11:06</t>
  </si>
  <si>
    <t>2021-06-24T11:42:07.977-04:00</t>
  </si>
  <si>
    <t>2021-06-24T17:00:31.141-04:00</t>
  </si>
  <si>
    <t>sud-JY</t>
  </si>
  <si>
    <t>211.41649048625794</t>
  </si>
  <si>
    <t>88b7ef4c-ef55-455c-963b-4f010a7bfecc</t>
  </si>
  <si>
    <t>2021-06-24T21:11:07</t>
  </si>
  <si>
    <t>2021-06-24T11:59:17.168-04:00</t>
  </si>
  <si>
    <t>2021-06-24T12:05:27.291-04:00</t>
  </si>
  <si>
    <t>1c50a7aa-7c52-474b-aa00-9376d18f9dd1</t>
  </si>
  <si>
    <t>2021-06-24T21:11:09</t>
  </si>
  <si>
    <t>2021-06-24T12:06:19.251-04:00</t>
  </si>
  <si>
    <t>2021-06-24T12:14:15.854-04:00</t>
  </si>
  <si>
    <t>45b9e381-b7cd-472f-81b6-2f3558e618e1</t>
  </si>
  <si>
    <t>2021-06-24T21:11:12</t>
  </si>
  <si>
    <t>2021-06-24T12:15:46.329-04:00</t>
  </si>
  <si>
    <t>2021-06-24T12:22:41.734-04:00</t>
  </si>
  <si>
    <t>7b4ba2f9-57c0-4c99-806a-5c9332616bf0</t>
  </si>
  <si>
    <t>2021-06-24T21:11:14</t>
  </si>
  <si>
    <t>2021-06-24T12:22:59.457-04:00</t>
  </si>
  <si>
    <t>2021-06-24T12:25:10.630-04:00</t>
  </si>
  <si>
    <t>d341789b-51f5-476b-b16f-dc0de35fa398</t>
  </si>
  <si>
    <t>2021-06-24T21:11:15</t>
  </si>
  <si>
    <t>2021-06-24T12:29:21.556-04:00</t>
  </si>
  <si>
    <t>2021-06-24T12:32:36.995-04:00</t>
  </si>
  <si>
    <t>95bc819c-898b-4d5b-a555-84eade840cf3</t>
  </si>
  <si>
    <t>2021-06-24T21:11:16</t>
  </si>
  <si>
    <t>2021-06-23T11:44:37.098-04:00</t>
  </si>
  <si>
    <t>2021-06-24T17:10:21.012-04:00</t>
  </si>
  <si>
    <t>Savon lessive Brosse à dent Dentifrice Papier toilette Serviettes hygiéniques Chlore en grain (nettoyage) Chlore liquide (nettoyage) Savon pour se laver</t>
  </si>
  <si>
    <t>206a6fff-f298-4dfe-9546-b417f8af1b7c</t>
  </si>
  <si>
    <t>2021-06-24T21:13:07</t>
  </si>
  <si>
    <t>2021-06-24T11:07:16.628-04:00</t>
  </si>
  <si>
    <t>2021-06-24T11:32:45.498-04:00</t>
  </si>
  <si>
    <t>74724157-3c5a-41ee-98b1-62ca5ab34e72</t>
  </si>
  <si>
    <t>2021-06-24T21:13:10</t>
  </si>
  <si>
    <t>2021-06-24T12:35:18.209-04:00</t>
  </si>
  <si>
    <t>2021-06-24T16:56:30.356-04:00</t>
  </si>
  <si>
    <t>ac73d7ec-e743-49fb-927e-fc780ed7b2a4</t>
  </si>
  <si>
    <t>2021-06-24T21:13:11</t>
  </si>
  <si>
    <t>2021-06-23T10:21:11.558-04:00</t>
  </si>
  <si>
    <t>2021-06-24T10:53:23.438-04:00</t>
  </si>
  <si>
    <t>Farine de blé blanche Riz Haricot noir Haricot rouge Sucre Maïs (moulu) Huile végétale</t>
  </si>
  <si>
    <t>Article indisponible chez les fournisseurs Problèmes liés au transport ou au carburant</t>
  </si>
  <si>
    <t>Haricot noir Huile végétale</t>
  </si>
  <si>
    <t>96312c1e-2c5e-4f47-bc27-550ce56da8f6</t>
  </si>
  <si>
    <t>2021-06-24T21:13:29</t>
  </si>
  <si>
    <t>2021-06-22T10:40:28.284-04:00</t>
  </si>
  <si>
    <t>2021-06-22T09:40:46.660-04:00</t>
  </si>
  <si>
    <t>a56961a8-f4f7-41ad-aa7f-85f5e8f12bb7</t>
  </si>
  <si>
    <t>2021-06-25T14:22:10</t>
  </si>
  <si>
    <t>2021-06-22T11:27:50.196-04:00</t>
  </si>
  <si>
    <t>2021-06-22T09:42:12.775-04:00</t>
  </si>
  <si>
    <t>c62c9010-bc8d-4fc8-93b7-ca13be00b0fe</t>
  </si>
  <si>
    <t>2021-06-25T14:22:12</t>
  </si>
  <si>
    <t>2021-06-22T11:35:09.418-04:00</t>
  </si>
  <si>
    <t>2021-06-22T09:45:34.949-04:00</t>
  </si>
  <si>
    <t>36a66f86-5ba1-49d5-844a-3d687d756cc0</t>
  </si>
  <si>
    <t>2021-06-25T14:22:13</t>
  </si>
  <si>
    <t>2021-06-22T11:21:37.398-04:00</t>
  </si>
  <si>
    <t>2021-06-22T09:43:19.826-04:00</t>
  </si>
  <si>
    <t>79de4380-a72e-44da-ba96-c70c6f188943</t>
  </si>
  <si>
    <t>2021-06-25T14:22:25</t>
  </si>
  <si>
    <t>2021-06-22T11:46:49.083-04:00</t>
  </si>
  <si>
    <t>2021-06-22T09:42:14.866-04:00</t>
  </si>
  <si>
    <t>A crédit partiel En espèces (Gourde) Paiement mobile (téléphone)</t>
  </si>
  <si>
    <t>Rien</t>
  </si>
  <si>
    <t>619ecd86-1c9f-48eb-b134-5b24cbca3d4a</t>
  </si>
  <si>
    <t>2021-06-25T14:23:53</t>
  </si>
  <si>
    <t>2021-06-22T12:00:17.634-04:00</t>
  </si>
  <si>
    <t>2021-06-22T09:43:26.849-04:00</t>
  </si>
  <si>
    <t>98a162ff-a787-4838-bb95-57f9111df010</t>
  </si>
  <si>
    <t>2021-06-25T14:23:55</t>
  </si>
  <si>
    <t>2021-06-22T12:22:22.601-04:00</t>
  </si>
  <si>
    <t>2021-06-22T09:46:48.671-04:00</t>
  </si>
  <si>
    <t>3a63d543-53ac-4231-8315-b4933d38346a</t>
  </si>
  <si>
    <t>2021-06-25T14:23:56</t>
  </si>
  <si>
    <t>2021-06-22T12:14:20.496-04:00</t>
  </si>
  <si>
    <t>2021-06-22T09:44:53.822-04:00</t>
  </si>
  <si>
    <t>En espèces (Gourde) A crédit partiel Paiement mobile (téléphone)</t>
  </si>
  <si>
    <t>768d7171-d353-4374-a9a7-edef458f39a7</t>
  </si>
  <si>
    <t>2021-06-25T14:24:02</t>
  </si>
  <si>
    <t>2021-06-25T09:22:46.967-05:00</t>
  </si>
  <si>
    <t>2021-06-25T09:36:49.394-05:00</t>
  </si>
  <si>
    <t>2021-06-25</t>
  </si>
  <si>
    <t>OJ_9690</t>
  </si>
  <si>
    <t>crnl_oj</t>
  </si>
  <si>
    <t>Changement du taux de change de la Gourde Article trop cher</t>
  </si>
  <si>
    <t>J'ai trouvé beaucoup de difficulté auprès des  marchandis</t>
  </si>
  <si>
    <t>5d3384ef-5d0c-4cf4-ae57-7023eb9501c3</t>
  </si>
  <si>
    <t>2021-06-25T20:08:50</t>
  </si>
  <si>
    <t>2021-06-25T09:37:00.975-05:00</t>
  </si>
  <si>
    <t>2021-06-25T09:53:45.503-05:00</t>
  </si>
  <si>
    <t>Changement du taux de change de la Gourde Problèmes liés au transport ou au carburant Article trop cher</t>
  </si>
  <si>
    <t>Des marchands demandent si l'enquête va apporter une amélioration de la situation</t>
  </si>
  <si>
    <t>91bbf0a4-ed4a-4586-8940-942f3e309a41</t>
  </si>
  <si>
    <t>2021-06-25T20:08:51</t>
  </si>
  <si>
    <t>2021-06-25T09:57:02.690-05:00</t>
  </si>
  <si>
    <t>2021-06-25T10:11:49.454-05:00</t>
  </si>
  <si>
    <t>Ce proprietaire de ce Magasin ne pouvait pas repondre à toutes les questions à cause qu'il a des produits qu'il n'en a pas, suite au problème d'insecurité</t>
  </si>
  <si>
    <t>42d78d50-1ad3-4610-8df0-f8f728d61f13</t>
  </si>
  <si>
    <t>2021-06-25T20:08:52</t>
  </si>
  <si>
    <t>2021-06-25T09:59:18.312-04:00</t>
  </si>
  <si>
    <t>2021-06-25T10:35:42.454-04:00</t>
  </si>
  <si>
    <t>PS_6827</t>
  </si>
  <si>
    <t>crnl_ps</t>
  </si>
  <si>
    <t>Changement du taux de change de la Gourde Problèmes liés au transport ou au carburant Article trop cher Pas assez d'argent</t>
  </si>
  <si>
    <t>Riz Farine de blé blanche Huile végétale</t>
  </si>
  <si>
    <t>Ce marchand ne vend pas d'haricot noir</t>
  </si>
  <si>
    <t>9a4d6d2f-1de2-4adf-94c5-0bb59b243df9</t>
  </si>
  <si>
    <t>2021-06-25T20:09:25</t>
  </si>
  <si>
    <t>2021-06-25T10:36:48.709-04:00</t>
  </si>
  <si>
    <t>2021-06-25T16:11:03.795-04:00</t>
  </si>
  <si>
    <t>Savon lessive Dentifrice Brosse à dent Papier toilette Serviettes hygiéniques Chlore liquide (nettoyage) Savon pour se laver</t>
  </si>
  <si>
    <t>300.0</t>
  </si>
  <si>
    <t>Changement du taux de change de la Gourde Pas assez d'argent Article trop cher</t>
  </si>
  <si>
    <t>Savon lessive Savon pour se laver</t>
  </si>
  <si>
    <t>b49e5c39-5ba0-44b9-be7c-65c2c86c740f</t>
  </si>
  <si>
    <t>2021-06-25T20:09:27</t>
  </si>
  <si>
    <t>2021-06-25T11:06:38.126-04:00</t>
  </si>
  <si>
    <t>2021-06-25T11:12:28.769-04:00</t>
  </si>
  <si>
    <t>2449a4ee-bc9f-464b-9efb-22f7c24fd41d</t>
  </si>
  <si>
    <t>2021-06-25T11:37:48.664-04:00</t>
  </si>
  <si>
    <t>2021-06-25T11:43:55.197-04:00</t>
  </si>
  <si>
    <t>Savon lessive Brosse à dent Dentifrice Papier toilette Savon pour se laver</t>
  </si>
  <si>
    <t>d5152c93-4c02-479d-b276-f00e56798900</t>
  </si>
  <si>
    <t>2021-06-25T20:09:29</t>
  </si>
  <si>
    <t>2021-06-25T11:59:37.848-05:00</t>
  </si>
  <si>
    <t>2021-06-25T12:45:03.139-05:00</t>
  </si>
  <si>
    <t>104978b6-6a98-4935-8399-c4fb36a845be</t>
  </si>
  <si>
    <t>2021-06-25T20:12:14</t>
  </si>
  <si>
    <t>2021-06-25T12:24:07.433-05:00</t>
  </si>
  <si>
    <t>2021-06-25T12:42:43.095-05:00</t>
  </si>
  <si>
    <t>dad53f0e-3804-48a5-840c-9f461358e3fa</t>
  </si>
  <si>
    <t>2021-06-25T20:12:15</t>
  </si>
  <si>
    <t>2021-06-25T12:45:24.579-05:00</t>
  </si>
  <si>
    <t>2021-06-25T12:49:58.674-05:00</t>
  </si>
  <si>
    <t>f34c3dec-1292-4b8d-b36a-a83eb21ec7f9</t>
  </si>
  <si>
    <t>2021-06-25T20:12:16</t>
  </si>
  <si>
    <t>2021-06-25T13:01:43.648-05:00</t>
  </si>
  <si>
    <t>2021-06-25T13:11:19.882-05:00</t>
  </si>
  <si>
    <t>b6afad6f-5bdd-4374-8abc-ea831c93796d</t>
  </si>
  <si>
    <t>2021-06-25T20:12:18</t>
  </si>
  <si>
    <t>2021-06-25T13:26:19.515-05:00</t>
  </si>
  <si>
    <t>2021-06-25T13:29:46.209-05:00</t>
  </si>
  <si>
    <t>aa1e70d4-faac-416a-8c85-3bc25487c321</t>
  </si>
  <si>
    <t>2021-06-25T20:12:20</t>
  </si>
  <si>
    <t>2021-06-25T13:29:53.200-05:00</t>
  </si>
  <si>
    <t>2021-06-25T13:33:06.541-05:00</t>
  </si>
  <si>
    <t>3683de55-0069-4538-b979-e6174bebadb2</t>
  </si>
  <si>
    <t>2021-06-25T20:12:22</t>
  </si>
  <si>
    <t>2021-06-25T13:39:04.347-05:00</t>
  </si>
  <si>
    <t>2021-06-25T13:41:45.338-05:00</t>
  </si>
  <si>
    <t>45dda2a2-2f5a-46fb-9271-5e1da730191c</t>
  </si>
  <si>
    <t>2021-06-25T20:12:23</t>
  </si>
  <si>
    <t>2021-06-25T13:41:51.148-05:00</t>
  </si>
  <si>
    <t>2021-06-25T13:43:42.405-05:00</t>
  </si>
  <si>
    <t>a5d7a3ca-e5f4-426c-9376-f76b4b0da550</t>
  </si>
  <si>
    <t>2021-06-25T20:12:24</t>
  </si>
  <si>
    <t>2021-06-25T13:43:48.045-05:00</t>
  </si>
  <si>
    <t>2021-06-25T13:45:09.231-05:00</t>
  </si>
  <si>
    <t>f33254f8-31cd-4d27-a1b7-b3dc75d616f1</t>
  </si>
  <si>
    <t>2021-06-25T20:12:25</t>
  </si>
  <si>
    <t>2021-06-25T13:45:38.073-05:00</t>
  </si>
  <si>
    <t>2021-06-25T13:48:12.195-05:00</t>
  </si>
  <si>
    <t>Pas de commentaires</t>
  </si>
  <si>
    <t>07cef92a-5c8e-4410-8682-19988a836adc</t>
  </si>
  <si>
    <t>2021-06-25T13:48:52.593-05:00</t>
  </si>
  <si>
    <t>2021-06-25T13:50:15.105-05:00</t>
  </si>
  <si>
    <t>a6a672fe-c302-4b20-b37a-8d91f7b10c55</t>
  </si>
  <si>
    <t>2021-06-25T20:12:26</t>
  </si>
  <si>
    <t>2021-06-25T13:50:26.176-05:00</t>
  </si>
  <si>
    <t>2021-06-25T13:51:29.180-05:00</t>
  </si>
  <si>
    <t>1b1a7900-86f3-48ef-804d-fc76741233cf</t>
  </si>
  <si>
    <t>2021-06-25T20:12:28</t>
  </si>
  <si>
    <t>2021-06-25T13:51:40.627-05:00</t>
  </si>
  <si>
    <t>2021-06-25T13:52:44.393-05:00</t>
  </si>
  <si>
    <t>d24e9c6a-f2ea-43b6-86d0-b92f7e096706</t>
  </si>
  <si>
    <t>2021-06-25T13:52:49.730-05:00</t>
  </si>
  <si>
    <t>2021-06-25T13:54:58.216-05:00</t>
  </si>
  <si>
    <t>28092fba-71ea-4cc9-a94e-7564dd6d96ef</t>
  </si>
  <si>
    <t>2021-06-25T20:12:30</t>
  </si>
  <si>
    <t>2021-06-25T13:55:06.989-05:00</t>
  </si>
  <si>
    <t>2021-06-25T13:57:42.159-05:00</t>
  </si>
  <si>
    <t>5f185ce5-4789-460d-96c7-5c1ef5a7b767</t>
  </si>
  <si>
    <t>2021-06-25T20:12:31</t>
  </si>
  <si>
    <t>2021-06-25T13:57:47.383-05:00</t>
  </si>
  <si>
    <t>2021-06-25T13:59:21.530-05:00</t>
  </si>
  <si>
    <t>9abc1554-2600-4586-b6ba-7c61ac6b9103</t>
  </si>
  <si>
    <t>2021-06-25T20:12:32</t>
  </si>
  <si>
    <t>2021-06-26T11:17:22.742-05:00</t>
  </si>
  <si>
    <t>2021-06-26T11:24:43.002-05:00</t>
  </si>
  <si>
    <t>Enquête réalisée sur papier, point géo non disponible.</t>
  </si>
  <si>
    <t>666d7001-f1bf-491e-8234-ba8703054793</t>
  </si>
  <si>
    <t>2021-06-26T22:18:35</t>
  </si>
  <si>
    <t>2021-06-26T12:16:42.288-05:00</t>
  </si>
  <si>
    <t>2021-06-26T12:25:47.684-05:00</t>
  </si>
  <si>
    <t>4fb39e8d-31ec-4881-a4db-b2965841e4bb</t>
  </si>
  <si>
    <t>2021-06-26T22:28:35</t>
  </si>
  <si>
    <t>2021-06-26T11:41:50.459-05:00</t>
  </si>
  <si>
    <t>2021-06-26T12:16:18.589-05:00</t>
  </si>
  <si>
    <t>d01bc54d-afda-4849-9640-4972a9540be1</t>
  </si>
  <si>
    <t>2021-06-26T22:28:07</t>
  </si>
  <si>
    <t>2021-06-26T11:24:54.845-05:00</t>
  </si>
  <si>
    <t>2021-06-26T11:34:52.404-05:00</t>
  </si>
  <si>
    <t>39c45380-b915-4309-aad9-0df6e9447883</t>
  </si>
  <si>
    <t>2021-06-26T22:20:39</t>
  </si>
  <si>
    <t>2021-06-26T10:33:08.550-05:00</t>
  </si>
  <si>
    <t>2021-06-26T11:16:57.966-05:00</t>
  </si>
  <si>
    <t>2cf3d598-5c33-49bc-b27f-4a96f6d40f5a</t>
  </si>
  <si>
    <t>2021-06-26T22:17:28</t>
  </si>
  <si>
    <t>2021-06-26T12:35:37.718-05:00</t>
  </si>
  <si>
    <t>2021-06-26T12:44:16.287-05:00</t>
  </si>
  <si>
    <t>9c047205-70ae-4617-a40f-9f1e6bd44c9e</t>
  </si>
  <si>
    <t>2021-06-26T22:28:57</t>
  </si>
  <si>
    <t>2021-06-26T12:26:03.074-05:00</t>
  </si>
  <si>
    <t>2021-06-26T12:35:23.853-05:00</t>
  </si>
  <si>
    <t>7d5b228a-fb88-4706-984b-b47e4a0a8a13</t>
  </si>
  <si>
    <t>2021-06-26T22:28:38</t>
  </si>
  <si>
    <t>2021-06-26T11:35:06.212-05:00</t>
  </si>
  <si>
    <t>2021-06-26T11:41:36.794-05:00</t>
  </si>
  <si>
    <t>e443b8ce-3427-4a0f-bf0c-dc198a811d4b</t>
  </si>
  <si>
    <t>2021-06-26T22:27:46</t>
  </si>
  <si>
    <t>2021-06-26T10:06:31.710-05:00</t>
  </si>
  <si>
    <t>2021-06-26T11:15:42.219-05:00</t>
  </si>
  <si>
    <t>9aaded21-75fe-4c68-afc9-3c249a931c67</t>
  </si>
  <si>
    <t>2021-06-26T16:18:09</t>
  </si>
  <si>
    <t>2021-06-26T10:46:43.447-05:00</t>
  </si>
  <si>
    <t>2021-06-26T11:16:08.879-05:00</t>
  </si>
  <si>
    <t>c045f2cc-fe97-48dd-8691-0ec3e239f8a0</t>
  </si>
  <si>
    <t>2021-06-26T16:18:10</t>
  </si>
  <si>
    <t>2021-06-26T10:53:05.089-05:00</t>
  </si>
  <si>
    <t>2021-06-26T11:16:26.523-05:00</t>
  </si>
  <si>
    <t>0efa2b46-6dba-47c1-afca-fc3c5f75dca4</t>
  </si>
  <si>
    <t>2021-06-26T16:18:12</t>
  </si>
  <si>
    <t>2021-06-26T10:58:24.698-05:00</t>
  </si>
  <si>
    <t>2021-06-26T11:03:53.443-05:00</t>
  </si>
  <si>
    <t>dde751ee-bce9-4a79-9c71-a74aa4e9ad8c</t>
  </si>
  <si>
    <t>2021-06-26T16:18:13</t>
  </si>
  <si>
    <t>2021-06-26T11:05:10.293-05:00</t>
  </si>
  <si>
    <t>2021-06-26T11:10:51.515-05:00</t>
  </si>
  <si>
    <t>49431afb-f7ee-4461-a741-b9fd0089070e</t>
  </si>
  <si>
    <t>2021-06-26T16:18:14</t>
  </si>
  <si>
    <t>2021-06-24T11:58:31.085-04:00</t>
  </si>
  <si>
    <t>2021-06-24T14:40:16.192-04:00</t>
  </si>
  <si>
    <t>Ce repondant voudrait demander une aide,</t>
  </si>
  <si>
    <t>5f824d83-5f49-4241-aa82-77c1ff1c2eaf</t>
  </si>
  <si>
    <t>2021-06-26T18:57:22</t>
  </si>
  <si>
    <t>2021-06-24T12:22:55.525-04:00</t>
  </si>
  <si>
    <t>2021-06-24T14:41:47.763-04:00</t>
  </si>
  <si>
    <t>Farine de blé blanche Riz Maïs (moulu) Haricot noir Sucre Haricot rouge Huile végétale</t>
  </si>
  <si>
    <t>d81f9efd-6330-43a6-b28d-b6a2d4aaa171</t>
  </si>
  <si>
    <t>2021-06-26T18:57:24</t>
  </si>
  <si>
    <t>2021-06-24T12:33:01.267-04:00</t>
  </si>
  <si>
    <t>2021-06-24T14:43:16.217-04:00</t>
  </si>
  <si>
    <t>Farine de blé blanche Riz Sucre Haricot noir Maïs (moulu) Haricot rouge Huile végétale</t>
  </si>
  <si>
    <t>87f1db93-5bee-4edf-b943-07dd8cfed85e</t>
  </si>
  <si>
    <t>2021-06-26T18:57:25</t>
  </si>
  <si>
    <t>2021-06-24T12:48:14.748-04:00</t>
  </si>
  <si>
    <t>2021-06-24T14:44:39.623-04:00</t>
  </si>
  <si>
    <t>En espèces (Gourde) Cheque Coupon</t>
  </si>
  <si>
    <t>ea87dd95-f497-4671-b7df-73284945f22c</t>
  </si>
  <si>
    <t>2021-06-26T18:57:26</t>
  </si>
  <si>
    <t>2021-06-24T12:58:54.486-04:00</t>
  </si>
  <si>
    <t>2021-06-24T14:46:25.487-04:00</t>
  </si>
  <si>
    <t>bb1956a8-f97e-4a69-bb44-78fee671b15d</t>
  </si>
  <si>
    <t>2021-06-26T18:57:27</t>
  </si>
  <si>
    <t>2021-06-24T13:04:32.825-04:00</t>
  </si>
  <si>
    <t>2021-06-24T14:47:27.231-04:00</t>
  </si>
  <si>
    <t>1075d786-cf5f-43e1-8775-3fe5bfed60e1</t>
  </si>
  <si>
    <t>2021-06-26T18:57:28</t>
  </si>
  <si>
    <t>2021-06-24T14:03:51.855-04:00</t>
  </si>
  <si>
    <t>2021-06-24T14:49:10.719-04:00</t>
  </si>
  <si>
    <t>Infrastructures endomagées A cause de la sècheresses Insécurités dans la commune Problèmes de transport</t>
  </si>
  <si>
    <t>0b44f6b4-ad9b-43b8-97ea-b36dd722a0c8</t>
  </si>
  <si>
    <t>2021-06-26T18:57:30</t>
  </si>
  <si>
    <t>2021-06-24T14:09:37.153-04:00</t>
  </si>
  <si>
    <t>2021-06-24T14:50:10.345-04:00</t>
  </si>
  <si>
    <t>e3eaca60-123f-4b29-8d69-f202e6a33b7a</t>
  </si>
  <si>
    <t>2021-06-26T18:57:31</t>
  </si>
  <si>
    <t>2021-06-24T14:13:37.125-04:00</t>
  </si>
  <si>
    <t>2021-06-24T14:51:14.179-04:00</t>
  </si>
  <si>
    <t>605b4a65-02dc-4025-b732-16ec33f22958</t>
  </si>
  <si>
    <t>2021-06-26T18:57:34</t>
  </si>
  <si>
    <t>2021-06-26T12:33:50.370-05:00</t>
  </si>
  <si>
    <t>2021-06-26T12:42:47.066-05:00</t>
  </si>
  <si>
    <t>50.0</t>
  </si>
  <si>
    <t>ab784851-84bf-46eb-a054-c89cdd2fd1a8</t>
  </si>
  <si>
    <t>2021-06-26T21:29:48</t>
  </si>
  <si>
    <t>2021-06-26T12:43:03.327-05:00</t>
  </si>
  <si>
    <t>2021-06-26T12:52:17.676-05:00</t>
  </si>
  <si>
    <t>Savon lessive Dentifrice Savon pour se laver Brosse à dent Chlore en grain (nettoyage)</t>
  </si>
  <si>
    <t>07383aa5-cbb5-4fea-a5c0-014e9f35dc98</t>
  </si>
  <si>
    <t>2021-06-26T21:29:57</t>
  </si>
  <si>
    <t>2021-06-26T12:52:36.145-05:00</t>
  </si>
  <si>
    <t>2021-06-26T13:03:07.763-05:00</t>
  </si>
  <si>
    <t>226b0820-2f99-40b9-8728-c94b58085ab8</t>
  </si>
  <si>
    <t>2021-06-26T21:30:03</t>
  </si>
  <si>
    <t>2021-06-26T13:05:14.642-05:00</t>
  </si>
  <si>
    <t>2021-06-26T13:16:21.636-05:00</t>
  </si>
  <si>
    <t>En espèces (Gourde) Autre (précisez)</t>
  </si>
  <si>
    <t>Plase pou 8 ou 15/jou</t>
  </si>
  <si>
    <t>Savon lessive Brosse à dent Dentifrice Serviettes hygiéniques Savon pour se laver Chlore en grain (nettoyage)</t>
  </si>
  <si>
    <t>4a49c945-3e64-4dc2-91a7-447f8b3564ac</t>
  </si>
  <si>
    <t>2021-06-26T21:30:07</t>
  </si>
  <si>
    <t>2021-06-26T12:45:17.769-05:00</t>
  </si>
  <si>
    <t>2021-06-26T13:03:48.035-05:00</t>
  </si>
  <si>
    <t>04b0b7ec-812c-4525-90e2-73e687102254</t>
  </si>
  <si>
    <t>2021-06-26T22:29:00</t>
  </si>
  <si>
    <t>2021-06-26T13:05:57.065-05:00</t>
  </si>
  <si>
    <t>2021-06-26T13:08:39.971-05:00</t>
  </si>
  <si>
    <t>69567c68-ba35-441f-8d94-b3c50be3c99c</t>
  </si>
  <si>
    <t>2021-06-26T22:29:09</t>
  </si>
  <si>
    <t>2021-06-26T13:08:51.146-05:00</t>
  </si>
  <si>
    <t>2021-06-26T13:19:14.076-05:00</t>
  </si>
  <si>
    <t>da7dd11c-241c-406e-9bf4-5130ad6275dc</t>
  </si>
  <si>
    <t>2021-06-26T22:29:24</t>
  </si>
  <si>
    <t>2021-06-26T13:20:01.180-05:00</t>
  </si>
  <si>
    <t>2021-06-26T13:21:59.033-05:00</t>
  </si>
  <si>
    <t>041983c5-6c78-4656-8370-6e5600bb1de7</t>
  </si>
  <si>
    <t>2021-06-26T22:29:26</t>
  </si>
  <si>
    <t>2021-06-26T13:22:12.626-05:00</t>
  </si>
  <si>
    <t>2021-06-26T13:24:26.519-05:00</t>
  </si>
  <si>
    <t>fbc31efa-3363-42d3-ba87-f857c357c29e</t>
  </si>
  <si>
    <t>2021-06-26T22:29:29</t>
  </si>
  <si>
    <t>2021-06-26T13:24:59.936-05:00</t>
  </si>
  <si>
    <t>2021-06-26T13:27:23.901-05:00</t>
  </si>
  <si>
    <t>938ab63f-bed6-4bce-a686-89b9d2eac0f8</t>
  </si>
  <si>
    <t>2021-06-26T22:29:45</t>
  </si>
  <si>
    <t>2021-06-26T13:36:51.018-05:00</t>
  </si>
  <si>
    <t>2021-06-26T13:39:16.307-05:00</t>
  </si>
  <si>
    <t>01fa0320-daee-4a0e-8f66-303fca3c34ae</t>
  </si>
  <si>
    <t>2021-06-26T22:29:47</t>
  </si>
  <si>
    <t>2021-06-26T13:39:32.511-05:00</t>
  </si>
  <si>
    <t>2021-06-26T13:41:39.155-05:00</t>
  </si>
  <si>
    <t>db71f2a8-7c77-497b-8b1f-4d7d775b6bda</t>
  </si>
  <si>
    <t>2021-06-26T22:29:48</t>
  </si>
  <si>
    <t>2021-06-26T13:41:49.564-05:00</t>
  </si>
  <si>
    <t>2021-06-26T13:44:18.904-05:00</t>
  </si>
  <si>
    <t>715db896-60a3-4616-8430-2c8dc34f536b</t>
  </si>
  <si>
    <t>2021-06-26T22:29:49</t>
  </si>
  <si>
    <t>2021-06-26T13:44:32.777-05:00</t>
  </si>
  <si>
    <t>2021-06-26T13:46:27.788-05:00</t>
  </si>
  <si>
    <t>7f10479e-9030-423f-8c21-6c866fd5cb00</t>
  </si>
  <si>
    <t>2021-06-26T22:29:51</t>
  </si>
  <si>
    <t>2021-06-25T12:50:04.745-05:00</t>
  </si>
  <si>
    <t>2021-06-25T13:00:16.221-05:00</t>
  </si>
  <si>
    <t>ba91eb81-40c4-4481-ac2f-bec38f680942</t>
  </si>
  <si>
    <t>2021-06-27T00:36:03</t>
  </si>
  <si>
    <t>2021-06-25T13:11:27.170-05:00</t>
  </si>
  <si>
    <t>2021-06-25T13:17:14.739-05:00</t>
  </si>
  <si>
    <t>0.15</t>
  </si>
  <si>
    <t>4f39b7be-a1ee-4241-916e-5ed12ca71808</t>
  </si>
  <si>
    <t>2021-06-27T00:36:06</t>
  </si>
  <si>
    <t>2021-06-26T13:26:46.861-05:00</t>
  </si>
  <si>
    <t>2021-06-26T13:51:19.923-05:00</t>
  </si>
  <si>
    <t>En espèces (Gourde) Paiement mobile (téléphone)</t>
  </si>
  <si>
    <t>Riz Haricot noir Farine de blé blanche Sucre Maïs (moulu)</t>
  </si>
  <si>
    <t>Chlore en grain (nettoyage) Savon pour se laver Chlore liquide (nettoyage) Serviettes hygiéniques Papier toilette Savon lessive</t>
  </si>
  <si>
    <t>100.0</t>
  </si>
  <si>
    <t>a2ac24b4-a651-4d24-abcf-f261d9a90346</t>
  </si>
  <si>
    <t>2021-06-28T12:56:22</t>
  </si>
  <si>
    <t>2021-06-26T13:30:49.176-04:00</t>
  </si>
  <si>
    <t>2021-06-26T13:38:16.351-04:00</t>
  </si>
  <si>
    <t>Elle est plus près</t>
  </si>
  <si>
    <t>Insécurités dans la commune Problèmes de transport</t>
  </si>
  <si>
    <t>Na</t>
  </si>
  <si>
    <t>31786580-d49f-454d-99c6-010b4bb0a4ab</t>
  </si>
  <si>
    <t>2021-06-28T13:02:57</t>
  </si>
  <si>
    <t>2021-06-26T13:45:26.871-04:00</t>
  </si>
  <si>
    <t>2021-06-26T13:51:46.916-04:00</t>
  </si>
  <si>
    <t>3af72584-efc4-4d51-80d5-53c212d079e8</t>
  </si>
  <si>
    <t>2021-06-28T13:03:00</t>
  </si>
  <si>
    <t>2021-06-26T12:30:23.489-05:00</t>
  </si>
  <si>
    <t>2021-06-26T12:37:41.508-05:00</t>
  </si>
  <si>
    <t>8ed80d80-db9e-4764-b1a2-55064b545b74</t>
  </si>
  <si>
    <t>2021-06-28T13:03:07</t>
  </si>
  <si>
    <t>2021-06-26T12:40:54.359-05:00</t>
  </si>
  <si>
    <t>2021-06-26T12:48:26.177-05:00</t>
  </si>
  <si>
    <t>Nan izin yo vann dlo</t>
  </si>
  <si>
    <t>4fe38e7e-3b73-4069-806e-a0ee1ffd012a</t>
  </si>
  <si>
    <t>2021-06-28T13:03:11</t>
  </si>
  <si>
    <t>2021-06-26T13:38:53.172-05:00</t>
  </si>
  <si>
    <t>2021-06-26T13:54:05.562-05:00</t>
  </si>
  <si>
    <t>Changement du taux de change de la Gourde Produit épuisé car beaucoup de personnes ont acheté</t>
  </si>
  <si>
    <t>Farine de blé blanche Sucre Riz Maïs (moulu)</t>
  </si>
  <si>
    <t>160c765b-7e95-4129-b2c7-7621141855b6</t>
  </si>
  <si>
    <t>2021-06-28T13:04:21</t>
  </si>
  <si>
    <t>2021-06-26T12:32:35.091-05:00</t>
  </si>
  <si>
    <t>2021-06-26T12:43:05.370-05:00</t>
  </si>
  <si>
    <t>b8998d97-12d6-460b-8175-0d973c0e66ea</t>
  </si>
  <si>
    <t>2021-06-28T13:10:42</t>
  </si>
  <si>
    <t>2021-06-26T12:44:47.150-05:00</t>
  </si>
  <si>
    <t>2021-06-26T12:51:57.918-05:00</t>
  </si>
  <si>
    <t>Insécurités dans la commune Le marchand d'eau n'est pas venu à temps / Le marchand n'avait plus d'eau</t>
  </si>
  <si>
    <t>86054c10-e418-42ad-b77f-2009bcd7e7ef</t>
  </si>
  <si>
    <t>2021-06-28T13:10:44</t>
  </si>
  <si>
    <t>2021-06-26T12:30:19.483-05:00</t>
  </si>
  <si>
    <t>2021-06-26T12:44:19.422-05:00</t>
  </si>
  <si>
    <t>N/A</t>
  </si>
  <si>
    <t>258701cc-dbd0-4ca5-9fab-21b80bffeba3</t>
  </si>
  <si>
    <t>2021-06-28T13:17:49</t>
  </si>
  <si>
    <t>2021-06-26T12:44:31.420-05:00</t>
  </si>
  <si>
    <t>2021-06-26T12:54:28.466-05:00</t>
  </si>
  <si>
    <t>e25baa59-fba8-4f15-b52a-823899adaf73</t>
  </si>
  <si>
    <t>2021-06-28T13:17:51</t>
  </si>
  <si>
    <t>2021-06-26T12:31:30.357-05:00</t>
  </si>
  <si>
    <t>2021-06-26T12:42:04.244-05:00</t>
  </si>
  <si>
    <t>8ec2ab7e-a09d-4683-88f8-2f79eec138c4</t>
  </si>
  <si>
    <t>2021-06-28T13:18:43</t>
  </si>
  <si>
    <t>2021-06-26T12:43:16.020-05:00</t>
  </si>
  <si>
    <t>2021-06-26T12:59:29.745-05:00</t>
  </si>
  <si>
    <t>c38b0c94-0003-4d63-944b-6abba5c600a8</t>
  </si>
  <si>
    <t>2021-06-28T13:18:44</t>
  </si>
  <si>
    <t>2021-06-24T11:47:35.597-04:00</t>
  </si>
  <si>
    <t>2021-06-24T12:05:15.526-04:00</t>
  </si>
  <si>
    <t>crs_WR</t>
  </si>
  <si>
    <t>Centre-ville de Petit Trou / Ste Thérèse</t>
  </si>
  <si>
    <t>Article trop cher trop_cher</t>
  </si>
  <si>
    <t>Brosse à dent Papier toilette Chlore en grain (nettoyage)</t>
  </si>
  <si>
    <t>52ad4481-cd1a-47f1-bc04-ad66ad9cb46b</t>
  </si>
  <si>
    <t>2021-06-24T21:28:54</t>
  </si>
  <si>
    <t>2021-06-24T12:06:46.658-04:00</t>
  </si>
  <si>
    <t>2021-06-24T12:28:02.929-04:00</t>
  </si>
  <si>
    <t>Article trop cher Pas assez d'argent Autre (précisez)</t>
  </si>
  <si>
    <t>Réapprovisionnement pas encore effectué</t>
  </si>
  <si>
    <t>Haricot noir Riz Sucre Farine de blé blanche</t>
  </si>
  <si>
    <t>Article trop cher trop_cher Autre (précisez)</t>
  </si>
  <si>
    <t>d25ee244-4daa-4885-ae96-1a4983399d26</t>
  </si>
  <si>
    <t>2021-06-24T21:28:55</t>
  </si>
  <si>
    <t>2021-06-24T12:29:13.120-04:00</t>
  </si>
  <si>
    <t>2021-06-24T12:51:08.346-04:00</t>
  </si>
  <si>
    <t>A cause d’une catastrophe naturelle Article trop cher Autre (précisez)</t>
  </si>
  <si>
    <t>819a9ee6-4649-478f-8c2f-b58727b925d8</t>
  </si>
  <si>
    <t>2021-06-24T21:28:56</t>
  </si>
  <si>
    <t>2021-06-24T12:53:00.120-04:00</t>
  </si>
  <si>
    <t>2021-06-24T13:01:14.110-04:00</t>
  </si>
  <si>
    <t>Brosse à dent Dentifrice Savon pour se laver</t>
  </si>
  <si>
    <t>trop_cher Article trop cher Autre (précisez)</t>
  </si>
  <si>
    <t>Savon pour se laver</t>
  </si>
  <si>
    <t>a1b3ff5a-4666-4dea-91e7-373d1b57c890</t>
  </si>
  <si>
    <t>2021-06-24T21:28:58</t>
  </si>
  <si>
    <t>2021-06-24T13:01:59.470-04:00</t>
  </si>
  <si>
    <t>2021-06-24T13:13:02.805-04:00</t>
  </si>
  <si>
    <t>À crédit total A crédit partiel En espèces (Gourde)</t>
  </si>
  <si>
    <t>Maïs (moulu) Riz</t>
  </si>
  <si>
    <t>6bb34958-45c9-4ed5-8a10-12c15eef8171</t>
  </si>
  <si>
    <t>2021-06-24T21:28:59</t>
  </si>
  <si>
    <t>2021-06-24T13:13:36.448-04:00</t>
  </si>
  <si>
    <t>2021-06-24T13:24:42.070-04:00</t>
  </si>
  <si>
    <t>9a31697d-8140-4715-96bd-955794b7f6e9</t>
  </si>
  <si>
    <t>2021-06-24T21:29:00</t>
  </si>
  <si>
    <t>2021-06-24T13:43:50.493-04:00</t>
  </si>
  <si>
    <t>2021-06-24T13:47:33.333-04:00</t>
  </si>
  <si>
    <t>f10a4b8c-babf-42c8-9fab-11730bd0ca89</t>
  </si>
  <si>
    <t>2021-06-24T21:29:01</t>
  </si>
  <si>
    <t>2021-06-24T13:47:56.102-04:00</t>
  </si>
  <si>
    <t>2021-06-24T13:52:12.642-04:00</t>
  </si>
  <si>
    <t>d78a4d64-578b-48ea-9e21-3542c81acbee</t>
  </si>
  <si>
    <t>2021-06-24T21:29:02</t>
  </si>
  <si>
    <t>2021-06-24T13:56:38.077-04:00</t>
  </si>
  <si>
    <t>2021-06-24T14:02:18.053-04:00</t>
  </si>
  <si>
    <t>Aide nous a avoir un espace où nous pouvons avoir de l'eau traitée</t>
  </si>
  <si>
    <t>19756c96-62d0-4dbb-a759-900ebe0d1e11</t>
  </si>
  <si>
    <t>2021-06-24T21:29:04</t>
  </si>
  <si>
    <t>2021-06-24T14:02:57.899-04:00</t>
  </si>
  <si>
    <t>2021-06-24T14:05:31.158-04:00</t>
  </si>
  <si>
    <t>75d40259-8d21-4621-b670-5b0850fe08e2</t>
  </si>
  <si>
    <t>2021-06-24T21:29:05</t>
  </si>
  <si>
    <t>2021-06-24T14:05:35.987-04:00</t>
  </si>
  <si>
    <t>2021-06-24T14:09:26.408-04:00</t>
  </si>
  <si>
    <t>9f9f275d-5404-4243-8c79-cdbb3af9369b</t>
  </si>
  <si>
    <t>2021-06-24T14:09:31.360-04:00</t>
  </si>
  <si>
    <t>2021-06-24T14:12:13.614-04:00</t>
  </si>
  <si>
    <t>67c03636-c87f-4840-afef-4764d7956489</t>
  </si>
  <si>
    <t>2021-06-24T21:29:06</t>
  </si>
  <si>
    <t>2021-06-24T11:07:22.419-04:00</t>
  </si>
  <si>
    <t>2021-06-24T11:27:43.654-04:00</t>
  </si>
  <si>
    <t>Sucre Farine de blé blanche Riz Maïs (moulu) Huile végétale</t>
  </si>
  <si>
    <t>Aider les vendeurs et acheteurs a faire face a la cherete des produits</t>
  </si>
  <si>
    <t>5e25b747-c30b-4bd5-ba2b-29ffc538a2b4</t>
  </si>
  <si>
    <t>2021-06-24T21:29:26</t>
  </si>
  <si>
    <t>2021-06-24T11:33:02.132-04:00</t>
  </si>
  <si>
    <t>2021-06-24T11:46:48.002-04:00</t>
  </si>
  <si>
    <t>Haricot rouge Sucre Riz</t>
  </si>
  <si>
    <t>a3d2b754-eeab-4852-87e5-c9ada1d30a95</t>
  </si>
  <si>
    <t>2021-06-24T21:29:27</t>
  </si>
  <si>
    <t>2021-06-24T13:25:16.514-04:00</t>
  </si>
  <si>
    <t>2021-06-24T13:54:37.967-04:00</t>
  </si>
  <si>
    <t>Brosse à dent Dentifrice Papier toilette Serviettes hygiéniques Savon pour se laver Chlore en grain (nettoyage)</t>
  </si>
  <si>
    <t>daed8a13-42e5-46af-83b2-ec4d92670e41</t>
  </si>
  <si>
    <t>2021-06-24T21:29:29</t>
  </si>
  <si>
    <t xml:space="preserve">7 ème cycle de collecte </t>
  </si>
  <si>
    <t>22 - 28 juin 2021</t>
  </si>
  <si>
    <r>
      <rPr>
        <sz val="10"/>
        <color theme="0"/>
        <rFont val="Arial Narrow"/>
        <family val="2"/>
      </rPr>
      <t>13 communes dans 7 départements Haïtiens</t>
    </r>
    <r>
      <rPr>
        <sz val="10"/>
        <color rgb="FFFFFF00"/>
        <rFont val="Arial Narrow"/>
        <family val="2"/>
      </rPr>
      <t xml:space="preserve">. </t>
    </r>
    <r>
      <rPr>
        <sz val="10"/>
        <color theme="0"/>
        <rFont val="Arial Narrow"/>
        <family val="2"/>
      </rPr>
      <t xml:space="preserve">
La couverture géographique peut varier à chaque collecte selon l’intérêt et de la capacité des partenaires d’assurer une collecte régulière des prix, cependant cette évaluation intègre une différenciation entre les zones urbaines et rurales. </t>
    </r>
  </si>
  <si>
    <t>media::image::Français</t>
  </si>
  <si>
    <t>media::image::Kreyol</t>
  </si>
  <si>
    <t>Founise a se moun kotew achte direkteman pwodwi yo</t>
  </si>
  <si>
    <t>Est-ce que votre fournisseur principal de produits EHA (grossiste) se trouve en Haïti ?</t>
  </si>
  <si>
    <t>goal</t>
  </si>
  <si>
    <t>GOAL</t>
  </si>
  <si>
    <t>wfp_MT</t>
  </si>
  <si>
    <t>sud_MT</t>
  </si>
  <si>
    <t>crnl_autre</t>
  </si>
  <si>
    <t>goal_1</t>
  </si>
  <si>
    <t>Goal enquêteur 1</t>
  </si>
  <si>
    <t>goal_2</t>
  </si>
  <si>
    <t>Goal enquêteur 2</t>
  </si>
  <si>
    <t>goal_3</t>
  </si>
  <si>
    <t>Goal enquêteur 3</t>
  </si>
  <si>
    <t>goal_autre</t>
  </si>
  <si>
    <t xml:space="preserve">Article trop cher </t>
  </si>
  <si>
    <t>pas_assez_argent</t>
  </si>
  <si>
    <t>pa gen ase kob</t>
  </si>
  <si>
    <t>camion</t>
  </si>
  <si>
    <t>Machin yo konn pa vin atan / Machin kap bay dloa</t>
  </si>
  <si>
    <t>enn_1</t>
  </si>
  <si>
    <t>Puilboreau</t>
  </si>
  <si>
    <t>pap_1</t>
  </si>
  <si>
    <t>Centre-ville de Port-au-Prince / Salomon</t>
  </si>
  <si>
    <t>Marché Puilboreau</t>
  </si>
  <si>
    <t>salomon</t>
  </si>
  <si>
    <t>Marché Salomon</t>
  </si>
  <si>
    <t>Change needed?</t>
  </si>
  <si>
    <t>Dataset changes</t>
  </si>
  <si>
    <t>Valeur à l'écart : Confirmez-vous que le prix le moins cher pour un kilogramme d'haricot chez ces marchand était bien de 900 gourdes?</t>
  </si>
  <si>
    <t>WFP,Sud-YJ</t>
  </si>
  <si>
    <t>Les Cayes,Sud</t>
  </si>
  <si>
    <t>Mercy Corps,MC01</t>
  </si>
  <si>
    <t>Croix-Des-Bouquets,Ouest</t>
  </si>
  <si>
    <t>Pwoblèm ensekirite yo kase magazen nou konn al achte yo.</t>
  </si>
  <si>
    <t>PP</t>
  </si>
  <si>
    <t>CRS,WR</t>
  </si>
  <si>
    <t>Petit Trou de Nippes,Nippes</t>
  </si>
  <si>
    <t>Mwen poko ale achte</t>
  </si>
  <si>
    <t>Traduction et Standardisation</t>
  </si>
  <si>
    <t>Pwoblèm wout bloke</t>
  </si>
  <si>
    <t xml:space="preserve">Poko al achte </t>
  </si>
  <si>
    <t>Croix-Rouge Neerlandaise,CF_6822</t>
  </si>
  <si>
    <t>Cayes-Jacmel,Sud-Est</t>
  </si>
  <si>
    <t xml:space="preserve">Machan yo ap plenyen paske toutan machandiz yo ap moute  </t>
  </si>
  <si>
    <t>Produi yo tre chè pa gen lajan pou moun yo achte</t>
  </si>
  <si>
    <t>Tout machann yo ap plenyen produi yo two chè</t>
  </si>
  <si>
    <t>Probleme mange chè</t>
  </si>
  <si>
    <t>FOKA DAI AYITI,anketè 2</t>
  </si>
  <si>
    <t>Miragoâne,Nippes</t>
  </si>
  <si>
    <t>Lavi a AP banm boul paske tout produit yo AP monte nan menm épi se Mwen sel AK timoun yo pa gen papa</t>
  </si>
  <si>
    <t>Les prix des produits sont trop elevés</t>
  </si>
  <si>
    <t>Les prix des produits ne cessent d'augmenter</t>
  </si>
  <si>
    <t>Croix-Rouge Neerlandaise,EF_9527</t>
  </si>
  <si>
    <t>Moun tre kontan sof li ta renmen jwen plis</t>
  </si>
  <si>
    <t>Mwen poko Al ré achte m poko konnen si yo pa monte sou mache a</t>
  </si>
  <si>
    <t>Mwen bay kek pri ki kapab vin pi Cher paske m poko re achte menm konnen pwodwi yo vin pi cher</t>
  </si>
  <si>
    <t>WFP,Sud-JY</t>
  </si>
  <si>
    <t>Problèm ki gen Matisan an lakòz rate nan produi pou manje yo</t>
  </si>
  <si>
    <t>Croix-Rouge Neerlandaise,OJ_9690</t>
  </si>
  <si>
    <t>Jacmel,Sud-Est</t>
  </si>
  <si>
    <t>Meen jwenn anpill difikilte nan men machann yo</t>
  </si>
  <si>
    <t>Magasin st Ivre la di konsa pou kounia gen ket kedyon li pap kapab reponn paske lgen ket machandiz li pa gengen akoz insekirite  peyi a</t>
  </si>
  <si>
    <t>Croix-Rouge Neerlandaise,PS_6827</t>
  </si>
  <si>
    <t>Machann sa pa vann pwa.</t>
  </si>
  <si>
    <t>WFP,nord_5661</t>
  </si>
  <si>
    <t>Limonade,Nord</t>
  </si>
  <si>
    <t>Pagen konmantè</t>
  </si>
  <si>
    <t>Pagen komantè</t>
  </si>
  <si>
    <t>Pagem komantè</t>
  </si>
  <si>
    <t>3b4a4d65-d898-4cf9-9423-7b769f8ad741</t>
  </si>
  <si>
    <t>Enquête interrompue car répondant mineur</t>
  </si>
  <si>
    <t>Concern,CWW-02</t>
  </si>
  <si>
    <t>Cité Soleil,Ouest</t>
  </si>
  <si>
    <t>CARE,LFP84</t>
  </si>
  <si>
    <t>Chambellan,Grand'Anse</t>
  </si>
  <si>
    <t>Bon se yon ed  pou mwen ta mande ou pap jwenn mwen oblige pran ba!l nou nan fon</t>
  </si>
  <si>
    <t>Traduction et precision</t>
  </si>
  <si>
    <t>Croix-Rouge Neerlandaise,OJ_9692</t>
  </si>
  <si>
    <t>b0be6cc4-953b-462d-83d5-71162fdced70</t>
  </si>
  <si>
    <t>Unvalid data (wrong conversion)</t>
  </si>
  <si>
    <t>Unvalid value (999)</t>
  </si>
  <si>
    <t>Unvalid data (999)</t>
  </si>
  <si>
    <t>Wrong unit</t>
  </si>
  <si>
    <t>CARE,MSA01</t>
  </si>
  <si>
    <t>Paske se posibilite saa mwen genyen,e m fè dlo saa konfyans</t>
  </si>
  <si>
    <t>Li pi prè</t>
  </si>
  <si>
    <t>Concern,CWW-04</t>
  </si>
  <si>
    <t>Dlo a pi pre</t>
  </si>
  <si>
    <t>Dlo sous la pi fre</t>
  </si>
  <si>
    <t>L'eau est plus pure</t>
  </si>
  <si>
    <t>Li gratis</t>
  </si>
  <si>
    <t>Cette eau est gratuite</t>
  </si>
  <si>
    <t>WFP,sud-YJ</t>
  </si>
  <si>
    <t>Intégration des commentaires de fin</t>
  </si>
  <si>
    <t>Valeur à l'écart : Confirmez-vous que le prix le moins cher pour un kilogramme de farine chez ces marchand était bien de 850 gourdes?</t>
  </si>
  <si>
    <t>Valeur à l'écart : Confirmez-vous que le prix le moins cher pour un kilogramme de farine chez ces marchand était bien de 600 gourdes?</t>
  </si>
  <si>
    <t>Valeur à l'écart : Confirmez-vous que le prix le moins cher pour une grosse marmite d'haricot noir chez ces marchand était bien de 100 gourdes?</t>
  </si>
  <si>
    <t>Clarification from enumerator (error of currency)</t>
  </si>
  <si>
    <t>Erreur probable d'unité : il est indiqué 591 litres, s'agirait-il de mililitres? (ex: bouteille du type la courone)</t>
  </si>
  <si>
    <t>Clarification from enumerator (wrong conversion unit)</t>
  </si>
  <si>
    <t>Mwen poko al achte</t>
  </si>
  <si>
    <t>Traduction / Standardisation</t>
  </si>
  <si>
    <t>Erreur probable d'unité : il est indiqué que la bouteille de chlore fait 100 litre. Pouvez-vous confirmer?</t>
  </si>
  <si>
    <t>Est-ce que Sud-JY et Sud-YJ sont les même enquêteurs ? Si oui, devrait-on l'ajouter dans la liste d'options de choix?</t>
  </si>
  <si>
    <t>Le marché considéré était identifié comme étant en zone urbaine, pourriez-vous confirmer?</t>
  </si>
  <si>
    <t>Le marché considéré était indentifié comme étant en zone  rurale, pourriez-vous confirmer?</t>
  </si>
  <si>
    <t>Erreur probable d'unité : vous indiquez que 40 bouteille de 750 mL coute 125 gourdes. Pourriez-vous confirmer l'unité?</t>
  </si>
  <si>
    <t>Clarification from enumerator (unknown unit)</t>
  </si>
  <si>
    <t>Erreur probable d'unité : cette bouteille d'huile à 125 gourdes fait-elle 20 litres ou 20 centilitres?</t>
  </si>
  <si>
    <t>Clarification from enumerator (error of unit)</t>
  </si>
  <si>
    <t>Valeur à l'écart : confirmez-vous qu'il s'agit du prix pour un savon d'environ 75 g, et qu'il s'agissait du savon le moins cher chez ce marchand?</t>
  </si>
  <si>
    <t>Valeur à l'écart : confirmez-vous qu'il s'agit du prix pour la brosse à dents la moins chère chez ce marchand?</t>
  </si>
  <si>
    <t>Valeur à l'écart : confirmez-vous qu'il s'agit du prix le moins cher pour 1 savon d'environ 75 g chez ce marchand?</t>
  </si>
  <si>
    <t>Valeur à l'écart : Confirmez-vous que le prix le moins cher pour une grosse marmite d'haricot chez ces marchand était bien de 100 gourdes?</t>
  </si>
  <si>
    <t>Valeur à l'écart : Confirmez-vous que le prix le moins cher pour une marmite de riz chez ces marchand était bien de 650 gourdes?</t>
  </si>
  <si>
    <t>MOJDDE,SA0099</t>
  </si>
  <si>
    <t>Port-à-Piment,Sud</t>
  </si>
  <si>
    <t>Valeur à l'écart : confirmez-vous qu'il s'agit du prix le plus bas pour 1 marmite de mais moulu chez ce marchand?</t>
  </si>
  <si>
    <t>Valeur à l'écart : confirmez-vous qu'il s'agit du prix pour 1 gallon d'huile chez ce marchand?</t>
  </si>
  <si>
    <t>Erreur probable d'unité : un savon de 25 grammes semble très petit, confirmez-vous ce chiffre? (pour le savon de 35 gourdes)</t>
  </si>
  <si>
    <t>91,3</t>
  </si>
  <si>
    <t>Probleme sechres</t>
  </si>
  <si>
    <t>Sechres ap touye nou paske distans pou nou rive al cheche dlo a li lwen anpil</t>
  </si>
  <si>
    <t>Se nan pui artésien Mwen pran dlo nou pa peye pou sa</t>
  </si>
  <si>
    <t xml:space="preserve">Pagen </t>
  </si>
  <si>
    <t>il y a des marchands qui demande s'il y aura une amélioration dans l'enquête</t>
  </si>
  <si>
    <t>Mwen peye mil goud pa mwa pou abònman dlo a</t>
  </si>
  <si>
    <t>Save the Children,ASV758</t>
  </si>
  <si>
    <t>L'Estère,Artibonite</t>
  </si>
  <si>
    <t>Moun sa deklare li pakonn achte dlo poul bwè paskel gen tiyo lakay li, men li vann moun bokit dlo 2 pou 5 goud</t>
  </si>
  <si>
    <t>Moun sa deklare ke dlo li bwè a li achetel nan men distributeur blue heaven. Pou li menm se yon dlo ki fyab anpil</t>
  </si>
  <si>
    <t>Se Yon kasket chinwa kesyon dlo sa ye</t>
  </si>
  <si>
    <t>Mwen abiye tou pré kaptaj sistem dlo dinepa a nan toulen</t>
  </si>
  <si>
    <t>Moun sa deklare ke dlo li bwè se dlo nan tiyo lakay li. Se yon lè konsa yo bay tiyo a, lèl bezwen dlo li achte nan lot basen ki nan katye a. Moun yo vann li bokit la 10goud. Li pa janm tretel avanl bwèl paskel pajanm fèl anyen</t>
  </si>
  <si>
    <t>Galon li itilize a se yon mwayenn galon jaune 2 kap plen yon bokit</t>
  </si>
  <si>
    <t>Deleted for identity protection</t>
  </si>
  <si>
    <t>Targeting error (respondant under 18 years old)</t>
  </si>
  <si>
    <r>
      <rPr>
        <vertAlign val="superscript"/>
        <sz val="10"/>
        <color theme="1"/>
        <rFont val="Arial Narrow"/>
        <family val="2"/>
      </rPr>
      <t>3</t>
    </r>
    <r>
      <rPr>
        <sz val="10"/>
        <color theme="1"/>
        <rFont val="Arial Narrow"/>
        <family val="2"/>
      </rPr>
      <t xml:space="preserve"> Sur la base du taux infoeuro de juin 2021</t>
    </r>
  </si>
  <si>
    <t>Prix médian Juin 2021</t>
  </si>
  <si>
    <t>Variation mai-juin</t>
  </si>
  <si>
    <t>Variation avril-juin</t>
  </si>
  <si>
    <t>variation mai-juin</t>
  </si>
  <si>
    <t>Marchand pas venu à temps / plus d'eau</t>
  </si>
  <si>
    <t>non précisé</t>
  </si>
  <si>
    <t>autre (non précisé)</t>
  </si>
  <si>
    <t>Product not actually sold by the retailer</t>
  </si>
  <si>
    <t>Pas assez d'argent pour réapprovisionner</t>
  </si>
  <si>
    <t>* Problèmes à Martissant</t>
  </si>
  <si>
    <t>* Réapprovisionnement pas encore effectué</t>
  </si>
  <si>
    <t>* Problème d'insécurité, le fournisseur a été cambriollé</t>
  </si>
  <si>
    <t>LOCALISATION DES FOURNISSEURS PRINCIPAUX SITUES HORS DU DEPARTEMENT</t>
  </si>
  <si>
    <t>LOCALISATION DES FOURNISSEURS PRINCIPAUX SITUES HORS DE LA COMMUNE</t>
  </si>
  <si>
    <r>
      <t>Cette évaluation a été réalisée à travers des enquêtes en face-à-face* auprès d'informateurs clés (IC), comprenant commercants des produits de nourriture et / ou EHA, et des clients des marchés ciblées, selon la méthode d’échantillonnage « choisi » (</t>
    </r>
    <r>
      <rPr>
        <i/>
        <sz val="10"/>
        <color rgb="FFFFFFFF"/>
        <rFont val="Arial Narrow"/>
        <family val="2"/>
      </rPr>
      <t>purposive sampling</t>
    </r>
    <r>
      <rPr>
        <sz val="10"/>
        <color rgb="FFFFFFFF"/>
        <rFont val="Arial Narrow"/>
        <family val="2"/>
      </rPr>
      <t>). Les IC ont été interrogés en personne dans les marchés avec pour objectif d'obtenir des informations sur le prix et la disponibilité de sept produits de nourriture, huit produits d'hygiène et assainissement, et de l'eau de boisson. 
La collecte de données a été réalisée par des partenaires du groupe de travail de Transferts Monétaires en Haïti interessés par l’initiative et en capacité de mobiliser des ressources dans la zone d’étude. Les équipes de terrain de ces organisations et institutions étaient en charge de relever quatre prix par produit/service</t>
    </r>
    <r>
      <rPr>
        <sz val="10"/>
        <color rgb="FFFFFF66"/>
        <rFont val="Arial Narrow"/>
        <family val="2"/>
      </rPr>
      <t xml:space="preserve"> </t>
    </r>
    <r>
      <rPr>
        <sz val="10"/>
        <color rgb="FFFFFFFF"/>
        <rFont val="Arial Narrow"/>
        <family val="2"/>
      </rPr>
      <t>afin de permettre le calcul de prix médians. Cette évaluation sera menée à une fréquence d'environ une fois par mois (3ème semaine). 
* En raison de difficultés sécuritaires, les enquêtes concernant Cité Soleil ont été réalisées par téléphone.</t>
    </r>
  </si>
  <si>
    <t>Pas assez d'argent pour se réapprovisionner</t>
  </si>
  <si>
    <t>PRIX MOYEN POUR 5 GALLONS D'EAU DE BOISSON (Tronqué à 20%)</t>
  </si>
  <si>
    <t>Panier ICSM juin</t>
  </si>
  <si>
    <t>Panier ICSM mai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</si>
</sst>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HTG]\ #,##0.00"/>
    <numFmt numFmtId="165" formatCode="0.0"/>
    <numFmt numFmtId="166" formatCode="#,##0.00\ [$HTG]"/>
    <numFmt numFmtId="167" formatCode="0.000"/>
    <numFmt numFmtId="168" formatCode="#,##0\ [$HTG]"/>
    <numFmt numFmtId="169" formatCode="#,##0.00\ [$USD]"/>
    <numFmt numFmtId="170" formatCode="0.0%"/>
    <numFmt numFmtId="171" formatCode="0.00000"/>
    <numFmt numFmtId="172" formatCode="#,##0.0000\ [$HTG]"/>
  </numFmts>
  <fonts count="63"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rgb="FF000000"/>
      <name val="Calibri"/>
      <family val="2"/>
      <charset val="1"/>
    </font>
    <font>
      <b/>
      <sz val="18"/>
      <color rgb="FF000000"/>
      <name val="Arial Narrow"/>
      <family val="2"/>
      <charset val="1"/>
    </font>
    <font>
      <sz val="11"/>
      <color rgb="FF58585A"/>
      <name val="Arial Narrow"/>
      <family val="2"/>
    </font>
    <font>
      <b/>
      <sz val="11"/>
      <color rgb="FFFFFFFF"/>
      <name val="Arial Narrow"/>
      <family val="2"/>
      <charset val="1"/>
    </font>
    <font>
      <b/>
      <sz val="10"/>
      <color rgb="FFFFFFFF"/>
      <name val="Arial Narrow"/>
      <family val="2"/>
      <charset val="1"/>
    </font>
    <font>
      <sz val="10"/>
      <color rgb="FFFFFFFF"/>
      <name val="Arial Narrow"/>
      <family val="2"/>
    </font>
    <font>
      <i/>
      <sz val="10"/>
      <color rgb="FFFFFFFF"/>
      <name val="Arial Narrow"/>
      <family val="2"/>
    </font>
    <font>
      <sz val="10"/>
      <color rgb="FFFFFF66"/>
      <name val="Arial Narrow"/>
      <family val="2"/>
    </font>
    <font>
      <sz val="11"/>
      <color rgb="FFEE5859"/>
      <name val="Arial Narrow"/>
      <family val="2"/>
    </font>
    <font>
      <sz val="11"/>
      <color rgb="FFFFFF66"/>
      <name val="Arial Narrow"/>
      <family val="2"/>
    </font>
    <font>
      <sz val="12"/>
      <color theme="1"/>
      <name val="Arial Narrow"/>
      <family val="2"/>
    </font>
    <font>
      <b/>
      <sz val="12"/>
      <color theme="1"/>
      <name val="Arial Narrow"/>
      <family val="2"/>
    </font>
    <font>
      <sz val="12"/>
      <color theme="0"/>
      <name val="Arial Narrow"/>
      <family val="2"/>
    </font>
    <font>
      <sz val="12"/>
      <color rgb="FFEE5859"/>
      <name val="Arial Narrow"/>
      <family val="2"/>
    </font>
    <font>
      <b/>
      <sz val="12"/>
      <color theme="0"/>
      <name val="Arial Narrow"/>
      <family val="2"/>
    </font>
    <font>
      <sz val="8"/>
      <name val="Calibri"/>
      <family val="2"/>
      <scheme val="minor"/>
    </font>
    <font>
      <sz val="9"/>
      <color theme="1"/>
      <name val="Arial Narrow"/>
      <family val="2"/>
    </font>
    <font>
      <sz val="10"/>
      <color theme="1"/>
      <name val="Arial Narrow"/>
      <family val="2"/>
    </font>
    <font>
      <sz val="10"/>
      <color rgb="FFEE5859"/>
      <name val="Arial Narrow"/>
      <family val="2"/>
    </font>
    <font>
      <sz val="11"/>
      <color theme="1"/>
      <name val="Arial Narrow"/>
      <family val="2"/>
    </font>
    <font>
      <b/>
      <sz val="11"/>
      <color theme="0"/>
      <name val="Arial Narrow"/>
      <family val="2"/>
    </font>
    <font>
      <b/>
      <sz val="12"/>
      <color theme="0"/>
      <name val="Arial Narrow"/>
      <family val="2"/>
    </font>
    <font>
      <sz val="11"/>
      <color theme="2" tint="-0.749992370372631"/>
      <name val="Arial Narrow"/>
      <family val="2"/>
    </font>
    <font>
      <sz val="10"/>
      <color theme="0"/>
      <name val="Arial Narrow"/>
      <family val="2"/>
    </font>
    <font>
      <sz val="12"/>
      <color rgb="FF0070C0"/>
      <name val="Arial Narrow"/>
      <family val="2"/>
    </font>
    <font>
      <sz val="11"/>
      <color theme="1" tint="0.249977111117893"/>
      <name val="Arial Narrow"/>
      <family val="2"/>
    </font>
    <font>
      <sz val="11"/>
      <color theme="0"/>
      <name val="Arial Narrow"/>
      <family val="2"/>
    </font>
    <font>
      <vertAlign val="superscript"/>
      <sz val="11"/>
      <color rgb="FFEE5859"/>
      <name val="Arial Narrow"/>
      <family val="2"/>
    </font>
    <font>
      <b/>
      <vertAlign val="superscript"/>
      <sz val="12"/>
      <color theme="1"/>
      <name val="Arial Narrow"/>
      <family val="2"/>
    </font>
    <font>
      <vertAlign val="superscript"/>
      <sz val="10"/>
      <color theme="1"/>
      <name val="Arial Narrow"/>
      <family val="2"/>
    </font>
    <font>
      <vertAlign val="superscript"/>
      <sz val="12"/>
      <color theme="1"/>
      <name val="Arial Narrow"/>
      <family val="2"/>
    </font>
    <font>
      <b/>
      <sz val="10"/>
      <color theme="1"/>
      <name val="Arial Narrow"/>
      <family val="2"/>
    </font>
    <font>
      <sz val="12"/>
      <color rgb="FFFFFFFF"/>
      <name val="Arial Narrow"/>
      <family val="2"/>
    </font>
    <font>
      <sz val="12"/>
      <color rgb="FF000000"/>
      <name val="Arial Narrow"/>
      <family val="2"/>
    </font>
    <font>
      <sz val="10"/>
      <color rgb="FFFFFF00"/>
      <name val="Arial Narrow"/>
      <family val="2"/>
    </font>
    <font>
      <sz val="12"/>
      <name val="Arial Narrow"/>
      <family val="2"/>
    </font>
    <font>
      <vertAlign val="superscript"/>
      <sz val="12"/>
      <color theme="0"/>
      <name val="Arial Narrow"/>
      <family val="2"/>
    </font>
    <font>
      <sz val="11"/>
      <name val="Arial Narrow"/>
      <family val="2"/>
    </font>
    <font>
      <sz val="12"/>
      <name val="Calibri"/>
      <family val="2"/>
      <scheme val="minor"/>
    </font>
    <font>
      <sz val="12"/>
      <color theme="1" tint="0.499984740745262"/>
      <name val="Arial Narrow"/>
      <family val="2"/>
    </font>
    <font>
      <sz val="12"/>
      <color theme="1"/>
      <name val="Calibri"/>
      <family val="2"/>
    </font>
    <font>
      <b/>
      <sz val="12"/>
      <color rgb="FF000000"/>
      <name val="Arial Narrow"/>
      <family val="2"/>
    </font>
    <font>
      <sz val="11"/>
      <color theme="2" tint="-0.499984740745262"/>
      <name val="Arial Narrow"/>
      <family val="2"/>
    </font>
    <font>
      <sz val="12"/>
      <color rgb="FFFF0000"/>
      <name val="Arial Narrow"/>
      <family val="2"/>
    </font>
    <font>
      <sz val="11"/>
      <color theme="1" tint="0.34998626667073579"/>
      <name val="Arial Narrow"/>
      <family val="2"/>
    </font>
    <font>
      <sz val="12"/>
      <color rgb="FF00B0F0"/>
      <name val="Arial Narrow"/>
      <family val="2"/>
    </font>
    <font>
      <sz val="10"/>
      <color rgb="FF00B0F0"/>
      <name val="Arial Narrow"/>
      <family val="2"/>
    </font>
    <font>
      <b/>
      <sz val="11"/>
      <color theme="0"/>
      <name val="Calibri"/>
      <family val="2"/>
      <scheme val="minor"/>
    </font>
    <font>
      <sz val="12"/>
      <color theme="0"/>
      <name val="Arial Narrow"/>
      <family val="2"/>
    </font>
    <font>
      <sz val="12"/>
      <color theme="1"/>
      <name val="Arial Narrow"/>
      <family val="2"/>
    </font>
    <font>
      <b/>
      <sz val="12"/>
      <color theme="1"/>
      <name val="Arial Narrow"/>
      <family val="2"/>
    </font>
    <font>
      <b/>
      <sz val="12"/>
      <color theme="0"/>
      <name val="Arial Narrow"/>
      <family val="2"/>
    </font>
    <font>
      <b/>
      <sz val="12"/>
      <name val="Arial Narrow"/>
      <family val="2"/>
    </font>
    <font>
      <sz val="12"/>
      <name val="Arial Narrow"/>
      <family val="2"/>
    </font>
    <font>
      <b/>
      <sz val="12"/>
      <color theme="1" tint="0.499984740745262"/>
      <name val="Arial Narrow"/>
      <family val="2"/>
    </font>
  </fonts>
  <fills count="28">
    <fill>
      <patternFill patternType="none"/>
    </fill>
    <fill>
      <patternFill patternType="gray125"/>
    </fill>
    <fill>
      <patternFill patternType="solid">
        <fgColor rgb="FFEE5859"/>
        <bgColor indexed="64"/>
      </patternFill>
    </fill>
    <fill>
      <patternFill patternType="solid">
        <fgColor theme="0" tint="-0.499984740745262"/>
        <bgColor indexed="64"/>
      </patternFill>
    </fill>
    <fill>
      <patternFill patternType="solid">
        <fgColor theme="9"/>
        <bgColor indexed="64"/>
      </patternFill>
    </fill>
    <fill>
      <patternFill patternType="solid">
        <fgColor theme="0"/>
        <bgColor indexed="64"/>
      </patternFill>
    </fill>
    <fill>
      <patternFill patternType="solid">
        <fgColor rgb="FFEE5859"/>
        <bgColor rgb="FFEE5859"/>
      </patternFill>
    </fill>
    <fill>
      <patternFill patternType="solid">
        <fgColor rgb="FFA6A6A6"/>
        <bgColor rgb="FFA5A5A5"/>
      </patternFill>
    </fill>
    <fill>
      <patternFill patternType="solid">
        <fgColor theme="7"/>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808080"/>
        <bgColor rgb="FF000000"/>
      </patternFill>
    </fill>
    <fill>
      <patternFill patternType="solid">
        <fgColor rgb="FFE7E6E6"/>
        <bgColor rgb="FF000000"/>
      </patternFill>
    </fill>
    <fill>
      <patternFill patternType="solid">
        <fgColor theme="0" tint="-0.249977111117893"/>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4" tint="-0.499984740745262"/>
        <bgColor indexed="64"/>
      </patternFill>
    </fill>
    <fill>
      <patternFill patternType="solid">
        <fgColor rgb="FFA5C9A1"/>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theme="5" tint="0.79998168889431442"/>
        <bgColor indexed="64"/>
      </patternFill>
    </fill>
    <fill>
      <patternFill patternType="solid">
        <fgColor theme="4" tint="0.79998168889431442"/>
        <bgColor indexed="64"/>
      </patternFill>
    </fill>
  </fills>
  <borders count="21">
    <border>
      <left/>
      <right/>
      <top/>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medium">
        <color indexed="64"/>
      </right>
      <top style="medium">
        <color indexed="64"/>
      </top>
      <bottom/>
      <diagonal/>
    </border>
    <border>
      <left/>
      <right/>
      <top style="medium">
        <color indexed="64"/>
      </top>
      <bottom/>
      <diagonal/>
    </border>
    <border>
      <left style="medium">
        <color auto="1"/>
      </left>
      <right/>
      <top style="medium">
        <color auto="1"/>
      </top>
      <bottom/>
      <diagonal/>
    </border>
    <border>
      <left style="medium">
        <color auto="1"/>
      </left>
      <right style="thin">
        <color theme="0"/>
      </right>
      <top/>
      <bottom/>
      <diagonal/>
    </border>
    <border>
      <left/>
      <right/>
      <top/>
      <bottom style="medium">
        <color rgb="FFFFFFFF"/>
      </bottom>
      <diagonal/>
    </border>
    <border>
      <left style="medium">
        <color auto="1"/>
      </left>
      <right style="thin">
        <color theme="0"/>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9" fontId="7" fillId="0" borderId="0" applyFont="0" applyFill="0" applyBorder="0" applyAlignment="0" applyProtection="0"/>
    <xf numFmtId="0" fontId="8" fillId="0" borderId="0"/>
    <xf numFmtId="9" fontId="6"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7" fillId="0" borderId="0"/>
    <xf numFmtId="0" fontId="1" fillId="0" borderId="0"/>
  </cellStyleXfs>
  <cellXfs count="291">
    <xf numFmtId="0" fontId="0" fillId="0" borderId="0" xfId="0"/>
    <xf numFmtId="0" fontId="0" fillId="0" borderId="0" xfId="0" applyAlignment="1">
      <alignment horizontal="left"/>
    </xf>
    <xf numFmtId="0" fontId="0" fillId="5" borderId="0" xfId="0" applyFill="1"/>
    <xf numFmtId="0" fontId="9" fillId="5" borderId="0" xfId="2" applyFont="1" applyFill="1" applyAlignment="1">
      <alignment horizontal="left" vertical="top" wrapText="1"/>
    </xf>
    <xf numFmtId="0" fontId="11" fillId="6" borderId="9" xfId="2" applyFont="1" applyFill="1" applyBorder="1" applyAlignment="1">
      <alignment vertical="top" wrapText="1"/>
    </xf>
    <xf numFmtId="0" fontId="11" fillId="6" borderId="10" xfId="2" applyFont="1" applyFill="1" applyBorder="1" applyAlignment="1">
      <alignment horizontal="left" vertical="top" wrapText="1"/>
    </xf>
    <xf numFmtId="0" fontId="12" fillId="7" borderId="11" xfId="2" applyFont="1" applyFill="1" applyBorder="1" applyAlignment="1">
      <alignment vertical="top" wrapText="1"/>
    </xf>
    <xf numFmtId="0" fontId="13" fillId="7" borderId="12" xfId="2" applyFont="1" applyFill="1" applyBorder="1" applyAlignment="1">
      <alignment vertical="top" wrapText="1"/>
    </xf>
    <xf numFmtId="0" fontId="11" fillId="6" borderId="0" xfId="2" applyFont="1" applyFill="1" applyAlignment="1">
      <alignment horizontal="left" vertical="top" wrapText="1"/>
    </xf>
    <xf numFmtId="0" fontId="12" fillId="7" borderId="13" xfId="2" applyFont="1" applyFill="1" applyBorder="1" applyAlignment="1">
      <alignment vertical="top" wrapText="1"/>
    </xf>
    <xf numFmtId="0" fontId="13" fillId="7" borderId="13" xfId="2" applyFont="1" applyFill="1" applyBorder="1" applyAlignment="1">
      <alignment vertical="top" wrapText="1"/>
    </xf>
    <xf numFmtId="0" fontId="16" fillId="0" borderId="0" xfId="0" applyFont="1"/>
    <xf numFmtId="0" fontId="18" fillId="0" borderId="0" xfId="0" applyFont="1"/>
    <xf numFmtId="0" fontId="19" fillId="0" borderId="0" xfId="0" applyFont="1"/>
    <xf numFmtId="0" fontId="18" fillId="0" borderId="0" xfId="0" applyNumberFormat="1" applyFont="1"/>
    <xf numFmtId="0" fontId="18" fillId="0" borderId="0" xfId="0" applyFont="1" applyAlignment="1">
      <alignment horizontal="left"/>
    </xf>
    <xf numFmtId="1" fontId="18" fillId="0" borderId="0" xfId="0" applyNumberFormat="1" applyFont="1"/>
    <xf numFmtId="0" fontId="20" fillId="3" borderId="0" xfId="0" applyFont="1" applyFill="1"/>
    <xf numFmtId="1" fontId="21" fillId="0" borderId="0" xfId="0" applyNumberFormat="1" applyFont="1"/>
    <xf numFmtId="0" fontId="21" fillId="0" borderId="0" xfId="0" applyFont="1"/>
    <xf numFmtId="0" fontId="18" fillId="0" borderId="0" xfId="0" applyFont="1" applyAlignment="1">
      <alignment horizontal="right"/>
    </xf>
    <xf numFmtId="9" fontId="18" fillId="0" borderId="0" xfId="0" applyNumberFormat="1" applyFont="1"/>
    <xf numFmtId="0" fontId="24" fillId="0" borderId="0" xfId="0" applyFont="1"/>
    <xf numFmtId="0" fontId="24" fillId="0" borderId="0" xfId="0" applyFont="1" applyAlignment="1">
      <alignment horizontal="left"/>
    </xf>
    <xf numFmtId="164" fontId="18" fillId="0" borderId="0" xfId="0" applyNumberFormat="1" applyFont="1"/>
    <xf numFmtId="0" fontId="25" fillId="0" borderId="0" xfId="0" applyFont="1"/>
    <xf numFmtId="165" fontId="18" fillId="0" borderId="0" xfId="0" applyNumberFormat="1" applyFont="1"/>
    <xf numFmtId="9" fontId="0" fillId="0" borderId="0" xfId="0" applyNumberFormat="1"/>
    <xf numFmtId="9" fontId="0" fillId="0" borderId="0" xfId="1" applyFont="1"/>
    <xf numFmtId="0" fontId="18" fillId="0" borderId="0" xfId="2" applyFont="1"/>
    <xf numFmtId="9" fontId="27" fillId="0" borderId="0" xfId="3" applyFont="1"/>
    <xf numFmtId="0" fontId="19" fillId="10" borderId="0" xfId="2" applyFont="1" applyFill="1" applyAlignment="1">
      <alignment horizontal="left"/>
    </xf>
    <xf numFmtId="9" fontId="0" fillId="0" borderId="0" xfId="1" applyFont="1" applyFill="1"/>
    <xf numFmtId="0" fontId="22" fillId="3" borderId="0" xfId="0" applyFont="1" applyFill="1"/>
    <xf numFmtId="0" fontId="22" fillId="3" borderId="14" xfId="0" applyFont="1" applyFill="1" applyBorder="1"/>
    <xf numFmtId="0" fontId="22" fillId="3" borderId="0" xfId="0" applyNumberFormat="1" applyFont="1" applyFill="1"/>
    <xf numFmtId="0" fontId="0" fillId="0" borderId="0" xfId="0" applyFill="1"/>
    <xf numFmtId="0" fontId="28" fillId="3" borderId="0" xfId="0" applyFont="1" applyFill="1"/>
    <xf numFmtId="9" fontId="18" fillId="0" borderId="0" xfId="1" applyFont="1"/>
    <xf numFmtId="0" fontId="18" fillId="0" borderId="0" xfId="0" applyFont="1" applyFill="1"/>
    <xf numFmtId="0" fontId="29" fillId="3" borderId="0" xfId="0" applyFont="1" applyFill="1"/>
    <xf numFmtId="0" fontId="30" fillId="0" borderId="0" xfId="0" applyFont="1"/>
    <xf numFmtId="9" fontId="29" fillId="3" borderId="0" xfId="0" applyNumberFormat="1" applyFont="1" applyFill="1"/>
    <xf numFmtId="2" fontId="18" fillId="0" borderId="0" xfId="0" applyNumberFormat="1" applyFont="1"/>
    <xf numFmtId="0" fontId="16" fillId="0" borderId="0" xfId="0" applyFont="1" applyFill="1"/>
    <xf numFmtId="1" fontId="21" fillId="0" borderId="0" xfId="0" applyNumberFormat="1" applyFont="1" applyFill="1"/>
    <xf numFmtId="1" fontId="18" fillId="0" borderId="0" xfId="0" applyNumberFormat="1" applyFont="1" applyFill="1"/>
    <xf numFmtId="2" fontId="18" fillId="0" borderId="0" xfId="0" applyNumberFormat="1" applyFont="1" applyFill="1"/>
    <xf numFmtId="165" fontId="41" fillId="0" borderId="0" xfId="0" applyNumberFormat="1" applyFont="1" applyFill="1" applyBorder="1"/>
    <xf numFmtId="0" fontId="20" fillId="0" borderId="0" xfId="0" applyFont="1" applyFill="1"/>
    <xf numFmtId="17" fontId="20" fillId="3" borderId="0" xfId="0" applyNumberFormat="1" applyFont="1" applyFill="1"/>
    <xf numFmtId="0" fontId="18" fillId="11" borderId="0" xfId="0" applyFont="1" applyFill="1"/>
    <xf numFmtId="1" fontId="18" fillId="11" borderId="0" xfId="0" applyNumberFormat="1" applyFont="1" applyFill="1"/>
    <xf numFmtId="1" fontId="41" fillId="0" borderId="0" xfId="0" applyNumberFormat="1" applyFont="1" applyFill="1" applyBorder="1"/>
    <xf numFmtId="17" fontId="18" fillId="0" borderId="0" xfId="0" applyNumberFormat="1" applyFont="1"/>
    <xf numFmtId="166" fontId="19" fillId="0" borderId="0" xfId="0" applyNumberFormat="1" applyFont="1" applyFill="1"/>
    <xf numFmtId="166" fontId="18" fillId="0" borderId="0" xfId="0" applyNumberFormat="1" applyFont="1" applyFill="1"/>
    <xf numFmtId="166" fontId="0" fillId="0" borderId="0" xfId="0" applyNumberFormat="1" applyFill="1"/>
    <xf numFmtId="166" fontId="0" fillId="0" borderId="0" xfId="0" applyNumberFormat="1"/>
    <xf numFmtId="9" fontId="18" fillId="0" borderId="0" xfId="1" applyFont="1" applyFill="1"/>
    <xf numFmtId="0" fontId="0" fillId="0" borderId="15" xfId="0" applyBorder="1" applyAlignment="1">
      <alignment horizontal="left"/>
    </xf>
    <xf numFmtId="0" fontId="22" fillId="3" borderId="0" xfId="0" applyFont="1" applyFill="1" applyAlignment="1"/>
    <xf numFmtId="168" fontId="19" fillId="0" borderId="0" xfId="0" applyNumberFormat="1" applyFont="1" applyFill="1"/>
    <xf numFmtId="0" fontId="19" fillId="9" borderId="14" xfId="0" applyFont="1" applyFill="1" applyBorder="1"/>
    <xf numFmtId="0" fontId="19" fillId="0" borderId="15" xfId="0" applyNumberFormat="1" applyFont="1" applyFill="1" applyBorder="1"/>
    <xf numFmtId="165" fontId="18" fillId="0" borderId="0" xfId="0" applyNumberFormat="1" applyFont="1" applyFill="1"/>
    <xf numFmtId="0" fontId="21" fillId="0" borderId="0" xfId="0" applyFont="1" applyFill="1"/>
    <xf numFmtId="0" fontId="18" fillId="0" borderId="0" xfId="0" applyNumberFormat="1" applyFont="1" applyFill="1"/>
    <xf numFmtId="0" fontId="25" fillId="0" borderId="0" xfId="0" applyFont="1" applyAlignment="1"/>
    <xf numFmtId="165" fontId="21" fillId="0" borderId="0" xfId="0" applyNumberFormat="1" applyFont="1" applyFill="1" applyAlignment="1">
      <alignment horizontal="right"/>
    </xf>
    <xf numFmtId="0" fontId="25" fillId="0" borderId="0" xfId="0" applyFont="1" applyFill="1"/>
    <xf numFmtId="0" fontId="45" fillId="0" borderId="0" xfId="0" applyFont="1"/>
    <xf numFmtId="0" fontId="19" fillId="0" borderId="14" xfId="0" applyFont="1" applyFill="1" applyBorder="1"/>
    <xf numFmtId="164" fontId="18" fillId="0" borderId="0" xfId="0" applyNumberFormat="1" applyFont="1" applyFill="1"/>
    <xf numFmtId="164" fontId="43" fillId="0" borderId="0" xfId="0" applyNumberFormat="1" applyFont="1"/>
    <xf numFmtId="167" fontId="18" fillId="0" borderId="0" xfId="0" applyNumberFormat="1" applyFont="1" applyFill="1"/>
    <xf numFmtId="17" fontId="20" fillId="3" borderId="0" xfId="0" applyNumberFormat="1" applyFont="1" applyFill="1" applyAlignment="1">
      <alignment horizontal="left" indent="1"/>
    </xf>
    <xf numFmtId="165" fontId="18" fillId="0" borderId="0" xfId="1" applyNumberFormat="1" applyFont="1"/>
    <xf numFmtId="0" fontId="46" fillId="0" borderId="0" xfId="0" applyFont="1" applyFill="1"/>
    <xf numFmtId="0" fontId="43" fillId="0" borderId="0" xfId="0" applyFont="1" applyFill="1"/>
    <xf numFmtId="1" fontId="43" fillId="0" borderId="0" xfId="0" applyNumberFormat="1" applyFont="1" applyFill="1"/>
    <xf numFmtId="2" fontId="43" fillId="0" borderId="0" xfId="0" applyNumberFormat="1" applyFont="1" applyFill="1"/>
    <xf numFmtId="1" fontId="18" fillId="12" borderId="0" xfId="0" applyNumberFormat="1" applyFont="1" applyFill="1"/>
    <xf numFmtId="1" fontId="21" fillId="12" borderId="0" xfId="0" applyNumberFormat="1" applyFont="1" applyFill="1"/>
    <xf numFmtId="9" fontId="0" fillId="0" borderId="0" xfId="0" applyNumberFormat="1" applyFill="1"/>
    <xf numFmtId="9" fontId="18" fillId="0" borderId="0" xfId="0" applyNumberFormat="1" applyFont="1" applyFill="1"/>
    <xf numFmtId="166" fontId="43" fillId="0" borderId="0" xfId="0" applyNumberFormat="1" applyFont="1" applyFill="1"/>
    <xf numFmtId="0" fontId="29" fillId="3" borderId="0" xfId="0" pivotButton="1" applyFont="1" applyFill="1"/>
    <xf numFmtId="0" fontId="29" fillId="0" borderId="0" xfId="0" applyFont="1" applyFill="1"/>
    <xf numFmtId="0" fontId="0" fillId="0" borderId="0" xfId="0" applyFill="1" applyBorder="1" applyAlignment="1">
      <alignment horizontal="left"/>
    </xf>
    <xf numFmtId="0" fontId="19" fillId="0" borderId="0" xfId="0" applyFont="1" applyFill="1"/>
    <xf numFmtId="0" fontId="22" fillId="0" borderId="14" xfId="0" applyFont="1" applyFill="1" applyBorder="1"/>
    <xf numFmtId="0" fontId="18" fillId="0" borderId="0" xfId="0" applyFont="1" applyFill="1" applyAlignment="1">
      <alignment horizontal="left"/>
    </xf>
    <xf numFmtId="0" fontId="22" fillId="0" borderId="15" xfId="0" applyFont="1" applyFill="1" applyBorder="1" applyAlignment="1">
      <alignment horizontal="left"/>
    </xf>
    <xf numFmtId="0" fontId="22" fillId="0" borderId="15" xfId="0" applyNumberFormat="1" applyFont="1" applyFill="1" applyBorder="1"/>
    <xf numFmtId="9" fontId="22" fillId="0" borderId="15" xfId="0" applyNumberFormat="1" applyFont="1" applyFill="1" applyBorder="1" applyAlignment="1"/>
    <xf numFmtId="9" fontId="18" fillId="0" borderId="0" xfId="1" applyFont="1" applyAlignment="1">
      <alignment horizontal="right"/>
    </xf>
    <xf numFmtId="0" fontId="47" fillId="0" borderId="0" xfId="0" applyFont="1"/>
    <xf numFmtId="0" fontId="10" fillId="0" borderId="0" xfId="0" applyFont="1" applyFill="1" applyAlignment="1">
      <alignment horizontal="justify" vertical="center"/>
    </xf>
    <xf numFmtId="17" fontId="10" fillId="0" borderId="0" xfId="0" applyNumberFormat="1" applyFont="1" applyFill="1" applyAlignment="1">
      <alignment horizontal="justify" vertical="center"/>
    </xf>
    <xf numFmtId="0" fontId="13" fillId="7" borderId="12" xfId="2" applyFont="1" applyFill="1" applyBorder="1" applyAlignment="1">
      <alignment vertical="center" wrapText="1"/>
    </xf>
    <xf numFmtId="0" fontId="18" fillId="4" borderId="0" xfId="0" applyFont="1" applyFill="1"/>
    <xf numFmtId="0" fontId="18" fillId="8" borderId="0" xfId="0" applyFont="1" applyFill="1"/>
    <xf numFmtId="0" fontId="18" fillId="2" borderId="0" xfId="0" applyFont="1" applyFill="1"/>
    <xf numFmtId="0" fontId="18" fillId="12" borderId="0" xfId="0" applyFont="1" applyFill="1"/>
    <xf numFmtId="1" fontId="21" fillId="12" borderId="0" xfId="0" applyNumberFormat="1" applyFont="1" applyFill="1" applyAlignment="1">
      <alignment horizontal="right"/>
    </xf>
    <xf numFmtId="164" fontId="32" fillId="12" borderId="0" xfId="0" applyNumberFormat="1" applyFont="1" applyFill="1"/>
    <xf numFmtId="9" fontId="22" fillId="3" borderId="0" xfId="0" applyNumberFormat="1" applyFont="1" applyFill="1"/>
    <xf numFmtId="9" fontId="18" fillId="13" borderId="0" xfId="1" applyFont="1" applyFill="1"/>
    <xf numFmtId="17" fontId="20" fillId="0" borderId="0" xfId="0" applyNumberFormat="1" applyFont="1" applyFill="1" applyAlignment="1">
      <alignment horizontal="left" indent="1"/>
    </xf>
    <xf numFmtId="17" fontId="20" fillId="0" borderId="0" xfId="0" applyNumberFormat="1" applyFont="1" applyFill="1"/>
    <xf numFmtId="0" fontId="41" fillId="0" borderId="0" xfId="0" applyFont="1" applyFill="1" applyBorder="1"/>
    <xf numFmtId="17" fontId="40" fillId="14" borderId="0" xfId="0" applyNumberFormat="1" applyFont="1" applyFill="1" applyBorder="1"/>
    <xf numFmtId="1" fontId="41" fillId="15" borderId="0" xfId="0" applyNumberFormat="1" applyFont="1" applyFill="1" applyBorder="1"/>
    <xf numFmtId="0" fontId="41" fillId="15" borderId="0" xfId="0" applyFont="1" applyFill="1" applyBorder="1"/>
    <xf numFmtId="0" fontId="48" fillId="0" borderId="0" xfId="0" applyFont="1" applyFill="1" applyBorder="1"/>
    <xf numFmtId="1" fontId="21" fillId="0" borderId="0" xfId="0" applyNumberFormat="1" applyFont="1" applyFill="1" applyBorder="1"/>
    <xf numFmtId="165" fontId="41" fillId="0" borderId="0" xfId="1" applyNumberFormat="1" applyFont="1" applyFill="1" applyBorder="1"/>
    <xf numFmtId="168" fontId="49" fillId="0" borderId="0" xfId="0" applyNumberFormat="1" applyFont="1" applyFill="1" applyBorder="1"/>
    <xf numFmtId="166" fontId="41" fillId="0" borderId="0" xfId="0" applyNumberFormat="1" applyFont="1" applyFill="1" applyBorder="1"/>
    <xf numFmtId="166" fontId="49" fillId="0" borderId="0" xfId="0" applyNumberFormat="1" applyFont="1" applyFill="1" applyBorder="1"/>
    <xf numFmtId="9" fontId="41" fillId="0" borderId="0" xfId="0" applyNumberFormat="1" applyFont="1" applyFill="1" applyBorder="1"/>
    <xf numFmtId="0" fontId="18" fillId="5" borderId="0" xfId="0" applyFont="1" applyFill="1"/>
    <xf numFmtId="0" fontId="22" fillId="0" borderId="0" xfId="0" applyNumberFormat="1" applyFont="1" applyFill="1"/>
    <xf numFmtId="0" fontId="22" fillId="0" borderId="0" xfId="0" applyFont="1" applyFill="1" applyAlignment="1"/>
    <xf numFmtId="9" fontId="22" fillId="0" borderId="0" xfId="0" applyNumberFormat="1" applyFont="1" applyFill="1" applyAlignment="1"/>
    <xf numFmtId="0" fontId="28" fillId="0" borderId="0" xfId="0" applyFont="1" applyFill="1"/>
    <xf numFmtId="169" fontId="19" fillId="0" borderId="0" xfId="0" applyNumberFormat="1" applyFont="1" applyFill="1"/>
    <xf numFmtId="169" fontId="18" fillId="0" borderId="0" xfId="0" applyNumberFormat="1" applyFont="1" applyFill="1"/>
    <xf numFmtId="0" fontId="19" fillId="0" borderId="0" xfId="2" applyFont="1" applyFill="1" applyAlignment="1">
      <alignment horizontal="left"/>
    </xf>
    <xf numFmtId="1" fontId="18" fillId="13" borderId="0" xfId="0" applyNumberFormat="1" applyFont="1" applyFill="1"/>
    <xf numFmtId="1" fontId="18" fillId="0" borderId="0" xfId="1" applyNumberFormat="1" applyFont="1"/>
    <xf numFmtId="1" fontId="18" fillId="0" borderId="0" xfId="1" applyNumberFormat="1" applyFont="1" applyFill="1"/>
    <xf numFmtId="1" fontId="43" fillId="0" borderId="0" xfId="0" applyNumberFormat="1" applyFont="1"/>
    <xf numFmtId="1" fontId="43" fillId="0" borderId="0" xfId="1" applyNumberFormat="1" applyFont="1"/>
    <xf numFmtId="170" fontId="18" fillId="11" borderId="0" xfId="1" applyNumberFormat="1" applyFont="1" applyFill="1"/>
    <xf numFmtId="9" fontId="18" fillId="0" borderId="0" xfId="1" applyNumberFormat="1" applyFont="1"/>
    <xf numFmtId="0" fontId="22" fillId="3" borderId="15" xfId="0" applyNumberFormat="1" applyFont="1" applyFill="1" applyBorder="1"/>
    <xf numFmtId="9" fontId="18" fillId="0" borderId="0" xfId="1" applyNumberFormat="1" applyFont="1" applyAlignment="1">
      <alignment horizontal="left"/>
    </xf>
    <xf numFmtId="9" fontId="18" fillId="0" borderId="0" xfId="0" applyNumberFormat="1" applyFont="1" applyAlignment="1">
      <alignment horizontal="left"/>
    </xf>
    <xf numFmtId="9" fontId="18" fillId="0" borderId="0" xfId="1" applyFont="1" applyAlignment="1">
      <alignment horizontal="left"/>
    </xf>
    <xf numFmtId="0" fontId="51" fillId="0" borderId="0" xfId="0" applyFont="1"/>
    <xf numFmtId="9" fontId="22" fillId="3" borderId="15" xfId="0" applyNumberFormat="1" applyFont="1" applyFill="1" applyBorder="1"/>
    <xf numFmtId="0" fontId="19" fillId="0" borderId="0" xfId="0" applyFont="1" applyFill="1" applyAlignment="1">
      <alignment horizontal="left"/>
    </xf>
    <xf numFmtId="0" fontId="19" fillId="0" borderId="0" xfId="0" applyNumberFormat="1" applyFont="1" applyFill="1"/>
    <xf numFmtId="0" fontId="28" fillId="2" borderId="1" xfId="5" applyFont="1" applyFill="1" applyBorder="1" applyAlignment="1" applyProtection="1">
      <alignment wrapText="1"/>
    </xf>
    <xf numFmtId="0" fontId="19" fillId="0" borderId="14" xfId="0" applyFont="1" applyBorder="1"/>
    <xf numFmtId="9" fontId="0" fillId="0" borderId="0" xfId="1" applyNumberFormat="1" applyFont="1"/>
    <xf numFmtId="0" fontId="18" fillId="0" borderId="0" xfId="1" applyNumberFormat="1" applyFont="1"/>
    <xf numFmtId="0" fontId="0" fillId="0" borderId="0" xfId="0" applyNumberFormat="1"/>
    <xf numFmtId="164" fontId="53" fillId="0" borderId="0" xfId="0" applyNumberFormat="1" applyFont="1"/>
    <xf numFmtId="10" fontId="22" fillId="3" borderId="0" xfId="0" applyNumberFormat="1" applyFont="1" applyFill="1"/>
    <xf numFmtId="0" fontId="43" fillId="0" borderId="0" xfId="0" applyFont="1" applyFill="1" applyAlignment="1">
      <alignment horizontal="left"/>
    </xf>
    <xf numFmtId="0" fontId="43" fillId="0" borderId="0" xfId="0" applyNumberFormat="1" applyFont="1" applyFill="1"/>
    <xf numFmtId="0" fontId="18" fillId="10" borderId="0" xfId="0" applyFont="1" applyFill="1"/>
    <xf numFmtId="0" fontId="22" fillId="0" borderId="0" xfId="0" applyFont="1" applyFill="1" applyBorder="1"/>
    <xf numFmtId="0" fontId="43" fillId="5" borderId="0" xfId="0" applyFont="1" applyFill="1"/>
    <xf numFmtId="0" fontId="43" fillId="10" borderId="0" xfId="0" applyFont="1" applyFill="1"/>
    <xf numFmtId="9" fontId="22" fillId="3" borderId="0" xfId="0" applyNumberFormat="1" applyFont="1" applyFill="1" applyAlignment="1">
      <alignment horizontal="right"/>
    </xf>
    <xf numFmtId="0" fontId="22" fillId="0" borderId="0" xfId="0" applyFont="1" applyFill="1"/>
    <xf numFmtId="9" fontId="22" fillId="0" borderId="0" xfId="0" applyNumberFormat="1" applyFont="1" applyFill="1"/>
    <xf numFmtId="0" fontId="22" fillId="0" borderId="0" xfId="0" applyNumberFormat="1" applyFont="1" applyFill="1" applyAlignment="1">
      <alignment horizontal="left"/>
    </xf>
    <xf numFmtId="171" fontId="18" fillId="0" borderId="0" xfId="0" applyNumberFormat="1" applyFont="1"/>
    <xf numFmtId="170" fontId="18" fillId="0" borderId="0" xfId="1" applyNumberFormat="1" applyFont="1"/>
    <xf numFmtId="0" fontId="2" fillId="0" borderId="0" xfId="8"/>
    <xf numFmtId="0" fontId="2" fillId="0" borderId="0" xfId="8" applyNumberFormat="1"/>
    <xf numFmtId="0" fontId="2" fillId="10" borderId="0" xfId="8" applyFill="1"/>
    <xf numFmtId="0" fontId="28" fillId="2" borderId="0" xfId="9" applyFont="1" applyFill="1"/>
    <xf numFmtId="0" fontId="18" fillId="0" borderId="0" xfId="9" applyFont="1"/>
    <xf numFmtId="0" fontId="33" fillId="0" borderId="0" xfId="9" applyFont="1" applyFill="1"/>
    <xf numFmtId="0" fontId="50" fillId="0" borderId="0" xfId="9" applyFont="1" applyFill="1"/>
    <xf numFmtId="0" fontId="34" fillId="0" borderId="0" xfId="9" applyFont="1" applyFill="1"/>
    <xf numFmtId="0" fontId="10" fillId="0" borderId="0" xfId="9" applyFont="1" applyFill="1"/>
    <xf numFmtId="0" fontId="18" fillId="0" borderId="0" xfId="9" applyFont="1" applyFill="1"/>
    <xf numFmtId="0" fontId="7" fillId="0" borderId="0" xfId="9"/>
    <xf numFmtId="0" fontId="52" fillId="0" borderId="0" xfId="9" applyFont="1"/>
    <xf numFmtId="0" fontId="52" fillId="16" borderId="0" xfId="9" applyFont="1" applyFill="1"/>
    <xf numFmtId="0" fontId="1" fillId="0" borderId="0" xfId="10" applyFont="1" applyProtection="1"/>
    <xf numFmtId="0" fontId="55" fillId="2" borderId="19" xfId="10" applyFont="1" applyFill="1" applyBorder="1" applyAlignment="1" applyProtection="1">
      <alignment horizontal="left"/>
    </xf>
    <xf numFmtId="0" fontId="55" fillId="2" borderId="18" xfId="10" applyFont="1" applyFill="1" applyBorder="1" applyAlignment="1" applyProtection="1">
      <alignment horizontal="left" wrapText="1"/>
    </xf>
    <xf numFmtId="0" fontId="1" fillId="0" borderId="0" xfId="10" applyFont="1"/>
    <xf numFmtId="0" fontId="55" fillId="2" borderId="1" xfId="10" applyFont="1" applyFill="1" applyBorder="1" applyAlignment="1" applyProtection="1">
      <alignment wrapText="1"/>
    </xf>
    <xf numFmtId="0" fontId="55" fillId="2" borderId="2" xfId="10" applyFont="1" applyFill="1" applyBorder="1" applyAlignment="1" applyProtection="1">
      <alignment wrapText="1"/>
    </xf>
    <xf numFmtId="0" fontId="55" fillId="2" borderId="3" xfId="10" applyFont="1" applyFill="1" applyBorder="1" applyAlignment="1" applyProtection="1">
      <alignment wrapText="1"/>
    </xf>
    <xf numFmtId="0" fontId="55" fillId="2" borderId="4" xfId="10" applyFont="1" applyFill="1" applyBorder="1" applyAlignment="1" applyProtection="1">
      <alignment wrapText="1"/>
    </xf>
    <xf numFmtId="0" fontId="55" fillId="2" borderId="5" xfId="10" applyFont="1" applyFill="1" applyBorder="1" applyAlignment="1" applyProtection="1">
      <alignment horizontal="left"/>
    </xf>
    <xf numFmtId="0" fontId="55" fillId="2" borderId="6" xfId="10" applyFont="1" applyFill="1" applyBorder="1" applyAlignment="1" applyProtection="1">
      <alignment wrapText="1"/>
    </xf>
    <xf numFmtId="0" fontId="55" fillId="2" borderId="7" xfId="10" applyFont="1" applyFill="1" applyBorder="1" applyAlignment="1" applyProtection="1">
      <alignment wrapText="1"/>
    </xf>
    <xf numFmtId="0" fontId="1" fillId="0" borderId="0" xfId="10"/>
    <xf numFmtId="0" fontId="1" fillId="0" borderId="0" xfId="10" applyFill="1" applyAlignment="1">
      <alignment horizontal="left"/>
    </xf>
    <xf numFmtId="0" fontId="1" fillId="0" borderId="0" xfId="10" applyNumberFormat="1" applyFont="1"/>
    <xf numFmtId="0" fontId="1" fillId="0" borderId="0" xfId="10" applyNumberFormat="1"/>
    <xf numFmtId="0" fontId="56" fillId="3" borderId="0" xfId="0" applyFont="1" applyFill="1"/>
    <xf numFmtId="0" fontId="57" fillId="0" borderId="0" xfId="0" pivotButton="1" applyFont="1"/>
    <xf numFmtId="0" fontId="57" fillId="0" borderId="0" xfId="0" applyFont="1" applyAlignment="1">
      <alignment horizontal="left"/>
    </xf>
    <xf numFmtId="0" fontId="57" fillId="0" borderId="0" xfId="0" applyNumberFormat="1" applyFont="1"/>
    <xf numFmtId="0" fontId="58" fillId="9" borderId="0" xfId="0" applyNumberFormat="1" applyFont="1" applyFill="1" applyAlignment="1"/>
    <xf numFmtId="0" fontId="58" fillId="9" borderId="0" xfId="0" applyFont="1" applyFill="1" applyAlignment="1"/>
    <xf numFmtId="0" fontId="58" fillId="9" borderId="0" xfId="0" applyNumberFormat="1" applyFont="1" applyFill="1"/>
    <xf numFmtId="0" fontId="58" fillId="9" borderId="0" xfId="0" applyFont="1" applyFill="1"/>
    <xf numFmtId="0" fontId="57" fillId="0" borderId="0" xfId="0" applyFont="1"/>
    <xf numFmtId="164" fontId="43" fillId="0" borderId="0" xfId="0" applyNumberFormat="1" applyFont="1" applyFill="1"/>
    <xf numFmtId="1" fontId="21" fillId="0" borderId="0" xfId="0" applyNumberFormat="1" applyFont="1" applyFill="1" applyAlignment="1">
      <alignment horizontal="right"/>
    </xf>
    <xf numFmtId="1" fontId="18" fillId="0" borderId="0" xfId="0" applyNumberFormat="1" applyFont="1" applyFill="1" applyAlignment="1">
      <alignment horizontal="right"/>
    </xf>
    <xf numFmtId="1" fontId="18" fillId="0" borderId="0" xfId="0" applyNumberFormat="1" applyFont="1" applyAlignment="1">
      <alignment horizontal="right"/>
    </xf>
    <xf numFmtId="1" fontId="21" fillId="0" borderId="0" xfId="0" applyNumberFormat="1" applyFont="1" applyAlignment="1">
      <alignment horizontal="right"/>
    </xf>
    <xf numFmtId="1" fontId="21" fillId="0" borderId="0" xfId="1" applyNumberFormat="1" applyFont="1"/>
    <xf numFmtId="0" fontId="59" fillId="3" borderId="0" xfId="0" applyFont="1" applyFill="1"/>
    <xf numFmtId="0" fontId="59" fillId="3" borderId="0" xfId="0" applyNumberFormat="1" applyFont="1" applyFill="1" applyAlignment="1"/>
    <xf numFmtId="9" fontId="59" fillId="3" borderId="0" xfId="0" applyNumberFormat="1" applyFont="1" applyFill="1" applyAlignment="1"/>
    <xf numFmtId="0" fontId="59" fillId="3" borderId="0" xfId="0" applyFont="1" applyFill="1" applyAlignment="1"/>
    <xf numFmtId="9" fontId="57" fillId="0" borderId="0" xfId="0" applyNumberFormat="1" applyFont="1"/>
    <xf numFmtId="10" fontId="59" fillId="3" borderId="0" xfId="0" applyNumberFormat="1" applyFont="1" applyFill="1" applyAlignment="1"/>
    <xf numFmtId="0" fontId="57" fillId="5" borderId="0" xfId="0" applyFont="1" applyFill="1"/>
    <xf numFmtId="0" fontId="57" fillId="10" borderId="0" xfId="0" applyFont="1" applyFill="1"/>
    <xf numFmtId="0" fontId="59" fillId="3" borderId="0" xfId="0" applyNumberFormat="1" applyFont="1" applyFill="1"/>
    <xf numFmtId="0" fontId="59" fillId="3" borderId="0" xfId="0" applyFont="1" applyFill="1" applyAlignment="1">
      <alignment horizontal="left"/>
    </xf>
    <xf numFmtId="0" fontId="57" fillId="0" borderId="0" xfId="0" applyFont="1" applyFill="1" applyAlignment="1">
      <alignment horizontal="left"/>
    </xf>
    <xf numFmtId="0" fontId="57" fillId="0" borderId="0" xfId="0" applyNumberFormat="1" applyFont="1" applyFill="1" applyAlignment="1">
      <alignment horizontal="left"/>
    </xf>
    <xf numFmtId="0" fontId="59" fillId="0" borderId="0" xfId="0" applyFont="1" applyFill="1" applyAlignment="1">
      <alignment horizontal="left"/>
    </xf>
    <xf numFmtId="0" fontId="60" fillId="0" borderId="0" xfId="0" applyNumberFormat="1" applyFont="1" applyFill="1"/>
    <xf numFmtId="0" fontId="57" fillId="0" borderId="0" xfId="0" applyNumberFormat="1" applyFont="1" applyFill="1" applyAlignment="1">
      <alignment horizontal="right"/>
    </xf>
    <xf numFmtId="0" fontId="57" fillId="0" borderId="0" xfId="0" applyNumberFormat="1" applyFont="1" applyAlignment="1">
      <alignment horizontal="right"/>
    </xf>
    <xf numFmtId="0" fontId="61" fillId="0" borderId="0" xfId="0" applyNumberFormat="1" applyFont="1" applyFill="1" applyAlignment="1">
      <alignment horizontal="left"/>
    </xf>
    <xf numFmtId="0" fontId="57" fillId="0" borderId="0" xfId="0" applyNumberFormat="1" applyFont="1" applyAlignment="1">
      <alignment horizontal="left"/>
    </xf>
    <xf numFmtId="0" fontId="61" fillId="0" borderId="0" xfId="0" applyFont="1" applyFill="1" applyAlignment="1">
      <alignment horizontal="left"/>
    </xf>
    <xf numFmtId="0" fontId="59" fillId="0" borderId="0" xfId="0" applyNumberFormat="1" applyFont="1" applyFill="1" applyAlignment="1">
      <alignment horizontal="left"/>
    </xf>
    <xf numFmtId="0" fontId="59" fillId="3" borderId="15" xfId="0" applyNumberFormat="1" applyFont="1" applyFill="1" applyBorder="1"/>
    <xf numFmtId="0" fontId="61" fillId="5" borderId="0" xfId="0" applyFont="1" applyFill="1" applyAlignment="1">
      <alignment horizontal="left"/>
    </xf>
    <xf numFmtId="0" fontId="61" fillId="5" borderId="0" xfId="0" applyNumberFormat="1" applyFont="1" applyFill="1" applyAlignment="1">
      <alignment horizontal="left"/>
    </xf>
    <xf numFmtId="9" fontId="59" fillId="3" borderId="0" xfId="0" applyNumberFormat="1" applyFont="1" applyFill="1"/>
    <xf numFmtId="0" fontId="59" fillId="10" borderId="0" xfId="0" applyFont="1" applyFill="1"/>
    <xf numFmtId="9" fontId="61" fillId="5" borderId="0" xfId="0" applyNumberFormat="1" applyFont="1" applyFill="1" applyAlignment="1"/>
    <xf numFmtId="0" fontId="61" fillId="5" borderId="0" xfId="0" applyNumberFormat="1" applyFont="1" applyFill="1" applyAlignment="1">
      <alignment horizontal="right"/>
    </xf>
    <xf numFmtId="9" fontId="59" fillId="3" borderId="15" xfId="0" applyNumberFormat="1" applyFont="1" applyFill="1" applyBorder="1"/>
    <xf numFmtId="9" fontId="57" fillId="0" borderId="0" xfId="0" applyNumberFormat="1" applyFont="1" applyAlignment="1">
      <alignment horizontal="right"/>
    </xf>
    <xf numFmtId="9" fontId="59" fillId="3" borderId="0" xfId="0" applyNumberFormat="1" applyFont="1" applyFill="1" applyAlignment="1">
      <alignment horizontal="right"/>
    </xf>
    <xf numFmtId="0" fontId="56" fillId="3" borderId="0" xfId="0" applyFont="1" applyFill="1" applyAlignment="1">
      <alignment horizontal="left"/>
    </xf>
    <xf numFmtId="0" fontId="56" fillId="3" borderId="0" xfId="0" applyNumberFormat="1" applyFont="1" applyFill="1"/>
    <xf numFmtId="0" fontId="59" fillId="3" borderId="15" xfId="0" applyFont="1" applyFill="1" applyBorder="1" applyAlignment="1">
      <alignment horizontal="left"/>
    </xf>
    <xf numFmtId="0" fontId="61" fillId="0" borderId="0" xfId="0" applyNumberFormat="1" applyFont="1" applyFill="1"/>
    <xf numFmtId="9" fontId="61" fillId="0" borderId="0" xfId="0" applyNumberFormat="1" applyFont="1" applyFill="1"/>
    <xf numFmtId="0" fontId="59" fillId="3" borderId="0" xfId="0" applyNumberFormat="1" applyFont="1" applyFill="1" applyAlignment="1">
      <alignment horizontal="left"/>
    </xf>
    <xf numFmtId="9" fontId="59" fillId="3" borderId="0" xfId="0" applyNumberFormat="1" applyFont="1" applyFill="1" applyAlignment="1">
      <alignment horizontal="left"/>
    </xf>
    <xf numFmtId="0" fontId="59" fillId="16" borderId="0" xfId="0" applyFont="1" applyFill="1"/>
    <xf numFmtId="9" fontId="59" fillId="0" borderId="0" xfId="0" applyNumberFormat="1" applyFont="1" applyFill="1" applyAlignment="1">
      <alignment horizontal="left"/>
    </xf>
    <xf numFmtId="0" fontId="58" fillId="10" borderId="0" xfId="0" applyFont="1" applyFill="1" applyAlignment="1">
      <alignment horizontal="left"/>
    </xf>
    <xf numFmtId="0" fontId="58" fillId="10" borderId="0" xfId="0" applyNumberFormat="1" applyFont="1" applyFill="1"/>
    <xf numFmtId="0" fontId="57" fillId="16" borderId="0" xfId="0" applyFont="1" applyFill="1"/>
    <xf numFmtId="10" fontId="62" fillId="3" borderId="0" xfId="0" applyNumberFormat="1" applyFont="1" applyFill="1"/>
    <xf numFmtId="0" fontId="57" fillId="0" borderId="0" xfId="0" applyNumberFormat="1" applyFont="1" applyFill="1"/>
    <xf numFmtId="9" fontId="57" fillId="0" borderId="0" xfId="0" applyNumberFormat="1" applyFont="1" applyFill="1"/>
    <xf numFmtId="0" fontId="57" fillId="27" borderId="0" xfId="0" applyFont="1" applyFill="1" applyAlignment="1">
      <alignment horizontal="left"/>
    </xf>
    <xf numFmtId="0" fontId="57" fillId="27" borderId="0" xfId="0" applyNumberFormat="1" applyFont="1" applyFill="1"/>
    <xf numFmtId="0" fontId="58" fillId="13" borderId="0" xfId="0" applyFont="1" applyFill="1" applyAlignment="1">
      <alignment horizontal="left"/>
    </xf>
    <xf numFmtId="0" fontId="58" fillId="13" borderId="0" xfId="0" applyNumberFormat="1" applyFont="1" applyFill="1" applyAlignment="1">
      <alignment horizontal="right"/>
    </xf>
    <xf numFmtId="1" fontId="59" fillId="3" borderId="0" xfId="0" applyNumberFormat="1" applyFont="1" applyFill="1" applyAlignment="1">
      <alignment horizontal="right"/>
    </xf>
    <xf numFmtId="0" fontId="59" fillId="3" borderId="0" xfId="0" applyNumberFormat="1" applyFont="1" applyFill="1" applyAlignment="1">
      <alignment horizontal="right"/>
    </xf>
    <xf numFmtId="9" fontId="56" fillId="3" borderId="0" xfId="0" applyNumberFormat="1" applyFont="1" applyFill="1"/>
    <xf numFmtId="0" fontId="56" fillId="0" borderId="0" xfId="0" applyFont="1" applyFill="1"/>
    <xf numFmtId="172" fontId="18" fillId="0" borderId="0" xfId="0" applyNumberFormat="1" applyFont="1"/>
    <xf numFmtId="0" fontId="1" fillId="26" borderId="0" xfId="10" applyFont="1" applyFill="1"/>
    <xf numFmtId="0" fontId="2" fillId="0" borderId="0" xfId="8" applyFill="1"/>
    <xf numFmtId="0" fontId="1" fillId="0" borderId="0" xfId="8" applyFont="1" applyFill="1"/>
    <xf numFmtId="0" fontId="2" fillId="0" borderId="0" xfId="8" applyNumberFormat="1" applyFill="1"/>
    <xf numFmtId="2" fontId="2" fillId="0" borderId="0" xfId="8" applyNumberFormat="1" applyFill="1"/>
    <xf numFmtId="0" fontId="22" fillId="3" borderId="0" xfId="0" applyFont="1" applyFill="1" applyAlignment="1">
      <alignment horizontal="left"/>
    </xf>
    <xf numFmtId="0" fontId="22" fillId="0" borderId="0" xfId="0" applyFont="1" applyFill="1" applyAlignment="1">
      <alignment horizontal="left"/>
    </xf>
    <xf numFmtId="0" fontId="61" fillId="0" borderId="0" xfId="0" applyFont="1" applyFill="1" applyAlignment="1">
      <alignment horizontal="right"/>
    </xf>
    <xf numFmtId="0" fontId="43" fillId="0" borderId="0" xfId="0" applyFont="1"/>
    <xf numFmtId="0" fontId="22" fillId="3" borderId="0" xfId="0" applyNumberFormat="1" applyFont="1" applyFill="1" applyAlignment="1"/>
    <xf numFmtId="0" fontId="18" fillId="0" borderId="0" xfId="0" pivotButton="1" applyFont="1"/>
    <xf numFmtId="0" fontId="59" fillId="5" borderId="0" xfId="0" applyFont="1" applyFill="1"/>
    <xf numFmtId="0" fontId="9" fillId="5" borderId="5" xfId="2" applyFont="1" applyFill="1" applyBorder="1" applyAlignment="1">
      <alignment horizontal="left" vertical="top" wrapText="1"/>
    </xf>
    <xf numFmtId="0" fontId="9" fillId="5" borderId="8" xfId="2" applyFont="1" applyFill="1" applyBorder="1" applyAlignment="1">
      <alignment horizontal="left" vertical="top" wrapText="1"/>
    </xf>
    <xf numFmtId="0" fontId="20" fillId="24" borderId="0" xfId="0" applyFont="1" applyFill="1" applyAlignment="1">
      <alignment horizontal="center"/>
    </xf>
    <xf numFmtId="0" fontId="20" fillId="3" borderId="0" xfId="0" applyFont="1" applyFill="1" applyAlignment="1">
      <alignment horizontal="center"/>
    </xf>
    <xf numFmtId="0" fontId="20" fillId="17" borderId="0" xfId="0" applyFont="1" applyFill="1" applyAlignment="1">
      <alignment horizontal="center"/>
    </xf>
    <xf numFmtId="0" fontId="20" fillId="22" borderId="0" xfId="0" applyFont="1" applyFill="1" applyAlignment="1">
      <alignment horizontal="center"/>
    </xf>
    <xf numFmtId="0" fontId="20" fillId="19" borderId="0" xfId="0" applyFont="1" applyFill="1" applyAlignment="1">
      <alignment horizontal="center"/>
    </xf>
    <xf numFmtId="0" fontId="20" fillId="23" borderId="0" xfId="0" applyFont="1" applyFill="1" applyAlignment="1">
      <alignment horizontal="center"/>
    </xf>
    <xf numFmtId="0" fontId="20" fillId="12" borderId="0" xfId="0" applyFont="1" applyFill="1" applyAlignment="1">
      <alignment horizontal="center"/>
    </xf>
    <xf numFmtId="0" fontId="20" fillId="21" borderId="0" xfId="0" applyFont="1" applyFill="1" applyAlignment="1">
      <alignment horizontal="center"/>
    </xf>
    <xf numFmtId="0" fontId="20" fillId="18" borderId="0" xfId="0" applyFont="1" applyFill="1" applyAlignment="1">
      <alignment horizontal="center"/>
    </xf>
    <xf numFmtId="0" fontId="20" fillId="20" borderId="0" xfId="0" applyFont="1" applyFill="1" applyAlignment="1">
      <alignment horizontal="center"/>
    </xf>
    <xf numFmtId="0" fontId="20" fillId="25" borderId="0" xfId="0" applyFont="1" applyFill="1" applyAlignment="1">
      <alignment horizontal="center"/>
    </xf>
    <xf numFmtId="0" fontId="55" fillId="2" borderId="16" xfId="10" applyFont="1" applyFill="1" applyBorder="1" applyAlignment="1" applyProtection="1">
      <alignment horizontal="left"/>
    </xf>
    <xf numFmtId="0" fontId="55" fillId="2" borderId="17" xfId="10" applyFont="1" applyFill="1" applyBorder="1" applyAlignment="1" applyProtection="1">
      <alignment horizontal="left"/>
    </xf>
    <xf numFmtId="0" fontId="55" fillId="2" borderId="18" xfId="10" applyFont="1" applyFill="1" applyBorder="1" applyAlignment="1" applyProtection="1">
      <alignment horizontal="left"/>
    </xf>
    <xf numFmtId="0" fontId="55" fillId="2" borderId="18" xfId="10" applyFont="1" applyFill="1" applyBorder="1" applyAlignment="1" applyProtection="1">
      <alignment horizontal="left" wrapText="1"/>
    </xf>
    <xf numFmtId="0" fontId="55" fillId="2" borderId="20" xfId="10" applyFont="1" applyFill="1" applyBorder="1" applyAlignment="1" applyProtection="1">
      <alignment horizontal="left" wrapText="1"/>
    </xf>
  </cellXfs>
  <cellStyles count="11">
    <cellStyle name="Normal" xfId="0" builtinId="0"/>
    <cellStyle name="Normal 2" xfId="4"/>
    <cellStyle name="Normal 2 2" xfId="9"/>
    <cellStyle name="Normal 3" xfId="2"/>
    <cellStyle name="Normal 4" xfId="5"/>
    <cellStyle name="Normal 5" xfId="6"/>
    <cellStyle name="Normal 6" xfId="7"/>
    <cellStyle name="Normal 7" xfId="8"/>
    <cellStyle name="Normal 8" xfId="10"/>
    <cellStyle name="Percent" xfId="1" builtinId="5"/>
    <cellStyle name="Percent 2" xfId="3"/>
  </cellStyles>
  <dxfs count="20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0" formatCode="0.0%"/>
    </dxf>
    <dxf>
      <font>
        <b val="0"/>
      </font>
    </dxf>
    <dxf>
      <font>
        <color auto="1"/>
      </font>
    </dxf>
    <dxf>
      <fill>
        <patternFill patternType="none">
          <bgColor auto="1"/>
        </patternFill>
      </fill>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alignment horizontal="right" readingOrder="0"/>
    </dxf>
    <dxf>
      <font>
        <color theme="1"/>
      </font>
    </dxf>
    <dxf>
      <font>
        <color theme="1"/>
      </font>
    </dxf>
    <dxf>
      <font>
        <color theme="1"/>
      </font>
    </dxf>
    <dxf>
      <fill>
        <patternFill patternType="none">
          <fgColor indexed="64"/>
          <bgColor indexed="65"/>
        </patternFill>
      </fill>
    </dxf>
    <dxf>
      <fill>
        <patternFill patternType="none">
          <fgColor indexed="64"/>
          <bgColor indexed="65"/>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none">
          <fgColor indexed="64"/>
          <bgColor indexed="65"/>
        </patternFill>
      </fill>
      <alignment horizontal="left" readingOrder="0"/>
    </dxf>
    <dxf>
      <fill>
        <patternFill patternType="none">
          <fgColor indexed="64"/>
          <bgColor indexed="65"/>
        </patternFill>
      </fill>
      <alignment horizontal="lef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alignment horizontal="general" vertical="bottom" textRotation="0" wrapText="0" indent="0" justifyLastLine="0" shrinkToFit="0" readingOrder="0"/>
    </dxf>
    <dxf>
      <alignment horizontal="left" readingOrder="0"/>
    </dxf>
    <dxf>
      <alignment horizontal="left"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color auto="1"/>
      </font>
    </dxf>
    <dxf>
      <fill>
        <patternFill patternType="none">
          <fgColor indexed="64"/>
          <bgColor indexed="65"/>
        </patternFill>
      </fill>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font>
      <fill>
        <patternFill>
          <bgColor indexed="64"/>
        </patternFill>
      </fill>
    </dxf>
    <dxf>
      <font>
        <b/>
      </font>
      <fill>
        <patternFill patternType="solid">
          <fgColor indexed="64"/>
          <bgColor theme="3" tint="0.79998168889431442"/>
        </patternFill>
      </fill>
    </dxf>
    <dxf>
      <font>
        <b/>
      </font>
      <fill>
        <patternFill>
          <bgColor indexed="64"/>
        </patternFill>
      </fill>
      <alignment horizontal="left" readingOrder="0"/>
    </dxf>
    <dxf>
      <font>
        <b/>
      </font>
      <fill>
        <patternFill>
          <bgColor indexed="64"/>
        </patternFill>
      </fill>
      <alignment horizontal="left" readingOrder="0"/>
    </dxf>
    <dxf>
      <alignment horizontal="right" readingOrder="0"/>
    </dxf>
    <dxf>
      <alignment horizontal="left" readingOrder="0"/>
    </dxf>
    <dxf>
      <font>
        <b/>
      </font>
      <fill>
        <patternFill patternType="solid">
          <fgColor indexed="64"/>
          <bgColor theme="3" tint="0.79998168889431442"/>
        </patternFill>
      </fill>
      <alignment horizontal="left" readingOrder="0"/>
    </dxf>
    <dxf>
      <font>
        <b/>
      </font>
      <fill>
        <patternFill patternType="solid">
          <fgColor indexed="64"/>
          <bgColor theme="3" tint="0.79998168889431442"/>
        </patternFill>
      </fill>
      <alignment horizontal="left" readingOrder="0"/>
    </dxf>
    <dxf>
      <font>
        <b/>
      </font>
      <fill>
        <patternFill patternType="solid">
          <fgColor indexed="64"/>
          <bgColor theme="3" tint="0.79998168889431442"/>
        </patternFill>
      </fill>
      <alignment horizontal="left" readingOrder="0"/>
    </dxf>
    <dxf>
      <font>
        <b/>
      </font>
      <fill>
        <patternFill patternType="solid">
          <fgColor indexed="64"/>
          <bgColor theme="3" tint="0.79998168889431442"/>
        </patternFill>
      </fill>
      <alignment horizontal="left" readingOrder="0"/>
    </dxf>
    <dxf>
      <font>
        <b/>
      </font>
      <fill>
        <patternFill patternType="solid">
          <fgColor indexed="64"/>
          <bgColor theme="3" tint="0.79998168889431442"/>
        </patternFill>
      </fill>
      <alignment horizontal="left" readingOrder="0"/>
    </dxf>
    <dxf>
      <font>
        <b/>
      </font>
      <fill>
        <patternFill patternType="solid">
          <fgColor indexed="64"/>
          <bgColor theme="3" tint="0.79998168889431442"/>
        </patternFill>
      </fill>
      <alignment horizontal="left" readingOrder="0"/>
    </dxf>
    <dxf>
      <font>
        <b/>
      </font>
      <fill>
        <patternFill patternType="solid">
          <fgColor indexed="64"/>
          <bgColor theme="3" tint="0.79998168889431442"/>
        </patternFill>
      </fill>
      <alignment horizontal="left" readingOrder="0"/>
    </dxf>
    <dxf>
      <font>
        <b/>
      </font>
      <fill>
        <patternFill patternType="solid">
          <fgColor indexed="64"/>
          <bgColor theme="3" tint="0.79998168889431442"/>
        </patternFill>
      </fill>
      <alignment horizontal="left"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none">
          <fgColor indexed="64"/>
          <bgColor indexed="65"/>
        </patternFill>
      </fill>
    </dxf>
    <dxf>
      <fill>
        <patternFill patternType="none">
          <fgColor indexed="64"/>
          <bgColor indexed="65"/>
        </patternFill>
      </fill>
    </dxf>
    <dxf>
      <font>
        <color theme="0"/>
      </font>
    </dxf>
    <dxf>
      <fill>
        <patternFill patternType="solid">
          <bgColor theme="0" tint="-0.499984740745262"/>
        </patternFill>
      </fill>
    </dxf>
    <dxf>
      <font>
        <color theme="0"/>
      </font>
    </dxf>
    <dxf>
      <fill>
        <patternFill patternType="solid">
          <bgColor theme="0" tint="-0.499984740745262"/>
        </patternFill>
      </fill>
    </dxf>
    <dxf>
      <numFmt numFmtId="1" formatCode="0"/>
    </dxf>
    <dxf>
      <numFmt numFmtId="165" formatCode="0.0"/>
    </dxf>
    <dxf>
      <numFmt numFmtId="2" formatCode="0.0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ont>
        <b/>
        <color theme="0"/>
        <name val="Arial Narrow"/>
        <scheme val="none"/>
      </font>
      <fill>
        <patternFill patternType="solid">
          <fgColor indexed="64"/>
          <bgColor theme="0" tint="-0.499984740745262"/>
        </patternFill>
      </fill>
      <alignment horizontal="left" readingOrder="0"/>
    </dxf>
    <dxf>
      <fill>
        <patternFill patternType="solid">
          <fgColor indexed="64"/>
          <bgColor theme="4" tint="0.79998168889431442"/>
        </patternFill>
      </fill>
    </dxf>
    <dxf>
      <fill>
        <patternFill patternType="solid">
          <fgColor indexed="64"/>
          <bgColor theme="4" tint="0.79998168889431442"/>
        </patternFill>
      </fill>
    </dxf>
    <dxf>
      <fill>
        <patternFill patternType="solid">
          <fgColor indexed="64"/>
          <bgColor theme="4" tint="0.79998168889431442"/>
        </patternFill>
      </fill>
    </dxf>
    <dxf>
      <fill>
        <patternFill patternType="solid">
          <fgColor indexed="64"/>
          <bgColor theme="4" tint="0.79998168889431442"/>
        </patternFill>
      </fill>
    </dxf>
    <dxf>
      <font>
        <b val="0"/>
      </font>
    </dxf>
    <dxf>
      <font>
        <b val="0"/>
      </font>
    </dxf>
    <dxf>
      <font>
        <b/>
      </font>
    </dxf>
    <dxf>
      <font>
        <b/>
      </font>
    </dxf>
    <dxf>
      <font>
        <b val="0"/>
      </font>
    </dxf>
    <dxf>
      <font>
        <b val="0"/>
      </font>
    </dxf>
    <dxf>
      <font>
        <color theme="1"/>
      </font>
    </dxf>
    <dxf>
      <font>
        <color theme="1"/>
      </font>
    </dxf>
    <dxf>
      <fill>
        <patternFill patternType="none">
          <bgColor auto="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color auto="1"/>
      </font>
    </dxf>
    <dxf>
      <fill>
        <patternFill patternType="none">
          <bgColor auto="1"/>
        </patternFill>
      </fill>
    </dxf>
    <dxf>
      <fill>
        <patternFill patternType="none">
          <bgColor auto="1"/>
        </patternFill>
      </fill>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b val="0"/>
      </font>
    </dxf>
    <dxf>
      <fill>
        <patternFill patternType="none">
          <bgColor auto="1"/>
        </patternFill>
      </fill>
    </dxf>
    <dxf>
      <font>
        <color auto="1"/>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patternType="solid">
          <fgColor indexed="64"/>
          <bgColor theme="0" tint="-0.249977111117893"/>
        </patternFill>
      </fill>
    </dxf>
    <dxf>
      <font>
        <color theme="0"/>
      </font>
      <fill>
        <patternFill patternType="solid">
          <fgColor indexed="64"/>
          <bgColor theme="0" tint="-0.249977111117893"/>
        </patternFill>
      </fill>
    </dxf>
    <dxf>
      <font>
        <color theme="0"/>
      </font>
      <fill>
        <patternFill patternType="solid">
          <fgColor indexed="64"/>
          <bgColor theme="0" tint="-0.249977111117893"/>
        </patternFill>
      </fill>
    </dxf>
    <dxf>
      <font>
        <color theme="0"/>
      </font>
      <fill>
        <patternFill patternType="solid">
          <fgColor indexed="64"/>
          <bgColor theme="0" tint="-0.249977111117893"/>
        </patternFill>
      </fill>
    </dxf>
    <dxf>
      <font>
        <color theme="0"/>
      </font>
      <fill>
        <patternFill patternType="solid">
          <fgColor indexed="64"/>
          <bgColor theme="0" tint="-0.249977111117893"/>
        </patternFill>
      </fill>
    </dxf>
    <dxf>
      <font>
        <color theme="0"/>
      </font>
      <fill>
        <patternFill patternType="solid">
          <fgColor indexed="64"/>
          <bgColor theme="0" tint="-0.249977111117893"/>
        </patternFill>
      </fill>
    </dxf>
    <dxf>
      <font>
        <color theme="0"/>
      </font>
      <fill>
        <patternFill patternType="solid">
          <fgColor indexed="64"/>
          <bgColor theme="0" tint="-0.249977111117893"/>
        </patternFill>
      </fill>
    </dxf>
    <dxf>
      <font>
        <color theme="0"/>
      </font>
      <fill>
        <patternFill patternType="solid">
          <fgColor indexed="64"/>
          <bgColor theme="0" tint="-0.249977111117893"/>
        </patternFill>
      </fill>
    </dxf>
    <dxf>
      <font>
        <color theme="0"/>
      </font>
      <fill>
        <patternFill patternType="solid">
          <fgColor indexed="64"/>
          <bgColor theme="0" tint="-0.249977111117893"/>
        </patternFill>
      </fill>
    </dxf>
    <dxf>
      <font>
        <color theme="0"/>
      </font>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499984740745262"/>
        </patternFill>
      </fill>
    </dxf>
    <dxf>
      <fill>
        <patternFill patternType="solid">
          <bgColor theme="0" tint="-0.499984740745262"/>
        </patternFill>
      </fill>
    </dxf>
    <dxf>
      <fill>
        <patternFill patternType="none">
          <bgColor auto="1"/>
        </patternFill>
      </fill>
    </dxf>
    <dxf>
      <fill>
        <patternFill patternType="none">
          <bgColor auto="1"/>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0" formatCode="0.0%"/>
    </dxf>
    <dxf>
      <numFmt numFmtId="13" formatCode="0%"/>
    </dxf>
    <dxf>
      <numFmt numFmtId="170" formatCode="0.0%"/>
    </dxf>
    <dxf>
      <numFmt numFmtId="13" formatCode="0%"/>
    </dxf>
    <dxf>
      <numFmt numFmtId="170" formatCode="0.0%"/>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color auto="1"/>
      </font>
    </dxf>
    <dxf>
      <fill>
        <patternFill patternType="none">
          <bgColor auto="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0" formatCode="0.0%"/>
    </dxf>
    <dxf>
      <numFmt numFmtId="14" formatCode="0.00%"/>
    </dxf>
    <dxf>
      <numFmt numFmtId="173" formatCode="0.000%"/>
    </dxf>
    <dxf>
      <font>
        <b val="0"/>
      </font>
    </dxf>
    <dxf>
      <fill>
        <patternFill patternType="none">
          <bgColor auto="1"/>
        </patternFill>
      </fill>
    </dxf>
    <dxf>
      <font>
        <color auto="1"/>
      </font>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bgColor indexed="64"/>
        </patternFill>
      </fill>
    </dxf>
    <dxf>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indexed="64"/>
        </patternFill>
      </fill>
    </dxf>
    <dxf>
      <fill>
        <patternFill>
          <bgColor indexed="64"/>
        </patternFill>
      </fill>
    </dxf>
    <dxf>
      <font>
        <sz val="11"/>
      </font>
      <fill>
        <patternFill>
          <bgColor indexed="64"/>
        </patternFill>
      </fill>
    </dxf>
    <dxf>
      <font>
        <sz val="11"/>
      </font>
      <fill>
        <patternFill>
          <bgColor indexed="64"/>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color theme="0"/>
      </font>
      <fill>
        <patternFill>
          <bgColor indexed="64"/>
        </patternFill>
      </fill>
    </dxf>
    <dxf>
      <font>
        <color theme="0"/>
      </font>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b val="0"/>
      </font>
    </dxf>
    <dxf>
      <numFmt numFmtId="13" formatCode="0%"/>
    </dxf>
    <dxf>
      <numFmt numFmtId="170" formatCode="0.0%"/>
    </dxf>
    <dxf>
      <font>
        <color theme="1"/>
      </font>
    </dxf>
    <dxf>
      <fill>
        <patternFill patternType="none">
          <bgColor auto="1"/>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b val="0"/>
      </font>
    </dxf>
    <dxf>
      <font>
        <color auto="1"/>
      </font>
    </dxf>
    <dxf>
      <font>
        <color auto="1"/>
      </font>
    </dxf>
    <dxf>
      <font>
        <color auto="1"/>
      </font>
    </dxf>
    <dxf>
      <font>
        <color auto="1"/>
      </font>
    </dxf>
    <dxf>
      <font>
        <b val="0"/>
      </font>
    </dxf>
    <dxf>
      <font>
        <b val="0"/>
      </font>
    </dxf>
    <dxf>
      <fill>
        <patternFill>
          <bgColor auto="1"/>
        </patternFill>
      </fill>
    </dxf>
    <dxf>
      <fill>
        <patternFill>
          <bgColor auto="1"/>
        </patternFill>
      </fill>
    </dxf>
    <dxf>
      <font>
        <color theme="1"/>
      </font>
    </dxf>
    <dxf>
      <fill>
        <patternFill patternType="none">
          <bgColor auto="1"/>
        </patternFill>
      </fill>
    </dxf>
    <dxf>
      <fill>
        <patternFill patternType="none">
          <fgColor indexed="64"/>
          <bgColor indexed="65"/>
        </patternFill>
      </fill>
    </dxf>
    <dxf>
      <fill>
        <patternFill patternType="none">
          <fgColor indexed="64"/>
          <bgColor indexed="65"/>
        </patternFill>
      </fill>
    </dxf>
    <dxf>
      <numFmt numFmtId="0" formatCode="General"/>
    </dxf>
    <dxf>
      <numFmt numFmtId="13" formatCode="0%"/>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0" formatCode="0.0%"/>
    </dxf>
    <dxf>
      <font>
        <b val="0"/>
      </font>
    </dxf>
    <dxf>
      <font>
        <color theme="1"/>
      </font>
    </dxf>
    <dxf>
      <fill>
        <patternFill patternType="none">
          <bgColor auto="1"/>
        </patternFill>
      </fill>
    </dxf>
    <dxf>
      <fill>
        <patternFill patternType="none">
          <bgColor auto="1"/>
        </patternFill>
      </fill>
    </dxf>
    <dxf>
      <font>
        <color theme="1" tint="0.499984740745262"/>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0" formatCode="0.0%"/>
    </dxf>
    <dxf>
      <numFmt numFmtId="13" formatCode="0%"/>
    </dxf>
    <dxf>
      <numFmt numFmtId="170" formatCode="0.0%"/>
    </dxf>
    <dxf>
      <numFmt numFmtId="13" formatCode="0%"/>
    </dxf>
    <dxf>
      <numFmt numFmtId="170" formatCode="0.0%"/>
    </dxf>
    <dxf>
      <numFmt numFmtId="13" formatCode="0%"/>
    </dxf>
    <dxf>
      <numFmt numFmtId="170" formatCode="0.0%"/>
    </dxf>
    <dxf>
      <numFmt numFmtId="13" formatCode="0%"/>
    </dxf>
    <dxf>
      <numFmt numFmtId="170" formatCode="0.0%"/>
    </dxf>
    <dxf>
      <numFmt numFmtId="13" formatCode="0%"/>
    </dxf>
    <dxf>
      <numFmt numFmtId="170" formatCode="0.0%"/>
    </dxf>
    <dxf>
      <numFmt numFmtId="13" formatCode="0%"/>
    </dxf>
    <dxf>
      <numFmt numFmtId="170" formatCode="0.0%"/>
    </dxf>
    <dxf>
      <numFmt numFmtId="14" formatCode="0.00%"/>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numFmt numFmtId="0" formatCode="Genera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ill>
        <patternFill patternType="solid">
          <fgColor indexed="64"/>
          <bgColor theme="0" tint="-0.499984740745262"/>
        </patternFill>
      </fill>
    </dxf>
    <dxf>
      <font>
        <b/>
        <color theme="0"/>
      </font>
      <fill>
        <patternFill patternType="solid">
          <fgColor indexed="64"/>
          <bgColor theme="0" tint="-0.499984740745262"/>
        </patternFill>
      </fill>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bgColor indexed="64"/>
        </patternFill>
      </fill>
    </dxf>
    <dxf>
      <fill>
        <patternFill>
          <bgColor indexed="64"/>
        </patternFill>
      </fill>
    </dxf>
    <dxf>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0" formatCode="General"/>
    </dxf>
    <dxf>
      <numFmt numFmtId="0" formatCode="General"/>
    </dxf>
    <dxf>
      <numFmt numFmtId="0" formatCode="General"/>
    </dxf>
    <dxf>
      <fill>
        <patternFill>
          <bgColor indexed="64"/>
        </patternFill>
      </fill>
    </dxf>
    <dxf>
      <fill>
        <patternFill>
          <bgColor indexed="64"/>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0" formatCode="General"/>
    </dxf>
    <dxf>
      <numFmt numFmtId="0" formatCode="General"/>
    </dxf>
    <dxf>
      <numFmt numFmtId="0" formatCode="General"/>
    </dxf>
    <dxf>
      <fill>
        <patternFill>
          <bgColor indexed="64"/>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ill>
        <patternFill patternType="solid">
          <fgColor indexed="64"/>
          <bgColor theme="0" tint="-0.249977111117893"/>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4" formatCode="0.0000"/>
    </dxf>
    <dxf>
      <numFmt numFmtId="171" formatCode="0.00000"/>
    </dxf>
    <dxf>
      <numFmt numFmtId="175" formatCode="0.000000"/>
    </dxf>
    <dxf>
      <numFmt numFmtId="176" formatCode="0.0000000"/>
    </dxf>
    <dxf>
      <numFmt numFmtId="177" formatCode="0.0000000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3" tint="0.79998168889431442"/>
        </patternFill>
      </fill>
    </dxf>
    <dxf>
      <fill>
        <patternFill patternType="solid">
          <bgColor theme="3" tint="0.79998168889431442"/>
        </patternFill>
      </fill>
    </dxf>
    <dxf>
      <font>
        <color theme="1"/>
      </font>
    </dxf>
    <dxf>
      <font>
        <color rgb="FF002060"/>
      </font>
    </dxf>
    <dxf>
      <font>
        <b/>
      </font>
    </dxf>
    <dxf>
      <font>
        <b val="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1"/>
      </font>
    </dxf>
    <dxf>
      <fill>
        <patternFill patternType="none">
          <bgColor auto="1"/>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patternType="solid">
          <bgColor theme="4" tint="0.79998168889431442"/>
        </patternFill>
      </fill>
    </dxf>
    <dxf>
      <fill>
        <patternFill patternType="solid">
          <bgColor theme="4" tint="0.79998168889431442"/>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b val="0"/>
      </font>
    </dxf>
    <dxf>
      <font>
        <color auto="1"/>
      </font>
    </dxf>
    <dxf>
      <fill>
        <patternFill patternType="none">
          <bgColor auto="1"/>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0" formatCode="0.0%"/>
    </dxf>
    <dxf>
      <numFmt numFmtId="14" formatCode="0.00%"/>
    </dxf>
    <dxf>
      <numFmt numFmtId="173" formatCode="0.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color theme="0"/>
      </font>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numFmt numFmtId="13" formatCode="0%"/>
    </dxf>
    <dxf>
      <font>
        <color theme="0"/>
      </font>
      <fill>
        <patternFill>
          <bgColor indexed="64"/>
        </patternFill>
      </fill>
    </dxf>
    <dxf>
      <numFmt numFmtId="13" formatCode="0%"/>
    </dxf>
    <dxf>
      <numFmt numFmtId="170" formatCode="0.0%"/>
    </dxf>
    <dxf>
      <fill>
        <patternFill>
          <bgColor indexed="64"/>
        </patternFill>
      </fill>
    </dxf>
    <dxf>
      <fill>
        <patternFill patternType="none">
          <fgColor indexed="64"/>
          <bgColor indexed="65"/>
        </patternFill>
      </fill>
    </dxf>
    <dxf>
      <fill>
        <patternFill patternType="none">
          <fgColor indexed="64"/>
          <bgColor indexed="65"/>
        </patternFill>
      </fill>
    </dxf>
    <dxf>
      <font>
        <color auto="1"/>
      </font>
    </dxf>
    <dxf>
      <font>
        <color auto="1"/>
      </font>
    </dxf>
    <dxf>
      <font>
        <color auto="1"/>
      </font>
    </dxf>
    <dxf>
      <font>
        <b/>
        <color theme="0"/>
      </font>
    </dxf>
    <dxf>
      <font>
        <b/>
        <color theme="0"/>
      </font>
    </dxf>
    <dxf>
      <font>
        <b/>
        <color theme="0"/>
      </font>
    </dxf>
    <dxf>
      <font>
        <color theme="0"/>
      </font>
      <fill>
        <patternFill>
          <bgColor indexed="64"/>
        </patternFill>
      </fill>
    </dxf>
    <dxf>
      <numFmt numFmtId="13" formatCode="0%"/>
    </dxf>
    <dxf>
      <numFmt numFmtId="170" formatCode="0.0%"/>
    </dxf>
    <dxf>
      <numFmt numFmtId="13" formatCode="0%"/>
    </dxf>
    <dxf>
      <numFmt numFmtId="170" formatCode="0.0%"/>
    </dxf>
    <dxf>
      <numFmt numFmtId="13" formatCode="0%"/>
    </dxf>
    <dxf>
      <numFmt numFmtId="170" formatCode="0.0%"/>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numFmt numFmtId="13" formatCode="0%"/>
      <fill>
        <patternFill patternType="none">
          <fgColor indexed="64"/>
          <bgColor indexed="65"/>
        </patternFill>
      </fill>
    </dxf>
    <dxf>
      <numFmt numFmtId="13" formatCode="0%"/>
      <fill>
        <patternFill patternType="none">
          <fgColor indexed="64"/>
          <bgColor indexed="65"/>
        </patternFill>
      </fill>
    </dxf>
    <dxf>
      <numFmt numFmtId="13" formatCode="0%"/>
      <fill>
        <patternFill patternType="none">
          <fgColor indexed="64"/>
          <bgColor indexed="65"/>
        </patternFill>
      </fill>
    </dxf>
    <dxf>
      <font>
        <color auto="1"/>
      </font>
    </dxf>
    <dxf>
      <font>
        <color auto="1"/>
      </font>
    </dxf>
    <dxf>
      <font>
        <color auto="1"/>
      </font>
    </dxf>
    <dxf>
      <font>
        <color auto="1"/>
      </font>
    </dxf>
    <dxf>
      <numFmt numFmtId="14" formatCode="0.0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val="0"/>
      </font>
    </dxf>
    <dxf>
      <font>
        <b val="0"/>
      </font>
    </dxf>
    <dxf>
      <font>
        <color auto="1"/>
      </font>
    </dxf>
    <dxf>
      <font>
        <color auto="1"/>
      </font>
    </dxf>
    <dxf>
      <fill>
        <patternFill patternType="none">
          <bgColor auto="1"/>
        </patternFill>
      </fill>
    </dxf>
    <dxf>
      <fill>
        <patternFill patternType="none">
          <bgColor auto="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sz val="12"/>
        <color theme="1"/>
      </font>
      <fill>
        <patternFill patternType="solid">
          <fgColor indexed="64"/>
          <bgColor theme="0" tint="-0.14999847407452621"/>
        </patternFill>
      </fill>
    </dxf>
    <dxf>
      <font>
        <b/>
        <sz val="12"/>
        <color theme="1"/>
      </font>
      <fill>
        <patternFill patternType="solid">
          <fgColor indexed="64"/>
          <bgColor theme="0" tint="-0.14999847407452621"/>
        </patternFill>
      </fill>
    </dxf>
    <dxf>
      <alignment horizontal="right" readingOrder="0"/>
    </dxf>
    <dxf>
      <font>
        <color auto="1"/>
      </font>
    </dxf>
    <dxf>
      <font>
        <color auto="1"/>
      </font>
    </dxf>
    <dxf>
      <font>
        <color auto="1"/>
      </font>
    </dxf>
    <dxf>
      <font>
        <b val="0"/>
      </font>
    </dxf>
    <dxf>
      <font>
        <color auto="1"/>
      </font>
    </dxf>
    <dxf>
      <fill>
        <patternFill patternType="none">
          <bgColor auto="1"/>
        </patternFill>
      </fill>
    </dxf>
    <dxf>
      <alignment horizontal="left" readingOrder="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color auto="1"/>
      </font>
    </dxf>
    <dxf>
      <fill>
        <patternFill>
          <bgColor theme="0" tint="-0.249977111117893"/>
        </patternFill>
      </fill>
    </dxf>
    <dxf>
      <fill>
        <patternFill>
          <bgColor theme="0" tint="-0.249977111117893"/>
        </patternFill>
      </fill>
    </dxf>
    <dxf>
      <font>
        <color auto="1"/>
      </font>
    </dxf>
    <dxf>
      <numFmt numFmtId="13" formatCode="0%"/>
    </dxf>
    <dxf>
      <font>
        <b/>
        <color theme="0"/>
      </font>
      <fill>
        <patternFill patternType="solid">
          <fgColor indexed="64"/>
          <bgColor theme="0" tint="-0.499984740745262"/>
        </patternFill>
      </fill>
    </dxf>
    <dxf>
      <alignment horizontal="left" readingOrder="0"/>
    </dxf>
    <dxf>
      <font>
        <color auto="1"/>
      </font>
    </dxf>
    <dxf>
      <font>
        <b val="0"/>
      </font>
    </dxf>
    <dxf>
      <fill>
        <patternFill patternType="none">
          <bgColor auto="1"/>
        </patternFill>
      </fill>
    </dxf>
    <dxf>
      <font>
        <color auto="1"/>
      </font>
    </dxf>
    <dxf>
      <font>
        <color auto="1"/>
      </font>
    </dxf>
    <dxf>
      <font>
        <color auto="1"/>
      </font>
    </dxf>
    <dxf>
      <fill>
        <patternFill patternType="none">
          <bgColor auto="1"/>
        </patternFill>
      </fill>
    </dxf>
    <dxf>
      <fill>
        <patternFill patternType="none">
          <bgColor auto="1"/>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0" formatCode="0.0%"/>
    </dxf>
    <dxf>
      <font>
        <b val="0"/>
      </font>
    </dxf>
    <dxf>
      <font>
        <color auto="1"/>
      </font>
    </dxf>
    <dxf>
      <font>
        <color auto="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none">
          <fgColor indexed="64"/>
          <bgColor indexed="65"/>
        </patternFill>
      </fill>
    </dxf>
    <dxf>
      <fill>
        <patternFill patternType="none">
          <fgColor indexed="64"/>
          <bgColor indexed="65"/>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0" formatCode="0.0%"/>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numFmt numFmtId="13" formatCode="0%"/>
    </dxf>
    <dxf>
      <numFmt numFmtId="170"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horizontal="right" readingOrder="0"/>
    </dxf>
    <dxf>
      <alignment horizontal="right" readingOrder="0"/>
    </dxf>
    <dxf>
      <numFmt numFmtId="13" formatCode="0%"/>
    </dxf>
    <dxf>
      <numFmt numFmtId="170" formatCode="0.0%"/>
    </dxf>
    <dxf>
      <alignment horizontal="right" readingOrder="0"/>
    </dxf>
    <dxf>
      <numFmt numFmtId="13" formatCode="0%"/>
    </dxf>
    <dxf>
      <numFmt numFmtId="170" formatCode="0.0%"/>
    </dxf>
    <dxf>
      <alignment horizontal="right" readingOrder="0"/>
    </dxf>
    <dxf>
      <alignment horizontal="right" readingOrder="0"/>
    </dxf>
    <dxf>
      <numFmt numFmtId="13" formatCode="0%"/>
    </dxf>
    <dxf>
      <numFmt numFmtId="170" formatCode="0.0%"/>
    </dxf>
    <dxf>
      <numFmt numFmtId="13" formatCode="0%"/>
    </dxf>
    <dxf>
      <numFmt numFmtId="170" formatCode="0.0%"/>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b/>
        <color theme="0"/>
      </font>
      <fill>
        <patternFill>
          <bgColor indexed="64"/>
        </patternFill>
      </fill>
    </dxf>
    <dxf>
      <font>
        <b/>
        <color theme="0"/>
      </font>
      <fill>
        <patternFill>
          <bgColor indexed="64"/>
        </patternFill>
      </fill>
    </dxf>
    <dxf>
      <font>
        <b/>
        <color theme="0"/>
      </font>
      <fill>
        <patternFill>
          <bgColor indexed="64"/>
        </patternFill>
      </fill>
    </dxf>
    <dxf>
      <font>
        <b/>
        <color theme="0"/>
      </font>
      <fill>
        <patternFill>
          <bgColor indexed="64"/>
        </patternFill>
      </fill>
    </dxf>
    <dxf>
      <font>
        <b/>
        <color theme="0"/>
      </font>
      <fill>
        <patternFill>
          <bgColor indexed="64"/>
        </patternFill>
      </fill>
    </dxf>
    <dxf>
      <font>
        <b/>
        <color theme="0"/>
      </font>
      <fill>
        <patternFill>
          <bgColor indexed="64"/>
        </patternFill>
      </fill>
    </dxf>
    <dxf>
      <font>
        <b/>
        <color theme="0"/>
      </font>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name val="Arial Narrow"/>
        <scheme val="none"/>
      </font>
      <alignment horizontal="left" readingOrder="0"/>
    </dxf>
    <dxf>
      <numFmt numFmtId="13" formatCode="0%"/>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numFmt numFmtId="13" formatCode="0%"/>
      <alignment horizontal="right" readingOrder="0"/>
    </dxf>
    <dxf>
      <numFmt numFmtId="13" formatCode="0%"/>
      <alignment horizontal="right" readingOrder="0"/>
    </dxf>
    <dxf>
      <numFmt numFmtId="13" formatCode="0%"/>
      <alignment horizontal="right" readingOrder="0"/>
    </dxf>
    <dxf>
      <numFmt numFmtId="13" formatCode="0%"/>
      <alignment horizontal="right" readingOrder="0"/>
    </dxf>
    <dxf>
      <numFmt numFmtId="13" formatCode="0%"/>
      <alignment horizontal="right" readingOrder="0"/>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numFmt numFmtId="13" formatCode="0%"/>
    </dxf>
    <dxf>
      <numFmt numFmtId="13" formatCode="0%"/>
    </dxf>
    <dxf>
      <numFmt numFmtId="13" formatCode="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13" formatCode="0%"/>
    </dxf>
    <dxf>
      <numFmt numFmtId="13" formatCode="0%"/>
    </dxf>
    <dxf>
      <numFmt numFmtId="170" formatCode="0.0%"/>
    </dxf>
    <dxf>
      <numFmt numFmtId="13" formatCode="0%"/>
    </dxf>
    <dxf>
      <numFmt numFmtId="13" formatCode="0%"/>
    </dxf>
    <dxf>
      <numFmt numFmtId="170" formatCode="0.0%"/>
    </dxf>
    <dxf>
      <numFmt numFmtId="13" formatCode="0%"/>
    </dxf>
    <dxf>
      <numFmt numFmtId="13" formatCode="0%"/>
    </dxf>
    <dxf>
      <numFmt numFmtId="170" formatCode="0.0%"/>
    </dxf>
    <dxf>
      <fill>
        <patternFill>
          <bgColor theme="0" tint="-0.499984740745262"/>
        </patternFill>
      </fill>
    </dxf>
    <dxf>
      <numFmt numFmtId="13" formatCode="0%"/>
    </dxf>
    <dxf>
      <fill>
        <patternFill>
          <bgColor theme="0" tint="-0.14999847407452621"/>
        </patternFill>
      </fill>
    </dxf>
    <dxf>
      <numFmt numFmtId="13" formatCode="0%"/>
    </dxf>
    <dxf>
      <numFmt numFmtId="13" formatCode="0%"/>
    </dxf>
    <dxf>
      <numFmt numFmtId="170" formatCode="0.0%"/>
    </dxf>
    <dxf>
      <numFmt numFmtId="13" formatCode="0%"/>
    </dxf>
    <dxf>
      <numFmt numFmtId="170" formatCode="0.0%"/>
    </dxf>
    <dxf>
      <numFmt numFmtId="13" formatCode="0%"/>
    </dxf>
    <dxf>
      <numFmt numFmtId="170" formatCode="0.0%"/>
    </dxf>
    <dxf>
      <numFmt numFmtId="13" formatCode="0%"/>
    </dxf>
    <dxf>
      <numFmt numFmtId="170" formatCode="0.0%"/>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indexed="64"/>
        </patternFill>
      </fill>
    </dxf>
    <dxf>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color theme="0"/>
      </font>
      <fill>
        <patternFill>
          <bgColor indexed="64"/>
        </patternFill>
      </fill>
    </dxf>
    <dxf>
      <font>
        <b val="0"/>
      </font>
    </dxf>
    <dxf>
      <font>
        <b val="0"/>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ont>
        <color auto="1"/>
      </font>
    </dxf>
    <dxf>
      <font>
        <b val="0"/>
      </font>
    </dxf>
    <dxf>
      <font>
        <color auto="1"/>
      </font>
    </dxf>
    <dxf>
      <fill>
        <patternFill>
          <bgColor theme="0"/>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numFmt numFmtId="13" formatCode="0%"/>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0" formatCode="0.0%"/>
    </dxf>
    <dxf>
      <numFmt numFmtId="170" formatCode="0.0%"/>
    </dxf>
    <dxf>
      <numFmt numFmtId="170" formatCode="0.0%"/>
    </dxf>
    <dxf>
      <numFmt numFmtId="14" formatCode="0.00%"/>
    </dxf>
    <dxf>
      <numFmt numFmtId="14" formatCode="0.00%"/>
    </dxf>
    <dxf>
      <numFmt numFmtId="14" formatCode="0.00%"/>
    </dxf>
    <dxf>
      <numFmt numFmtId="173" formatCode="0.000%"/>
    </dxf>
    <dxf>
      <numFmt numFmtId="173" formatCode="0.000%"/>
    </dxf>
    <dxf>
      <numFmt numFmtId="173" formatCode="0.00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left" readingOrder="0"/>
    </dxf>
    <dxf>
      <alignment horizontal="left" readingOrder="0"/>
    </dxf>
    <dxf>
      <alignment horizontal="left" readingOrder="0"/>
    </dxf>
    <dxf>
      <alignment horizontal="left" readingOrder="0"/>
    </dxf>
    <dxf>
      <fill>
        <patternFill patternType="none">
          <fgColor indexed="64"/>
          <bgColor indexed="65"/>
        </patternFill>
      </fill>
      <alignment horizontal="left" readingOrder="0"/>
    </dxf>
    <dxf>
      <fill>
        <patternFill patternType="none">
          <fgColor indexed="64"/>
          <bgColor indexed="65"/>
        </patternFill>
      </fill>
      <alignment horizontal="left" readingOrder="0"/>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alignment horizontal="left" readingOrder="0"/>
    </dxf>
    <dxf>
      <font>
        <b val="0"/>
      </font>
    </dxf>
    <dxf>
      <font>
        <b val="0"/>
      </font>
    </dxf>
    <dxf>
      <font>
        <b val="0"/>
      </font>
    </dxf>
    <dxf>
      <alignment horizontal="right" readingOrder="0"/>
    </dxf>
    <dxf>
      <alignment horizontal="right" readingOrder="0"/>
    </dxf>
    <dxf>
      <alignment horizontal="right" readingOrder="0"/>
    </dxf>
    <dxf>
      <font>
        <color auto="1"/>
      </font>
    </dxf>
    <dxf>
      <alignment horizontal="left" readingOrder="0"/>
    </dxf>
    <dxf>
      <alignment horizontal="left" readingOrder="0"/>
    </dxf>
    <dxf>
      <fill>
        <patternFill patternType="none">
          <fgColor indexed="64"/>
          <bgColor indexed="65"/>
        </patternFill>
      </fill>
    </dxf>
    <dxf>
      <fill>
        <patternFill patternType="none">
          <fgColor indexed="64"/>
          <bgColor indexed="65"/>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general" vertical="bottom" textRotation="0" wrapText="0" indent="0" justifyLastLine="0" shrinkToFit="0" readingOrder="0"/>
    </dxf>
    <dxf>
      <font>
        <name val="Arial Narrow"/>
        <scheme val="none"/>
      </font>
      <alignment horizontal="general" vertical="bottom" textRotation="0" wrapText="0"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left"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left"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horizontal="right" readingOrder="0"/>
    </dxf>
    <dxf>
      <font>
        <b val="0"/>
      </font>
    </dxf>
    <dxf>
      <font>
        <b val="0"/>
      </font>
    </dxf>
    <dxf>
      <font>
        <color theme="1"/>
      </font>
    </dxf>
    <dxf>
      <font>
        <color theme="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none">
          <fgColor indexed="64"/>
          <bgColor indexed="65"/>
        </patternFill>
      </fill>
      <alignment horizontal="left" readingOrder="0"/>
    </dxf>
    <dxf>
      <fill>
        <patternFill patternType="none">
          <fgColor indexed="64"/>
          <bgColor indexed="65"/>
        </patternFill>
      </fill>
      <alignment horizontal="left"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0" formatCode="0.0%"/>
    </dxf>
    <dxf>
      <numFmt numFmtId="13" formatCode="0%"/>
    </dxf>
    <dxf>
      <numFmt numFmtId="170" formatCode="0.0%"/>
    </dxf>
    <dxf>
      <numFmt numFmtId="13" formatCode="0%"/>
    </dxf>
    <dxf>
      <numFmt numFmtId="170" formatCode="0.0%"/>
    </dxf>
    <dxf>
      <fill>
        <patternFill patternType="solid">
          <bgColor theme="0"/>
        </patternFill>
      </fill>
    </dxf>
    <dxf>
      <fill>
        <patternFill patternType="solid">
          <bgColor theme="0"/>
        </patternFill>
      </fill>
    </dxf>
    <dxf>
      <fill>
        <patternFill patternType="solid">
          <bgColor theme="0"/>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4" formatCode="0.00%"/>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fill>
        <patternFill>
          <bgColor auto="1"/>
        </patternFill>
      </fill>
    </dxf>
    <dxf>
      <fill>
        <patternFill>
          <bgColor auto="1"/>
        </patternFill>
      </fill>
    </dxf>
    <dxf>
      <fill>
        <patternFill patternType="solid">
          <bgColor theme="0" tint="-0.14999847407452621"/>
        </patternFill>
      </fill>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theme="0"/>
      </font>
      <fill>
        <patternFill patternType="solid">
          <fgColor indexed="64"/>
          <bgColor theme="0" tint="-0.499984740745262"/>
        </patternFill>
      </fill>
    </dxf>
    <dxf>
      <font>
        <color theme="0"/>
      </font>
      <fill>
        <patternFill patternType="solid">
          <fgColor indexed="64"/>
          <bgColor theme="0" tint="-0.499984740745262"/>
        </patternFill>
      </fill>
    </dxf>
    <dxf>
      <font>
        <color theme="0"/>
      </font>
      <fill>
        <patternFill patternType="solid">
          <fgColor indexed="64"/>
          <bgColor theme="0" tint="-0.499984740745262"/>
        </patternFill>
      </fill>
    </dxf>
    <dxf>
      <font>
        <color theme="0"/>
      </font>
      <fill>
        <patternFill patternType="solid">
          <fgColor indexed="64"/>
          <bgColor theme="0" tint="-0.499984740745262"/>
        </patternFill>
      </fill>
    </dxf>
    <dxf>
      <font>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b/>
      </font>
      <fill>
        <patternFill patternType="solid">
          <fgColor indexed="64"/>
          <bgColor theme="6" tint="0.59999389629810485"/>
        </patternFill>
      </fill>
      <alignment horizontal="general" vertical="bottom" textRotation="0" wrapText="0" indent="0" justifyLastLine="0" shrinkToFit="0" readingOrder="0"/>
    </dxf>
    <dxf>
      <font>
        <b/>
      </font>
      <fill>
        <patternFill patternType="solid">
          <fgColor indexed="64"/>
          <bgColor theme="6" tint="0.59999389629810485"/>
        </patternFill>
      </fill>
      <alignment horizontal="general" vertical="bottom" textRotation="0" wrapText="0" indent="0" justifyLastLine="0" shrinkToFit="0" readingOrder="0"/>
    </dxf>
    <dxf>
      <font>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font>
      <fill>
        <patternFill patternType="solid">
          <fgColor indexed="64"/>
          <bgColor theme="0" tint="-0.499984740745262"/>
        </patternFill>
      </fill>
    </dxf>
    <dxf>
      <font>
        <color theme="0"/>
      </font>
      <fill>
        <patternFill patternType="solid">
          <fgColor indexed="64"/>
          <bgColor theme="0" tint="-0.499984740745262"/>
        </patternFill>
      </fill>
    </dxf>
    <dxf>
      <font>
        <color theme="0"/>
      </font>
      <fill>
        <patternFill patternType="solid">
          <fgColor indexed="64"/>
          <bgColor theme="0" tint="-0.499984740745262"/>
        </patternFill>
      </fill>
    </dxf>
    <dxf>
      <font>
        <color theme="0"/>
      </font>
      <fill>
        <patternFill patternType="solid">
          <fgColor indexed="64"/>
          <bgColor theme="0" tint="-0.499984740745262"/>
        </patternFill>
      </fill>
    </dxf>
    <dxf>
      <font>
        <color theme="0"/>
      </font>
      <fill>
        <patternFill patternType="solid">
          <fgColor indexed="64"/>
          <bgColor theme="0" tint="-0.499984740745262"/>
        </patternFill>
      </fill>
    </dxf>
    <dxf>
      <font>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ill>
        <patternFill patternType="none">
          <fgColor indexed="64"/>
          <bgColor indexed="65"/>
        </patternFill>
      </fill>
    </dxf>
    <dxf>
      <fill>
        <patternFill patternType="solid">
          <fgColor rgb="FFDDEBF7"/>
          <bgColor rgb="FF000000"/>
        </patternFill>
      </fill>
    </dxf>
    <dxf>
      <fill>
        <patternFill patternType="solid">
          <fgColor rgb="FFE2EFDA"/>
          <bgColor rgb="FF000000"/>
        </patternFill>
      </fill>
    </dxf>
    <dxf>
      <fill>
        <patternFill patternType="solid">
          <fgColor rgb="FFF7ABAC"/>
          <bgColor rgb="FF000000"/>
        </patternFill>
      </fill>
    </dxf>
    <dxf>
      <fill>
        <patternFill patternType="solid">
          <fgColor rgb="FFE7E6E6"/>
          <bgColor rgb="FF000000"/>
        </patternFill>
      </fill>
    </dxf>
    <dxf>
      <fill>
        <patternFill patternType="solid">
          <fgColor rgb="FFFCE4D6"/>
          <bgColor rgb="FF000000"/>
        </patternFill>
      </fill>
    </dxf>
    <dxf>
      <fill>
        <patternFill patternType="solid">
          <fgColor rgb="FFD6DCE4"/>
          <bgColor rgb="FF000000"/>
        </patternFill>
      </fill>
    </dxf>
    <dxf>
      <fill>
        <patternFill patternType="solid">
          <fgColor rgb="FFFFE699"/>
          <bgColor rgb="FF000000"/>
        </patternFill>
      </fill>
    </dxf>
    <dxf>
      <fill>
        <patternFill patternType="solid">
          <fgColor rgb="FFFFF698"/>
          <bgColor rgb="FF000000"/>
        </patternFill>
      </fill>
    </dxf>
    <dxf>
      <fill>
        <patternFill patternType="solid">
          <fgColor rgb="FFFFFF00"/>
          <bgColor rgb="FF000000"/>
        </patternFill>
      </fill>
    </dxf>
  </dxfs>
  <tableStyles count="0" defaultTableStyle="TableStyleMedium2" defaultPivotStyle="PivotStyleLight16"/>
  <colors>
    <mruColors>
      <color rgb="FFEE5859"/>
      <color rgb="FFFFF698"/>
      <color rgb="FFF7ABAC"/>
      <color rgb="FF95A0A9"/>
      <color rgb="FFA5C9A1"/>
      <color rgb="FF008F00"/>
      <color rgb="FF009051"/>
      <color rgb="FF00B590"/>
      <color rgb="FF8E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pivotCacheDefinition" Target="pivotCache/pivotCacheDefinition9.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29" Type="http://schemas.openxmlformats.org/officeDocument/2006/relationships/pivotCacheDefinition" Target="pivotCache/pivotCacheDefinition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7.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30" Type="http://schemas.openxmlformats.org/officeDocument/2006/relationships/pivotCacheDefinition" Target="pivotCache/pivotCacheDefinition13.xml"/><Relationship Id="rId8" Type="http://schemas.openxmlformats.org/officeDocument/2006/relationships/worksheet" Target="worksheets/sheet8.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1898039499953E-2"/>
          <c:y val="0.17171296296296296"/>
          <c:w val="0.72108843845612514"/>
          <c:h val="0.61498432487605714"/>
        </c:manualLayout>
      </c:layout>
      <c:lineChart>
        <c:grouping val="standard"/>
        <c:varyColors val="0"/>
        <c:ser>
          <c:idx val="0"/>
          <c:order val="0"/>
          <c:tx>
            <c:v>Prix panier ICSM</c:v>
          </c:tx>
          <c:spPr>
            <a:ln w="28575" cap="rnd">
              <a:solidFill>
                <a:schemeClr val="accent5">
                  <a:lumMod val="75000"/>
                </a:schemeClr>
              </a:solidFill>
              <a:round/>
            </a:ln>
            <a:effectLst/>
          </c:spPr>
          <c:marker>
            <c:symbol val="none"/>
          </c:marker>
          <c:cat>
            <c:numRef>
              <c:f>Variations!$B$51:$H$51</c:f>
              <c:numCache>
                <c:formatCode>mmm\-yy</c:formatCode>
                <c:ptCount val="7"/>
                <c:pt idx="0">
                  <c:v>44136</c:v>
                </c:pt>
                <c:pt idx="1">
                  <c:v>44197</c:v>
                </c:pt>
                <c:pt idx="2">
                  <c:v>44228</c:v>
                </c:pt>
                <c:pt idx="3">
                  <c:v>44256</c:v>
                </c:pt>
                <c:pt idx="4">
                  <c:v>44287</c:v>
                </c:pt>
                <c:pt idx="5">
                  <c:v>44317</c:v>
                </c:pt>
                <c:pt idx="6">
                  <c:v>44348</c:v>
                </c:pt>
              </c:numCache>
            </c:numRef>
          </c:cat>
          <c:val>
            <c:numRef>
              <c:f>Variations!$B$52:$H$52</c:f>
              <c:numCache>
                <c:formatCode>#,##0\ [$HTG]</c:formatCode>
                <c:ptCount val="7"/>
                <c:pt idx="0">
                  <c:v>12528.4447985362</c:v>
                </c:pt>
                <c:pt idx="1">
                  <c:v>12642.945594343801</c:v>
                </c:pt>
                <c:pt idx="2">
                  <c:v>13050.012830123396</c:v>
                </c:pt>
                <c:pt idx="3">
                  <c:v>12375.168620645012</c:v>
                </c:pt>
                <c:pt idx="4">
                  <c:v>13164.381751432</c:v>
                </c:pt>
                <c:pt idx="5">
                  <c:v>13629.584006073876</c:v>
                </c:pt>
                <c:pt idx="6">
                  <c:v>13986.540695998141</c:v>
                </c:pt>
              </c:numCache>
            </c:numRef>
          </c:val>
          <c:smooth val="0"/>
          <c:extLst>
            <c:ext xmlns:c16="http://schemas.microsoft.com/office/drawing/2014/chart" uri="{C3380CC4-5D6E-409C-BE32-E72D297353CC}">
              <c16:uniqueId val="{00000002-8330-404E-B3AC-88C11BFF902F}"/>
            </c:ext>
          </c:extLst>
        </c:ser>
        <c:dLbls>
          <c:showLegendKey val="0"/>
          <c:showVal val="0"/>
          <c:showCatName val="0"/>
          <c:showSerName val="0"/>
          <c:showPercent val="0"/>
          <c:showBubbleSize val="0"/>
        </c:dLbls>
        <c:smooth val="0"/>
        <c:axId val="-662731248"/>
        <c:axId val="-662733424"/>
      </c:lineChart>
      <c:dateAx>
        <c:axId val="-6627312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2733424"/>
        <c:crosses val="autoZero"/>
        <c:auto val="1"/>
        <c:lblOffset val="100"/>
        <c:baseTimeUnit val="months"/>
      </c:dateAx>
      <c:valAx>
        <c:axId val="-662733424"/>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n-US"/>
                  <a:t>HTG</a:t>
                </a:r>
              </a:p>
            </c:rich>
          </c:tx>
          <c:overlay val="0"/>
          <c:spPr>
            <a:noFill/>
            <a:ln>
              <a:noFill/>
            </a:ln>
            <a:effectLst/>
          </c:spPr>
        </c:title>
        <c:numFmt formatCode="#,##0\ [$HTG]" sourceLinked="1"/>
        <c:majorTickMark val="none"/>
        <c:minorTickMark val="none"/>
        <c:tickLblPos val="nextTo"/>
        <c:crossAx val="-662731248"/>
        <c:crosses val="autoZero"/>
        <c:crossBetween val="between"/>
      </c:valAx>
    </c:plotArea>
    <c:legend>
      <c:legendPos val="r"/>
      <c:layout>
        <c:manualLayout>
          <c:xMode val="edge"/>
          <c:yMode val="edge"/>
          <c:x val="0.8344455984315261"/>
          <c:y val="0.35026162694172175"/>
          <c:w val="0.15538994818263041"/>
          <c:h val="0.34891089560056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1898039499953E-2"/>
          <c:y val="0.17171296296296296"/>
          <c:w val="0.72108843845612514"/>
          <c:h val="0.61498432487605714"/>
        </c:manualLayout>
      </c:layout>
      <c:lineChart>
        <c:grouping val="standard"/>
        <c:varyColors val="0"/>
        <c:ser>
          <c:idx val="1"/>
          <c:order val="1"/>
          <c:tx>
            <c:strRef>
              <c:f>Variations!$A$53</c:f>
              <c:strCache>
                <c:ptCount val="1"/>
                <c:pt idx="0">
                  <c:v>Panier Alimentaire ICSM</c:v>
                </c:pt>
              </c:strCache>
            </c:strRef>
          </c:tx>
          <c:marker>
            <c:symbol val="none"/>
          </c:marker>
          <c:dLbls>
            <c:spPr>
              <a:noFill/>
              <a:ln>
                <a:noFill/>
              </a:ln>
              <a:effectLst/>
            </c:spPr>
            <c:txPr>
              <a:bodyPr wrap="square" lIns="38100" tIns="19050" rIns="38100" bIns="19050" anchor="ctr">
                <a:spAutoFit/>
              </a:bodyPr>
              <a:lstStyle/>
              <a:p>
                <a:pPr>
                  <a:defRPr sz="8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Variations!$B$51:$H$51</c:f>
              <c:numCache>
                <c:formatCode>mmm\-yy</c:formatCode>
                <c:ptCount val="7"/>
                <c:pt idx="0">
                  <c:v>44136</c:v>
                </c:pt>
                <c:pt idx="1">
                  <c:v>44197</c:v>
                </c:pt>
                <c:pt idx="2">
                  <c:v>44228</c:v>
                </c:pt>
                <c:pt idx="3">
                  <c:v>44256</c:v>
                </c:pt>
                <c:pt idx="4">
                  <c:v>44287</c:v>
                </c:pt>
                <c:pt idx="5">
                  <c:v>44317</c:v>
                </c:pt>
                <c:pt idx="6">
                  <c:v>44348</c:v>
                </c:pt>
              </c:numCache>
            </c:numRef>
          </c:cat>
          <c:val>
            <c:numRef>
              <c:f>Variations!$B$53:$H$53</c:f>
              <c:numCache>
                <c:formatCode>#,##0.00\ [$HTG]</c:formatCode>
                <c:ptCount val="7"/>
                <c:pt idx="0">
                  <c:v>10693.448948602621</c:v>
                </c:pt>
                <c:pt idx="1">
                  <c:v>10861.695594343801</c:v>
                </c:pt>
                <c:pt idx="2">
                  <c:v>11107.512830123396</c:v>
                </c:pt>
                <c:pt idx="3">
                  <c:v>10675.168620645012</c:v>
                </c:pt>
                <c:pt idx="4">
                  <c:v>11483.131751431963</c:v>
                </c:pt>
                <c:pt idx="5" formatCode="#,##0\ [$HTG]">
                  <c:v>11831.66733940721</c:v>
                </c:pt>
                <c:pt idx="6" formatCode="#,##0\ [$HTG]">
                  <c:v>12082.790695998141</c:v>
                </c:pt>
              </c:numCache>
            </c:numRef>
          </c:val>
          <c:smooth val="0"/>
          <c:extLst>
            <c:ext xmlns:c16="http://schemas.microsoft.com/office/drawing/2014/chart" uri="{C3380CC4-5D6E-409C-BE32-E72D297353CC}">
              <c16:uniqueId val="{00000005-FD9E-44E1-B80A-DA34A62AC361}"/>
            </c:ext>
          </c:extLst>
        </c:ser>
        <c:ser>
          <c:idx val="2"/>
          <c:order val="2"/>
          <c:tx>
            <c:strRef>
              <c:f>Variations!$A$54</c:f>
              <c:strCache>
                <c:ptCount val="1"/>
                <c:pt idx="0">
                  <c:v>Panier EHA ICSM</c:v>
                </c:pt>
              </c:strCache>
            </c:strRef>
          </c:tx>
          <c:marker>
            <c:symbol val="none"/>
          </c:marker>
          <c:dLbls>
            <c:spPr>
              <a:noFill/>
              <a:ln>
                <a:noFill/>
              </a:ln>
              <a:effectLst/>
            </c:spPr>
            <c:txPr>
              <a:bodyPr wrap="square" lIns="38100" tIns="19050" rIns="38100" bIns="19050" anchor="ctr">
                <a:spAutoFit/>
              </a:bodyPr>
              <a:lstStyle/>
              <a:p>
                <a:pPr>
                  <a:defRPr sz="8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Variations!$B$51:$H$51</c:f>
              <c:numCache>
                <c:formatCode>mmm\-yy</c:formatCode>
                <c:ptCount val="7"/>
                <c:pt idx="0">
                  <c:v>44136</c:v>
                </c:pt>
                <c:pt idx="1">
                  <c:v>44197</c:v>
                </c:pt>
                <c:pt idx="2">
                  <c:v>44228</c:v>
                </c:pt>
                <c:pt idx="3">
                  <c:v>44256</c:v>
                </c:pt>
                <c:pt idx="4">
                  <c:v>44287</c:v>
                </c:pt>
                <c:pt idx="5">
                  <c:v>44317</c:v>
                </c:pt>
                <c:pt idx="6">
                  <c:v>44348</c:v>
                </c:pt>
              </c:numCache>
            </c:numRef>
          </c:cat>
          <c:val>
            <c:numRef>
              <c:f>Variations!$B$54:$H$54</c:f>
              <c:numCache>
                <c:formatCode>#,##0.00\ [$HTG]</c:formatCode>
                <c:ptCount val="7"/>
                <c:pt idx="0">
                  <c:v>1834.9958499335989</c:v>
                </c:pt>
                <c:pt idx="1">
                  <c:v>1781.25</c:v>
                </c:pt>
                <c:pt idx="2">
                  <c:v>1942.5</c:v>
                </c:pt>
                <c:pt idx="3">
                  <c:v>1700</c:v>
                </c:pt>
                <c:pt idx="4">
                  <c:v>1681.25</c:v>
                </c:pt>
                <c:pt idx="5" formatCode="#,##0\ [$HTG]">
                  <c:v>1797.9166666666665</c:v>
                </c:pt>
                <c:pt idx="6" formatCode="#,##0\ [$HTG]">
                  <c:v>1903.75</c:v>
                </c:pt>
              </c:numCache>
            </c:numRef>
          </c:val>
          <c:smooth val="0"/>
          <c:extLst>
            <c:ext xmlns:c16="http://schemas.microsoft.com/office/drawing/2014/chart" uri="{C3380CC4-5D6E-409C-BE32-E72D297353CC}">
              <c16:uniqueId val="{00000000-A9E5-495F-9CD7-DBBAA2A2C5B3}"/>
            </c:ext>
          </c:extLst>
        </c:ser>
        <c:dLbls>
          <c:dLblPos val="t"/>
          <c:showLegendKey val="0"/>
          <c:showVal val="1"/>
          <c:showCatName val="0"/>
          <c:showSerName val="0"/>
          <c:showPercent val="0"/>
          <c:showBubbleSize val="0"/>
        </c:dLbls>
        <c:smooth val="0"/>
        <c:axId val="-662732880"/>
        <c:axId val="-662732336"/>
        <c:extLst>
          <c:ext xmlns:c15="http://schemas.microsoft.com/office/drawing/2012/chart" uri="{02D57815-91ED-43cb-92C2-25804820EDAC}">
            <c15:filteredLineSeries>
              <c15:ser>
                <c:idx val="0"/>
                <c:order val="0"/>
                <c:tx>
                  <c:strRef>
                    <c:extLst>
                      <c:ext uri="{02D57815-91ED-43cb-92C2-25804820EDAC}">
                        <c15:formulaRef>
                          <c15:sqref>Variations!$A$52</c15:sqref>
                        </c15:formulaRef>
                      </c:ext>
                    </c:extLst>
                    <c:strCache>
                      <c:ptCount val="1"/>
                      <c:pt idx="0">
                        <c:v>Panier ICSM sans eau</c:v>
                      </c:pt>
                    </c:strCache>
                  </c:strRef>
                </c:tx>
                <c:marker>
                  <c:symbol val="none"/>
                </c:marker>
                <c:dLbls>
                  <c:spPr>
                    <a:noFill/>
                    <a:ln>
                      <a:noFill/>
                    </a:ln>
                    <a:effectLst/>
                  </c:spPr>
                  <c:txPr>
                    <a:bodyPr wrap="square" lIns="38100" tIns="19050" rIns="38100" bIns="19050" anchor="ctr">
                      <a:spAutoFit/>
                    </a:bodyPr>
                    <a:lstStyle/>
                    <a:p>
                      <a:pPr>
                        <a:defRPr sz="800"/>
                      </a:pPr>
                      <a:endParaRPr lang="en-US"/>
                    </a:p>
                  </c:txPr>
                  <c:dLblPos val="t"/>
                  <c:showLegendKey val="0"/>
                  <c:showVal val="1"/>
                  <c:showCatName val="0"/>
                  <c:showSerName val="0"/>
                  <c:showPercent val="0"/>
                  <c:showBubbleSize val="0"/>
                  <c:showLeaderLines val="0"/>
                  <c:extLst>
                    <c:ext uri="{CE6537A1-D6FC-4f65-9D91-7224C49458BB}">
                      <c15:showLeaderLines val="1"/>
                    </c:ext>
                  </c:extLst>
                </c:dLbls>
                <c:cat>
                  <c:numRef>
                    <c:extLst>
                      <c:ext uri="{02D57815-91ED-43cb-92C2-25804820EDAC}">
                        <c15:formulaRef>
                          <c15:sqref>Variations!$B$51:$H$51</c15:sqref>
                        </c15:formulaRef>
                      </c:ext>
                    </c:extLst>
                    <c:numCache>
                      <c:formatCode>mmm\-yy</c:formatCode>
                      <c:ptCount val="7"/>
                      <c:pt idx="0">
                        <c:v>44136</c:v>
                      </c:pt>
                      <c:pt idx="1">
                        <c:v>44197</c:v>
                      </c:pt>
                      <c:pt idx="2">
                        <c:v>44228</c:v>
                      </c:pt>
                      <c:pt idx="3">
                        <c:v>44256</c:v>
                      </c:pt>
                      <c:pt idx="4">
                        <c:v>44287</c:v>
                      </c:pt>
                      <c:pt idx="5">
                        <c:v>44317</c:v>
                      </c:pt>
                      <c:pt idx="6">
                        <c:v>44348</c:v>
                      </c:pt>
                    </c:numCache>
                  </c:numRef>
                </c:cat>
                <c:val>
                  <c:numRef>
                    <c:extLst>
                      <c:ext uri="{02D57815-91ED-43cb-92C2-25804820EDAC}">
                        <c15:formulaRef>
                          <c15:sqref>Variations!$B$52:$H$52</c15:sqref>
                        </c15:formulaRef>
                      </c:ext>
                    </c:extLst>
                    <c:numCache>
                      <c:formatCode>#,##0\ [$HTG]</c:formatCode>
                      <c:ptCount val="7"/>
                      <c:pt idx="0">
                        <c:v>12528.4447985362</c:v>
                      </c:pt>
                      <c:pt idx="1">
                        <c:v>12642.945594343801</c:v>
                      </c:pt>
                      <c:pt idx="2">
                        <c:v>13050.012830123396</c:v>
                      </c:pt>
                      <c:pt idx="3">
                        <c:v>12375.168620645012</c:v>
                      </c:pt>
                      <c:pt idx="4">
                        <c:v>13164.381751432</c:v>
                      </c:pt>
                      <c:pt idx="5">
                        <c:v>13629.584006073876</c:v>
                      </c:pt>
                      <c:pt idx="6">
                        <c:v>13986.540695998141</c:v>
                      </c:pt>
                    </c:numCache>
                  </c:numRef>
                </c:val>
                <c:smooth val="0"/>
                <c:extLst>
                  <c:ext xmlns:c16="http://schemas.microsoft.com/office/drawing/2014/chart" uri="{C3380CC4-5D6E-409C-BE32-E72D297353CC}">
                    <c16:uniqueId val="{00000004-FD9E-44E1-B80A-DA34A62AC361}"/>
                  </c:ext>
                </c:extLst>
              </c15:ser>
            </c15:filteredLineSeries>
          </c:ext>
        </c:extLst>
      </c:lineChart>
      <c:dateAx>
        <c:axId val="-66273288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662732336"/>
        <c:crosses val="autoZero"/>
        <c:auto val="1"/>
        <c:lblOffset val="100"/>
        <c:baseTimeUnit val="months"/>
      </c:dateAx>
      <c:valAx>
        <c:axId val="-662732336"/>
        <c:scaling>
          <c:orientation val="minMax"/>
        </c:scaling>
        <c:delete val="1"/>
        <c:axPos val="l"/>
        <c:numFmt formatCode="#,##0.00\ [$HTG]" sourceLinked="1"/>
        <c:majorTickMark val="none"/>
        <c:minorTickMark val="none"/>
        <c:tickLblPos val="nextTo"/>
        <c:crossAx val="-662732880"/>
        <c:crosses val="autoZero"/>
        <c:crossBetween val="between"/>
      </c:valAx>
    </c:plotArea>
    <c:legend>
      <c:legendPos val="r"/>
      <c:legendEntry>
        <c:idx val="0"/>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Entry>
      <c:layout>
        <c:manualLayout>
          <c:xMode val="edge"/>
          <c:yMode val="edge"/>
          <c:x val="0.80357030603962798"/>
          <c:y val="0.33736872293877884"/>
          <c:w val="0.14468470010555587"/>
          <c:h val="0.161523316525033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ln>
      <a:solidFill>
        <a:schemeClr val="bg1">
          <a:lumMod val="75000"/>
        </a:schemeClr>
      </a:solidFill>
    </a:ln>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latin typeface="Arial Narrow" panose="020B0606020202030204" pitchFamily="34" charset="0"/>
              </a:rPr>
              <a:t>Profil</a:t>
            </a:r>
            <a:r>
              <a:rPr lang="en-US" sz="1200" baseline="0">
                <a:latin typeface="Arial Narrow" panose="020B0606020202030204" pitchFamily="34" charset="0"/>
              </a:rPr>
              <a:t> des commerçants enquêtés, désaggrégé par sexe</a:t>
            </a:r>
            <a:endParaRPr lang="en-US" sz="1200">
              <a:latin typeface="Arial Narrow" panose="020B060602020203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 1'!$B$10</c:f>
              <c:strCache>
                <c:ptCount val="1"/>
                <c:pt idx="0">
                  <c:v>Détaillant mobile / sur table</c:v>
                </c:pt>
              </c:strCache>
            </c:strRef>
          </c:tx>
          <c:spPr>
            <a:solidFill>
              <a:schemeClr val="accent1"/>
            </a:solidFill>
            <a:ln>
              <a:noFill/>
            </a:ln>
            <a:effectLst/>
          </c:spPr>
          <c:invertIfNegative val="0"/>
          <c:cat>
            <c:strRef>
              <c:f>'Graph 1'!$C$9:$D$9</c:f>
              <c:strCache>
                <c:ptCount val="2"/>
                <c:pt idx="0">
                  <c:v>Femme</c:v>
                </c:pt>
                <c:pt idx="1">
                  <c:v>Homme</c:v>
                </c:pt>
              </c:strCache>
            </c:strRef>
          </c:cat>
          <c:val>
            <c:numRef>
              <c:f>'Graph 1'!$C$10:$D$10</c:f>
              <c:numCache>
                <c:formatCode>0%</c:formatCode>
                <c:ptCount val="2"/>
                <c:pt idx="0">
                  <c:v>0.56999999999999995</c:v>
                </c:pt>
                <c:pt idx="1">
                  <c:v>0.14000000000000001</c:v>
                </c:pt>
              </c:numCache>
            </c:numRef>
          </c:val>
          <c:extLst>
            <c:ext xmlns:c16="http://schemas.microsoft.com/office/drawing/2014/chart" uri="{C3380CC4-5D6E-409C-BE32-E72D297353CC}">
              <c16:uniqueId val="{00000000-681E-410B-9F02-5091713E6FA4}"/>
            </c:ext>
          </c:extLst>
        </c:ser>
        <c:ser>
          <c:idx val="1"/>
          <c:order val="1"/>
          <c:tx>
            <c:strRef>
              <c:f>'Graph 1'!$B$11</c:f>
              <c:strCache>
                <c:ptCount val="1"/>
                <c:pt idx="0">
                  <c:v>Détaillant avec boutique</c:v>
                </c:pt>
              </c:strCache>
            </c:strRef>
          </c:tx>
          <c:spPr>
            <a:solidFill>
              <a:schemeClr val="accent2"/>
            </a:solidFill>
            <a:ln>
              <a:noFill/>
            </a:ln>
            <a:effectLst/>
          </c:spPr>
          <c:invertIfNegative val="0"/>
          <c:cat>
            <c:strRef>
              <c:f>'Graph 1'!$C$9:$D$9</c:f>
              <c:strCache>
                <c:ptCount val="2"/>
                <c:pt idx="0">
                  <c:v>Femme</c:v>
                </c:pt>
                <c:pt idx="1">
                  <c:v>Homme</c:v>
                </c:pt>
              </c:strCache>
            </c:strRef>
          </c:cat>
          <c:val>
            <c:numRef>
              <c:f>'Graph 1'!$C$11:$D$11</c:f>
              <c:numCache>
                <c:formatCode>0%</c:formatCode>
                <c:ptCount val="2"/>
                <c:pt idx="0">
                  <c:v>0.12</c:v>
                </c:pt>
                <c:pt idx="1">
                  <c:v>7.0000000000000007E-2</c:v>
                </c:pt>
              </c:numCache>
            </c:numRef>
          </c:val>
          <c:extLst>
            <c:ext xmlns:c16="http://schemas.microsoft.com/office/drawing/2014/chart" uri="{C3380CC4-5D6E-409C-BE32-E72D297353CC}">
              <c16:uniqueId val="{00000001-681E-410B-9F02-5091713E6FA4}"/>
            </c:ext>
          </c:extLst>
        </c:ser>
        <c:ser>
          <c:idx val="2"/>
          <c:order val="2"/>
          <c:tx>
            <c:strRef>
              <c:f>'Graph 1'!$B$12</c:f>
              <c:strCache>
                <c:ptCount val="1"/>
                <c:pt idx="0">
                  <c:v>Pharmacie</c:v>
                </c:pt>
              </c:strCache>
            </c:strRef>
          </c:tx>
          <c:spPr>
            <a:solidFill>
              <a:schemeClr val="accent3"/>
            </a:solidFill>
            <a:ln>
              <a:noFill/>
            </a:ln>
            <a:effectLst/>
          </c:spPr>
          <c:invertIfNegative val="0"/>
          <c:cat>
            <c:strRef>
              <c:f>'Graph 1'!$C$9:$D$9</c:f>
              <c:strCache>
                <c:ptCount val="2"/>
                <c:pt idx="0">
                  <c:v>Femme</c:v>
                </c:pt>
                <c:pt idx="1">
                  <c:v>Homme</c:v>
                </c:pt>
              </c:strCache>
            </c:strRef>
          </c:cat>
          <c:val>
            <c:numRef>
              <c:f>'Graph 1'!$C$12:$D$12</c:f>
              <c:numCache>
                <c:formatCode>0%</c:formatCode>
                <c:ptCount val="2"/>
                <c:pt idx="0">
                  <c:v>0.03</c:v>
                </c:pt>
                <c:pt idx="1">
                  <c:v>0</c:v>
                </c:pt>
              </c:numCache>
            </c:numRef>
          </c:val>
          <c:extLst>
            <c:ext xmlns:c16="http://schemas.microsoft.com/office/drawing/2014/chart" uri="{C3380CC4-5D6E-409C-BE32-E72D297353CC}">
              <c16:uniqueId val="{00000002-681E-410B-9F02-5091713E6FA4}"/>
            </c:ext>
          </c:extLst>
        </c:ser>
        <c:dLbls>
          <c:showLegendKey val="0"/>
          <c:showVal val="0"/>
          <c:showCatName val="0"/>
          <c:showSerName val="0"/>
          <c:showPercent val="0"/>
          <c:showBubbleSize val="0"/>
        </c:dLbls>
        <c:gapWidth val="150"/>
        <c:overlap val="100"/>
        <c:axId val="-662728528"/>
        <c:axId val="-662731792"/>
      </c:barChart>
      <c:catAx>
        <c:axId val="-66272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31792"/>
        <c:crosses val="autoZero"/>
        <c:auto val="1"/>
        <c:lblAlgn val="ctr"/>
        <c:lblOffset val="100"/>
        <c:noMultiLvlLbl val="0"/>
      </c:catAx>
      <c:valAx>
        <c:axId val="-662731792"/>
        <c:scaling>
          <c:orientation val="minMax"/>
        </c:scaling>
        <c:delete val="1"/>
        <c:axPos val="l"/>
        <c:numFmt formatCode="0%" sourceLinked="1"/>
        <c:majorTickMark val="none"/>
        <c:minorTickMark val="none"/>
        <c:tickLblPos val="nextTo"/>
        <c:crossAx val="-662728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96178595148838"/>
          <c:y val="0.22707366268531859"/>
          <c:w val="0.68903821404851162"/>
          <c:h val="0.77292633731468141"/>
        </c:manualLayout>
      </c:layout>
      <c:barChart>
        <c:barDir val="bar"/>
        <c:grouping val="clustered"/>
        <c:varyColors val="0"/>
        <c:ser>
          <c:idx val="0"/>
          <c:order val="0"/>
          <c:tx>
            <c:strRef>
              <c:f>'Graph 1'!$C$15</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 1'!$B$16:$B$19</c:f>
              <c:strCache>
                <c:ptCount val="4"/>
                <c:pt idx="0">
                  <c:v>Pas de réponse</c:v>
                </c:pt>
                <c:pt idx="1">
                  <c:v>Aucune variation</c:v>
                </c:pt>
                <c:pt idx="2">
                  <c:v>Moins de commerçants</c:v>
                </c:pt>
                <c:pt idx="3">
                  <c:v>Plus de commerçants</c:v>
                </c:pt>
              </c:strCache>
            </c:strRef>
          </c:cat>
          <c:val>
            <c:numRef>
              <c:f>'Graph 1'!$C$16:$C$19</c:f>
              <c:numCache>
                <c:formatCode>0%</c:formatCode>
                <c:ptCount val="4"/>
                <c:pt idx="0">
                  <c:v>0.19</c:v>
                </c:pt>
                <c:pt idx="1">
                  <c:v>0.33</c:v>
                </c:pt>
                <c:pt idx="2">
                  <c:v>0.27</c:v>
                </c:pt>
                <c:pt idx="3">
                  <c:v>0.2</c:v>
                </c:pt>
              </c:numCache>
            </c:numRef>
          </c:val>
          <c:extLst>
            <c:ext xmlns:c16="http://schemas.microsoft.com/office/drawing/2014/chart" uri="{C3380CC4-5D6E-409C-BE32-E72D297353CC}">
              <c16:uniqueId val="{00000000-FE18-4CB9-AE24-107EA2D12DC9}"/>
            </c:ext>
          </c:extLst>
        </c:ser>
        <c:dLbls>
          <c:dLblPos val="outEnd"/>
          <c:showLegendKey val="0"/>
          <c:showVal val="1"/>
          <c:showCatName val="0"/>
          <c:showSerName val="0"/>
          <c:showPercent val="0"/>
          <c:showBubbleSize val="0"/>
        </c:dLbls>
        <c:gapWidth val="182"/>
        <c:axId val="-662727440"/>
        <c:axId val="-662727984"/>
      </c:barChart>
      <c:catAx>
        <c:axId val="-662727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7984"/>
        <c:crosses val="autoZero"/>
        <c:auto val="1"/>
        <c:lblAlgn val="ctr"/>
        <c:lblOffset val="100"/>
        <c:noMultiLvlLbl val="0"/>
      </c:catAx>
      <c:valAx>
        <c:axId val="-662727984"/>
        <c:scaling>
          <c:orientation val="minMax"/>
        </c:scaling>
        <c:delete val="1"/>
        <c:axPos val="b"/>
        <c:numFmt formatCode="0%" sourceLinked="1"/>
        <c:majorTickMark val="none"/>
        <c:minorTickMark val="none"/>
        <c:tickLblPos val="nextTo"/>
        <c:crossAx val="-662727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Taille des commerces enquêtés, désaggrégé par sexe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 1'!$C$2</c:f>
              <c:strCache>
                <c:ptCount val="1"/>
                <c:pt idx="0">
                  <c:v>Femme</c:v>
                </c:pt>
              </c:strCache>
            </c:strRef>
          </c:tx>
          <c:spPr>
            <a:solidFill>
              <a:schemeClr val="accent1"/>
            </a:solidFill>
            <a:ln>
              <a:noFill/>
            </a:ln>
            <a:effectLst/>
          </c:spPr>
          <c:invertIfNegative val="0"/>
          <c:cat>
            <c:strRef>
              <c:f>'Graph 1'!$B$3:$B$6</c:f>
              <c:strCache>
                <c:ptCount val="4"/>
                <c:pt idx="0">
                  <c:v>Moins de 20</c:v>
                </c:pt>
                <c:pt idx="1">
                  <c:v>Entre 21 et 60</c:v>
                </c:pt>
                <c:pt idx="2">
                  <c:v>Plus de 60</c:v>
                </c:pt>
                <c:pt idx="3">
                  <c:v>Pas de réponse</c:v>
                </c:pt>
              </c:strCache>
            </c:strRef>
          </c:cat>
          <c:val>
            <c:numRef>
              <c:f>'Graph 1'!$C$3:$C$6</c:f>
              <c:numCache>
                <c:formatCode>0%</c:formatCode>
                <c:ptCount val="4"/>
                <c:pt idx="0">
                  <c:v>0.47906976744186047</c:v>
                </c:pt>
                <c:pt idx="1">
                  <c:v>0.19534883720930232</c:v>
                </c:pt>
                <c:pt idx="2">
                  <c:v>9.3023255813953487E-3</c:v>
                </c:pt>
                <c:pt idx="3">
                  <c:v>0.10232558139534884</c:v>
                </c:pt>
              </c:numCache>
            </c:numRef>
          </c:val>
          <c:extLst>
            <c:ext xmlns:c16="http://schemas.microsoft.com/office/drawing/2014/chart" uri="{C3380CC4-5D6E-409C-BE32-E72D297353CC}">
              <c16:uniqueId val="{00000000-020A-4CB7-9514-BDEAD9F11481}"/>
            </c:ext>
          </c:extLst>
        </c:ser>
        <c:ser>
          <c:idx val="1"/>
          <c:order val="1"/>
          <c:tx>
            <c:strRef>
              <c:f>'Graph 1'!$D$2</c:f>
              <c:strCache>
                <c:ptCount val="1"/>
                <c:pt idx="0">
                  <c:v>Homme</c:v>
                </c:pt>
              </c:strCache>
            </c:strRef>
          </c:tx>
          <c:spPr>
            <a:solidFill>
              <a:schemeClr val="accent2"/>
            </a:solidFill>
            <a:ln>
              <a:noFill/>
            </a:ln>
            <a:effectLst/>
          </c:spPr>
          <c:invertIfNegative val="0"/>
          <c:cat>
            <c:strRef>
              <c:f>'Graph 1'!$B$3:$B$6</c:f>
              <c:strCache>
                <c:ptCount val="4"/>
                <c:pt idx="0">
                  <c:v>Moins de 20</c:v>
                </c:pt>
                <c:pt idx="1">
                  <c:v>Entre 21 et 60</c:v>
                </c:pt>
                <c:pt idx="2">
                  <c:v>Plus de 60</c:v>
                </c:pt>
                <c:pt idx="3">
                  <c:v>Pas de réponse</c:v>
                </c:pt>
              </c:strCache>
            </c:strRef>
          </c:cat>
          <c:val>
            <c:numRef>
              <c:f>'Graph 1'!$D$3:$D$6</c:f>
              <c:numCache>
                <c:formatCode>0%</c:formatCode>
                <c:ptCount val="4"/>
                <c:pt idx="0">
                  <c:v>5.5813953488372092E-2</c:v>
                </c:pt>
                <c:pt idx="1">
                  <c:v>8.8372093023255813E-2</c:v>
                </c:pt>
                <c:pt idx="2">
                  <c:v>0</c:v>
                </c:pt>
                <c:pt idx="3">
                  <c:v>6.9767441860465115E-2</c:v>
                </c:pt>
              </c:numCache>
            </c:numRef>
          </c:val>
          <c:extLst>
            <c:ext xmlns:c16="http://schemas.microsoft.com/office/drawing/2014/chart" uri="{C3380CC4-5D6E-409C-BE32-E72D297353CC}">
              <c16:uniqueId val="{00000001-020A-4CB7-9514-BDEAD9F11481}"/>
            </c:ext>
          </c:extLst>
        </c:ser>
        <c:dLbls>
          <c:showLegendKey val="0"/>
          <c:showVal val="0"/>
          <c:showCatName val="0"/>
          <c:showSerName val="0"/>
          <c:showPercent val="0"/>
          <c:showBubbleSize val="0"/>
        </c:dLbls>
        <c:gapWidth val="150"/>
        <c:overlap val="100"/>
        <c:axId val="-662726896"/>
        <c:axId val="-662725808"/>
      </c:barChart>
      <c:catAx>
        <c:axId val="-66272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5808"/>
        <c:crosses val="autoZero"/>
        <c:auto val="1"/>
        <c:lblAlgn val="ctr"/>
        <c:lblOffset val="100"/>
        <c:noMultiLvlLbl val="0"/>
      </c:catAx>
      <c:valAx>
        <c:axId val="-6627258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68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10</xdr:col>
      <xdr:colOff>975964</xdr:colOff>
      <xdr:row>49</xdr:row>
      <xdr:rowOff>140313</xdr:rowOff>
    </xdr:from>
    <xdr:to>
      <xdr:col>18</xdr:col>
      <xdr:colOff>219249</xdr:colOff>
      <xdr:row>62</xdr:row>
      <xdr:rowOff>143325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270969</xdr:colOff>
      <xdr:row>49</xdr:row>
      <xdr:rowOff>154259</xdr:rowOff>
    </xdr:from>
    <xdr:to>
      <xdr:col>30</xdr:col>
      <xdr:colOff>168686</xdr:colOff>
      <xdr:row>62</xdr:row>
      <xdr:rowOff>165686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1</xdr:row>
      <xdr:rowOff>1</xdr:rowOff>
    </xdr:from>
    <xdr:to>
      <xdr:col>18</xdr:col>
      <xdr:colOff>571500</xdr:colOff>
      <xdr:row>14</xdr:row>
      <xdr:rowOff>25401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1</xdr:row>
      <xdr:rowOff>0</xdr:rowOff>
    </xdr:from>
    <xdr:to>
      <xdr:col>26</xdr:col>
      <xdr:colOff>624869</xdr:colOff>
      <xdr:row>15</xdr:row>
      <xdr:rowOff>6935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980807</xdr:colOff>
      <xdr:row>1</xdr:row>
      <xdr:rowOff>28460</xdr:rowOff>
    </xdr:from>
    <xdr:to>
      <xdr:col>11</xdr:col>
      <xdr:colOff>503410</xdr:colOff>
      <xdr:row>14</xdr:row>
      <xdr:rowOff>185757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Emma KRUGER" refreshedDate="44385.688843981479" createdVersion="6" refreshedVersion="6" minRefreshableVersion="3" recordCount="200">
  <cacheSource type="worksheet">
    <worksheetSource ref="C1:C1048576" sheet="Processed_Data"/>
  </cacheSource>
  <cacheFields count="1">
    <cacheField name="q02_organisation" numFmtId="0">
      <sharedItems containsBlank="1" count="10">
        <s v="MOJDDE"/>
        <s v="CARE"/>
        <s v="Save the Children"/>
        <s v="Mercy Corps"/>
        <s v="Croix-Rouge Neerlandaise"/>
        <s v="FOKA DAI AYITI"/>
        <s v="WFP"/>
        <s v="Concern"/>
        <s v="CRS"/>
        <m/>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Emma KRUGER" refreshedDate="44386.540613194447" createdVersion="6" refreshedVersion="6" minRefreshableVersion="3" recordCount="199">
  <cacheSource type="worksheet">
    <worksheetSource ref="AQ1:BE200" sheet="Processed_Data"/>
  </cacheSource>
  <cacheFields count="15">
    <cacheField name="q3_3_importe_farine_ble" numFmtId="0">
      <sharedItems count="4">
        <s v=""/>
        <s v="Oui"/>
        <s v="Non"/>
        <s v="Je ne sais pas, je ne souhaite pas répondre"/>
      </sharedItems>
    </cacheField>
    <cacheField name="q3_3_importe_riz" numFmtId="0">
      <sharedItems count="4">
        <s v=""/>
        <s v="Oui"/>
        <s v="Je ne sais pas, je ne souhaite pas répondre"/>
        <s v="Non"/>
      </sharedItems>
    </cacheField>
    <cacheField name="q3_3_importe_mais" numFmtId="0">
      <sharedItems count="4">
        <s v=""/>
        <s v="Oui"/>
        <s v="Non"/>
        <s v="Je ne sais pas, je ne souhaite pas répondre"/>
      </sharedItems>
    </cacheField>
    <cacheField name="q3_3_importe_sucre" numFmtId="0">
      <sharedItems count="4">
        <s v=""/>
        <s v="Oui"/>
        <s v="Non"/>
        <s v="Je ne sais pas, je ne souhaite pas répondre"/>
      </sharedItems>
    </cacheField>
    <cacheField name="q3_3_importe_haricot_noir" numFmtId="0">
      <sharedItems containsBlank="1" count="5">
        <s v=""/>
        <s v="Oui"/>
        <s v="Non"/>
        <s v="Je ne sais pas, je ne souhaite pas répondre"/>
        <m/>
      </sharedItems>
    </cacheField>
    <cacheField name="q3_3_importe_haricot_rouge" numFmtId="0">
      <sharedItems containsBlank="1" count="5">
        <s v=""/>
        <s v="Oui"/>
        <s v="Non"/>
        <s v="Je ne sais pas, je ne souhaite pas répondre"/>
        <m/>
      </sharedItems>
    </cacheField>
    <cacheField name="q3_3_importe_huile" numFmtId="0">
      <sharedItems containsBlank="1" count="6">
        <s v=""/>
        <s v="Oui"/>
        <m/>
        <s v="Je ne sais pas, je ne souhaite pas répondre"/>
        <s v="Non"/>
        <e v="#REF!" u="1"/>
      </sharedItems>
    </cacheField>
    <cacheField name="q3_3_importe_savon_lessive" numFmtId="0">
      <sharedItems count="4">
        <s v=""/>
        <s v="Non"/>
        <s v="Oui"/>
        <s v="Je ne sais pas, je ne souhaite pas répondre"/>
      </sharedItems>
    </cacheField>
    <cacheField name="q3_3_importe_brosse_dent" numFmtId="0">
      <sharedItems count="4">
        <s v=""/>
        <s v="Oui"/>
        <s v="Je ne sais pas, je ne souhaite pas répondre"/>
        <s v="Non"/>
      </sharedItems>
    </cacheField>
    <cacheField name="q3_3_importe_papier_toilette" numFmtId="0">
      <sharedItems count="4">
        <s v=""/>
        <s v="Oui"/>
        <s v="Je ne sais pas, je ne souhaite pas répondre"/>
        <s v="Non"/>
      </sharedItems>
    </cacheField>
    <cacheField name="q3_3_importe_chlore_liquide" numFmtId="0">
      <sharedItems count="2">
        <s v=""/>
        <s v="Oui"/>
      </sharedItems>
    </cacheField>
    <cacheField name="q3_3_importe_savon_mains" numFmtId="0">
      <sharedItems count="4">
        <s v=""/>
        <s v="Oui"/>
        <s v="Je ne sais pas, je ne souhaite pas répondre"/>
        <s v="Non"/>
      </sharedItems>
    </cacheField>
    <cacheField name="q3_3_importe_dentrifrice" numFmtId="0">
      <sharedItems count="4">
        <s v=""/>
        <s v="Oui"/>
        <s v="Je ne sais pas, je ne souhaite pas répondre"/>
        <s v="Non"/>
      </sharedItems>
    </cacheField>
    <cacheField name="q3_3_importe_serviettes_hygieniques" numFmtId="0">
      <sharedItems count="4">
        <s v=""/>
        <s v="Oui"/>
        <s v="Je ne sais pas, je ne souhaite pas répondre"/>
        <s v="Non"/>
      </sharedItems>
    </cacheField>
    <cacheField name="q3_3_importe_chlore_grain" numFmtId="0">
      <sharedItems count="4">
        <s v=""/>
        <s v="Oui"/>
        <s v="Je ne sais pas, je ne souhaite pas répondre"/>
        <s v="Non"/>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Emma KRUGER" refreshedDate="44386.548391087963" createdVersion="6" refreshedVersion="6" minRefreshableVersion="3" recordCount="199">
  <cacheSource type="worksheet">
    <worksheetSource ref="A1:CI200" sheet="Processed_Data"/>
  </cacheSource>
  <cacheFields count="87">
    <cacheField name="_uuid" numFmtId="0">
      <sharedItems/>
    </cacheField>
    <cacheField name="q01_date" numFmtId="0">
      <sharedItems/>
    </cacheField>
    <cacheField name="q02_organisation" numFmtId="0">
      <sharedItems/>
    </cacheField>
    <cacheField name="organisation" numFmtId="0">
      <sharedItems/>
    </cacheField>
    <cacheField name="enqueteur" numFmtId="0">
      <sharedItems/>
    </cacheField>
    <cacheField name="q04_departement" numFmtId="0">
      <sharedItems count="7">
        <s v="Sud"/>
        <s v="Grand'Anse"/>
        <s v="Artibonite"/>
        <s v="Ouest"/>
        <s v="Sud-Est"/>
        <s v="Nippes"/>
        <s v="Nord"/>
      </sharedItems>
    </cacheField>
    <cacheField name="q05_commune" numFmtId="0">
      <sharedItems/>
    </cacheField>
    <cacheField name="commune" numFmtId="0">
      <sharedItems/>
    </cacheField>
    <cacheField name="localite" numFmtId="0">
      <sharedItems/>
    </cacheField>
    <cacheField name="marche" numFmtId="0">
      <sharedItems/>
    </cacheField>
    <cacheField name="q07_2_marche_zone" numFmtId="0">
      <sharedItems/>
    </cacheField>
    <cacheField name="q00_type_enquete" numFmtId="0">
      <sharedItems/>
    </cacheField>
    <cacheField name="farine_prix" numFmtId="0">
      <sharedItems containsMixedTypes="1" containsNumber="1" minValue="75" maxValue="250"/>
    </cacheField>
    <cacheField name="riz_prix" numFmtId="0">
      <sharedItems containsMixedTypes="1" containsNumber="1" minValue="86.538461538461505" maxValue="134.61538461538399"/>
    </cacheField>
    <cacheField name="mais_prix" numFmtId="0">
      <sharedItems containsMixedTypes="1" containsNumber="1" minValue="54.347826086956502" maxValue="163.04347826086899"/>
    </cacheField>
    <cacheField name="sucre_prix" numFmtId="0">
      <sharedItems containsMixedTypes="1" containsNumber="1" minValue="68.965517241379303" maxValue="120.689655172413"/>
    </cacheField>
    <cacheField name="haricot_noir_prix" numFmtId="0">
      <sharedItems containsMixedTypes="1" containsNumber="1" minValue="156.25" maxValue="291.666666666666"/>
    </cacheField>
    <cacheField name="haricot_rouge_prix" numFmtId="0">
      <sharedItems containsMixedTypes="1" containsNumber="1" minValue="166.666666666666" maxValue="437.5"/>
    </cacheField>
    <cacheField name="huile_prix" numFmtId="0">
      <sharedItems containsMixedTypes="1" containsNumber="1" minValue="378" maxValue="950"/>
    </cacheField>
    <cacheField name="savon_lessive_prix" numFmtId="0">
      <sharedItems containsMixedTypes="1" containsNumber="1" containsInteger="1" minValue="15" maxValue="40"/>
    </cacheField>
    <cacheField name="brosse_dent_prix" numFmtId="0">
      <sharedItems containsMixedTypes="1" containsNumber="1" containsInteger="1" minValue="15" maxValue="25"/>
    </cacheField>
    <cacheField name="papier_toilette_prix" numFmtId="0">
      <sharedItems containsMixedTypes="1" containsNumber="1" containsInteger="1" minValue="20" maxValue="100"/>
    </cacheField>
    <cacheField name="chlore_prix" numFmtId="0">
      <sharedItems containsBlank="1" containsMixedTypes="1" containsNumber="1" minValue="50" maxValue="300"/>
    </cacheField>
    <cacheField name="savon_mains_prix" numFmtId="0">
      <sharedItems containsMixedTypes="1" containsNumber="1" minValue="15" maxValue="50"/>
    </cacheField>
    <cacheField name="dentifrice_prix" numFmtId="0">
      <sharedItems containsMixedTypes="1" containsNumber="1" minValue="42.5" maxValue="125"/>
    </cacheField>
    <cacheField name="serv_hygieniques_prix" numFmtId="0">
      <sharedItems containsMixedTypes="1" containsNumber="1" containsInteger="1" minValue="50" maxValue="100"/>
    </cacheField>
    <cacheField name="chlore_grain_prix" numFmtId="0">
      <sharedItems containsMixedTypes="1" containsNumber="1" containsInteger="1" minValue="2" maxValue="10"/>
    </cacheField>
    <cacheField name="eau_prix" numFmtId="0">
      <sharedItems containsMixedTypes="1" containsNumber="1" minValue="0" maxValue="15"/>
    </cacheField>
    <cacheField name="q010_sexe" numFmtId="0">
      <sharedItems/>
    </cacheField>
    <cacheField name="q1_1_magain_type" numFmtId="0">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0"/>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1"/>
    </cacheField>
    <cacheField name="q1_4_type_payment/nsnr" numFmtId="0">
      <sharedItems containsMixedTypes="1" containsNumber="1" containsInteger="1" minValue="0" maxValue="1"/>
    </cacheField>
    <cacheField name="q1_5_changement_commercants" numFmtId="0">
      <sharedItems/>
    </cacheField>
    <cacheField name="q1_6_clients" numFmtId="0">
      <sharedItems/>
    </cacheField>
    <cacheField name="q3_3_importe_farine_ble" numFmtId="0">
      <sharedItems/>
    </cacheField>
    <cacheField name="q3_3_importe_riz" numFmtId="0">
      <sharedItems/>
    </cacheField>
    <cacheField name="q3_3_importe_mais" numFmtId="0">
      <sharedItems/>
    </cacheField>
    <cacheField name="q3_3_importe_sucre" numFmtId="0">
      <sharedItems/>
    </cacheField>
    <cacheField name="q3_3_importe_haricot_noir" numFmtId="0">
      <sharedItems containsBlank="1"/>
    </cacheField>
    <cacheField name="q3_3_importe_haricot_rouge" numFmtId="0">
      <sharedItems containsBlank="1"/>
    </cacheField>
    <cacheField name="q3_3_importe_huile" numFmtId="0">
      <sharedItems containsBlank="1"/>
    </cacheField>
    <cacheField name="q3_3_importe_savon_lessive" numFmtId="0">
      <sharedItems/>
    </cacheField>
    <cacheField name="q3_3_importe_brosse_dent" numFmtId="0">
      <sharedItems/>
    </cacheField>
    <cacheField name="q3_3_importe_papier_toilette" numFmtId="0">
      <sharedItems/>
    </cacheField>
    <cacheField name="q3_3_importe_chlore_liquide" numFmtId="0">
      <sharedItems/>
    </cacheField>
    <cacheField name="q3_3_importe_savon_mains" numFmtId="0">
      <sharedItems/>
    </cacheField>
    <cacheField name="q3_3_importe_dentrifrice" numFmtId="0">
      <sharedItems/>
    </cacheField>
    <cacheField name="q3_3_importe_serviettes_hygieniques" numFmtId="0">
      <sharedItems/>
    </cacheField>
    <cacheField name="q3_3_importe_chlore_grain" numFmtId="0">
      <sharedItems/>
    </cacheField>
    <cacheField name="q4_1_ruptures_nourriture" numFmtId="0">
      <sharedItems count="4">
        <s v=""/>
        <s v="Oui"/>
        <s v="Non"/>
        <s v="Je ne sais pas, je ne souhaite pas répondre"/>
      </sharedItems>
    </cacheField>
    <cacheField name="q4_2_raison_rupture_nourriture/taux_echange" numFmtId="0">
      <sharedItems containsMixedTypes="1" containsNumber="1" containsInteger="1" minValue="0" maxValue="1"/>
    </cacheField>
    <cacheField name="q4_2_raison_rupture_nourriture/probleme_transport" numFmtId="0">
      <sharedItems containsMixedTypes="1" containsNumber="1" containsInteger="1" minValue="0" maxValue="1"/>
    </cacheField>
    <cacheField name="q4_2_raison_rupture_nourriture/catastrophe" numFmtId="0">
      <sharedItems containsMixedTypes="1" containsNumber="1" containsInteger="1" minValue="0" maxValue="1"/>
    </cacheField>
    <cacheField name="q4_2_raison_rupture_nourriture/pas_saison" numFmtId="0">
      <sharedItems containsMixedTypes="1" containsNumber="1" containsInteger="1" minValue="0" maxValue="0"/>
    </cacheField>
    <cacheField name="q4_2_raison_rupture_nourriture/trop_cher" numFmtId="0">
      <sharedItems containsMixedTypes="1" containsNumber="1" containsInteger="1" minValue="0" maxValue="1"/>
    </cacheField>
    <cacheField name="q4_2_raison_rupture_nourriture/pas_assez_argent" numFmtId="0">
      <sharedItems containsMixedTypes="1" containsNumber="1" containsInteger="1" minValue="0" maxValue="1"/>
    </cacheField>
    <cacheField name="q4_2_raison_rupture_nourriture/stockage" numFmtId="0">
      <sharedItems containsMixedTypes="1" containsNumber="1" containsInteger="1" minValue="0" maxValue="0"/>
    </cacheField>
    <cacheField name="q4_2_raison_rupture_nourriture/indisponible_f" numFmtId="0">
      <sharedItems containsMixedTypes="1" containsNumber="1" containsInteger="1" minValue="0" maxValue="1"/>
    </cacheField>
    <cacheField name="q4_2_raison_rupture_nourriture/relation_f" numFmtId="0">
      <sharedItems containsMixedTypes="1" containsNumber="1" containsInteger="1" minValue="0" maxValue="0"/>
    </cacheField>
    <cacheField name="q4_2_raison_rupture_nourriture/pas_voulu" numFmtId="0">
      <sharedItems containsMixedTypes="1" containsNumber="1" containsInteger="1" minValue="0" maxValue="0"/>
    </cacheField>
    <cacheField name="q4_2_raison_rupture_nourriture/epuise_demande" numFmtId="0">
      <sharedItems containsMixedTypes="1" containsNumber="1" containsInteger="1" minValue="0" maxValue="1"/>
    </cacheField>
    <cacheField name="q4_2_raison_rupture_nourriture/epuise_appro" numFmtId="0">
      <sharedItems containsMixedTypes="1" containsNumber="1" containsInteger="1" minValue="0" maxValue="0"/>
    </cacheField>
    <cacheField name="q4_2_raison_rupture_nourriture/autre" numFmtId="0">
      <sharedItems containsMixedTypes="1" containsNumber="1" containsInteger="1" minValue="0" maxValue="1"/>
    </cacheField>
    <cacheField name="q4_2_raison_rupture_nourriture/nsnr" numFmtId="0">
      <sharedItems containsMixedTypes="1" containsNumber="1" containsInteger="1" minValue="0" maxValue="0"/>
    </cacheField>
    <cacheField name="q4_2_1_autre_rupture_nourriture" numFmtId="0">
      <sharedItems/>
    </cacheField>
    <cacheField name="q4_3_produits_rupture_nourriture/farine_ble" numFmtId="0">
      <sharedItems containsMixedTypes="1" containsNumber="1" containsInteger="1" minValue="0" maxValue="1"/>
    </cacheField>
    <cacheField name="q4_3_produits_rupture_nourriture/riz" numFmtId="0">
      <sharedItems containsMixedTypes="1" containsNumber="1" containsInteger="1" minValue="0" maxValue="1"/>
    </cacheField>
    <cacheField name="q4_3_produits_rupture_nourriture/mais" numFmtId="0">
      <sharedItems containsMixedTypes="1" containsNumber="1" containsInteger="1" minValue="0" maxValue="1"/>
    </cacheField>
    <cacheField name="q4_3_produits_rupture_nourriture/sucre" numFmtId="0">
      <sharedItems containsMixedTypes="1" containsNumber="1" containsInteger="1" minValue="0" maxValue="1"/>
    </cacheField>
    <cacheField name="q4_3_produits_rupture_nourriture/haricot_noir" numFmtId="0">
      <sharedItems containsMixedTypes="1" containsNumber="1" containsInteger="1" minValue="0" maxValue="1"/>
    </cacheField>
    <cacheField name="q4_3_produits_rupture_nourriture/haricot_rouge" numFmtId="0">
      <sharedItems containsMixedTypes="1" containsNumber="1" containsInteger="1" minValue="0" maxValue="1"/>
    </cacheField>
    <cacheField name="q4_3_produits_rupture_nourriture/huile" numFmtId="0">
      <sharedItems containsMixedTypes="1" containsNumber="1" containsInteger="1" minValue="0" maxValue="1"/>
    </cacheField>
    <cacheField name="q4_4_credit_fournisseur_nourriture" numFmtId="0">
      <sharedItems count="4">
        <s v=""/>
        <s v="Non"/>
        <s v="Oui"/>
        <s v="Je ne sais pas, je ne souhaite pas répondre"/>
      </sharedItems>
    </cacheField>
    <cacheField name="q4_4_capacite_stock_nourriture" numFmtId="0">
      <sharedItems/>
    </cacheField>
    <cacheField name="q4_4_origin_fourniseur_nourriture" numFmtId="0">
      <sharedItems count="2">
        <s v=""/>
        <s v="Oui"/>
      </sharedItems>
    </cacheField>
    <cacheField name="q4_5_1_departement_fourniseur_nourriture" numFmtId="0">
      <sharedItems count="8">
        <s v=""/>
        <s v="Ouest"/>
        <s v="Artibonite"/>
        <s v="Sud-Est"/>
        <s v="Nippes"/>
        <s v="Sud"/>
        <s v="Grand'Anse"/>
        <s v="Nord"/>
      </sharedItems>
    </cacheField>
    <cacheField name="meme_dep_food" numFmtId="0">
      <sharedItems count="3">
        <s v=""/>
        <s v="Meme"/>
        <s v="Différent"/>
      </sharedItems>
    </cacheField>
    <cacheField name="q4_5_2_commune_fourniseur_nourriture" numFmtId="0">
      <sharedItems count="20">
        <s v=""/>
        <s v="Cité Soleil"/>
        <s v="Croix-Des-Bouquets"/>
        <s v="Carrefour"/>
        <s v="Saint-Marc"/>
        <s v="Kenscoff"/>
        <s v="La Vallée"/>
        <s v="Jacmel"/>
        <s v="Cayes-Jacmel"/>
        <s v="Gressier"/>
        <s v="Léogâne"/>
        <s v="L'Estère"/>
        <s v="Port-au-Prince"/>
        <s v="Fonds des Nègres"/>
        <s v="Miragoâne"/>
        <s v="Les Cayes"/>
        <s v="Beaumont"/>
        <s v="Cap-Haïtien"/>
        <s v="Limonade"/>
        <s v="Chambellan"/>
      </sharedItems>
    </cacheField>
    <cacheField name="meme_com_food" numFmtId="0">
      <sharedItems count="3">
        <s v=""/>
        <s v="Différent"/>
        <s v="Meme"/>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Emma KRUGER" refreshedDate="44386.561120486112" createdVersion="6" refreshedVersion="6" minRefreshableVersion="3" recordCount="199">
  <cacheSource type="worksheet">
    <worksheetSource ref="A1:EI200" sheet="Processed_Data"/>
  </cacheSource>
  <cacheFields count="139">
    <cacheField name="_uuid" numFmtId="0">
      <sharedItems/>
    </cacheField>
    <cacheField name="q01_date" numFmtId="0">
      <sharedItems/>
    </cacheField>
    <cacheField name="q02_organisation" numFmtId="0">
      <sharedItems/>
    </cacheField>
    <cacheField name="organisation" numFmtId="0">
      <sharedItems/>
    </cacheField>
    <cacheField name="enqueteur" numFmtId="0">
      <sharedItems/>
    </cacheField>
    <cacheField name="q04_departement" numFmtId="0">
      <sharedItems count="7">
        <s v="Sud"/>
        <s v="Grand'Anse"/>
        <s v="Artibonite"/>
        <s v="Ouest"/>
        <s v="Sud-Est"/>
        <s v="Nippes"/>
        <s v="Nord"/>
      </sharedItems>
    </cacheField>
    <cacheField name="q05_commune" numFmtId="0">
      <sharedItems/>
    </cacheField>
    <cacheField name="commune" numFmtId="0">
      <sharedItems/>
    </cacheField>
    <cacheField name="localite" numFmtId="0">
      <sharedItems/>
    </cacheField>
    <cacheField name="marche" numFmtId="0">
      <sharedItems/>
    </cacheField>
    <cacheField name="q07_2_marche_zone" numFmtId="0">
      <sharedItems count="2">
        <s v="Milieu rural"/>
        <s v="Milieu urbain"/>
      </sharedItems>
    </cacheField>
    <cacheField name="q00_type_enquete" numFmtId="0">
      <sharedItems/>
    </cacheField>
    <cacheField name="farine_prix" numFmtId="0">
      <sharedItems containsMixedTypes="1" containsNumber="1" minValue="75" maxValue="250"/>
    </cacheField>
    <cacheField name="riz_prix" numFmtId="0">
      <sharedItems containsMixedTypes="1" containsNumber="1" minValue="86.538461538461505" maxValue="134.61538461538399"/>
    </cacheField>
    <cacheField name="mais_prix" numFmtId="0">
      <sharedItems containsMixedTypes="1" containsNumber="1" minValue="54.347826086956502" maxValue="163.04347826086899"/>
    </cacheField>
    <cacheField name="sucre_prix" numFmtId="0">
      <sharedItems containsMixedTypes="1" containsNumber="1" minValue="68.965517241379303" maxValue="120.689655172413"/>
    </cacheField>
    <cacheField name="haricot_noir_prix" numFmtId="0">
      <sharedItems containsMixedTypes="1" containsNumber="1" minValue="156.25" maxValue="291.666666666666"/>
    </cacheField>
    <cacheField name="haricot_rouge_prix" numFmtId="0">
      <sharedItems containsMixedTypes="1" containsNumber="1" minValue="166.666666666666" maxValue="437.5"/>
    </cacheField>
    <cacheField name="huile_prix" numFmtId="0">
      <sharedItems containsMixedTypes="1" containsNumber="1" minValue="378" maxValue="950"/>
    </cacheField>
    <cacheField name="savon_lessive_prix" numFmtId="0">
      <sharedItems containsMixedTypes="1" containsNumber="1" containsInteger="1" minValue="15" maxValue="40"/>
    </cacheField>
    <cacheField name="brosse_dent_prix" numFmtId="0">
      <sharedItems containsMixedTypes="1" containsNumber="1" containsInteger="1" minValue="15" maxValue="25"/>
    </cacheField>
    <cacheField name="papier_toilette_prix" numFmtId="0">
      <sharedItems containsMixedTypes="1" containsNumber="1" containsInteger="1" minValue="20" maxValue="100"/>
    </cacheField>
    <cacheField name="chlore_prix" numFmtId="0">
      <sharedItems containsBlank="1" containsMixedTypes="1" containsNumber="1" minValue="50" maxValue="300"/>
    </cacheField>
    <cacheField name="savon_mains_prix" numFmtId="0">
      <sharedItems containsMixedTypes="1" containsNumber="1" minValue="15" maxValue="50"/>
    </cacheField>
    <cacheField name="dentifrice_prix" numFmtId="0">
      <sharedItems containsMixedTypes="1" containsNumber="1" minValue="42.5" maxValue="125"/>
    </cacheField>
    <cacheField name="serv_hygieniques_prix" numFmtId="0">
      <sharedItems containsMixedTypes="1" containsNumber="1" containsInteger="1" minValue="50" maxValue="100"/>
    </cacheField>
    <cacheField name="chlore_grain_prix" numFmtId="0">
      <sharedItems containsMixedTypes="1" containsNumber="1" containsInteger="1" minValue="2" maxValue="10"/>
    </cacheField>
    <cacheField name="eau_prix" numFmtId="0">
      <sharedItems containsMixedTypes="1" containsNumber="1" minValue="0" maxValue="15"/>
    </cacheField>
    <cacheField name="q010_sexe" numFmtId="0">
      <sharedItems/>
    </cacheField>
    <cacheField name="q1_1_magain_type" numFmtId="0">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0"/>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1"/>
    </cacheField>
    <cacheField name="q1_4_type_payment/nsnr" numFmtId="0">
      <sharedItems containsMixedTypes="1" containsNumber="1" containsInteger="1" minValue="0" maxValue="1"/>
    </cacheField>
    <cacheField name="q1_5_changement_commercants" numFmtId="0">
      <sharedItems/>
    </cacheField>
    <cacheField name="q1_6_clients" numFmtId="0">
      <sharedItems/>
    </cacheField>
    <cacheField name="q3_3_importe_farine_ble" numFmtId="0">
      <sharedItems/>
    </cacheField>
    <cacheField name="q3_3_importe_riz" numFmtId="0">
      <sharedItems/>
    </cacheField>
    <cacheField name="q3_3_importe_mais" numFmtId="0">
      <sharedItems/>
    </cacheField>
    <cacheField name="q3_3_importe_sucre" numFmtId="0">
      <sharedItems/>
    </cacheField>
    <cacheField name="q3_3_importe_haricot_noir" numFmtId="0">
      <sharedItems containsBlank="1"/>
    </cacheField>
    <cacheField name="q3_3_importe_haricot_rouge" numFmtId="0">
      <sharedItems containsBlank="1"/>
    </cacheField>
    <cacheField name="q3_3_importe_huile" numFmtId="0">
      <sharedItems containsBlank="1"/>
    </cacheField>
    <cacheField name="q3_3_importe_savon_lessive" numFmtId="0">
      <sharedItems/>
    </cacheField>
    <cacheField name="q3_3_importe_brosse_dent" numFmtId="0">
      <sharedItems/>
    </cacheField>
    <cacheField name="q3_3_importe_papier_toilette" numFmtId="0">
      <sharedItems/>
    </cacheField>
    <cacheField name="q3_3_importe_chlore_liquide" numFmtId="0">
      <sharedItems/>
    </cacheField>
    <cacheField name="q3_3_importe_savon_mains" numFmtId="0">
      <sharedItems/>
    </cacheField>
    <cacheField name="q3_3_importe_dentrifrice" numFmtId="0">
      <sharedItems/>
    </cacheField>
    <cacheField name="q3_3_importe_serviettes_hygieniques" numFmtId="0">
      <sharedItems/>
    </cacheField>
    <cacheField name="q3_3_importe_chlore_grain" numFmtId="0">
      <sharedItems/>
    </cacheField>
    <cacheField name="q4_1_ruptures_nourriture" numFmtId="0">
      <sharedItems/>
    </cacheField>
    <cacheField name="q4_2_raison_rupture_nourriture/taux_echange" numFmtId="0">
      <sharedItems containsMixedTypes="1" containsNumber="1" containsInteger="1" minValue="0" maxValue="1"/>
    </cacheField>
    <cacheField name="q4_2_raison_rupture_nourriture/probleme_transport" numFmtId="0">
      <sharedItems containsMixedTypes="1" containsNumber="1" containsInteger="1" minValue="0" maxValue="1"/>
    </cacheField>
    <cacheField name="q4_2_raison_rupture_nourriture/catastrophe" numFmtId="0">
      <sharedItems containsMixedTypes="1" containsNumber="1" containsInteger="1" minValue="0" maxValue="1"/>
    </cacheField>
    <cacheField name="q4_2_raison_rupture_nourriture/pas_saison" numFmtId="0">
      <sharedItems containsMixedTypes="1" containsNumber="1" containsInteger="1" minValue="0" maxValue="0"/>
    </cacheField>
    <cacheField name="q4_2_raison_rupture_nourriture/trop_cher" numFmtId="0">
      <sharedItems containsMixedTypes="1" containsNumber="1" containsInteger="1" minValue="0" maxValue="1"/>
    </cacheField>
    <cacheField name="q4_2_raison_rupture_nourriture/pas_assez_argent" numFmtId="0">
      <sharedItems containsMixedTypes="1" containsNumber="1" containsInteger="1" minValue="0" maxValue="1"/>
    </cacheField>
    <cacheField name="q4_2_raison_rupture_nourriture/stockage" numFmtId="0">
      <sharedItems containsMixedTypes="1" containsNumber="1" containsInteger="1" minValue="0" maxValue="0"/>
    </cacheField>
    <cacheField name="q4_2_raison_rupture_nourriture/indisponible_f" numFmtId="0">
      <sharedItems containsMixedTypes="1" containsNumber="1" containsInteger="1" minValue="0" maxValue="1"/>
    </cacheField>
    <cacheField name="q4_2_raison_rupture_nourriture/relation_f" numFmtId="0">
      <sharedItems containsMixedTypes="1" containsNumber="1" containsInteger="1" minValue="0" maxValue="0"/>
    </cacheField>
    <cacheField name="q4_2_raison_rupture_nourriture/pas_voulu" numFmtId="0">
      <sharedItems containsMixedTypes="1" containsNumber="1" containsInteger="1" minValue="0" maxValue="0"/>
    </cacheField>
    <cacheField name="q4_2_raison_rupture_nourriture/epuise_demande" numFmtId="0">
      <sharedItems containsMixedTypes="1" containsNumber="1" containsInteger="1" minValue="0" maxValue="1"/>
    </cacheField>
    <cacheField name="q4_2_raison_rupture_nourriture/epuise_appro" numFmtId="0">
      <sharedItems containsMixedTypes="1" containsNumber="1" containsInteger="1" minValue="0" maxValue="0"/>
    </cacheField>
    <cacheField name="q4_2_raison_rupture_nourriture/autre" numFmtId="0">
      <sharedItems containsMixedTypes="1" containsNumber="1" containsInteger="1" minValue="0" maxValue="1"/>
    </cacheField>
    <cacheField name="q4_2_raison_rupture_nourriture/nsnr" numFmtId="0">
      <sharedItems containsMixedTypes="1" containsNumber="1" containsInteger="1" minValue="0" maxValue="0"/>
    </cacheField>
    <cacheField name="q4_2_1_autre_rupture_nourriture" numFmtId="0">
      <sharedItems/>
    </cacheField>
    <cacheField name="q4_3_produits_rupture_nourriture/farine_ble" numFmtId="0">
      <sharedItems containsMixedTypes="1" containsNumber="1" containsInteger="1" minValue="0" maxValue="1"/>
    </cacheField>
    <cacheField name="q4_3_produits_rupture_nourriture/riz" numFmtId="0">
      <sharedItems containsMixedTypes="1" containsNumber="1" containsInteger="1" minValue="0" maxValue="1"/>
    </cacheField>
    <cacheField name="q4_3_produits_rupture_nourriture/mais" numFmtId="0">
      <sharedItems containsMixedTypes="1" containsNumber="1" containsInteger="1" minValue="0" maxValue="1"/>
    </cacheField>
    <cacheField name="q4_3_produits_rupture_nourriture/sucre" numFmtId="0">
      <sharedItems containsMixedTypes="1" containsNumber="1" containsInteger="1" minValue="0" maxValue="1"/>
    </cacheField>
    <cacheField name="q4_3_produits_rupture_nourriture/haricot_noir" numFmtId="0">
      <sharedItems containsMixedTypes="1" containsNumber="1" containsInteger="1" minValue="0" maxValue="1"/>
    </cacheField>
    <cacheField name="q4_3_produits_rupture_nourriture/haricot_rouge" numFmtId="0">
      <sharedItems containsMixedTypes="1" containsNumber="1" containsInteger="1" minValue="0" maxValue="1"/>
    </cacheField>
    <cacheField name="q4_3_produits_rupture_nourriture/huile" numFmtId="0">
      <sharedItems containsMixedTypes="1" containsNumber="1" containsInteger="1" minValue="0" maxValue="1"/>
    </cacheField>
    <cacheField name="q4_4_credit_fournisseur_nourriture" numFmtId="0">
      <sharedItems count="4">
        <s v=""/>
        <s v="Non"/>
        <s v="Oui"/>
        <s v="Je ne sais pas, je ne souhaite pas répondre"/>
      </sharedItems>
    </cacheField>
    <cacheField name="q4_4_capacite_stock_nourriture" numFmtId="0">
      <sharedItems/>
    </cacheField>
    <cacheField name="q4_4_origin_fourniseur_nourriture" numFmtId="0">
      <sharedItems/>
    </cacheField>
    <cacheField name="q4_5_1_departement_fourniseur_nourriture" numFmtId="0">
      <sharedItems/>
    </cacheField>
    <cacheField name="meme_dep_food" numFmtId="0">
      <sharedItems/>
    </cacheField>
    <cacheField name="q4_5_2_commune_fourniseur_nourriture" numFmtId="0">
      <sharedItems/>
    </cacheField>
    <cacheField name="meme_com_food" numFmtId="0">
      <sharedItems/>
    </cacheField>
    <cacheField name="q4_1_ruptures_eha" numFmtId="0">
      <sharedItems/>
    </cacheField>
    <cacheField name="q4_2_raison_rupture_eha/taux_echange" numFmtId="0">
      <sharedItems containsMixedTypes="1" containsNumber="1" containsInteger="1" minValue="0" maxValue="1"/>
    </cacheField>
    <cacheField name="q4_2_raison_rupture_eha/probleme_transport" numFmtId="0">
      <sharedItems containsMixedTypes="1" containsNumber="1" containsInteger="1" minValue="0" maxValue="0"/>
    </cacheField>
    <cacheField name="q4_2_raison_rupture_eha/catastrophe" numFmtId="0">
      <sharedItems containsMixedTypes="1" containsNumber="1" containsInteger="1" minValue="0" maxValue="0"/>
    </cacheField>
    <cacheField name="q4_2_raison_rupture_eha/trop_cher" numFmtId="0">
      <sharedItems containsMixedTypes="1" containsNumber="1" containsInteger="1" minValue="0" maxValue="1"/>
    </cacheField>
    <cacheField name="q4_2_raison_rupture_eha/pas_assez_argent" numFmtId="0">
      <sharedItems containsMixedTypes="1" containsNumber="1" containsInteger="1" minValue="0" maxValue="1"/>
    </cacheField>
    <cacheField name="q4_2_raison_rupture_eha/stockage" numFmtId="0">
      <sharedItems containsMixedTypes="1" containsNumber="1" containsInteger="1" minValue="0" maxValue="0"/>
    </cacheField>
    <cacheField name="q4_2_raison_rupture_eha/indisponible_f" numFmtId="0">
      <sharedItems containsMixedTypes="1" containsNumber="1" containsInteger="1" minValue="0" maxValue="1"/>
    </cacheField>
    <cacheField name="q4_2_raison_rupture_eha/relation_f" numFmtId="0">
      <sharedItems containsMixedTypes="1" containsNumber="1" containsInteger="1" minValue="0" maxValue="0"/>
    </cacheField>
    <cacheField name="q4_2_raison_rupture_eha/pas_voulu" numFmtId="0">
      <sharedItems containsMixedTypes="1" containsNumber="1" containsInteger="1" minValue="0" maxValue="0"/>
    </cacheField>
    <cacheField name="q4_2_raison_rupture_eha/epuise" numFmtId="0">
      <sharedItems containsMixedTypes="1" containsNumber="1" containsInteger="1" minValue="0" maxValue="1"/>
    </cacheField>
    <cacheField name="q4_2_raison_rupture_eha/epuise_appro" numFmtId="0">
      <sharedItems containsMixedTypes="1" containsNumber="1" containsInteger="1" minValue="0" maxValue="0"/>
    </cacheField>
    <cacheField name="q4_2_raison_rupture_eha/autre" numFmtId="0">
      <sharedItems containsMixedTypes="1" containsNumber="1" containsInteger="1" minValue="0" maxValue="1"/>
    </cacheField>
    <cacheField name="q4_2_raison_rupture_eha/nsnr" numFmtId="0">
      <sharedItems containsMixedTypes="1" containsNumber="1" containsInteger="1" minValue="0" maxValue="0"/>
    </cacheField>
    <cacheField name="q4_2_1_autre_rupture_eha" numFmtId="0">
      <sharedItems/>
    </cacheField>
    <cacheField name="q4_3_produits_rupture_eha" numFmtId="0">
      <sharedItems/>
    </cacheField>
    <cacheField name="q4_3_produits_rupture_eha/savon_lessive" numFmtId="0">
      <sharedItems containsMixedTypes="1" containsNumber="1" containsInteger="1" minValue="0" maxValue="1"/>
    </cacheField>
    <cacheField name="q4_3_produits_rupture_eha/brosse_dent" numFmtId="0">
      <sharedItems containsMixedTypes="1" containsNumber="1" containsInteger="1" minValue="0" maxValue="1"/>
    </cacheField>
    <cacheField name="q4_3_produits_rupture_eha/dentrifrice" numFmtId="0">
      <sharedItems containsMixedTypes="1" containsNumber="1" containsInteger="1" minValue="0" maxValue="1"/>
    </cacheField>
    <cacheField name="q4_3_produits_rupture_eha/papier_toilette" numFmtId="0">
      <sharedItems containsMixedTypes="1" containsNumber="1" containsInteger="1" minValue="0" maxValue="1"/>
    </cacheField>
    <cacheField name="q4_3_produits_rupture_eha/serviettes_hygieniques" numFmtId="0">
      <sharedItems containsMixedTypes="1" containsNumber="1" containsInteger="1" minValue="0" maxValue="1"/>
    </cacheField>
    <cacheField name="q4_3_produits_rupture_eha/chlore_liquide" numFmtId="0">
      <sharedItems containsMixedTypes="1" containsNumber="1" containsInteger="1" minValue="0" maxValue="0"/>
    </cacheField>
    <cacheField name="q4_3_produits_rupture_eha/chlore_grain" numFmtId="0">
      <sharedItems containsMixedTypes="1" containsNumber="1" containsInteger="1" minValue="0" maxValue="1"/>
    </cacheField>
    <cacheField name="q4_3_produits_rupture_eha/savon_mains" numFmtId="0">
      <sharedItems containsMixedTypes="1" containsNumber="1" containsInteger="1" minValue="0" maxValue="1"/>
    </cacheField>
    <cacheField name="q4_4_credit_fournisseur_eha" numFmtId="0">
      <sharedItems/>
    </cacheField>
    <cacheField name="q4_4_capacite_stock_eha" numFmtId="0">
      <sharedItems/>
    </cacheField>
    <cacheField name="q4_4_origin_fourniseur_eha" numFmtId="0">
      <sharedItems/>
    </cacheField>
    <cacheField name="q4_5_1_departement_fourniseur_eha" numFmtId="0">
      <sharedItems/>
    </cacheField>
    <cacheField name="meme_dep_eha" numFmtId="0">
      <sharedItems/>
    </cacheField>
    <cacheField name="q4_5_2_commune_fourniseur_eha" numFmtId="0">
      <sharedItems/>
    </cacheField>
    <cacheField name="meme_com_food_001" numFmtId="0">
      <sharedItems/>
    </cacheField>
    <cacheField name="q1_2_client_marche" numFmtId="0">
      <sharedItems/>
    </cacheField>
    <cacheField name="q2_1_type_source" numFmtId="0">
      <sharedItems/>
    </cacheField>
    <cacheField name="source_eau" numFmtId="0">
      <sharedItems/>
    </cacheField>
    <cacheField name="q2_1_type_source_derniere_fois_autre_raison" numFmtId="0">
      <sharedItems/>
    </cacheField>
    <cacheField name="q2_1_type_source_derniere_fois_autre_raison_autre" numFmtId="0">
      <sharedItems/>
    </cacheField>
    <cacheField name="q3_1_distance_eau" numFmtId="0">
      <sharedItems/>
    </cacheField>
    <cacheField name="q3_1_traitement_eau" numFmtId="0">
      <sharedItems/>
    </cacheField>
    <cacheField name="q3_1_traitement_eau_non" numFmtId="0">
      <sharedItems/>
    </cacheField>
    <cacheField name="q3_1_ruptures_eau" numFmtId="0">
      <sharedItems/>
    </cacheField>
    <cacheField name="q3_3_raisons_ruptures_eau/insecu" numFmtId="0">
      <sharedItems containsMixedTypes="1" containsNumber="1" containsInteger="1" minValue="0" maxValue="1"/>
    </cacheField>
    <cacheField name="q3_3_raisons_ruptures_eau/pb_transport" numFmtId="0">
      <sharedItems containsMixedTypes="1" containsNumber="1" containsInteger="1" minValue="0" maxValue="1"/>
    </cacheField>
    <cacheField name="q3_3_raisons_ruptures_eau/catastrophe" numFmtId="0">
      <sharedItems containsMixedTypes="1" containsNumber="1" containsInteger="1" minValue="0" maxValue="0"/>
    </cacheField>
    <cacheField name="q3_3_raisons_ruptures_eau/secheresse" numFmtId="0">
      <sharedItems containsMixedTypes="1" containsNumber="1" containsInteger="1" minValue="0" maxValue="1"/>
    </cacheField>
    <cacheField name="q3_3_raisons_ruptures_eau/infrastructures" numFmtId="0">
      <sharedItems containsMixedTypes="1" containsNumber="1" containsInteger="1" minValue="0" maxValue="1"/>
    </cacheField>
    <cacheField name="q3_3_raisons_ruptures_eau/technique" numFmtId="0">
      <sharedItems containsMixedTypes="1" containsNumber="1" containsInteger="1" minValue="0" maxValue="1"/>
    </cacheField>
    <cacheField name="q3_3_raisons_ruptures_eau/politique" numFmtId="0">
      <sharedItems containsMixedTypes="1" containsNumber="1" containsInteger="1" minValue="0" maxValue="1"/>
    </cacheField>
    <cacheField name="q3_3_raisons_ruptures_eau/contamination" numFmtId="0">
      <sharedItems containsMixedTypes="1" containsNumber="1" containsInteger="1" minValue="0" maxValue="0"/>
    </cacheField>
    <cacheField name="q3_3_raisons_ruptures_eau/camion" numFmtId="0">
      <sharedItems containsMixedTypes="1" containsNumber="1" containsInteger="1" minValue="0" maxValue="1"/>
    </cacheField>
    <cacheField name="q3_3_raisons_ruptures_eau/autre" numFmtId="0">
      <sharedItems containsMixedTypes="1" containsNumber="1" containsInteger="1" minValue="0" maxValue="0"/>
    </cacheField>
    <cacheField name="q3_3_raisons_ruptures_eau/nsnr" numFmtId="0">
      <sharedItems containsMixedTypes="1" containsNumber="1" containsInteger="1" minValue="0" maxValue="1"/>
    </cacheField>
    <cacheField name="commentaires" numFmtId="0">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Emma KRUGER" refreshedDate="44386.615211458331" createdVersion="6" refreshedVersion="6" minRefreshableVersion="3" recordCount="199">
  <cacheSource type="worksheet">
    <worksheetSource ref="A1:DN200" sheet="Processed_Data"/>
  </cacheSource>
  <cacheFields count="118">
    <cacheField name="_uuid" numFmtId="0">
      <sharedItems/>
    </cacheField>
    <cacheField name="q01_date" numFmtId="0">
      <sharedItems/>
    </cacheField>
    <cacheField name="q02_organisation" numFmtId="0">
      <sharedItems/>
    </cacheField>
    <cacheField name="organisation" numFmtId="0">
      <sharedItems/>
    </cacheField>
    <cacheField name="enqueteur" numFmtId="0">
      <sharedItems/>
    </cacheField>
    <cacheField name="q04_departement" numFmtId="0">
      <sharedItems count="7">
        <s v="Sud"/>
        <s v="Grand'Anse"/>
        <s v="Artibonite"/>
        <s v="Ouest"/>
        <s v="Sud-Est"/>
        <s v="Nippes"/>
        <s v="Nord"/>
      </sharedItems>
    </cacheField>
    <cacheField name="q05_commune" numFmtId="0">
      <sharedItems/>
    </cacheField>
    <cacheField name="commune" numFmtId="0">
      <sharedItems/>
    </cacheField>
    <cacheField name="localite" numFmtId="0">
      <sharedItems/>
    </cacheField>
    <cacheField name="marche" numFmtId="0">
      <sharedItems/>
    </cacheField>
    <cacheField name="q07_2_marche_zone" numFmtId="0">
      <sharedItems count="2">
        <s v="Milieu rural"/>
        <s v="Milieu urbain"/>
      </sharedItems>
    </cacheField>
    <cacheField name="q00_type_enquete" numFmtId="0">
      <sharedItems/>
    </cacheField>
    <cacheField name="farine_prix" numFmtId="0">
      <sharedItems containsMixedTypes="1" containsNumber="1" minValue="75" maxValue="250"/>
    </cacheField>
    <cacheField name="riz_prix" numFmtId="0">
      <sharedItems containsMixedTypes="1" containsNumber="1" minValue="86.538461538461505" maxValue="134.61538461538399"/>
    </cacheField>
    <cacheField name="mais_prix" numFmtId="0">
      <sharedItems containsMixedTypes="1" containsNumber="1" minValue="54.347826086956502" maxValue="163.04347826086899"/>
    </cacheField>
    <cacheField name="sucre_prix" numFmtId="0">
      <sharedItems containsMixedTypes="1" containsNumber="1" minValue="68.965517241379303" maxValue="120.689655172413"/>
    </cacheField>
    <cacheField name="haricot_noir_prix" numFmtId="0">
      <sharedItems containsMixedTypes="1" containsNumber="1" minValue="156.25" maxValue="291.666666666666"/>
    </cacheField>
    <cacheField name="haricot_rouge_prix" numFmtId="0">
      <sharedItems containsMixedTypes="1" containsNumber="1" minValue="166.666666666666" maxValue="437.5"/>
    </cacheField>
    <cacheField name="huile_prix" numFmtId="0">
      <sharedItems containsMixedTypes="1" containsNumber="1" minValue="378" maxValue="950"/>
    </cacheField>
    <cacheField name="savon_lessive_prix" numFmtId="0">
      <sharedItems containsMixedTypes="1" containsNumber="1" containsInteger="1" minValue="15" maxValue="40"/>
    </cacheField>
    <cacheField name="brosse_dent_prix" numFmtId="0">
      <sharedItems containsMixedTypes="1" containsNumber="1" containsInteger="1" minValue="15" maxValue="25"/>
    </cacheField>
    <cacheField name="papier_toilette_prix" numFmtId="0">
      <sharedItems containsMixedTypes="1" containsNumber="1" containsInteger="1" minValue="20" maxValue="100"/>
    </cacheField>
    <cacheField name="chlore_prix" numFmtId="0">
      <sharedItems containsBlank="1" containsMixedTypes="1" containsNumber="1" minValue="50" maxValue="300"/>
    </cacheField>
    <cacheField name="savon_mains_prix" numFmtId="0">
      <sharedItems containsMixedTypes="1" containsNumber="1" minValue="15" maxValue="50"/>
    </cacheField>
    <cacheField name="dentifrice_prix" numFmtId="0">
      <sharedItems containsMixedTypes="1" containsNumber="1" minValue="42.5" maxValue="125"/>
    </cacheField>
    <cacheField name="serv_hygieniques_prix" numFmtId="0">
      <sharedItems containsMixedTypes="1" containsNumber="1" containsInteger="1" minValue="50" maxValue="100"/>
    </cacheField>
    <cacheField name="chlore_grain_prix" numFmtId="0">
      <sharedItems containsMixedTypes="1" containsNumber="1" containsInteger="1" minValue="2" maxValue="10"/>
    </cacheField>
    <cacheField name="eau_prix" numFmtId="0">
      <sharedItems containsMixedTypes="1" containsNumber="1" minValue="0" maxValue="15"/>
    </cacheField>
    <cacheField name="q010_sexe" numFmtId="0">
      <sharedItems/>
    </cacheField>
    <cacheField name="q1_1_magain_type" numFmtId="0">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0"/>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1"/>
    </cacheField>
    <cacheField name="q1_4_type_payment/nsnr" numFmtId="0">
      <sharedItems containsMixedTypes="1" containsNumber="1" containsInteger="1" minValue="0" maxValue="1"/>
    </cacheField>
    <cacheField name="q1_5_changement_commercants" numFmtId="0">
      <sharedItems/>
    </cacheField>
    <cacheField name="q1_6_clients" numFmtId="0">
      <sharedItems/>
    </cacheField>
    <cacheField name="q3_3_importe_farine_ble" numFmtId="0">
      <sharedItems/>
    </cacheField>
    <cacheField name="q3_3_importe_riz" numFmtId="0">
      <sharedItems/>
    </cacheField>
    <cacheField name="q3_3_importe_mais" numFmtId="0">
      <sharedItems/>
    </cacheField>
    <cacheField name="q3_3_importe_sucre" numFmtId="0">
      <sharedItems/>
    </cacheField>
    <cacheField name="q3_3_importe_haricot_noir" numFmtId="0">
      <sharedItems containsBlank="1"/>
    </cacheField>
    <cacheField name="q3_3_importe_haricot_rouge" numFmtId="0">
      <sharedItems containsBlank="1"/>
    </cacheField>
    <cacheField name="q3_3_importe_huile" numFmtId="0">
      <sharedItems containsBlank="1"/>
    </cacheField>
    <cacheField name="q3_3_importe_savon_lessive" numFmtId="0">
      <sharedItems/>
    </cacheField>
    <cacheField name="q3_3_importe_brosse_dent" numFmtId="0">
      <sharedItems/>
    </cacheField>
    <cacheField name="q3_3_importe_papier_toilette" numFmtId="0">
      <sharedItems/>
    </cacheField>
    <cacheField name="q3_3_importe_chlore_liquide" numFmtId="0">
      <sharedItems/>
    </cacheField>
    <cacheField name="q3_3_importe_savon_mains" numFmtId="0">
      <sharedItems/>
    </cacheField>
    <cacheField name="q3_3_importe_dentrifrice" numFmtId="0">
      <sharedItems/>
    </cacheField>
    <cacheField name="q3_3_importe_serviettes_hygieniques" numFmtId="0">
      <sharedItems/>
    </cacheField>
    <cacheField name="q3_3_importe_chlore_grain" numFmtId="0">
      <sharedItems/>
    </cacheField>
    <cacheField name="q4_1_ruptures_nourriture" numFmtId="0">
      <sharedItems/>
    </cacheField>
    <cacheField name="q4_2_raison_rupture_nourriture/taux_echange" numFmtId="0">
      <sharedItems containsMixedTypes="1" containsNumber="1" containsInteger="1" minValue="0" maxValue="1"/>
    </cacheField>
    <cacheField name="q4_2_raison_rupture_nourriture/probleme_transport" numFmtId="0">
      <sharedItems containsMixedTypes="1" containsNumber="1" containsInteger="1" minValue="0" maxValue="1"/>
    </cacheField>
    <cacheField name="q4_2_raison_rupture_nourriture/catastrophe" numFmtId="0">
      <sharedItems containsMixedTypes="1" containsNumber="1" containsInteger="1" minValue="0" maxValue="1"/>
    </cacheField>
    <cacheField name="q4_2_raison_rupture_nourriture/pas_saison" numFmtId="0">
      <sharedItems containsMixedTypes="1" containsNumber="1" containsInteger="1" minValue="0" maxValue="0"/>
    </cacheField>
    <cacheField name="q4_2_raison_rupture_nourriture/trop_cher" numFmtId="0">
      <sharedItems containsMixedTypes="1" containsNumber="1" containsInteger="1" minValue="0" maxValue="1"/>
    </cacheField>
    <cacheField name="q4_2_raison_rupture_nourriture/pas_assez_argent" numFmtId="0">
      <sharedItems containsMixedTypes="1" containsNumber="1" containsInteger="1" minValue="0" maxValue="1"/>
    </cacheField>
    <cacheField name="q4_2_raison_rupture_nourriture/stockage" numFmtId="0">
      <sharedItems containsMixedTypes="1" containsNumber="1" containsInteger="1" minValue="0" maxValue="0"/>
    </cacheField>
    <cacheField name="q4_2_raison_rupture_nourriture/indisponible_f" numFmtId="0">
      <sharedItems containsMixedTypes="1" containsNumber="1" containsInteger="1" minValue="0" maxValue="1"/>
    </cacheField>
    <cacheField name="q4_2_raison_rupture_nourriture/relation_f" numFmtId="0">
      <sharedItems containsMixedTypes="1" containsNumber="1" containsInteger="1" minValue="0" maxValue="0"/>
    </cacheField>
    <cacheField name="q4_2_raison_rupture_nourriture/pas_voulu" numFmtId="0">
      <sharedItems containsMixedTypes="1" containsNumber="1" containsInteger="1" minValue="0" maxValue="0"/>
    </cacheField>
    <cacheField name="q4_2_raison_rupture_nourriture/epuise_demande" numFmtId="0">
      <sharedItems containsMixedTypes="1" containsNumber="1" containsInteger="1" minValue="0" maxValue="1"/>
    </cacheField>
    <cacheField name="q4_2_raison_rupture_nourriture/epuise_appro" numFmtId="0">
      <sharedItems containsMixedTypes="1" containsNumber="1" containsInteger="1" minValue="0" maxValue="0"/>
    </cacheField>
    <cacheField name="q4_2_raison_rupture_nourriture/autre" numFmtId="0">
      <sharedItems containsMixedTypes="1" containsNumber="1" containsInteger="1" minValue="0" maxValue="1"/>
    </cacheField>
    <cacheField name="q4_2_raison_rupture_nourriture/nsnr" numFmtId="0">
      <sharedItems containsMixedTypes="1" containsNumber="1" containsInteger="1" minValue="0" maxValue="0"/>
    </cacheField>
    <cacheField name="q4_2_1_autre_rupture_nourriture" numFmtId="0">
      <sharedItems/>
    </cacheField>
    <cacheField name="q4_3_produits_rupture_nourriture/farine_ble" numFmtId="0">
      <sharedItems containsMixedTypes="1" containsNumber="1" containsInteger="1" minValue="0" maxValue="1"/>
    </cacheField>
    <cacheField name="q4_3_produits_rupture_nourriture/riz" numFmtId="0">
      <sharedItems containsMixedTypes="1" containsNumber="1" containsInteger="1" minValue="0" maxValue="1"/>
    </cacheField>
    <cacheField name="q4_3_produits_rupture_nourriture/mais" numFmtId="0">
      <sharedItems containsMixedTypes="1" containsNumber="1" containsInteger="1" minValue="0" maxValue="1"/>
    </cacheField>
    <cacheField name="q4_3_produits_rupture_nourriture/sucre" numFmtId="0">
      <sharedItems containsMixedTypes="1" containsNumber="1" containsInteger="1" minValue="0" maxValue="1"/>
    </cacheField>
    <cacheField name="q4_3_produits_rupture_nourriture/haricot_noir" numFmtId="0">
      <sharedItems containsMixedTypes="1" containsNumber="1" containsInteger="1" minValue="0" maxValue="1"/>
    </cacheField>
    <cacheField name="q4_3_produits_rupture_nourriture/haricot_rouge" numFmtId="0">
      <sharedItems containsMixedTypes="1" containsNumber="1" containsInteger="1" minValue="0" maxValue="1"/>
    </cacheField>
    <cacheField name="q4_3_produits_rupture_nourriture/huile" numFmtId="0">
      <sharedItems containsMixedTypes="1" containsNumber="1" containsInteger="1" minValue="0" maxValue="1"/>
    </cacheField>
    <cacheField name="q4_4_credit_fournisseur_nourriture" numFmtId="0">
      <sharedItems/>
    </cacheField>
    <cacheField name="q4_4_capacite_stock_nourriture" numFmtId="0">
      <sharedItems/>
    </cacheField>
    <cacheField name="q4_4_origin_fourniseur_nourriture" numFmtId="0">
      <sharedItems/>
    </cacheField>
    <cacheField name="q4_5_1_departement_fourniseur_nourriture" numFmtId="0">
      <sharedItems/>
    </cacheField>
    <cacheField name="meme_dep_food" numFmtId="0">
      <sharedItems/>
    </cacheField>
    <cacheField name="q4_5_2_commune_fourniseur_nourriture" numFmtId="0">
      <sharedItems/>
    </cacheField>
    <cacheField name="meme_com_food" numFmtId="0">
      <sharedItems/>
    </cacheField>
    <cacheField name="q4_1_ruptures_eha" numFmtId="0">
      <sharedItems count="3">
        <s v=""/>
        <s v="Non"/>
        <s v="Oui"/>
      </sharedItems>
    </cacheField>
    <cacheField name="q4_2_raison_rupture_eha/taux_echange" numFmtId="0">
      <sharedItems containsMixedTypes="1" containsNumber="1" containsInteger="1" minValue="0" maxValue="1"/>
    </cacheField>
    <cacheField name="q4_2_raison_rupture_eha/probleme_transport" numFmtId="0">
      <sharedItems containsMixedTypes="1" containsNumber="1" containsInteger="1" minValue="0" maxValue="0"/>
    </cacheField>
    <cacheField name="q4_2_raison_rupture_eha/catastrophe" numFmtId="0">
      <sharedItems containsMixedTypes="1" containsNumber="1" containsInteger="1" minValue="0" maxValue="0" count="2">
        <s v=""/>
        <n v="0"/>
      </sharedItems>
    </cacheField>
    <cacheField name="q4_2_raison_rupture_eha/trop_cher" numFmtId="0">
      <sharedItems containsMixedTypes="1" containsNumber="1" containsInteger="1" minValue="0" maxValue="1"/>
    </cacheField>
    <cacheField name="q4_2_raison_rupture_eha/pas_assez_argent" numFmtId="0">
      <sharedItems containsMixedTypes="1" containsNumber="1" containsInteger="1" minValue="0" maxValue="1"/>
    </cacheField>
    <cacheField name="q4_2_raison_rupture_eha/stockage" numFmtId="0">
      <sharedItems containsMixedTypes="1" containsNumber="1" containsInteger="1" minValue="0" maxValue="0" count="2">
        <s v=""/>
        <n v="0"/>
      </sharedItems>
    </cacheField>
    <cacheField name="q4_2_raison_rupture_eha/indisponible_f" numFmtId="0">
      <sharedItems containsMixedTypes="1" containsNumber="1" containsInteger="1" minValue="0" maxValue="1"/>
    </cacheField>
    <cacheField name="q4_2_raison_rupture_eha/relation_f" numFmtId="0">
      <sharedItems containsMixedTypes="1" containsNumber="1" containsInteger="1" minValue="0" maxValue="0" count="2">
        <s v=""/>
        <n v="0"/>
      </sharedItems>
    </cacheField>
    <cacheField name="q4_2_raison_rupture_eha/pas_voulu" numFmtId="0">
      <sharedItems containsMixedTypes="1" containsNumber="1" containsInteger="1" minValue="0" maxValue="0" count="2">
        <s v=""/>
        <n v="0"/>
      </sharedItems>
    </cacheField>
    <cacheField name="q4_2_raison_rupture_eha/epuise" numFmtId="0">
      <sharedItems containsMixedTypes="1" containsNumber="1" containsInteger="1" minValue="0" maxValue="1"/>
    </cacheField>
    <cacheField name="q4_2_raison_rupture_eha/epuise_appro" numFmtId="0">
      <sharedItems containsMixedTypes="1" containsNumber="1" containsInteger="1" minValue="0" maxValue="0" count="2">
        <s v=""/>
        <n v="0"/>
      </sharedItems>
    </cacheField>
    <cacheField name="q4_2_raison_rupture_eha/autre" numFmtId="0">
      <sharedItems containsMixedTypes="1" containsNumber="1" containsInteger="1" minValue="0" maxValue="1"/>
    </cacheField>
    <cacheField name="q4_2_raison_rupture_eha/nsnr" numFmtId="0">
      <sharedItems containsMixedTypes="1" containsNumber="1" containsInteger="1" minValue="0" maxValue="0"/>
    </cacheField>
    <cacheField name="q4_2_1_autre_rupture_eha" numFmtId="0">
      <sharedItems/>
    </cacheField>
    <cacheField name="q4_3_produits_rupture_eha" numFmtId="0">
      <sharedItems/>
    </cacheField>
    <cacheField name="q4_3_produits_rupture_eha/savon_lessive" numFmtId="0">
      <sharedItems containsMixedTypes="1" containsNumber="1" containsInteger="1" minValue="0" maxValue="1"/>
    </cacheField>
    <cacheField name="q4_3_produits_rupture_eha/brosse_dent" numFmtId="0">
      <sharedItems containsMixedTypes="1" containsNumber="1" containsInteger="1" minValue="0" maxValue="1"/>
    </cacheField>
    <cacheField name="q4_3_produits_rupture_eha/dentrifrice" numFmtId="0">
      <sharedItems containsMixedTypes="1" containsNumber="1" containsInteger="1" minValue="0" maxValue="1"/>
    </cacheField>
    <cacheField name="q4_3_produits_rupture_eha/papier_toilette" numFmtId="0">
      <sharedItems containsMixedTypes="1" containsNumber="1" containsInteger="1" minValue="0" maxValue="1"/>
    </cacheField>
    <cacheField name="q4_3_produits_rupture_eha/serviettes_hygieniques" numFmtId="0">
      <sharedItems containsMixedTypes="1" containsNumber="1" containsInteger="1" minValue="0" maxValue="1"/>
    </cacheField>
    <cacheField name="q4_3_produits_rupture_eha/chlore_liquide" numFmtId="0">
      <sharedItems containsMixedTypes="1" containsNumber="1" containsInteger="1" minValue="0" maxValue="0"/>
    </cacheField>
    <cacheField name="q4_3_produits_rupture_eha/chlore_grain" numFmtId="0">
      <sharedItems containsMixedTypes="1" containsNumber="1" containsInteger="1" minValue="0" maxValue="1"/>
    </cacheField>
    <cacheField name="q4_3_produits_rupture_eha/savon_mains" numFmtId="0">
      <sharedItems containsMixedTypes="1" containsNumber="1" containsInteger="1" minValue="0" maxValue="1"/>
    </cacheField>
    <cacheField name="q4_4_credit_fournisseur_eha" numFmtId="0">
      <sharedItems count="4">
        <s v=""/>
        <s v="Oui"/>
        <s v="Non"/>
        <s v="Je ne sais pas, je ne souhaite pas répondre"/>
      </sharedItems>
    </cacheField>
    <cacheField name="q4_4_capacite_stock_eha" numFmtId="0">
      <sharedItems count="4">
        <s v=""/>
        <s v="Oui"/>
        <s v="Non"/>
        <s v="Je ne sais pas, je ne souhaite pas répondre"/>
      </sharedItems>
    </cacheField>
    <cacheField name="q4_4_origin_fourniseur_eha" numFmtId="0">
      <sharedItems count="2">
        <s v=""/>
        <s v="Oui"/>
      </sharedItems>
    </cacheField>
    <cacheField name="q4_5_1_departement_fourniseur_eha" numFmtId="0">
      <sharedItems count="8">
        <s v=""/>
        <s v="Grand'Anse"/>
        <s v="Ouest"/>
        <s v="Artibonite"/>
        <s v="Nippes"/>
        <s v="Sud"/>
        <s v="Sud-Est"/>
        <s v="Nord"/>
      </sharedItems>
    </cacheField>
    <cacheField name="meme_dep_eha" numFmtId="0">
      <sharedItems count="3">
        <s v=""/>
        <s v="Meme"/>
        <s v="Différent"/>
      </sharedItems>
    </cacheField>
    <cacheField name="q4_5_2_commune_fourniseur_eha" numFmtId="0">
      <sharedItems count="16">
        <s v=""/>
        <s v="Jérémie"/>
        <s v="Croix-Des-Bouquets"/>
        <s v="Cité Soleil"/>
        <s v="Carrefour"/>
        <s v="L'Estère"/>
        <s v="Fonds des Nègres"/>
        <s v="Miragoâne"/>
        <s v="Les Cayes"/>
        <s v="Port-au-Prince"/>
        <s v="Beaumont"/>
        <s v="Jacmel"/>
        <s v="Anse-à-Pître"/>
        <s v="Limonade"/>
        <s v="Cap-Haïtien"/>
        <s v="Petit-Goâve"/>
      </sharedItems>
    </cacheField>
    <cacheField name="meme_com_food_001" numFmtId="0">
      <sharedItems count="3">
        <s v=""/>
        <s v="Différent"/>
        <s v="Meme"/>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mma KRUGER" refreshedDate="44385.689704976852" createdVersion="6" refreshedVersion="6" minRefreshableVersion="3" recordCount="199">
  <cacheSource type="worksheet">
    <worksheetSource ref="A1:AB200" sheet="Processed_Data"/>
  </cacheSource>
  <cacheFields count="28">
    <cacheField name="_uuid" numFmtId="0">
      <sharedItems/>
    </cacheField>
    <cacheField name="q01_date" numFmtId="0">
      <sharedItems/>
    </cacheField>
    <cacheField name="q02_organisation" numFmtId="0">
      <sharedItems count="9">
        <s v="MOJDDE"/>
        <s v="CARE"/>
        <s v="Save the Children"/>
        <s v="Mercy Corps"/>
        <s v="Croix-Rouge Neerlandaise"/>
        <s v="FOKA DAI AYITI"/>
        <s v="WFP"/>
        <s v="Concern"/>
        <s v="CRS"/>
      </sharedItems>
    </cacheField>
    <cacheField name="organisation" numFmtId="0">
      <sharedItems/>
    </cacheField>
    <cacheField name="enqueteur" numFmtId="0">
      <sharedItems/>
    </cacheField>
    <cacheField name="q04_departement" numFmtId="0">
      <sharedItems count="7">
        <s v="Sud"/>
        <s v="Grand'Anse"/>
        <s v="Artibonite"/>
        <s v="Ouest"/>
        <s v="Sud-Est"/>
        <s v="Nippes"/>
        <s v="Nord"/>
      </sharedItems>
    </cacheField>
    <cacheField name="q05_commune" numFmtId="0">
      <sharedItems/>
    </cacheField>
    <cacheField name="commune" numFmtId="0">
      <sharedItems count="13">
        <s v="Port-à-Piment"/>
        <s v="Beaumont"/>
        <s v="Chambellan"/>
        <s v="L'Estère"/>
        <s v="Croix-Des-Bouquets"/>
        <s v="Cayes-Jacmel"/>
        <s v="Miragoâne"/>
        <s v="Les Cayes"/>
        <s v="Jacmel"/>
        <s v="Limonade"/>
        <s v="Cap-Haïtien"/>
        <s v="Cité Soleil"/>
        <s v="Petit Trou de Nippes"/>
      </sharedItems>
    </cacheField>
    <cacheField name="localite" numFmtId="0">
      <sharedItems/>
    </cacheField>
    <cacheField name="marche" numFmtId="0">
      <sharedItems/>
    </cacheField>
    <cacheField name="q07_2_marche_zone" numFmtId="0">
      <sharedItems count="2">
        <s v="Milieu rural"/>
        <s v="Milieu urbain"/>
      </sharedItems>
    </cacheField>
    <cacheField name="q00_type_enquete" numFmtId="0">
      <sharedItems/>
    </cacheField>
    <cacheField name="farine_prix" numFmtId="0">
      <sharedItems containsMixedTypes="1" containsNumber="1" minValue="75" maxValue="250"/>
    </cacheField>
    <cacheField name="riz_prix" numFmtId="0">
      <sharedItems containsMixedTypes="1" containsNumber="1" minValue="86.538461538461505" maxValue="134.61538461538399"/>
    </cacheField>
    <cacheField name="mais_prix" numFmtId="0">
      <sharedItems containsMixedTypes="1" containsNumber="1" minValue="54.347826086956502" maxValue="163.04347826086899"/>
    </cacheField>
    <cacheField name="sucre_prix" numFmtId="0">
      <sharedItems containsMixedTypes="1" containsNumber="1" minValue="68.965517241379303" maxValue="120.689655172413"/>
    </cacheField>
    <cacheField name="haricot_noir_prix" numFmtId="0">
      <sharedItems containsMixedTypes="1" containsNumber="1" minValue="156.25" maxValue="291.666666666666"/>
    </cacheField>
    <cacheField name="haricot_rouge_prix" numFmtId="0">
      <sharedItems containsMixedTypes="1" containsNumber="1" minValue="166.666666666666" maxValue="437.5"/>
    </cacheField>
    <cacheField name="huile_prix" numFmtId="0">
      <sharedItems containsMixedTypes="1" containsNumber="1" minValue="378" maxValue="950"/>
    </cacheField>
    <cacheField name="savon_lessive_prix" numFmtId="0">
      <sharedItems containsMixedTypes="1" containsNumber="1" containsInteger="1" minValue="15" maxValue="40"/>
    </cacheField>
    <cacheField name="brosse_dent_prix" numFmtId="0">
      <sharedItems containsMixedTypes="1" containsNumber="1" containsInteger="1" minValue="15" maxValue="25"/>
    </cacheField>
    <cacheField name="papier_toilette_prix" numFmtId="0">
      <sharedItems containsMixedTypes="1" containsNumber="1" containsInteger="1" minValue="20" maxValue="100"/>
    </cacheField>
    <cacheField name="chlore_prix" numFmtId="0">
      <sharedItems containsMixedTypes="1" containsNumber="1" containsInteger="1" minValue="50" maxValue="300"/>
    </cacheField>
    <cacheField name="savon_mains_prix" numFmtId="0">
      <sharedItems containsMixedTypes="1" containsNumber="1" minValue="15" maxValue="50"/>
    </cacheField>
    <cacheField name="dentifrice_prix" numFmtId="0">
      <sharedItems containsMixedTypes="1" containsNumber="1" minValue="42.5" maxValue="125"/>
    </cacheField>
    <cacheField name="serv_hygieniques_prix" numFmtId="0">
      <sharedItems containsMixedTypes="1" containsNumber="1" containsInteger="1" minValue="50" maxValue="100"/>
    </cacheField>
    <cacheField name="chlore_grain_prix" numFmtId="0">
      <sharedItems containsMixedTypes="1" containsNumber="1" containsInteger="1" minValue="2" maxValue="10"/>
    </cacheField>
    <cacheField name="eau_prix" numFmtId="0">
      <sharedItems containsMixedTypes="1" containsNumber="1" minValue="0" maxValue="1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mma KRUGER" refreshedDate="44386.476486689811" createdVersion="6" refreshedVersion="6" minRefreshableVersion="3" recordCount="199">
  <cacheSource type="worksheet">
    <worksheetSource ref="L1:AC200" sheet="Processed_Data"/>
  </cacheSource>
  <cacheFields count="18">
    <cacheField name="q00_type_enquete" numFmtId="0">
      <sharedItems count="2">
        <s v="Enquête auprès d'un client (pour l'eau de boisson uniquement)"/>
        <s v="Enquête auprès d'un marchand"/>
      </sharedItems>
    </cacheField>
    <cacheField name="farine_prix" numFmtId="0">
      <sharedItems containsMixedTypes="1" containsNumber="1" minValue="75" maxValue="250"/>
    </cacheField>
    <cacheField name="riz_prix" numFmtId="0">
      <sharedItems containsMixedTypes="1" containsNumber="1" minValue="86.538461538461505" maxValue="134.61538461538399"/>
    </cacheField>
    <cacheField name="mais_prix" numFmtId="0">
      <sharedItems containsMixedTypes="1" containsNumber="1" minValue="54.347826086956502" maxValue="163.04347826086899"/>
    </cacheField>
    <cacheField name="sucre_prix" numFmtId="0">
      <sharedItems containsMixedTypes="1" containsNumber="1" minValue="68.965517241379303" maxValue="120.689655172413"/>
    </cacheField>
    <cacheField name="haricot_noir_prix" numFmtId="0">
      <sharedItems containsMixedTypes="1" containsNumber="1" minValue="156.25" maxValue="291.666666666666"/>
    </cacheField>
    <cacheField name="haricot_rouge_prix" numFmtId="0">
      <sharedItems containsMixedTypes="1" containsNumber="1" minValue="166.666666666666" maxValue="437.5"/>
    </cacheField>
    <cacheField name="huile_prix" numFmtId="0">
      <sharedItems containsMixedTypes="1" containsNumber="1" minValue="378" maxValue="950"/>
    </cacheField>
    <cacheField name="savon_lessive_prix" numFmtId="0">
      <sharedItems containsMixedTypes="1" containsNumber="1" containsInteger="1" minValue="15" maxValue="40"/>
    </cacheField>
    <cacheField name="brosse_dent_prix" numFmtId="0">
      <sharedItems containsMixedTypes="1" containsNumber="1" containsInteger="1" minValue="15" maxValue="25"/>
    </cacheField>
    <cacheField name="papier_toilette_prix" numFmtId="0">
      <sharedItems containsMixedTypes="1" containsNumber="1" containsInteger="1" minValue="20" maxValue="100"/>
    </cacheField>
    <cacheField name="chlore_prix" numFmtId="0">
      <sharedItems containsBlank="1" containsMixedTypes="1" containsNumber="1" containsInteger="1" minValue="50" maxValue="300"/>
    </cacheField>
    <cacheField name="savon_mains_prix" numFmtId="0">
      <sharedItems containsMixedTypes="1" containsNumber="1" minValue="15" maxValue="50"/>
    </cacheField>
    <cacheField name="dentifrice_prix" numFmtId="0">
      <sharedItems containsMixedTypes="1" containsNumber="1" minValue="42.5" maxValue="125"/>
    </cacheField>
    <cacheField name="serv_hygieniques_prix" numFmtId="0">
      <sharedItems containsMixedTypes="1" containsNumber="1" containsInteger="1" minValue="50" maxValue="100"/>
    </cacheField>
    <cacheField name="chlore_grain_prix" numFmtId="0">
      <sharedItems containsMixedTypes="1" containsNumber="1" containsInteger="1" minValue="2" maxValue="10"/>
    </cacheField>
    <cacheField name="eau_prix" numFmtId="0">
      <sharedItems containsMixedTypes="1" containsNumber="1" minValue="0" maxValue="15"/>
    </cacheField>
    <cacheField name="q010_sexe" numFmtId="0">
      <sharedItems count="2">
        <s v="Homme"/>
        <s v="Femme"/>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Emma KRUGER" refreshedDate="44386.477172453706" createdVersion="6" refreshedVersion="6" minRefreshableVersion="3" recordCount="199">
  <cacheSource type="worksheet">
    <worksheetSource ref="AC1:AP200" sheet="Processed_Data"/>
  </cacheSource>
  <cacheFields count="14">
    <cacheField name="q010_sexe" numFmtId="0">
      <sharedItems count="2">
        <s v="Homme"/>
        <s v="Femme"/>
      </sharedItems>
    </cacheField>
    <cacheField name="q1_1_magain_type" numFmtId="0">
      <sharedItems count="4">
        <s v=""/>
        <s v="Détaillant sur une table"/>
        <s v="Détaillant avec boutique"/>
        <s v="Détaillant mobile"/>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0"/>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1"/>
    </cacheField>
    <cacheField name="q1_4_type_payment/nsnr" numFmtId="0">
      <sharedItems containsMixedTypes="1" containsNumber="1" containsInteger="1" minValue="0" maxValue="1"/>
    </cacheField>
    <cacheField name="q1_5_changement_commercants" numFmtId="0">
      <sharedItems count="5">
        <s v=""/>
        <s v="Non, il n'y a pas eu de variation"/>
        <s v="Je ne sais pas / Je ne souhaite pas répondre"/>
        <s v="Oui, il y a plus de commerçants par rapport au mois passé"/>
        <s v="Oui, il y a moins de commerçants par rapport au mois passé"/>
      </sharedItems>
    </cacheField>
    <cacheField name="q1_6_clients"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Emma KRUGER" refreshedDate="44386.477484606483" createdVersion="6" refreshedVersion="6" minRefreshableVersion="3" recordCount="200">
  <cacheSource type="worksheet">
    <worksheetSource ref="H1:AO1048576" sheet="Processed_Data"/>
  </cacheSource>
  <cacheFields count="34">
    <cacheField name="commune" numFmtId="0">
      <sharedItems containsBlank="1"/>
    </cacheField>
    <cacheField name="localite" numFmtId="0">
      <sharedItems containsBlank="1"/>
    </cacheField>
    <cacheField name="marche" numFmtId="0">
      <sharedItems containsBlank="1"/>
    </cacheField>
    <cacheField name="q07_2_marche_zone" numFmtId="0">
      <sharedItems containsBlank="1" count="3">
        <s v="Milieu rural"/>
        <s v="Milieu urbain"/>
        <m/>
      </sharedItems>
    </cacheField>
    <cacheField name="q00_type_enquete" numFmtId="0">
      <sharedItems containsBlank="1"/>
    </cacheField>
    <cacheField name="farine_prix" numFmtId="0">
      <sharedItems containsBlank="1" containsMixedTypes="1" containsNumber="1" minValue="75" maxValue="250"/>
    </cacheField>
    <cacheField name="riz_prix" numFmtId="0">
      <sharedItems containsBlank="1" containsMixedTypes="1" containsNumber="1" minValue="86.538461538461505" maxValue="134.61538461538399"/>
    </cacheField>
    <cacheField name="mais_prix" numFmtId="0">
      <sharedItems containsBlank="1" containsMixedTypes="1" containsNumber="1" minValue="54.347826086956502" maxValue="163.04347826086899"/>
    </cacheField>
    <cacheField name="sucre_prix" numFmtId="0">
      <sharedItems containsBlank="1" containsMixedTypes="1" containsNumber="1" minValue="68.965517241379303" maxValue="120.689655172413"/>
    </cacheField>
    <cacheField name="haricot_noir_prix" numFmtId="0">
      <sharedItems containsBlank="1" containsMixedTypes="1" containsNumber="1" minValue="156.25" maxValue="291.666666666666"/>
    </cacheField>
    <cacheField name="haricot_rouge_prix" numFmtId="0">
      <sharedItems containsBlank="1" containsMixedTypes="1" containsNumber="1" minValue="166.666666666666" maxValue="437.5"/>
    </cacheField>
    <cacheField name="huile_prix" numFmtId="0">
      <sharedItems containsBlank="1" containsMixedTypes="1" containsNumber="1" minValue="378" maxValue="950"/>
    </cacheField>
    <cacheField name="savon_lessive_prix" numFmtId="0">
      <sharedItems containsBlank="1" containsMixedTypes="1" containsNumber="1" containsInteger="1" minValue="15" maxValue="40"/>
    </cacheField>
    <cacheField name="brosse_dent_prix" numFmtId="0">
      <sharedItems containsBlank="1" containsMixedTypes="1" containsNumber="1" containsInteger="1" minValue="15" maxValue="25"/>
    </cacheField>
    <cacheField name="papier_toilette_prix" numFmtId="0">
      <sharedItems containsBlank="1" containsMixedTypes="1" containsNumber="1" containsInteger="1" minValue="20" maxValue="100"/>
    </cacheField>
    <cacheField name="chlore_prix" numFmtId="0">
      <sharedItems containsBlank="1" containsMixedTypes="1" containsNumber="1" containsInteger="1" minValue="50" maxValue="300"/>
    </cacheField>
    <cacheField name="savon_mains_prix" numFmtId="0">
      <sharedItems containsBlank="1" containsMixedTypes="1" containsNumber="1" minValue="15" maxValue="50"/>
    </cacheField>
    <cacheField name="dentifrice_prix" numFmtId="0">
      <sharedItems containsBlank="1" containsMixedTypes="1" containsNumber="1" minValue="42.5" maxValue="125"/>
    </cacheField>
    <cacheField name="serv_hygieniques_prix" numFmtId="0">
      <sharedItems containsBlank="1" containsMixedTypes="1" containsNumber="1" containsInteger="1" minValue="50" maxValue="100"/>
    </cacheField>
    <cacheField name="chlore_grain_prix" numFmtId="0">
      <sharedItems containsBlank="1" containsMixedTypes="1" containsNumber="1" containsInteger="1" minValue="2" maxValue="10"/>
    </cacheField>
    <cacheField name="eau_prix" numFmtId="0">
      <sharedItems containsBlank="1" containsMixedTypes="1" containsNumber="1" minValue="0" maxValue="15"/>
    </cacheField>
    <cacheField name="q010_sexe" numFmtId="0">
      <sharedItems containsBlank="1"/>
    </cacheField>
    <cacheField name="q1_1_magain_type" numFmtId="0">
      <sharedItems containsBlank="1"/>
    </cacheField>
    <cacheField name="q1_4_type_payment/gourde" numFmtId="0">
      <sharedItems containsBlank="1" containsMixedTypes="1" containsNumber="1" containsInteger="1" minValue="0" maxValue="1"/>
    </cacheField>
    <cacheField name="q1_4_type_payment/dollar" numFmtId="0">
      <sharedItems containsBlank="1" containsMixedTypes="1" containsNumber="1" containsInteger="1" minValue="0" maxValue="0"/>
    </cacheField>
    <cacheField name="q1_4_type_payment/mobile" numFmtId="0">
      <sharedItems containsBlank="1" containsMixedTypes="1" containsNumber="1" containsInteger="1" minValue="0" maxValue="1"/>
    </cacheField>
    <cacheField name="q1_4_type_payment/credite_tot" numFmtId="0">
      <sharedItems containsBlank="1" containsMixedTypes="1" containsNumber="1" containsInteger="1" minValue="0" maxValue="1"/>
    </cacheField>
    <cacheField name="q1_4_type_payment/credite_part" numFmtId="0">
      <sharedItems containsBlank="1" containsMixedTypes="1" containsNumber="1" containsInteger="1" minValue="0" maxValue="1"/>
    </cacheField>
    <cacheField name="q1_4_type_payment/trock" numFmtId="0">
      <sharedItems containsBlank="1" containsMixedTypes="1" containsNumber="1" containsInteger="1" minValue="0" maxValue="0"/>
    </cacheField>
    <cacheField name="q1_4_type_payment/coupon" numFmtId="0">
      <sharedItems containsBlank="1" containsMixedTypes="1" containsNumber="1" containsInteger="1" minValue="0" maxValue="1"/>
    </cacheField>
    <cacheField name="q1_4_type_payment/check" numFmtId="0">
      <sharedItems containsBlank="1" containsMixedTypes="1" containsNumber="1" containsInteger="1" minValue="0" maxValue="1"/>
    </cacheField>
    <cacheField name="q1_4_type_payment/autre" numFmtId="0">
      <sharedItems containsBlank="1" containsMixedTypes="1" containsNumber="1" containsInteger="1" minValue="0" maxValue="1"/>
    </cacheField>
    <cacheField name="q1_4_type_payment/nsnr" numFmtId="0">
      <sharedItems containsBlank="1" containsMixedTypes="1" containsNumber="1" containsInteger="1" minValue="0" maxValue="1"/>
    </cacheField>
    <cacheField name="q1_5_changement_commercants"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Emma KRUGER" refreshedDate="44386.479155787034" createdVersion="6" refreshedVersion="6" minRefreshableVersion="3" recordCount="199">
  <cacheSource type="worksheet">
    <worksheetSource ref="D1:AP200" sheet="Processed_Data"/>
  </cacheSource>
  <cacheFields count="39">
    <cacheField name="organisation" numFmtId="0">
      <sharedItems/>
    </cacheField>
    <cacheField name="enqueteur" numFmtId="0">
      <sharedItems/>
    </cacheField>
    <cacheField name="q04_departement" numFmtId="0">
      <sharedItems count="7">
        <s v="Sud"/>
        <s v="Grand'Anse"/>
        <s v="Artibonite"/>
        <s v="Ouest"/>
        <s v="Sud-Est"/>
        <s v="Nippes"/>
        <s v="Nord"/>
      </sharedItems>
    </cacheField>
    <cacheField name="q05_commune" numFmtId="0">
      <sharedItems/>
    </cacheField>
    <cacheField name="commune" numFmtId="0">
      <sharedItems/>
    </cacheField>
    <cacheField name="localite" numFmtId="0">
      <sharedItems/>
    </cacheField>
    <cacheField name="marche" numFmtId="0">
      <sharedItems/>
    </cacheField>
    <cacheField name="q07_2_marche_zone" numFmtId="0">
      <sharedItems/>
    </cacheField>
    <cacheField name="q00_type_enquete" numFmtId="0">
      <sharedItems/>
    </cacheField>
    <cacheField name="farine_prix" numFmtId="0">
      <sharedItems containsMixedTypes="1" containsNumber="1" minValue="75" maxValue="250"/>
    </cacheField>
    <cacheField name="riz_prix" numFmtId="0">
      <sharedItems containsMixedTypes="1" containsNumber="1" minValue="86.538461538461505" maxValue="134.61538461538399"/>
    </cacheField>
    <cacheField name="mais_prix" numFmtId="0">
      <sharedItems containsMixedTypes="1" containsNumber="1" minValue="54.347826086956502" maxValue="163.04347826086899"/>
    </cacheField>
    <cacheField name="sucre_prix" numFmtId="0">
      <sharedItems containsMixedTypes="1" containsNumber="1" minValue="68.965517241379303" maxValue="120.689655172413"/>
    </cacheField>
    <cacheField name="haricot_noir_prix" numFmtId="0">
      <sharedItems containsMixedTypes="1" containsNumber="1" minValue="156.25" maxValue="291.666666666666"/>
    </cacheField>
    <cacheField name="haricot_rouge_prix" numFmtId="0">
      <sharedItems containsMixedTypes="1" containsNumber="1" minValue="166.666666666666" maxValue="437.5"/>
    </cacheField>
    <cacheField name="huile_prix" numFmtId="0">
      <sharedItems containsMixedTypes="1" containsNumber="1" minValue="378" maxValue="950"/>
    </cacheField>
    <cacheField name="savon_lessive_prix" numFmtId="0">
      <sharedItems containsMixedTypes="1" containsNumber="1" containsInteger="1" minValue="15" maxValue="40"/>
    </cacheField>
    <cacheField name="brosse_dent_prix" numFmtId="0">
      <sharedItems containsMixedTypes="1" containsNumber="1" containsInteger="1" minValue="15" maxValue="25"/>
    </cacheField>
    <cacheField name="papier_toilette_prix" numFmtId="0">
      <sharedItems containsMixedTypes="1" containsNumber="1" containsInteger="1" minValue="20" maxValue="100"/>
    </cacheField>
    <cacheField name="chlore_prix" numFmtId="0">
      <sharedItems containsBlank="1" containsMixedTypes="1" containsNumber="1" containsInteger="1" minValue="50" maxValue="300"/>
    </cacheField>
    <cacheField name="savon_mains_prix" numFmtId="0">
      <sharedItems containsMixedTypes="1" containsNumber="1" minValue="15" maxValue="50"/>
    </cacheField>
    <cacheField name="dentifrice_prix" numFmtId="0">
      <sharedItems containsMixedTypes="1" containsNumber="1" minValue="42.5" maxValue="125"/>
    </cacheField>
    <cacheField name="serv_hygieniques_prix" numFmtId="0">
      <sharedItems containsMixedTypes="1" containsNumber="1" containsInteger="1" minValue="50" maxValue="100"/>
    </cacheField>
    <cacheField name="chlore_grain_prix" numFmtId="0">
      <sharedItems containsMixedTypes="1" containsNumber="1" containsInteger="1" minValue="2" maxValue="10"/>
    </cacheField>
    <cacheField name="eau_prix" numFmtId="0">
      <sharedItems containsMixedTypes="1" containsNumber="1" minValue="0" maxValue="15"/>
    </cacheField>
    <cacheField name="q010_sexe" numFmtId="0">
      <sharedItems count="2">
        <s v="Homme"/>
        <s v="Femme"/>
      </sharedItems>
    </cacheField>
    <cacheField name="q1_1_magain_type" numFmtId="0">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0"/>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1"/>
    </cacheField>
    <cacheField name="q1_4_type_payment/nsnr" numFmtId="0">
      <sharedItems containsMixedTypes="1" containsNumber="1" containsInteger="1" minValue="0" maxValue="1"/>
    </cacheField>
    <cacheField name="q1_5_changement_commercants" numFmtId="0">
      <sharedItems count="5">
        <s v=""/>
        <s v="Non, il n'y a pas eu de variation"/>
        <s v="Je ne sais pas / Je ne souhaite pas répondre"/>
        <s v="Oui, il y a plus de commerçants par rapport au mois passé"/>
        <s v="Oui, il y a moins de commerçants par rapport au mois passé"/>
      </sharedItems>
    </cacheField>
    <cacheField name="q1_6_clients" numFmtId="0">
      <sharedItems count="5">
        <s v=""/>
        <s v="Plus de 60"/>
        <s v="Entre 21 et 60"/>
        <s v="Moins de 20"/>
        <s v="Je ne sais pas / Je ne souhaite pas répondre"/>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Emma KRUGER" refreshedDate="44386.488223495369" createdVersion="6" refreshedVersion="6" minRefreshableVersion="3" recordCount="199">
  <cacheSource type="worksheet">
    <worksheetSource ref="A1:EH200" sheet="Processed_Data"/>
  </cacheSource>
  <cacheFields count="138">
    <cacheField name="_uuid" numFmtId="0">
      <sharedItems/>
    </cacheField>
    <cacheField name="q01_date" numFmtId="0">
      <sharedItems/>
    </cacheField>
    <cacheField name="q02_organisation" numFmtId="0">
      <sharedItems/>
    </cacheField>
    <cacheField name="organisation" numFmtId="0">
      <sharedItems/>
    </cacheField>
    <cacheField name="enqueteur" numFmtId="0">
      <sharedItems/>
    </cacheField>
    <cacheField name="q04_departement" numFmtId="0">
      <sharedItems/>
    </cacheField>
    <cacheField name="q05_commune" numFmtId="0">
      <sharedItems/>
    </cacheField>
    <cacheField name="commune" numFmtId="0">
      <sharedItems/>
    </cacheField>
    <cacheField name="localite" numFmtId="0">
      <sharedItems/>
    </cacheField>
    <cacheField name="marche" numFmtId="0">
      <sharedItems/>
    </cacheField>
    <cacheField name="q07_2_marche_zone" numFmtId="0">
      <sharedItems/>
    </cacheField>
    <cacheField name="q00_type_enquete" numFmtId="0">
      <sharedItems count="2">
        <s v="Enquête auprès d'un client (pour l'eau de boisson uniquement)"/>
        <s v="Enquête auprès d'un marchand"/>
      </sharedItems>
    </cacheField>
    <cacheField name="farine_prix" numFmtId="0">
      <sharedItems containsMixedTypes="1" containsNumber="1" minValue="75" maxValue="250"/>
    </cacheField>
    <cacheField name="riz_prix" numFmtId="0">
      <sharedItems containsMixedTypes="1" containsNumber="1" minValue="86.538461538461505" maxValue="134.61538461538399"/>
    </cacheField>
    <cacheField name="mais_prix" numFmtId="0">
      <sharedItems containsMixedTypes="1" containsNumber="1" minValue="54.347826086956502" maxValue="163.04347826086899"/>
    </cacheField>
    <cacheField name="sucre_prix" numFmtId="0">
      <sharedItems containsMixedTypes="1" containsNumber="1" minValue="68.965517241379303" maxValue="120.689655172413"/>
    </cacheField>
    <cacheField name="haricot_noir_prix" numFmtId="0">
      <sharedItems containsMixedTypes="1" containsNumber="1" minValue="156.25" maxValue="291.666666666666"/>
    </cacheField>
    <cacheField name="haricot_rouge_prix" numFmtId="0">
      <sharedItems containsMixedTypes="1" containsNumber="1" minValue="166.666666666666" maxValue="437.5"/>
    </cacheField>
    <cacheField name="huile_prix" numFmtId="0">
      <sharedItems containsMixedTypes="1" containsNumber="1" minValue="378" maxValue="950"/>
    </cacheField>
    <cacheField name="savon_lessive_prix" numFmtId="0">
      <sharedItems containsMixedTypes="1" containsNumber="1" containsInteger="1" minValue="15" maxValue="40"/>
    </cacheField>
    <cacheField name="brosse_dent_prix" numFmtId="0">
      <sharedItems containsMixedTypes="1" containsNumber="1" containsInteger="1" minValue="15" maxValue="25"/>
    </cacheField>
    <cacheField name="papier_toilette_prix" numFmtId="0">
      <sharedItems containsMixedTypes="1" containsNumber="1" containsInteger="1" minValue="20" maxValue="100"/>
    </cacheField>
    <cacheField name="chlore_prix" numFmtId="0">
      <sharedItems containsBlank="1" containsMixedTypes="1" containsNumber="1" containsInteger="1" minValue="50" maxValue="300"/>
    </cacheField>
    <cacheField name="savon_mains_prix" numFmtId="0">
      <sharedItems containsMixedTypes="1" containsNumber="1" minValue="15" maxValue="50"/>
    </cacheField>
    <cacheField name="dentifrice_prix" numFmtId="0">
      <sharedItems containsMixedTypes="1" containsNumber="1" minValue="42.5" maxValue="125"/>
    </cacheField>
    <cacheField name="serv_hygieniques_prix" numFmtId="0">
      <sharedItems containsMixedTypes="1" containsNumber="1" containsInteger="1" minValue="50" maxValue="100"/>
    </cacheField>
    <cacheField name="chlore_grain_prix" numFmtId="0">
      <sharedItems containsMixedTypes="1" containsNumber="1" containsInteger="1" minValue="2" maxValue="10"/>
    </cacheField>
    <cacheField name="eau_prix" numFmtId="0">
      <sharedItems containsMixedTypes="1" containsNumber="1" minValue="0" maxValue="15"/>
    </cacheField>
    <cacheField name="q010_sexe" numFmtId="0">
      <sharedItems count="2">
        <s v="Homme"/>
        <s v="Femme"/>
      </sharedItems>
    </cacheField>
    <cacheField name="q1_1_magain_type" numFmtId="0">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0"/>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1"/>
    </cacheField>
    <cacheField name="q1_4_type_payment/nsnr" numFmtId="0">
      <sharedItems containsMixedTypes="1" containsNumber="1" containsInteger="1" minValue="0" maxValue="1"/>
    </cacheField>
    <cacheField name="q1_5_changement_commercants" numFmtId="0">
      <sharedItems/>
    </cacheField>
    <cacheField name="q1_6_clients" numFmtId="0">
      <sharedItems/>
    </cacheField>
    <cacheField name="q3_3_importe_farine_ble" numFmtId="0">
      <sharedItems/>
    </cacheField>
    <cacheField name="q3_3_importe_riz" numFmtId="0">
      <sharedItems/>
    </cacheField>
    <cacheField name="q3_3_importe_mais" numFmtId="0">
      <sharedItems/>
    </cacheField>
    <cacheField name="q3_3_importe_sucre" numFmtId="0">
      <sharedItems/>
    </cacheField>
    <cacheField name="q3_3_importe_haricot_noir" numFmtId="0">
      <sharedItems/>
    </cacheField>
    <cacheField name="q3_3_importe_haricot_rouge" numFmtId="0">
      <sharedItems/>
    </cacheField>
    <cacheField name="q3_3_importe_huile" numFmtId="0">
      <sharedItems/>
    </cacheField>
    <cacheField name="q3_3_importe_savon_lessive" numFmtId="0">
      <sharedItems/>
    </cacheField>
    <cacheField name="q3_3_importe_brosse_dent" numFmtId="0">
      <sharedItems/>
    </cacheField>
    <cacheField name="q3_3_importe_papier_toilette" numFmtId="0">
      <sharedItems/>
    </cacheField>
    <cacheField name="q3_3_importe_chlore_liquide" numFmtId="0">
      <sharedItems/>
    </cacheField>
    <cacheField name="q3_3_importe_savon_mains" numFmtId="0">
      <sharedItems/>
    </cacheField>
    <cacheField name="q3_3_importe_dentrifrice" numFmtId="0">
      <sharedItems/>
    </cacheField>
    <cacheField name="q3_3_importe_serviettes_hygieniques" numFmtId="0">
      <sharedItems/>
    </cacheField>
    <cacheField name="q3_3_importe_chlore_grain" numFmtId="0">
      <sharedItems/>
    </cacheField>
    <cacheField name="q4_1_ruptures_nourriture" numFmtId="0">
      <sharedItems/>
    </cacheField>
    <cacheField name="q4_2_raison_rupture_nourriture/taux_echange" numFmtId="0">
      <sharedItems containsMixedTypes="1" containsNumber="1" containsInteger="1" minValue="0" maxValue="1"/>
    </cacheField>
    <cacheField name="q4_2_raison_rupture_nourriture/probleme_transport" numFmtId="0">
      <sharedItems containsMixedTypes="1" containsNumber="1" containsInteger="1" minValue="0" maxValue="1"/>
    </cacheField>
    <cacheField name="q4_2_raison_rupture_nourriture/catastrophe" numFmtId="0">
      <sharedItems containsMixedTypes="1" containsNumber="1" containsInteger="1" minValue="0" maxValue="1"/>
    </cacheField>
    <cacheField name="q4_2_raison_rupture_nourriture/pas_saison" numFmtId="0">
      <sharedItems containsMixedTypes="1" containsNumber="1" containsInteger="1" minValue="0" maxValue="0"/>
    </cacheField>
    <cacheField name="q4_2_raison_rupture_nourriture/trop_cher" numFmtId="0">
      <sharedItems containsMixedTypes="1" containsNumber="1" containsInteger="1" minValue="0" maxValue="1"/>
    </cacheField>
    <cacheField name="q4_2_raison_rupture_nourriture/pas_assez_argent" numFmtId="0">
      <sharedItems containsMixedTypes="1" containsNumber="1" containsInteger="1" minValue="0" maxValue="1"/>
    </cacheField>
    <cacheField name="q4_2_raison_rupture_nourriture/stockage" numFmtId="0">
      <sharedItems containsMixedTypes="1" containsNumber="1" containsInteger="1" minValue="0" maxValue="0"/>
    </cacheField>
    <cacheField name="q4_2_raison_rupture_nourriture/indisponible_f" numFmtId="0">
      <sharedItems containsMixedTypes="1" containsNumber="1" containsInteger="1" minValue="0" maxValue="1"/>
    </cacheField>
    <cacheField name="q4_2_raison_rupture_nourriture/relation_f" numFmtId="0">
      <sharedItems containsMixedTypes="1" containsNumber="1" containsInteger="1" minValue="0" maxValue="0"/>
    </cacheField>
    <cacheField name="q4_2_raison_rupture_nourriture/pas_voulu" numFmtId="0">
      <sharedItems containsMixedTypes="1" containsNumber="1" containsInteger="1" minValue="0" maxValue="0"/>
    </cacheField>
    <cacheField name="q4_2_raison_rupture_nourriture/epuise_demande" numFmtId="0">
      <sharedItems containsMixedTypes="1" containsNumber="1" containsInteger="1" minValue="0" maxValue="1"/>
    </cacheField>
    <cacheField name="q4_2_raison_rupture_nourriture/epuise_appro" numFmtId="0">
      <sharedItems containsMixedTypes="1" containsNumber="1" containsInteger="1" minValue="0" maxValue="0"/>
    </cacheField>
    <cacheField name="q4_2_raison_rupture_nourriture/autre" numFmtId="0">
      <sharedItems containsMixedTypes="1" containsNumber="1" containsInteger="1" minValue="0" maxValue="1"/>
    </cacheField>
    <cacheField name="q4_2_raison_rupture_nourriture/nsnr" numFmtId="0">
      <sharedItems containsMixedTypes="1" containsNumber="1" containsInteger="1" minValue="0" maxValue="0"/>
    </cacheField>
    <cacheField name="q4_2_1_autre_rupture_nourriture" numFmtId="0">
      <sharedItems/>
    </cacheField>
    <cacheField name="q4_3_produits_rupture_nourriture/farine_ble" numFmtId="0">
      <sharedItems containsMixedTypes="1" containsNumber="1" containsInteger="1" minValue="0" maxValue="1"/>
    </cacheField>
    <cacheField name="q4_3_produits_rupture_nourriture/riz" numFmtId="0">
      <sharedItems containsMixedTypes="1" containsNumber="1" containsInteger="1" minValue="0" maxValue="1"/>
    </cacheField>
    <cacheField name="q4_3_produits_rupture_nourriture/mais" numFmtId="0">
      <sharedItems containsMixedTypes="1" containsNumber="1" containsInteger="1" minValue="0" maxValue="1"/>
    </cacheField>
    <cacheField name="q4_3_produits_rupture_nourriture/sucre" numFmtId="0">
      <sharedItems containsMixedTypes="1" containsNumber="1" containsInteger="1" minValue="0" maxValue="1"/>
    </cacheField>
    <cacheField name="q4_3_produits_rupture_nourriture/haricot_noir" numFmtId="0">
      <sharedItems containsMixedTypes="1" containsNumber="1" containsInteger="1" minValue="0" maxValue="1"/>
    </cacheField>
    <cacheField name="q4_3_produits_rupture_nourriture/haricot_rouge" numFmtId="0">
      <sharedItems containsMixedTypes="1" containsNumber="1" containsInteger="1" minValue="0" maxValue="1"/>
    </cacheField>
    <cacheField name="q4_3_produits_rupture_nourriture/huile" numFmtId="0">
      <sharedItems containsMixedTypes="1" containsNumber="1" containsInteger="1" minValue="0" maxValue="1"/>
    </cacheField>
    <cacheField name="q4_4_credit_fournisseur_nourriture" numFmtId="0">
      <sharedItems/>
    </cacheField>
    <cacheField name="q4_4_capacite_stock_nourriture" numFmtId="0">
      <sharedItems count="4">
        <s v=""/>
        <s v="Non"/>
        <s v="Oui"/>
        <s v="Je ne sais pas, je ne souhaite pas répondre"/>
      </sharedItems>
    </cacheField>
    <cacheField name="q4_4_origin_fourniseur_nourriture" numFmtId="0">
      <sharedItems/>
    </cacheField>
    <cacheField name="q4_5_1_departement_fourniseur_nourriture" numFmtId="0">
      <sharedItems/>
    </cacheField>
    <cacheField name="meme_dep_food" numFmtId="0">
      <sharedItems/>
    </cacheField>
    <cacheField name="q4_5_2_commune_fourniseur_nourriture" numFmtId="0">
      <sharedItems/>
    </cacheField>
    <cacheField name="meme_com_food" numFmtId="0">
      <sharedItems/>
    </cacheField>
    <cacheField name="q4_1_ruptures_eha" numFmtId="0">
      <sharedItems/>
    </cacheField>
    <cacheField name="q4_2_raison_rupture_eha/taux_echange" numFmtId="0">
      <sharedItems containsMixedTypes="1" containsNumber="1" containsInteger="1" minValue="0" maxValue="1"/>
    </cacheField>
    <cacheField name="q4_2_raison_rupture_eha/probleme_transport" numFmtId="0">
      <sharedItems containsMixedTypes="1" containsNumber="1" containsInteger="1" minValue="0" maxValue="0"/>
    </cacheField>
    <cacheField name="q4_2_raison_rupture_eha/catastrophe" numFmtId="0">
      <sharedItems containsMixedTypes="1" containsNumber="1" containsInteger="1" minValue="0" maxValue="0"/>
    </cacheField>
    <cacheField name="q4_2_raison_rupture_eha/trop_cher" numFmtId="0">
      <sharedItems containsMixedTypes="1" containsNumber="1" containsInteger="1" minValue="0" maxValue="1"/>
    </cacheField>
    <cacheField name="q4_2_raison_rupture_eha/pas_assez_argent" numFmtId="0">
      <sharedItems containsMixedTypes="1" containsNumber="1" containsInteger="1" minValue="0" maxValue="1"/>
    </cacheField>
    <cacheField name="q4_2_raison_rupture_eha/stockage" numFmtId="0">
      <sharedItems containsMixedTypes="1" containsNumber="1" containsInteger="1" minValue="0" maxValue="0"/>
    </cacheField>
    <cacheField name="q4_2_raison_rupture_eha/indisponible_f" numFmtId="0">
      <sharedItems containsMixedTypes="1" containsNumber="1" containsInteger="1" minValue="0" maxValue="1"/>
    </cacheField>
    <cacheField name="q4_2_raison_rupture_eha/relation_f" numFmtId="0">
      <sharedItems containsMixedTypes="1" containsNumber="1" containsInteger="1" minValue="0" maxValue="0"/>
    </cacheField>
    <cacheField name="q4_2_raison_rupture_eha/pas_voulu" numFmtId="0">
      <sharedItems containsMixedTypes="1" containsNumber="1" containsInteger="1" minValue="0" maxValue="0"/>
    </cacheField>
    <cacheField name="q4_2_raison_rupture_eha/epuise" numFmtId="0">
      <sharedItems containsMixedTypes="1" containsNumber="1" containsInteger="1" minValue="0" maxValue="1"/>
    </cacheField>
    <cacheField name="q4_2_raison_rupture_eha/epuise_appro" numFmtId="0">
      <sharedItems containsMixedTypes="1" containsNumber="1" containsInteger="1" minValue="0" maxValue="0"/>
    </cacheField>
    <cacheField name="q4_2_raison_rupture_eha/autre" numFmtId="0">
      <sharedItems containsMixedTypes="1" containsNumber="1" containsInteger="1" minValue="0" maxValue="1"/>
    </cacheField>
    <cacheField name="q4_2_raison_rupture_eha/nsnr" numFmtId="0">
      <sharedItems containsMixedTypes="1" containsNumber="1" containsInteger="1" minValue="0" maxValue="0"/>
    </cacheField>
    <cacheField name="q4_2_1_autre_rupture_eha" numFmtId="0">
      <sharedItems/>
    </cacheField>
    <cacheField name="q4_3_produits_rupture_eha" numFmtId="0">
      <sharedItems/>
    </cacheField>
    <cacheField name="q4_3_produits_rupture_eha/savon_lessive" numFmtId="0">
      <sharedItems containsMixedTypes="1" containsNumber="1" containsInteger="1" minValue="0" maxValue="1"/>
    </cacheField>
    <cacheField name="q4_3_produits_rupture_eha/brosse_dent" numFmtId="0">
      <sharedItems containsMixedTypes="1" containsNumber="1" containsInteger="1" minValue="0" maxValue="1"/>
    </cacheField>
    <cacheField name="q4_3_produits_rupture_eha/dentrifrice" numFmtId="0">
      <sharedItems containsMixedTypes="1" containsNumber="1" containsInteger="1" minValue="0" maxValue="1"/>
    </cacheField>
    <cacheField name="q4_3_produits_rupture_eha/papier_toilette" numFmtId="0">
      <sharedItems containsMixedTypes="1" containsNumber="1" containsInteger="1" minValue="0" maxValue="1"/>
    </cacheField>
    <cacheField name="q4_3_produits_rupture_eha/serviettes_hygieniques" numFmtId="0">
      <sharedItems containsMixedTypes="1" containsNumber="1" containsInteger="1" minValue="0" maxValue="1"/>
    </cacheField>
    <cacheField name="q4_3_produits_rupture_eha/chlore_liquide" numFmtId="0">
      <sharedItems containsMixedTypes="1" containsNumber="1" containsInteger="1" minValue="0" maxValue="0"/>
    </cacheField>
    <cacheField name="q4_3_produits_rupture_eha/chlore_grain" numFmtId="0">
      <sharedItems containsMixedTypes="1" containsNumber="1" containsInteger="1" minValue="0" maxValue="1"/>
    </cacheField>
    <cacheField name="q4_3_produits_rupture_eha/savon_mains" numFmtId="0">
      <sharedItems containsMixedTypes="1" containsNumber="1" containsInteger="1" minValue="0" maxValue="1"/>
    </cacheField>
    <cacheField name="q4_4_credit_fournisseur_eha" numFmtId="0">
      <sharedItems/>
    </cacheField>
    <cacheField name="q4_4_capacite_stock_eha" numFmtId="0">
      <sharedItems/>
    </cacheField>
    <cacheField name="q4_4_origin_fourniseur_eha" numFmtId="0">
      <sharedItems/>
    </cacheField>
    <cacheField name="q4_5_1_departement_fourniseur_eha" numFmtId="0">
      <sharedItems/>
    </cacheField>
    <cacheField name="meme_dep_eha" numFmtId="0">
      <sharedItems/>
    </cacheField>
    <cacheField name="q4_5_2_commune_fourniseur_eha" numFmtId="0">
      <sharedItems/>
    </cacheField>
    <cacheField name="meme_com_food_001" numFmtId="0">
      <sharedItems/>
    </cacheField>
    <cacheField name="q1_2_client_marche" numFmtId="0">
      <sharedItems/>
    </cacheField>
    <cacheField name="q2_1_type_source" numFmtId="0">
      <sharedItems/>
    </cacheField>
    <cacheField name="source_eau" numFmtId="0">
      <sharedItems/>
    </cacheField>
    <cacheField name="q2_1_type_source_derniere_fois_autre_raison" numFmtId="0">
      <sharedItems/>
    </cacheField>
    <cacheField name="q2_1_type_source_derniere_fois_autre_raison_autre" numFmtId="0">
      <sharedItems/>
    </cacheField>
    <cacheField name="q3_1_distance_eau" numFmtId="0">
      <sharedItems/>
    </cacheField>
    <cacheField name="q3_1_traitement_eau" numFmtId="0">
      <sharedItems/>
    </cacheField>
    <cacheField name="q3_1_traitement_eau_non" numFmtId="0">
      <sharedItems/>
    </cacheField>
    <cacheField name="q3_1_ruptures_eau" numFmtId="0">
      <sharedItems/>
    </cacheField>
    <cacheField name="q3_3_raisons_ruptures_eau/insecu" numFmtId="0">
      <sharedItems containsMixedTypes="1" containsNumber="1" containsInteger="1" minValue="0" maxValue="1"/>
    </cacheField>
    <cacheField name="q3_3_raisons_ruptures_eau/pb_transport" numFmtId="0">
      <sharedItems containsMixedTypes="1" containsNumber="1" containsInteger="1" minValue="0" maxValue="1"/>
    </cacheField>
    <cacheField name="q3_3_raisons_ruptures_eau/catastrophe" numFmtId="0">
      <sharedItems containsMixedTypes="1" containsNumber="1" containsInteger="1" minValue="0" maxValue="0"/>
    </cacheField>
    <cacheField name="q3_3_raisons_ruptures_eau/secheresse" numFmtId="0">
      <sharedItems containsMixedTypes="1" containsNumber="1" containsInteger="1" minValue="0" maxValue="1"/>
    </cacheField>
    <cacheField name="q3_3_raisons_ruptures_eau/infrastructures" numFmtId="0">
      <sharedItems containsMixedTypes="1" containsNumber="1" containsInteger="1" minValue="0" maxValue="1"/>
    </cacheField>
    <cacheField name="q3_3_raisons_ruptures_eau/technique" numFmtId="0">
      <sharedItems containsMixedTypes="1" containsNumber="1" containsInteger="1" minValue="0" maxValue="1"/>
    </cacheField>
    <cacheField name="q3_3_raisons_ruptures_eau/politique" numFmtId="0">
      <sharedItems containsMixedTypes="1" containsNumber="1" containsInteger="1" minValue="0" maxValue="1"/>
    </cacheField>
    <cacheField name="q3_3_raisons_ruptures_eau/contamination" numFmtId="0">
      <sharedItems containsMixedTypes="1" containsNumber="1" containsInteger="1" minValue="0" maxValue="0"/>
    </cacheField>
    <cacheField name="q3_3_raisons_ruptures_eau/camion" numFmtId="0">
      <sharedItems containsMixedTypes="1" containsNumber="1" containsInteger="1" minValue="0" maxValue="1"/>
    </cacheField>
    <cacheField name="q3_3_raisons_ruptures_eau/autre" numFmtId="0">
      <sharedItems containsMixedTypes="1" containsNumber="1" containsInteger="1" minValue="0" maxValue="0"/>
    </cacheField>
    <cacheField name="q3_3_raisons_ruptures_eau/nsnr" numFmtId="0">
      <sharedItems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Emma KRUGER" refreshedDate="44386.489317013889" createdVersion="6" refreshedVersion="6" minRefreshableVersion="3" recordCount="196">
  <cacheSource type="worksheet">
    <worksheetSource ref="A1:EI197" sheet="Processed_Data"/>
  </cacheSource>
  <cacheFields count="139">
    <cacheField name="_uuid" numFmtId="0">
      <sharedItems/>
    </cacheField>
    <cacheField name="q01_date" numFmtId="0">
      <sharedItems/>
    </cacheField>
    <cacheField name="q02_organisation" numFmtId="0">
      <sharedItems/>
    </cacheField>
    <cacheField name="organisation" numFmtId="0">
      <sharedItems/>
    </cacheField>
    <cacheField name="enqueteur" numFmtId="0">
      <sharedItems/>
    </cacheField>
    <cacheField name="q04_departement" numFmtId="0">
      <sharedItems/>
    </cacheField>
    <cacheField name="q05_commune" numFmtId="0">
      <sharedItems/>
    </cacheField>
    <cacheField name="commune" numFmtId="0">
      <sharedItems/>
    </cacheField>
    <cacheField name="localite" numFmtId="0">
      <sharedItems/>
    </cacheField>
    <cacheField name="marche" numFmtId="0">
      <sharedItems/>
    </cacheField>
    <cacheField name="q07_2_marche_zone" numFmtId="0">
      <sharedItems/>
    </cacheField>
    <cacheField name="q00_type_enquete" numFmtId="0">
      <sharedItems/>
    </cacheField>
    <cacheField name="farine_prix" numFmtId="0">
      <sharedItems containsMixedTypes="1" containsNumber="1" minValue="75" maxValue="250"/>
    </cacheField>
    <cacheField name="riz_prix" numFmtId="0">
      <sharedItems containsMixedTypes="1" containsNumber="1" minValue="86.538461538461505" maxValue="134.61538461538399"/>
    </cacheField>
    <cacheField name="mais_prix" numFmtId="0">
      <sharedItems containsMixedTypes="1" containsNumber="1" minValue="54.347826086956502" maxValue="163.04347826086899"/>
    </cacheField>
    <cacheField name="sucre_prix" numFmtId="0">
      <sharedItems containsMixedTypes="1" containsNumber="1" minValue="68.965517241379303" maxValue="120.689655172413"/>
    </cacheField>
    <cacheField name="haricot_noir_prix" numFmtId="0">
      <sharedItems containsMixedTypes="1" containsNumber="1" minValue="156.25" maxValue="291.666666666666"/>
    </cacheField>
    <cacheField name="haricot_rouge_prix" numFmtId="0">
      <sharedItems containsMixedTypes="1" containsNumber="1" minValue="166.666666666666" maxValue="437.5"/>
    </cacheField>
    <cacheField name="huile_prix" numFmtId="0">
      <sharedItems containsMixedTypes="1" containsNumber="1" minValue="378" maxValue="950"/>
    </cacheField>
    <cacheField name="savon_lessive_prix" numFmtId="0">
      <sharedItems containsMixedTypes="1" containsNumber="1" containsInteger="1" minValue="15" maxValue="40"/>
    </cacheField>
    <cacheField name="brosse_dent_prix" numFmtId="0">
      <sharedItems containsMixedTypes="1" containsNumber="1" containsInteger="1" minValue="15" maxValue="25"/>
    </cacheField>
    <cacheField name="papier_toilette_prix" numFmtId="0">
      <sharedItems containsMixedTypes="1" containsNumber="1" containsInteger="1" minValue="20" maxValue="100"/>
    </cacheField>
    <cacheField name="chlore_prix" numFmtId="0">
      <sharedItems containsBlank="1" containsMixedTypes="1" containsNumber="1" containsInteger="1" minValue="50" maxValue="300"/>
    </cacheField>
    <cacheField name="savon_mains_prix" numFmtId="0">
      <sharedItems containsMixedTypes="1" containsNumber="1" minValue="15" maxValue="50"/>
    </cacheField>
    <cacheField name="dentifrice_prix" numFmtId="0">
      <sharedItems containsMixedTypes="1" containsNumber="1" minValue="42.5" maxValue="125"/>
    </cacheField>
    <cacheField name="serv_hygieniques_prix" numFmtId="0">
      <sharedItems containsMixedTypes="1" containsNumber="1" containsInteger="1" minValue="50" maxValue="100"/>
    </cacheField>
    <cacheField name="chlore_grain_prix" numFmtId="0">
      <sharedItems containsMixedTypes="1" containsNumber="1" containsInteger="1" minValue="2" maxValue="10"/>
    </cacheField>
    <cacheField name="eau_prix" numFmtId="0">
      <sharedItems containsMixedTypes="1" containsNumber="1" minValue="0" maxValue="15"/>
    </cacheField>
    <cacheField name="q010_sexe" numFmtId="0">
      <sharedItems/>
    </cacheField>
    <cacheField name="q1_1_magain_type" numFmtId="0">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0"/>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1"/>
    </cacheField>
    <cacheField name="q1_4_type_payment/nsnr" numFmtId="0">
      <sharedItems containsMixedTypes="1" containsNumber="1" containsInteger="1" minValue="0" maxValue="1"/>
    </cacheField>
    <cacheField name="q1_5_changement_commercants" numFmtId="0">
      <sharedItems/>
    </cacheField>
    <cacheField name="q1_6_clients" numFmtId="0">
      <sharedItems/>
    </cacheField>
    <cacheField name="q3_3_importe_farine_ble" numFmtId="0">
      <sharedItems/>
    </cacheField>
    <cacheField name="q3_3_importe_riz" numFmtId="0">
      <sharedItems/>
    </cacheField>
    <cacheField name="q3_3_importe_mais" numFmtId="0">
      <sharedItems/>
    </cacheField>
    <cacheField name="q3_3_importe_sucre" numFmtId="0">
      <sharedItems/>
    </cacheField>
    <cacheField name="q3_3_importe_haricot_noir" numFmtId="0">
      <sharedItems/>
    </cacheField>
    <cacheField name="q3_3_importe_haricot_rouge" numFmtId="0">
      <sharedItems/>
    </cacheField>
    <cacheField name="q3_3_importe_huile" numFmtId="0">
      <sharedItems/>
    </cacheField>
    <cacheField name="q3_3_importe_savon_lessive" numFmtId="0">
      <sharedItems/>
    </cacheField>
    <cacheField name="q3_3_importe_brosse_dent" numFmtId="0">
      <sharedItems/>
    </cacheField>
    <cacheField name="q3_3_importe_papier_toilette" numFmtId="0">
      <sharedItems/>
    </cacheField>
    <cacheField name="q3_3_importe_chlore_liquide" numFmtId="0">
      <sharedItems/>
    </cacheField>
    <cacheField name="q3_3_importe_savon_mains" numFmtId="0">
      <sharedItems/>
    </cacheField>
    <cacheField name="q3_3_importe_dentrifrice" numFmtId="0">
      <sharedItems/>
    </cacheField>
    <cacheField name="q3_3_importe_serviettes_hygieniques" numFmtId="0">
      <sharedItems/>
    </cacheField>
    <cacheField name="q3_3_importe_chlore_grain" numFmtId="0">
      <sharedItems/>
    </cacheField>
    <cacheField name="q4_1_ruptures_nourriture" numFmtId="0">
      <sharedItems/>
    </cacheField>
    <cacheField name="q4_2_raison_rupture_nourriture/taux_echange" numFmtId="0">
      <sharedItems containsMixedTypes="1" containsNumber="1" containsInteger="1" minValue="0" maxValue="1"/>
    </cacheField>
    <cacheField name="q4_2_raison_rupture_nourriture/probleme_transport" numFmtId="0">
      <sharedItems containsMixedTypes="1" containsNumber="1" containsInteger="1" minValue="0" maxValue="1"/>
    </cacheField>
    <cacheField name="q4_2_raison_rupture_nourriture/catastrophe" numFmtId="0">
      <sharedItems containsMixedTypes="1" containsNumber="1" containsInteger="1" minValue="0" maxValue="1"/>
    </cacheField>
    <cacheField name="q4_2_raison_rupture_nourriture/pas_saison" numFmtId="0">
      <sharedItems containsMixedTypes="1" containsNumber="1" containsInteger="1" minValue="0" maxValue="0"/>
    </cacheField>
    <cacheField name="q4_2_raison_rupture_nourriture/trop_cher" numFmtId="0">
      <sharedItems containsMixedTypes="1" containsNumber="1" containsInteger="1" minValue="0" maxValue="1"/>
    </cacheField>
    <cacheField name="q4_2_raison_rupture_nourriture/pas_assez_argent" numFmtId="0">
      <sharedItems containsMixedTypes="1" containsNumber="1" containsInteger="1" minValue="0" maxValue="1"/>
    </cacheField>
    <cacheField name="q4_2_raison_rupture_nourriture/stockage" numFmtId="0">
      <sharedItems containsMixedTypes="1" containsNumber="1" containsInteger="1" minValue="0" maxValue="0"/>
    </cacheField>
    <cacheField name="q4_2_raison_rupture_nourriture/indisponible_f" numFmtId="0">
      <sharedItems containsMixedTypes="1" containsNumber="1" containsInteger="1" minValue="0" maxValue="1"/>
    </cacheField>
    <cacheField name="q4_2_raison_rupture_nourriture/relation_f" numFmtId="0">
      <sharedItems containsMixedTypes="1" containsNumber="1" containsInteger="1" minValue="0" maxValue="0"/>
    </cacheField>
    <cacheField name="q4_2_raison_rupture_nourriture/pas_voulu" numFmtId="0">
      <sharedItems containsMixedTypes="1" containsNumber="1" containsInteger="1" minValue="0" maxValue="0"/>
    </cacheField>
    <cacheField name="q4_2_raison_rupture_nourriture/epuise_demande" numFmtId="0">
      <sharedItems containsMixedTypes="1" containsNumber="1" containsInteger="1" minValue="0" maxValue="1"/>
    </cacheField>
    <cacheField name="q4_2_raison_rupture_nourriture/epuise_appro" numFmtId="0">
      <sharedItems containsMixedTypes="1" containsNumber="1" containsInteger="1" minValue="0" maxValue="0"/>
    </cacheField>
    <cacheField name="q4_2_raison_rupture_nourriture/autre" numFmtId="0">
      <sharedItems containsMixedTypes="1" containsNumber="1" containsInteger="1" minValue="0" maxValue="1"/>
    </cacheField>
    <cacheField name="q4_2_raison_rupture_nourriture/nsnr" numFmtId="0">
      <sharedItems containsMixedTypes="1" containsNumber="1" containsInteger="1" minValue="0" maxValue="0"/>
    </cacheField>
    <cacheField name="q4_2_1_autre_rupture_nourriture" numFmtId="0">
      <sharedItems/>
    </cacheField>
    <cacheField name="q4_3_produits_rupture_nourriture/farine_ble" numFmtId="0">
      <sharedItems containsMixedTypes="1" containsNumber="1" containsInteger="1" minValue="0" maxValue="1"/>
    </cacheField>
    <cacheField name="q4_3_produits_rupture_nourriture/riz" numFmtId="0">
      <sharedItems containsMixedTypes="1" containsNumber="1" containsInteger="1" minValue="0" maxValue="1"/>
    </cacheField>
    <cacheField name="q4_3_produits_rupture_nourriture/mais" numFmtId="0">
      <sharedItems containsMixedTypes="1" containsNumber="1" containsInteger="1" minValue="0" maxValue="1"/>
    </cacheField>
    <cacheField name="q4_3_produits_rupture_nourriture/sucre" numFmtId="0">
      <sharedItems containsMixedTypes="1" containsNumber="1" containsInteger="1" minValue="0" maxValue="1"/>
    </cacheField>
    <cacheField name="q4_3_produits_rupture_nourriture/haricot_noir" numFmtId="0">
      <sharedItems containsMixedTypes="1" containsNumber="1" containsInteger="1" minValue="0" maxValue="1"/>
    </cacheField>
    <cacheField name="q4_3_produits_rupture_nourriture/haricot_rouge" numFmtId="0">
      <sharedItems containsMixedTypes="1" containsNumber="1" containsInteger="1" minValue="0" maxValue="1"/>
    </cacheField>
    <cacheField name="q4_3_produits_rupture_nourriture/huile" numFmtId="0">
      <sharedItems containsMixedTypes="1" containsNumber="1" containsInteger="1" minValue="0" maxValue="1"/>
    </cacheField>
    <cacheField name="q4_4_credit_fournisseur_nourriture" numFmtId="0">
      <sharedItems/>
    </cacheField>
    <cacheField name="q4_4_capacite_stock_nourriture" numFmtId="0">
      <sharedItems/>
    </cacheField>
    <cacheField name="q4_4_origin_fourniseur_nourriture" numFmtId="0">
      <sharedItems/>
    </cacheField>
    <cacheField name="q4_5_1_departement_fourniseur_nourriture" numFmtId="0">
      <sharedItems/>
    </cacheField>
    <cacheField name="meme_dep_food" numFmtId="0">
      <sharedItems/>
    </cacheField>
    <cacheField name="q4_5_2_commune_fourniseur_nourriture" numFmtId="0">
      <sharedItems/>
    </cacheField>
    <cacheField name="meme_com_food" numFmtId="0">
      <sharedItems/>
    </cacheField>
    <cacheField name="q4_1_ruptures_eha" numFmtId="0">
      <sharedItems/>
    </cacheField>
    <cacheField name="q4_2_raison_rupture_eha/taux_echange" numFmtId="0">
      <sharedItems containsMixedTypes="1" containsNumber="1" containsInteger="1" minValue="0" maxValue="1"/>
    </cacheField>
    <cacheField name="q4_2_raison_rupture_eha/probleme_transport" numFmtId="0">
      <sharedItems containsMixedTypes="1" containsNumber="1" containsInteger="1" minValue="0" maxValue="0"/>
    </cacheField>
    <cacheField name="q4_2_raison_rupture_eha/catastrophe" numFmtId="0">
      <sharedItems containsMixedTypes="1" containsNumber="1" containsInteger="1" minValue="0" maxValue="0"/>
    </cacheField>
    <cacheField name="q4_2_raison_rupture_eha/trop_cher" numFmtId="0">
      <sharedItems containsMixedTypes="1" containsNumber="1" containsInteger="1" minValue="0" maxValue="1"/>
    </cacheField>
    <cacheField name="q4_2_raison_rupture_eha/pas_assez_argent" numFmtId="0">
      <sharedItems containsMixedTypes="1" containsNumber="1" containsInteger="1" minValue="0" maxValue="1"/>
    </cacheField>
    <cacheField name="q4_2_raison_rupture_eha/stockage" numFmtId="0">
      <sharedItems containsMixedTypes="1" containsNumber="1" containsInteger="1" minValue="0" maxValue="0"/>
    </cacheField>
    <cacheField name="q4_2_raison_rupture_eha/indisponible_f" numFmtId="0">
      <sharedItems containsMixedTypes="1" containsNumber="1" containsInteger="1" minValue="0" maxValue="1"/>
    </cacheField>
    <cacheField name="q4_2_raison_rupture_eha/relation_f" numFmtId="0">
      <sharedItems containsMixedTypes="1" containsNumber="1" containsInteger="1" minValue="0" maxValue="0"/>
    </cacheField>
    <cacheField name="q4_2_raison_rupture_eha/pas_voulu" numFmtId="0">
      <sharedItems containsMixedTypes="1" containsNumber="1" containsInteger="1" minValue="0" maxValue="0"/>
    </cacheField>
    <cacheField name="q4_2_raison_rupture_eha/epuise" numFmtId="0">
      <sharedItems containsMixedTypes="1" containsNumber="1" containsInteger="1" minValue="0" maxValue="1"/>
    </cacheField>
    <cacheField name="q4_2_raison_rupture_eha/epuise_appro" numFmtId="0">
      <sharedItems containsMixedTypes="1" containsNumber="1" containsInteger="1" minValue="0" maxValue="0"/>
    </cacheField>
    <cacheField name="q4_2_raison_rupture_eha/autre" numFmtId="0">
      <sharedItems containsMixedTypes="1" containsNumber="1" containsInteger="1" minValue="0" maxValue="1"/>
    </cacheField>
    <cacheField name="q4_2_raison_rupture_eha/nsnr" numFmtId="0">
      <sharedItems containsMixedTypes="1" containsNumber="1" containsInteger="1" minValue="0" maxValue="0"/>
    </cacheField>
    <cacheField name="q4_2_1_autre_rupture_eha" numFmtId="0">
      <sharedItems/>
    </cacheField>
    <cacheField name="q4_3_produits_rupture_eha" numFmtId="0">
      <sharedItems/>
    </cacheField>
    <cacheField name="q4_3_produits_rupture_eha/savon_lessive" numFmtId="0">
      <sharedItems containsMixedTypes="1" containsNumber="1" containsInteger="1" minValue="0" maxValue="1"/>
    </cacheField>
    <cacheField name="q4_3_produits_rupture_eha/brosse_dent" numFmtId="0">
      <sharedItems containsMixedTypes="1" containsNumber="1" containsInteger="1" minValue="0" maxValue="1"/>
    </cacheField>
    <cacheField name="q4_3_produits_rupture_eha/dentrifrice" numFmtId="0">
      <sharedItems containsMixedTypes="1" containsNumber="1" containsInteger="1" minValue="0" maxValue="1"/>
    </cacheField>
    <cacheField name="q4_3_produits_rupture_eha/papier_toilette" numFmtId="0">
      <sharedItems containsMixedTypes="1" containsNumber="1" containsInteger="1" minValue="0" maxValue="1"/>
    </cacheField>
    <cacheField name="q4_3_produits_rupture_eha/serviettes_hygieniques" numFmtId="0">
      <sharedItems containsMixedTypes="1" containsNumber="1" containsInteger="1" minValue="0" maxValue="1"/>
    </cacheField>
    <cacheField name="q4_3_produits_rupture_eha/chlore_liquide" numFmtId="0">
      <sharedItems containsMixedTypes="1" containsNumber="1" containsInteger="1" minValue="0" maxValue="0"/>
    </cacheField>
    <cacheField name="q4_3_produits_rupture_eha/chlore_grain" numFmtId="0">
      <sharedItems containsMixedTypes="1" containsNumber="1" containsInteger="1" minValue="0" maxValue="1"/>
    </cacheField>
    <cacheField name="q4_3_produits_rupture_eha/savon_mains" numFmtId="0">
      <sharedItems containsMixedTypes="1" containsNumber="1" containsInteger="1" minValue="0" maxValue="1"/>
    </cacheField>
    <cacheField name="q4_4_credit_fournisseur_eha" numFmtId="0">
      <sharedItems/>
    </cacheField>
    <cacheField name="q4_4_capacite_stock_eha" numFmtId="0">
      <sharedItems/>
    </cacheField>
    <cacheField name="q4_4_origin_fourniseur_eha" numFmtId="0">
      <sharedItems/>
    </cacheField>
    <cacheField name="q4_5_1_departement_fourniseur_eha" numFmtId="0">
      <sharedItems/>
    </cacheField>
    <cacheField name="meme_dep_eha" numFmtId="0">
      <sharedItems/>
    </cacheField>
    <cacheField name="q4_5_2_commune_fourniseur_eha" numFmtId="0">
      <sharedItems/>
    </cacheField>
    <cacheField name="meme_com_food_001" numFmtId="0">
      <sharedItems/>
    </cacheField>
    <cacheField name="q1_2_client_marche" numFmtId="0">
      <sharedItems/>
    </cacheField>
    <cacheField name="q2_1_type_source" numFmtId="0">
      <sharedItems count="8">
        <s v="kiosque public (DINEPA)"/>
        <s v="boutique ou kiosque privé"/>
        <s v=""/>
        <s v="branchement privé individuel"/>
        <s v="branchement chez un voisin"/>
        <s v="source aménagée (borne fontaine, pompe, etc.)"/>
        <s v="autre"/>
        <s v="rivière ou source non aménagée"/>
      </sharedItems>
    </cacheField>
    <cacheField name="source_eau" numFmtId="0">
      <sharedItems/>
    </cacheField>
    <cacheField name="q2_1_type_source_derniere_fois_autre_raison" numFmtId="0">
      <sharedItems/>
    </cacheField>
    <cacheField name="q2_1_type_source_derniere_fois_autre_raison_autre" numFmtId="0">
      <sharedItems/>
    </cacheField>
    <cacheField name="q3_1_distance_eau" numFmtId="0">
      <sharedItems/>
    </cacheField>
    <cacheField name="q3_1_traitement_eau" numFmtId="0">
      <sharedItems/>
    </cacheField>
    <cacheField name="q3_1_traitement_eau_non" numFmtId="0">
      <sharedItems/>
    </cacheField>
    <cacheField name="q3_1_ruptures_eau" numFmtId="0">
      <sharedItems count="4">
        <s v="Non"/>
        <s v="Je ne sais pas, je ne souhaite pas répondre"/>
        <s v="Oui"/>
        <s v=""/>
      </sharedItems>
    </cacheField>
    <cacheField name="q3_3_raisons_ruptures_eau/insecu" numFmtId="0">
      <sharedItems containsMixedTypes="1" containsNumber="1" containsInteger="1" minValue="0" maxValue="1"/>
    </cacheField>
    <cacheField name="q3_3_raisons_ruptures_eau/pb_transport" numFmtId="0">
      <sharedItems containsMixedTypes="1" containsNumber="1" containsInteger="1" minValue="0" maxValue="1"/>
    </cacheField>
    <cacheField name="q3_3_raisons_ruptures_eau/catastrophe" numFmtId="0">
      <sharedItems containsMixedTypes="1" containsNumber="1" containsInteger="1" minValue="0" maxValue="0" count="2">
        <s v=""/>
        <n v="0"/>
      </sharedItems>
    </cacheField>
    <cacheField name="q3_3_raisons_ruptures_eau/secheresse" numFmtId="0">
      <sharedItems containsMixedTypes="1" containsNumber="1" containsInteger="1" minValue="0" maxValue="1"/>
    </cacheField>
    <cacheField name="q3_3_raisons_ruptures_eau/infrastructures" numFmtId="0">
      <sharedItems containsMixedTypes="1" containsNumber="1" containsInteger="1" minValue="0" maxValue="1"/>
    </cacheField>
    <cacheField name="q3_3_raisons_ruptures_eau/technique" numFmtId="0">
      <sharedItems containsMixedTypes="1" containsNumber="1" containsInteger="1" minValue="0" maxValue="1"/>
    </cacheField>
    <cacheField name="q3_3_raisons_ruptures_eau/politique" numFmtId="0">
      <sharedItems containsMixedTypes="1" containsNumber="1" containsInteger="1" minValue="0" maxValue="1"/>
    </cacheField>
    <cacheField name="q3_3_raisons_ruptures_eau/contamination" numFmtId="0">
      <sharedItems containsMixedTypes="1" containsNumber="1" containsInteger="1" minValue="0" maxValue="0" count="2">
        <s v=""/>
        <n v="0"/>
      </sharedItems>
    </cacheField>
    <cacheField name="q3_3_raisons_ruptures_eau/camion" numFmtId="0">
      <sharedItems containsMixedTypes="1" containsNumber="1" containsInteger="1" minValue="0" maxValue="1" count="3">
        <s v=""/>
        <n v="0"/>
        <n v="1"/>
      </sharedItems>
    </cacheField>
    <cacheField name="q3_3_raisons_ruptures_eau/autre" numFmtId="0">
      <sharedItems containsMixedTypes="1" containsNumber="1" containsInteger="1" minValue="0" maxValue="0" count="2">
        <s v=""/>
        <n v="0"/>
      </sharedItems>
    </cacheField>
    <cacheField name="q3_3_raisons_ruptures_eau/nsnr" numFmtId="0">
      <sharedItems containsMixedTypes="1" containsNumber="1" containsInteger="1" minValue="0" maxValue="1" count="3">
        <s v=""/>
        <n v="1"/>
        <n v="0"/>
      </sharedItems>
    </cacheField>
    <cacheField name="commentaires" numFmtId="0">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Emma KRUGER" refreshedDate="44386.509167939817" createdVersion="6" refreshedVersion="6" minRefreshableVersion="3" recordCount="196">
  <cacheSource type="worksheet">
    <worksheetSource ref="DO1:EH197" sheet="Processed_Data"/>
  </cacheSource>
  <cacheFields count="20">
    <cacheField name="q1_2_client_marche" numFmtId="0">
      <sharedItems/>
    </cacheField>
    <cacheField name="q2_1_type_source" numFmtId="0">
      <sharedItems count="8">
        <s v="kiosque public (DINEPA)"/>
        <s v="boutique ou kiosque privé"/>
        <s v=""/>
        <s v="branchement privé individuel"/>
        <s v="branchement chez un voisin"/>
        <s v="source aménagée (borne fontaine, pompe, etc.)"/>
        <s v="autre"/>
        <s v="rivière ou source non aménagée"/>
      </sharedItems>
    </cacheField>
    <cacheField name="source_eau" numFmtId="0">
      <sharedItems/>
    </cacheField>
    <cacheField name="q2_1_type_source_derniere_fois_autre_raison" numFmtId="0">
      <sharedItems/>
    </cacheField>
    <cacheField name="q2_1_type_source_derniere_fois_autre_raison_autre" numFmtId="0">
      <sharedItems/>
    </cacheField>
    <cacheField name="q3_1_distance_eau" numFmtId="0">
      <sharedItems/>
    </cacheField>
    <cacheField name="q3_1_traitement_eau" numFmtId="0">
      <sharedItems count="4">
        <s v="Oui"/>
        <s v="Non"/>
        <s v=""/>
        <s v="Je ne sais pas, je ne souhaite pas répondre"/>
      </sharedItems>
    </cacheField>
    <cacheField name="q3_1_traitement_eau_non" numFmtId="0">
      <sharedItems count="4">
        <s v=""/>
        <s v="Oui, chaque fois"/>
        <s v="Non, jamais."/>
        <s v="Oui, parfois"/>
      </sharedItems>
    </cacheField>
    <cacheField name="q3_1_ruptures_eau" numFmtId="0">
      <sharedItems/>
    </cacheField>
    <cacheField name="q3_3_raisons_ruptures_eau/insecu" numFmtId="0">
      <sharedItems containsMixedTypes="1" containsNumber="1" containsInteger="1" minValue="0" maxValue="1"/>
    </cacheField>
    <cacheField name="q3_3_raisons_ruptures_eau/pb_transport" numFmtId="0">
      <sharedItems containsMixedTypes="1" containsNumber="1" containsInteger="1" minValue="0" maxValue="1"/>
    </cacheField>
    <cacheField name="q3_3_raisons_ruptures_eau/catastrophe" numFmtId="0">
      <sharedItems containsMixedTypes="1" containsNumber="1" containsInteger="1" minValue="0" maxValue="0"/>
    </cacheField>
    <cacheField name="q3_3_raisons_ruptures_eau/secheresse" numFmtId="0">
      <sharedItems containsMixedTypes="1" containsNumber="1" containsInteger="1" minValue="0" maxValue="1"/>
    </cacheField>
    <cacheField name="q3_3_raisons_ruptures_eau/infrastructures" numFmtId="0">
      <sharedItems containsMixedTypes="1" containsNumber="1" containsInteger="1" minValue="0" maxValue="1"/>
    </cacheField>
    <cacheField name="q3_3_raisons_ruptures_eau/technique" numFmtId="0">
      <sharedItems containsMixedTypes="1" containsNumber="1" containsInteger="1" minValue="0" maxValue="1"/>
    </cacheField>
    <cacheField name="q3_3_raisons_ruptures_eau/politique" numFmtId="0">
      <sharedItems containsMixedTypes="1" containsNumber="1" containsInteger="1" minValue="0" maxValue="1"/>
    </cacheField>
    <cacheField name="q3_3_raisons_ruptures_eau/contamination" numFmtId="0">
      <sharedItems containsMixedTypes="1" containsNumber="1" containsInteger="1" minValue="0" maxValue="0"/>
    </cacheField>
    <cacheField name="q3_3_raisons_ruptures_eau/camion" numFmtId="0">
      <sharedItems containsMixedTypes="1" containsNumber="1" containsInteger="1" minValue="0" maxValue="1"/>
    </cacheField>
    <cacheField name="q3_3_raisons_ruptures_eau/autre" numFmtId="0">
      <sharedItems containsMixedTypes="1" containsNumber="1" containsInteger="1" minValue="0" maxValue="0"/>
    </cacheField>
    <cacheField name="q3_3_raisons_ruptures_eau/nsnr" numFmtId="0">
      <sharedItems containsMixedTypes="1"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0">
  <r>
    <x v="0"/>
  </r>
  <r>
    <x v="0"/>
  </r>
  <r>
    <x v="0"/>
  </r>
  <r>
    <x v="0"/>
  </r>
  <r>
    <x v="0"/>
  </r>
  <r>
    <x v="1"/>
  </r>
  <r>
    <x v="1"/>
  </r>
  <r>
    <x v="1"/>
  </r>
  <r>
    <x v="1"/>
  </r>
  <r>
    <x v="1"/>
  </r>
  <r>
    <x v="1"/>
  </r>
  <r>
    <x v="1"/>
  </r>
  <r>
    <x v="1"/>
  </r>
  <r>
    <x v="1"/>
  </r>
  <r>
    <x v="1"/>
  </r>
  <r>
    <x v="1"/>
  </r>
  <r>
    <x v="1"/>
  </r>
  <r>
    <x v="1"/>
  </r>
  <r>
    <x v="1"/>
  </r>
  <r>
    <x v="1"/>
  </r>
  <r>
    <x v="1"/>
  </r>
  <r>
    <x v="1"/>
  </r>
  <r>
    <x v="1"/>
  </r>
  <r>
    <x v="1"/>
  </r>
  <r>
    <x v="2"/>
  </r>
  <r>
    <x v="2"/>
  </r>
  <r>
    <x v="2"/>
  </r>
  <r>
    <x v="2"/>
  </r>
  <r>
    <x v="2"/>
  </r>
  <r>
    <x v="2"/>
  </r>
  <r>
    <x v="2"/>
  </r>
  <r>
    <x v="2"/>
  </r>
  <r>
    <x v="2"/>
  </r>
  <r>
    <x v="2"/>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2"/>
  </r>
  <r>
    <x v="2"/>
  </r>
  <r>
    <x v="2"/>
  </r>
  <r>
    <x v="2"/>
  </r>
  <r>
    <x v="2"/>
  </r>
  <r>
    <x v="2"/>
  </r>
  <r>
    <x v="2"/>
  </r>
  <r>
    <x v="5"/>
  </r>
  <r>
    <x v="5"/>
  </r>
  <r>
    <x v="5"/>
  </r>
  <r>
    <x v="5"/>
  </r>
  <r>
    <x v="5"/>
  </r>
  <r>
    <x v="5"/>
  </r>
  <r>
    <x v="5"/>
  </r>
  <r>
    <x v="5"/>
  </r>
  <r>
    <x v="5"/>
  </r>
  <r>
    <x v="5"/>
  </r>
  <r>
    <x v="5"/>
  </r>
  <r>
    <x v="5"/>
  </r>
  <r>
    <x v="5"/>
  </r>
  <r>
    <x v="5"/>
  </r>
  <r>
    <x v="5"/>
  </r>
  <r>
    <x v="6"/>
  </r>
  <r>
    <x v="6"/>
  </r>
  <r>
    <x v="6"/>
  </r>
  <r>
    <x v="6"/>
  </r>
  <r>
    <x v="6"/>
  </r>
  <r>
    <x v="6"/>
  </r>
  <r>
    <x v="6"/>
  </r>
  <r>
    <x v="6"/>
  </r>
  <r>
    <x v="6"/>
  </r>
  <r>
    <x v="6"/>
  </r>
  <r>
    <x v="6"/>
  </r>
  <r>
    <x v="6"/>
  </r>
  <r>
    <x v="6"/>
  </r>
  <r>
    <x v="6"/>
  </r>
  <r>
    <x v="6"/>
  </r>
  <r>
    <x v="1"/>
  </r>
  <r>
    <x v="1"/>
  </r>
  <r>
    <x v="1"/>
  </r>
  <r>
    <x v="1"/>
  </r>
  <r>
    <x v="1"/>
  </r>
  <r>
    <x v="1"/>
  </r>
  <r>
    <x v="1"/>
  </r>
  <r>
    <x v="1"/>
  </r>
  <r>
    <x v="4"/>
  </r>
  <r>
    <x v="4"/>
  </r>
  <r>
    <x v="4"/>
  </r>
  <r>
    <x v="4"/>
  </r>
  <r>
    <x v="4"/>
  </r>
  <r>
    <x v="4"/>
  </r>
  <r>
    <x v="4"/>
  </r>
  <r>
    <x v="6"/>
  </r>
  <r>
    <x v="6"/>
  </r>
  <r>
    <x v="6"/>
  </r>
  <r>
    <x v="6"/>
  </r>
  <r>
    <x v="6"/>
  </r>
  <r>
    <x v="6"/>
  </r>
  <r>
    <x v="6"/>
  </r>
  <r>
    <x v="6"/>
  </r>
  <r>
    <x v="6"/>
  </r>
  <r>
    <x v="6"/>
  </r>
  <r>
    <x v="6"/>
  </r>
  <r>
    <x v="6"/>
  </r>
  <r>
    <x v="6"/>
  </r>
  <r>
    <x v="6"/>
  </r>
  <r>
    <x v="6"/>
  </r>
  <r>
    <x v="6"/>
  </r>
  <r>
    <x v="6"/>
  </r>
  <r>
    <x v="6"/>
  </r>
  <r>
    <x v="6"/>
  </r>
  <r>
    <x v="6"/>
  </r>
  <r>
    <x v="6"/>
  </r>
  <r>
    <x v="6"/>
  </r>
  <r>
    <x v="6"/>
  </r>
  <r>
    <x v="6"/>
  </r>
  <r>
    <x v="0"/>
  </r>
  <r>
    <x v="0"/>
  </r>
  <r>
    <x v="0"/>
  </r>
  <r>
    <x v="0"/>
  </r>
  <r>
    <x v="0"/>
  </r>
  <r>
    <x v="1"/>
  </r>
  <r>
    <x v="1"/>
  </r>
  <r>
    <x v="1"/>
  </r>
  <r>
    <x v="1"/>
  </r>
  <r>
    <x v="1"/>
  </r>
  <r>
    <x v="1"/>
  </r>
  <r>
    <x v="1"/>
  </r>
  <r>
    <x v="1"/>
  </r>
  <r>
    <x v="1"/>
  </r>
  <r>
    <x v="0"/>
  </r>
  <r>
    <x v="0"/>
  </r>
  <r>
    <x v="0"/>
  </r>
  <r>
    <x v="0"/>
  </r>
  <r>
    <x v="6"/>
  </r>
  <r>
    <x v="6"/>
  </r>
  <r>
    <x v="6"/>
  </r>
  <r>
    <x v="6"/>
  </r>
  <r>
    <x v="6"/>
  </r>
  <r>
    <x v="6"/>
  </r>
  <r>
    <x v="6"/>
  </r>
  <r>
    <x v="6"/>
  </r>
  <r>
    <x v="6"/>
  </r>
  <r>
    <x v="6"/>
  </r>
  <r>
    <x v="6"/>
  </r>
  <r>
    <x v="6"/>
  </r>
  <r>
    <x v="7"/>
  </r>
  <r>
    <x v="7"/>
  </r>
  <r>
    <x v="7"/>
  </r>
  <r>
    <x v="7"/>
  </r>
  <r>
    <x v="7"/>
  </r>
  <r>
    <x v="7"/>
  </r>
  <r>
    <x v="7"/>
  </r>
  <r>
    <x v="7"/>
  </r>
  <r>
    <x v="7"/>
  </r>
  <r>
    <x v="7"/>
  </r>
  <r>
    <x v="7"/>
  </r>
  <r>
    <x v="7"/>
  </r>
  <r>
    <x v="8"/>
  </r>
  <r>
    <x v="8"/>
  </r>
  <r>
    <x v="8"/>
  </r>
  <r>
    <x v="8"/>
  </r>
  <r>
    <x v="8"/>
  </r>
  <r>
    <x v="8"/>
  </r>
  <r>
    <x v="8"/>
  </r>
  <r>
    <x v="8"/>
  </r>
  <r>
    <x v="8"/>
  </r>
  <r>
    <x v="8"/>
  </r>
  <r>
    <x v="8"/>
  </r>
  <r>
    <x v="8"/>
  </r>
  <r>
    <x v="8"/>
  </r>
  <r>
    <x v="8"/>
  </r>
  <r>
    <x v="8"/>
  </r>
  <r>
    <x v="9"/>
  </r>
</pivotCacheRecords>
</file>

<file path=xl/pivotCache/pivotCacheRecords10.xml><?xml version="1.0" encoding="utf-8"?>
<pivotCacheRecords xmlns="http://schemas.openxmlformats.org/spreadsheetml/2006/main" xmlns:r="http://schemas.openxmlformats.org/officeDocument/2006/relationships" count="199">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1"/>
    <x v="1"/>
    <x v="1"/>
    <x v="0"/>
    <x v="1"/>
    <x v="1"/>
    <x v="1"/>
    <x v="1"/>
  </r>
  <r>
    <x v="0"/>
    <x v="0"/>
    <x v="0"/>
    <x v="0"/>
    <x v="0"/>
    <x v="0"/>
    <x v="0"/>
    <x v="1"/>
    <x v="1"/>
    <x v="1"/>
    <x v="0"/>
    <x v="2"/>
    <x v="1"/>
    <x v="1"/>
    <x v="1"/>
  </r>
  <r>
    <x v="0"/>
    <x v="0"/>
    <x v="0"/>
    <x v="0"/>
    <x v="0"/>
    <x v="0"/>
    <x v="0"/>
    <x v="1"/>
    <x v="1"/>
    <x v="1"/>
    <x v="0"/>
    <x v="1"/>
    <x v="1"/>
    <x v="1"/>
    <x v="1"/>
  </r>
  <r>
    <x v="0"/>
    <x v="0"/>
    <x v="0"/>
    <x v="0"/>
    <x v="0"/>
    <x v="0"/>
    <x v="0"/>
    <x v="1"/>
    <x v="1"/>
    <x v="1"/>
    <x v="0"/>
    <x v="1"/>
    <x v="1"/>
    <x v="1"/>
    <x v="1"/>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2"/>
    <x v="1"/>
    <x v="1"/>
    <x v="0"/>
    <x v="1"/>
    <x v="1"/>
    <x v="1"/>
    <x v="1"/>
  </r>
  <r>
    <x v="0"/>
    <x v="0"/>
    <x v="1"/>
    <x v="0"/>
    <x v="0"/>
    <x v="0"/>
    <x v="1"/>
    <x v="2"/>
    <x v="0"/>
    <x v="1"/>
    <x v="0"/>
    <x v="0"/>
    <x v="0"/>
    <x v="1"/>
    <x v="0"/>
  </r>
  <r>
    <x v="1"/>
    <x v="1"/>
    <x v="1"/>
    <x v="1"/>
    <x v="0"/>
    <x v="0"/>
    <x v="1"/>
    <x v="2"/>
    <x v="0"/>
    <x v="0"/>
    <x v="0"/>
    <x v="0"/>
    <x v="0"/>
    <x v="0"/>
    <x v="0"/>
  </r>
  <r>
    <x v="1"/>
    <x v="1"/>
    <x v="1"/>
    <x v="1"/>
    <x v="0"/>
    <x v="0"/>
    <x v="1"/>
    <x v="2"/>
    <x v="1"/>
    <x v="1"/>
    <x v="0"/>
    <x v="1"/>
    <x v="1"/>
    <x v="1"/>
    <x v="1"/>
  </r>
  <r>
    <x v="1"/>
    <x v="1"/>
    <x v="1"/>
    <x v="1"/>
    <x v="1"/>
    <x v="1"/>
    <x v="1"/>
    <x v="0"/>
    <x v="0"/>
    <x v="0"/>
    <x v="0"/>
    <x v="0"/>
    <x v="0"/>
    <x v="0"/>
    <x v="0"/>
  </r>
  <r>
    <x v="0"/>
    <x v="0"/>
    <x v="0"/>
    <x v="0"/>
    <x v="0"/>
    <x v="0"/>
    <x v="0"/>
    <x v="0"/>
    <x v="0"/>
    <x v="0"/>
    <x v="0"/>
    <x v="0"/>
    <x v="0"/>
    <x v="0"/>
    <x v="0"/>
  </r>
  <r>
    <x v="1"/>
    <x v="1"/>
    <x v="1"/>
    <x v="1"/>
    <x v="1"/>
    <x v="1"/>
    <x v="1"/>
    <x v="0"/>
    <x v="0"/>
    <x v="0"/>
    <x v="0"/>
    <x v="0"/>
    <x v="0"/>
    <x v="0"/>
    <x v="0"/>
  </r>
  <r>
    <x v="0"/>
    <x v="1"/>
    <x v="0"/>
    <x v="0"/>
    <x v="1"/>
    <x v="0"/>
    <x v="1"/>
    <x v="0"/>
    <x v="0"/>
    <x v="0"/>
    <x v="0"/>
    <x v="0"/>
    <x v="0"/>
    <x v="0"/>
    <x v="0"/>
  </r>
  <r>
    <x v="0"/>
    <x v="0"/>
    <x v="0"/>
    <x v="0"/>
    <x v="0"/>
    <x v="0"/>
    <x v="0"/>
    <x v="0"/>
    <x v="0"/>
    <x v="0"/>
    <x v="0"/>
    <x v="0"/>
    <x v="0"/>
    <x v="0"/>
    <x v="0"/>
  </r>
  <r>
    <x v="0"/>
    <x v="1"/>
    <x v="1"/>
    <x v="1"/>
    <x v="1"/>
    <x v="0"/>
    <x v="1"/>
    <x v="2"/>
    <x v="0"/>
    <x v="0"/>
    <x v="0"/>
    <x v="1"/>
    <x v="1"/>
    <x v="1"/>
    <x v="0"/>
  </r>
  <r>
    <x v="1"/>
    <x v="1"/>
    <x v="1"/>
    <x v="2"/>
    <x v="1"/>
    <x v="1"/>
    <x v="1"/>
    <x v="0"/>
    <x v="0"/>
    <x v="0"/>
    <x v="0"/>
    <x v="0"/>
    <x v="0"/>
    <x v="0"/>
    <x v="0"/>
  </r>
  <r>
    <x v="0"/>
    <x v="0"/>
    <x v="0"/>
    <x v="0"/>
    <x v="0"/>
    <x v="0"/>
    <x v="0"/>
    <x v="0"/>
    <x v="0"/>
    <x v="0"/>
    <x v="0"/>
    <x v="0"/>
    <x v="0"/>
    <x v="0"/>
    <x v="0"/>
  </r>
  <r>
    <x v="0"/>
    <x v="1"/>
    <x v="1"/>
    <x v="1"/>
    <x v="0"/>
    <x v="0"/>
    <x v="1"/>
    <x v="0"/>
    <x v="0"/>
    <x v="0"/>
    <x v="0"/>
    <x v="0"/>
    <x v="0"/>
    <x v="0"/>
    <x v="0"/>
  </r>
  <r>
    <x v="1"/>
    <x v="1"/>
    <x v="1"/>
    <x v="1"/>
    <x v="1"/>
    <x v="1"/>
    <x v="1"/>
    <x v="0"/>
    <x v="0"/>
    <x v="0"/>
    <x v="0"/>
    <x v="0"/>
    <x v="0"/>
    <x v="0"/>
    <x v="0"/>
  </r>
  <r>
    <x v="2"/>
    <x v="1"/>
    <x v="1"/>
    <x v="2"/>
    <x v="0"/>
    <x v="0"/>
    <x v="1"/>
    <x v="0"/>
    <x v="0"/>
    <x v="0"/>
    <x v="0"/>
    <x v="0"/>
    <x v="0"/>
    <x v="0"/>
    <x v="0"/>
  </r>
  <r>
    <x v="1"/>
    <x v="1"/>
    <x v="1"/>
    <x v="0"/>
    <x v="0"/>
    <x v="0"/>
    <x v="2"/>
    <x v="0"/>
    <x v="0"/>
    <x v="0"/>
    <x v="0"/>
    <x v="0"/>
    <x v="0"/>
    <x v="0"/>
    <x v="0"/>
  </r>
  <r>
    <x v="1"/>
    <x v="1"/>
    <x v="1"/>
    <x v="1"/>
    <x v="0"/>
    <x v="0"/>
    <x v="0"/>
    <x v="0"/>
    <x v="0"/>
    <x v="0"/>
    <x v="0"/>
    <x v="0"/>
    <x v="0"/>
    <x v="0"/>
    <x v="0"/>
  </r>
  <r>
    <x v="0"/>
    <x v="0"/>
    <x v="0"/>
    <x v="0"/>
    <x v="0"/>
    <x v="0"/>
    <x v="0"/>
    <x v="0"/>
    <x v="0"/>
    <x v="0"/>
    <x v="0"/>
    <x v="0"/>
    <x v="0"/>
    <x v="0"/>
    <x v="0"/>
  </r>
  <r>
    <x v="0"/>
    <x v="1"/>
    <x v="0"/>
    <x v="1"/>
    <x v="0"/>
    <x v="0"/>
    <x v="2"/>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1"/>
    <x v="1"/>
    <x v="0"/>
    <x v="1"/>
    <x v="0"/>
    <x v="0"/>
    <x v="2"/>
    <x v="0"/>
    <x v="0"/>
    <x v="0"/>
    <x v="0"/>
    <x v="0"/>
    <x v="0"/>
    <x v="0"/>
    <x v="0"/>
  </r>
  <r>
    <x v="1"/>
    <x v="1"/>
    <x v="1"/>
    <x v="1"/>
    <x v="1"/>
    <x v="0"/>
    <x v="1"/>
    <x v="0"/>
    <x v="0"/>
    <x v="0"/>
    <x v="0"/>
    <x v="0"/>
    <x v="0"/>
    <x v="0"/>
    <x v="0"/>
  </r>
  <r>
    <x v="1"/>
    <x v="1"/>
    <x v="1"/>
    <x v="0"/>
    <x v="2"/>
    <x v="0"/>
    <x v="1"/>
    <x v="0"/>
    <x v="0"/>
    <x v="0"/>
    <x v="0"/>
    <x v="0"/>
    <x v="0"/>
    <x v="0"/>
    <x v="0"/>
  </r>
  <r>
    <x v="1"/>
    <x v="1"/>
    <x v="1"/>
    <x v="1"/>
    <x v="1"/>
    <x v="0"/>
    <x v="1"/>
    <x v="0"/>
    <x v="0"/>
    <x v="0"/>
    <x v="0"/>
    <x v="0"/>
    <x v="0"/>
    <x v="0"/>
    <x v="0"/>
  </r>
  <r>
    <x v="1"/>
    <x v="1"/>
    <x v="1"/>
    <x v="1"/>
    <x v="1"/>
    <x v="0"/>
    <x v="1"/>
    <x v="0"/>
    <x v="0"/>
    <x v="0"/>
    <x v="0"/>
    <x v="0"/>
    <x v="0"/>
    <x v="0"/>
    <x v="0"/>
  </r>
  <r>
    <x v="0"/>
    <x v="0"/>
    <x v="0"/>
    <x v="0"/>
    <x v="0"/>
    <x v="0"/>
    <x v="0"/>
    <x v="2"/>
    <x v="1"/>
    <x v="1"/>
    <x v="0"/>
    <x v="1"/>
    <x v="1"/>
    <x v="1"/>
    <x v="2"/>
  </r>
  <r>
    <x v="0"/>
    <x v="0"/>
    <x v="0"/>
    <x v="0"/>
    <x v="0"/>
    <x v="0"/>
    <x v="0"/>
    <x v="2"/>
    <x v="1"/>
    <x v="1"/>
    <x v="0"/>
    <x v="1"/>
    <x v="1"/>
    <x v="1"/>
    <x v="2"/>
  </r>
  <r>
    <x v="0"/>
    <x v="0"/>
    <x v="0"/>
    <x v="0"/>
    <x v="0"/>
    <x v="0"/>
    <x v="0"/>
    <x v="2"/>
    <x v="1"/>
    <x v="1"/>
    <x v="0"/>
    <x v="1"/>
    <x v="1"/>
    <x v="1"/>
    <x v="2"/>
  </r>
  <r>
    <x v="3"/>
    <x v="1"/>
    <x v="1"/>
    <x v="3"/>
    <x v="2"/>
    <x v="1"/>
    <x v="3"/>
    <x v="3"/>
    <x v="2"/>
    <x v="2"/>
    <x v="0"/>
    <x v="2"/>
    <x v="2"/>
    <x v="1"/>
    <x v="2"/>
  </r>
  <r>
    <x v="0"/>
    <x v="0"/>
    <x v="0"/>
    <x v="0"/>
    <x v="0"/>
    <x v="0"/>
    <x v="0"/>
    <x v="0"/>
    <x v="0"/>
    <x v="0"/>
    <x v="0"/>
    <x v="0"/>
    <x v="0"/>
    <x v="0"/>
    <x v="0"/>
  </r>
  <r>
    <x v="3"/>
    <x v="2"/>
    <x v="2"/>
    <x v="3"/>
    <x v="2"/>
    <x v="0"/>
    <x v="3"/>
    <x v="3"/>
    <x v="2"/>
    <x v="1"/>
    <x v="0"/>
    <x v="2"/>
    <x v="1"/>
    <x v="1"/>
    <x v="2"/>
  </r>
  <r>
    <x v="0"/>
    <x v="0"/>
    <x v="0"/>
    <x v="0"/>
    <x v="0"/>
    <x v="0"/>
    <x v="0"/>
    <x v="0"/>
    <x v="0"/>
    <x v="0"/>
    <x v="0"/>
    <x v="0"/>
    <x v="0"/>
    <x v="0"/>
    <x v="0"/>
  </r>
  <r>
    <x v="3"/>
    <x v="1"/>
    <x v="3"/>
    <x v="1"/>
    <x v="3"/>
    <x v="2"/>
    <x v="3"/>
    <x v="3"/>
    <x v="2"/>
    <x v="2"/>
    <x v="0"/>
    <x v="2"/>
    <x v="1"/>
    <x v="2"/>
    <x v="2"/>
  </r>
  <r>
    <x v="0"/>
    <x v="0"/>
    <x v="0"/>
    <x v="3"/>
    <x v="0"/>
    <x v="0"/>
    <x v="3"/>
    <x v="3"/>
    <x v="2"/>
    <x v="2"/>
    <x v="0"/>
    <x v="2"/>
    <x v="2"/>
    <x v="2"/>
    <x v="2"/>
  </r>
  <r>
    <x v="3"/>
    <x v="1"/>
    <x v="1"/>
    <x v="3"/>
    <x v="2"/>
    <x v="3"/>
    <x v="3"/>
    <x v="3"/>
    <x v="2"/>
    <x v="2"/>
    <x v="0"/>
    <x v="2"/>
    <x v="2"/>
    <x v="2"/>
    <x v="2"/>
  </r>
  <r>
    <x v="3"/>
    <x v="1"/>
    <x v="1"/>
    <x v="3"/>
    <x v="3"/>
    <x v="3"/>
    <x v="3"/>
    <x v="3"/>
    <x v="0"/>
    <x v="0"/>
    <x v="0"/>
    <x v="1"/>
    <x v="2"/>
    <x v="0"/>
    <x v="2"/>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3"/>
    <x v="1"/>
    <x v="1"/>
    <x v="1"/>
    <x v="2"/>
    <x v="0"/>
    <x v="3"/>
    <x v="3"/>
    <x v="0"/>
    <x v="0"/>
    <x v="0"/>
    <x v="0"/>
    <x v="0"/>
    <x v="0"/>
    <x v="2"/>
  </r>
  <r>
    <x v="1"/>
    <x v="1"/>
    <x v="1"/>
    <x v="1"/>
    <x v="1"/>
    <x v="2"/>
    <x v="1"/>
    <x v="0"/>
    <x v="0"/>
    <x v="0"/>
    <x v="0"/>
    <x v="0"/>
    <x v="0"/>
    <x v="0"/>
    <x v="0"/>
  </r>
  <r>
    <x v="1"/>
    <x v="1"/>
    <x v="1"/>
    <x v="1"/>
    <x v="1"/>
    <x v="2"/>
    <x v="1"/>
    <x v="0"/>
    <x v="0"/>
    <x v="0"/>
    <x v="0"/>
    <x v="0"/>
    <x v="0"/>
    <x v="0"/>
    <x v="0"/>
  </r>
  <r>
    <x v="0"/>
    <x v="0"/>
    <x v="0"/>
    <x v="0"/>
    <x v="0"/>
    <x v="0"/>
    <x v="0"/>
    <x v="2"/>
    <x v="1"/>
    <x v="1"/>
    <x v="1"/>
    <x v="3"/>
    <x v="3"/>
    <x v="3"/>
    <x v="1"/>
  </r>
  <r>
    <x v="2"/>
    <x v="1"/>
    <x v="1"/>
    <x v="1"/>
    <x v="1"/>
    <x v="1"/>
    <x v="1"/>
    <x v="0"/>
    <x v="0"/>
    <x v="0"/>
    <x v="0"/>
    <x v="0"/>
    <x v="0"/>
    <x v="0"/>
    <x v="0"/>
  </r>
  <r>
    <x v="0"/>
    <x v="0"/>
    <x v="0"/>
    <x v="0"/>
    <x v="0"/>
    <x v="0"/>
    <x v="0"/>
    <x v="2"/>
    <x v="1"/>
    <x v="1"/>
    <x v="1"/>
    <x v="1"/>
    <x v="1"/>
    <x v="3"/>
    <x v="1"/>
  </r>
  <r>
    <x v="0"/>
    <x v="0"/>
    <x v="0"/>
    <x v="0"/>
    <x v="0"/>
    <x v="0"/>
    <x v="0"/>
    <x v="0"/>
    <x v="0"/>
    <x v="0"/>
    <x v="1"/>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2"/>
    <x v="1"/>
    <x v="1"/>
    <x v="1"/>
    <x v="3"/>
    <x v="1"/>
    <x v="2"/>
    <x v="1"/>
  </r>
  <r>
    <x v="0"/>
    <x v="0"/>
    <x v="0"/>
    <x v="0"/>
    <x v="0"/>
    <x v="0"/>
    <x v="0"/>
    <x v="2"/>
    <x v="1"/>
    <x v="3"/>
    <x v="0"/>
    <x v="3"/>
    <x v="1"/>
    <x v="3"/>
    <x v="1"/>
  </r>
  <r>
    <x v="0"/>
    <x v="0"/>
    <x v="0"/>
    <x v="0"/>
    <x v="0"/>
    <x v="0"/>
    <x v="0"/>
    <x v="0"/>
    <x v="0"/>
    <x v="0"/>
    <x v="0"/>
    <x v="0"/>
    <x v="0"/>
    <x v="0"/>
    <x v="0"/>
  </r>
  <r>
    <x v="1"/>
    <x v="1"/>
    <x v="1"/>
    <x v="1"/>
    <x v="1"/>
    <x v="2"/>
    <x v="1"/>
    <x v="0"/>
    <x v="0"/>
    <x v="0"/>
    <x v="0"/>
    <x v="0"/>
    <x v="0"/>
    <x v="0"/>
    <x v="0"/>
  </r>
  <r>
    <x v="2"/>
    <x v="1"/>
    <x v="2"/>
    <x v="1"/>
    <x v="2"/>
    <x v="2"/>
    <x v="1"/>
    <x v="0"/>
    <x v="0"/>
    <x v="0"/>
    <x v="0"/>
    <x v="0"/>
    <x v="0"/>
    <x v="0"/>
    <x v="0"/>
  </r>
  <r>
    <x v="2"/>
    <x v="1"/>
    <x v="1"/>
    <x v="1"/>
    <x v="2"/>
    <x v="2"/>
    <x v="1"/>
    <x v="0"/>
    <x v="0"/>
    <x v="0"/>
    <x v="0"/>
    <x v="0"/>
    <x v="0"/>
    <x v="0"/>
    <x v="0"/>
  </r>
  <r>
    <x v="2"/>
    <x v="1"/>
    <x v="1"/>
    <x v="1"/>
    <x v="2"/>
    <x v="2"/>
    <x v="3"/>
    <x v="0"/>
    <x v="0"/>
    <x v="0"/>
    <x v="0"/>
    <x v="0"/>
    <x v="0"/>
    <x v="0"/>
    <x v="0"/>
  </r>
  <r>
    <x v="1"/>
    <x v="1"/>
    <x v="1"/>
    <x v="1"/>
    <x v="2"/>
    <x v="2"/>
    <x v="1"/>
    <x v="0"/>
    <x v="0"/>
    <x v="0"/>
    <x v="0"/>
    <x v="0"/>
    <x v="0"/>
    <x v="0"/>
    <x v="0"/>
  </r>
  <r>
    <x v="0"/>
    <x v="0"/>
    <x v="0"/>
    <x v="0"/>
    <x v="0"/>
    <x v="0"/>
    <x v="0"/>
    <x v="3"/>
    <x v="2"/>
    <x v="2"/>
    <x v="0"/>
    <x v="2"/>
    <x v="2"/>
    <x v="2"/>
    <x v="2"/>
  </r>
  <r>
    <x v="0"/>
    <x v="0"/>
    <x v="0"/>
    <x v="0"/>
    <x v="0"/>
    <x v="0"/>
    <x v="0"/>
    <x v="3"/>
    <x v="2"/>
    <x v="2"/>
    <x v="0"/>
    <x v="2"/>
    <x v="2"/>
    <x v="2"/>
    <x v="2"/>
  </r>
  <r>
    <x v="0"/>
    <x v="0"/>
    <x v="0"/>
    <x v="0"/>
    <x v="0"/>
    <x v="0"/>
    <x v="0"/>
    <x v="3"/>
    <x v="2"/>
    <x v="2"/>
    <x v="0"/>
    <x v="2"/>
    <x v="2"/>
    <x v="2"/>
    <x v="2"/>
  </r>
  <r>
    <x v="0"/>
    <x v="0"/>
    <x v="0"/>
    <x v="0"/>
    <x v="0"/>
    <x v="0"/>
    <x v="0"/>
    <x v="3"/>
    <x v="2"/>
    <x v="2"/>
    <x v="0"/>
    <x v="2"/>
    <x v="2"/>
    <x v="2"/>
    <x v="2"/>
  </r>
  <r>
    <x v="0"/>
    <x v="0"/>
    <x v="0"/>
    <x v="0"/>
    <x v="0"/>
    <x v="0"/>
    <x v="3"/>
    <x v="0"/>
    <x v="0"/>
    <x v="0"/>
    <x v="0"/>
    <x v="0"/>
    <x v="0"/>
    <x v="0"/>
    <x v="0"/>
  </r>
  <r>
    <x v="3"/>
    <x v="2"/>
    <x v="3"/>
    <x v="3"/>
    <x v="0"/>
    <x v="0"/>
    <x v="0"/>
    <x v="0"/>
    <x v="0"/>
    <x v="0"/>
    <x v="0"/>
    <x v="0"/>
    <x v="0"/>
    <x v="0"/>
    <x v="0"/>
  </r>
  <r>
    <x v="0"/>
    <x v="0"/>
    <x v="0"/>
    <x v="0"/>
    <x v="0"/>
    <x v="0"/>
    <x v="0"/>
    <x v="0"/>
    <x v="0"/>
    <x v="0"/>
    <x v="0"/>
    <x v="0"/>
    <x v="0"/>
    <x v="0"/>
    <x v="0"/>
  </r>
  <r>
    <x v="3"/>
    <x v="1"/>
    <x v="2"/>
    <x v="3"/>
    <x v="4"/>
    <x v="4"/>
    <x v="2"/>
    <x v="0"/>
    <x v="0"/>
    <x v="0"/>
    <x v="0"/>
    <x v="0"/>
    <x v="0"/>
    <x v="0"/>
    <x v="0"/>
  </r>
  <r>
    <x v="3"/>
    <x v="1"/>
    <x v="2"/>
    <x v="3"/>
    <x v="2"/>
    <x v="0"/>
    <x v="1"/>
    <x v="3"/>
    <x v="2"/>
    <x v="2"/>
    <x v="1"/>
    <x v="1"/>
    <x v="2"/>
    <x v="2"/>
    <x v="0"/>
  </r>
  <r>
    <x v="0"/>
    <x v="0"/>
    <x v="0"/>
    <x v="0"/>
    <x v="0"/>
    <x v="0"/>
    <x v="0"/>
    <x v="0"/>
    <x v="0"/>
    <x v="0"/>
    <x v="0"/>
    <x v="0"/>
    <x v="0"/>
    <x v="0"/>
    <x v="0"/>
  </r>
  <r>
    <x v="0"/>
    <x v="0"/>
    <x v="0"/>
    <x v="0"/>
    <x v="0"/>
    <x v="0"/>
    <x v="0"/>
    <x v="3"/>
    <x v="2"/>
    <x v="2"/>
    <x v="0"/>
    <x v="2"/>
    <x v="1"/>
    <x v="0"/>
    <x v="0"/>
  </r>
  <r>
    <x v="1"/>
    <x v="1"/>
    <x v="1"/>
    <x v="1"/>
    <x v="2"/>
    <x v="2"/>
    <x v="4"/>
    <x v="0"/>
    <x v="0"/>
    <x v="0"/>
    <x v="0"/>
    <x v="0"/>
    <x v="0"/>
    <x v="0"/>
    <x v="0"/>
  </r>
  <r>
    <x v="1"/>
    <x v="1"/>
    <x v="1"/>
    <x v="1"/>
    <x v="1"/>
    <x v="2"/>
    <x v="4"/>
    <x v="0"/>
    <x v="0"/>
    <x v="0"/>
    <x v="0"/>
    <x v="0"/>
    <x v="0"/>
    <x v="0"/>
    <x v="0"/>
  </r>
  <r>
    <x v="1"/>
    <x v="1"/>
    <x v="1"/>
    <x v="1"/>
    <x v="2"/>
    <x v="2"/>
    <x v="1"/>
    <x v="0"/>
    <x v="0"/>
    <x v="0"/>
    <x v="0"/>
    <x v="0"/>
    <x v="0"/>
    <x v="0"/>
    <x v="0"/>
  </r>
  <r>
    <x v="0"/>
    <x v="0"/>
    <x v="0"/>
    <x v="0"/>
    <x v="0"/>
    <x v="0"/>
    <x v="0"/>
    <x v="1"/>
    <x v="3"/>
    <x v="1"/>
    <x v="1"/>
    <x v="1"/>
    <x v="1"/>
    <x v="1"/>
    <x v="3"/>
  </r>
  <r>
    <x v="0"/>
    <x v="0"/>
    <x v="0"/>
    <x v="0"/>
    <x v="0"/>
    <x v="0"/>
    <x v="0"/>
    <x v="2"/>
    <x v="1"/>
    <x v="1"/>
    <x v="1"/>
    <x v="1"/>
    <x v="1"/>
    <x v="1"/>
    <x v="1"/>
  </r>
  <r>
    <x v="0"/>
    <x v="0"/>
    <x v="0"/>
    <x v="0"/>
    <x v="0"/>
    <x v="0"/>
    <x v="0"/>
    <x v="2"/>
    <x v="1"/>
    <x v="1"/>
    <x v="1"/>
    <x v="1"/>
    <x v="1"/>
    <x v="1"/>
    <x v="1"/>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1"/>
    <x v="1"/>
    <x v="1"/>
    <x v="2"/>
    <x v="1"/>
    <x v="2"/>
    <x v="1"/>
    <x v="0"/>
    <x v="0"/>
    <x v="0"/>
    <x v="0"/>
    <x v="0"/>
    <x v="0"/>
    <x v="0"/>
    <x v="0"/>
  </r>
  <r>
    <x v="0"/>
    <x v="0"/>
    <x v="0"/>
    <x v="0"/>
    <x v="0"/>
    <x v="0"/>
    <x v="0"/>
    <x v="1"/>
    <x v="1"/>
    <x v="1"/>
    <x v="1"/>
    <x v="1"/>
    <x v="1"/>
    <x v="1"/>
    <x v="1"/>
  </r>
  <r>
    <x v="0"/>
    <x v="0"/>
    <x v="0"/>
    <x v="0"/>
    <x v="0"/>
    <x v="0"/>
    <x v="0"/>
    <x v="1"/>
    <x v="1"/>
    <x v="1"/>
    <x v="1"/>
    <x v="1"/>
    <x v="1"/>
    <x v="1"/>
    <x v="1"/>
  </r>
  <r>
    <x v="1"/>
    <x v="3"/>
    <x v="1"/>
    <x v="2"/>
    <x v="1"/>
    <x v="2"/>
    <x v="1"/>
    <x v="0"/>
    <x v="0"/>
    <x v="0"/>
    <x v="0"/>
    <x v="0"/>
    <x v="0"/>
    <x v="0"/>
    <x v="0"/>
  </r>
  <r>
    <x v="1"/>
    <x v="1"/>
    <x v="1"/>
    <x v="2"/>
    <x v="1"/>
    <x v="2"/>
    <x v="1"/>
    <x v="0"/>
    <x v="0"/>
    <x v="0"/>
    <x v="0"/>
    <x v="0"/>
    <x v="0"/>
    <x v="0"/>
    <x v="0"/>
  </r>
  <r>
    <x v="0"/>
    <x v="0"/>
    <x v="0"/>
    <x v="0"/>
    <x v="0"/>
    <x v="0"/>
    <x v="0"/>
    <x v="1"/>
    <x v="1"/>
    <x v="1"/>
    <x v="1"/>
    <x v="1"/>
    <x v="1"/>
    <x v="1"/>
    <x v="1"/>
  </r>
  <r>
    <x v="0"/>
    <x v="0"/>
    <x v="0"/>
    <x v="0"/>
    <x v="0"/>
    <x v="0"/>
    <x v="0"/>
    <x v="1"/>
    <x v="3"/>
    <x v="1"/>
    <x v="1"/>
    <x v="1"/>
    <x v="1"/>
    <x v="1"/>
    <x v="1"/>
  </r>
  <r>
    <x v="1"/>
    <x v="1"/>
    <x v="1"/>
    <x v="2"/>
    <x v="1"/>
    <x v="2"/>
    <x v="1"/>
    <x v="0"/>
    <x v="0"/>
    <x v="0"/>
    <x v="0"/>
    <x v="0"/>
    <x v="0"/>
    <x v="0"/>
    <x v="0"/>
  </r>
  <r>
    <x v="1"/>
    <x v="1"/>
    <x v="2"/>
    <x v="1"/>
    <x v="2"/>
    <x v="2"/>
    <x v="1"/>
    <x v="0"/>
    <x v="0"/>
    <x v="0"/>
    <x v="0"/>
    <x v="0"/>
    <x v="0"/>
    <x v="0"/>
    <x v="0"/>
  </r>
  <r>
    <x v="1"/>
    <x v="1"/>
    <x v="2"/>
    <x v="1"/>
    <x v="2"/>
    <x v="2"/>
    <x v="1"/>
    <x v="0"/>
    <x v="0"/>
    <x v="0"/>
    <x v="0"/>
    <x v="0"/>
    <x v="0"/>
    <x v="0"/>
    <x v="0"/>
  </r>
  <r>
    <x v="1"/>
    <x v="1"/>
    <x v="2"/>
    <x v="1"/>
    <x v="2"/>
    <x v="2"/>
    <x v="1"/>
    <x v="0"/>
    <x v="0"/>
    <x v="0"/>
    <x v="0"/>
    <x v="0"/>
    <x v="0"/>
    <x v="0"/>
    <x v="0"/>
  </r>
  <r>
    <x v="1"/>
    <x v="1"/>
    <x v="2"/>
    <x v="1"/>
    <x v="2"/>
    <x v="2"/>
    <x v="1"/>
    <x v="0"/>
    <x v="0"/>
    <x v="0"/>
    <x v="0"/>
    <x v="0"/>
    <x v="0"/>
    <x v="0"/>
    <x v="0"/>
  </r>
  <r>
    <x v="1"/>
    <x v="1"/>
    <x v="2"/>
    <x v="1"/>
    <x v="2"/>
    <x v="2"/>
    <x v="1"/>
    <x v="0"/>
    <x v="0"/>
    <x v="0"/>
    <x v="0"/>
    <x v="0"/>
    <x v="0"/>
    <x v="0"/>
    <x v="0"/>
  </r>
  <r>
    <x v="1"/>
    <x v="1"/>
    <x v="1"/>
    <x v="1"/>
    <x v="2"/>
    <x v="1"/>
    <x v="1"/>
    <x v="0"/>
    <x v="0"/>
    <x v="0"/>
    <x v="0"/>
    <x v="0"/>
    <x v="0"/>
    <x v="0"/>
    <x v="0"/>
  </r>
  <r>
    <x v="1"/>
    <x v="1"/>
    <x v="1"/>
    <x v="1"/>
    <x v="2"/>
    <x v="1"/>
    <x v="1"/>
    <x v="0"/>
    <x v="0"/>
    <x v="0"/>
    <x v="0"/>
    <x v="0"/>
    <x v="0"/>
    <x v="0"/>
    <x v="0"/>
  </r>
  <r>
    <x v="1"/>
    <x v="1"/>
    <x v="1"/>
    <x v="1"/>
    <x v="2"/>
    <x v="1"/>
    <x v="1"/>
    <x v="0"/>
    <x v="0"/>
    <x v="0"/>
    <x v="0"/>
    <x v="0"/>
    <x v="0"/>
    <x v="0"/>
    <x v="0"/>
  </r>
  <r>
    <x v="1"/>
    <x v="1"/>
    <x v="1"/>
    <x v="1"/>
    <x v="2"/>
    <x v="1"/>
    <x v="1"/>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2"/>
    <x v="1"/>
    <x v="1"/>
    <x v="1"/>
    <x v="1"/>
    <x v="1"/>
    <x v="1"/>
    <x v="1"/>
  </r>
  <r>
    <x v="0"/>
    <x v="0"/>
    <x v="0"/>
    <x v="0"/>
    <x v="0"/>
    <x v="0"/>
    <x v="0"/>
    <x v="2"/>
    <x v="1"/>
    <x v="1"/>
    <x v="1"/>
    <x v="1"/>
    <x v="1"/>
    <x v="1"/>
    <x v="1"/>
  </r>
  <r>
    <x v="0"/>
    <x v="0"/>
    <x v="0"/>
    <x v="0"/>
    <x v="0"/>
    <x v="0"/>
    <x v="0"/>
    <x v="2"/>
    <x v="1"/>
    <x v="1"/>
    <x v="1"/>
    <x v="1"/>
    <x v="1"/>
    <x v="1"/>
    <x v="1"/>
  </r>
  <r>
    <x v="0"/>
    <x v="0"/>
    <x v="0"/>
    <x v="0"/>
    <x v="0"/>
    <x v="0"/>
    <x v="0"/>
    <x v="2"/>
    <x v="1"/>
    <x v="1"/>
    <x v="1"/>
    <x v="1"/>
    <x v="1"/>
    <x v="1"/>
    <x v="1"/>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1"/>
    <x v="1"/>
    <x v="1"/>
    <x v="1"/>
    <x v="1"/>
    <x v="2"/>
    <x v="4"/>
    <x v="0"/>
    <x v="0"/>
    <x v="0"/>
    <x v="0"/>
    <x v="0"/>
    <x v="0"/>
    <x v="0"/>
    <x v="0"/>
  </r>
  <r>
    <x v="0"/>
    <x v="0"/>
    <x v="0"/>
    <x v="0"/>
    <x v="0"/>
    <x v="0"/>
    <x v="0"/>
    <x v="2"/>
    <x v="1"/>
    <x v="1"/>
    <x v="1"/>
    <x v="1"/>
    <x v="1"/>
    <x v="1"/>
    <x v="1"/>
  </r>
  <r>
    <x v="2"/>
    <x v="1"/>
    <x v="1"/>
    <x v="1"/>
    <x v="2"/>
    <x v="2"/>
    <x v="1"/>
    <x v="2"/>
    <x v="0"/>
    <x v="1"/>
    <x v="1"/>
    <x v="1"/>
    <x v="0"/>
    <x v="1"/>
    <x v="1"/>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1"/>
    <x v="1"/>
    <x v="1"/>
    <x v="1"/>
    <x v="1"/>
    <x v="0"/>
    <x v="1"/>
    <x v="2"/>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1"/>
    <x v="1"/>
    <x v="1"/>
    <x v="1"/>
    <x v="1"/>
    <x v="1"/>
    <x v="1"/>
    <x v="2"/>
    <x v="1"/>
    <x v="1"/>
    <x v="0"/>
    <x v="1"/>
    <x v="1"/>
    <x v="3"/>
    <x v="2"/>
  </r>
  <r>
    <x v="1"/>
    <x v="3"/>
    <x v="2"/>
    <x v="1"/>
    <x v="2"/>
    <x v="1"/>
    <x v="1"/>
    <x v="2"/>
    <x v="0"/>
    <x v="0"/>
    <x v="0"/>
    <x v="0"/>
    <x v="0"/>
    <x v="0"/>
    <x v="1"/>
  </r>
  <r>
    <x v="1"/>
    <x v="1"/>
    <x v="1"/>
    <x v="1"/>
    <x v="1"/>
    <x v="1"/>
    <x v="3"/>
    <x v="3"/>
    <x v="2"/>
    <x v="1"/>
    <x v="0"/>
    <x v="1"/>
    <x v="2"/>
    <x v="3"/>
    <x v="2"/>
  </r>
  <r>
    <x v="0"/>
    <x v="0"/>
    <x v="0"/>
    <x v="0"/>
    <x v="0"/>
    <x v="0"/>
    <x v="0"/>
    <x v="0"/>
    <x v="1"/>
    <x v="0"/>
    <x v="0"/>
    <x v="1"/>
    <x v="2"/>
    <x v="0"/>
    <x v="0"/>
  </r>
  <r>
    <x v="1"/>
    <x v="1"/>
    <x v="2"/>
    <x v="1"/>
    <x v="2"/>
    <x v="1"/>
    <x v="3"/>
    <x v="0"/>
    <x v="0"/>
    <x v="0"/>
    <x v="0"/>
    <x v="0"/>
    <x v="0"/>
    <x v="0"/>
    <x v="0"/>
  </r>
  <r>
    <x v="0"/>
    <x v="0"/>
    <x v="0"/>
    <x v="0"/>
    <x v="0"/>
    <x v="0"/>
    <x v="0"/>
    <x v="1"/>
    <x v="2"/>
    <x v="1"/>
    <x v="0"/>
    <x v="1"/>
    <x v="2"/>
    <x v="3"/>
    <x v="2"/>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0"/>
    <x v="0"/>
    <x v="0"/>
    <x v="0"/>
    <x v="0"/>
    <x v="0"/>
    <x v="0"/>
    <x v="0"/>
    <x v="0"/>
    <x v="0"/>
    <x v="0"/>
    <x v="0"/>
    <x v="0"/>
    <x v="0"/>
    <x v="0"/>
  </r>
  <r>
    <x v="1"/>
    <x v="1"/>
    <x v="1"/>
    <x v="1"/>
    <x v="0"/>
    <x v="0"/>
    <x v="1"/>
    <x v="2"/>
    <x v="1"/>
    <x v="1"/>
    <x v="0"/>
    <x v="1"/>
    <x v="1"/>
    <x v="3"/>
    <x v="0"/>
  </r>
  <r>
    <x v="1"/>
    <x v="1"/>
    <x v="1"/>
    <x v="1"/>
    <x v="2"/>
    <x v="1"/>
    <x v="1"/>
    <x v="0"/>
    <x v="0"/>
    <x v="0"/>
    <x v="0"/>
    <x v="0"/>
    <x v="0"/>
    <x v="0"/>
    <x v="0"/>
  </r>
  <r>
    <x v="0"/>
    <x v="0"/>
    <x v="0"/>
    <x v="0"/>
    <x v="0"/>
    <x v="0"/>
    <x v="0"/>
    <x v="0"/>
    <x v="2"/>
    <x v="1"/>
    <x v="0"/>
    <x v="1"/>
    <x v="2"/>
    <x v="3"/>
    <x v="2"/>
  </r>
</pivotCacheRecords>
</file>

<file path=xl/pivotCache/pivotCacheRecords11.xml><?xml version="1.0" encoding="utf-8"?>
<pivotCacheRecords xmlns="http://schemas.openxmlformats.org/spreadsheetml/2006/main" xmlns:r="http://schemas.openxmlformats.org/officeDocument/2006/relationships" count="199">
  <r>
    <s v="1298ff41-c961-4dee-b2d0-391fed9d9169"/>
    <s v="2021-06-28"/>
    <s v="MOJDDE"/>
    <s v="MOJDDE"/>
    <s v="SA0099"/>
    <x v="0"/>
    <s v="Port-à-Piment"/>
    <s v="Port-à-Piment"/>
    <s v="Port-à-piment"/>
    <s v="Marché de Port-à-Piment"/>
    <s v="Milieu rural"/>
    <s v="Enquête auprès d'un client (pour l'eau de boisson uniquement)"/>
    <s v=""/>
    <s v=""/>
    <s v=""/>
    <s v=""/>
    <s v=""/>
    <s v=""/>
    <s v=""/>
    <s v=""/>
    <s v=""/>
    <s v=""/>
    <s v=""/>
    <s v=""/>
    <s v=""/>
    <s v=""/>
    <s v=""/>
    <n v="0.2"/>
    <s v="Homme"/>
    <s v=""/>
    <s v=""/>
    <s v=""/>
    <s v=""/>
    <s v=""/>
    <s v=""/>
    <s v=""/>
    <s v=""/>
    <s v=""/>
    <s v=""/>
    <s v=""/>
    <s v=""/>
    <s v=""/>
    <s v=""/>
    <s v=""/>
    <s v=""/>
    <s v=""/>
    <s v=""/>
    <s v=""/>
    <s v=""/>
    <s v=""/>
    <s v=""/>
    <s v=""/>
    <s v=""/>
    <s v=""/>
    <s v=""/>
    <s v=""/>
    <s v=""/>
    <x v="0"/>
    <s v=""/>
    <s v=""/>
    <s v=""/>
    <s v=""/>
    <s v=""/>
    <s v=""/>
    <s v=""/>
    <s v=""/>
    <s v=""/>
    <s v=""/>
    <s v=""/>
    <s v=""/>
    <s v=""/>
    <s v=""/>
    <s v=""/>
    <s v=""/>
    <s v=""/>
    <s v=""/>
    <s v=""/>
    <s v=""/>
    <s v=""/>
    <s v=""/>
    <x v="0"/>
    <s v=""/>
    <x v="0"/>
    <x v="0"/>
    <x v="0"/>
    <x v="0"/>
    <x v="0"/>
  </r>
  <r>
    <s v="818151e3-1d61-42d5-b70f-ca22f2fad81f"/>
    <s v="2021-06-28"/>
    <s v="MOJDDE"/>
    <s v="MOJDDE"/>
    <s v="SA0099"/>
    <x v="0"/>
    <s v="Port-à-Piment"/>
    <s v="Port-à-Piment"/>
    <s v="Port-à-piment"/>
    <s v="Marché de Port-à-Piment"/>
    <s v="Milieu rural"/>
    <s v="Enquête auprès d'un client (pour l'eau de boisson uniquement)"/>
    <s v=""/>
    <s v=""/>
    <s v=""/>
    <s v=""/>
    <s v=""/>
    <s v=""/>
    <s v=""/>
    <s v=""/>
    <s v=""/>
    <s v=""/>
    <s v=""/>
    <s v=""/>
    <s v=""/>
    <s v=""/>
    <s v=""/>
    <n v="0.2"/>
    <s v="Femme"/>
    <s v=""/>
    <s v=""/>
    <s v=""/>
    <s v=""/>
    <s v=""/>
    <s v=""/>
    <s v=""/>
    <s v=""/>
    <s v=""/>
    <s v=""/>
    <s v=""/>
    <s v=""/>
    <s v=""/>
    <s v=""/>
    <s v=""/>
    <s v=""/>
    <s v=""/>
    <s v=""/>
    <s v=""/>
    <s v=""/>
    <s v=""/>
    <s v=""/>
    <s v=""/>
    <s v=""/>
    <s v=""/>
    <s v=""/>
    <s v=""/>
    <s v=""/>
    <x v="0"/>
    <s v=""/>
    <s v=""/>
    <s v=""/>
    <s v=""/>
    <s v=""/>
    <s v=""/>
    <s v=""/>
    <s v=""/>
    <s v=""/>
    <s v=""/>
    <s v=""/>
    <s v=""/>
    <s v=""/>
    <s v=""/>
    <s v=""/>
    <s v=""/>
    <s v=""/>
    <s v=""/>
    <s v=""/>
    <s v=""/>
    <s v=""/>
    <s v=""/>
    <x v="0"/>
    <s v=""/>
    <x v="0"/>
    <x v="0"/>
    <x v="0"/>
    <x v="0"/>
    <x v="0"/>
  </r>
  <r>
    <s v="00070e6e-6ad4-4a6f-a927-266650108af5"/>
    <s v="2021-06-28"/>
    <s v="MOJDDE"/>
    <s v="MOJDDE"/>
    <s v="SA0099"/>
    <x v="0"/>
    <s v="Port-à-Piment"/>
    <s v="Port-à-Piment"/>
    <s v="Port-à-piment"/>
    <s v="Marché de Port-à-Piment"/>
    <s v="Milieu rural"/>
    <s v="Enquête auprès d'un client (pour l'eau de boisson uniquement)"/>
    <s v=""/>
    <s v=""/>
    <s v=""/>
    <s v=""/>
    <s v=""/>
    <s v=""/>
    <s v=""/>
    <s v=""/>
    <s v=""/>
    <s v=""/>
    <s v=""/>
    <s v=""/>
    <s v=""/>
    <s v=""/>
    <s v=""/>
    <n v="0.2"/>
    <s v="Femme"/>
    <s v=""/>
    <s v=""/>
    <s v=""/>
    <s v=""/>
    <s v=""/>
    <s v=""/>
    <s v=""/>
    <s v=""/>
    <s v=""/>
    <s v=""/>
    <s v=""/>
    <s v=""/>
    <s v=""/>
    <s v=""/>
    <s v=""/>
    <s v=""/>
    <s v=""/>
    <s v=""/>
    <s v=""/>
    <s v=""/>
    <s v=""/>
    <s v=""/>
    <s v=""/>
    <s v=""/>
    <s v=""/>
    <s v=""/>
    <s v=""/>
    <s v=""/>
    <x v="0"/>
    <s v=""/>
    <s v=""/>
    <s v=""/>
    <s v=""/>
    <s v=""/>
    <s v=""/>
    <s v=""/>
    <s v=""/>
    <s v=""/>
    <s v=""/>
    <s v=""/>
    <s v=""/>
    <s v=""/>
    <s v=""/>
    <s v=""/>
    <s v=""/>
    <s v=""/>
    <s v=""/>
    <s v=""/>
    <s v=""/>
    <s v=""/>
    <s v=""/>
    <x v="0"/>
    <s v=""/>
    <x v="0"/>
    <x v="0"/>
    <x v="0"/>
    <x v="0"/>
    <x v="0"/>
  </r>
  <r>
    <s v="bd2073bd-6495-4cd1-a233-aab9809cac10"/>
    <s v="2021-06-28"/>
    <s v="MOJDDE"/>
    <s v="MOJDDE"/>
    <s v="SA0099"/>
    <x v="0"/>
    <s v="Port-à-Piment"/>
    <s v="Port-à-Piment"/>
    <s v="Port-à-piment"/>
    <s v="Marché de Port-à-Piment"/>
    <s v="Milieu rural"/>
    <s v="Enquête auprès d'un client (pour l'eau de boisson uniquement)"/>
    <s v=""/>
    <s v=""/>
    <s v=""/>
    <s v=""/>
    <s v=""/>
    <s v=""/>
    <s v=""/>
    <s v=""/>
    <s v=""/>
    <s v=""/>
    <s v=""/>
    <s v=""/>
    <s v=""/>
    <s v=""/>
    <s v=""/>
    <n v="0.2"/>
    <s v="Homme"/>
    <s v=""/>
    <s v=""/>
    <s v=""/>
    <s v=""/>
    <s v=""/>
    <s v=""/>
    <s v=""/>
    <s v=""/>
    <s v=""/>
    <s v=""/>
    <s v=""/>
    <s v=""/>
    <s v=""/>
    <s v=""/>
    <s v=""/>
    <s v=""/>
    <s v=""/>
    <s v=""/>
    <s v=""/>
    <s v=""/>
    <s v=""/>
    <s v=""/>
    <s v=""/>
    <s v=""/>
    <s v=""/>
    <s v=""/>
    <s v=""/>
    <s v=""/>
    <x v="0"/>
    <s v=""/>
    <s v=""/>
    <s v=""/>
    <s v=""/>
    <s v=""/>
    <s v=""/>
    <s v=""/>
    <s v=""/>
    <s v=""/>
    <s v=""/>
    <s v=""/>
    <s v=""/>
    <s v=""/>
    <s v=""/>
    <s v=""/>
    <s v=""/>
    <s v=""/>
    <s v=""/>
    <s v=""/>
    <s v=""/>
    <s v=""/>
    <s v=""/>
    <x v="0"/>
    <s v=""/>
    <x v="0"/>
    <x v="0"/>
    <x v="0"/>
    <x v="0"/>
    <x v="0"/>
  </r>
  <r>
    <s v="0eff3702-4dff-4fb8-8865-043b3cd10ff6"/>
    <s v="2021-06-28"/>
    <s v="MOJDDE"/>
    <s v="MOJDDE"/>
    <s v="SA0099"/>
    <x v="0"/>
    <s v="Port-à-Piment"/>
    <s v="Port-à-Piment"/>
    <s v="Port-à-piment"/>
    <s v="Marché de Port-à-Piment"/>
    <s v="Milieu rural"/>
    <s v="Enquête auprès d'un client (pour l'eau de boisson uniquement)"/>
    <s v=""/>
    <s v=""/>
    <s v=""/>
    <s v=""/>
    <s v=""/>
    <s v=""/>
    <s v=""/>
    <s v=""/>
    <s v=""/>
    <s v=""/>
    <s v=""/>
    <s v=""/>
    <s v=""/>
    <s v=""/>
    <s v=""/>
    <n v="0.2"/>
    <s v="Homme"/>
    <s v=""/>
    <s v=""/>
    <s v=""/>
    <s v=""/>
    <s v=""/>
    <s v=""/>
    <s v=""/>
    <s v=""/>
    <s v=""/>
    <s v=""/>
    <s v=""/>
    <s v=""/>
    <s v=""/>
    <s v=""/>
    <s v=""/>
    <s v=""/>
    <s v=""/>
    <s v=""/>
    <s v=""/>
    <s v=""/>
    <s v=""/>
    <s v=""/>
    <s v=""/>
    <s v=""/>
    <s v=""/>
    <s v=""/>
    <s v=""/>
    <s v=""/>
    <x v="0"/>
    <s v=""/>
    <s v=""/>
    <s v=""/>
    <s v=""/>
    <s v=""/>
    <s v=""/>
    <s v=""/>
    <s v=""/>
    <s v=""/>
    <s v=""/>
    <s v=""/>
    <s v=""/>
    <s v=""/>
    <s v=""/>
    <s v=""/>
    <s v=""/>
    <s v=""/>
    <s v=""/>
    <s v=""/>
    <s v=""/>
    <s v=""/>
    <s v=""/>
    <x v="0"/>
    <s v=""/>
    <x v="0"/>
    <x v="0"/>
    <x v="0"/>
    <x v="0"/>
    <x v="0"/>
  </r>
  <r>
    <s v="d9933ac1-9795-4f07-818d-c02f88754597"/>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x v="0"/>
    <s v=""/>
    <s v=""/>
    <s v=""/>
    <s v=""/>
    <s v=""/>
    <s v=""/>
    <s v=""/>
    <s v=""/>
    <s v=""/>
    <s v=""/>
    <s v=""/>
    <s v=""/>
    <s v=""/>
    <s v=""/>
    <s v=""/>
    <s v=""/>
    <s v=""/>
    <s v=""/>
    <s v=""/>
    <s v=""/>
    <s v=""/>
    <s v=""/>
    <x v="0"/>
    <s v=""/>
    <x v="0"/>
    <x v="0"/>
    <x v="0"/>
    <x v="0"/>
    <x v="0"/>
  </r>
  <r>
    <s v="2a652808-f4a4-4a49-a026-8b8ebc85c1b0"/>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x v="0"/>
    <s v=""/>
    <s v=""/>
    <s v=""/>
    <s v=""/>
    <s v=""/>
    <s v=""/>
    <s v=""/>
    <s v=""/>
    <s v=""/>
    <s v=""/>
    <s v=""/>
    <s v=""/>
    <s v=""/>
    <s v=""/>
    <s v=""/>
    <s v=""/>
    <s v=""/>
    <s v=""/>
    <s v=""/>
    <s v=""/>
    <s v=""/>
    <s v=""/>
    <x v="0"/>
    <s v=""/>
    <x v="0"/>
    <x v="0"/>
    <x v="0"/>
    <x v="0"/>
    <x v="0"/>
  </r>
  <r>
    <s v="9a11d1e7-aecb-4ff4-9b79-1ee3d763be47"/>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x v="0"/>
    <s v=""/>
    <s v=""/>
    <s v=""/>
    <s v=""/>
    <s v=""/>
    <s v=""/>
    <s v=""/>
    <s v=""/>
    <s v=""/>
    <s v=""/>
    <s v=""/>
    <s v=""/>
    <s v=""/>
    <s v=""/>
    <s v=""/>
    <s v=""/>
    <s v=""/>
    <s v=""/>
    <s v=""/>
    <s v=""/>
    <s v=""/>
    <s v=""/>
    <x v="0"/>
    <s v=""/>
    <x v="0"/>
    <x v="0"/>
    <x v="0"/>
    <x v="0"/>
    <x v="0"/>
  </r>
  <r>
    <s v="063e3788-b5d3-4f99-add8-62dd44db6aa3"/>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2"/>
    <s v="Homme"/>
    <s v=""/>
    <s v=""/>
    <s v=""/>
    <s v=""/>
    <s v=""/>
    <s v=""/>
    <s v=""/>
    <s v=""/>
    <s v=""/>
    <s v=""/>
    <s v=""/>
    <s v=""/>
    <s v=""/>
    <s v=""/>
    <s v=""/>
    <s v=""/>
    <s v=""/>
    <s v=""/>
    <s v=""/>
    <s v=""/>
    <s v=""/>
    <s v=""/>
    <s v=""/>
    <s v=""/>
    <s v=""/>
    <s v=""/>
    <s v=""/>
    <s v=""/>
    <x v="0"/>
    <s v=""/>
    <s v=""/>
    <s v=""/>
    <s v=""/>
    <s v=""/>
    <s v=""/>
    <s v=""/>
    <s v=""/>
    <s v=""/>
    <s v=""/>
    <s v=""/>
    <s v=""/>
    <s v=""/>
    <s v=""/>
    <s v=""/>
    <s v=""/>
    <s v=""/>
    <s v=""/>
    <s v=""/>
    <s v=""/>
    <s v=""/>
    <s v=""/>
    <x v="0"/>
    <s v=""/>
    <x v="0"/>
    <x v="0"/>
    <x v="0"/>
    <x v="0"/>
    <x v="0"/>
  </r>
  <r>
    <s v="f0260517-110d-4bd1-88cd-025e3e4d61c3"/>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x v="0"/>
    <s v=""/>
    <s v=""/>
    <s v=""/>
    <s v=""/>
    <s v=""/>
    <s v=""/>
    <s v=""/>
    <s v=""/>
    <s v=""/>
    <s v=""/>
    <s v=""/>
    <s v=""/>
    <s v=""/>
    <s v=""/>
    <s v=""/>
    <s v=""/>
    <s v=""/>
    <s v=""/>
    <s v=""/>
    <s v=""/>
    <s v=""/>
    <s v=""/>
    <x v="0"/>
    <s v=""/>
    <x v="0"/>
    <x v="0"/>
    <x v="0"/>
    <x v="0"/>
    <x v="0"/>
  </r>
  <r>
    <s v="f9049e2d-c5fb-4ce8-a144-4394db3c0e36"/>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x v="0"/>
    <s v=""/>
    <s v=""/>
    <s v=""/>
    <s v=""/>
    <s v=""/>
    <s v=""/>
    <s v=""/>
    <s v=""/>
    <s v=""/>
    <s v=""/>
    <s v=""/>
    <s v=""/>
    <s v=""/>
    <s v=""/>
    <s v=""/>
    <s v=""/>
    <s v=""/>
    <s v=""/>
    <s v=""/>
    <s v=""/>
    <s v=""/>
    <s v=""/>
    <x v="0"/>
    <s v=""/>
    <x v="0"/>
    <x v="0"/>
    <x v="0"/>
    <x v="0"/>
    <x v="0"/>
  </r>
  <r>
    <s v="87928f2e-885c-4f1e-b275-e5e479f6008a"/>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2"/>
    <s v="Homme"/>
    <s v=""/>
    <s v=""/>
    <s v=""/>
    <s v=""/>
    <s v=""/>
    <s v=""/>
    <s v=""/>
    <s v=""/>
    <s v=""/>
    <s v=""/>
    <s v=""/>
    <s v=""/>
    <s v=""/>
    <s v=""/>
    <s v=""/>
    <s v=""/>
    <s v=""/>
    <s v=""/>
    <s v=""/>
    <s v=""/>
    <s v=""/>
    <s v=""/>
    <s v=""/>
    <s v=""/>
    <s v=""/>
    <s v=""/>
    <s v=""/>
    <s v=""/>
    <x v="0"/>
    <s v=""/>
    <s v=""/>
    <s v=""/>
    <s v=""/>
    <s v=""/>
    <s v=""/>
    <s v=""/>
    <s v=""/>
    <s v=""/>
    <s v=""/>
    <s v=""/>
    <s v=""/>
    <s v=""/>
    <s v=""/>
    <s v=""/>
    <s v=""/>
    <s v=""/>
    <s v=""/>
    <s v=""/>
    <s v=""/>
    <s v=""/>
    <s v=""/>
    <x v="0"/>
    <s v=""/>
    <x v="0"/>
    <x v="0"/>
    <x v="0"/>
    <x v="0"/>
    <x v="0"/>
  </r>
  <r>
    <s v="0fa2ed95-e6af-499c-a5a2-0c94f15fb05b"/>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2"/>
    <s v="Homme"/>
    <s v=""/>
    <s v=""/>
    <s v=""/>
    <s v=""/>
    <s v=""/>
    <s v=""/>
    <s v=""/>
    <s v=""/>
    <s v=""/>
    <s v=""/>
    <s v=""/>
    <s v=""/>
    <s v=""/>
    <s v=""/>
    <s v=""/>
    <s v=""/>
    <s v=""/>
    <s v=""/>
    <s v=""/>
    <s v=""/>
    <s v=""/>
    <s v=""/>
    <s v=""/>
    <s v=""/>
    <s v=""/>
    <s v=""/>
    <s v=""/>
    <s v=""/>
    <x v="0"/>
    <s v=""/>
    <s v=""/>
    <s v=""/>
    <s v=""/>
    <s v=""/>
    <s v=""/>
    <s v=""/>
    <s v=""/>
    <s v=""/>
    <s v=""/>
    <s v=""/>
    <s v=""/>
    <s v=""/>
    <s v=""/>
    <s v=""/>
    <s v=""/>
    <s v=""/>
    <s v=""/>
    <s v=""/>
    <s v=""/>
    <s v=""/>
    <s v=""/>
    <x v="0"/>
    <s v=""/>
    <x v="0"/>
    <x v="0"/>
    <x v="0"/>
    <x v="0"/>
    <x v="0"/>
  </r>
  <r>
    <s v="97209862-7e62-4c02-962b-9ac018828943"/>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x v="0"/>
    <s v=""/>
    <s v=""/>
    <s v=""/>
    <s v=""/>
    <s v=""/>
    <s v=""/>
    <s v=""/>
    <s v=""/>
    <s v=""/>
    <s v=""/>
    <s v=""/>
    <s v=""/>
    <s v=""/>
    <s v=""/>
    <s v=""/>
    <s v=""/>
    <s v=""/>
    <s v=""/>
    <s v=""/>
    <s v=""/>
    <s v=""/>
    <s v=""/>
    <x v="0"/>
    <s v=""/>
    <x v="0"/>
    <x v="0"/>
    <x v="0"/>
    <x v="0"/>
    <x v="0"/>
  </r>
  <r>
    <s v="b3ac3325-1cc6-4f3d-b9e0-0d40bd55589f"/>
    <s v="2021-06-22"/>
    <s v="CARE"/>
    <s v="CARE"/>
    <s v="LFP84"/>
    <x v="1"/>
    <s v="Beaumont"/>
    <s v="Beaumont"/>
    <s v="Centre-ville de Beaumont / Cassanette"/>
    <s v="Marché communal de Beaumont"/>
    <s v="Milieu urbain"/>
    <s v="Enquête auprès d'un client (pour l'eau de boisson uniquement)"/>
    <s v=""/>
    <s v=""/>
    <s v=""/>
    <s v=""/>
    <s v=""/>
    <s v=""/>
    <s v=""/>
    <s v=""/>
    <s v=""/>
    <s v=""/>
    <s v=""/>
    <s v=""/>
    <s v=""/>
    <s v=""/>
    <s v=""/>
    <n v="13"/>
    <s v="Femme"/>
    <s v=""/>
    <s v=""/>
    <s v=""/>
    <s v=""/>
    <s v=""/>
    <s v=""/>
    <s v=""/>
    <s v=""/>
    <s v=""/>
    <s v=""/>
    <s v=""/>
    <s v=""/>
    <s v=""/>
    <s v=""/>
    <s v=""/>
    <s v=""/>
    <s v=""/>
    <s v=""/>
    <s v=""/>
    <s v=""/>
    <s v=""/>
    <s v=""/>
    <s v=""/>
    <s v=""/>
    <s v=""/>
    <s v=""/>
    <s v=""/>
    <s v=""/>
    <x v="0"/>
    <s v=""/>
    <s v=""/>
    <s v=""/>
    <s v=""/>
    <s v=""/>
    <s v=""/>
    <s v=""/>
    <s v=""/>
    <s v=""/>
    <s v=""/>
    <s v=""/>
    <s v=""/>
    <s v=""/>
    <s v=""/>
    <s v=""/>
    <s v=""/>
    <s v=""/>
    <s v=""/>
    <s v=""/>
    <s v=""/>
    <s v=""/>
    <s v=""/>
    <x v="0"/>
    <s v=""/>
    <x v="0"/>
    <x v="0"/>
    <x v="0"/>
    <x v="0"/>
    <x v="0"/>
  </r>
  <r>
    <s v="b9abe0b0-9055-460f-a5f7-fcb4a734e8e0"/>
    <s v="2021-06-24"/>
    <s v="CARE"/>
    <s v="CARE"/>
    <s v="MSA01"/>
    <x v="1"/>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x v="0"/>
    <s v=""/>
    <s v=""/>
    <s v=""/>
    <s v=""/>
    <s v=""/>
    <s v=""/>
    <s v=""/>
    <s v=""/>
    <s v=""/>
    <s v=""/>
    <s v=""/>
    <s v=""/>
    <s v=""/>
    <s v=""/>
    <s v=""/>
    <s v=""/>
    <s v=""/>
    <s v=""/>
    <s v=""/>
    <s v=""/>
    <s v=""/>
    <s v=""/>
    <x v="0"/>
    <s v=""/>
    <x v="0"/>
    <x v="0"/>
    <x v="0"/>
    <x v="0"/>
    <x v="0"/>
  </r>
  <r>
    <s v="db9b7f10-0320-4372-884e-954204ff68c2"/>
    <s v="2021-06-24"/>
    <s v="CARE"/>
    <s v="CARE"/>
    <s v="MSA01"/>
    <x v="1"/>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x v="0"/>
    <s v=""/>
    <s v=""/>
    <s v=""/>
    <s v=""/>
    <s v=""/>
    <s v=""/>
    <s v=""/>
    <s v=""/>
    <s v=""/>
    <s v=""/>
    <s v=""/>
    <s v=""/>
    <s v=""/>
    <s v=""/>
    <s v=""/>
    <s v=""/>
    <s v=""/>
    <s v=""/>
    <s v=""/>
    <s v=""/>
    <s v=""/>
    <s v=""/>
    <x v="0"/>
    <s v=""/>
    <x v="0"/>
    <x v="0"/>
    <x v="0"/>
    <x v="0"/>
    <x v="0"/>
  </r>
  <r>
    <s v="83f9ba1d-563f-4358-abb8-66fd58728ee5"/>
    <s v="2021-06-24"/>
    <s v="CARE"/>
    <s v="CARE"/>
    <s v="MSA01"/>
    <x v="1"/>
    <s v="Chambellan"/>
    <s v="Chambellan"/>
    <s v="Centre-ville de Chambellan / Dejean"/>
    <s v="Marché communal de Chambellan"/>
    <s v="Milieu rural"/>
    <s v="Enquête auprès d'un client (pour l'eau de boisson uniquement)"/>
    <s v=""/>
    <s v=""/>
    <s v=""/>
    <s v=""/>
    <s v=""/>
    <s v=""/>
    <s v=""/>
    <s v=""/>
    <s v=""/>
    <s v=""/>
    <s v=""/>
    <s v=""/>
    <s v=""/>
    <s v=""/>
    <s v=""/>
    <n v="13"/>
    <s v="Homme"/>
    <s v=""/>
    <s v=""/>
    <s v=""/>
    <s v=""/>
    <s v=""/>
    <s v=""/>
    <s v=""/>
    <s v=""/>
    <s v=""/>
    <s v=""/>
    <s v=""/>
    <s v=""/>
    <s v=""/>
    <s v=""/>
    <s v=""/>
    <s v=""/>
    <s v=""/>
    <s v=""/>
    <s v=""/>
    <s v=""/>
    <s v=""/>
    <s v=""/>
    <s v=""/>
    <s v=""/>
    <s v=""/>
    <s v=""/>
    <s v=""/>
    <s v=""/>
    <x v="0"/>
    <s v=""/>
    <s v=""/>
    <s v=""/>
    <s v=""/>
    <s v=""/>
    <s v=""/>
    <s v=""/>
    <s v=""/>
    <s v=""/>
    <s v=""/>
    <s v=""/>
    <s v=""/>
    <s v=""/>
    <s v=""/>
    <s v=""/>
    <s v=""/>
    <s v=""/>
    <s v=""/>
    <s v=""/>
    <s v=""/>
    <s v=""/>
    <s v=""/>
    <x v="0"/>
    <s v=""/>
    <x v="0"/>
    <x v="0"/>
    <x v="0"/>
    <x v="0"/>
    <x v="0"/>
  </r>
  <r>
    <s v="fc895277-691e-409b-8c03-cb97b0c651da"/>
    <s v="2021-06-24"/>
    <s v="CARE"/>
    <s v="CARE"/>
    <s v="MSA01"/>
    <x v="1"/>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x v="0"/>
    <s v=""/>
    <s v=""/>
    <s v=""/>
    <s v=""/>
    <s v=""/>
    <s v=""/>
    <s v=""/>
    <s v=""/>
    <s v=""/>
    <s v=""/>
    <s v=""/>
    <s v=""/>
    <s v=""/>
    <s v=""/>
    <s v=""/>
    <s v=""/>
    <s v=""/>
    <s v=""/>
    <s v=""/>
    <s v=""/>
    <s v=""/>
    <s v=""/>
    <x v="0"/>
    <s v=""/>
    <x v="0"/>
    <x v="0"/>
    <x v="0"/>
    <x v="0"/>
    <x v="0"/>
  </r>
  <r>
    <s v="607351bf-b9f5-45f9-b1c3-22786d947176"/>
    <s v="2021-06-24"/>
    <s v="CARE"/>
    <s v="CARE"/>
    <s v="MSA01"/>
    <x v="1"/>
    <s v="Chambellan"/>
    <s v="Chambellan"/>
    <s v="Centre-ville de Chambellan / Dejean"/>
    <s v="Marché communal de Chambellan"/>
    <s v="Milieu rural"/>
    <s v="Enquête auprès d'un marchand"/>
    <s v=""/>
    <s v=""/>
    <s v=""/>
    <s v=""/>
    <s v=""/>
    <s v=""/>
    <s v=""/>
    <n v="15"/>
    <n v="25"/>
    <n v="30"/>
    <s v=""/>
    <n v="30"/>
    <n v="56.6666666666666"/>
    <n v="75"/>
    <n v="5"/>
    <s v=""/>
    <s v="Femme"/>
    <s v="Détaillant sur une table"/>
    <n v="1"/>
    <n v="0"/>
    <n v="0"/>
    <n v="0"/>
    <n v="0"/>
    <n v="0"/>
    <n v="0"/>
    <n v="0"/>
    <n v="0"/>
    <n v="0"/>
    <s v="Non, il n'y a pas eu de variation"/>
    <s v="Plus de 60"/>
    <s v=""/>
    <s v=""/>
    <s v=""/>
    <s v=""/>
    <s v=""/>
    <s v=""/>
    <s v=""/>
    <s v="Non"/>
    <s v="Oui"/>
    <s v="Oui"/>
    <s v=""/>
    <s v="Oui"/>
    <s v="Oui"/>
    <s v="Oui"/>
    <s v="Oui"/>
    <x v="0"/>
    <s v=""/>
    <s v=""/>
    <s v=""/>
    <s v=""/>
    <s v=""/>
    <s v=""/>
    <s v=""/>
    <s v=""/>
    <s v=""/>
    <s v=""/>
    <s v=""/>
    <s v=""/>
    <s v=""/>
    <s v=""/>
    <s v=""/>
    <s v=""/>
    <s v=""/>
    <s v=""/>
    <s v=""/>
    <s v=""/>
    <s v=""/>
    <s v=""/>
    <x v="0"/>
    <s v=""/>
    <x v="0"/>
    <x v="0"/>
    <x v="0"/>
    <x v="0"/>
    <x v="0"/>
  </r>
  <r>
    <s v="06e40db0-77d2-480b-81c1-b1fcaff358d9"/>
    <s v="2021-06-24"/>
    <s v="CARE"/>
    <s v="CARE"/>
    <s v="MSA01"/>
    <x v="1"/>
    <s v="Chambellan"/>
    <s v="Chambellan"/>
    <s v="Centre-ville de Chambellan / Dejean"/>
    <s v="Marché communal de Chambellan"/>
    <s v="Milieu rural"/>
    <s v="Enquête auprès d'un marchand"/>
    <s v=""/>
    <s v=""/>
    <s v=""/>
    <s v=""/>
    <s v=""/>
    <s v=""/>
    <s v=""/>
    <n v="15"/>
    <n v="25"/>
    <n v="30"/>
    <s v=""/>
    <n v="30"/>
    <n v="56.6666666666666"/>
    <n v="75"/>
    <n v="5"/>
    <s v=""/>
    <s v="Femme"/>
    <s v="Détaillant sur une table"/>
    <n v="1"/>
    <n v="0"/>
    <n v="0"/>
    <n v="0"/>
    <n v="0"/>
    <n v="0"/>
    <n v="0"/>
    <n v="0"/>
    <n v="0"/>
    <n v="0"/>
    <s v="Non, il n'y a pas eu de variation"/>
    <s v="Entre 21 et 60"/>
    <s v=""/>
    <s v=""/>
    <s v=""/>
    <s v=""/>
    <s v=""/>
    <s v=""/>
    <s v=""/>
    <s v="Non"/>
    <s v="Oui"/>
    <s v="Oui"/>
    <s v=""/>
    <s v="Je ne sais pas, je ne souhaite pas répondre"/>
    <s v="Oui"/>
    <s v="Oui"/>
    <s v="Oui"/>
    <x v="0"/>
    <s v=""/>
    <s v=""/>
    <s v=""/>
    <s v=""/>
    <s v=""/>
    <s v=""/>
    <s v=""/>
    <s v=""/>
    <s v=""/>
    <s v=""/>
    <s v=""/>
    <s v=""/>
    <s v=""/>
    <s v=""/>
    <s v=""/>
    <s v=""/>
    <s v=""/>
    <s v=""/>
    <s v=""/>
    <s v=""/>
    <s v=""/>
    <s v=""/>
    <x v="0"/>
    <s v=""/>
    <x v="0"/>
    <x v="0"/>
    <x v="0"/>
    <x v="0"/>
    <x v="0"/>
  </r>
  <r>
    <s v="6f556e2a-957c-4942-b128-417106e4c743"/>
    <s v="2021-06-24"/>
    <s v="CARE"/>
    <s v="CARE"/>
    <s v="MSA01"/>
    <x v="1"/>
    <s v="Chambellan"/>
    <s v="Chambellan"/>
    <s v="Centre-ville de Chambellan / Dejean"/>
    <s v="Marché communal de Chambellan"/>
    <s v="Milieu rural"/>
    <s v="Enquête auprès d'un marchand"/>
    <s v=""/>
    <s v=""/>
    <s v=""/>
    <s v=""/>
    <s v=""/>
    <s v=""/>
    <s v=""/>
    <n v="15"/>
    <n v="25"/>
    <n v="30"/>
    <s v=""/>
    <n v="30"/>
    <n v="56.6666666666666"/>
    <n v="75"/>
    <n v="5"/>
    <s v=""/>
    <s v="Femme"/>
    <s v="Détaillant sur une table"/>
    <n v="1"/>
    <n v="0"/>
    <n v="0"/>
    <n v="0"/>
    <n v="0"/>
    <n v="0"/>
    <n v="0"/>
    <n v="0"/>
    <n v="0"/>
    <n v="0"/>
    <s v="Je ne sais pas / Je ne souhaite pas répondre"/>
    <s v="Entre 21 et 60"/>
    <s v=""/>
    <s v=""/>
    <s v=""/>
    <s v=""/>
    <s v=""/>
    <s v=""/>
    <s v=""/>
    <s v="Non"/>
    <s v="Oui"/>
    <s v="Oui"/>
    <s v=""/>
    <s v="Oui"/>
    <s v="Oui"/>
    <s v="Oui"/>
    <s v="Oui"/>
    <x v="0"/>
    <s v=""/>
    <s v=""/>
    <s v=""/>
    <s v=""/>
    <s v=""/>
    <s v=""/>
    <s v=""/>
    <s v=""/>
    <s v=""/>
    <s v=""/>
    <s v=""/>
    <s v=""/>
    <s v=""/>
    <s v=""/>
    <s v=""/>
    <s v=""/>
    <s v=""/>
    <s v=""/>
    <s v=""/>
    <s v=""/>
    <s v=""/>
    <s v=""/>
    <x v="0"/>
    <s v=""/>
    <x v="0"/>
    <x v="0"/>
    <x v="0"/>
    <x v="0"/>
    <x v="0"/>
  </r>
  <r>
    <s v="be5d6d5b-31e9-4c4c-92c8-0c1195065020"/>
    <s v="2021-06-24"/>
    <s v="CARE"/>
    <s v="CARE"/>
    <s v="MSA01"/>
    <x v="1"/>
    <s v="Chambellan"/>
    <s v="Chambellan"/>
    <s v="Centre-ville de Chambellan / Dejean"/>
    <s v="Marché communal de Chambellan"/>
    <s v="Milieu rural"/>
    <s v="Enquête auprès d'un marchand"/>
    <s v=""/>
    <s v=""/>
    <s v=""/>
    <s v=""/>
    <s v=""/>
    <s v=""/>
    <s v=""/>
    <n v="15"/>
    <n v="25"/>
    <n v="30"/>
    <s v=""/>
    <n v="30"/>
    <n v="56.6666666666666"/>
    <n v="75"/>
    <n v="5"/>
    <s v=""/>
    <s v="Femme"/>
    <s v="Détaillant sur une table"/>
    <n v="1"/>
    <n v="0"/>
    <n v="0"/>
    <n v="0"/>
    <n v="0"/>
    <n v="0"/>
    <n v="0"/>
    <n v="0"/>
    <n v="0"/>
    <n v="0"/>
    <s v="Oui, il y a plus de commerçants par rapport au mois passé"/>
    <s v="Entre 21 et 60"/>
    <s v=""/>
    <s v=""/>
    <s v=""/>
    <s v=""/>
    <s v=""/>
    <s v=""/>
    <s v=""/>
    <s v="Non"/>
    <s v="Oui"/>
    <s v="Oui"/>
    <s v=""/>
    <s v="Oui"/>
    <s v="Oui"/>
    <s v="Oui"/>
    <s v="Oui"/>
    <x v="0"/>
    <s v=""/>
    <s v=""/>
    <s v=""/>
    <s v=""/>
    <s v=""/>
    <s v=""/>
    <s v=""/>
    <s v=""/>
    <s v=""/>
    <s v=""/>
    <s v=""/>
    <s v=""/>
    <s v=""/>
    <s v=""/>
    <s v=""/>
    <s v=""/>
    <s v=""/>
    <s v=""/>
    <s v=""/>
    <s v=""/>
    <s v=""/>
    <s v=""/>
    <x v="0"/>
    <s v=""/>
    <x v="0"/>
    <x v="0"/>
    <x v="0"/>
    <x v="0"/>
    <x v="0"/>
  </r>
  <r>
    <s v="31d700a1-fbda-4902-9de1-cc3f3a3ef8e0"/>
    <s v="2021-06-24"/>
    <s v="CARE"/>
    <s v="CARE"/>
    <s v="MSA01"/>
    <x v="1"/>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x v="0"/>
    <s v=""/>
    <s v=""/>
    <s v=""/>
    <s v=""/>
    <s v=""/>
    <s v=""/>
    <s v=""/>
    <s v=""/>
    <s v=""/>
    <s v=""/>
    <s v=""/>
    <s v=""/>
    <s v=""/>
    <s v=""/>
    <s v=""/>
    <s v=""/>
    <s v=""/>
    <s v=""/>
    <s v=""/>
    <s v=""/>
    <s v=""/>
    <s v=""/>
    <x v="0"/>
    <s v=""/>
    <x v="0"/>
    <x v="0"/>
    <x v="0"/>
    <x v="0"/>
    <x v="0"/>
  </r>
  <r>
    <s v="6c807fce-0ac0-45fe-a489-9eb4a259d571"/>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0.5"/>
    <s v="Femme"/>
    <s v=""/>
    <s v=""/>
    <s v=""/>
    <s v=""/>
    <s v=""/>
    <s v=""/>
    <s v=""/>
    <s v=""/>
    <s v=""/>
    <s v=""/>
    <s v=""/>
    <s v=""/>
    <s v=""/>
    <s v=""/>
    <s v=""/>
    <s v=""/>
    <s v=""/>
    <s v=""/>
    <s v=""/>
    <s v=""/>
    <s v=""/>
    <s v=""/>
    <s v=""/>
    <s v=""/>
    <s v=""/>
    <s v=""/>
    <s v=""/>
    <s v=""/>
    <x v="0"/>
    <s v=""/>
    <s v=""/>
    <s v=""/>
    <s v=""/>
    <s v=""/>
    <s v=""/>
    <s v=""/>
    <s v=""/>
    <s v=""/>
    <s v=""/>
    <s v=""/>
    <s v=""/>
    <s v=""/>
    <s v=""/>
    <s v=""/>
    <s v=""/>
    <s v=""/>
    <s v=""/>
    <s v=""/>
    <s v=""/>
    <s v=""/>
    <s v=""/>
    <x v="0"/>
    <s v=""/>
    <x v="0"/>
    <x v="0"/>
    <x v="0"/>
    <x v="0"/>
    <x v="0"/>
  </r>
  <r>
    <s v="346ed950-d34c-4a64-9c3c-550e2ef35e56"/>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15"/>
    <s v="Femme"/>
    <s v=""/>
    <s v=""/>
    <s v=""/>
    <s v=""/>
    <s v=""/>
    <s v=""/>
    <s v=""/>
    <s v=""/>
    <s v=""/>
    <s v=""/>
    <s v=""/>
    <s v=""/>
    <s v=""/>
    <s v=""/>
    <s v=""/>
    <s v=""/>
    <s v=""/>
    <s v=""/>
    <s v=""/>
    <s v=""/>
    <s v=""/>
    <s v=""/>
    <s v=""/>
    <s v=""/>
    <s v=""/>
    <s v=""/>
    <s v=""/>
    <s v=""/>
    <x v="0"/>
    <s v=""/>
    <s v=""/>
    <s v=""/>
    <s v=""/>
    <s v=""/>
    <s v=""/>
    <s v=""/>
    <s v=""/>
    <s v=""/>
    <s v=""/>
    <s v=""/>
    <s v=""/>
    <s v=""/>
    <s v=""/>
    <s v=""/>
    <s v=""/>
    <s v=""/>
    <s v=""/>
    <s v=""/>
    <s v=""/>
    <s v=""/>
    <s v=""/>
    <x v="0"/>
    <s v=""/>
    <x v="0"/>
    <x v="0"/>
    <x v="0"/>
    <x v="0"/>
    <x v="0"/>
  </r>
  <r>
    <s v="b96ce766-819e-4e39-b20c-587d86df10e3"/>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10"/>
    <s v="Femme"/>
    <s v=""/>
    <s v=""/>
    <s v=""/>
    <s v=""/>
    <s v=""/>
    <s v=""/>
    <s v=""/>
    <s v=""/>
    <s v=""/>
    <s v=""/>
    <s v=""/>
    <s v=""/>
    <s v=""/>
    <s v=""/>
    <s v=""/>
    <s v=""/>
    <s v=""/>
    <s v=""/>
    <s v=""/>
    <s v=""/>
    <s v=""/>
    <s v=""/>
    <s v=""/>
    <s v=""/>
    <s v=""/>
    <s v=""/>
    <s v=""/>
    <s v=""/>
    <x v="0"/>
    <s v=""/>
    <s v=""/>
    <s v=""/>
    <s v=""/>
    <s v=""/>
    <s v=""/>
    <s v=""/>
    <s v=""/>
    <s v=""/>
    <s v=""/>
    <s v=""/>
    <s v=""/>
    <s v=""/>
    <s v=""/>
    <s v=""/>
    <s v=""/>
    <s v=""/>
    <s v=""/>
    <s v=""/>
    <s v=""/>
    <s v=""/>
    <s v=""/>
    <x v="0"/>
    <s v=""/>
    <x v="0"/>
    <x v="0"/>
    <x v="0"/>
    <x v="0"/>
    <x v="0"/>
  </r>
  <r>
    <s v="6f508c77-c754-4e42-806b-019f97c71b5a"/>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10"/>
    <s v="Homme"/>
    <s v=""/>
    <s v=""/>
    <s v=""/>
    <s v=""/>
    <s v=""/>
    <s v=""/>
    <s v=""/>
    <s v=""/>
    <s v=""/>
    <s v=""/>
    <s v=""/>
    <s v=""/>
    <s v=""/>
    <s v=""/>
    <s v=""/>
    <s v=""/>
    <s v=""/>
    <s v=""/>
    <s v=""/>
    <s v=""/>
    <s v=""/>
    <s v=""/>
    <s v=""/>
    <s v=""/>
    <s v=""/>
    <s v=""/>
    <s v=""/>
    <s v=""/>
    <x v="0"/>
    <s v=""/>
    <s v=""/>
    <s v=""/>
    <s v=""/>
    <s v=""/>
    <s v=""/>
    <s v=""/>
    <s v=""/>
    <s v=""/>
    <s v=""/>
    <s v=""/>
    <s v=""/>
    <s v=""/>
    <s v=""/>
    <s v=""/>
    <s v=""/>
    <s v=""/>
    <s v=""/>
    <s v=""/>
    <s v=""/>
    <s v=""/>
    <s v=""/>
    <x v="0"/>
    <s v=""/>
    <x v="0"/>
    <x v="0"/>
    <x v="0"/>
    <x v="0"/>
    <x v="0"/>
  </r>
  <r>
    <s v="872b4835-cce1-42e8-b79d-87b5dd69f0b0"/>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10"/>
    <s v="Homme"/>
    <s v=""/>
    <s v=""/>
    <s v=""/>
    <s v=""/>
    <s v=""/>
    <s v=""/>
    <s v=""/>
    <s v=""/>
    <s v=""/>
    <s v=""/>
    <s v=""/>
    <s v=""/>
    <s v=""/>
    <s v=""/>
    <s v=""/>
    <s v=""/>
    <s v=""/>
    <s v=""/>
    <s v=""/>
    <s v=""/>
    <s v=""/>
    <s v=""/>
    <s v=""/>
    <s v=""/>
    <s v=""/>
    <s v=""/>
    <s v=""/>
    <s v=""/>
    <x v="0"/>
    <s v=""/>
    <s v=""/>
    <s v=""/>
    <s v=""/>
    <s v=""/>
    <s v=""/>
    <s v=""/>
    <s v=""/>
    <s v=""/>
    <s v=""/>
    <s v=""/>
    <s v=""/>
    <s v=""/>
    <s v=""/>
    <s v=""/>
    <s v=""/>
    <s v=""/>
    <s v=""/>
    <s v=""/>
    <s v=""/>
    <s v=""/>
    <s v=""/>
    <x v="0"/>
    <s v=""/>
    <x v="0"/>
    <x v="0"/>
    <x v="0"/>
    <x v="0"/>
    <x v="0"/>
  </r>
  <r>
    <s v="feff33cd-4415-464c-8a58-2c7e5e9f24c6"/>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2"/>
    <s v="Femme"/>
    <s v=""/>
    <s v=""/>
    <s v=""/>
    <s v=""/>
    <s v=""/>
    <s v=""/>
    <s v=""/>
    <s v=""/>
    <s v=""/>
    <s v=""/>
    <s v=""/>
    <s v=""/>
    <s v=""/>
    <s v=""/>
    <s v=""/>
    <s v=""/>
    <s v=""/>
    <s v=""/>
    <s v=""/>
    <s v=""/>
    <s v=""/>
    <s v=""/>
    <s v=""/>
    <s v=""/>
    <s v=""/>
    <s v=""/>
    <s v=""/>
    <s v=""/>
    <x v="0"/>
    <s v=""/>
    <s v=""/>
    <s v=""/>
    <s v=""/>
    <s v=""/>
    <s v=""/>
    <s v=""/>
    <s v=""/>
    <s v=""/>
    <s v=""/>
    <s v=""/>
    <s v=""/>
    <s v=""/>
    <s v=""/>
    <s v=""/>
    <s v=""/>
    <s v=""/>
    <s v=""/>
    <s v=""/>
    <s v=""/>
    <s v=""/>
    <s v=""/>
    <x v="0"/>
    <s v=""/>
    <x v="0"/>
    <x v="0"/>
    <x v="0"/>
    <x v="0"/>
    <x v="0"/>
  </r>
  <r>
    <s v="4f171898-08bb-4f1b-abf0-b9dcd72162f5"/>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10"/>
    <s v="Femme"/>
    <s v=""/>
    <s v=""/>
    <s v=""/>
    <s v=""/>
    <s v=""/>
    <s v=""/>
    <s v=""/>
    <s v=""/>
    <s v=""/>
    <s v=""/>
    <s v=""/>
    <s v=""/>
    <s v=""/>
    <s v=""/>
    <s v=""/>
    <s v=""/>
    <s v=""/>
    <s v=""/>
    <s v=""/>
    <s v=""/>
    <s v=""/>
    <s v=""/>
    <s v=""/>
    <s v=""/>
    <s v=""/>
    <s v=""/>
    <s v=""/>
    <s v=""/>
    <x v="0"/>
    <s v=""/>
    <s v=""/>
    <s v=""/>
    <s v=""/>
    <s v=""/>
    <s v=""/>
    <s v=""/>
    <s v=""/>
    <s v=""/>
    <s v=""/>
    <s v=""/>
    <s v=""/>
    <s v=""/>
    <s v=""/>
    <s v=""/>
    <s v=""/>
    <s v=""/>
    <s v=""/>
    <s v=""/>
    <s v=""/>
    <s v=""/>
    <s v=""/>
    <x v="0"/>
    <s v=""/>
    <x v="0"/>
    <x v="0"/>
    <x v="0"/>
    <x v="0"/>
    <x v="0"/>
  </r>
  <r>
    <s v="74ef1536-f7e0-4fc2-89be-9d7d632b1dd8"/>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12.5"/>
    <s v="Homme"/>
    <s v=""/>
    <s v=""/>
    <s v=""/>
    <s v=""/>
    <s v=""/>
    <s v=""/>
    <s v=""/>
    <s v=""/>
    <s v=""/>
    <s v=""/>
    <s v=""/>
    <s v=""/>
    <s v=""/>
    <s v=""/>
    <s v=""/>
    <s v=""/>
    <s v=""/>
    <s v=""/>
    <s v=""/>
    <s v=""/>
    <s v=""/>
    <s v=""/>
    <s v=""/>
    <s v=""/>
    <s v=""/>
    <s v=""/>
    <s v=""/>
    <s v=""/>
    <x v="0"/>
    <s v=""/>
    <s v=""/>
    <s v=""/>
    <s v=""/>
    <s v=""/>
    <s v=""/>
    <s v=""/>
    <s v=""/>
    <s v=""/>
    <s v=""/>
    <s v=""/>
    <s v=""/>
    <s v=""/>
    <s v=""/>
    <s v=""/>
    <s v=""/>
    <s v=""/>
    <s v=""/>
    <s v=""/>
    <s v=""/>
    <s v=""/>
    <s v=""/>
    <x v="0"/>
    <s v=""/>
    <x v="0"/>
    <x v="0"/>
    <x v="0"/>
    <x v="0"/>
    <x v="0"/>
  </r>
  <r>
    <s v="58a5ea53-edd9-4bbd-8774-2fdebc8267b1"/>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10"/>
    <s v="Homme"/>
    <s v=""/>
    <s v=""/>
    <s v=""/>
    <s v=""/>
    <s v=""/>
    <s v=""/>
    <s v=""/>
    <s v=""/>
    <s v=""/>
    <s v=""/>
    <s v=""/>
    <s v=""/>
    <s v=""/>
    <s v=""/>
    <s v=""/>
    <s v=""/>
    <s v=""/>
    <s v=""/>
    <s v=""/>
    <s v=""/>
    <s v=""/>
    <s v=""/>
    <s v=""/>
    <s v=""/>
    <s v=""/>
    <s v=""/>
    <s v=""/>
    <s v=""/>
    <x v="0"/>
    <s v=""/>
    <s v=""/>
    <s v=""/>
    <s v=""/>
    <s v=""/>
    <s v=""/>
    <s v=""/>
    <s v=""/>
    <s v=""/>
    <s v=""/>
    <s v=""/>
    <s v=""/>
    <s v=""/>
    <s v=""/>
    <s v=""/>
    <s v=""/>
    <s v=""/>
    <s v=""/>
    <s v=""/>
    <s v=""/>
    <s v=""/>
    <s v=""/>
    <x v="0"/>
    <s v=""/>
    <x v="0"/>
    <x v="0"/>
    <x v="0"/>
    <x v="0"/>
    <x v="0"/>
  </r>
  <r>
    <s v="c0a3b243-6987-4407-8185-32abf3f57fbc"/>
    <s v="2021-06-22"/>
    <s v="Save the Children"/>
    <s v="Save the Children"/>
    <s v="ASV758"/>
    <x v="2"/>
    <s v="L'Estère"/>
    <s v="L'Estère"/>
    <s v="Centre-ville de l'Estère"/>
    <s v="Marché L'Estère"/>
    <s v="Milieu urbain"/>
    <s v="Enquête auprès d'un client (pour l'eau de boisson uniquement)"/>
    <s v=""/>
    <s v=""/>
    <s v=""/>
    <s v=""/>
    <s v=""/>
    <s v=""/>
    <s v=""/>
    <s v=""/>
    <s v=""/>
    <s v=""/>
    <s v=""/>
    <s v=""/>
    <s v=""/>
    <s v=""/>
    <s v=""/>
    <n v="15"/>
    <s v="Homme"/>
    <s v=""/>
    <s v=""/>
    <s v=""/>
    <s v=""/>
    <s v=""/>
    <s v=""/>
    <s v=""/>
    <s v=""/>
    <s v=""/>
    <s v=""/>
    <s v=""/>
    <s v=""/>
    <s v=""/>
    <s v=""/>
    <s v=""/>
    <s v=""/>
    <s v=""/>
    <s v=""/>
    <s v=""/>
    <s v=""/>
    <s v=""/>
    <s v=""/>
    <s v=""/>
    <s v=""/>
    <s v=""/>
    <s v=""/>
    <s v=""/>
    <s v=""/>
    <x v="0"/>
    <s v=""/>
    <s v=""/>
    <s v=""/>
    <s v=""/>
    <s v=""/>
    <s v=""/>
    <s v=""/>
    <s v=""/>
    <s v=""/>
    <s v=""/>
    <s v=""/>
    <s v=""/>
    <s v=""/>
    <s v=""/>
    <s v=""/>
    <s v=""/>
    <s v=""/>
    <s v=""/>
    <s v=""/>
    <s v=""/>
    <s v=""/>
    <s v=""/>
    <x v="0"/>
    <s v=""/>
    <x v="0"/>
    <x v="0"/>
    <x v="0"/>
    <x v="0"/>
    <x v="0"/>
  </r>
  <r>
    <s v="d8f63886-34ce-4592-b051-21ebfddfc2e1"/>
    <s v="2021-06-23"/>
    <s v="Mercy Corps"/>
    <s v="Mercy Corps"/>
    <s v="MC01"/>
    <x v="3"/>
    <s v="Croix-Des-Bouquets"/>
    <s v="Croix-Des-Bouquets"/>
    <s v="Bon repos"/>
    <s v="Marché Séradot"/>
    <s v="Milieu urbain"/>
    <s v="Enquête auprès d'un client (pour l'eau de boisson uniquement)"/>
    <s v=""/>
    <s v=""/>
    <s v=""/>
    <s v=""/>
    <s v=""/>
    <s v=""/>
    <s v=""/>
    <s v=""/>
    <s v=""/>
    <s v=""/>
    <m/>
    <s v=""/>
    <s v=""/>
    <s v=""/>
    <s v=""/>
    <n v="5"/>
    <s v="Femme"/>
    <s v=""/>
    <s v=""/>
    <s v=""/>
    <s v=""/>
    <s v=""/>
    <s v=""/>
    <s v=""/>
    <s v=""/>
    <s v=""/>
    <s v=""/>
    <s v=""/>
    <s v=""/>
    <s v=""/>
    <s v=""/>
    <s v=""/>
    <s v=""/>
    <s v=""/>
    <s v=""/>
    <s v=""/>
    <s v=""/>
    <s v=""/>
    <s v=""/>
    <s v=""/>
    <s v=""/>
    <s v=""/>
    <s v=""/>
    <s v=""/>
    <s v=""/>
    <x v="0"/>
    <s v=""/>
    <s v=""/>
    <s v=""/>
    <s v=""/>
    <s v=""/>
    <s v=""/>
    <s v=""/>
    <s v=""/>
    <s v=""/>
    <s v=""/>
    <s v=""/>
    <s v=""/>
    <s v=""/>
    <s v=""/>
    <s v=""/>
    <s v=""/>
    <s v=""/>
    <s v=""/>
    <s v=""/>
    <s v=""/>
    <s v=""/>
    <s v=""/>
    <x v="0"/>
    <s v=""/>
    <x v="0"/>
    <x v="0"/>
    <x v="0"/>
    <x v="0"/>
    <x v="0"/>
  </r>
  <r>
    <s v="8719e08c-04ff-49a2-99bb-0b4af105575e"/>
    <s v="2021-06-23"/>
    <s v="Mercy Corps"/>
    <s v="Mercy Corps"/>
    <s v="MC01"/>
    <x v="3"/>
    <s v="Croix-Des-Bouquets"/>
    <s v="Croix-Des-Bouquets"/>
    <s v="Bon repos"/>
    <s v="Marché Séradot"/>
    <s v="Milieu urbain"/>
    <s v="Enquête auprès d'un client (pour l'eau de boisson uniquement)"/>
    <s v=""/>
    <s v=""/>
    <s v=""/>
    <s v=""/>
    <s v=""/>
    <s v=""/>
    <s v=""/>
    <s v=""/>
    <s v=""/>
    <s v=""/>
    <s v=""/>
    <s v=""/>
    <s v=""/>
    <s v=""/>
    <s v=""/>
    <n v="6"/>
    <s v="Homme"/>
    <s v=""/>
    <s v=""/>
    <s v=""/>
    <s v=""/>
    <s v=""/>
    <s v=""/>
    <s v=""/>
    <s v=""/>
    <s v=""/>
    <s v=""/>
    <s v=""/>
    <s v=""/>
    <s v=""/>
    <s v=""/>
    <s v=""/>
    <s v=""/>
    <s v=""/>
    <s v=""/>
    <s v=""/>
    <s v=""/>
    <s v=""/>
    <s v=""/>
    <s v=""/>
    <s v=""/>
    <s v=""/>
    <s v=""/>
    <s v=""/>
    <s v=""/>
    <x v="0"/>
    <s v=""/>
    <s v=""/>
    <s v=""/>
    <s v=""/>
    <s v=""/>
    <s v=""/>
    <s v=""/>
    <s v=""/>
    <s v=""/>
    <s v=""/>
    <s v=""/>
    <s v=""/>
    <s v=""/>
    <s v=""/>
    <s v=""/>
    <s v=""/>
    <s v=""/>
    <s v=""/>
    <s v=""/>
    <s v=""/>
    <s v=""/>
    <s v=""/>
    <x v="0"/>
    <s v=""/>
    <x v="0"/>
    <x v="0"/>
    <x v="0"/>
    <x v="0"/>
    <x v="0"/>
  </r>
  <r>
    <s v="f5772c76-ffdf-49f9-a0e8-e75e86d1693c"/>
    <s v="2021-06-23"/>
    <s v="Mercy Corps"/>
    <s v="Mercy Corps"/>
    <s v="MC01"/>
    <x v="3"/>
    <s v="Croix-Des-Bouquets"/>
    <s v="Croix-Des-Bouquets"/>
    <s v="Bon repos"/>
    <s v="Marché Séradot"/>
    <s v="Milieu urbain"/>
    <s v="Enquête auprès d'un client (pour l'eau de boisson uniquement)"/>
    <s v=""/>
    <s v=""/>
    <s v=""/>
    <s v=""/>
    <s v=""/>
    <s v=""/>
    <s v=""/>
    <s v=""/>
    <s v=""/>
    <s v=""/>
    <s v=""/>
    <s v=""/>
    <s v=""/>
    <s v=""/>
    <s v=""/>
    <n v="5"/>
    <s v="Femme"/>
    <s v=""/>
    <s v=""/>
    <s v=""/>
    <s v=""/>
    <s v=""/>
    <s v=""/>
    <s v=""/>
    <s v=""/>
    <s v=""/>
    <s v=""/>
    <s v=""/>
    <s v=""/>
    <s v=""/>
    <s v=""/>
    <s v=""/>
    <s v=""/>
    <s v=""/>
    <s v=""/>
    <s v=""/>
    <s v=""/>
    <s v=""/>
    <s v=""/>
    <s v=""/>
    <s v=""/>
    <s v=""/>
    <s v=""/>
    <s v=""/>
    <s v=""/>
    <x v="0"/>
    <s v=""/>
    <s v=""/>
    <s v=""/>
    <s v=""/>
    <s v=""/>
    <s v=""/>
    <s v=""/>
    <s v=""/>
    <s v=""/>
    <s v=""/>
    <s v=""/>
    <s v=""/>
    <s v=""/>
    <s v=""/>
    <s v=""/>
    <s v=""/>
    <s v=""/>
    <s v=""/>
    <s v=""/>
    <s v=""/>
    <s v=""/>
    <s v=""/>
    <x v="0"/>
    <s v=""/>
    <x v="0"/>
    <x v="0"/>
    <x v="0"/>
    <x v="0"/>
    <x v="0"/>
  </r>
  <r>
    <s v="550c7975-6791-4fe5-ac8a-98e8db523841"/>
    <s v="2021-06-23"/>
    <s v="Mercy Corps"/>
    <s v="Mercy Corps"/>
    <s v="MC01"/>
    <x v="3"/>
    <s v="Croix-Des-Bouquets"/>
    <s v="Croix-Des-Bouquets"/>
    <s v="Bon repos"/>
    <s v="Marché Séradot"/>
    <s v="Milieu urbain"/>
    <s v="Enquête auprès d'un client (pour l'eau de boisson uniquement)"/>
    <s v=""/>
    <s v=""/>
    <s v=""/>
    <s v=""/>
    <s v=""/>
    <s v=""/>
    <s v=""/>
    <s v=""/>
    <s v=""/>
    <s v=""/>
    <s v=""/>
    <s v=""/>
    <s v=""/>
    <s v=""/>
    <s v=""/>
    <n v="6"/>
    <s v="Homme"/>
    <s v=""/>
    <s v=""/>
    <s v=""/>
    <s v=""/>
    <s v=""/>
    <s v=""/>
    <s v=""/>
    <s v=""/>
    <s v=""/>
    <s v=""/>
    <s v=""/>
    <s v=""/>
    <s v=""/>
    <s v=""/>
    <s v=""/>
    <s v=""/>
    <s v=""/>
    <s v=""/>
    <s v=""/>
    <s v=""/>
    <s v=""/>
    <s v=""/>
    <s v=""/>
    <s v=""/>
    <s v=""/>
    <s v=""/>
    <s v=""/>
    <s v=""/>
    <x v="0"/>
    <s v=""/>
    <s v=""/>
    <s v=""/>
    <s v=""/>
    <s v=""/>
    <s v=""/>
    <s v=""/>
    <s v=""/>
    <s v=""/>
    <s v=""/>
    <s v=""/>
    <s v=""/>
    <s v=""/>
    <s v=""/>
    <s v=""/>
    <s v=""/>
    <s v=""/>
    <s v=""/>
    <s v=""/>
    <s v=""/>
    <s v=""/>
    <s v=""/>
    <x v="0"/>
    <s v=""/>
    <x v="0"/>
    <x v="0"/>
    <x v="0"/>
    <x v="0"/>
    <x v="0"/>
  </r>
  <r>
    <s v="52221206-c3e5-4a94-95c3-bdabf431145c"/>
    <s v="2021-06-23"/>
    <s v="Mercy Corps"/>
    <s v="Mercy Corps"/>
    <s v="MC01"/>
    <x v="3"/>
    <s v="Croix-Des-Bouquets"/>
    <s v="Croix-Des-Bouquets"/>
    <s v="Bon repos"/>
    <s v="Marché Séradot"/>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60a2f2a5-e2b3-4e47-bd5e-53c8ee3d52d2"/>
    <s v="2021-06-23"/>
    <s v="Mercy Corps"/>
    <s v="Mercy Corps"/>
    <s v="MC01"/>
    <x v="3"/>
    <s v="Croix-Des-Bouquets"/>
    <s v="Croix-Des-Bouquets"/>
    <s v="Bon repos"/>
    <s v="Marché Séradot"/>
    <s v="Milieu urbain"/>
    <s v="Enquête auprès d'un marchand"/>
    <s v=""/>
    <s v=""/>
    <s v=""/>
    <s v=""/>
    <s v=""/>
    <s v=""/>
    <s v=""/>
    <n v="30"/>
    <n v="15"/>
    <n v="60"/>
    <s v=""/>
    <n v="25"/>
    <n v="75"/>
    <n v="100"/>
    <n v="5"/>
    <s v=""/>
    <s v="Femme"/>
    <s v="Détaillant sur une table"/>
    <n v="1"/>
    <n v="0"/>
    <n v="0"/>
    <n v="0"/>
    <n v="0"/>
    <n v="0"/>
    <n v="0"/>
    <n v="0"/>
    <n v="0"/>
    <n v="0"/>
    <s v="Oui, il y a moins de commerçants par rapport au mois passé"/>
    <s v="Moins de 20"/>
    <s v=""/>
    <s v=""/>
    <s v=""/>
    <s v=""/>
    <s v=""/>
    <s v=""/>
    <s v=""/>
    <s v="Oui"/>
    <s v="Oui"/>
    <s v="Oui"/>
    <s v=""/>
    <s v="Oui"/>
    <s v="Oui"/>
    <s v="Oui"/>
    <s v="Oui"/>
    <x v="0"/>
    <s v=""/>
    <s v=""/>
    <s v=""/>
    <s v=""/>
    <s v=""/>
    <s v=""/>
    <s v=""/>
    <s v=""/>
    <s v=""/>
    <s v=""/>
    <s v=""/>
    <s v=""/>
    <s v=""/>
    <s v=""/>
    <s v=""/>
    <s v=""/>
    <s v=""/>
    <s v=""/>
    <s v=""/>
    <s v=""/>
    <s v=""/>
    <s v=""/>
    <x v="0"/>
    <s v=""/>
    <x v="0"/>
    <x v="0"/>
    <x v="0"/>
    <x v="0"/>
    <x v="0"/>
  </r>
  <r>
    <s v="588a4d2b-7200-419f-b431-e0a4ae535533"/>
    <s v="2021-06-23"/>
    <s v="Mercy Corps"/>
    <s v="Mercy Corps"/>
    <s v="MC01"/>
    <x v="3"/>
    <s v="Croix-Des-Bouquets"/>
    <s v="Croix-Des-Bouquets"/>
    <s v="Bon repos"/>
    <s v="Marché Séradot"/>
    <s v="Milieu urbain"/>
    <s v="Enquête auprès d'un marchand"/>
    <s v=""/>
    <s v=""/>
    <n v="86.956521739130395"/>
    <s v=""/>
    <s v=""/>
    <s v=""/>
    <n v="850"/>
    <n v="30"/>
    <s v=""/>
    <n v="50"/>
    <s v=""/>
    <s v=""/>
    <s v=""/>
    <n v="75"/>
    <s v=""/>
    <s v=""/>
    <s v="Homme"/>
    <s v="Détaillant avec boutique"/>
    <n v="1"/>
    <n v="0"/>
    <n v="0"/>
    <n v="0"/>
    <n v="0"/>
    <n v="0"/>
    <n v="0"/>
    <n v="0"/>
    <n v="0"/>
    <n v="0"/>
    <s v="Oui, il y a moins de commerçants par rapport au mois passé"/>
    <s v="Entre 21 et 60"/>
    <s v=""/>
    <s v=""/>
    <s v="Oui"/>
    <s v=""/>
    <s v=""/>
    <s v=""/>
    <s v="Oui"/>
    <s v="Oui"/>
    <s v=""/>
    <s v="Oui"/>
    <s v=""/>
    <s v=""/>
    <s v=""/>
    <s v="Oui"/>
    <s v=""/>
    <x v="1"/>
    <n v="0"/>
    <n v="0"/>
    <n v="0"/>
    <n v="0"/>
    <n v="0"/>
    <n v="0"/>
    <n v="0"/>
    <n v="0"/>
    <n v="0"/>
    <n v="0"/>
    <n v="0"/>
    <n v="0"/>
    <n v="1"/>
    <n v="0"/>
    <s v="Problème d'insecurité, le magasin du fournisseur a été cambriolé"/>
    <n v="0"/>
    <n v="0"/>
    <n v="1"/>
    <n v="0"/>
    <n v="0"/>
    <n v="0"/>
    <n v="1"/>
    <x v="1"/>
    <s v="Non"/>
    <x v="1"/>
    <x v="1"/>
    <x v="1"/>
    <x v="1"/>
    <x v="1"/>
  </r>
  <r>
    <s v="5b6ed150-7c19-451b-b45b-3d8d48c78344"/>
    <s v="2021-06-23"/>
    <s v="Mercy Corps"/>
    <s v="Mercy Corps"/>
    <s v="MC01"/>
    <x v="3"/>
    <s v="Croix-Des-Bouquets"/>
    <s v="Croix-Des-Bouquets"/>
    <s v="Bon repos"/>
    <s v="Marché Séradot"/>
    <s v="Milieu urbain"/>
    <s v="Enquête auprès d'un marchand"/>
    <n v="125"/>
    <n v="115.384615384615"/>
    <n v="141.304347826086"/>
    <n v="103.448275862068"/>
    <s v=""/>
    <s v=""/>
    <n v="850"/>
    <n v="30"/>
    <s v=""/>
    <s v=""/>
    <s v=""/>
    <s v=""/>
    <s v=""/>
    <s v=""/>
    <s v=""/>
    <s v=""/>
    <s v="Homme"/>
    <s v="Détaillant avec boutique"/>
    <n v="1"/>
    <n v="0"/>
    <n v="1"/>
    <n v="0"/>
    <n v="0"/>
    <n v="0"/>
    <n v="0"/>
    <n v="0"/>
    <n v="0"/>
    <n v="0"/>
    <s v="Oui, il y a moins de commerçants par rapport au mois passé"/>
    <s v="Entre 21 et 60"/>
    <s v="Oui"/>
    <s v="Oui"/>
    <s v="Oui"/>
    <s v="Oui"/>
    <s v=""/>
    <s v=""/>
    <s v="Oui"/>
    <s v="Oui"/>
    <s v=""/>
    <s v=""/>
    <s v=""/>
    <s v=""/>
    <s v=""/>
    <s v=""/>
    <s v=""/>
    <x v="1"/>
    <n v="1"/>
    <n v="0"/>
    <n v="0"/>
    <n v="0"/>
    <n v="0"/>
    <n v="0"/>
    <n v="0"/>
    <n v="0"/>
    <n v="0"/>
    <n v="0"/>
    <n v="0"/>
    <n v="0"/>
    <n v="0"/>
    <n v="0"/>
    <s v=""/>
    <n v="1"/>
    <n v="0"/>
    <n v="0"/>
    <n v="0"/>
    <n v="0"/>
    <n v="0"/>
    <n v="1"/>
    <x v="1"/>
    <s v="Oui"/>
    <x v="1"/>
    <x v="1"/>
    <x v="1"/>
    <x v="1"/>
    <x v="1"/>
  </r>
  <r>
    <s v="e820aa73-2f69-413e-91c8-e68b18ada96f"/>
    <s v="2021-06-23"/>
    <s v="Mercy Corps"/>
    <s v="Mercy Corps"/>
    <s v="MC01"/>
    <x v="3"/>
    <s v="Croix-Des-Bouquets"/>
    <s v="Croix-Des-Bouquets"/>
    <s v="Bon repos"/>
    <s v="Marché Séradot"/>
    <s v="Milieu urbain"/>
    <s v="Enquête auprès d'un marchand"/>
    <n v="125"/>
    <n v="115.384615384615"/>
    <n v="152.173913043478"/>
    <n v="103.448275862068"/>
    <s v=""/>
    <s v=""/>
    <n v="800"/>
    <n v="30"/>
    <n v="25"/>
    <n v="65"/>
    <s v=""/>
    <n v="30"/>
    <n v="125"/>
    <n v="75"/>
    <n v="5"/>
    <s v=""/>
    <s v="Homme"/>
    <s v="Détaillant avec boutique"/>
    <n v="1"/>
    <n v="0"/>
    <n v="0"/>
    <n v="0"/>
    <n v="0"/>
    <n v="0"/>
    <n v="0"/>
    <n v="0"/>
    <n v="0"/>
    <n v="0"/>
    <s v="Oui, il y a moins de commerçants par rapport au mois passé"/>
    <s v="Entre 21 et 60"/>
    <s v="Oui"/>
    <s v="Oui"/>
    <s v="Oui"/>
    <s v="Oui"/>
    <s v=""/>
    <s v=""/>
    <s v="Oui"/>
    <s v="Oui"/>
    <s v="Oui"/>
    <s v="Oui"/>
    <s v=""/>
    <s v="Oui"/>
    <s v="Oui"/>
    <s v="Oui"/>
    <s v="Oui"/>
    <x v="1"/>
    <n v="1"/>
    <n v="0"/>
    <n v="0"/>
    <n v="0"/>
    <n v="0"/>
    <n v="0"/>
    <n v="0"/>
    <n v="0"/>
    <n v="0"/>
    <n v="0"/>
    <n v="0"/>
    <n v="0"/>
    <n v="0"/>
    <n v="0"/>
    <s v=""/>
    <n v="1"/>
    <n v="1"/>
    <n v="1"/>
    <n v="1"/>
    <n v="0"/>
    <n v="0"/>
    <n v="1"/>
    <x v="2"/>
    <s v="Non"/>
    <x v="1"/>
    <x v="1"/>
    <x v="1"/>
    <x v="2"/>
    <x v="2"/>
  </r>
  <r>
    <s v="b7cb9f53-2c5b-40dc-8167-30375b86dc1d"/>
    <s v="2021-06-24"/>
    <s v="Croix-Rouge Neerlandaise"/>
    <s v="Croix-Rouge Neerlandaise"/>
    <s v="CF_6822"/>
    <x v="4"/>
    <s v="Cayes-Jacmel"/>
    <s v="Cayes-Jacmel"/>
    <s v="Cap Rouge"/>
    <s v="Marché de Cap Rouge"/>
    <s v="Milieu rural"/>
    <s v="Enquête auprès d'un marchand"/>
    <n v="156"/>
    <n v="115.384615384615"/>
    <n v="91.3"/>
    <n v="75.862068965517196"/>
    <n v="218.75"/>
    <n v="218.75"/>
    <n v="900"/>
    <s v=""/>
    <s v=""/>
    <s v=""/>
    <s v=""/>
    <s v=""/>
    <s v=""/>
    <s v=""/>
    <s v=""/>
    <s v=""/>
    <s v="Femme"/>
    <s v="Détaillant avec boutique"/>
    <n v="1"/>
    <n v="0"/>
    <n v="0"/>
    <n v="0"/>
    <n v="0"/>
    <n v="0"/>
    <n v="0"/>
    <n v="0"/>
    <n v="0"/>
    <n v="0"/>
    <s v="Oui, il y a plus de commerçants par rapport au mois passé"/>
    <s v="Entre 21 et 60"/>
    <s v="Oui"/>
    <s v="Oui"/>
    <s v="Oui"/>
    <s v="Oui"/>
    <s v="Oui"/>
    <s v="Oui"/>
    <s v="Oui"/>
    <s v=""/>
    <s v=""/>
    <s v=""/>
    <s v=""/>
    <s v=""/>
    <s v=""/>
    <s v=""/>
    <s v=""/>
    <x v="1"/>
    <n v="1"/>
    <n v="0"/>
    <n v="0"/>
    <n v="0"/>
    <n v="0"/>
    <n v="0"/>
    <n v="0"/>
    <n v="0"/>
    <n v="0"/>
    <n v="0"/>
    <n v="0"/>
    <n v="0"/>
    <n v="0"/>
    <n v="0"/>
    <s v=""/>
    <n v="0"/>
    <n v="1"/>
    <n v="1"/>
    <n v="1"/>
    <n v="0"/>
    <n v="0"/>
    <n v="0"/>
    <x v="2"/>
    <s v="Non"/>
    <x v="1"/>
    <x v="1"/>
    <x v="2"/>
    <x v="3"/>
    <x v="1"/>
  </r>
  <r>
    <s v="d557d5fe-4778-4819-8f55-033ecab9def2"/>
    <s v="2021-06-24"/>
    <s v="Croix-Rouge Neerlandaise"/>
    <s v="Croix-Rouge Neerlandaise"/>
    <s v="CF_6822"/>
    <x v="4"/>
    <s v="Cayes-Jacmel"/>
    <s v="Cayes-Jacmel"/>
    <s v="Cap Rouge"/>
    <s v="Marché de Cap Rouge"/>
    <s v="Milieu rural"/>
    <s v="Enquête auprès d'un client (pour l'eau de boisson uniquement)"/>
    <s v=""/>
    <s v=""/>
    <s v=""/>
    <s v=""/>
    <s v=""/>
    <s v=""/>
    <s v=""/>
    <s v=""/>
    <s v=""/>
    <s v=""/>
    <s v=""/>
    <s v=""/>
    <s v=""/>
    <s v=""/>
    <s v=""/>
    <n v="2"/>
    <s v="Femme"/>
    <s v=""/>
    <s v=""/>
    <s v=""/>
    <s v=""/>
    <s v=""/>
    <s v=""/>
    <s v=""/>
    <s v=""/>
    <s v=""/>
    <s v=""/>
    <s v=""/>
    <s v=""/>
    <s v=""/>
    <s v=""/>
    <s v=""/>
    <s v=""/>
    <s v=""/>
    <s v=""/>
    <s v=""/>
    <s v=""/>
    <s v=""/>
    <s v=""/>
    <s v=""/>
    <s v=""/>
    <s v=""/>
    <s v=""/>
    <s v=""/>
    <s v=""/>
    <x v="0"/>
    <s v=""/>
    <s v=""/>
    <s v=""/>
    <s v=""/>
    <s v=""/>
    <s v=""/>
    <s v=""/>
    <s v=""/>
    <s v=""/>
    <s v=""/>
    <s v=""/>
    <s v=""/>
    <s v=""/>
    <s v=""/>
    <s v=""/>
    <s v=""/>
    <s v=""/>
    <s v=""/>
    <s v=""/>
    <s v=""/>
    <s v=""/>
    <s v=""/>
    <x v="0"/>
    <s v=""/>
    <x v="0"/>
    <x v="0"/>
    <x v="0"/>
    <x v="0"/>
    <x v="0"/>
  </r>
  <r>
    <s v="674b77aa-55f9-4491-a09b-33524021cbb9"/>
    <s v="2021-06-24"/>
    <s v="Croix-Rouge Neerlandaise"/>
    <s v="Croix-Rouge Neerlandaise"/>
    <s v="CF_6822"/>
    <x v="4"/>
    <s v="Cayes-Jacmel"/>
    <s v="Cayes-Jacmel"/>
    <s v="Cap Rouge"/>
    <s v="Marché de Cap Rouge"/>
    <s v="Milieu rural"/>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s v="Entre 21 et 60"/>
    <s v="Oui"/>
    <s v="Oui"/>
    <s v="Oui"/>
    <s v="Oui"/>
    <s v="Oui"/>
    <s v="Oui"/>
    <s v="Oui"/>
    <s v=""/>
    <s v=""/>
    <s v=""/>
    <s v=""/>
    <s v=""/>
    <s v=""/>
    <s v=""/>
    <s v=""/>
    <x v="1"/>
    <n v="1"/>
    <n v="0"/>
    <n v="0"/>
    <n v="0"/>
    <n v="0"/>
    <n v="0"/>
    <n v="0"/>
    <n v="0"/>
    <n v="0"/>
    <n v="0"/>
    <n v="0"/>
    <n v="0"/>
    <n v="0"/>
    <n v="0"/>
    <s v=""/>
    <n v="0"/>
    <n v="1"/>
    <n v="1"/>
    <n v="1"/>
    <n v="1"/>
    <n v="0"/>
    <n v="0"/>
    <x v="2"/>
    <s v="Oui"/>
    <x v="1"/>
    <x v="1"/>
    <x v="2"/>
    <x v="3"/>
    <x v="1"/>
  </r>
  <r>
    <s v="8f194c2d-a9b3-494e-b879-f1ffe4510607"/>
    <s v="2021-06-24"/>
    <s v="Croix-Rouge Neerlandaise"/>
    <s v="Croix-Rouge Neerlandaise"/>
    <s v="CF_6822"/>
    <x v="4"/>
    <s v="Cayes-Jacmel"/>
    <s v="Cayes-Jacmel"/>
    <s v="Cap Rouge"/>
    <s v="Marché de Cap Rouge"/>
    <s v="Milieu rural"/>
    <s v="Enquête auprès d'un marchand"/>
    <s v=""/>
    <n v="115.384615384615"/>
    <s v=""/>
    <s v=""/>
    <n v="187.5"/>
    <s v=""/>
    <n v="900"/>
    <s v=""/>
    <s v=""/>
    <s v=""/>
    <s v=""/>
    <s v=""/>
    <s v=""/>
    <s v=""/>
    <s v=""/>
    <s v=""/>
    <s v="Femme"/>
    <s v="Détaillant avec boutique"/>
    <n v="1"/>
    <n v="0"/>
    <n v="0"/>
    <n v="0"/>
    <n v="0"/>
    <n v="0"/>
    <n v="0"/>
    <n v="0"/>
    <n v="0"/>
    <n v="0"/>
    <s v="Oui, il y a moins de commerçants par rapport au mois passé"/>
    <s v="Moins de 20"/>
    <s v=""/>
    <s v="Oui"/>
    <s v=""/>
    <s v=""/>
    <s v="Oui"/>
    <s v=""/>
    <s v="Oui"/>
    <s v=""/>
    <s v=""/>
    <s v=""/>
    <s v=""/>
    <s v=""/>
    <s v=""/>
    <s v=""/>
    <s v=""/>
    <x v="1"/>
    <n v="0"/>
    <n v="0"/>
    <n v="0"/>
    <n v="0"/>
    <n v="1"/>
    <n v="0"/>
    <n v="0"/>
    <n v="0"/>
    <n v="0"/>
    <n v="0"/>
    <n v="0"/>
    <n v="0"/>
    <n v="0"/>
    <n v="0"/>
    <s v=""/>
    <n v="0"/>
    <n v="1"/>
    <n v="0"/>
    <n v="0"/>
    <n v="1"/>
    <n v="0"/>
    <n v="1"/>
    <x v="2"/>
    <s v="Oui"/>
    <x v="1"/>
    <x v="2"/>
    <x v="2"/>
    <x v="4"/>
    <x v="1"/>
  </r>
  <r>
    <s v="961f22e2-7a85-4b73-83de-1c6fe69d3de2"/>
    <s v="2021-06-24"/>
    <s v="Croix-Rouge Neerlandaise"/>
    <s v="Croix-Rouge Neerlandaise"/>
    <s v="CF_6822"/>
    <x v="4"/>
    <s v="Cayes-Jacmel"/>
    <s v="Cayes-Jacmel"/>
    <s v="Cap Rouge"/>
    <s v="Marché de Cap Rouge"/>
    <s v="Milieu rural"/>
    <s v="Enquête auprès d'un client (pour l'eau de boisson uniquement)"/>
    <s v=""/>
    <s v=""/>
    <s v=""/>
    <s v=""/>
    <s v=""/>
    <s v=""/>
    <s v=""/>
    <s v=""/>
    <s v=""/>
    <s v=""/>
    <s v=""/>
    <s v=""/>
    <s v=""/>
    <s v=""/>
    <s v=""/>
    <n v="5"/>
    <s v="Femme"/>
    <s v=""/>
    <s v=""/>
    <s v=""/>
    <s v=""/>
    <s v=""/>
    <s v=""/>
    <s v=""/>
    <s v=""/>
    <s v=""/>
    <s v=""/>
    <s v=""/>
    <s v=""/>
    <s v=""/>
    <s v=""/>
    <s v=""/>
    <s v=""/>
    <s v=""/>
    <s v=""/>
    <s v=""/>
    <s v=""/>
    <s v=""/>
    <s v=""/>
    <s v=""/>
    <s v=""/>
    <s v=""/>
    <s v=""/>
    <s v=""/>
    <s v=""/>
    <x v="0"/>
    <s v=""/>
    <s v=""/>
    <s v=""/>
    <s v=""/>
    <s v=""/>
    <s v=""/>
    <s v=""/>
    <s v=""/>
    <s v=""/>
    <s v=""/>
    <s v=""/>
    <s v=""/>
    <s v=""/>
    <s v=""/>
    <s v=""/>
    <s v=""/>
    <s v=""/>
    <s v=""/>
    <s v=""/>
    <s v=""/>
    <s v=""/>
    <s v=""/>
    <x v="0"/>
    <s v=""/>
    <x v="0"/>
    <x v="0"/>
    <x v="0"/>
    <x v="0"/>
    <x v="0"/>
  </r>
  <r>
    <s v="53c39161-9cb7-42bf-9bd0-7af13fbe842e"/>
    <s v="2021-06-24"/>
    <s v="Croix-Rouge Neerlandaise"/>
    <s v="Croix-Rouge Neerlandaise"/>
    <s v="CF_6822"/>
    <x v="4"/>
    <s v="Cayes-Jacmel"/>
    <s v="Cayes-Jacmel"/>
    <s v="Cap Rouge"/>
    <s v="Marché de Cap Rouge"/>
    <s v="Milieu rural"/>
    <s v="Enquête auprès d'un marchand"/>
    <s v=""/>
    <n v="115.384615384615"/>
    <n v="91.3"/>
    <n v="93.103448275861993"/>
    <n v="187.5"/>
    <s v=""/>
    <n v="900"/>
    <n v="35"/>
    <s v=""/>
    <s v=""/>
    <s v=""/>
    <n v="25"/>
    <n v="100"/>
    <n v="100"/>
    <s v=""/>
    <s v=""/>
    <s v="Homme"/>
    <s v="Détaillant sur une table"/>
    <n v="1"/>
    <n v="0"/>
    <n v="0"/>
    <n v="0"/>
    <n v="0"/>
    <n v="0"/>
    <n v="0"/>
    <n v="0"/>
    <n v="0"/>
    <n v="0"/>
    <s v="Oui, il y a moins de commerçants par rapport au mois passé"/>
    <s v="Moins de 20"/>
    <s v=""/>
    <s v="Oui"/>
    <s v="Oui"/>
    <s v="Oui"/>
    <s v="Oui"/>
    <s v=""/>
    <s v="Oui"/>
    <s v="Oui"/>
    <s v=""/>
    <s v=""/>
    <s v=""/>
    <s v="Oui"/>
    <s v="Oui"/>
    <s v="Oui"/>
    <s v=""/>
    <x v="1"/>
    <n v="0"/>
    <n v="0"/>
    <n v="0"/>
    <n v="0"/>
    <n v="1"/>
    <n v="0"/>
    <n v="0"/>
    <n v="0"/>
    <n v="0"/>
    <n v="0"/>
    <n v="0"/>
    <n v="0"/>
    <n v="0"/>
    <n v="0"/>
    <s v=""/>
    <n v="0"/>
    <n v="1"/>
    <n v="0"/>
    <n v="1"/>
    <n v="0"/>
    <n v="0"/>
    <n v="1"/>
    <x v="2"/>
    <s v="Non"/>
    <x v="1"/>
    <x v="2"/>
    <x v="2"/>
    <x v="4"/>
    <x v="1"/>
  </r>
  <r>
    <s v="ecf578bd-5b81-4b14-9104-3e55da379016"/>
    <s v="2021-06-24"/>
    <s v="Croix-Rouge Neerlandaise"/>
    <s v="Croix-Rouge Neerlandaise"/>
    <s v="CF_6822"/>
    <x v="4"/>
    <s v="Cayes-Jacmel"/>
    <s v="Cayes-Jacmel"/>
    <s v="Cap Rouge"/>
    <s v="Marché de Cap Rouge"/>
    <s v="Milieu rural"/>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s v="Entre 21 et 60"/>
    <s v="Oui"/>
    <s v="Oui"/>
    <s v="Oui"/>
    <s v="Non"/>
    <s v="Oui"/>
    <s v="Oui"/>
    <s v="Oui"/>
    <s v=""/>
    <s v=""/>
    <s v=""/>
    <s v=""/>
    <s v=""/>
    <s v=""/>
    <s v=""/>
    <s v=""/>
    <x v="1"/>
    <n v="0"/>
    <n v="1"/>
    <n v="0"/>
    <n v="0"/>
    <n v="0"/>
    <n v="0"/>
    <n v="0"/>
    <n v="0"/>
    <n v="0"/>
    <n v="0"/>
    <n v="0"/>
    <n v="0"/>
    <n v="0"/>
    <n v="0"/>
    <s v=""/>
    <n v="1"/>
    <n v="1"/>
    <n v="1"/>
    <n v="1"/>
    <n v="1"/>
    <n v="1"/>
    <n v="1"/>
    <x v="2"/>
    <s v="Oui"/>
    <x v="1"/>
    <x v="2"/>
    <x v="2"/>
    <x v="4"/>
    <x v="1"/>
  </r>
  <r>
    <s v="8a361219-a2a3-4839-8843-2901c117ad4b"/>
    <s v="2021-06-24"/>
    <s v="Croix-Rouge Neerlandaise"/>
    <s v="Croix-Rouge Neerlandaise"/>
    <s v="CF_6822"/>
    <x v="4"/>
    <s v="Cayes-Jacmel"/>
    <s v="Cayes-Jacmel"/>
    <s v="Cap Rouge"/>
    <s v="Marché de Cap Rouge"/>
    <s v="Milieu rural"/>
    <s v="Enquête auprès d'un client (pour l'eau de boisson uniquement)"/>
    <s v=""/>
    <s v=""/>
    <s v=""/>
    <s v=""/>
    <s v=""/>
    <s v=""/>
    <s v=""/>
    <s v=""/>
    <s v=""/>
    <s v=""/>
    <s v=""/>
    <s v=""/>
    <s v=""/>
    <s v=""/>
    <s v=""/>
    <n v="10"/>
    <s v="Femme"/>
    <s v=""/>
    <s v=""/>
    <s v=""/>
    <s v=""/>
    <s v=""/>
    <s v=""/>
    <s v=""/>
    <s v=""/>
    <s v=""/>
    <s v=""/>
    <s v=""/>
    <s v=""/>
    <s v=""/>
    <s v=""/>
    <s v=""/>
    <s v=""/>
    <s v=""/>
    <s v=""/>
    <s v=""/>
    <s v=""/>
    <s v=""/>
    <s v=""/>
    <s v=""/>
    <s v=""/>
    <s v=""/>
    <s v=""/>
    <s v=""/>
    <s v=""/>
    <x v="0"/>
    <s v=""/>
    <s v=""/>
    <s v=""/>
    <s v=""/>
    <s v=""/>
    <s v=""/>
    <s v=""/>
    <s v=""/>
    <s v=""/>
    <s v=""/>
    <s v=""/>
    <s v=""/>
    <s v=""/>
    <s v=""/>
    <s v=""/>
    <s v=""/>
    <s v=""/>
    <s v=""/>
    <s v=""/>
    <s v=""/>
    <s v=""/>
    <s v=""/>
    <x v="0"/>
    <s v=""/>
    <x v="0"/>
    <x v="0"/>
    <x v="0"/>
    <x v="0"/>
    <x v="0"/>
  </r>
  <r>
    <s v="deb91434-e0e5-436e-bc66-f82e94ddd68a"/>
    <s v="2021-06-24"/>
    <s v="Croix-Rouge Neerlandaise"/>
    <s v="Croix-Rouge Neerlandaise"/>
    <s v="CF_6822"/>
    <x v="4"/>
    <s v="Cayes-Jacmel"/>
    <s v="Cayes-Jacmel"/>
    <s v="Cap Rouge"/>
    <s v="Marché de Cap Rouge"/>
    <s v="Milieu rural"/>
    <s v="Enquête auprès d'un marchand"/>
    <s v=""/>
    <n v="115.384615384615"/>
    <n v="91.3"/>
    <n v="93.103448275861993"/>
    <s v=""/>
    <s v=""/>
    <n v="900"/>
    <s v=""/>
    <s v=""/>
    <s v=""/>
    <s v=""/>
    <s v=""/>
    <s v=""/>
    <s v=""/>
    <s v=""/>
    <s v=""/>
    <s v="Femme"/>
    <s v="Détaillant avec boutique"/>
    <n v="1"/>
    <n v="0"/>
    <n v="0"/>
    <n v="0"/>
    <n v="0"/>
    <n v="0"/>
    <n v="0"/>
    <n v="0"/>
    <n v="0"/>
    <n v="0"/>
    <s v="Oui, il y a plus de commerçants par rapport au mois passé"/>
    <s v="Entre 21 et 60"/>
    <s v=""/>
    <s v="Oui"/>
    <s v="Oui"/>
    <s v="Oui"/>
    <s v=""/>
    <s v=""/>
    <s v="Oui"/>
    <s v=""/>
    <s v=""/>
    <s v=""/>
    <s v=""/>
    <s v=""/>
    <s v=""/>
    <s v=""/>
    <s v=""/>
    <x v="1"/>
    <n v="0"/>
    <n v="1"/>
    <n v="1"/>
    <n v="0"/>
    <n v="0"/>
    <n v="1"/>
    <n v="0"/>
    <n v="0"/>
    <n v="0"/>
    <n v="0"/>
    <n v="0"/>
    <n v="0"/>
    <n v="0"/>
    <n v="0"/>
    <s v=""/>
    <n v="0"/>
    <n v="1"/>
    <n v="1"/>
    <n v="1"/>
    <n v="0"/>
    <n v="0"/>
    <n v="1"/>
    <x v="2"/>
    <s v="Oui"/>
    <x v="1"/>
    <x v="1"/>
    <x v="2"/>
    <x v="5"/>
    <x v="1"/>
  </r>
  <r>
    <s v="d2905a67-1819-4bad-ae33-67522d7f66dc"/>
    <s v="2021-06-24"/>
    <s v="Croix-Rouge Neerlandaise"/>
    <s v="Croix-Rouge Neerlandaise"/>
    <s v="CF_6822"/>
    <x v="4"/>
    <s v="Cayes-Jacmel"/>
    <s v="Cayes-Jacmel"/>
    <s v="Cap Rouge"/>
    <s v="Marché de Cap Rouge"/>
    <s v="Milieu rural"/>
    <s v="Enquête auprès d'un marchand"/>
    <n v="152.5"/>
    <n v="115.384615384615"/>
    <n v="91.3"/>
    <n v="93.103448275861993"/>
    <n v="187.5"/>
    <n v="200"/>
    <n v="900"/>
    <s v=""/>
    <s v=""/>
    <s v=""/>
    <s v=""/>
    <s v=""/>
    <s v=""/>
    <s v=""/>
    <s v=""/>
    <s v=""/>
    <s v="Femme"/>
    <s v="Détaillant avec boutique"/>
    <n v="1"/>
    <n v="0"/>
    <n v="0"/>
    <n v="0"/>
    <n v="0"/>
    <n v="0"/>
    <n v="1"/>
    <n v="0"/>
    <n v="0"/>
    <n v="0"/>
    <s v="Oui, il y a plus de commerçants par rapport au mois passé"/>
    <s v="Entre 21 et 60"/>
    <s v="Oui"/>
    <s v="Oui"/>
    <s v="Oui"/>
    <s v="Oui"/>
    <s v="Oui"/>
    <s v="Oui"/>
    <s v="Oui"/>
    <s v=""/>
    <s v=""/>
    <s v=""/>
    <s v=""/>
    <s v=""/>
    <s v=""/>
    <s v=""/>
    <s v=""/>
    <x v="1"/>
    <n v="1"/>
    <n v="1"/>
    <n v="0"/>
    <n v="0"/>
    <n v="0"/>
    <n v="0"/>
    <n v="0"/>
    <n v="0"/>
    <n v="0"/>
    <n v="0"/>
    <n v="0"/>
    <n v="0"/>
    <n v="0"/>
    <n v="0"/>
    <s v=""/>
    <n v="0"/>
    <n v="1"/>
    <n v="1"/>
    <n v="1"/>
    <n v="1"/>
    <n v="1"/>
    <n v="1"/>
    <x v="2"/>
    <s v="Oui"/>
    <x v="1"/>
    <x v="3"/>
    <x v="1"/>
    <x v="6"/>
    <x v="1"/>
  </r>
  <r>
    <s v="d9742ff2-7384-42a9-82fa-88c0d6890269"/>
    <s v="2021-06-24"/>
    <s v="Croix-Rouge Neerlandaise"/>
    <s v="Croix-Rouge Neerlandaise"/>
    <s v="EF_9527"/>
    <x v="4"/>
    <s v="Cayes-Jacmel"/>
    <s v="Cayes-Jacmel"/>
    <s v="Cap Rouge"/>
    <s v="Marché de Cap Rouge"/>
    <s v="Milieu rural"/>
    <s v="Enquête auprès d'un marchand"/>
    <n v="100"/>
    <n v="115.384615384615"/>
    <n v="91.3"/>
    <n v="86.2068965517241"/>
    <s v=""/>
    <s v=""/>
    <n v="568"/>
    <s v=""/>
    <s v=""/>
    <s v=""/>
    <s v=""/>
    <s v=""/>
    <s v=""/>
    <s v=""/>
    <s v=""/>
    <s v=""/>
    <s v="Femme"/>
    <s v="Détaillant sur une table"/>
    <n v="1"/>
    <n v="0"/>
    <n v="0"/>
    <n v="0"/>
    <n v="0"/>
    <n v="0"/>
    <n v="0"/>
    <n v="0"/>
    <n v="0"/>
    <n v="0"/>
    <s v="Non, il n'y a pas eu de variation"/>
    <s v="Plus de 60"/>
    <s v="Non"/>
    <s v="Oui"/>
    <s v="Oui"/>
    <s v="Non"/>
    <s v=""/>
    <s v=""/>
    <s v="Oui"/>
    <s v=""/>
    <s v=""/>
    <s v=""/>
    <s v=""/>
    <s v=""/>
    <s v=""/>
    <s v=""/>
    <s v=""/>
    <x v="1"/>
    <n v="0"/>
    <n v="0"/>
    <n v="0"/>
    <n v="0"/>
    <n v="1"/>
    <n v="1"/>
    <n v="0"/>
    <n v="1"/>
    <n v="0"/>
    <n v="0"/>
    <n v="0"/>
    <n v="0"/>
    <n v="0"/>
    <n v="0"/>
    <s v=""/>
    <n v="0"/>
    <n v="1"/>
    <n v="0"/>
    <n v="1"/>
    <n v="0"/>
    <n v="0"/>
    <n v="0"/>
    <x v="2"/>
    <s v="Non"/>
    <x v="1"/>
    <x v="3"/>
    <x v="1"/>
    <x v="7"/>
    <x v="1"/>
  </r>
  <r>
    <s v="a29bb1b1-64f4-4f07-b65d-c25e1dda6ed5"/>
    <s v="2021-06-24"/>
    <s v="Croix-Rouge Neerlandaise"/>
    <s v="Croix-Rouge Neerlandaise"/>
    <s v="EF_9527"/>
    <x v="4"/>
    <s v="Cayes-Jacmel"/>
    <s v="Cayes-Jacmel"/>
    <s v="Cap Rouge"/>
    <s v="Marché de Cap Rouge"/>
    <s v="Milieu rural"/>
    <s v="Enquête auprès d'un marchand"/>
    <n v="137.5"/>
    <n v="105.76923076923001"/>
    <n v="89.130434782608702"/>
    <s v=""/>
    <s v=""/>
    <s v=""/>
    <s v=""/>
    <s v=""/>
    <s v=""/>
    <s v=""/>
    <s v=""/>
    <s v=""/>
    <s v=""/>
    <s v=""/>
    <s v=""/>
    <s v=""/>
    <s v="Femme"/>
    <s v="Détaillant sur une table"/>
    <n v="1"/>
    <n v="0"/>
    <n v="0"/>
    <n v="0"/>
    <n v="0"/>
    <n v="0"/>
    <n v="0"/>
    <n v="0"/>
    <n v="0"/>
    <n v="0"/>
    <s v="Oui, il y a plus de commerçants par rapport au mois passé"/>
    <s v="Moins de 20"/>
    <s v="Oui"/>
    <s v="Oui"/>
    <s v="Oui"/>
    <s v=""/>
    <s v=""/>
    <s v=""/>
    <m/>
    <s v=""/>
    <s v=""/>
    <s v=""/>
    <s v=""/>
    <s v=""/>
    <s v=""/>
    <s v=""/>
    <s v=""/>
    <x v="1"/>
    <n v="0"/>
    <n v="0"/>
    <n v="0"/>
    <n v="0"/>
    <n v="1"/>
    <n v="1"/>
    <n v="0"/>
    <n v="0"/>
    <n v="0"/>
    <n v="0"/>
    <n v="0"/>
    <n v="0"/>
    <n v="0"/>
    <n v="0"/>
    <s v=""/>
    <n v="1"/>
    <n v="0"/>
    <n v="1"/>
    <n v="0"/>
    <n v="0"/>
    <n v="0"/>
    <n v="1"/>
    <x v="2"/>
    <s v="Non"/>
    <x v="1"/>
    <x v="3"/>
    <x v="1"/>
    <x v="7"/>
    <x v="1"/>
  </r>
  <r>
    <s v="bc2cc738-2698-4802-b33c-70723b2684dd"/>
    <s v="2021-06-24"/>
    <s v="Croix-Rouge Neerlandaise"/>
    <s v="Croix-Rouge Neerlandaise"/>
    <s v="EF_9527"/>
    <x v="4"/>
    <s v="Cayes-Jacmel"/>
    <s v="Cayes-Jacmel"/>
    <s v="Cap Rouge"/>
    <s v="Marché de Cap Rouge"/>
    <s v="Milieu rural"/>
    <s v="Enquête auprès d'un marchand"/>
    <n v="102.5"/>
    <n v="107.692307692307"/>
    <n v="91.304347826086897"/>
    <n v="89.655172413793096"/>
    <s v=""/>
    <s v=""/>
    <s v=""/>
    <s v=""/>
    <s v=""/>
    <s v=""/>
    <s v=""/>
    <s v=""/>
    <s v=""/>
    <s v=""/>
    <s v=""/>
    <s v=""/>
    <s v="Femme"/>
    <s v="Détaillant avec boutique"/>
    <n v="1"/>
    <n v="0"/>
    <n v="0"/>
    <n v="0"/>
    <n v="0"/>
    <n v="0"/>
    <n v="0"/>
    <n v="0"/>
    <n v="0"/>
    <n v="0"/>
    <s v="Oui, il y a plus de commerçants par rapport au mois passé"/>
    <s v="Moins de 20"/>
    <s v="Oui"/>
    <s v="Oui"/>
    <s v="Oui"/>
    <s v="Oui"/>
    <s v=""/>
    <s v=""/>
    <s v=""/>
    <s v=""/>
    <s v=""/>
    <s v=""/>
    <s v=""/>
    <s v=""/>
    <s v=""/>
    <s v=""/>
    <s v=""/>
    <x v="1"/>
    <n v="0"/>
    <n v="0"/>
    <n v="0"/>
    <n v="0"/>
    <n v="1"/>
    <n v="0"/>
    <n v="0"/>
    <n v="1"/>
    <n v="0"/>
    <n v="0"/>
    <n v="0"/>
    <n v="0"/>
    <n v="0"/>
    <n v="0"/>
    <s v=""/>
    <n v="0"/>
    <n v="0"/>
    <n v="1"/>
    <n v="1"/>
    <n v="0"/>
    <n v="0"/>
    <n v="0"/>
    <x v="1"/>
    <s v="Non"/>
    <x v="1"/>
    <x v="3"/>
    <x v="1"/>
    <x v="8"/>
    <x v="2"/>
  </r>
  <r>
    <s v="888fb213-2717-47fd-9245-4f69e4fca107"/>
    <s v="2021-06-24"/>
    <s v="Croix-Rouge Neerlandaise"/>
    <s v="Croix-Rouge Neerlandaise"/>
    <s v="EF_9527"/>
    <x v="4"/>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x v="0"/>
    <s v=""/>
    <s v=""/>
    <s v=""/>
    <s v=""/>
    <s v=""/>
    <s v=""/>
    <s v=""/>
    <s v=""/>
    <s v=""/>
    <s v=""/>
    <s v=""/>
    <s v=""/>
    <s v=""/>
    <s v=""/>
    <s v=""/>
    <s v=""/>
    <s v=""/>
    <s v=""/>
    <s v=""/>
    <s v=""/>
    <s v=""/>
    <s v=""/>
    <x v="0"/>
    <s v=""/>
    <x v="0"/>
    <x v="0"/>
    <x v="0"/>
    <x v="0"/>
    <x v="0"/>
  </r>
  <r>
    <s v="1aa62796-478d-4ae4-94f9-b0ce0ff43d8e"/>
    <s v="2021-06-24"/>
    <s v="Croix-Rouge Neerlandaise"/>
    <s v="Croix-Rouge Neerlandaise"/>
    <s v="EF_9527"/>
    <x v="4"/>
    <s v="Cayes-Jacmel"/>
    <s v="Cayes-Jacmel"/>
    <s v="Cap Rouge"/>
    <s v="Marché de Cap Rouge"/>
    <s v="Milieu rural"/>
    <s v="Enquête auprès d'un marchand"/>
    <s v=""/>
    <n v="86.538461538461505"/>
    <s v=""/>
    <n v="94.827586206896498"/>
    <s v=""/>
    <s v=""/>
    <s v=""/>
    <s v=""/>
    <s v=""/>
    <s v=""/>
    <s v=""/>
    <s v=""/>
    <s v=""/>
    <s v=""/>
    <s v=""/>
    <s v=""/>
    <s v="Femme"/>
    <s v="Détaillant sur une table"/>
    <n v="1"/>
    <n v="0"/>
    <n v="0"/>
    <n v="0"/>
    <n v="0"/>
    <n v="0"/>
    <n v="0"/>
    <n v="0"/>
    <n v="0"/>
    <n v="0"/>
    <s v="Oui, il y a plus de commerçants par rapport au mois passé"/>
    <s v="Moins de 20"/>
    <s v=""/>
    <s v="Oui"/>
    <s v=""/>
    <s v="Oui"/>
    <s v=""/>
    <s v=""/>
    <m/>
    <s v=""/>
    <s v=""/>
    <s v=""/>
    <s v=""/>
    <s v=""/>
    <s v=""/>
    <s v=""/>
    <s v=""/>
    <x v="1"/>
    <n v="0"/>
    <n v="0"/>
    <n v="0"/>
    <n v="0"/>
    <n v="0"/>
    <n v="1"/>
    <n v="0"/>
    <n v="0"/>
    <n v="0"/>
    <n v="0"/>
    <n v="0"/>
    <n v="0"/>
    <n v="0"/>
    <n v="0"/>
    <s v=""/>
    <n v="0"/>
    <n v="0"/>
    <n v="0"/>
    <n v="0"/>
    <n v="0"/>
    <n v="0"/>
    <n v="1"/>
    <x v="1"/>
    <s v="Non"/>
    <x v="1"/>
    <x v="1"/>
    <x v="2"/>
    <x v="9"/>
    <x v="1"/>
  </r>
  <r>
    <s v="260ef5e5-f6c5-4940-8ed3-1673dcc68471"/>
    <s v="2021-06-24"/>
    <s v="Croix-Rouge Neerlandaise"/>
    <s v="Croix-Rouge Neerlandaise"/>
    <s v="EF_9527"/>
    <x v="4"/>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x v="0"/>
    <s v=""/>
    <s v=""/>
    <s v=""/>
    <s v=""/>
    <s v=""/>
    <s v=""/>
    <s v=""/>
    <s v=""/>
    <s v=""/>
    <s v=""/>
    <s v=""/>
    <s v=""/>
    <s v=""/>
    <s v=""/>
    <s v=""/>
    <s v=""/>
    <s v=""/>
    <s v=""/>
    <s v=""/>
    <s v=""/>
    <s v=""/>
    <s v=""/>
    <x v="0"/>
    <s v=""/>
    <x v="0"/>
    <x v="0"/>
    <x v="0"/>
    <x v="0"/>
    <x v="0"/>
  </r>
  <r>
    <s v="f266eb13-fab3-470b-8770-83be717b00ee"/>
    <s v="2021-06-24"/>
    <s v="Croix-Rouge Neerlandaise"/>
    <s v="Croix-Rouge Neerlandaise"/>
    <s v="EF_9527"/>
    <x v="4"/>
    <s v="Cayes-Jacmel"/>
    <s v="Cayes-Jacmel"/>
    <s v="Cap Rouge"/>
    <s v="Marché de Cap Rouge"/>
    <s v="Milieu rural"/>
    <s v="Enquête auprès d'un marchand"/>
    <s v=""/>
    <s v=""/>
    <s v=""/>
    <s v=""/>
    <s v=""/>
    <s v=""/>
    <s v=""/>
    <s v=""/>
    <s v=""/>
    <s v=""/>
    <s v=""/>
    <s v=""/>
    <s v=""/>
    <s v=""/>
    <s v=""/>
    <s v=""/>
    <s v="Femme"/>
    <s v="Détaillant sur une table"/>
    <n v="1"/>
    <n v="0"/>
    <n v="0"/>
    <n v="0"/>
    <n v="0"/>
    <n v="0"/>
    <n v="0"/>
    <n v="0"/>
    <n v="0"/>
    <n v="0"/>
    <s v="Oui, il y a plus de commerçants par rapport au mois passé"/>
    <s v="Moins de 20"/>
    <s v=""/>
    <s v=""/>
    <s v=""/>
    <s v=""/>
    <s v=""/>
    <s v=""/>
    <s v=""/>
    <s v=""/>
    <s v=""/>
    <s v=""/>
    <s v=""/>
    <s v=""/>
    <s v=""/>
    <s v=""/>
    <s v=""/>
    <x v="2"/>
    <s v=""/>
    <s v=""/>
    <s v=""/>
    <s v=""/>
    <s v=""/>
    <s v=""/>
    <s v=""/>
    <s v=""/>
    <s v=""/>
    <s v=""/>
    <s v=""/>
    <s v=""/>
    <s v=""/>
    <s v=""/>
    <s v=""/>
    <s v=""/>
    <s v=""/>
    <s v=""/>
    <s v=""/>
    <s v=""/>
    <s v=""/>
    <s v=""/>
    <x v="2"/>
    <s v="Oui"/>
    <x v="1"/>
    <x v="3"/>
    <x v="1"/>
    <x v="7"/>
    <x v="1"/>
  </r>
  <r>
    <s v="64476659-a800-4713-9481-526db3e7a541"/>
    <s v="2021-06-24"/>
    <s v="Croix-Rouge Neerlandaise"/>
    <s v="Croix-Rouge Neerlandaise"/>
    <s v="EF_9527"/>
    <x v="4"/>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x v="0"/>
    <s v=""/>
    <s v=""/>
    <s v=""/>
    <s v=""/>
    <s v=""/>
    <s v=""/>
    <s v=""/>
    <s v=""/>
    <s v=""/>
    <s v=""/>
    <s v=""/>
    <s v=""/>
    <s v=""/>
    <s v=""/>
    <s v=""/>
    <s v=""/>
    <s v=""/>
    <s v=""/>
    <s v=""/>
    <s v=""/>
    <s v=""/>
    <s v=""/>
    <x v="0"/>
    <s v=""/>
    <x v="0"/>
    <x v="0"/>
    <x v="0"/>
    <x v="0"/>
    <x v="0"/>
  </r>
  <r>
    <s v="8f054e0a-b319-4ea6-b137-094e4b339aa9"/>
    <s v="2021-06-24"/>
    <s v="Croix-Rouge Neerlandaise"/>
    <s v="Croix-Rouge Neerlandaise"/>
    <s v="EF_9527"/>
    <x v="4"/>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x v="0"/>
    <s v=""/>
    <s v=""/>
    <s v=""/>
    <s v=""/>
    <s v=""/>
    <s v=""/>
    <s v=""/>
    <s v=""/>
    <s v=""/>
    <s v=""/>
    <s v=""/>
    <s v=""/>
    <s v=""/>
    <s v=""/>
    <s v=""/>
    <s v=""/>
    <s v=""/>
    <s v=""/>
    <s v=""/>
    <s v=""/>
    <s v=""/>
    <s v=""/>
    <x v="0"/>
    <s v=""/>
    <x v="0"/>
    <x v="0"/>
    <x v="0"/>
    <x v="0"/>
    <x v="0"/>
  </r>
  <r>
    <s v="01d1378b-e194-4b74-ba76-146a8e635a7a"/>
    <s v="2021-06-24"/>
    <s v="Croix-Rouge Neerlandaise"/>
    <s v="Croix-Rouge Neerlandaise"/>
    <s v="EF_9527"/>
    <x v="4"/>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x v="0"/>
    <s v=""/>
    <s v=""/>
    <s v=""/>
    <s v=""/>
    <s v=""/>
    <s v=""/>
    <s v=""/>
    <s v=""/>
    <s v=""/>
    <s v=""/>
    <s v=""/>
    <s v=""/>
    <s v=""/>
    <s v=""/>
    <s v=""/>
    <s v=""/>
    <s v=""/>
    <s v=""/>
    <s v=""/>
    <s v=""/>
    <s v=""/>
    <s v=""/>
    <x v="0"/>
    <s v=""/>
    <x v="0"/>
    <x v="0"/>
    <x v="0"/>
    <x v="0"/>
    <x v="0"/>
  </r>
  <r>
    <s v="38f25538-b820-44a7-8356-5b2bc9a7c2d0"/>
    <s v="2021-06-24"/>
    <s v="Croix-Rouge Neerlandaise"/>
    <s v="Croix-Rouge Neerlandaise"/>
    <s v="EF_9527"/>
    <x v="4"/>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x v="0"/>
    <s v=""/>
    <s v=""/>
    <s v=""/>
    <s v=""/>
    <s v=""/>
    <s v=""/>
    <s v=""/>
    <s v=""/>
    <s v=""/>
    <s v=""/>
    <s v=""/>
    <s v=""/>
    <s v=""/>
    <s v=""/>
    <s v=""/>
    <s v=""/>
    <s v=""/>
    <s v=""/>
    <s v=""/>
    <s v=""/>
    <s v=""/>
    <s v=""/>
    <x v="0"/>
    <s v=""/>
    <x v="0"/>
    <x v="0"/>
    <x v="0"/>
    <x v="0"/>
    <x v="0"/>
  </r>
  <r>
    <s v="87317172-341f-41f2-9dad-a17e86661e9c"/>
    <s v="2021-06-24"/>
    <s v="Croix-Rouge Neerlandaise"/>
    <s v="Croix-Rouge Neerlandaise"/>
    <s v="EF_9527"/>
    <x v="4"/>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x v="0"/>
    <s v=""/>
    <s v=""/>
    <s v=""/>
    <s v=""/>
    <s v=""/>
    <s v=""/>
    <s v=""/>
    <s v=""/>
    <s v=""/>
    <s v=""/>
    <s v=""/>
    <s v=""/>
    <s v=""/>
    <s v=""/>
    <s v=""/>
    <s v=""/>
    <s v=""/>
    <s v=""/>
    <s v=""/>
    <s v=""/>
    <s v=""/>
    <s v=""/>
    <x v="0"/>
    <s v=""/>
    <x v="0"/>
    <x v="0"/>
    <x v="0"/>
    <x v="0"/>
    <x v="0"/>
  </r>
  <r>
    <s v="ab8b7962-e695-4f5a-878e-09e8daad63d3"/>
    <s v="2021-06-24"/>
    <s v="Croix-Rouge Neerlandaise"/>
    <s v="Croix-Rouge Neerlandaise"/>
    <s v="EF_9527"/>
    <x v="4"/>
    <s v="Cayes-Jacmel"/>
    <s v="Cayes-Jacmel"/>
    <s v="Cap Rouge"/>
    <s v="Marché de Cap Rouge"/>
    <s v="Milieu rural"/>
    <s v="Enquête auprès d'un marchand"/>
    <n v="135"/>
    <n v="107.692307692307"/>
    <s v=""/>
    <n v="86.2068965517241"/>
    <s v=""/>
    <s v=""/>
    <s v=""/>
    <s v=""/>
    <s v=""/>
    <s v=""/>
    <s v=""/>
    <s v=""/>
    <s v=""/>
    <s v=""/>
    <s v=""/>
    <s v=""/>
    <s v="Femme"/>
    <s v="Détaillant sur une table"/>
    <n v="1"/>
    <n v="0"/>
    <n v="0"/>
    <n v="0"/>
    <n v="0"/>
    <n v="0"/>
    <n v="0"/>
    <n v="0"/>
    <n v="0"/>
    <n v="0"/>
    <s v="Oui, il y a plus de commerçants par rapport au mois passé"/>
    <s v="Moins de 20"/>
    <s v="Oui"/>
    <s v="Oui"/>
    <s v=""/>
    <s v="Oui"/>
    <s v=""/>
    <s v=""/>
    <m/>
    <s v=""/>
    <s v=""/>
    <s v=""/>
    <s v=""/>
    <s v=""/>
    <s v=""/>
    <s v=""/>
    <s v=""/>
    <x v="1"/>
    <n v="0"/>
    <n v="1"/>
    <n v="0"/>
    <n v="0"/>
    <n v="0"/>
    <n v="0"/>
    <n v="0"/>
    <n v="0"/>
    <n v="0"/>
    <n v="0"/>
    <n v="0"/>
    <n v="0"/>
    <n v="0"/>
    <n v="0"/>
    <s v=""/>
    <n v="0"/>
    <n v="1"/>
    <n v="0"/>
    <n v="0"/>
    <n v="0"/>
    <n v="0"/>
    <n v="1"/>
    <x v="2"/>
    <s v="Non"/>
    <x v="1"/>
    <x v="1"/>
    <x v="2"/>
    <x v="10"/>
    <x v="1"/>
  </r>
  <r>
    <s v="5dfc8ec9-7489-42c9-adb5-12b0d43211b3"/>
    <s v="2021-06-24"/>
    <s v="Save the Children"/>
    <s v="Save the Children"/>
    <s v="ASV758"/>
    <x v="2"/>
    <s v="L'Estère"/>
    <s v="L'Estère"/>
    <s v="Centre-ville de l'Estère"/>
    <s v="Marché L'Estère"/>
    <s v="Milieu urbain"/>
    <s v="Enquête auprès d'un marchand"/>
    <n v="100"/>
    <n v="96.153846153846104"/>
    <n v="86.956521739130395"/>
    <n v="86.2068965517241"/>
    <n v="208.333333333333"/>
    <s v=""/>
    <n v="750"/>
    <s v=""/>
    <s v=""/>
    <s v=""/>
    <s v=""/>
    <s v=""/>
    <s v=""/>
    <s v=""/>
    <s v=""/>
    <s v=""/>
    <s v="Femme"/>
    <s v="Détaillant sur une table"/>
    <n v="1"/>
    <n v="0"/>
    <n v="0"/>
    <n v="0"/>
    <n v="0"/>
    <n v="0"/>
    <n v="0"/>
    <n v="0"/>
    <n v="0"/>
    <n v="0"/>
    <s v="Oui, il y a moins de commerçants par rapport au mois passé"/>
    <s v="Moins de 20"/>
    <s v="Oui"/>
    <s v="Oui"/>
    <s v="Oui"/>
    <s v="Oui"/>
    <s v="Oui"/>
    <s v=""/>
    <s v="Oui"/>
    <s v=""/>
    <s v=""/>
    <s v=""/>
    <s v=""/>
    <s v=""/>
    <s v=""/>
    <s v=""/>
    <s v=""/>
    <x v="1"/>
    <n v="0"/>
    <n v="0"/>
    <n v="0"/>
    <n v="0"/>
    <n v="1"/>
    <n v="0"/>
    <n v="0"/>
    <n v="0"/>
    <n v="0"/>
    <n v="0"/>
    <n v="0"/>
    <n v="0"/>
    <n v="0"/>
    <n v="0"/>
    <s v=""/>
    <n v="0"/>
    <n v="1"/>
    <n v="0"/>
    <n v="0"/>
    <n v="1"/>
    <n v="0"/>
    <n v="0"/>
    <x v="1"/>
    <s v="Non"/>
    <x v="1"/>
    <x v="2"/>
    <x v="1"/>
    <x v="11"/>
    <x v="2"/>
  </r>
  <r>
    <s v="e8db4a05-d54c-4ed6-8e4c-4381be81790f"/>
    <s v="2021-06-24"/>
    <s v="Save the Children"/>
    <s v="Save the Children"/>
    <s v="ASV758"/>
    <x v="2"/>
    <s v="L'Estère"/>
    <s v="L'Estère"/>
    <s v="Centre-ville de l'Estère"/>
    <s v="Marché L'Estère"/>
    <s v="Milieu urbain"/>
    <s v="Enquête auprès d'un marchand"/>
    <n v="90"/>
    <n v="96.153846153846104"/>
    <n v="78.260869565217305"/>
    <s v=""/>
    <n v="208.333333333333"/>
    <s v=""/>
    <n v="750"/>
    <s v=""/>
    <s v=""/>
    <s v=""/>
    <s v=""/>
    <s v=""/>
    <s v=""/>
    <s v=""/>
    <s v=""/>
    <s v=""/>
    <s v="Femme"/>
    <s v="Détaillant sur une table"/>
    <n v="1"/>
    <n v="0"/>
    <n v="0"/>
    <n v="0"/>
    <n v="0"/>
    <n v="0"/>
    <n v="0"/>
    <n v="0"/>
    <n v="0"/>
    <n v="0"/>
    <s v="Oui, il y a moins de commerçants par rapport au mois passé"/>
    <s v="Moins de 20"/>
    <s v="Oui"/>
    <s v="Oui"/>
    <s v="Oui"/>
    <s v=""/>
    <s v="Non"/>
    <s v=""/>
    <s v="Oui"/>
    <s v=""/>
    <s v=""/>
    <s v=""/>
    <s v=""/>
    <s v=""/>
    <s v=""/>
    <s v=""/>
    <s v=""/>
    <x v="1"/>
    <n v="0"/>
    <n v="0"/>
    <n v="0"/>
    <n v="0"/>
    <n v="0"/>
    <n v="1"/>
    <n v="0"/>
    <n v="0"/>
    <n v="0"/>
    <n v="0"/>
    <n v="0"/>
    <n v="0"/>
    <n v="0"/>
    <n v="0"/>
    <s v=""/>
    <n v="0"/>
    <n v="0"/>
    <n v="0"/>
    <n v="0"/>
    <n v="0"/>
    <n v="0"/>
    <n v="1"/>
    <x v="1"/>
    <s v="Non"/>
    <x v="1"/>
    <x v="2"/>
    <x v="1"/>
    <x v="11"/>
    <x v="2"/>
  </r>
  <r>
    <s v="594a00c2-027d-4238-baef-519995ab5ee8"/>
    <s v="2021-06-24"/>
    <s v="Save the Children"/>
    <s v="Save the Children"/>
    <s v="ASV758"/>
    <x v="2"/>
    <s v="L'Estère"/>
    <s v="L'Estère"/>
    <s v="Centre-ville de l'Estère"/>
    <s v="Marché L'Estère"/>
    <s v="Milieu urbain"/>
    <s v="Enquête auprès d'un marchand"/>
    <n v="87.5"/>
    <n v="115.384615384615"/>
    <n v="76.086956521739097"/>
    <n v="86.2068965517241"/>
    <n v="208.333333333333"/>
    <s v=""/>
    <n v="800"/>
    <s v=""/>
    <s v=""/>
    <s v=""/>
    <s v=""/>
    <s v=""/>
    <s v=""/>
    <s v=""/>
    <s v=""/>
    <s v=""/>
    <s v="Homme"/>
    <s v="Détaillant sur une table"/>
    <n v="1"/>
    <n v="0"/>
    <n v="0"/>
    <n v="0"/>
    <n v="0"/>
    <n v="0"/>
    <n v="0"/>
    <n v="0"/>
    <n v="0"/>
    <n v="0"/>
    <s v="Oui, il y a plus de commerçants par rapport au mois passé"/>
    <s v="Entre 21 et 60"/>
    <s v="Oui"/>
    <s v="Oui"/>
    <s v="Oui"/>
    <s v="Oui"/>
    <s v="Oui"/>
    <s v=""/>
    <s v="Oui"/>
    <s v=""/>
    <s v=""/>
    <s v=""/>
    <s v=""/>
    <s v=""/>
    <s v=""/>
    <s v=""/>
    <s v=""/>
    <x v="1"/>
    <n v="0"/>
    <n v="0"/>
    <n v="0"/>
    <n v="0"/>
    <n v="1"/>
    <n v="0"/>
    <n v="0"/>
    <n v="0"/>
    <n v="0"/>
    <n v="0"/>
    <n v="0"/>
    <n v="0"/>
    <n v="0"/>
    <n v="0"/>
    <s v=""/>
    <n v="0"/>
    <n v="0"/>
    <n v="0"/>
    <n v="1"/>
    <n v="0"/>
    <n v="0"/>
    <n v="1"/>
    <x v="1"/>
    <s v="Non"/>
    <x v="1"/>
    <x v="1"/>
    <x v="2"/>
    <x v="12"/>
    <x v="1"/>
  </r>
  <r>
    <s v="30d7b65a-6de2-4a1c-93e6-79cae5fdb71c"/>
    <s v="2021-06-24"/>
    <s v="Save the Children"/>
    <s v="Save the Children"/>
    <s v="ASV758"/>
    <x v="2"/>
    <s v="L'Estère"/>
    <s v="L'Estère"/>
    <s v="Centre-ville de l'Estère"/>
    <s v="Marché L'Estère"/>
    <s v="Milieu urbain"/>
    <s v="Enquête auprès d'un marchand"/>
    <n v="87.5"/>
    <n v="96.153846153846104"/>
    <n v="86.956521739130395"/>
    <n v="86.2068965517241"/>
    <n v="208.333333333333"/>
    <s v=""/>
    <n v="800"/>
    <s v=""/>
    <s v=""/>
    <s v=""/>
    <s v=""/>
    <s v=""/>
    <s v=""/>
    <s v=""/>
    <s v=""/>
    <s v=""/>
    <s v="Femme"/>
    <s v="Détaillant sur une table"/>
    <n v="1"/>
    <n v="0"/>
    <n v="0"/>
    <n v="0"/>
    <n v="0"/>
    <n v="0"/>
    <n v="0"/>
    <n v="0"/>
    <n v="0"/>
    <n v="0"/>
    <s v="Oui, il y a moins de commerçants par rapport au mois passé"/>
    <s v="Entre 21 et 60"/>
    <s v="Oui"/>
    <s v="Oui"/>
    <s v="Oui"/>
    <s v="Oui"/>
    <s v="Oui"/>
    <s v=""/>
    <s v="Oui"/>
    <s v=""/>
    <s v=""/>
    <s v=""/>
    <s v=""/>
    <s v=""/>
    <s v=""/>
    <s v=""/>
    <s v=""/>
    <x v="1"/>
    <n v="0"/>
    <n v="0"/>
    <n v="0"/>
    <n v="0"/>
    <n v="0"/>
    <n v="1"/>
    <n v="0"/>
    <n v="0"/>
    <n v="0"/>
    <n v="0"/>
    <n v="0"/>
    <n v="0"/>
    <n v="0"/>
    <n v="0"/>
    <s v=""/>
    <n v="0"/>
    <n v="1"/>
    <n v="0"/>
    <n v="0"/>
    <n v="1"/>
    <n v="0"/>
    <n v="1"/>
    <x v="1"/>
    <s v="Non"/>
    <x v="1"/>
    <x v="2"/>
    <x v="1"/>
    <x v="11"/>
    <x v="2"/>
  </r>
  <r>
    <s v="568d97eb-63d8-428b-8890-ab7c8951431f"/>
    <s v="2021-06-24"/>
    <s v="Save the Children"/>
    <s v="Save the Children"/>
    <s v="ASV758"/>
    <x v="2"/>
    <s v="L'Estère"/>
    <s v="L'Estère"/>
    <s v="Centre-ville de l'Estère"/>
    <s v="Marché L'Estère"/>
    <s v="Milieu urbain"/>
    <s v="Enquête auprès d'un marchand"/>
    <s v=""/>
    <s v=""/>
    <s v=""/>
    <s v=""/>
    <s v=""/>
    <s v=""/>
    <s v=""/>
    <n v="30"/>
    <n v="25"/>
    <n v="50"/>
    <s v=""/>
    <n v="25"/>
    <n v="75"/>
    <n v="75"/>
    <n v="5"/>
    <s v=""/>
    <s v="Femme"/>
    <s v="Détaillant sur une table"/>
    <n v="1"/>
    <n v="0"/>
    <n v="0"/>
    <n v="0"/>
    <n v="0"/>
    <n v="0"/>
    <n v="0"/>
    <n v="0"/>
    <n v="0"/>
    <n v="0"/>
    <s v="Oui, il y a moins de commerçants par rapport au mois passé"/>
    <s v="Moins de 20"/>
    <s v=""/>
    <s v=""/>
    <s v=""/>
    <s v=""/>
    <s v=""/>
    <s v=""/>
    <s v=""/>
    <s v="Oui"/>
    <s v="Oui"/>
    <s v="Oui"/>
    <s v=""/>
    <s v="Oui"/>
    <s v="Oui"/>
    <s v="Oui"/>
    <s v="Je ne sais pas, je ne souhaite pas répondre"/>
    <x v="0"/>
    <s v=""/>
    <s v=""/>
    <s v=""/>
    <s v=""/>
    <s v=""/>
    <s v=""/>
    <s v=""/>
    <s v=""/>
    <s v=""/>
    <s v=""/>
    <s v=""/>
    <s v=""/>
    <s v=""/>
    <s v=""/>
    <s v=""/>
    <s v=""/>
    <s v=""/>
    <s v=""/>
    <s v=""/>
    <s v=""/>
    <s v=""/>
    <s v=""/>
    <x v="0"/>
    <s v=""/>
    <x v="0"/>
    <x v="0"/>
    <x v="0"/>
    <x v="0"/>
    <x v="0"/>
  </r>
  <r>
    <s v="a89163b9-1986-4173-bcfd-8ebf621a34bb"/>
    <s v="2021-06-24"/>
    <s v="Save the Children"/>
    <s v="Save the Children"/>
    <s v="ASV758"/>
    <x v="2"/>
    <s v="L'Estère"/>
    <s v="L'Estère"/>
    <s v="Centre-ville de l'Estère"/>
    <s v="Marché L'Estère"/>
    <s v="Milieu urbain"/>
    <s v="Enquête auprès d'un marchand"/>
    <s v=""/>
    <s v=""/>
    <s v=""/>
    <s v=""/>
    <s v=""/>
    <s v=""/>
    <s v=""/>
    <n v="30"/>
    <n v="25"/>
    <n v="25"/>
    <s v=""/>
    <n v="25"/>
    <n v="75"/>
    <n v="75"/>
    <n v="5"/>
    <s v=""/>
    <s v="Femme"/>
    <s v="Détaillant sur une table"/>
    <n v="1"/>
    <n v="0"/>
    <n v="0"/>
    <n v="0"/>
    <n v="0"/>
    <n v="0"/>
    <n v="0"/>
    <n v="0"/>
    <n v="0"/>
    <n v="0"/>
    <s v="Oui, il y a plus de commerçants par rapport au mois passé"/>
    <s v="Entre 21 et 60"/>
    <s v=""/>
    <s v=""/>
    <s v=""/>
    <s v=""/>
    <s v=""/>
    <s v=""/>
    <s v=""/>
    <s v="Oui"/>
    <s v="Oui"/>
    <s v="Oui"/>
    <s v=""/>
    <s v="Oui"/>
    <s v="Oui"/>
    <s v="Oui"/>
    <s v="Je ne sais pas, je ne souhaite pas répondre"/>
    <x v="0"/>
    <s v=""/>
    <s v=""/>
    <s v=""/>
    <s v=""/>
    <s v=""/>
    <s v=""/>
    <s v=""/>
    <s v=""/>
    <s v=""/>
    <s v=""/>
    <s v=""/>
    <s v=""/>
    <s v=""/>
    <s v=""/>
    <s v=""/>
    <s v=""/>
    <s v=""/>
    <s v=""/>
    <s v=""/>
    <s v=""/>
    <s v=""/>
    <s v=""/>
    <x v="0"/>
    <s v=""/>
    <x v="0"/>
    <x v="0"/>
    <x v="0"/>
    <x v="0"/>
    <x v="0"/>
  </r>
  <r>
    <s v="f5686b0b-8f7d-496b-b552-c472d85a65e1"/>
    <s v="2021-06-24"/>
    <s v="Save the Children"/>
    <s v="Save the Children"/>
    <s v="ASV758"/>
    <x v="2"/>
    <s v="L'Estère"/>
    <s v="L'Estère"/>
    <s v="Centre-ville de l'Estère"/>
    <s v="Marché L'Estère"/>
    <s v="Milieu urbain"/>
    <s v="Enquête auprès d'un marchand"/>
    <s v=""/>
    <s v=""/>
    <s v=""/>
    <s v=""/>
    <s v=""/>
    <s v=""/>
    <s v=""/>
    <n v="30"/>
    <n v="25"/>
    <n v="25"/>
    <s v=""/>
    <n v="25"/>
    <n v="75"/>
    <n v="75"/>
    <n v="5"/>
    <s v=""/>
    <s v="Femme"/>
    <s v="Détaillant sur une table"/>
    <n v="1"/>
    <n v="0"/>
    <n v="0"/>
    <n v="0"/>
    <n v="0"/>
    <n v="0"/>
    <n v="0"/>
    <n v="0"/>
    <n v="0"/>
    <n v="0"/>
    <s v="Oui, il y a plus de commerçants par rapport au mois passé"/>
    <s v="Moins de 20"/>
    <s v=""/>
    <s v=""/>
    <s v=""/>
    <s v=""/>
    <s v=""/>
    <s v=""/>
    <s v=""/>
    <s v="Oui"/>
    <s v="Oui"/>
    <s v="Oui"/>
    <s v=""/>
    <s v="Oui"/>
    <s v="Oui"/>
    <s v="Oui"/>
    <s v="Je ne sais pas, je ne souhaite pas répondre"/>
    <x v="0"/>
    <s v=""/>
    <s v=""/>
    <s v=""/>
    <s v=""/>
    <s v=""/>
    <s v=""/>
    <s v=""/>
    <s v=""/>
    <s v=""/>
    <s v=""/>
    <s v=""/>
    <s v=""/>
    <s v=""/>
    <s v=""/>
    <s v=""/>
    <s v=""/>
    <s v=""/>
    <s v=""/>
    <s v=""/>
    <s v=""/>
    <s v=""/>
    <s v=""/>
    <x v="0"/>
    <s v=""/>
    <x v="0"/>
    <x v="0"/>
    <x v="0"/>
    <x v="0"/>
    <x v="0"/>
  </r>
  <r>
    <s v="204667a4-a53a-42ad-878d-521565f7415b"/>
    <s v="2021-06-24"/>
    <s v="FOKA DAI AYITI"/>
    <s v="FOKA DAI AYITI"/>
    <s v="anketè 2"/>
    <x v="5"/>
    <s v="Miragoâne"/>
    <s v="Miragoâne"/>
    <s v="Saint Michel"/>
    <s v="Marché de St Michel"/>
    <s v="Milieu urbain"/>
    <s v="Enquête auprès d'un marchand"/>
    <n v="100"/>
    <n v="123.07692307692299"/>
    <n v="86.956521739130395"/>
    <n v="94.827586206896498"/>
    <n v="208.333333333333"/>
    <n v="250"/>
    <n v="750"/>
    <n v="35"/>
    <n v="15"/>
    <n v="50"/>
    <s v=""/>
    <n v="25"/>
    <n v="100"/>
    <n v="75"/>
    <n v="5"/>
    <s v=""/>
    <s v="Femme"/>
    <s v="Détaillant avec boutique"/>
    <n v="1"/>
    <n v="0"/>
    <n v="0"/>
    <n v="0"/>
    <n v="0"/>
    <n v="0"/>
    <n v="0"/>
    <n v="0"/>
    <n v="0"/>
    <n v="0"/>
    <s v="Non, il n'y a pas eu de variation"/>
    <s v="Entre 21 et 60"/>
    <s v="Je ne sais pas, je ne souhaite pas répondre"/>
    <s v="Oui"/>
    <s v="Oui"/>
    <s v="Je ne sais pas, je ne souhaite pas répondre"/>
    <s v="Non"/>
    <s v="Oui"/>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Oui"/>
    <s v="Je ne sais pas, je ne souhaite pas répondre"/>
    <x v="1"/>
    <n v="0"/>
    <n v="0"/>
    <n v="0"/>
    <n v="0"/>
    <n v="1"/>
    <n v="1"/>
    <n v="0"/>
    <n v="0"/>
    <n v="0"/>
    <n v="0"/>
    <n v="0"/>
    <n v="0"/>
    <n v="0"/>
    <n v="0"/>
    <s v=""/>
    <n v="1"/>
    <n v="1"/>
    <n v="0"/>
    <n v="0"/>
    <n v="0"/>
    <n v="0"/>
    <n v="1"/>
    <x v="3"/>
    <s v="Non"/>
    <x v="1"/>
    <x v="4"/>
    <x v="1"/>
    <x v="13"/>
    <x v="1"/>
  </r>
  <r>
    <s v="9a107945-80d6-475f-8681-f5005028003e"/>
    <s v="2021-06-24"/>
    <s v="FOKA DAI AYITI"/>
    <s v="FOKA DAI AYITI"/>
    <s v="anketè 2"/>
    <x v="5"/>
    <s v="Miragoâne"/>
    <s v="Miragoâne"/>
    <s v="Saint Michel"/>
    <s v="Marché de St Michel"/>
    <s v="Milieu urbain"/>
    <s v="Enquête auprès d'un client (pour l'eau de boisson uniquement)"/>
    <s v=""/>
    <s v=""/>
    <s v=""/>
    <s v=""/>
    <s v=""/>
    <s v=""/>
    <s v=""/>
    <s v=""/>
    <s v=""/>
    <s v=""/>
    <s v=""/>
    <s v=""/>
    <s v=""/>
    <s v=""/>
    <s v=""/>
    <n v="10"/>
    <s v="Homme"/>
    <s v=""/>
    <s v=""/>
    <s v=""/>
    <s v=""/>
    <s v=""/>
    <s v=""/>
    <s v=""/>
    <s v=""/>
    <s v=""/>
    <s v=""/>
    <s v=""/>
    <s v=""/>
    <s v=""/>
    <s v=""/>
    <s v=""/>
    <s v=""/>
    <s v=""/>
    <s v=""/>
    <s v=""/>
    <s v=""/>
    <s v=""/>
    <s v=""/>
    <s v=""/>
    <s v=""/>
    <s v=""/>
    <s v=""/>
    <s v=""/>
    <s v=""/>
    <x v="0"/>
    <s v=""/>
    <s v=""/>
    <s v=""/>
    <s v=""/>
    <s v=""/>
    <s v=""/>
    <s v=""/>
    <s v=""/>
    <s v=""/>
    <s v=""/>
    <s v=""/>
    <s v=""/>
    <s v=""/>
    <s v=""/>
    <s v=""/>
    <s v=""/>
    <s v=""/>
    <s v=""/>
    <s v=""/>
    <s v=""/>
    <s v=""/>
    <s v=""/>
    <x v="0"/>
    <s v=""/>
    <x v="0"/>
    <x v="0"/>
    <x v="0"/>
    <x v="0"/>
    <x v="0"/>
  </r>
  <r>
    <s v="cdf687d6-c34d-486b-93a0-edfbb21858a5"/>
    <s v="2021-06-24"/>
    <s v="FOKA DAI AYITI"/>
    <s v="FOKA DAI AYITI"/>
    <s v="anketè 2"/>
    <x v="5"/>
    <s v="Miragoâne"/>
    <s v="Miragoâne"/>
    <s v="Saint Michel"/>
    <s v="Marché de St Michel"/>
    <s v="Milieu urbain"/>
    <s v="Enquête auprès d'un marchand"/>
    <n v="100"/>
    <n v="96.153846153846104"/>
    <n v="97.826086956521706"/>
    <n v="86.2068965517241"/>
    <n v="208.333333333333"/>
    <s v=""/>
    <n v="800.54991539763103"/>
    <n v="35"/>
    <n v="15"/>
    <n v="50"/>
    <s v=""/>
    <n v="25"/>
    <n v="125"/>
    <n v="75"/>
    <n v="5"/>
    <s v=""/>
    <s v="Femme"/>
    <s v="Détaillant avec boutique"/>
    <n v="1"/>
    <n v="0"/>
    <n v="0"/>
    <n v="0"/>
    <n v="0"/>
    <n v="0"/>
    <n v="0"/>
    <n v="0"/>
    <n v="0"/>
    <n v="0"/>
    <s v="Non, il n'y a pas eu de variation"/>
    <s v="Entre 21 et 60"/>
    <s v="Je ne sais pas, je ne souhaite pas répondre"/>
    <s v="Je ne sais pas, je ne souhaite pas répondre"/>
    <s v="Non"/>
    <s v="Je ne sais pas, je ne souhaite pas répondre"/>
    <s v="Non"/>
    <s v=""/>
    <s v="Je ne sais pas, je ne souhaite pas répondre"/>
    <s v="Je ne sais pas, je ne souhaite pas répondre"/>
    <s v="Je ne sais pas, je ne souhaite pas répondre"/>
    <s v="Oui"/>
    <s v=""/>
    <s v="Je ne sais pas, je ne souhaite pas répondre"/>
    <s v="Oui"/>
    <s v="Oui"/>
    <s v="Je ne sais pas, je ne souhaite pas répondre"/>
    <x v="1"/>
    <n v="0"/>
    <n v="0"/>
    <n v="0"/>
    <n v="0"/>
    <n v="1"/>
    <n v="1"/>
    <n v="0"/>
    <n v="1"/>
    <n v="0"/>
    <n v="0"/>
    <n v="0"/>
    <n v="0"/>
    <n v="0"/>
    <n v="0"/>
    <s v=""/>
    <n v="1"/>
    <n v="1"/>
    <n v="1"/>
    <n v="1"/>
    <n v="1"/>
    <n v="0"/>
    <n v="1"/>
    <x v="3"/>
    <s v="Non"/>
    <x v="1"/>
    <x v="4"/>
    <x v="1"/>
    <x v="13"/>
    <x v="1"/>
  </r>
  <r>
    <s v="454258d5-8b48-411b-8cfc-414345ff5076"/>
    <s v="2021-06-24"/>
    <s v="FOKA DAI AYITI"/>
    <s v="FOKA DAI AYITI"/>
    <s v="anketè 2"/>
    <x v="5"/>
    <s v="Miragoâne"/>
    <s v="Miragoâne"/>
    <s v="Saint Michel"/>
    <s v="Marché de St Michel"/>
    <s v="Milieu urbain"/>
    <s v="Enquête auprès d'un client (pour l'eau de boisson uniquement)"/>
    <s v=""/>
    <s v=""/>
    <s v=""/>
    <s v=""/>
    <s v=""/>
    <s v=""/>
    <s v=""/>
    <s v=""/>
    <s v=""/>
    <s v=""/>
    <s v=""/>
    <s v=""/>
    <s v=""/>
    <s v=""/>
    <s v=""/>
    <n v="10"/>
    <s v="Femme"/>
    <s v=""/>
    <s v=""/>
    <s v=""/>
    <s v=""/>
    <s v=""/>
    <s v=""/>
    <s v=""/>
    <s v=""/>
    <s v=""/>
    <s v=""/>
    <s v=""/>
    <s v=""/>
    <s v=""/>
    <s v=""/>
    <s v=""/>
    <s v=""/>
    <s v=""/>
    <s v=""/>
    <s v=""/>
    <s v=""/>
    <s v=""/>
    <s v=""/>
    <s v=""/>
    <s v=""/>
    <s v=""/>
    <s v=""/>
    <s v=""/>
    <s v=""/>
    <x v="0"/>
    <s v=""/>
    <s v=""/>
    <s v=""/>
    <s v=""/>
    <s v=""/>
    <s v=""/>
    <s v=""/>
    <s v=""/>
    <s v=""/>
    <s v=""/>
    <s v=""/>
    <s v=""/>
    <s v=""/>
    <s v=""/>
    <s v=""/>
    <s v=""/>
    <s v=""/>
    <s v=""/>
    <s v=""/>
    <s v=""/>
    <s v=""/>
    <s v=""/>
    <x v="0"/>
    <s v=""/>
    <x v="0"/>
    <x v="0"/>
    <x v="0"/>
    <x v="0"/>
    <x v="0"/>
  </r>
  <r>
    <s v="ce564546-31e3-4099-98e8-dc6e9969d609"/>
    <s v="2021-06-24"/>
    <s v="FOKA DAI AYITI"/>
    <s v="FOKA DAI AYITI"/>
    <s v="anketè 2"/>
    <x v="5"/>
    <s v="Miragoâne"/>
    <s v="Miragoâne"/>
    <s v="Saint Michel"/>
    <s v="Marché de St Michel"/>
    <s v="Milieu urbain"/>
    <s v="Enquête auprès d'un marchand"/>
    <n v="107.5"/>
    <n v="96.153846153846104"/>
    <n v="97.826086956521706"/>
    <n v="77.586206896551701"/>
    <n v="218.75"/>
    <n v="218.75"/>
    <n v="750"/>
    <n v="35"/>
    <n v="15"/>
    <n v="50"/>
    <s v=""/>
    <n v="25"/>
    <n v="125"/>
    <n v="75"/>
    <n v="5"/>
    <s v=""/>
    <s v="Femme"/>
    <s v="Détaillant sur une table"/>
    <n v="1"/>
    <n v="0"/>
    <n v="0"/>
    <n v="0"/>
    <n v="0"/>
    <n v="0"/>
    <n v="0"/>
    <n v="0"/>
    <n v="0"/>
    <n v="0"/>
    <s v="Non, il n'y a pas eu de variation"/>
    <s v="Entre 21 et 60"/>
    <s v="Je ne sais pas, je ne souhaite pas répondre"/>
    <s v="Oui"/>
    <s v="Je ne sais pas, je ne souhaite pas répondre"/>
    <s v="Oui"/>
    <s v="Je ne sais pas, je ne souhaite pas répondre"/>
    <s v="Non"/>
    <s v="Je ne sais pas, je ne souhaite pas répondre"/>
    <s v="Je ne sais pas, je ne souhaite pas répondre"/>
    <s v="Je ne sais pas, je ne souhaite pas répondre"/>
    <s v="Je ne sais pas, je ne souhaite pas répondre"/>
    <s v=""/>
    <s v="Je ne sais pas, je ne souhaite pas répondre"/>
    <s v="Oui"/>
    <s v="Je ne sais pas, je ne souhaite pas répondre"/>
    <s v="Je ne sais pas, je ne souhaite pas répondre"/>
    <x v="1"/>
    <n v="0"/>
    <n v="0"/>
    <n v="0"/>
    <n v="0"/>
    <n v="1"/>
    <n v="1"/>
    <n v="0"/>
    <n v="0"/>
    <n v="0"/>
    <n v="0"/>
    <n v="0"/>
    <n v="0"/>
    <n v="0"/>
    <n v="0"/>
    <s v=""/>
    <n v="1"/>
    <n v="0"/>
    <n v="0"/>
    <n v="0"/>
    <n v="0"/>
    <n v="1"/>
    <n v="1"/>
    <x v="3"/>
    <s v="Non"/>
    <x v="1"/>
    <x v="4"/>
    <x v="1"/>
    <x v="14"/>
    <x v="2"/>
  </r>
  <r>
    <s v="6728011a-6357-4f86-b404-60ed1a0ab4ad"/>
    <s v="2021-06-24"/>
    <s v="FOKA DAI AYITI"/>
    <s v="FOKA DAI AYITI"/>
    <s v="anketè 2"/>
    <x v="5"/>
    <s v="Miragoâne"/>
    <s v="Miragoâne"/>
    <s v="Saint Michel"/>
    <s v="Marché de St Michel"/>
    <s v="Milieu urbain"/>
    <s v="Enquête auprès d'un marchand"/>
    <s v=""/>
    <s v=""/>
    <s v=""/>
    <n v="68.965517241379303"/>
    <s v=""/>
    <s v=""/>
    <n v="700"/>
    <n v="30"/>
    <n v="15"/>
    <n v="50"/>
    <s v=""/>
    <n v="25"/>
    <n v="75"/>
    <n v="75"/>
    <n v="5"/>
    <s v=""/>
    <s v="Homme"/>
    <s v="Détaillant avec boutique"/>
    <n v="1"/>
    <n v="0"/>
    <n v="0"/>
    <n v="0"/>
    <n v="0"/>
    <n v="0"/>
    <n v="0"/>
    <n v="0"/>
    <n v="0"/>
    <n v="0"/>
    <s v="Non, il n'y a pas eu de variation"/>
    <s v="Entre 21 et 60"/>
    <s v=""/>
    <s v=""/>
    <s v=""/>
    <s v="Je ne sais pas, je ne souhaite pas répondre"/>
    <s v=""/>
    <s v=""/>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x v="2"/>
    <s v=""/>
    <s v=""/>
    <s v=""/>
    <s v=""/>
    <s v=""/>
    <s v=""/>
    <s v=""/>
    <s v=""/>
    <s v=""/>
    <s v=""/>
    <s v=""/>
    <s v=""/>
    <s v=""/>
    <s v=""/>
    <s v=""/>
    <s v=""/>
    <s v=""/>
    <s v=""/>
    <s v=""/>
    <s v=""/>
    <s v=""/>
    <s v=""/>
    <x v="3"/>
    <s v="Oui"/>
    <x v="1"/>
    <x v="4"/>
    <x v="1"/>
    <x v="13"/>
    <x v="1"/>
  </r>
  <r>
    <s v="1765b174-383c-425f-a12b-7c3465550d5e"/>
    <s v="2021-06-24"/>
    <s v="FOKA DAI AYITI"/>
    <s v="FOKA DAI AYITI"/>
    <s v="anketè 2"/>
    <x v="5"/>
    <s v="Miragoâne"/>
    <s v="Miragoâne"/>
    <s v="Saint Michel"/>
    <s v="Marché de St Michel"/>
    <s v="Milieu urbain"/>
    <s v="Enquête auprès d'un marchand"/>
    <n v="100"/>
    <n v="123.07692307692299"/>
    <n v="104.347826086956"/>
    <n v="93.103448275861993"/>
    <n v="250"/>
    <n v="250"/>
    <n v="800.54991539763103"/>
    <n v="30"/>
    <n v="20"/>
    <n v="35"/>
    <s v=""/>
    <n v="25"/>
    <n v="50"/>
    <n v="75"/>
    <n v="5"/>
    <s v=""/>
    <s v="Femme"/>
    <s v="Détaillant avec boutique"/>
    <n v="1"/>
    <n v="0"/>
    <n v="0"/>
    <n v="0"/>
    <n v="0"/>
    <n v="0"/>
    <n v="0"/>
    <n v="0"/>
    <n v="0"/>
    <n v="0"/>
    <s v="Non, il n'y a pas eu de variation"/>
    <s v="Entre 21 et 60"/>
    <s v="Je ne sais pas, je ne souhaite pas répondre"/>
    <s v="Oui"/>
    <s v="Oui"/>
    <s v="Je ne sais pas, je ne souhaite pas répondre"/>
    <s v="Non"/>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x v="1"/>
    <n v="0"/>
    <n v="0"/>
    <n v="0"/>
    <n v="0"/>
    <n v="1"/>
    <n v="1"/>
    <n v="0"/>
    <n v="0"/>
    <n v="0"/>
    <n v="0"/>
    <n v="0"/>
    <n v="0"/>
    <n v="0"/>
    <n v="0"/>
    <s v=""/>
    <n v="0"/>
    <n v="0"/>
    <n v="0"/>
    <n v="0"/>
    <n v="0"/>
    <n v="0"/>
    <n v="1"/>
    <x v="3"/>
    <s v="Je ne sais pas, je ne souhaite pas répondre"/>
    <x v="1"/>
    <x v="4"/>
    <x v="1"/>
    <x v="13"/>
    <x v="1"/>
  </r>
  <r>
    <s v="dad1203b-6176-4e47-884a-205db7d5d6e9"/>
    <s v="2021-06-24"/>
    <s v="FOKA DAI AYITI"/>
    <s v="FOKA DAI AYITI"/>
    <s v="anketè 2"/>
    <x v="5"/>
    <s v="Miragoâne"/>
    <s v="Miragoâne"/>
    <s v="Saint Michel"/>
    <s v="Marché de St Michel"/>
    <s v="Milieu urbain"/>
    <s v="Enquête auprès d'un marchand"/>
    <n v="100"/>
    <n v="115.384615384615"/>
    <n v="86.956521739130395"/>
    <n v="86.2068965517241"/>
    <n v="208.333333333333"/>
    <n v="208.333333333333"/>
    <n v="750"/>
    <n v="35"/>
    <s v=""/>
    <s v=""/>
    <s v=""/>
    <n v="25"/>
    <n v="125"/>
    <s v=""/>
    <n v="5"/>
    <s v=""/>
    <s v="Femme"/>
    <s v="Détaillant sur une table"/>
    <n v="1"/>
    <n v="0"/>
    <n v="0"/>
    <n v="0"/>
    <n v="0"/>
    <n v="0"/>
    <n v="0"/>
    <n v="0"/>
    <n v="0"/>
    <n v="0"/>
    <s v="Non, il n'y a pas eu de variation"/>
    <s v="Entre 21 et 60"/>
    <s v="Je ne sais pas, je ne souhaite pas répondre"/>
    <s v="Oui"/>
    <s v="Oui"/>
    <s v="Je ne sais pas, je ne souhaite pas répondre"/>
    <s v="Je ne sais pas, je ne souhaite pas répondre"/>
    <s v="Je ne sais pas, je ne souhaite pas répondre"/>
    <s v="Je ne sais pas, je ne souhaite pas répondre"/>
    <s v="Je ne sais pas, je ne souhaite pas répondre"/>
    <s v=""/>
    <s v=""/>
    <s v=""/>
    <s v="Oui"/>
    <s v="Je ne sais pas, je ne souhaite pas répondre"/>
    <s v=""/>
    <s v="Je ne sais pas, je ne souhaite pas répondre"/>
    <x v="2"/>
    <s v=""/>
    <s v=""/>
    <s v=""/>
    <s v=""/>
    <s v=""/>
    <s v=""/>
    <s v=""/>
    <s v=""/>
    <s v=""/>
    <s v=""/>
    <s v=""/>
    <s v=""/>
    <s v=""/>
    <s v=""/>
    <s v=""/>
    <s v=""/>
    <s v=""/>
    <s v=""/>
    <s v=""/>
    <s v=""/>
    <s v=""/>
    <s v=""/>
    <x v="3"/>
    <s v="Non"/>
    <x v="1"/>
    <x v="4"/>
    <x v="1"/>
    <x v="13"/>
    <x v="1"/>
  </r>
  <r>
    <s v="bc7633f6-77f6-40d0-aca7-a687cd04178b"/>
    <s v="2021-06-24"/>
    <s v="FOKA DAI AYITI"/>
    <s v="FOKA DAI AYITI"/>
    <s v="anketè 2"/>
    <x v="5"/>
    <s v="Miragoâne"/>
    <s v="Miragoâne"/>
    <s v="Saint Michel"/>
    <s v="Marché de St Michel"/>
    <s v="Milieu urbain"/>
    <s v="Enquête auprès d'un client (pour l'eau de boisson uniquement)"/>
    <s v=""/>
    <s v=""/>
    <s v=""/>
    <s v=""/>
    <s v=""/>
    <s v=""/>
    <s v=""/>
    <s v=""/>
    <s v=""/>
    <s v=""/>
    <s v=""/>
    <s v=""/>
    <s v=""/>
    <s v=""/>
    <s v=""/>
    <n v="0"/>
    <s v="Femme"/>
    <s v=""/>
    <s v=""/>
    <s v=""/>
    <s v=""/>
    <s v=""/>
    <s v=""/>
    <s v=""/>
    <s v=""/>
    <s v=""/>
    <s v=""/>
    <s v=""/>
    <s v=""/>
    <s v=""/>
    <s v=""/>
    <s v=""/>
    <s v=""/>
    <s v=""/>
    <s v=""/>
    <s v=""/>
    <s v=""/>
    <s v=""/>
    <s v=""/>
    <s v=""/>
    <s v=""/>
    <s v=""/>
    <s v=""/>
    <s v=""/>
    <s v=""/>
    <x v="0"/>
    <s v=""/>
    <s v=""/>
    <s v=""/>
    <s v=""/>
    <s v=""/>
    <s v=""/>
    <s v=""/>
    <s v=""/>
    <s v=""/>
    <s v=""/>
    <s v=""/>
    <s v=""/>
    <s v=""/>
    <s v=""/>
    <s v=""/>
    <s v=""/>
    <s v=""/>
    <s v=""/>
    <s v=""/>
    <s v=""/>
    <s v=""/>
    <s v=""/>
    <x v="0"/>
    <s v=""/>
    <x v="0"/>
    <x v="0"/>
    <x v="0"/>
    <x v="0"/>
    <x v="0"/>
  </r>
  <r>
    <s v="f159347f-9200-439b-a9ad-80d72c2f3f45"/>
    <s v="2021-06-24"/>
    <s v="FOKA DAI AYITI"/>
    <s v="FOKA DAI AYITI"/>
    <s v="anketè 2"/>
    <x v="5"/>
    <s v="Miragoâne"/>
    <s v="Miragoâne"/>
    <s v="Saint Michel"/>
    <s v="Marché de St Michel"/>
    <s v="Milieu urbain"/>
    <s v="Enquête auprès d'un client (pour l'eau de boisson uniquement)"/>
    <s v=""/>
    <s v=""/>
    <s v=""/>
    <s v=""/>
    <s v=""/>
    <s v=""/>
    <s v=""/>
    <s v=""/>
    <s v=""/>
    <s v=""/>
    <s v=""/>
    <s v=""/>
    <s v=""/>
    <s v=""/>
    <s v=""/>
    <n v="0"/>
    <s v="Femme"/>
    <s v=""/>
    <s v=""/>
    <s v=""/>
    <s v=""/>
    <s v=""/>
    <s v=""/>
    <s v=""/>
    <s v=""/>
    <s v=""/>
    <s v=""/>
    <s v=""/>
    <s v=""/>
    <s v=""/>
    <s v=""/>
    <s v=""/>
    <s v=""/>
    <s v=""/>
    <s v=""/>
    <s v=""/>
    <s v=""/>
    <s v=""/>
    <s v=""/>
    <s v=""/>
    <s v=""/>
    <s v=""/>
    <s v=""/>
    <s v=""/>
    <s v=""/>
    <x v="0"/>
    <s v=""/>
    <s v=""/>
    <s v=""/>
    <s v=""/>
    <s v=""/>
    <s v=""/>
    <s v=""/>
    <s v=""/>
    <s v=""/>
    <s v=""/>
    <s v=""/>
    <s v=""/>
    <s v=""/>
    <s v=""/>
    <s v=""/>
    <s v=""/>
    <s v=""/>
    <s v=""/>
    <s v=""/>
    <s v=""/>
    <s v=""/>
    <s v=""/>
    <x v="0"/>
    <s v=""/>
    <x v="0"/>
    <x v="0"/>
    <x v="0"/>
    <x v="0"/>
    <x v="0"/>
  </r>
  <r>
    <s v="6dded097-f8c8-4dbe-845a-07bde97c161e"/>
    <s v="2021-06-24"/>
    <s v="FOKA DAI AYITI"/>
    <s v="FOKA DAI AYITI"/>
    <s v="anketè 2"/>
    <x v="5"/>
    <s v="Miragoâne"/>
    <s v="Miragoâne"/>
    <s v="Saint Michel"/>
    <s v="Marché de St Michel"/>
    <s v="Milieu urbain"/>
    <s v="Enquête auprès d'un client (pour l'eau de boisson uniquement)"/>
    <s v=""/>
    <s v=""/>
    <s v=""/>
    <s v=""/>
    <s v=""/>
    <s v=""/>
    <s v=""/>
    <s v=""/>
    <s v=""/>
    <s v=""/>
    <s v=""/>
    <s v=""/>
    <s v=""/>
    <s v=""/>
    <s v=""/>
    <n v="10"/>
    <s v="Femme"/>
    <s v=""/>
    <s v=""/>
    <s v=""/>
    <s v=""/>
    <s v=""/>
    <s v=""/>
    <s v=""/>
    <s v=""/>
    <s v=""/>
    <s v=""/>
    <s v=""/>
    <s v=""/>
    <s v=""/>
    <s v=""/>
    <s v=""/>
    <s v=""/>
    <s v=""/>
    <s v=""/>
    <s v=""/>
    <s v=""/>
    <s v=""/>
    <s v=""/>
    <s v=""/>
    <s v=""/>
    <s v=""/>
    <s v=""/>
    <s v=""/>
    <s v=""/>
    <x v="0"/>
    <s v=""/>
    <s v=""/>
    <s v=""/>
    <s v=""/>
    <s v=""/>
    <s v=""/>
    <s v=""/>
    <s v=""/>
    <s v=""/>
    <s v=""/>
    <s v=""/>
    <s v=""/>
    <s v=""/>
    <s v=""/>
    <s v=""/>
    <s v=""/>
    <s v=""/>
    <s v=""/>
    <s v=""/>
    <s v=""/>
    <s v=""/>
    <s v=""/>
    <x v="0"/>
    <s v=""/>
    <x v="0"/>
    <x v="0"/>
    <x v="0"/>
    <x v="0"/>
    <x v="0"/>
  </r>
  <r>
    <s v="6e81b414-97a2-4479-b656-a25daa16b62f"/>
    <s v="2021-06-24"/>
    <s v="FOKA DAI AYITI"/>
    <s v="FOKA DAI AYITI"/>
    <s v="anketè 2"/>
    <x v="5"/>
    <s v="Miragoâne"/>
    <s v="Miragoâne"/>
    <s v="Saint Michel"/>
    <s v="Marché de St Michel"/>
    <s v="Milieu urbain"/>
    <s v="Enquête auprès d'un client (pour l'eau de boisson uniquement)"/>
    <s v=""/>
    <s v=""/>
    <s v=""/>
    <s v=""/>
    <s v=""/>
    <s v=""/>
    <s v=""/>
    <s v=""/>
    <s v=""/>
    <s v=""/>
    <s v=""/>
    <s v=""/>
    <s v=""/>
    <s v=""/>
    <s v=""/>
    <n v="10"/>
    <s v="Homme"/>
    <s v=""/>
    <s v=""/>
    <s v=""/>
    <s v=""/>
    <s v=""/>
    <s v=""/>
    <s v=""/>
    <s v=""/>
    <s v=""/>
    <s v=""/>
    <s v=""/>
    <s v=""/>
    <s v=""/>
    <s v=""/>
    <s v=""/>
    <s v=""/>
    <s v=""/>
    <s v=""/>
    <s v=""/>
    <s v=""/>
    <s v=""/>
    <s v=""/>
    <s v=""/>
    <s v=""/>
    <s v=""/>
    <s v=""/>
    <s v=""/>
    <s v=""/>
    <x v="0"/>
    <s v=""/>
    <s v=""/>
    <s v=""/>
    <s v=""/>
    <s v=""/>
    <s v=""/>
    <s v=""/>
    <s v=""/>
    <s v=""/>
    <s v=""/>
    <s v=""/>
    <s v=""/>
    <s v=""/>
    <s v=""/>
    <s v=""/>
    <s v=""/>
    <s v=""/>
    <s v=""/>
    <s v=""/>
    <s v=""/>
    <s v=""/>
    <s v=""/>
    <x v="0"/>
    <s v=""/>
    <x v="0"/>
    <x v="0"/>
    <x v="0"/>
    <x v="0"/>
    <x v="0"/>
  </r>
  <r>
    <s v="28052f36-f710-4528-9803-a41dd7ba71ed"/>
    <s v="2021-06-24"/>
    <s v="FOKA DAI AYITI"/>
    <s v="FOKA DAI AYITI"/>
    <s v="anketè 2"/>
    <x v="5"/>
    <s v="Miragoâne"/>
    <s v="Miragoâne"/>
    <s v="Saint Michel"/>
    <s v="Marché de St Michel"/>
    <s v="Milieu urbain"/>
    <s v="Enquête auprès d'un client (pour l'eau de boisson uniquement)"/>
    <s v=""/>
    <s v=""/>
    <s v=""/>
    <s v=""/>
    <s v=""/>
    <s v=""/>
    <s v=""/>
    <s v=""/>
    <s v=""/>
    <s v=""/>
    <s v=""/>
    <s v=""/>
    <s v=""/>
    <s v=""/>
    <s v=""/>
    <n v="10"/>
    <s v="Homme"/>
    <s v=""/>
    <s v=""/>
    <s v=""/>
    <s v=""/>
    <s v=""/>
    <s v=""/>
    <s v=""/>
    <s v=""/>
    <s v=""/>
    <s v=""/>
    <s v=""/>
    <s v=""/>
    <s v=""/>
    <s v=""/>
    <s v=""/>
    <s v=""/>
    <s v=""/>
    <s v=""/>
    <s v=""/>
    <s v=""/>
    <s v=""/>
    <s v=""/>
    <s v=""/>
    <s v=""/>
    <s v=""/>
    <s v=""/>
    <s v=""/>
    <s v=""/>
    <x v="0"/>
    <s v=""/>
    <s v=""/>
    <s v=""/>
    <s v=""/>
    <s v=""/>
    <s v=""/>
    <s v=""/>
    <s v=""/>
    <s v=""/>
    <s v=""/>
    <s v=""/>
    <s v=""/>
    <s v=""/>
    <s v=""/>
    <s v=""/>
    <s v=""/>
    <s v=""/>
    <s v=""/>
    <s v=""/>
    <s v=""/>
    <s v=""/>
    <s v=""/>
    <x v="0"/>
    <s v=""/>
    <x v="0"/>
    <x v="0"/>
    <x v="0"/>
    <x v="0"/>
    <x v="0"/>
  </r>
  <r>
    <s v="b36cc531-a28b-4d67-8263-78f3e8d93314"/>
    <s v="2021-06-24"/>
    <s v="FOKA DAI AYITI"/>
    <s v="FOKA DAI AYITI"/>
    <s v="anketè 2"/>
    <x v="5"/>
    <s v="Miragoâne"/>
    <s v="Miragoâne"/>
    <s v="Saint Michel"/>
    <s v="Marché de St Michel"/>
    <s v="Milieu urbain"/>
    <s v="Enquête auprès d'un client (pour l'eau de boisson uniquement)"/>
    <s v=""/>
    <s v=""/>
    <s v=""/>
    <s v=""/>
    <s v=""/>
    <s v=""/>
    <s v=""/>
    <s v=""/>
    <s v=""/>
    <s v=""/>
    <s v=""/>
    <s v=""/>
    <s v=""/>
    <s v=""/>
    <s v=""/>
    <n v="10"/>
    <s v="Femme"/>
    <s v=""/>
    <s v=""/>
    <s v=""/>
    <s v=""/>
    <s v=""/>
    <s v=""/>
    <s v=""/>
    <s v=""/>
    <s v=""/>
    <s v=""/>
    <s v=""/>
    <s v=""/>
    <s v=""/>
    <s v=""/>
    <s v=""/>
    <s v=""/>
    <s v=""/>
    <s v=""/>
    <s v=""/>
    <s v=""/>
    <s v=""/>
    <s v=""/>
    <s v=""/>
    <s v=""/>
    <s v=""/>
    <s v=""/>
    <s v=""/>
    <s v=""/>
    <x v="0"/>
    <s v=""/>
    <s v=""/>
    <s v=""/>
    <s v=""/>
    <s v=""/>
    <s v=""/>
    <s v=""/>
    <s v=""/>
    <s v=""/>
    <s v=""/>
    <s v=""/>
    <s v=""/>
    <s v=""/>
    <s v=""/>
    <s v=""/>
    <s v=""/>
    <s v=""/>
    <s v=""/>
    <s v=""/>
    <s v=""/>
    <s v=""/>
    <s v=""/>
    <x v="0"/>
    <s v=""/>
    <x v="0"/>
    <x v="0"/>
    <x v="0"/>
    <x v="0"/>
    <x v="0"/>
  </r>
  <r>
    <s v="8ea34318-51c1-4982-b7a6-1f107d000f92"/>
    <s v="2021-06-24"/>
    <s v="FOKA DAI AYITI"/>
    <s v="FOKA DAI AYITI"/>
    <s v="anketè 2"/>
    <x v="5"/>
    <s v="Miragoâne"/>
    <s v="Miragoâne"/>
    <s v="Saint Michel"/>
    <s v="Marché de St Michel"/>
    <s v="Milieu urbain"/>
    <s v="Enquête auprès d'un marchand"/>
    <n v="100"/>
    <n v="115.384615384615"/>
    <n v="86.956521739130395"/>
    <n v="86.2068965517241"/>
    <n v="208.333333333333"/>
    <s v=""/>
    <n v="750"/>
    <n v="30"/>
    <s v=""/>
    <s v=""/>
    <s v=""/>
    <s v=""/>
    <s v=""/>
    <s v=""/>
    <n v="5"/>
    <s v=""/>
    <s v="Femme"/>
    <s v="Détaillant sur une table"/>
    <n v="1"/>
    <n v="0"/>
    <n v="0"/>
    <n v="0"/>
    <n v="0"/>
    <n v="0"/>
    <n v="0"/>
    <n v="0"/>
    <n v="0"/>
    <n v="0"/>
    <s v="Non, il n'y a pas eu de variation"/>
    <s v="Entre 21 et 60"/>
    <s v="Je ne sais pas, je ne souhaite pas répondre"/>
    <s v="Oui"/>
    <s v="Oui"/>
    <s v="Oui"/>
    <s v="Non"/>
    <s v=""/>
    <s v="Je ne sais pas, je ne souhaite pas répondre"/>
    <s v="Je ne sais pas, je ne souhaite pas répondre"/>
    <s v=""/>
    <s v=""/>
    <s v=""/>
    <s v=""/>
    <s v=""/>
    <s v=""/>
    <s v="Je ne sais pas, je ne souhaite pas répondre"/>
    <x v="1"/>
    <n v="0"/>
    <n v="0"/>
    <n v="0"/>
    <n v="0"/>
    <n v="1"/>
    <n v="1"/>
    <n v="0"/>
    <n v="0"/>
    <n v="0"/>
    <n v="0"/>
    <n v="0"/>
    <n v="0"/>
    <n v="0"/>
    <n v="0"/>
    <s v=""/>
    <n v="1"/>
    <n v="1"/>
    <n v="1"/>
    <n v="1"/>
    <n v="1"/>
    <n v="0"/>
    <n v="1"/>
    <x v="3"/>
    <s v="Non"/>
    <x v="1"/>
    <x v="4"/>
    <x v="1"/>
    <x v="14"/>
    <x v="2"/>
  </r>
  <r>
    <s v="ef3b8899-c916-420d-9094-88d9d8b6f1a6"/>
    <s v="2021-06-24"/>
    <s v="WFP"/>
    <s v="WFP"/>
    <s v="Sud-JY"/>
    <x v="0"/>
    <s v="Les Cayes"/>
    <s v="Les Cayes"/>
    <s v="Centre-ville des Cayes"/>
    <s v="Marché communal des Cayes"/>
    <s v="Milieu urbain"/>
    <s v="Enquête auprès d'un marchand"/>
    <n v="100"/>
    <n v="115.384615384615"/>
    <n v="108.695652173913"/>
    <n v="103.448275862068"/>
    <n v="229.166666666666"/>
    <n v="312.5"/>
    <n v="950"/>
    <s v=""/>
    <s v=""/>
    <s v=""/>
    <s v=""/>
    <s v=""/>
    <s v=""/>
    <s v=""/>
    <s v=""/>
    <s v=""/>
    <s v="Femme"/>
    <s v="Détaillant sur une table"/>
    <n v="1"/>
    <n v="0"/>
    <n v="0"/>
    <n v="0"/>
    <n v="0"/>
    <n v="0"/>
    <n v="0"/>
    <n v="0"/>
    <n v="0"/>
    <n v="0"/>
    <s v="Oui, il y a plus de commerçants par rapport au mois passé"/>
    <s v="Entre 21 et 60"/>
    <s v="Oui"/>
    <s v="Oui"/>
    <s v="Oui"/>
    <s v="Oui"/>
    <s v="Oui"/>
    <s v="Non"/>
    <s v="Oui"/>
    <s v=""/>
    <s v=""/>
    <s v=""/>
    <s v=""/>
    <s v=""/>
    <s v=""/>
    <s v=""/>
    <s v=""/>
    <x v="1"/>
    <n v="0"/>
    <n v="1"/>
    <n v="0"/>
    <n v="0"/>
    <n v="0"/>
    <n v="1"/>
    <n v="0"/>
    <n v="1"/>
    <n v="0"/>
    <n v="0"/>
    <n v="0"/>
    <n v="0"/>
    <n v="1"/>
    <n v="0"/>
    <s v="Problèmes à Martissants"/>
    <n v="1"/>
    <n v="0"/>
    <n v="1"/>
    <n v="0"/>
    <n v="0"/>
    <n v="0"/>
    <n v="0"/>
    <x v="1"/>
    <s v="Non"/>
    <x v="1"/>
    <x v="1"/>
    <x v="2"/>
    <x v="12"/>
    <x v="1"/>
  </r>
  <r>
    <s v="16cfa870-f37a-4f33-8f6c-4f64a964f73b"/>
    <s v="2021-06-24"/>
    <s v="WFP"/>
    <s v="WFP"/>
    <s v="Sud-JY"/>
    <x v="0"/>
    <s v="Les Cayes"/>
    <s v="Les Cayes"/>
    <s v="Centre-ville des Cayes"/>
    <s v="Marché communal des Cayes"/>
    <s v="Milieu urbain"/>
    <s v="Enquête auprès d'un marchand"/>
    <n v="100"/>
    <n v="115.384615384615"/>
    <n v="108.695652173913"/>
    <n v="103.448275862068"/>
    <n v="208.333333333333"/>
    <n v="208"/>
    <n v="900"/>
    <s v=""/>
    <s v=""/>
    <s v=""/>
    <s v=""/>
    <s v=""/>
    <s v=""/>
    <s v=""/>
    <s v=""/>
    <s v=""/>
    <s v="Femme"/>
    <s v="Détaillant sur une table"/>
    <n v="1"/>
    <n v="0"/>
    <n v="0"/>
    <n v="0"/>
    <n v="0"/>
    <n v="0"/>
    <n v="0"/>
    <n v="0"/>
    <n v="0"/>
    <n v="0"/>
    <s v="Non, il n'y a pas eu de variation"/>
    <s v="Moins de 20"/>
    <s v="Oui"/>
    <s v="Oui"/>
    <s v="Oui"/>
    <s v="Oui"/>
    <s v="Oui"/>
    <s v="Non"/>
    <s v="Oui"/>
    <s v=""/>
    <s v=""/>
    <s v=""/>
    <s v=""/>
    <s v=""/>
    <s v=""/>
    <s v=""/>
    <s v=""/>
    <x v="1"/>
    <n v="0"/>
    <n v="1"/>
    <n v="0"/>
    <n v="0"/>
    <n v="0"/>
    <n v="0"/>
    <n v="0"/>
    <n v="0"/>
    <n v="0"/>
    <n v="0"/>
    <n v="0"/>
    <n v="0"/>
    <n v="0"/>
    <n v="0"/>
    <s v=""/>
    <n v="1"/>
    <n v="0"/>
    <n v="0"/>
    <n v="0"/>
    <n v="0"/>
    <n v="0"/>
    <n v="1"/>
    <x v="1"/>
    <s v="Non"/>
    <x v="1"/>
    <x v="5"/>
    <x v="1"/>
    <x v="15"/>
    <x v="2"/>
  </r>
  <r>
    <s v="784f2bd7-733d-4e29-90a6-73836b8486c6"/>
    <s v="2021-06-24"/>
    <s v="WFP"/>
    <s v="WFP"/>
    <s v="Sud-JY"/>
    <x v="0"/>
    <s v="Les Cayes"/>
    <s v="Les Cayes"/>
    <s v="Centre-ville des Cayes"/>
    <s v="Marché communal des Cayes"/>
    <s v="Milieu urbain"/>
    <s v="Enquête auprès d'un marchand"/>
    <s v=""/>
    <s v=""/>
    <s v=""/>
    <s v=""/>
    <s v=""/>
    <s v=""/>
    <s v=""/>
    <n v="30"/>
    <n v="20"/>
    <n v="20"/>
    <n v="300"/>
    <n v="15"/>
    <n v="75"/>
    <n v="75"/>
    <n v="5"/>
    <s v=""/>
    <s v="Femme"/>
    <s v="Détaillant sur une table"/>
    <n v="1"/>
    <n v="0"/>
    <n v="0"/>
    <n v="0"/>
    <n v="0"/>
    <n v="0"/>
    <n v="0"/>
    <n v="0"/>
    <n v="0"/>
    <n v="0"/>
    <s v="Oui, il y a plus de commerçants par rapport au mois passé"/>
    <s v="Entre 21 et 60"/>
    <s v=""/>
    <s v=""/>
    <s v=""/>
    <s v=""/>
    <s v=""/>
    <s v=""/>
    <s v=""/>
    <s v="Oui"/>
    <s v="Oui"/>
    <s v="Oui"/>
    <s v="Oui"/>
    <s v="Non"/>
    <s v="Non"/>
    <s v="Non"/>
    <s v="Oui"/>
    <x v="0"/>
    <s v=""/>
    <s v=""/>
    <s v=""/>
    <s v=""/>
    <s v=""/>
    <s v=""/>
    <s v=""/>
    <s v=""/>
    <s v=""/>
    <s v=""/>
    <s v=""/>
    <s v=""/>
    <s v=""/>
    <s v=""/>
    <s v=""/>
    <s v=""/>
    <s v=""/>
    <s v=""/>
    <s v=""/>
    <s v=""/>
    <s v=""/>
    <s v=""/>
    <x v="0"/>
    <s v=""/>
    <x v="0"/>
    <x v="0"/>
    <x v="0"/>
    <x v="0"/>
    <x v="0"/>
  </r>
  <r>
    <s v="817aa027-fa4e-496f-9e52-55d8cca1cd72"/>
    <s v="2021-06-24"/>
    <s v="WFP"/>
    <s v="WFP"/>
    <s v="Sud-JY"/>
    <x v="0"/>
    <s v="Les Cayes"/>
    <s v="Les Cayes"/>
    <s v="Centre-ville des Cayes"/>
    <s v="Marché communal des Cayes"/>
    <s v="Milieu urbain"/>
    <s v="Enquête auprès d'un marchand"/>
    <n v="100"/>
    <n v="115.384615384615"/>
    <n v="108.695652173913"/>
    <n v="86.2068965517241"/>
    <n v="208.333333333333"/>
    <n v="333.33333333333297"/>
    <n v="850"/>
    <s v=""/>
    <s v=""/>
    <s v=""/>
    <s v=""/>
    <s v=""/>
    <s v=""/>
    <s v=""/>
    <s v=""/>
    <s v=""/>
    <s v="Homme"/>
    <s v="Détaillant sur une table"/>
    <n v="1"/>
    <n v="0"/>
    <n v="0"/>
    <n v="0"/>
    <n v="0"/>
    <n v="0"/>
    <n v="0"/>
    <n v="0"/>
    <n v="0"/>
    <n v="0"/>
    <s v="Non, il n'y a pas eu de variation"/>
    <s v="Entre 21 et 60"/>
    <s v="Non"/>
    <s v="Oui"/>
    <s v="Oui"/>
    <s v="Oui"/>
    <s v="Oui"/>
    <s v="Oui"/>
    <s v="Oui"/>
    <s v=""/>
    <s v=""/>
    <s v=""/>
    <s v=""/>
    <s v=""/>
    <s v=""/>
    <s v=""/>
    <s v=""/>
    <x v="1"/>
    <n v="1"/>
    <n v="1"/>
    <n v="0"/>
    <n v="0"/>
    <n v="1"/>
    <n v="0"/>
    <n v="0"/>
    <n v="0"/>
    <n v="0"/>
    <n v="0"/>
    <n v="0"/>
    <n v="0"/>
    <n v="1"/>
    <n v="0"/>
    <s v="Problèmes à Martissants"/>
    <n v="1"/>
    <n v="1"/>
    <n v="1"/>
    <n v="1"/>
    <n v="0"/>
    <n v="0"/>
    <n v="0"/>
    <x v="1"/>
    <s v="Non"/>
    <x v="1"/>
    <x v="1"/>
    <x v="2"/>
    <x v="12"/>
    <x v="1"/>
  </r>
  <r>
    <s v="b4c2f26f-a0be-4268-8e5b-db7b747434ed"/>
    <s v="2021-06-24"/>
    <s v="WFP"/>
    <s v="WFP"/>
    <s v="Sud-JY"/>
    <x v="0"/>
    <s v="Les Cayes"/>
    <s v="Les Cayes"/>
    <s v="Centre-ville des Cayes"/>
    <s v="Marché communal des Cayes"/>
    <s v="Milieu urbain"/>
    <s v="Enquête auprès d'un marchand"/>
    <s v=""/>
    <s v=""/>
    <s v=""/>
    <s v=""/>
    <s v=""/>
    <s v=""/>
    <s v=""/>
    <n v="30"/>
    <n v="25"/>
    <n v="50"/>
    <n v="200"/>
    <n v="30"/>
    <n v="75"/>
    <n v="75"/>
    <n v="5"/>
    <s v=""/>
    <s v="Homme"/>
    <s v="Détaillant avec boutique"/>
    <n v="1"/>
    <n v="0"/>
    <n v="0"/>
    <n v="0"/>
    <n v="0"/>
    <n v="0"/>
    <n v="0"/>
    <n v="0"/>
    <n v="0"/>
    <n v="0"/>
    <s v="Non, il n'y a pas eu de variation"/>
    <s v="Entre 21 et 60"/>
    <s v=""/>
    <s v=""/>
    <s v=""/>
    <s v=""/>
    <s v=""/>
    <s v=""/>
    <s v=""/>
    <s v="Oui"/>
    <s v="Oui"/>
    <s v="Oui"/>
    <s v="Oui"/>
    <s v="Oui"/>
    <s v="Oui"/>
    <s v="Non"/>
    <s v="Oui"/>
    <x v="0"/>
    <s v=""/>
    <s v=""/>
    <s v=""/>
    <s v=""/>
    <s v=""/>
    <s v=""/>
    <s v=""/>
    <s v=""/>
    <s v=""/>
    <s v=""/>
    <s v=""/>
    <s v=""/>
    <s v=""/>
    <s v=""/>
    <s v=""/>
    <s v=""/>
    <s v=""/>
    <s v=""/>
    <s v=""/>
    <s v=""/>
    <s v=""/>
    <s v=""/>
    <x v="0"/>
    <s v=""/>
    <x v="0"/>
    <x v="0"/>
    <x v="0"/>
    <x v="0"/>
    <x v="0"/>
  </r>
  <r>
    <s v="88b7ef4c-ef55-455c-963b-4f010a7bfecc"/>
    <s v="2021-06-24"/>
    <s v="WFP"/>
    <s v="WFP"/>
    <s v="Sud-JY"/>
    <x v="0"/>
    <s v="Les Cayes"/>
    <s v="Les Cayes"/>
    <s v="Centre-ville des Cayes"/>
    <s v="Marché communal des Cayes"/>
    <s v="Milieu urbain"/>
    <s v="Enquête auprès d'un marchand"/>
    <s v=""/>
    <s v=""/>
    <s v=""/>
    <s v=""/>
    <s v=""/>
    <s v=""/>
    <s v=""/>
    <s v=""/>
    <s v=""/>
    <s v=""/>
    <n v="211.416490486257"/>
    <s v=""/>
    <s v=""/>
    <s v=""/>
    <s v=""/>
    <s v=""/>
    <s v="Femme"/>
    <s v="Détaillant avec boutique"/>
    <n v="1"/>
    <n v="0"/>
    <n v="0"/>
    <n v="0"/>
    <n v="0"/>
    <n v="0"/>
    <n v="0"/>
    <n v="0"/>
    <n v="0"/>
    <n v="0"/>
    <s v="Non, il n'y a pas eu de variation"/>
    <s v="Entre 21 et 60"/>
    <s v=""/>
    <s v=""/>
    <s v=""/>
    <s v=""/>
    <s v=""/>
    <s v=""/>
    <s v=""/>
    <s v=""/>
    <s v=""/>
    <s v=""/>
    <s v="Oui"/>
    <s v=""/>
    <s v=""/>
    <s v=""/>
    <s v=""/>
    <x v="0"/>
    <s v=""/>
    <s v=""/>
    <s v=""/>
    <s v=""/>
    <s v=""/>
    <s v=""/>
    <s v=""/>
    <s v=""/>
    <s v=""/>
    <s v=""/>
    <s v=""/>
    <s v=""/>
    <s v=""/>
    <s v=""/>
    <s v=""/>
    <s v=""/>
    <s v=""/>
    <s v=""/>
    <s v=""/>
    <s v=""/>
    <s v=""/>
    <s v=""/>
    <x v="0"/>
    <s v=""/>
    <x v="0"/>
    <x v="0"/>
    <x v="0"/>
    <x v="0"/>
    <x v="0"/>
  </r>
  <r>
    <s v="1c50a7aa-7c52-474b-aa00-9376d18f9dd1"/>
    <s v="2021-06-24"/>
    <s v="WFP"/>
    <s v="WFP"/>
    <s v="Sud-JY"/>
    <x v="0"/>
    <s v="Les Cayes"/>
    <s v="Les Cayes"/>
    <s v="Centre-ville des Cayes"/>
    <s v="Marché communal des Cayes"/>
    <s v="Milieu urbain"/>
    <s v="Enquête auprès d'un client (pour l'eau de boisson uniquement)"/>
    <s v=""/>
    <s v=""/>
    <s v=""/>
    <s v=""/>
    <s v=""/>
    <s v=""/>
    <s v=""/>
    <s v=""/>
    <s v=""/>
    <s v=""/>
    <s v=""/>
    <s v=""/>
    <s v=""/>
    <s v=""/>
    <s v=""/>
    <n v="8"/>
    <s v="Femme"/>
    <s v=""/>
    <s v=""/>
    <s v=""/>
    <s v=""/>
    <s v=""/>
    <s v=""/>
    <s v=""/>
    <s v=""/>
    <s v=""/>
    <s v=""/>
    <s v=""/>
    <s v=""/>
    <s v=""/>
    <s v=""/>
    <s v=""/>
    <s v=""/>
    <s v=""/>
    <s v=""/>
    <s v=""/>
    <s v=""/>
    <s v=""/>
    <s v=""/>
    <s v=""/>
    <s v=""/>
    <s v=""/>
    <s v=""/>
    <s v=""/>
    <s v=""/>
    <x v="0"/>
    <s v=""/>
    <s v=""/>
    <s v=""/>
    <s v=""/>
    <s v=""/>
    <s v=""/>
    <s v=""/>
    <s v=""/>
    <s v=""/>
    <s v=""/>
    <s v=""/>
    <s v=""/>
    <s v=""/>
    <s v=""/>
    <s v=""/>
    <s v=""/>
    <s v=""/>
    <s v=""/>
    <s v=""/>
    <s v=""/>
    <s v=""/>
    <s v=""/>
    <x v="0"/>
    <s v=""/>
    <x v="0"/>
    <x v="0"/>
    <x v="0"/>
    <x v="0"/>
    <x v="0"/>
  </r>
  <r>
    <s v="45b9e381-b7cd-472f-81b6-2f3558e618e1"/>
    <s v="2021-06-24"/>
    <s v="WFP"/>
    <s v="WFP"/>
    <s v="Sud-JY"/>
    <x v="0"/>
    <s v="Les Cayes"/>
    <s v="Les Cayes"/>
    <s v="Centre-ville des Cayes"/>
    <s v="Marché communal des Cayes"/>
    <s v="Milieu urbain"/>
    <s v="Enquête auprès d'un client (pour l'eau de boisson uniquement)"/>
    <s v=""/>
    <s v=""/>
    <s v=""/>
    <s v=""/>
    <s v=""/>
    <s v=""/>
    <s v=""/>
    <s v=""/>
    <s v=""/>
    <s v=""/>
    <s v=""/>
    <s v=""/>
    <s v=""/>
    <s v=""/>
    <s v=""/>
    <n v="0"/>
    <s v="Femme"/>
    <s v=""/>
    <s v=""/>
    <s v=""/>
    <s v=""/>
    <s v=""/>
    <s v=""/>
    <s v=""/>
    <s v=""/>
    <s v=""/>
    <s v=""/>
    <s v=""/>
    <s v=""/>
    <s v=""/>
    <s v=""/>
    <s v=""/>
    <s v=""/>
    <s v=""/>
    <s v=""/>
    <s v=""/>
    <s v=""/>
    <s v=""/>
    <s v=""/>
    <s v=""/>
    <s v=""/>
    <s v=""/>
    <s v=""/>
    <s v=""/>
    <s v=""/>
    <x v="0"/>
    <s v=""/>
    <s v=""/>
    <s v=""/>
    <s v=""/>
    <s v=""/>
    <s v=""/>
    <s v=""/>
    <s v=""/>
    <s v=""/>
    <s v=""/>
    <s v=""/>
    <s v=""/>
    <s v=""/>
    <s v=""/>
    <s v=""/>
    <s v=""/>
    <s v=""/>
    <s v=""/>
    <s v=""/>
    <s v=""/>
    <s v=""/>
    <s v=""/>
    <x v="0"/>
    <s v=""/>
    <x v="0"/>
    <x v="0"/>
    <x v="0"/>
    <x v="0"/>
    <x v="0"/>
  </r>
  <r>
    <s v="7b4ba2f9-57c0-4c99-806a-5c9332616bf0"/>
    <s v="2021-06-24"/>
    <s v="WFP"/>
    <s v="WFP"/>
    <s v="Sud-JY"/>
    <x v="0"/>
    <s v="Les Cayes"/>
    <s v="Les Cayes"/>
    <s v="Centre-ville des Cayes"/>
    <s v="Marché communal des Cayes"/>
    <s v="Milieu urbain"/>
    <s v="Enquête auprès d'un client (pour l'eau de boisson uniquement)"/>
    <s v=""/>
    <s v=""/>
    <s v=""/>
    <s v=""/>
    <s v=""/>
    <s v=""/>
    <s v=""/>
    <s v=""/>
    <s v=""/>
    <s v=""/>
    <s v=""/>
    <s v=""/>
    <s v=""/>
    <s v=""/>
    <s v=""/>
    <n v="0"/>
    <s v="Homme"/>
    <s v=""/>
    <s v=""/>
    <s v=""/>
    <s v=""/>
    <s v=""/>
    <s v=""/>
    <s v=""/>
    <s v=""/>
    <s v=""/>
    <s v=""/>
    <s v=""/>
    <s v=""/>
    <s v=""/>
    <s v=""/>
    <s v=""/>
    <s v=""/>
    <s v=""/>
    <s v=""/>
    <s v=""/>
    <s v=""/>
    <s v=""/>
    <s v=""/>
    <s v=""/>
    <s v=""/>
    <s v=""/>
    <s v=""/>
    <s v=""/>
    <s v=""/>
    <x v="0"/>
    <s v=""/>
    <s v=""/>
    <s v=""/>
    <s v=""/>
    <s v=""/>
    <s v=""/>
    <s v=""/>
    <s v=""/>
    <s v=""/>
    <s v=""/>
    <s v=""/>
    <s v=""/>
    <s v=""/>
    <s v=""/>
    <s v=""/>
    <s v=""/>
    <s v=""/>
    <s v=""/>
    <s v=""/>
    <s v=""/>
    <s v=""/>
    <s v=""/>
    <x v="0"/>
    <s v=""/>
    <x v="0"/>
    <x v="0"/>
    <x v="0"/>
    <x v="0"/>
    <x v="0"/>
  </r>
  <r>
    <s v="d341789b-51f5-476b-b16f-dc0de35fa398"/>
    <s v="2021-06-24"/>
    <s v="WFP"/>
    <s v="WFP"/>
    <s v="Sud-JY"/>
    <x v="0"/>
    <s v="Les Cayes"/>
    <s v="Les Cayes"/>
    <s v="Centre-ville des Cayes"/>
    <s v="Marché communal des Cayes"/>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95bc819c-898b-4d5b-a555-84eade840cf3"/>
    <s v="2021-06-24"/>
    <s v="WFP"/>
    <s v="WFP"/>
    <s v="Sud-JY"/>
    <x v="0"/>
    <s v="Les Cayes"/>
    <s v="Les Cayes"/>
    <s v="Centre-ville des Cayes"/>
    <s v="Marché communal des Cayes"/>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206a6fff-f298-4dfe-9546-b417f8af1b7c"/>
    <s v="2021-06-24"/>
    <s v="WFP"/>
    <s v="WFP"/>
    <s v="Sud-JY"/>
    <x v="0"/>
    <s v="Les Cayes"/>
    <s v="Les Cayes"/>
    <s v="Centre-ville des Cayes"/>
    <s v="Marché communal des Cayes"/>
    <s v="Milieu urbain"/>
    <s v="Enquête auprès d'un marchand"/>
    <s v=""/>
    <s v=""/>
    <s v=""/>
    <s v=""/>
    <s v=""/>
    <s v=""/>
    <s v=""/>
    <n v="20"/>
    <n v="20"/>
    <n v="25"/>
    <n v="300"/>
    <n v="25"/>
    <n v="75"/>
    <n v="75"/>
    <n v="5"/>
    <s v=""/>
    <s v="Femme"/>
    <s v="Détaillant sur une table"/>
    <n v="1"/>
    <n v="0"/>
    <n v="0"/>
    <n v="0"/>
    <n v="0"/>
    <n v="0"/>
    <n v="0"/>
    <n v="0"/>
    <n v="0"/>
    <n v="0"/>
    <s v="Oui, il y a plus de commerçants par rapport au mois passé"/>
    <s v="Entre 21 et 60"/>
    <s v=""/>
    <s v=""/>
    <s v=""/>
    <s v=""/>
    <s v=""/>
    <s v=""/>
    <s v=""/>
    <s v="Oui"/>
    <s v="Oui"/>
    <s v="Oui"/>
    <s v="Oui"/>
    <s v="Non"/>
    <s v="Oui"/>
    <s v="Je ne sais pas, je ne souhaite pas répondre"/>
    <s v="Oui"/>
    <x v="0"/>
    <s v=""/>
    <s v=""/>
    <s v=""/>
    <s v=""/>
    <s v=""/>
    <s v=""/>
    <s v=""/>
    <s v=""/>
    <s v=""/>
    <s v=""/>
    <s v=""/>
    <s v=""/>
    <s v=""/>
    <s v=""/>
    <s v=""/>
    <s v=""/>
    <s v=""/>
    <s v=""/>
    <s v=""/>
    <s v=""/>
    <s v=""/>
    <s v=""/>
    <x v="0"/>
    <s v=""/>
    <x v="0"/>
    <x v="0"/>
    <x v="0"/>
    <x v="0"/>
    <x v="0"/>
  </r>
  <r>
    <s v="74724157-3c5a-41ee-98b1-62ca5ab34e72"/>
    <s v="2021-06-24"/>
    <s v="WFP"/>
    <s v="WFP"/>
    <s v="Sud-JY"/>
    <x v="0"/>
    <s v="Les Cayes"/>
    <s v="Les Cayes"/>
    <s v="Centre-ville des Cayes"/>
    <s v="Marché communal des Cayes"/>
    <s v="Milieu urbain"/>
    <s v="Enquête auprès d'un marchand"/>
    <s v=""/>
    <s v=""/>
    <s v=""/>
    <s v=""/>
    <s v=""/>
    <s v=""/>
    <s v=""/>
    <n v="25"/>
    <n v="25"/>
    <n v="20"/>
    <s v=""/>
    <n v="20"/>
    <n v="75"/>
    <n v="75"/>
    <n v="5"/>
    <s v=""/>
    <s v="Femme"/>
    <s v="Détaillant sur une table"/>
    <n v="1"/>
    <n v="0"/>
    <n v="0"/>
    <n v="0"/>
    <n v="0"/>
    <n v="0"/>
    <n v="0"/>
    <n v="0"/>
    <n v="0"/>
    <n v="0"/>
    <s v="Non, il n'y a pas eu de variation"/>
    <s v="Moins de 20"/>
    <s v=""/>
    <s v=""/>
    <s v=""/>
    <s v=""/>
    <s v=""/>
    <s v=""/>
    <s v=""/>
    <s v="Oui"/>
    <s v="Oui"/>
    <s v="Non"/>
    <s v=""/>
    <s v="Non"/>
    <s v="Oui"/>
    <s v="Non"/>
    <s v="Oui"/>
    <x v="0"/>
    <s v=""/>
    <s v=""/>
    <s v=""/>
    <s v=""/>
    <s v=""/>
    <s v=""/>
    <s v=""/>
    <s v=""/>
    <s v=""/>
    <s v=""/>
    <s v=""/>
    <s v=""/>
    <s v=""/>
    <s v=""/>
    <s v=""/>
    <s v=""/>
    <s v=""/>
    <s v=""/>
    <s v=""/>
    <s v=""/>
    <s v=""/>
    <s v=""/>
    <x v="0"/>
    <s v=""/>
    <x v="0"/>
    <x v="0"/>
    <x v="0"/>
    <x v="0"/>
    <x v="0"/>
  </r>
  <r>
    <s v="ac73d7ec-e743-49fb-927e-fc780ed7b2a4"/>
    <s v="2021-06-24"/>
    <s v="WFP"/>
    <s v="WFP"/>
    <s v="Sud-JY"/>
    <x v="0"/>
    <s v="Les Cayes"/>
    <s v="Les Cayes"/>
    <s v="Centre-ville des Cayes"/>
    <s v="Marché communal des Cayes"/>
    <s v="Milieu urbain"/>
    <s v="Enquête auprès d'un client (pour l'eau de boisson uniquement)"/>
    <s v=""/>
    <s v=""/>
    <s v=""/>
    <s v=""/>
    <s v=""/>
    <s v=""/>
    <s v=""/>
    <s v=""/>
    <s v=""/>
    <s v=""/>
    <s v=""/>
    <s v=""/>
    <s v=""/>
    <s v=""/>
    <s v=""/>
    <n v="0"/>
    <s v="Femme"/>
    <s v=""/>
    <s v=""/>
    <s v=""/>
    <s v=""/>
    <s v=""/>
    <s v=""/>
    <s v=""/>
    <s v=""/>
    <s v=""/>
    <s v=""/>
    <s v=""/>
    <s v=""/>
    <s v=""/>
    <s v=""/>
    <s v=""/>
    <s v=""/>
    <s v=""/>
    <s v=""/>
    <s v=""/>
    <s v=""/>
    <s v=""/>
    <s v=""/>
    <s v=""/>
    <s v=""/>
    <s v=""/>
    <s v=""/>
    <s v=""/>
    <s v=""/>
    <x v="0"/>
    <s v=""/>
    <s v=""/>
    <s v=""/>
    <s v=""/>
    <s v=""/>
    <s v=""/>
    <s v=""/>
    <s v=""/>
    <s v=""/>
    <s v=""/>
    <s v=""/>
    <s v=""/>
    <s v=""/>
    <s v=""/>
    <s v=""/>
    <s v=""/>
    <s v=""/>
    <s v=""/>
    <s v=""/>
    <s v=""/>
    <s v=""/>
    <s v=""/>
    <x v="0"/>
    <s v=""/>
    <x v="0"/>
    <x v="0"/>
    <x v="0"/>
    <x v="0"/>
    <x v="0"/>
  </r>
  <r>
    <s v="96312c1e-2c5e-4f47-bc27-550ce56da8f6"/>
    <s v="2021-06-24"/>
    <s v="WFP"/>
    <s v="WFP"/>
    <s v="Sud-JY"/>
    <x v="0"/>
    <s v="Les Cayes"/>
    <s v="Les Cayes"/>
    <s v="Centre-ville des Cayes"/>
    <s v="Marché communal des Cayes"/>
    <s v="Milieu urbain"/>
    <s v="Enquête auprès d'un marchand"/>
    <n v="100"/>
    <n v="115.384615384615"/>
    <n v="108.695652173913"/>
    <n v="103.448275862068"/>
    <n v="208.333333333333"/>
    <n v="333.33333333333297"/>
    <n v="900"/>
    <s v=""/>
    <s v=""/>
    <s v=""/>
    <s v=""/>
    <s v=""/>
    <s v=""/>
    <s v=""/>
    <s v=""/>
    <s v=""/>
    <s v="Homme"/>
    <s v="Détaillant avec boutique"/>
    <n v="1"/>
    <n v="0"/>
    <n v="0"/>
    <n v="0"/>
    <n v="0"/>
    <n v="0"/>
    <n v="0"/>
    <n v="0"/>
    <n v="0"/>
    <n v="0"/>
    <s v="Non, il n'y a pas eu de variation"/>
    <s v="Moins de 20"/>
    <s v="Oui"/>
    <s v="Oui"/>
    <s v="Oui"/>
    <s v="Oui"/>
    <s v="Oui"/>
    <s v="Non"/>
    <s v="Oui"/>
    <s v=""/>
    <s v=""/>
    <s v=""/>
    <s v=""/>
    <s v=""/>
    <s v=""/>
    <s v=""/>
    <s v=""/>
    <x v="1"/>
    <n v="0"/>
    <n v="1"/>
    <n v="0"/>
    <n v="0"/>
    <n v="0"/>
    <n v="0"/>
    <n v="0"/>
    <n v="1"/>
    <n v="0"/>
    <n v="0"/>
    <n v="0"/>
    <n v="0"/>
    <n v="0"/>
    <n v="0"/>
    <s v=""/>
    <n v="0"/>
    <n v="0"/>
    <n v="0"/>
    <n v="0"/>
    <n v="1"/>
    <n v="0"/>
    <n v="1"/>
    <x v="1"/>
    <s v="Oui"/>
    <x v="1"/>
    <x v="1"/>
    <x v="2"/>
    <x v="12"/>
    <x v="1"/>
  </r>
  <r>
    <s v="a56961a8-f4f7-41ad-aa7f-85f5e8f12bb7"/>
    <s v="2021-06-22"/>
    <s v="CARE"/>
    <s v="CARE"/>
    <s v="MSA01"/>
    <x v="1"/>
    <s v="Beaumont"/>
    <s v="Beaumont"/>
    <s v="Centre-ville de Beaumont / Cassanette"/>
    <s v="Marché communal de Beaumont"/>
    <s v="Milieu urbain"/>
    <s v="Enquête auprès d'un marchand"/>
    <n v="75"/>
    <n v="105.76923076923001"/>
    <n v="86.956521739130395"/>
    <n v="77.586206896551701"/>
    <n v="166.666666666666"/>
    <n v="208.333333333333"/>
    <n v="700"/>
    <s v=""/>
    <s v=""/>
    <s v=""/>
    <s v=""/>
    <s v=""/>
    <s v=""/>
    <s v=""/>
    <s v=""/>
    <s v=""/>
    <s v="Femme"/>
    <s v="Détaillant sur une table"/>
    <n v="1"/>
    <n v="0"/>
    <n v="0"/>
    <n v="0"/>
    <n v="0"/>
    <n v="0"/>
    <n v="0"/>
    <n v="0"/>
    <n v="0"/>
    <n v="0"/>
    <s v="Non, il n'y a pas eu de variation"/>
    <s v="Entre 21 et 60"/>
    <s v="Non"/>
    <s v="Oui"/>
    <s v="Non"/>
    <s v="Oui"/>
    <s v="Non"/>
    <s v="Non"/>
    <s v="Oui"/>
    <s v=""/>
    <s v=""/>
    <s v=""/>
    <s v=""/>
    <s v=""/>
    <s v=""/>
    <s v=""/>
    <s v=""/>
    <x v="2"/>
    <s v=""/>
    <s v=""/>
    <s v=""/>
    <s v=""/>
    <s v=""/>
    <s v=""/>
    <s v=""/>
    <s v=""/>
    <s v=""/>
    <s v=""/>
    <s v=""/>
    <s v=""/>
    <s v=""/>
    <s v=""/>
    <s v=""/>
    <s v=""/>
    <s v=""/>
    <s v=""/>
    <s v=""/>
    <s v=""/>
    <s v=""/>
    <s v=""/>
    <x v="2"/>
    <s v="Oui"/>
    <x v="1"/>
    <x v="6"/>
    <x v="1"/>
    <x v="16"/>
    <x v="2"/>
  </r>
  <r>
    <s v="c62c9010-bc8d-4fc8-93b7-ca13be00b0fe"/>
    <s v="2021-06-22"/>
    <s v="CARE"/>
    <s v="CARE"/>
    <s v="MSA01"/>
    <x v="1"/>
    <s v="Beaumont"/>
    <s v="Beaumont"/>
    <s v="Centre-ville de Beaumont / Cassanette"/>
    <s v="Marché communal de Beaumont"/>
    <s v="Milieu urbain"/>
    <s v="Enquête auprès d'un marchand"/>
    <n v="80"/>
    <n v="105.76923076923001"/>
    <n v="86.956521739130395"/>
    <n v="77.586206896551701"/>
    <n v="166.666666666666"/>
    <n v="208.333333333333"/>
    <n v="700"/>
    <s v=""/>
    <s v=""/>
    <s v=""/>
    <s v=""/>
    <s v=""/>
    <s v=""/>
    <s v=""/>
    <s v=""/>
    <s v=""/>
    <s v="Femme"/>
    <s v="Détaillant sur une table"/>
    <n v="1"/>
    <n v="0"/>
    <n v="0"/>
    <n v="0"/>
    <n v="0"/>
    <n v="0"/>
    <n v="0"/>
    <n v="0"/>
    <n v="0"/>
    <n v="0"/>
    <s v="Non, il n'y a pas eu de variation"/>
    <s v="Entre 21 et 60"/>
    <s v="Non"/>
    <s v="Oui"/>
    <s v="Oui"/>
    <s v="Oui"/>
    <s v="Non"/>
    <s v="Non"/>
    <s v="Oui"/>
    <s v=""/>
    <s v=""/>
    <s v=""/>
    <s v=""/>
    <s v=""/>
    <s v=""/>
    <s v=""/>
    <s v=""/>
    <x v="2"/>
    <s v=""/>
    <s v=""/>
    <s v=""/>
    <s v=""/>
    <s v=""/>
    <s v=""/>
    <s v=""/>
    <s v=""/>
    <s v=""/>
    <s v=""/>
    <s v=""/>
    <s v=""/>
    <s v=""/>
    <s v=""/>
    <s v=""/>
    <s v=""/>
    <s v=""/>
    <s v=""/>
    <s v=""/>
    <s v=""/>
    <s v=""/>
    <s v=""/>
    <x v="1"/>
    <s v="Non"/>
    <x v="1"/>
    <x v="6"/>
    <x v="1"/>
    <x v="16"/>
    <x v="2"/>
  </r>
  <r>
    <s v="36a66f86-5ba1-49d5-844a-3d687d756cc0"/>
    <s v="2021-06-22"/>
    <s v="CARE"/>
    <s v="CARE"/>
    <s v="MSA01"/>
    <x v="1"/>
    <s v="Beaumont"/>
    <s v="Beaumont"/>
    <s v="Centre-ville de Beaumont / Cassanette"/>
    <s v="Marché communal de Beaumont"/>
    <s v="Milieu urbain"/>
    <s v="Enquête auprès d'un marchand"/>
    <n v="80"/>
    <n v="105.76923076923001"/>
    <n v="86.956521739130395"/>
    <n v="86.2068965517241"/>
    <n v="166.666666666666"/>
    <n v="208.333333333333"/>
    <n v="700"/>
    <s v=""/>
    <s v=""/>
    <s v=""/>
    <s v=""/>
    <s v=""/>
    <s v=""/>
    <s v=""/>
    <s v=""/>
    <s v=""/>
    <s v="Femme"/>
    <s v="Détaillant sur une table"/>
    <n v="1"/>
    <n v="0"/>
    <n v="0"/>
    <n v="0"/>
    <n v="0"/>
    <n v="0"/>
    <n v="0"/>
    <n v="0"/>
    <n v="0"/>
    <n v="0"/>
    <s v="Non, il n'y a pas eu de variation"/>
    <s v="Entre 21 et 60"/>
    <s v="Non"/>
    <s v="Oui"/>
    <s v="Oui"/>
    <s v="Oui"/>
    <s v="Non"/>
    <s v="Non"/>
    <s v="Je ne sais pas, je ne souhaite pas répondre"/>
    <s v=""/>
    <s v=""/>
    <s v=""/>
    <s v=""/>
    <s v=""/>
    <s v=""/>
    <s v=""/>
    <s v=""/>
    <x v="2"/>
    <s v=""/>
    <s v=""/>
    <s v=""/>
    <s v=""/>
    <s v=""/>
    <s v=""/>
    <s v=""/>
    <s v=""/>
    <s v=""/>
    <s v=""/>
    <s v=""/>
    <s v=""/>
    <s v=""/>
    <s v=""/>
    <s v=""/>
    <s v=""/>
    <s v=""/>
    <s v=""/>
    <s v=""/>
    <s v=""/>
    <s v=""/>
    <s v=""/>
    <x v="2"/>
    <s v="Oui"/>
    <x v="1"/>
    <x v="6"/>
    <x v="1"/>
    <x v="16"/>
    <x v="2"/>
  </r>
  <r>
    <s v="79de4380-a72e-44da-ba96-c70c6f188943"/>
    <s v="2021-06-22"/>
    <s v="CARE"/>
    <s v="CARE"/>
    <s v="MSA01"/>
    <x v="1"/>
    <s v="Beaumont"/>
    <s v="Beaumont"/>
    <s v="Centre-ville de Beaumont / Cassanette"/>
    <s v="Marché communal de Beaumont"/>
    <s v="Milieu urbain"/>
    <s v="Enquête auprès d'un marchand"/>
    <n v="80"/>
    <n v="105.76923076923001"/>
    <n v="86.956521739130395"/>
    <n v="86.2068965517241"/>
    <n v="166.666666666666"/>
    <n v="208.333333333333"/>
    <n v="700"/>
    <s v=""/>
    <s v=""/>
    <s v=""/>
    <s v=""/>
    <s v=""/>
    <s v=""/>
    <s v=""/>
    <s v=""/>
    <s v=""/>
    <s v="Femme"/>
    <s v="Détaillant sur une table"/>
    <n v="1"/>
    <n v="0"/>
    <n v="0"/>
    <n v="0"/>
    <n v="0"/>
    <n v="0"/>
    <n v="0"/>
    <n v="0"/>
    <n v="0"/>
    <n v="0"/>
    <s v="Oui, il y a plus de commerçants par rapport au mois passé"/>
    <s v="Entre 21 et 60"/>
    <s v="Oui"/>
    <s v="Oui"/>
    <s v="Oui"/>
    <s v="Oui"/>
    <s v="Non"/>
    <s v="Non"/>
    <s v="Oui"/>
    <s v=""/>
    <s v=""/>
    <s v=""/>
    <s v=""/>
    <s v=""/>
    <s v=""/>
    <s v=""/>
    <s v=""/>
    <x v="2"/>
    <s v=""/>
    <s v=""/>
    <s v=""/>
    <s v=""/>
    <s v=""/>
    <s v=""/>
    <s v=""/>
    <s v=""/>
    <s v=""/>
    <s v=""/>
    <s v=""/>
    <s v=""/>
    <s v=""/>
    <s v=""/>
    <s v=""/>
    <s v=""/>
    <s v=""/>
    <s v=""/>
    <s v=""/>
    <s v=""/>
    <s v=""/>
    <s v=""/>
    <x v="2"/>
    <s v="Non"/>
    <x v="1"/>
    <x v="6"/>
    <x v="1"/>
    <x v="16"/>
    <x v="2"/>
  </r>
  <r>
    <s v="619ecd86-1c9f-48eb-b134-5b24cbca3d4a"/>
    <s v="2021-06-22"/>
    <s v="CARE"/>
    <s v="CARE"/>
    <s v="TP52"/>
    <x v="1"/>
    <s v="Beaumont"/>
    <s v="Beaumont"/>
    <s v="Centre-ville de Beaumont / Cassanette"/>
    <s v="Marché communal de Beaumont"/>
    <s v="Milieu urbain"/>
    <s v="Enquête auprès d'un marchand"/>
    <s v=""/>
    <s v=""/>
    <s v=""/>
    <s v=""/>
    <s v=""/>
    <s v=""/>
    <s v=""/>
    <n v="30"/>
    <n v="20"/>
    <n v="35"/>
    <s v=""/>
    <n v="25"/>
    <n v="75"/>
    <n v="75"/>
    <n v="5"/>
    <s v=""/>
    <s v="Femme"/>
    <s v="Détaillant sur une table"/>
    <n v="1"/>
    <n v="0"/>
    <n v="1"/>
    <n v="0"/>
    <n v="1"/>
    <n v="0"/>
    <n v="0"/>
    <n v="0"/>
    <n v="0"/>
    <n v="0"/>
    <s v="Oui, il y a plus de commerçants par rapport au mois passé"/>
    <s v="Entre 21 et 6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x v="0"/>
    <s v=""/>
    <s v=""/>
    <s v=""/>
    <s v=""/>
    <s v=""/>
    <s v=""/>
    <s v=""/>
    <s v=""/>
    <s v=""/>
    <s v=""/>
    <s v=""/>
    <s v=""/>
    <s v=""/>
    <s v=""/>
    <s v=""/>
    <s v=""/>
    <s v=""/>
    <s v=""/>
    <s v=""/>
    <s v=""/>
    <s v=""/>
    <s v=""/>
    <x v="0"/>
    <s v=""/>
    <x v="0"/>
    <x v="0"/>
    <x v="0"/>
    <x v="0"/>
    <x v="0"/>
  </r>
  <r>
    <s v="98a162ff-a787-4838-bb95-57f9111df010"/>
    <s v="2021-06-22"/>
    <s v="CARE"/>
    <s v="CARE"/>
    <s v="TP52"/>
    <x v="1"/>
    <s v="Beaumont"/>
    <s v="Beaumont"/>
    <s v="Centre-ville de Beaumont / Cassanette"/>
    <s v="Marché communal de Beaumont"/>
    <s v="Milieu urbain"/>
    <s v="Enquête auprès d'un marchand"/>
    <s v=""/>
    <s v=""/>
    <s v=""/>
    <s v=""/>
    <s v=""/>
    <s v=""/>
    <s v=""/>
    <n v="30"/>
    <n v="20"/>
    <n v="35"/>
    <s v=""/>
    <n v="25"/>
    <n v="75"/>
    <n v="75"/>
    <n v="5"/>
    <s v=""/>
    <s v="Femme"/>
    <s v="Détaillant sur une table"/>
    <n v="1"/>
    <n v="0"/>
    <n v="0"/>
    <n v="0"/>
    <n v="1"/>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x v="0"/>
    <s v=""/>
    <s v=""/>
    <s v=""/>
    <s v=""/>
    <s v=""/>
    <s v=""/>
    <s v=""/>
    <s v=""/>
    <s v=""/>
    <s v=""/>
    <s v=""/>
    <s v=""/>
    <s v=""/>
    <s v=""/>
    <s v=""/>
    <s v=""/>
    <s v=""/>
    <s v=""/>
    <s v=""/>
    <s v=""/>
    <s v=""/>
    <s v=""/>
    <x v="0"/>
    <s v=""/>
    <x v="0"/>
    <x v="0"/>
    <x v="0"/>
    <x v="0"/>
    <x v="0"/>
  </r>
  <r>
    <s v="3a63d543-53ac-4231-8315-b4933d38346a"/>
    <s v="2021-06-22"/>
    <s v="CARE"/>
    <s v="CARE"/>
    <s v="TP52"/>
    <x v="1"/>
    <s v="Beaumont"/>
    <s v="Beaumont"/>
    <s v="Centre-ville de Beaumont / Cassanette"/>
    <s v="Marché communal de Beaumont"/>
    <s v="Milieu urbain"/>
    <s v="Enquête auprès d'un marchand"/>
    <s v=""/>
    <s v=""/>
    <s v=""/>
    <s v=""/>
    <s v=""/>
    <s v=""/>
    <s v=""/>
    <n v="30"/>
    <n v="25"/>
    <n v="35"/>
    <s v=""/>
    <n v="25"/>
    <n v="75"/>
    <n v="75"/>
    <n v="5"/>
    <s v=""/>
    <s v="Femme"/>
    <s v="Détaillant sur une table"/>
    <n v="1"/>
    <n v="0"/>
    <n v="0"/>
    <n v="0"/>
    <n v="0"/>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x v="0"/>
    <s v=""/>
    <s v=""/>
    <s v=""/>
    <s v=""/>
    <s v=""/>
    <s v=""/>
    <s v=""/>
    <s v=""/>
    <s v=""/>
    <s v=""/>
    <s v=""/>
    <s v=""/>
    <s v=""/>
    <s v=""/>
    <s v=""/>
    <s v=""/>
    <s v=""/>
    <s v=""/>
    <s v=""/>
    <s v=""/>
    <s v=""/>
    <s v=""/>
    <x v="0"/>
    <s v=""/>
    <x v="0"/>
    <x v="0"/>
    <x v="0"/>
    <x v="0"/>
    <x v="0"/>
  </r>
  <r>
    <s v="768d7171-d353-4374-a9a7-edef458f39a7"/>
    <s v="2021-06-22"/>
    <s v="CARE"/>
    <s v="CARE"/>
    <s v="TP52"/>
    <x v="1"/>
    <s v="Beaumont"/>
    <s v="Beaumont"/>
    <s v="Centre-ville de Beaumont / Cassanette"/>
    <s v="Marché communal de Beaumont"/>
    <s v="Milieu urbain"/>
    <s v="Enquête auprès d'un marchand"/>
    <s v=""/>
    <s v=""/>
    <s v=""/>
    <s v=""/>
    <s v=""/>
    <s v=""/>
    <s v=""/>
    <n v="30"/>
    <n v="25"/>
    <n v="50"/>
    <s v=""/>
    <n v="20"/>
    <n v="75"/>
    <n v="100"/>
    <n v="5"/>
    <s v=""/>
    <s v="Femme"/>
    <s v="Détaillant sur une table"/>
    <n v="1"/>
    <n v="0"/>
    <n v="1"/>
    <n v="0"/>
    <n v="1"/>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x v="0"/>
    <s v=""/>
    <s v=""/>
    <s v=""/>
    <s v=""/>
    <s v=""/>
    <s v=""/>
    <s v=""/>
    <s v=""/>
    <s v=""/>
    <s v=""/>
    <s v=""/>
    <s v=""/>
    <s v=""/>
    <s v=""/>
    <s v=""/>
    <s v=""/>
    <s v=""/>
    <s v=""/>
    <s v=""/>
    <s v=""/>
    <s v=""/>
    <s v=""/>
    <x v="0"/>
    <s v=""/>
    <x v="0"/>
    <x v="0"/>
    <x v="0"/>
    <x v="0"/>
    <x v="0"/>
  </r>
  <r>
    <s v="5d3384ef-5d0c-4cf4-ae57-7023eb9501c3"/>
    <s v="2021-06-25"/>
    <s v="Croix-Rouge Neerlandaise"/>
    <s v="Croix-Rouge Neerlandaise"/>
    <s v="OJ_9690"/>
    <x v="4"/>
    <s v="Jacmel"/>
    <s v="Jacmel"/>
    <s v="Beaudoin"/>
    <s v="Marché Beaudoin"/>
    <s v="Milieu urbain"/>
    <s v="Enquête auprès d'un marchand"/>
    <s v=""/>
    <s v=""/>
    <s v=""/>
    <s v=""/>
    <s v=""/>
    <s v=""/>
    <n v="378"/>
    <s v=""/>
    <s v=""/>
    <s v=""/>
    <s v=""/>
    <s v=""/>
    <s v=""/>
    <s v=""/>
    <s v=""/>
    <s v=""/>
    <s v="Femme"/>
    <s v="Détaillant avec boutique"/>
    <n v="1"/>
    <n v="0"/>
    <n v="0"/>
    <n v="0"/>
    <n v="0"/>
    <n v="0"/>
    <n v="0"/>
    <n v="0"/>
    <n v="0"/>
    <n v="0"/>
    <s v="Non, il n'y a pas eu de variation"/>
    <s v="Moins de 20"/>
    <s v=""/>
    <s v=""/>
    <s v=""/>
    <s v=""/>
    <s v=""/>
    <s v=""/>
    <s v="Je ne sais pas, je ne souhaite pas répondre"/>
    <s v=""/>
    <s v=""/>
    <s v=""/>
    <s v=""/>
    <s v=""/>
    <s v=""/>
    <s v=""/>
    <s v=""/>
    <x v="1"/>
    <n v="1"/>
    <n v="0"/>
    <n v="0"/>
    <n v="0"/>
    <n v="1"/>
    <n v="0"/>
    <n v="0"/>
    <n v="0"/>
    <n v="0"/>
    <n v="0"/>
    <n v="0"/>
    <n v="0"/>
    <n v="0"/>
    <n v="0"/>
    <s v=""/>
    <n v="1"/>
    <n v="1"/>
    <n v="1"/>
    <n v="1"/>
    <n v="1"/>
    <n v="1"/>
    <n v="1"/>
    <x v="1"/>
    <s v="Non"/>
    <x v="1"/>
    <x v="3"/>
    <x v="1"/>
    <x v="7"/>
    <x v="2"/>
  </r>
  <r>
    <s v="91bbf0a4-ed4a-4586-8940-942f3e309a41"/>
    <s v="2021-06-25"/>
    <s v="Croix-Rouge Neerlandaise"/>
    <s v="Croix-Rouge Neerlandaise"/>
    <s v="OJ_9690"/>
    <x v="4"/>
    <s v="Jacmel"/>
    <s v="Jacmel"/>
    <s v="Beaudoin"/>
    <s v="Marché Beaudoin"/>
    <s v="Milieu urbain"/>
    <s v="Enquête auprès d'un marchand"/>
    <n v="250"/>
    <n v="96.153846153846104"/>
    <n v="95.652173913043399"/>
    <n v="120.689655172413"/>
    <s v=""/>
    <s v=""/>
    <s v=""/>
    <s v=""/>
    <s v=""/>
    <s v=""/>
    <s v=""/>
    <s v=""/>
    <s v=""/>
    <s v=""/>
    <s v=""/>
    <s v=""/>
    <s v="Femme"/>
    <s v="Détaillant avec boutique"/>
    <n v="1"/>
    <n v="0"/>
    <n v="0"/>
    <n v="0"/>
    <n v="0"/>
    <n v="0"/>
    <n v="0"/>
    <n v="0"/>
    <n v="0"/>
    <n v="0"/>
    <s v="Oui, il y a plus de commerçants par rapport au mois passé"/>
    <s v="Je ne sais pas / Je ne souhaite pas répondre"/>
    <s v="Je ne sais pas, je ne souhaite pas répondre"/>
    <s v="Je ne sais pas, je ne souhaite pas répondre"/>
    <s v="Je ne sais pas, je ne souhaite pas répondre"/>
    <s v="Je ne sais pas, je ne souhaite pas répondre"/>
    <s v=""/>
    <s v=""/>
    <s v=""/>
    <s v=""/>
    <s v=""/>
    <s v=""/>
    <s v=""/>
    <s v=""/>
    <s v=""/>
    <s v=""/>
    <s v=""/>
    <x v="1"/>
    <n v="1"/>
    <n v="1"/>
    <n v="0"/>
    <n v="0"/>
    <n v="1"/>
    <n v="0"/>
    <n v="0"/>
    <n v="0"/>
    <n v="0"/>
    <n v="0"/>
    <n v="0"/>
    <n v="0"/>
    <n v="0"/>
    <n v="0"/>
    <s v=""/>
    <n v="1"/>
    <n v="1"/>
    <n v="1"/>
    <n v="1"/>
    <n v="0"/>
    <n v="0"/>
    <n v="0"/>
    <x v="1"/>
    <s v="Non"/>
    <x v="1"/>
    <x v="3"/>
    <x v="1"/>
    <x v="7"/>
    <x v="2"/>
  </r>
  <r>
    <s v="42d78d50-1ad3-4610-8df0-f8f728d61f13"/>
    <s v="2021-06-25"/>
    <s v="Croix-Rouge Neerlandaise"/>
    <s v="Croix-Rouge Neerlandaise"/>
    <s v="OJ_9690"/>
    <x v="4"/>
    <s v="Jacmel"/>
    <s v="Jacmel"/>
    <s v="Beaudoin"/>
    <s v="Marché Beaudoin"/>
    <s v="Milieu urbain"/>
    <s v="Enquête auprès d'un marchand"/>
    <s v=""/>
    <s v=""/>
    <s v=""/>
    <s v=""/>
    <s v=""/>
    <s v=""/>
    <s v=""/>
    <s v=""/>
    <s v=""/>
    <s v=""/>
    <s v=""/>
    <s v=""/>
    <s v=""/>
    <s v=""/>
    <s v=""/>
    <s v=""/>
    <s v="Femme"/>
    <s v="Détaillant avec boutique"/>
    <n v="0"/>
    <n v="0"/>
    <n v="0"/>
    <n v="0"/>
    <n v="0"/>
    <n v="0"/>
    <n v="0"/>
    <n v="0"/>
    <n v="0"/>
    <n v="1"/>
    <s v="Je ne sais pas / Je ne souhaite pas répondre"/>
    <s v="Je ne sais pas / Je ne souhaite pas répondre"/>
    <s v=""/>
    <s v=""/>
    <s v=""/>
    <s v=""/>
    <s v=""/>
    <s v=""/>
    <s v=""/>
    <s v=""/>
    <s v=""/>
    <s v=""/>
    <s v=""/>
    <s v=""/>
    <s v=""/>
    <s v=""/>
    <s v=""/>
    <x v="3"/>
    <s v=""/>
    <s v=""/>
    <s v=""/>
    <s v=""/>
    <s v=""/>
    <s v=""/>
    <s v=""/>
    <s v=""/>
    <s v=""/>
    <s v=""/>
    <s v=""/>
    <s v=""/>
    <s v=""/>
    <s v=""/>
    <s v=""/>
    <s v=""/>
    <s v=""/>
    <s v=""/>
    <s v=""/>
    <s v=""/>
    <s v=""/>
    <s v=""/>
    <x v="3"/>
    <s v="Non"/>
    <x v="1"/>
    <x v="3"/>
    <x v="1"/>
    <x v="7"/>
    <x v="2"/>
  </r>
  <r>
    <s v="9a4d6d2f-1de2-4adf-94c5-0bb59b243df9"/>
    <s v="2021-06-25"/>
    <s v="Croix-Rouge Neerlandaise"/>
    <s v="Croix-Rouge Neerlandaise"/>
    <s v="PS_6827"/>
    <x v="4"/>
    <s v="Jacmel"/>
    <s v="Jacmel"/>
    <s v="Beaudoin"/>
    <s v="Marché Beaudoin"/>
    <s v="Milieu urbain"/>
    <s v="Enquête auprès d'un marchand"/>
    <n v="250"/>
    <n v="115.384615384615"/>
    <n v="108.695652173913"/>
    <n v="103.448275862068"/>
    <s v=""/>
    <s v=""/>
    <s v="Je ne sais pas, je ne souhaite pas répondre"/>
    <s v=""/>
    <s v=""/>
    <s v=""/>
    <s v=""/>
    <s v=""/>
    <s v=""/>
    <s v=""/>
    <s v=""/>
    <s v=""/>
    <s v="Femme"/>
    <s v="Détaillant sur une table"/>
    <n v="1"/>
    <n v="0"/>
    <n v="0"/>
    <n v="0"/>
    <n v="0"/>
    <n v="0"/>
    <n v="0"/>
    <n v="0"/>
    <n v="0"/>
    <n v="0"/>
    <s v="Oui, il y a moins de commerçants par rapport au mois passé"/>
    <s v="Moins de 20"/>
    <s v="Je ne sais pas, je ne souhaite pas répondre"/>
    <s v="Oui"/>
    <s v="Non"/>
    <s v="Je ne sais pas, je ne souhaite pas répondre"/>
    <m/>
    <m/>
    <m/>
    <s v=""/>
    <s v=""/>
    <s v=""/>
    <s v=""/>
    <s v=""/>
    <s v=""/>
    <s v=""/>
    <s v=""/>
    <x v="1"/>
    <n v="1"/>
    <n v="1"/>
    <n v="0"/>
    <n v="0"/>
    <n v="1"/>
    <n v="1"/>
    <n v="0"/>
    <n v="0"/>
    <n v="0"/>
    <n v="0"/>
    <n v="0"/>
    <n v="0"/>
    <n v="0"/>
    <n v="0"/>
    <s v=""/>
    <n v="1"/>
    <n v="1"/>
    <n v="0"/>
    <n v="0"/>
    <n v="0"/>
    <n v="0"/>
    <n v="1"/>
    <x v="1"/>
    <s v="Non"/>
    <x v="1"/>
    <x v="3"/>
    <x v="1"/>
    <x v="7"/>
    <x v="2"/>
  </r>
  <r>
    <s v="b49e5c39-5ba0-44b9-be7c-65c2c86c740f"/>
    <s v="2021-06-25"/>
    <s v="Croix-Rouge Neerlandaise"/>
    <s v="Croix-Rouge Neerlandaise"/>
    <s v="PS_6827"/>
    <x v="4"/>
    <s v="Jacmel"/>
    <s v="Jacmel"/>
    <s v="Beaudoin"/>
    <s v="Marché Beaudoin"/>
    <s v="Milieu urbain"/>
    <s v="Enquête auprès d'un marchand"/>
    <n v="175"/>
    <n v="115.384615384615"/>
    <n v="108.695652173913"/>
    <n v="93.103448275861993"/>
    <n v="212.5"/>
    <s v=""/>
    <n v="425"/>
    <n v="30"/>
    <n v="25"/>
    <n v="50"/>
    <n v="300"/>
    <n v="30"/>
    <n v="100"/>
    <n v="50"/>
    <s v=""/>
    <s v=""/>
    <s v="Femme"/>
    <s v="Détaillant sur une table"/>
    <n v="1"/>
    <n v="0"/>
    <n v="0"/>
    <n v="0"/>
    <n v="0"/>
    <n v="0"/>
    <n v="0"/>
    <n v="0"/>
    <n v="0"/>
    <n v="0"/>
    <s v="Oui, il y a moins de commerçants par rapport au mois passé"/>
    <s v="Moins de 20"/>
    <s v="Je ne sais pas, je ne souhaite pas répondre"/>
    <s v="Oui"/>
    <s v="Non"/>
    <s v="Je ne sais pas, je ne souhaite pas répondre"/>
    <s v="Non"/>
    <s v=""/>
    <s v="Oui"/>
    <s v="Je ne sais pas, je ne souhaite pas répondre"/>
    <s v="Je ne sais pas, je ne souhaite pas répondre"/>
    <s v="Je ne sais pas, je ne souhaite pas répondre"/>
    <s v="Oui"/>
    <s v="Oui"/>
    <s v="Je ne sais pas, je ne souhaite pas répondre"/>
    <s v="Je ne sais pas, je ne souhaite pas répondre"/>
    <s v=""/>
    <x v="1"/>
    <n v="1"/>
    <n v="1"/>
    <n v="0"/>
    <n v="0"/>
    <n v="1"/>
    <n v="1"/>
    <n v="0"/>
    <n v="0"/>
    <n v="0"/>
    <n v="0"/>
    <n v="0"/>
    <n v="0"/>
    <n v="0"/>
    <n v="0"/>
    <s v=""/>
    <n v="1"/>
    <n v="1"/>
    <n v="0"/>
    <n v="1"/>
    <n v="0"/>
    <n v="0"/>
    <n v="0"/>
    <x v="1"/>
    <s v="Non"/>
    <x v="1"/>
    <x v="3"/>
    <x v="1"/>
    <x v="7"/>
    <x v="2"/>
  </r>
  <r>
    <s v="2449a4ee-bc9f-464b-9efb-22f7c24fd41d"/>
    <s v="2021-06-25"/>
    <s v="Croix-Rouge Neerlandaise"/>
    <s v="Croix-Rouge Neerlandaise"/>
    <s v="PS_6827"/>
    <x v="4"/>
    <s v="Jacmel"/>
    <s v="Jacmel"/>
    <s v="Beaudoin"/>
    <s v="Marché Beaudoin"/>
    <s v="Milieu urbain"/>
    <s v="Enquête auprès d'un client (pour l'eau de boisson uniquement)"/>
    <s v=""/>
    <s v=""/>
    <s v=""/>
    <s v=""/>
    <s v=""/>
    <s v=""/>
    <s v=""/>
    <s v=""/>
    <s v=""/>
    <s v=""/>
    <s v=""/>
    <s v=""/>
    <s v=""/>
    <s v=""/>
    <s v=""/>
    <n v="12"/>
    <s v="Femme"/>
    <s v=""/>
    <s v=""/>
    <s v=""/>
    <s v=""/>
    <s v=""/>
    <s v=""/>
    <s v=""/>
    <s v=""/>
    <s v=""/>
    <s v=""/>
    <s v=""/>
    <s v=""/>
    <s v=""/>
    <s v=""/>
    <s v=""/>
    <s v=""/>
    <s v=""/>
    <s v=""/>
    <s v=""/>
    <s v=""/>
    <s v=""/>
    <s v=""/>
    <s v=""/>
    <s v=""/>
    <s v=""/>
    <s v=""/>
    <s v=""/>
    <s v=""/>
    <x v="0"/>
    <s v=""/>
    <s v=""/>
    <s v=""/>
    <s v=""/>
    <s v=""/>
    <s v=""/>
    <s v=""/>
    <s v=""/>
    <s v=""/>
    <s v=""/>
    <s v=""/>
    <s v=""/>
    <s v=""/>
    <s v=""/>
    <s v=""/>
    <s v=""/>
    <s v=""/>
    <s v=""/>
    <s v=""/>
    <s v=""/>
    <s v=""/>
    <s v=""/>
    <x v="0"/>
    <s v=""/>
    <x v="0"/>
    <x v="0"/>
    <x v="0"/>
    <x v="0"/>
    <x v="0"/>
  </r>
  <r>
    <s v="d5152c93-4c02-479d-b276-f00e56798900"/>
    <s v="2021-06-25"/>
    <s v="Croix-Rouge Neerlandaise"/>
    <s v="Croix-Rouge Neerlandaise"/>
    <s v="PS_6827"/>
    <x v="4"/>
    <s v="Jacmel"/>
    <s v="Jacmel"/>
    <s v="Beaudoin"/>
    <s v="Marché Beaudoin"/>
    <s v="Milieu urbain"/>
    <s v="Enquête auprès d'un marchand"/>
    <s v=""/>
    <s v=""/>
    <s v=""/>
    <s v=""/>
    <s v=""/>
    <s v=""/>
    <s v=""/>
    <n v="30"/>
    <n v="25"/>
    <n v="50"/>
    <s v=""/>
    <n v="35"/>
    <n v="125"/>
    <s v=""/>
    <s v=""/>
    <s v=""/>
    <s v="Femme"/>
    <s v="Détaillant sur une table"/>
    <n v="1"/>
    <n v="0"/>
    <n v="0"/>
    <n v="0"/>
    <n v="0"/>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Oui"/>
    <s v=""/>
    <s v=""/>
    <x v="0"/>
    <s v=""/>
    <s v=""/>
    <s v=""/>
    <s v=""/>
    <s v=""/>
    <s v=""/>
    <s v=""/>
    <s v=""/>
    <s v=""/>
    <s v=""/>
    <s v=""/>
    <s v=""/>
    <s v=""/>
    <s v=""/>
    <s v=""/>
    <s v=""/>
    <s v=""/>
    <s v=""/>
    <s v=""/>
    <s v=""/>
    <s v=""/>
    <s v=""/>
    <x v="0"/>
    <s v=""/>
    <x v="0"/>
    <x v="0"/>
    <x v="0"/>
    <x v="0"/>
    <x v="0"/>
  </r>
  <r>
    <s v="104978b6-6a98-4935-8399-c4fb36a845be"/>
    <s v="2021-06-25"/>
    <s v="WFP"/>
    <s v="WFP"/>
    <s v="nord_5661"/>
    <x v="6"/>
    <s v="Limonade"/>
    <s v="Limonade"/>
    <s v="Limonade"/>
    <s v="Marché principal de Limonade"/>
    <s v="Milieu urbain"/>
    <s v="Enquête auprès d'un marchand"/>
    <n v="122.5"/>
    <n v="134.61538461538399"/>
    <n v="106.521739130434"/>
    <n v="96.551724137931004"/>
    <n v="291.666666666666"/>
    <n v="437.5"/>
    <n v="500"/>
    <s v=""/>
    <s v=""/>
    <s v=""/>
    <s v=""/>
    <s v=""/>
    <s v=""/>
    <s v=""/>
    <s v=""/>
    <s v=""/>
    <s v="Femme"/>
    <s v="Détaillant sur une table"/>
    <n v="1"/>
    <n v="0"/>
    <n v="0"/>
    <n v="0"/>
    <n v="0"/>
    <n v="0"/>
    <n v="0"/>
    <n v="0"/>
    <n v="0"/>
    <n v="0"/>
    <s v="Non, il n'y a pas eu de variation"/>
    <s v="Moins de 20"/>
    <s v="Oui"/>
    <s v="Oui"/>
    <s v="Oui"/>
    <s v="Oui"/>
    <s v="Non"/>
    <s v="Non"/>
    <s v="Non"/>
    <s v=""/>
    <s v=""/>
    <s v=""/>
    <s v=""/>
    <s v=""/>
    <s v=""/>
    <s v=""/>
    <s v=""/>
    <x v="2"/>
    <s v=""/>
    <s v=""/>
    <s v=""/>
    <s v=""/>
    <s v=""/>
    <s v=""/>
    <s v=""/>
    <s v=""/>
    <s v=""/>
    <s v=""/>
    <s v=""/>
    <s v=""/>
    <s v=""/>
    <s v=""/>
    <s v=""/>
    <s v=""/>
    <s v=""/>
    <s v=""/>
    <s v=""/>
    <s v=""/>
    <s v=""/>
    <s v=""/>
    <x v="1"/>
    <s v="Non"/>
    <x v="1"/>
    <x v="7"/>
    <x v="1"/>
    <x v="17"/>
    <x v="1"/>
  </r>
  <r>
    <s v="dad53f0e-3804-48a5-840c-9f461358e3fa"/>
    <s v="2021-06-25"/>
    <s v="WFP"/>
    <s v="WFP"/>
    <s v="nord_5661"/>
    <x v="6"/>
    <s v="Limonade"/>
    <s v="Limonade"/>
    <s v="Limonade"/>
    <s v="Marché principal de Limonade"/>
    <s v="Milieu urbain"/>
    <s v="Enquête auprès d'un marchand"/>
    <n v="122.5"/>
    <n v="134.61538461538399"/>
    <n v="106.521739130434"/>
    <n v="96.551724137931004"/>
    <n v="291.666666666666"/>
    <n v="437.5"/>
    <n v="600"/>
    <s v=""/>
    <s v=""/>
    <s v=""/>
    <s v=""/>
    <s v=""/>
    <s v=""/>
    <s v=""/>
    <s v=""/>
    <s v=""/>
    <s v="Femme"/>
    <s v="Détaillant sur une table"/>
    <n v="1"/>
    <n v="0"/>
    <n v="0"/>
    <n v="0"/>
    <n v="0"/>
    <n v="0"/>
    <n v="0"/>
    <n v="0"/>
    <n v="0"/>
    <n v="0"/>
    <s v="Non, il n'y a pas eu de variation"/>
    <s v="Moins de 20"/>
    <s v="Oui"/>
    <s v="Oui"/>
    <s v="Oui"/>
    <s v="Oui"/>
    <s v="Oui"/>
    <s v="Non"/>
    <s v="Non"/>
    <s v=""/>
    <s v=""/>
    <s v=""/>
    <s v=""/>
    <s v=""/>
    <s v=""/>
    <s v=""/>
    <s v=""/>
    <x v="2"/>
    <s v=""/>
    <s v=""/>
    <s v=""/>
    <s v=""/>
    <s v=""/>
    <s v=""/>
    <s v=""/>
    <s v=""/>
    <s v=""/>
    <s v=""/>
    <s v=""/>
    <s v=""/>
    <s v=""/>
    <s v=""/>
    <s v=""/>
    <s v=""/>
    <s v=""/>
    <s v=""/>
    <s v=""/>
    <s v=""/>
    <s v=""/>
    <s v=""/>
    <x v="1"/>
    <s v="Non"/>
    <x v="1"/>
    <x v="7"/>
    <x v="1"/>
    <x v="18"/>
    <x v="2"/>
  </r>
  <r>
    <s v="f34c3dec-1292-4b8d-b36a-a83eb21ec7f9"/>
    <s v="2021-06-25"/>
    <s v="WFP"/>
    <s v="WFP"/>
    <s v="nord_5661"/>
    <x v="6"/>
    <s v="Limonade"/>
    <s v="Limonade"/>
    <s v="Limonade"/>
    <s v="Marché principal de Limonade"/>
    <s v="Milieu urbain"/>
    <s v="Enquête auprès d'un marchand"/>
    <n v="122.5"/>
    <n v="134.61538461538399"/>
    <n v="106.521739130434"/>
    <n v="96.551724137931004"/>
    <n v="291.666666666666"/>
    <n v="437.5"/>
    <n v="700"/>
    <s v=""/>
    <s v=""/>
    <s v=""/>
    <s v=""/>
    <s v=""/>
    <s v=""/>
    <s v=""/>
    <s v=""/>
    <s v=""/>
    <s v="Femme"/>
    <s v="Détaillant sur une table"/>
    <n v="1"/>
    <n v="0"/>
    <n v="0"/>
    <n v="0"/>
    <n v="0"/>
    <n v="0"/>
    <n v="0"/>
    <n v="0"/>
    <n v="0"/>
    <n v="0"/>
    <s v="Non, il n'y a pas eu de variation"/>
    <s v="Moins de 20"/>
    <s v="Oui"/>
    <s v="Oui"/>
    <s v="Oui"/>
    <s v="Oui"/>
    <s v="Non"/>
    <s v="Non"/>
    <s v="Oui"/>
    <s v=""/>
    <s v=""/>
    <s v=""/>
    <s v=""/>
    <s v=""/>
    <s v=""/>
    <s v=""/>
    <s v=""/>
    <x v="2"/>
    <s v=""/>
    <s v=""/>
    <s v=""/>
    <s v=""/>
    <s v=""/>
    <s v=""/>
    <s v=""/>
    <s v=""/>
    <s v=""/>
    <s v=""/>
    <s v=""/>
    <s v=""/>
    <s v=""/>
    <s v=""/>
    <s v=""/>
    <s v=""/>
    <s v=""/>
    <s v=""/>
    <s v=""/>
    <s v=""/>
    <s v=""/>
    <s v=""/>
    <x v="1"/>
    <s v="Non"/>
    <x v="1"/>
    <x v="7"/>
    <x v="1"/>
    <x v="17"/>
    <x v="1"/>
  </r>
  <r>
    <s v="b6afad6f-5bdd-4374-8abc-ea831c93796d"/>
    <s v="2021-06-25"/>
    <s v="WFP"/>
    <s v="WFP"/>
    <s v="nord_5661"/>
    <x v="6"/>
    <s v="Limonade"/>
    <s v="Limonade"/>
    <s v="Limonade"/>
    <s v="Marché principal de Limonade"/>
    <s v="Milieu urbain"/>
    <s v="Enquête auprès d'un marchand"/>
    <s v=""/>
    <s v=""/>
    <s v=""/>
    <s v=""/>
    <s v=""/>
    <s v=""/>
    <s v=""/>
    <n v="25"/>
    <n v="15"/>
    <n v="25"/>
    <n v="150"/>
    <n v="15"/>
    <n v="42.5"/>
    <n v="60"/>
    <n v="5"/>
    <s v=""/>
    <s v="Femme"/>
    <s v="Détaillant mobile"/>
    <n v="1"/>
    <n v="0"/>
    <n v="0"/>
    <n v="0"/>
    <n v="0"/>
    <n v="0"/>
    <n v="0"/>
    <n v="0"/>
    <n v="0"/>
    <n v="0"/>
    <s v="Non, il n'y a pas eu de variation"/>
    <s v="Moins de 20"/>
    <s v=""/>
    <s v=""/>
    <s v=""/>
    <s v=""/>
    <s v=""/>
    <s v=""/>
    <s v=""/>
    <s v="Non"/>
    <s v="Non"/>
    <s v="Oui"/>
    <s v="Oui"/>
    <s v="Oui"/>
    <s v="Oui"/>
    <s v="Oui"/>
    <s v="Non"/>
    <x v="0"/>
    <s v=""/>
    <s v=""/>
    <s v=""/>
    <s v=""/>
    <s v=""/>
    <s v=""/>
    <s v=""/>
    <s v=""/>
    <s v=""/>
    <s v=""/>
    <s v=""/>
    <s v=""/>
    <s v=""/>
    <s v=""/>
    <s v=""/>
    <s v=""/>
    <s v=""/>
    <s v=""/>
    <s v=""/>
    <s v=""/>
    <s v=""/>
    <s v=""/>
    <x v="0"/>
    <s v=""/>
    <x v="0"/>
    <x v="0"/>
    <x v="0"/>
    <x v="0"/>
    <x v="0"/>
  </r>
  <r>
    <s v="aa1e70d4-faac-416a-8c85-3bc25487c321"/>
    <s v="2021-06-25"/>
    <s v="WFP"/>
    <s v="WFP"/>
    <s v="nord_5661"/>
    <x v="6"/>
    <s v="Limonade"/>
    <s v="Limonade"/>
    <s v="Limonade"/>
    <s v="Marché principal de Limonade"/>
    <s v="Milieu urbain"/>
    <s v="Enquête auprès d'un marchand"/>
    <s v=""/>
    <s v=""/>
    <s v=""/>
    <s v=""/>
    <s v=""/>
    <s v=""/>
    <s v=""/>
    <n v="25"/>
    <n v="15"/>
    <n v="25"/>
    <n v="150"/>
    <n v="15"/>
    <n v="56.6666666666666"/>
    <n v="75"/>
    <n v="5"/>
    <s v=""/>
    <s v="Femme"/>
    <s v="Détaillant mobile"/>
    <n v="1"/>
    <n v="0"/>
    <n v="0"/>
    <n v="0"/>
    <n v="0"/>
    <n v="0"/>
    <n v="0"/>
    <n v="0"/>
    <n v="0"/>
    <n v="0"/>
    <s v="Non, il n'y a pas eu de variation"/>
    <s v="Moins de 20"/>
    <s v=""/>
    <s v=""/>
    <s v=""/>
    <s v=""/>
    <s v=""/>
    <s v=""/>
    <s v=""/>
    <s v="Oui"/>
    <s v="Oui"/>
    <s v="Oui"/>
    <s v="Oui"/>
    <s v="Oui"/>
    <s v="Oui"/>
    <s v="Oui"/>
    <s v="Oui"/>
    <x v="0"/>
    <s v=""/>
    <s v=""/>
    <s v=""/>
    <s v=""/>
    <s v=""/>
    <s v=""/>
    <s v=""/>
    <s v=""/>
    <s v=""/>
    <s v=""/>
    <s v=""/>
    <s v=""/>
    <s v=""/>
    <s v=""/>
    <s v=""/>
    <s v=""/>
    <s v=""/>
    <s v=""/>
    <s v=""/>
    <s v=""/>
    <s v=""/>
    <s v=""/>
    <x v="0"/>
    <s v=""/>
    <x v="0"/>
    <x v="0"/>
    <x v="0"/>
    <x v="0"/>
    <x v="0"/>
  </r>
  <r>
    <s v="3683de55-0069-4538-b979-e6174bebadb2"/>
    <s v="2021-06-25"/>
    <s v="WFP"/>
    <s v="WFP"/>
    <s v="nord_5661"/>
    <x v="6"/>
    <s v="Limonade"/>
    <s v="Limonade"/>
    <s v="Limonade"/>
    <s v="Marché principal de Limonade"/>
    <s v="Milieu urbain"/>
    <s v="Enquête auprès d'un marchand"/>
    <s v=""/>
    <s v=""/>
    <s v=""/>
    <s v=""/>
    <s v=""/>
    <s v=""/>
    <s v=""/>
    <n v="25"/>
    <n v="15"/>
    <n v="25"/>
    <n v="150"/>
    <n v="15"/>
    <n v="42.5"/>
    <n v="75"/>
    <n v="5"/>
    <s v=""/>
    <s v="Femme"/>
    <s v="Détaillant mobile"/>
    <n v="1"/>
    <n v="0"/>
    <n v="0"/>
    <n v="0"/>
    <n v="0"/>
    <n v="0"/>
    <n v="0"/>
    <n v="0"/>
    <n v="0"/>
    <n v="0"/>
    <s v="Non, il n'y a pas eu de variation"/>
    <s v="Moins de 20"/>
    <s v=""/>
    <s v=""/>
    <s v=""/>
    <s v=""/>
    <s v=""/>
    <s v=""/>
    <s v=""/>
    <s v="Oui"/>
    <s v="Oui"/>
    <s v="Oui"/>
    <s v="Oui"/>
    <s v="Oui"/>
    <s v="Oui"/>
    <s v="Oui"/>
    <s v="Oui"/>
    <x v="0"/>
    <s v=""/>
    <s v=""/>
    <s v=""/>
    <s v=""/>
    <s v=""/>
    <s v=""/>
    <s v=""/>
    <s v=""/>
    <s v=""/>
    <s v=""/>
    <s v=""/>
    <s v=""/>
    <s v=""/>
    <s v=""/>
    <s v=""/>
    <s v=""/>
    <s v=""/>
    <s v=""/>
    <s v=""/>
    <s v=""/>
    <s v=""/>
    <s v=""/>
    <x v="0"/>
    <s v=""/>
    <x v="0"/>
    <x v="0"/>
    <x v="0"/>
    <x v="0"/>
    <x v="0"/>
  </r>
  <r>
    <s v="45dda2a2-2f5a-46fb-9271-5e1da730191c"/>
    <s v="2021-06-25"/>
    <s v="WFP"/>
    <s v="WFP"/>
    <s v="nord_5661"/>
    <x v="6"/>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a5d7a3ca-e5f4-426c-9376-f76b4b0da550"/>
    <s v="2021-06-25"/>
    <s v="WFP"/>
    <s v="WFP"/>
    <s v="nord_5661"/>
    <x v="6"/>
    <s v="Limonade"/>
    <s v="Limonade"/>
    <s v="Limonade"/>
    <s v="Marché principal de Limonade"/>
    <s v="Milieu urbain"/>
    <s v="Enquête auprès d'un client (pour l'eau de boisson uniquement)"/>
    <s v=""/>
    <s v=""/>
    <s v=""/>
    <s v=""/>
    <s v=""/>
    <s v=""/>
    <s v=""/>
    <s v=""/>
    <s v=""/>
    <s v=""/>
    <s v=""/>
    <s v=""/>
    <s v=""/>
    <s v=""/>
    <s v=""/>
    <n v="6"/>
    <s v="Femme"/>
    <s v=""/>
    <s v=""/>
    <s v=""/>
    <s v=""/>
    <s v=""/>
    <s v=""/>
    <s v=""/>
    <s v=""/>
    <s v=""/>
    <s v=""/>
    <s v=""/>
    <s v=""/>
    <s v=""/>
    <s v=""/>
    <s v=""/>
    <s v=""/>
    <s v=""/>
    <s v=""/>
    <s v=""/>
    <s v=""/>
    <s v=""/>
    <s v=""/>
    <s v=""/>
    <s v=""/>
    <s v=""/>
    <s v=""/>
    <s v=""/>
    <s v=""/>
    <x v="0"/>
    <s v=""/>
    <s v=""/>
    <s v=""/>
    <s v=""/>
    <s v=""/>
    <s v=""/>
    <s v=""/>
    <s v=""/>
    <s v=""/>
    <s v=""/>
    <s v=""/>
    <s v=""/>
    <s v=""/>
    <s v=""/>
    <s v=""/>
    <s v=""/>
    <s v=""/>
    <s v=""/>
    <s v=""/>
    <s v=""/>
    <s v=""/>
    <s v=""/>
    <x v="0"/>
    <s v=""/>
    <x v="0"/>
    <x v="0"/>
    <x v="0"/>
    <x v="0"/>
    <x v="0"/>
  </r>
  <r>
    <s v="f33254f8-31cd-4d27-a1b7-b3dc75d616f1"/>
    <s v="2021-06-25"/>
    <s v="WFP"/>
    <s v="WFP"/>
    <s v="nord_5661"/>
    <x v="6"/>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07cef92a-5c8e-4410-8682-19988a836adc"/>
    <s v="2021-06-25"/>
    <s v="WFP"/>
    <s v="WFP"/>
    <s v="nord_5661"/>
    <x v="6"/>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a6a672fe-c302-4b20-b37a-8d91f7b10c55"/>
    <s v="2021-06-25"/>
    <s v="WFP"/>
    <s v="WFP"/>
    <s v="nord_5661"/>
    <x v="6"/>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1b1a7900-86f3-48ef-804d-fc76741233cf"/>
    <s v="2021-06-25"/>
    <s v="WFP"/>
    <s v="WFP"/>
    <s v="nord_5661"/>
    <x v="6"/>
    <s v="Limonade"/>
    <s v="Limonade"/>
    <s v="Limonade"/>
    <s v="Marché principal de Limonade"/>
    <s v="Milieu urbain"/>
    <s v="Enquête auprès d'un client (pour l'eau de boisson uniquement)"/>
    <s v=""/>
    <s v=""/>
    <s v=""/>
    <s v=""/>
    <s v=""/>
    <s v=""/>
    <s v=""/>
    <s v=""/>
    <s v=""/>
    <s v=""/>
    <s v=""/>
    <s v=""/>
    <s v=""/>
    <s v=""/>
    <s v=""/>
    <n v="6"/>
    <s v="Femme"/>
    <s v=""/>
    <s v=""/>
    <s v=""/>
    <s v=""/>
    <s v=""/>
    <s v=""/>
    <s v=""/>
    <s v=""/>
    <s v=""/>
    <s v=""/>
    <s v=""/>
    <s v=""/>
    <s v=""/>
    <s v=""/>
    <s v=""/>
    <s v=""/>
    <s v=""/>
    <s v=""/>
    <s v=""/>
    <s v=""/>
    <s v=""/>
    <s v=""/>
    <s v=""/>
    <s v=""/>
    <s v=""/>
    <s v=""/>
    <s v=""/>
    <s v=""/>
    <x v="0"/>
    <s v=""/>
    <s v=""/>
    <s v=""/>
    <s v=""/>
    <s v=""/>
    <s v=""/>
    <s v=""/>
    <s v=""/>
    <s v=""/>
    <s v=""/>
    <s v=""/>
    <s v=""/>
    <s v=""/>
    <s v=""/>
    <s v=""/>
    <s v=""/>
    <s v=""/>
    <s v=""/>
    <s v=""/>
    <s v=""/>
    <s v=""/>
    <s v=""/>
    <x v="0"/>
    <s v=""/>
    <x v="0"/>
    <x v="0"/>
    <x v="0"/>
    <x v="0"/>
    <x v="0"/>
  </r>
  <r>
    <s v="d24e9c6a-f2ea-43b6-86d0-b92f7e096706"/>
    <s v="2021-06-25"/>
    <s v="WFP"/>
    <s v="WFP"/>
    <s v="nord_5661"/>
    <x v="6"/>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28092fba-71ea-4cc9-a94e-7564dd6d96ef"/>
    <s v="2021-06-25"/>
    <s v="WFP"/>
    <s v="WFP"/>
    <s v="nord_5661"/>
    <x v="6"/>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5f185ce5-4789-460d-96c7-5c1ef5a7b767"/>
    <s v="2021-06-25"/>
    <s v="WFP"/>
    <s v="WFP"/>
    <s v="nord_5661"/>
    <x v="6"/>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9abc1554-2600-4586-b6ba-7c61ac6b9103"/>
    <s v="2021-06-25"/>
    <s v="WFP"/>
    <s v="WFP"/>
    <s v="nord_5661"/>
    <x v="6"/>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666d7001-f1bf-491e-8234-ba8703054793"/>
    <s v="2021-06-26"/>
    <s v="WFP"/>
    <s v="WFP"/>
    <s v="nord_5720"/>
    <x v="6"/>
    <s v="Cap-Haïtien"/>
    <s v="Cap-Haïtien"/>
    <s v="Centre-ville de Cap Haïtien"/>
    <s v="Marché de Cluny"/>
    <s v="Milieu urbain"/>
    <s v="Enquête auprès d'un marchand"/>
    <n v="150"/>
    <n v="115.384615384615"/>
    <n v="104.347826086956"/>
    <n v="93.103448275861993"/>
    <n v="250"/>
    <n v="375"/>
    <n v="800"/>
    <s v=""/>
    <s v=""/>
    <s v=""/>
    <s v=""/>
    <s v=""/>
    <s v=""/>
    <s v=""/>
    <s v=""/>
    <s v=""/>
    <s v="Femme"/>
    <s v="Détaillant sur une table"/>
    <n v="1"/>
    <n v="0"/>
    <n v="0"/>
    <n v="0"/>
    <n v="0"/>
    <n v="0"/>
    <n v="0"/>
    <n v="0"/>
    <n v="0"/>
    <n v="0"/>
    <s v="Non, il n'y a pas eu de variation"/>
    <s v="Moins de 20"/>
    <s v="Oui"/>
    <s v="Oui"/>
    <s v="Oui"/>
    <s v="Non"/>
    <s v="Oui"/>
    <s v="Non"/>
    <s v="Oui"/>
    <s v=""/>
    <s v=""/>
    <s v=""/>
    <s v=""/>
    <s v=""/>
    <s v=""/>
    <s v=""/>
    <s v=""/>
    <x v="2"/>
    <s v=""/>
    <s v=""/>
    <s v=""/>
    <s v=""/>
    <s v=""/>
    <s v=""/>
    <s v=""/>
    <s v=""/>
    <s v=""/>
    <s v=""/>
    <s v=""/>
    <s v=""/>
    <s v=""/>
    <s v=""/>
    <s v=""/>
    <s v=""/>
    <s v=""/>
    <s v=""/>
    <s v=""/>
    <s v=""/>
    <s v=""/>
    <s v=""/>
    <x v="2"/>
    <s v="Non"/>
    <x v="1"/>
    <x v="7"/>
    <x v="1"/>
    <x v="17"/>
    <x v="2"/>
  </r>
  <r>
    <s v="4fb39e8d-31ec-4881-a4db-b2965841e4bb"/>
    <s v="2021-06-26"/>
    <s v="WFP"/>
    <s v="WFP"/>
    <s v="nord_5720"/>
    <x v="6"/>
    <s v="Cap-Haïtien"/>
    <s v="Cap-Haïtien"/>
    <s v="Centre-ville de Cap Haïtien"/>
    <s v="Marché de Cluny"/>
    <s v="Milieu urbain"/>
    <s v="Enquête auprès d'un marchand"/>
    <s v=""/>
    <s v=""/>
    <s v=""/>
    <s v=""/>
    <s v=""/>
    <s v=""/>
    <s v=""/>
    <n v="25"/>
    <n v="15"/>
    <n v="20"/>
    <n v="150"/>
    <n v="17.307692307692299"/>
    <n v="56.6666666666666"/>
    <n v="75"/>
    <n v="5"/>
    <s v=""/>
    <s v="Femme"/>
    <s v="Détaillant sur une table"/>
    <n v="1"/>
    <n v="0"/>
    <n v="0"/>
    <n v="0"/>
    <n v="0"/>
    <n v="0"/>
    <n v="0"/>
    <n v="0"/>
    <n v="0"/>
    <n v="0"/>
    <s v="Non, il n'y a pas eu de variation"/>
    <s v="Moins de 20"/>
    <s v=""/>
    <s v=""/>
    <s v=""/>
    <s v=""/>
    <s v=""/>
    <s v=""/>
    <s v=""/>
    <s v="Non"/>
    <s v="Oui"/>
    <s v="Oui"/>
    <s v="Oui"/>
    <s v="Oui"/>
    <s v="Oui"/>
    <s v="Oui"/>
    <s v="Oui"/>
    <x v="0"/>
    <s v=""/>
    <s v=""/>
    <s v=""/>
    <s v=""/>
    <s v=""/>
    <s v=""/>
    <s v=""/>
    <s v=""/>
    <s v=""/>
    <s v=""/>
    <s v=""/>
    <s v=""/>
    <s v=""/>
    <s v=""/>
    <s v=""/>
    <s v=""/>
    <s v=""/>
    <s v=""/>
    <s v=""/>
    <s v=""/>
    <s v=""/>
    <s v=""/>
    <x v="0"/>
    <s v=""/>
    <x v="0"/>
    <x v="0"/>
    <x v="0"/>
    <x v="0"/>
    <x v="0"/>
  </r>
  <r>
    <s v="d01bc54d-afda-4849-9640-4972a9540be1"/>
    <s v="2021-06-26"/>
    <s v="WFP"/>
    <s v="WFP"/>
    <s v="nord_5720"/>
    <x v="6"/>
    <s v="Cap-Haïtien"/>
    <s v="Cap-Haïtien"/>
    <s v="Centre-ville de Cap Haïtien"/>
    <s v="Marché de Cluny"/>
    <s v="Milieu urbain"/>
    <s v="Enquête auprès d'un marchand"/>
    <s v=""/>
    <s v=""/>
    <s v=""/>
    <s v=""/>
    <s v=""/>
    <s v=""/>
    <s v=""/>
    <n v="25"/>
    <n v="15"/>
    <n v="20"/>
    <n v="150"/>
    <n v="15"/>
    <n v="42.5"/>
    <n v="75"/>
    <n v="5"/>
    <s v=""/>
    <s v="Femme"/>
    <s v="Détaillant mobile"/>
    <n v="1"/>
    <n v="0"/>
    <n v="0"/>
    <n v="0"/>
    <n v="0"/>
    <n v="0"/>
    <n v="0"/>
    <n v="0"/>
    <n v="0"/>
    <n v="0"/>
    <s v="Je ne sais pas / Je ne souhaite pas répondre"/>
    <s v="Moins de 20"/>
    <s v=""/>
    <s v=""/>
    <s v=""/>
    <s v=""/>
    <s v=""/>
    <s v=""/>
    <s v=""/>
    <s v="Non"/>
    <s v="Oui"/>
    <s v="Oui"/>
    <s v="Oui"/>
    <s v="Oui"/>
    <s v="Oui"/>
    <s v="Oui"/>
    <s v="Oui"/>
    <x v="0"/>
    <s v=""/>
    <s v=""/>
    <s v=""/>
    <s v=""/>
    <s v=""/>
    <s v=""/>
    <s v=""/>
    <s v=""/>
    <s v=""/>
    <s v=""/>
    <s v=""/>
    <s v=""/>
    <s v=""/>
    <s v=""/>
    <s v=""/>
    <s v=""/>
    <s v=""/>
    <s v=""/>
    <s v=""/>
    <s v=""/>
    <s v=""/>
    <s v=""/>
    <x v="0"/>
    <s v=""/>
    <x v="0"/>
    <x v="0"/>
    <x v="0"/>
    <x v="0"/>
    <x v="0"/>
  </r>
  <r>
    <s v="39c45380-b915-4309-aad9-0df6e9447883"/>
    <s v="2021-06-26"/>
    <s v="WFP"/>
    <s v="WFP"/>
    <s v="nord_5720"/>
    <x v="6"/>
    <s v="Cap-Haïtien"/>
    <s v="Cap-Haïtien"/>
    <s v="Centre-ville de Cap Haïtien"/>
    <s v="Marché de Cluny"/>
    <s v="Milieu urbain"/>
    <s v="Enquête auprès d'un marchand"/>
    <n v="150"/>
    <n v="103.846153846153"/>
    <n v="108.695652173913"/>
    <n v="93.103448275861993"/>
    <n v="250"/>
    <n v="375"/>
    <n v="750"/>
    <s v=""/>
    <s v=""/>
    <s v=""/>
    <s v=""/>
    <s v=""/>
    <s v=""/>
    <s v=""/>
    <s v=""/>
    <s v=""/>
    <s v="Femme"/>
    <s v="Détaillant sur une table"/>
    <n v="1"/>
    <n v="0"/>
    <n v="0"/>
    <n v="0"/>
    <n v="0"/>
    <n v="0"/>
    <n v="0"/>
    <n v="0"/>
    <n v="0"/>
    <n v="0"/>
    <s v="Non, il n'y a pas eu de variation"/>
    <s v="Moins de 20"/>
    <s v="Oui"/>
    <s v="Non"/>
    <s v="Oui"/>
    <s v="Non"/>
    <s v="Oui"/>
    <s v="Non"/>
    <s v="Oui"/>
    <s v=""/>
    <s v=""/>
    <s v=""/>
    <s v=""/>
    <s v=""/>
    <s v=""/>
    <s v=""/>
    <s v=""/>
    <x v="2"/>
    <s v=""/>
    <s v=""/>
    <s v=""/>
    <s v=""/>
    <s v=""/>
    <s v=""/>
    <s v=""/>
    <s v=""/>
    <s v=""/>
    <s v=""/>
    <s v=""/>
    <s v=""/>
    <s v=""/>
    <s v=""/>
    <s v=""/>
    <s v=""/>
    <s v=""/>
    <s v=""/>
    <s v=""/>
    <s v=""/>
    <s v=""/>
    <s v=""/>
    <x v="2"/>
    <s v="Non"/>
    <x v="1"/>
    <x v="7"/>
    <x v="1"/>
    <x v="17"/>
    <x v="2"/>
  </r>
  <r>
    <s v="2cf3d598-5c33-49bc-b27f-4a96f6d40f5a"/>
    <s v="2021-06-26"/>
    <s v="WFP"/>
    <s v="WFP"/>
    <s v="nord_5720"/>
    <x v="6"/>
    <s v="Cap-Haïtien"/>
    <s v="Cap-Haïtien"/>
    <s v="Centre-ville de Cap Haïtien"/>
    <s v="Marché de Cluny"/>
    <s v="Milieu urbain"/>
    <s v="Enquête auprès d'un marchand"/>
    <n v="150"/>
    <n v="115.384615384615"/>
    <n v="156.52173913043401"/>
    <n v="93.103448275861993"/>
    <n v="250"/>
    <n v="375"/>
    <n v="800"/>
    <s v=""/>
    <s v=""/>
    <s v=""/>
    <s v=""/>
    <s v=""/>
    <s v=""/>
    <s v=""/>
    <s v=""/>
    <s v=""/>
    <s v="Femme"/>
    <s v="Détaillant sur une table"/>
    <n v="1"/>
    <n v="0"/>
    <n v="0"/>
    <n v="0"/>
    <n v="0"/>
    <n v="0"/>
    <n v="0"/>
    <n v="0"/>
    <n v="0"/>
    <n v="0"/>
    <s v="Non, il n'y a pas eu de variation"/>
    <s v="Moins de 20"/>
    <s v="Oui"/>
    <s v="Oui"/>
    <s v="Oui"/>
    <s v="Non"/>
    <s v="Oui"/>
    <s v="Non"/>
    <s v="Oui"/>
    <s v=""/>
    <s v=""/>
    <s v=""/>
    <s v=""/>
    <s v=""/>
    <s v=""/>
    <s v=""/>
    <s v=""/>
    <x v="2"/>
    <s v=""/>
    <s v=""/>
    <s v=""/>
    <s v=""/>
    <s v=""/>
    <s v=""/>
    <s v=""/>
    <s v=""/>
    <s v=""/>
    <s v=""/>
    <s v=""/>
    <s v=""/>
    <s v=""/>
    <s v=""/>
    <s v=""/>
    <s v=""/>
    <s v=""/>
    <s v=""/>
    <s v=""/>
    <s v=""/>
    <s v=""/>
    <s v=""/>
    <x v="2"/>
    <s v="Non"/>
    <x v="1"/>
    <x v="7"/>
    <x v="1"/>
    <x v="17"/>
    <x v="2"/>
  </r>
  <r>
    <s v="9c047205-70ae-4617-a40f-9f1e6bd44c9e"/>
    <s v="2021-06-26"/>
    <s v="WFP"/>
    <s v="WFP"/>
    <s v="nord_5720"/>
    <x v="6"/>
    <s v="Cap-Haïtien"/>
    <s v="Cap-Haïtien"/>
    <s v="Centre-ville de Cap Haïtien"/>
    <s v="Marché de Cluny"/>
    <s v="Milieu urbain"/>
    <s v="Enquête auprès d'un marchand"/>
    <s v=""/>
    <s v=""/>
    <s v=""/>
    <s v=""/>
    <s v=""/>
    <s v=""/>
    <s v=""/>
    <n v="25"/>
    <n v="15"/>
    <n v="20"/>
    <n v="150"/>
    <n v="15"/>
    <n v="42.5"/>
    <n v="75"/>
    <n v="5"/>
    <s v=""/>
    <s v="Femme"/>
    <s v="Détaillant sur une table"/>
    <n v="1"/>
    <n v="0"/>
    <n v="0"/>
    <n v="0"/>
    <n v="0"/>
    <n v="0"/>
    <n v="0"/>
    <n v="0"/>
    <n v="0"/>
    <n v="0"/>
    <s v="Non, il n'y a pas eu de variation"/>
    <s v="Moins de 20"/>
    <s v=""/>
    <s v=""/>
    <s v=""/>
    <s v=""/>
    <s v=""/>
    <s v=""/>
    <s v=""/>
    <s v="Non"/>
    <s v="Oui"/>
    <s v="Oui"/>
    <s v="Oui"/>
    <s v="Oui"/>
    <s v="Oui"/>
    <s v="Oui"/>
    <s v="Oui"/>
    <x v="0"/>
    <s v=""/>
    <s v=""/>
    <s v=""/>
    <s v=""/>
    <s v=""/>
    <s v=""/>
    <s v=""/>
    <s v=""/>
    <s v=""/>
    <s v=""/>
    <s v=""/>
    <s v=""/>
    <s v=""/>
    <s v=""/>
    <s v=""/>
    <s v=""/>
    <s v=""/>
    <s v=""/>
    <s v=""/>
    <s v=""/>
    <s v=""/>
    <s v=""/>
    <x v="0"/>
    <s v=""/>
    <x v="0"/>
    <x v="0"/>
    <x v="0"/>
    <x v="0"/>
    <x v="0"/>
  </r>
  <r>
    <s v="7d5b228a-fb88-4706-984b-b47e4a0a8a13"/>
    <s v="2021-06-26"/>
    <s v="WFP"/>
    <s v="WFP"/>
    <s v="nord_5720"/>
    <x v="6"/>
    <s v="Cap-Haïtien"/>
    <s v="Cap-Haïtien"/>
    <s v="Centre-ville de Cap Haïtien"/>
    <s v="Marché de Cluny"/>
    <s v="Milieu urbain"/>
    <s v="Enquête auprès d'un marchand"/>
    <s v=""/>
    <s v=""/>
    <s v=""/>
    <s v=""/>
    <s v=""/>
    <s v=""/>
    <s v=""/>
    <n v="25"/>
    <n v="20"/>
    <n v="20"/>
    <n v="150"/>
    <n v="17.307692307692299"/>
    <n v="56.6666666666666"/>
    <n v="75"/>
    <n v="5"/>
    <s v=""/>
    <s v="Femme"/>
    <s v="Détaillant mobile"/>
    <n v="1"/>
    <n v="0"/>
    <n v="0"/>
    <n v="0"/>
    <n v="0"/>
    <n v="0"/>
    <n v="0"/>
    <n v="0"/>
    <n v="0"/>
    <n v="0"/>
    <s v="Non, il n'y a pas eu de variation"/>
    <s v="Moins de 20"/>
    <s v=""/>
    <s v=""/>
    <s v=""/>
    <s v=""/>
    <s v=""/>
    <s v=""/>
    <s v=""/>
    <s v="Non"/>
    <s v="Non"/>
    <s v="Oui"/>
    <s v="Oui"/>
    <s v="Oui"/>
    <s v="Oui"/>
    <s v="Oui"/>
    <s v="Oui"/>
    <x v="0"/>
    <s v=""/>
    <s v=""/>
    <s v=""/>
    <s v=""/>
    <s v=""/>
    <s v=""/>
    <s v=""/>
    <s v=""/>
    <s v=""/>
    <s v=""/>
    <s v=""/>
    <s v=""/>
    <s v=""/>
    <s v=""/>
    <s v=""/>
    <s v=""/>
    <s v=""/>
    <s v=""/>
    <s v=""/>
    <s v=""/>
    <s v=""/>
    <s v=""/>
    <x v="0"/>
    <s v=""/>
    <x v="0"/>
    <x v="0"/>
    <x v="0"/>
    <x v="0"/>
    <x v="0"/>
  </r>
  <r>
    <s v="e443b8ce-3427-4a0f-bf0c-dc198a811d4b"/>
    <s v="2021-06-26"/>
    <s v="WFP"/>
    <s v="WFP"/>
    <s v="nord_5720"/>
    <x v="6"/>
    <s v="Cap-Haïtien"/>
    <s v="Cap-Haïtien"/>
    <s v="Centre-ville de Cap Haïtien"/>
    <s v="Marché de Cluny"/>
    <s v="Milieu urbain"/>
    <s v="Enquête auprès d'un marchand"/>
    <n v="150"/>
    <n v="115.384615384615"/>
    <n v="91.304347826086897"/>
    <n v="93.103448275861993"/>
    <n v="250"/>
    <n v="375"/>
    <n v="750"/>
    <s v=""/>
    <s v=""/>
    <s v=""/>
    <s v=""/>
    <s v=""/>
    <s v=""/>
    <s v=""/>
    <s v=""/>
    <s v=""/>
    <s v="Femme"/>
    <s v="Détaillant sur une table"/>
    <n v="1"/>
    <n v="0"/>
    <n v="0"/>
    <n v="0"/>
    <n v="0"/>
    <n v="0"/>
    <n v="0"/>
    <n v="0"/>
    <n v="0"/>
    <n v="0"/>
    <s v="Non, il n'y a pas eu de variation"/>
    <s v="Moins de 20"/>
    <s v="Oui"/>
    <s v="Oui"/>
    <s v="Oui"/>
    <s v="Non"/>
    <s v="Oui"/>
    <s v="Non"/>
    <s v="Oui"/>
    <s v=""/>
    <s v=""/>
    <s v=""/>
    <s v=""/>
    <s v=""/>
    <s v=""/>
    <s v=""/>
    <s v=""/>
    <x v="2"/>
    <s v=""/>
    <s v=""/>
    <s v=""/>
    <s v=""/>
    <s v=""/>
    <s v=""/>
    <s v=""/>
    <s v=""/>
    <s v=""/>
    <s v=""/>
    <s v=""/>
    <s v=""/>
    <s v=""/>
    <s v=""/>
    <s v=""/>
    <s v=""/>
    <s v=""/>
    <s v=""/>
    <s v=""/>
    <s v=""/>
    <s v=""/>
    <s v=""/>
    <x v="2"/>
    <s v="Non"/>
    <x v="1"/>
    <x v="7"/>
    <x v="1"/>
    <x v="17"/>
    <x v="2"/>
  </r>
  <r>
    <s v="9aaded21-75fe-4c68-afc9-3c249a931c67"/>
    <s v="2021-06-26"/>
    <s v="MOJDDE"/>
    <s v="MOJDDE"/>
    <s v="SA0099"/>
    <x v="0"/>
    <s v="Port-à-Piment"/>
    <s v="Port-à-Piment"/>
    <s v="Port-à-piment"/>
    <s v="Marché de Port-à-Piment"/>
    <s v="Milieu rural"/>
    <s v="Enquête auprès d'un marchand"/>
    <n v="100"/>
    <n v="96.153846153846104"/>
    <n v="54.347826086956502"/>
    <n v="77.586206896551701"/>
    <n v="175"/>
    <n v="166.666666666666"/>
    <n v="700"/>
    <s v=""/>
    <s v=""/>
    <s v=""/>
    <s v=""/>
    <s v=""/>
    <s v=""/>
    <s v=""/>
    <s v=""/>
    <s v=""/>
    <s v="Femme"/>
    <s v="Détaillant avec boutique"/>
    <n v="1"/>
    <n v="0"/>
    <n v="0"/>
    <n v="0"/>
    <n v="0"/>
    <n v="0"/>
    <n v="0"/>
    <n v="0"/>
    <n v="0"/>
    <n v="0"/>
    <s v="Non, il n'y a pas eu de variation"/>
    <s v="Moins de 20"/>
    <s v="Oui"/>
    <s v="Oui"/>
    <s v="Non"/>
    <s v="Oui"/>
    <s v="Non"/>
    <s v="Non"/>
    <s v="Oui"/>
    <s v=""/>
    <s v=""/>
    <s v=""/>
    <s v=""/>
    <s v=""/>
    <s v=""/>
    <s v=""/>
    <s v=""/>
    <x v="3"/>
    <s v=""/>
    <s v=""/>
    <s v=""/>
    <s v=""/>
    <s v=""/>
    <s v=""/>
    <s v=""/>
    <s v=""/>
    <s v=""/>
    <s v=""/>
    <s v=""/>
    <s v=""/>
    <s v=""/>
    <s v=""/>
    <s v=""/>
    <s v=""/>
    <s v=""/>
    <s v=""/>
    <s v=""/>
    <s v=""/>
    <s v=""/>
    <s v=""/>
    <x v="1"/>
    <s v="Non"/>
    <x v="1"/>
    <x v="5"/>
    <x v="1"/>
    <x v="15"/>
    <x v="1"/>
  </r>
  <r>
    <s v="c045f2cc-fe97-48dd-8691-0ec3e239f8a0"/>
    <s v="2021-06-26"/>
    <s v="MOJDDE"/>
    <s v="MOJDDE"/>
    <s v="SA0099"/>
    <x v="0"/>
    <s v="Port-à-Piment"/>
    <s v="Port-à-Piment"/>
    <s v="Port-à-piment"/>
    <s v="Marché de Port-à-Piment"/>
    <s v="Milieu rural"/>
    <s v="Enquête auprès d'un marchand"/>
    <n v="110"/>
    <n v="115.384615384615"/>
    <n v="56.521739130434703"/>
    <n v="86.2068965517241"/>
    <n v="177.083333333333"/>
    <n v="172.916666666666"/>
    <n v="710"/>
    <s v=""/>
    <s v=""/>
    <s v=""/>
    <s v=""/>
    <s v=""/>
    <s v=""/>
    <s v=""/>
    <s v=""/>
    <s v=""/>
    <s v="Femme"/>
    <s v="Détaillant avec boutique"/>
    <n v="1"/>
    <n v="0"/>
    <n v="0"/>
    <n v="0"/>
    <n v="0"/>
    <n v="0"/>
    <n v="0"/>
    <n v="0"/>
    <n v="0"/>
    <n v="0"/>
    <s v="Non, il n'y a pas eu de variation"/>
    <s v="Moins de 20"/>
    <s v="Oui"/>
    <s v="Oui"/>
    <s v="Non"/>
    <s v="Oui"/>
    <s v="Non"/>
    <s v="Non"/>
    <s v="Oui"/>
    <s v=""/>
    <s v=""/>
    <s v=""/>
    <s v=""/>
    <s v=""/>
    <s v=""/>
    <s v=""/>
    <s v=""/>
    <x v="2"/>
    <s v=""/>
    <s v=""/>
    <s v=""/>
    <s v=""/>
    <s v=""/>
    <s v=""/>
    <s v=""/>
    <s v=""/>
    <s v=""/>
    <s v=""/>
    <s v=""/>
    <s v=""/>
    <s v=""/>
    <s v=""/>
    <s v=""/>
    <s v=""/>
    <s v=""/>
    <s v=""/>
    <s v=""/>
    <s v=""/>
    <s v=""/>
    <s v=""/>
    <x v="1"/>
    <s v="Non"/>
    <x v="1"/>
    <x v="5"/>
    <x v="1"/>
    <x v="15"/>
    <x v="1"/>
  </r>
  <r>
    <s v="0efa2b46-6dba-47c1-afca-fc3c5f75dca4"/>
    <s v="2021-06-26"/>
    <s v="MOJDDE"/>
    <s v="MOJDDE"/>
    <s v="SA0099"/>
    <x v="0"/>
    <s v="Port-à-Piment"/>
    <s v="Port-à-Piment"/>
    <s v="Port-à-piment"/>
    <s v="Marché de Port-à-Piment"/>
    <s v="Milieu rural"/>
    <s v="Enquête auprès d'un marchand"/>
    <n v="100"/>
    <n v="121.153846153846"/>
    <n v="56.521739130434703"/>
    <n v="87.931034482758605"/>
    <n v="179.166666666666"/>
    <n v="175"/>
    <n v="720"/>
    <s v=""/>
    <s v=""/>
    <s v=""/>
    <s v=""/>
    <s v=""/>
    <s v=""/>
    <s v=""/>
    <s v=""/>
    <s v=""/>
    <s v="Femme"/>
    <s v="Détaillant sur une table"/>
    <n v="1"/>
    <n v="0"/>
    <n v="0"/>
    <n v="0"/>
    <n v="0"/>
    <n v="0"/>
    <n v="0"/>
    <n v="0"/>
    <n v="0"/>
    <n v="0"/>
    <s v="Non, il n'y a pas eu de variation"/>
    <s v="Entre 21 et 60"/>
    <s v="Oui"/>
    <s v="Oui"/>
    <s v="Non"/>
    <s v="Oui"/>
    <s v="Non"/>
    <s v="Non"/>
    <s v="Oui"/>
    <s v=""/>
    <s v=""/>
    <s v=""/>
    <s v=""/>
    <s v=""/>
    <s v=""/>
    <s v=""/>
    <s v=""/>
    <x v="2"/>
    <s v=""/>
    <s v=""/>
    <s v=""/>
    <s v=""/>
    <s v=""/>
    <s v=""/>
    <s v=""/>
    <s v=""/>
    <s v=""/>
    <s v=""/>
    <s v=""/>
    <s v=""/>
    <s v=""/>
    <s v=""/>
    <s v=""/>
    <s v=""/>
    <s v=""/>
    <s v=""/>
    <s v=""/>
    <s v=""/>
    <s v=""/>
    <s v=""/>
    <x v="1"/>
    <s v="Je ne sais pas, je ne souhaite pas répondre"/>
    <x v="1"/>
    <x v="5"/>
    <x v="1"/>
    <x v="15"/>
    <x v="1"/>
  </r>
  <r>
    <s v="dde751ee-bce9-4a79-9c71-a74aa4e9ad8c"/>
    <s v="2021-06-26"/>
    <s v="MOJDDE"/>
    <s v="MOJDDE"/>
    <s v="SA0099"/>
    <x v="0"/>
    <s v="Port-à-Piment"/>
    <s v="Port-à-Piment"/>
    <s v="Port-à-piment"/>
    <s v="Marché de Port-à-Piment"/>
    <s v="Milieu rural"/>
    <s v="Enquête auprès d'un marchand"/>
    <n v="105"/>
    <n v="123.07692307692299"/>
    <n v="58.695652173912997"/>
    <n v="89.655172413793096"/>
    <n v="191.666666666666"/>
    <n v="177.083333333333"/>
    <n v="740"/>
    <s v=""/>
    <s v=""/>
    <s v=""/>
    <s v=""/>
    <s v=""/>
    <s v=""/>
    <s v=""/>
    <s v=""/>
    <s v=""/>
    <s v="Femme"/>
    <s v="Détaillant sur une table"/>
    <n v="1"/>
    <n v="0"/>
    <n v="0"/>
    <n v="0"/>
    <n v="0"/>
    <n v="0"/>
    <n v="0"/>
    <n v="0"/>
    <n v="0"/>
    <n v="0"/>
    <s v="Non, il n'y a pas eu de variation"/>
    <s v="Entre 21 et 60"/>
    <s v="Oui"/>
    <s v="Oui"/>
    <s v="Non"/>
    <s v="Oui"/>
    <s v="Non"/>
    <s v="Non"/>
    <s v="Oui"/>
    <s v=""/>
    <s v=""/>
    <s v=""/>
    <s v=""/>
    <s v=""/>
    <s v=""/>
    <s v=""/>
    <s v=""/>
    <x v="2"/>
    <s v=""/>
    <s v=""/>
    <s v=""/>
    <s v=""/>
    <s v=""/>
    <s v=""/>
    <s v=""/>
    <s v=""/>
    <s v=""/>
    <s v=""/>
    <s v=""/>
    <s v=""/>
    <s v=""/>
    <s v=""/>
    <s v=""/>
    <s v=""/>
    <s v=""/>
    <s v=""/>
    <s v=""/>
    <s v=""/>
    <s v=""/>
    <s v=""/>
    <x v="1"/>
    <s v="Non"/>
    <x v="1"/>
    <x v="5"/>
    <x v="1"/>
    <x v="15"/>
    <x v="1"/>
  </r>
  <r>
    <s v="49431afb-f7ee-4461-a741-b9fd0089070e"/>
    <s v="2021-06-26"/>
    <s v="MOJDDE"/>
    <s v="MOJDDE"/>
    <s v="SA0099"/>
    <x v="0"/>
    <s v="Port-à-Piment"/>
    <s v="Port-à-Piment"/>
    <s v="Port-à-piment"/>
    <s v="Marché de Port-à-Piment"/>
    <s v="Milieu rural"/>
    <s v="Enquête auprès d'un marchand"/>
    <n v="115"/>
    <n v="96.15"/>
    <n v="60.869565217391298"/>
    <n v="96.551724137931004"/>
    <n v="181.25"/>
    <n v="170.833333333333"/>
    <n v="710"/>
    <s v=""/>
    <s v=""/>
    <s v=""/>
    <s v=""/>
    <s v=""/>
    <s v=""/>
    <s v=""/>
    <s v=""/>
    <s v=""/>
    <s v="Femme"/>
    <s v="Détaillant avec boutique"/>
    <n v="1"/>
    <n v="0"/>
    <n v="0"/>
    <n v="0"/>
    <n v="0"/>
    <n v="0"/>
    <n v="0"/>
    <n v="0"/>
    <n v="0"/>
    <n v="0"/>
    <s v="Non, il n'y a pas eu de variation"/>
    <s v="Entre 21 et 60"/>
    <s v="Oui"/>
    <s v="Oui"/>
    <s v="Non"/>
    <s v="Oui"/>
    <s v="Non"/>
    <s v="Non"/>
    <s v="Oui"/>
    <s v=""/>
    <s v=""/>
    <s v=""/>
    <s v=""/>
    <s v=""/>
    <s v=""/>
    <s v=""/>
    <s v=""/>
    <x v="2"/>
    <s v=""/>
    <s v=""/>
    <s v=""/>
    <s v=""/>
    <s v=""/>
    <s v=""/>
    <s v=""/>
    <s v=""/>
    <s v=""/>
    <s v=""/>
    <s v=""/>
    <s v=""/>
    <s v=""/>
    <s v=""/>
    <s v=""/>
    <s v=""/>
    <s v=""/>
    <s v=""/>
    <s v=""/>
    <s v=""/>
    <s v=""/>
    <s v=""/>
    <x v="1"/>
    <s v="Je ne sais pas, je ne souhaite pas répondre"/>
    <x v="1"/>
    <x v="5"/>
    <x v="1"/>
    <x v="15"/>
    <x v="1"/>
  </r>
  <r>
    <s v="5f824d83-5f49-4241-aa82-77c1ff1c2eaf"/>
    <s v="2021-06-24"/>
    <s v="CARE"/>
    <s v="CARE"/>
    <s v="LFP84"/>
    <x v="1"/>
    <s v="Chambellan"/>
    <s v="Chambellan"/>
    <s v="Centre-ville de Chambellan / Dejean"/>
    <s v="Marché communal de Chambellan"/>
    <s v="Milieu rural"/>
    <s v="Enquête auprès d'un marchand"/>
    <n v="80"/>
    <n v="96.153846153846104"/>
    <n v="86.956521739130395"/>
    <n v="86.2068965517241"/>
    <n v="156.25"/>
    <n v="208.333333333333"/>
    <n v="700"/>
    <s v=""/>
    <s v=""/>
    <s v=""/>
    <s v=""/>
    <s v=""/>
    <s v=""/>
    <s v=""/>
    <s v=""/>
    <s v=""/>
    <s v="Femme"/>
    <s v="Détaillant sur une table"/>
    <n v="1"/>
    <n v="0"/>
    <n v="0"/>
    <n v="0"/>
    <n v="0"/>
    <n v="0"/>
    <n v="0"/>
    <n v="0"/>
    <n v="0"/>
    <n v="0"/>
    <s v="Je ne sais pas / Je ne souhaite pas répondre"/>
    <s v="Moins de 20"/>
    <s v="Oui"/>
    <s v="Oui"/>
    <s v="Oui"/>
    <s v="Oui"/>
    <s v="Non"/>
    <s v="Oui"/>
    <s v="Oui"/>
    <s v=""/>
    <s v=""/>
    <s v=""/>
    <s v=""/>
    <s v=""/>
    <s v=""/>
    <s v=""/>
    <s v=""/>
    <x v="2"/>
    <s v=""/>
    <s v=""/>
    <s v=""/>
    <s v=""/>
    <s v=""/>
    <s v=""/>
    <s v=""/>
    <s v=""/>
    <s v=""/>
    <s v=""/>
    <s v=""/>
    <s v=""/>
    <s v=""/>
    <s v=""/>
    <s v=""/>
    <s v=""/>
    <s v=""/>
    <s v=""/>
    <s v=""/>
    <s v=""/>
    <s v=""/>
    <s v=""/>
    <x v="2"/>
    <s v="Non"/>
    <x v="1"/>
    <x v="6"/>
    <x v="1"/>
    <x v="19"/>
    <x v="2"/>
  </r>
  <r>
    <s v="d81f9efd-6330-43a6-b28d-b6a2d4aaa171"/>
    <s v="2021-06-24"/>
    <s v="CARE"/>
    <s v="CARE"/>
    <s v="LFP84"/>
    <x v="1"/>
    <s v="Chambellan"/>
    <s v="Chambellan"/>
    <s v="Centre-ville de Chambellan / Dejean"/>
    <s v="Marché communal de Chambellan"/>
    <s v="Milieu rural"/>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s v="Moins de 20"/>
    <s v="Oui"/>
    <s v="Oui"/>
    <s v="Oui"/>
    <s v="Oui"/>
    <s v="Non"/>
    <s v="Oui"/>
    <s v="Oui"/>
    <s v=""/>
    <s v=""/>
    <s v=""/>
    <s v=""/>
    <s v=""/>
    <s v=""/>
    <s v=""/>
    <s v=""/>
    <x v="2"/>
    <s v=""/>
    <s v=""/>
    <s v=""/>
    <s v=""/>
    <s v=""/>
    <s v=""/>
    <s v=""/>
    <s v=""/>
    <s v=""/>
    <s v=""/>
    <s v=""/>
    <s v=""/>
    <s v=""/>
    <s v=""/>
    <s v=""/>
    <s v=""/>
    <s v=""/>
    <s v=""/>
    <s v=""/>
    <s v=""/>
    <s v=""/>
    <s v=""/>
    <x v="2"/>
    <s v="Je ne sais pas, je ne souhaite pas répondre"/>
    <x v="1"/>
    <x v="6"/>
    <x v="1"/>
    <x v="19"/>
    <x v="2"/>
  </r>
  <r>
    <s v="87f1db93-5bee-4edf-b943-07dd8cfed85e"/>
    <s v="2021-06-24"/>
    <s v="CARE"/>
    <s v="CARE"/>
    <s v="LFP84"/>
    <x v="1"/>
    <s v="Chambellan"/>
    <s v="Chambellan"/>
    <s v="Centre-ville de Chambellan / Dejean"/>
    <s v="Marché communal de Chambellan"/>
    <s v="Milieu rural"/>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s v="Entre 21 et 60"/>
    <s v="Oui"/>
    <s v="Oui"/>
    <s v="Oui"/>
    <s v="Oui"/>
    <s v="Non"/>
    <s v="Oui"/>
    <s v="Oui"/>
    <s v=""/>
    <s v=""/>
    <s v=""/>
    <s v=""/>
    <s v=""/>
    <s v=""/>
    <s v=""/>
    <s v=""/>
    <x v="2"/>
    <s v=""/>
    <s v=""/>
    <s v=""/>
    <s v=""/>
    <s v=""/>
    <s v=""/>
    <s v=""/>
    <s v=""/>
    <s v=""/>
    <s v=""/>
    <s v=""/>
    <s v=""/>
    <s v=""/>
    <s v=""/>
    <s v=""/>
    <s v=""/>
    <s v=""/>
    <s v=""/>
    <s v=""/>
    <s v=""/>
    <s v=""/>
    <s v=""/>
    <x v="2"/>
    <s v="Oui"/>
    <x v="1"/>
    <x v="6"/>
    <x v="1"/>
    <x v="19"/>
    <x v="2"/>
  </r>
  <r>
    <s v="ea87dd95-f497-4671-b7df-73284945f22c"/>
    <s v="2021-06-24"/>
    <s v="CARE"/>
    <s v="CARE"/>
    <s v="LFP84"/>
    <x v="1"/>
    <s v="Chambellan"/>
    <s v="Chambellan"/>
    <s v="Centre-ville de Chambellan / Dejean"/>
    <s v="Marché communal de Chambellan"/>
    <s v="Milieu rural"/>
    <s v="Enquête auprès d'un marchand"/>
    <n v="80"/>
    <n v="96.153846153846104"/>
    <n v="86.956521739130395"/>
    <n v="86.2068965517241"/>
    <n v="166.666666666666"/>
    <n v="208.333333333333"/>
    <n v="700"/>
    <s v=""/>
    <s v=""/>
    <s v=""/>
    <s v=""/>
    <s v=""/>
    <s v=""/>
    <s v=""/>
    <s v=""/>
    <s v=""/>
    <s v="Homme"/>
    <s v="Détaillant avec boutique"/>
    <n v="1"/>
    <n v="0"/>
    <n v="0"/>
    <n v="0"/>
    <n v="0"/>
    <n v="0"/>
    <n v="1"/>
    <n v="1"/>
    <n v="0"/>
    <n v="0"/>
    <s v="Oui, il y a plus de commerçants par rapport au mois passé"/>
    <s v="Plus de 60"/>
    <s v="Oui"/>
    <s v="Oui"/>
    <s v="Oui"/>
    <s v="Oui"/>
    <s v="Non"/>
    <s v="Oui"/>
    <s v="Oui"/>
    <s v=""/>
    <s v=""/>
    <s v=""/>
    <s v=""/>
    <s v=""/>
    <s v=""/>
    <s v=""/>
    <s v=""/>
    <x v="2"/>
    <s v=""/>
    <s v=""/>
    <s v=""/>
    <s v=""/>
    <s v=""/>
    <s v=""/>
    <s v=""/>
    <s v=""/>
    <s v=""/>
    <s v=""/>
    <s v=""/>
    <s v=""/>
    <s v=""/>
    <s v=""/>
    <s v=""/>
    <s v=""/>
    <s v=""/>
    <s v=""/>
    <s v=""/>
    <s v=""/>
    <s v=""/>
    <s v=""/>
    <x v="2"/>
    <s v="Oui"/>
    <x v="1"/>
    <x v="6"/>
    <x v="1"/>
    <x v="19"/>
    <x v="2"/>
  </r>
  <r>
    <s v="bb1956a8-f97e-4a69-bb44-78fee671b15d"/>
    <s v="2021-06-24"/>
    <s v="CARE"/>
    <s v="CARE"/>
    <s v="LFP84"/>
    <x v="1"/>
    <s v="Chambellan"/>
    <s v="Chambellan"/>
    <s v="Centre-ville de Chambellan / Dejean"/>
    <s v="Marché communal de Chambellan"/>
    <s v="Milieu rural"/>
    <s v="Enquête auprès d'un client (pour l'eau de boisson uniquement)"/>
    <s v=""/>
    <s v=""/>
    <s v=""/>
    <s v=""/>
    <s v=""/>
    <s v=""/>
    <s v=""/>
    <s v=""/>
    <s v=""/>
    <s v=""/>
    <s v=""/>
    <s v=""/>
    <s v=""/>
    <s v=""/>
    <s v=""/>
    <n v="13"/>
    <s v="Homme"/>
    <s v=""/>
    <s v=""/>
    <s v=""/>
    <s v=""/>
    <s v=""/>
    <s v=""/>
    <s v=""/>
    <s v=""/>
    <s v=""/>
    <s v=""/>
    <s v=""/>
    <s v=""/>
    <s v=""/>
    <s v=""/>
    <s v=""/>
    <s v=""/>
    <s v=""/>
    <s v=""/>
    <s v=""/>
    <s v=""/>
    <s v=""/>
    <s v=""/>
    <s v=""/>
    <s v=""/>
    <s v=""/>
    <s v=""/>
    <s v=""/>
    <s v=""/>
    <x v="0"/>
    <s v=""/>
    <s v=""/>
    <s v=""/>
    <s v=""/>
    <s v=""/>
    <s v=""/>
    <s v=""/>
    <s v=""/>
    <s v=""/>
    <s v=""/>
    <s v=""/>
    <s v=""/>
    <s v=""/>
    <s v=""/>
    <s v=""/>
    <s v=""/>
    <s v=""/>
    <s v=""/>
    <s v=""/>
    <s v=""/>
    <s v=""/>
    <s v=""/>
    <x v="0"/>
    <s v=""/>
    <x v="0"/>
    <x v="0"/>
    <x v="0"/>
    <x v="0"/>
    <x v="0"/>
  </r>
  <r>
    <s v="1075d786-cf5f-43e1-8775-3fe5bfed60e1"/>
    <s v="2021-06-24"/>
    <s v="CARE"/>
    <s v="CARE"/>
    <s v="LFP84"/>
    <x v="1"/>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x v="0"/>
    <s v=""/>
    <s v=""/>
    <s v=""/>
    <s v=""/>
    <s v=""/>
    <s v=""/>
    <s v=""/>
    <s v=""/>
    <s v=""/>
    <s v=""/>
    <s v=""/>
    <s v=""/>
    <s v=""/>
    <s v=""/>
    <s v=""/>
    <s v=""/>
    <s v=""/>
    <s v=""/>
    <s v=""/>
    <s v=""/>
    <s v=""/>
    <s v=""/>
    <x v="0"/>
    <s v=""/>
    <x v="0"/>
    <x v="0"/>
    <x v="0"/>
    <x v="0"/>
    <x v="0"/>
  </r>
  <r>
    <s v="0b44f6b4-ad9b-43b8-97ea-b36dd722a0c8"/>
    <s v="2021-06-24"/>
    <s v="CARE"/>
    <s v="CARE"/>
    <s v="LFP84"/>
    <x v="1"/>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x v="0"/>
    <s v=""/>
    <s v=""/>
    <s v=""/>
    <s v=""/>
    <s v=""/>
    <s v=""/>
    <s v=""/>
    <s v=""/>
    <s v=""/>
    <s v=""/>
    <s v=""/>
    <s v=""/>
    <s v=""/>
    <s v=""/>
    <s v=""/>
    <s v=""/>
    <s v=""/>
    <s v=""/>
    <s v=""/>
    <s v=""/>
    <s v=""/>
    <s v=""/>
    <x v="0"/>
    <s v=""/>
    <x v="0"/>
    <x v="0"/>
    <x v="0"/>
    <x v="0"/>
    <x v="0"/>
  </r>
  <r>
    <s v="e3eaca60-123f-4b29-8d69-f202e6a33b7a"/>
    <s v="2021-06-24"/>
    <s v="CARE"/>
    <s v="CARE"/>
    <s v="LFP84"/>
    <x v="1"/>
    <s v="Chambellan"/>
    <s v="Chambellan"/>
    <s v="Centre-ville de Chambellan / Dejean"/>
    <s v="Marché communal de Chambellan"/>
    <s v="Milieu rural"/>
    <s v="Enquête auprès d'un client (pour l'eau de boisson uniquement)"/>
    <s v=""/>
    <s v=""/>
    <s v=""/>
    <s v=""/>
    <s v=""/>
    <s v=""/>
    <s v=""/>
    <s v=""/>
    <s v=""/>
    <s v=""/>
    <s v=""/>
    <s v=""/>
    <s v=""/>
    <s v=""/>
    <s v=""/>
    <n v="13"/>
    <s v="Homme"/>
    <s v=""/>
    <s v=""/>
    <s v=""/>
    <s v=""/>
    <s v=""/>
    <s v=""/>
    <s v=""/>
    <s v=""/>
    <s v=""/>
    <s v=""/>
    <s v=""/>
    <s v=""/>
    <s v=""/>
    <s v=""/>
    <s v=""/>
    <s v=""/>
    <s v=""/>
    <s v=""/>
    <s v=""/>
    <s v=""/>
    <s v=""/>
    <s v=""/>
    <s v=""/>
    <s v=""/>
    <s v=""/>
    <s v=""/>
    <s v=""/>
    <s v=""/>
    <x v="0"/>
    <s v=""/>
    <s v=""/>
    <s v=""/>
    <s v=""/>
    <s v=""/>
    <s v=""/>
    <s v=""/>
    <s v=""/>
    <s v=""/>
    <s v=""/>
    <s v=""/>
    <s v=""/>
    <s v=""/>
    <s v=""/>
    <s v=""/>
    <s v=""/>
    <s v=""/>
    <s v=""/>
    <s v=""/>
    <s v=""/>
    <s v=""/>
    <s v=""/>
    <x v="0"/>
    <s v=""/>
    <x v="0"/>
    <x v="0"/>
    <x v="0"/>
    <x v="0"/>
    <x v="0"/>
  </r>
  <r>
    <s v="605b4a65-02dc-4025-b732-16ec33f22958"/>
    <s v="2021-06-24"/>
    <s v="CARE"/>
    <s v="CARE"/>
    <s v="LFP84"/>
    <x v="1"/>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x v="0"/>
    <s v=""/>
    <s v=""/>
    <s v=""/>
    <s v=""/>
    <s v=""/>
    <s v=""/>
    <s v=""/>
    <s v=""/>
    <s v=""/>
    <s v=""/>
    <s v=""/>
    <s v=""/>
    <s v=""/>
    <s v=""/>
    <s v=""/>
    <s v=""/>
    <s v=""/>
    <s v=""/>
    <s v=""/>
    <s v=""/>
    <s v=""/>
    <s v=""/>
    <x v="0"/>
    <s v=""/>
    <x v="0"/>
    <x v="0"/>
    <x v="0"/>
    <x v="0"/>
    <x v="0"/>
  </r>
  <r>
    <s v="ab784851-84bf-46eb-a054-c89cdd2fd1a8"/>
    <s v="2021-06-26"/>
    <s v="MOJDDE"/>
    <s v="MOJDDE"/>
    <s v="EI3120"/>
    <x v="0"/>
    <s v="Port-à-Piment"/>
    <s v="Port-à-Piment"/>
    <s v="Port-à-piment"/>
    <s v="Marché de Port-à-Piment"/>
    <s v="Milieu rural"/>
    <s v="Enquête auprès d'un marchand"/>
    <s v=""/>
    <s v=""/>
    <s v=""/>
    <s v=""/>
    <s v=""/>
    <s v=""/>
    <s v=""/>
    <n v="30"/>
    <n v="25"/>
    <n v="25"/>
    <n v="50"/>
    <n v="25"/>
    <n v="100"/>
    <n v="100"/>
    <n v="5"/>
    <s v=""/>
    <s v="Femme"/>
    <s v="Détaillant sur une table"/>
    <n v="1"/>
    <n v="0"/>
    <n v="0"/>
    <n v="0"/>
    <n v="0"/>
    <n v="0"/>
    <n v="0"/>
    <n v="0"/>
    <n v="0"/>
    <n v="0"/>
    <s v="Non, il n'y a pas eu de variation"/>
    <s v="Entre 21 et 60"/>
    <s v=""/>
    <s v=""/>
    <s v=""/>
    <s v=""/>
    <s v=""/>
    <s v=""/>
    <s v=""/>
    <s v="Oui"/>
    <s v="Oui"/>
    <s v="Oui"/>
    <s v="Oui"/>
    <s v="Oui"/>
    <s v="Oui"/>
    <s v="Oui"/>
    <s v="Oui"/>
    <x v="0"/>
    <s v=""/>
    <s v=""/>
    <s v=""/>
    <s v=""/>
    <s v=""/>
    <s v=""/>
    <s v=""/>
    <s v=""/>
    <s v=""/>
    <s v=""/>
    <s v=""/>
    <s v=""/>
    <s v=""/>
    <s v=""/>
    <s v=""/>
    <s v=""/>
    <s v=""/>
    <s v=""/>
    <s v=""/>
    <s v=""/>
    <s v=""/>
    <s v=""/>
    <x v="0"/>
    <s v=""/>
    <x v="0"/>
    <x v="0"/>
    <x v="0"/>
    <x v="0"/>
    <x v="0"/>
  </r>
  <r>
    <s v="07383aa5-cbb5-4fea-a5c0-014e9f35dc98"/>
    <s v="2021-06-26"/>
    <s v="MOJDDE"/>
    <s v="MOJDDE"/>
    <s v="EI3120"/>
    <x v="0"/>
    <s v="Port-à-Piment"/>
    <s v="Port-à-Piment"/>
    <s v="Port-à-piment"/>
    <s v="Marché de Port-à-Piment"/>
    <s v="Milieu rural"/>
    <s v="Enquête auprès d'un marchand"/>
    <s v=""/>
    <s v=""/>
    <s v=""/>
    <s v=""/>
    <s v=""/>
    <s v=""/>
    <s v=""/>
    <n v="30"/>
    <n v="25"/>
    <n v="50"/>
    <n v="50"/>
    <n v="35"/>
    <n v="100"/>
    <n v="75"/>
    <n v="10"/>
    <s v=""/>
    <s v="Femme"/>
    <s v="Détaillant sur une table"/>
    <n v="1"/>
    <n v="0"/>
    <n v="0"/>
    <n v="0"/>
    <n v="0"/>
    <n v="0"/>
    <n v="0"/>
    <n v="0"/>
    <n v="0"/>
    <n v="0"/>
    <s v="Non, il n'y a pas eu de variation"/>
    <s v="Entre 21 et 60"/>
    <s v=""/>
    <s v=""/>
    <s v=""/>
    <s v=""/>
    <s v=""/>
    <s v=""/>
    <s v=""/>
    <s v="Oui"/>
    <s v="Oui"/>
    <s v="Oui"/>
    <s v="Oui"/>
    <s v="Oui"/>
    <s v="Oui"/>
    <s v="Oui"/>
    <s v="Oui"/>
    <x v="0"/>
    <s v=""/>
    <s v=""/>
    <s v=""/>
    <s v=""/>
    <s v=""/>
    <s v=""/>
    <s v=""/>
    <s v=""/>
    <s v=""/>
    <s v=""/>
    <s v=""/>
    <s v=""/>
    <s v=""/>
    <s v=""/>
    <s v=""/>
    <s v=""/>
    <s v=""/>
    <s v=""/>
    <s v=""/>
    <s v=""/>
    <s v=""/>
    <s v=""/>
    <x v="0"/>
    <s v=""/>
    <x v="0"/>
    <x v="0"/>
    <x v="0"/>
    <x v="0"/>
    <x v="0"/>
  </r>
  <r>
    <s v="226b0820-2f99-40b9-8728-c94b58085ab8"/>
    <s v="2021-06-26"/>
    <s v="MOJDDE"/>
    <s v="MOJDDE"/>
    <s v="EI3120"/>
    <x v="0"/>
    <s v="Port-à-Piment"/>
    <s v="Port-à-Piment"/>
    <s v="Port-à-piment"/>
    <s v="Marché de Port-à-Piment"/>
    <s v="Milieu rural"/>
    <s v="Enquête auprès d'un marchand"/>
    <s v=""/>
    <s v=""/>
    <s v=""/>
    <s v=""/>
    <s v=""/>
    <s v=""/>
    <s v=""/>
    <n v="30"/>
    <n v="25"/>
    <n v="50"/>
    <n v="50"/>
    <n v="35"/>
    <n v="85"/>
    <n v="100"/>
    <n v="10"/>
    <s v=""/>
    <s v="Femme"/>
    <s v="Détaillant sur une table"/>
    <n v="1"/>
    <n v="0"/>
    <n v="0"/>
    <n v="0"/>
    <n v="0"/>
    <n v="0"/>
    <n v="0"/>
    <n v="0"/>
    <n v="0"/>
    <n v="0"/>
    <s v="Non, il n'y a pas eu de variation"/>
    <s v="Plus de 60"/>
    <s v=""/>
    <s v=""/>
    <s v=""/>
    <s v=""/>
    <s v=""/>
    <s v=""/>
    <s v=""/>
    <s v="Oui"/>
    <s v="Oui"/>
    <s v="Oui"/>
    <s v="Oui"/>
    <s v="Oui"/>
    <s v="Oui"/>
    <s v="Oui"/>
    <s v="Oui"/>
    <x v="0"/>
    <s v=""/>
    <s v=""/>
    <s v=""/>
    <s v=""/>
    <s v=""/>
    <s v=""/>
    <s v=""/>
    <s v=""/>
    <s v=""/>
    <s v=""/>
    <s v=""/>
    <s v=""/>
    <s v=""/>
    <s v=""/>
    <s v=""/>
    <s v=""/>
    <s v=""/>
    <s v=""/>
    <s v=""/>
    <s v=""/>
    <s v=""/>
    <s v=""/>
    <x v="0"/>
    <s v=""/>
    <x v="0"/>
    <x v="0"/>
    <x v="0"/>
    <x v="0"/>
    <x v="0"/>
  </r>
  <r>
    <s v="4a49c945-3e64-4dc2-91a7-447f8b3564ac"/>
    <s v="2021-06-26"/>
    <s v="MOJDDE"/>
    <s v="MOJDDE"/>
    <s v="EI3120"/>
    <x v="0"/>
    <s v="Port-à-Piment"/>
    <s v="Port-à-Piment"/>
    <s v="Port-à-piment"/>
    <s v="Marché de Port-à-Piment"/>
    <s v="Milieu rural"/>
    <s v="Enquête auprès d'un marchand"/>
    <s v=""/>
    <s v=""/>
    <s v=""/>
    <s v=""/>
    <s v=""/>
    <s v=""/>
    <s v=""/>
    <n v="30"/>
    <n v="25"/>
    <n v="25"/>
    <n v="50"/>
    <n v="25"/>
    <n v="75"/>
    <n v="75"/>
    <n v="5"/>
    <s v=""/>
    <s v="Femme"/>
    <s v="Détaillant avec boutique"/>
    <n v="1"/>
    <n v="0"/>
    <n v="0"/>
    <n v="0"/>
    <n v="0"/>
    <n v="0"/>
    <n v="0"/>
    <n v="0"/>
    <n v="1"/>
    <n v="0"/>
    <s v="Non, il n'y a pas eu de variation"/>
    <s v="Plus de 60"/>
    <s v=""/>
    <s v=""/>
    <s v=""/>
    <s v=""/>
    <s v=""/>
    <s v=""/>
    <s v=""/>
    <s v="Oui"/>
    <s v="Oui"/>
    <s v="Oui"/>
    <s v="Oui"/>
    <s v="Oui"/>
    <s v="Oui"/>
    <s v="Oui"/>
    <s v="Oui"/>
    <x v="0"/>
    <s v=""/>
    <s v=""/>
    <s v=""/>
    <s v=""/>
    <s v=""/>
    <s v=""/>
    <s v=""/>
    <s v=""/>
    <s v=""/>
    <s v=""/>
    <s v=""/>
    <s v=""/>
    <s v=""/>
    <s v=""/>
    <s v=""/>
    <s v=""/>
    <s v=""/>
    <s v=""/>
    <s v=""/>
    <s v=""/>
    <s v=""/>
    <s v=""/>
    <x v="0"/>
    <s v=""/>
    <x v="0"/>
    <x v="0"/>
    <x v="0"/>
    <x v="0"/>
    <x v="0"/>
  </r>
  <r>
    <s v="04b0b7ec-812c-4525-90e2-73e687102254"/>
    <s v="2021-06-26"/>
    <s v="WFP"/>
    <s v="WFP"/>
    <s v="nord_5720"/>
    <x v="6"/>
    <s v="Cap-Haïtien"/>
    <s v="Cap-Haïtien"/>
    <s v="Centre-ville de Cap Haïtien"/>
    <s v="Marché de Cluny"/>
    <s v="Milieu urbain"/>
    <s v="Enquête auprès d'un client (pour l'eau de boisson uniquement)"/>
    <s v=""/>
    <s v=""/>
    <s v=""/>
    <s v=""/>
    <s v=""/>
    <s v=""/>
    <s v=""/>
    <s v=""/>
    <s v=""/>
    <s v=""/>
    <s v=""/>
    <s v=""/>
    <s v=""/>
    <s v=""/>
    <s v=""/>
    <n v="5"/>
    <s v="Femme"/>
    <s v=""/>
    <s v=""/>
    <s v=""/>
    <s v=""/>
    <s v=""/>
    <s v=""/>
    <s v=""/>
    <s v=""/>
    <s v=""/>
    <s v=""/>
    <s v=""/>
    <s v=""/>
    <s v=""/>
    <s v=""/>
    <s v=""/>
    <s v=""/>
    <s v=""/>
    <s v=""/>
    <s v=""/>
    <s v=""/>
    <s v=""/>
    <s v=""/>
    <s v=""/>
    <s v=""/>
    <s v=""/>
    <s v=""/>
    <s v=""/>
    <s v=""/>
    <x v="0"/>
    <s v=""/>
    <s v=""/>
    <s v=""/>
    <s v=""/>
    <s v=""/>
    <s v=""/>
    <s v=""/>
    <s v=""/>
    <s v=""/>
    <s v=""/>
    <s v=""/>
    <s v=""/>
    <s v=""/>
    <s v=""/>
    <s v=""/>
    <s v=""/>
    <s v=""/>
    <s v=""/>
    <s v=""/>
    <s v=""/>
    <s v=""/>
    <s v=""/>
    <x v="0"/>
    <s v=""/>
    <x v="0"/>
    <x v="0"/>
    <x v="0"/>
    <x v="0"/>
    <x v="0"/>
  </r>
  <r>
    <s v="69567c68-ba35-441f-8d94-b3c50be3c99c"/>
    <s v="2021-06-26"/>
    <s v="WFP"/>
    <s v="WFP"/>
    <s v="nord_5720"/>
    <x v="6"/>
    <s v="Cap-Haïtien"/>
    <s v="Cap-Haïtien"/>
    <s v="Centre-ville de Cap Haïtien"/>
    <s v="Marché de Cluny"/>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da7dd11c-241c-406e-9bf4-5130ad6275dc"/>
    <s v="2021-06-26"/>
    <s v="WFP"/>
    <s v="WFP"/>
    <s v="nord_5720"/>
    <x v="6"/>
    <s v="Cap-Haïtien"/>
    <s v="Cap-Haïtien"/>
    <s v="Centre-ville de Cap Haïtien"/>
    <s v="Marché de Cluny"/>
    <s v="Milieu urbain"/>
    <s v="Enquête auprès d'un client (pour l'eau de boisson uniquement)"/>
    <s v=""/>
    <s v=""/>
    <s v=""/>
    <s v=""/>
    <s v=""/>
    <s v=""/>
    <s v=""/>
    <s v=""/>
    <s v=""/>
    <s v=""/>
    <s v=""/>
    <s v=""/>
    <s v=""/>
    <s v=""/>
    <s v=""/>
    <n v="8"/>
    <s v="Femme"/>
    <s v=""/>
    <s v=""/>
    <s v=""/>
    <s v=""/>
    <s v=""/>
    <s v=""/>
    <s v=""/>
    <s v=""/>
    <s v=""/>
    <s v=""/>
    <s v=""/>
    <s v=""/>
    <s v=""/>
    <s v=""/>
    <s v=""/>
    <s v=""/>
    <s v=""/>
    <s v=""/>
    <s v=""/>
    <s v=""/>
    <s v=""/>
    <s v=""/>
    <s v=""/>
    <s v=""/>
    <s v=""/>
    <s v=""/>
    <s v=""/>
    <s v=""/>
    <x v="0"/>
    <s v=""/>
    <s v=""/>
    <s v=""/>
    <s v=""/>
    <s v=""/>
    <s v=""/>
    <s v=""/>
    <s v=""/>
    <s v=""/>
    <s v=""/>
    <s v=""/>
    <s v=""/>
    <s v=""/>
    <s v=""/>
    <s v=""/>
    <s v=""/>
    <s v=""/>
    <s v=""/>
    <s v=""/>
    <s v=""/>
    <s v=""/>
    <s v=""/>
    <x v="0"/>
    <s v=""/>
    <x v="0"/>
    <x v="0"/>
    <x v="0"/>
    <x v="0"/>
    <x v="0"/>
  </r>
  <r>
    <s v="041983c5-6c78-4656-8370-6e5600bb1de7"/>
    <s v="2021-06-26"/>
    <s v="WFP"/>
    <s v="WFP"/>
    <s v="nord_5720"/>
    <x v="6"/>
    <s v="Cap-Haïtien"/>
    <s v="Cap-Haïtien"/>
    <s v="Centre-ville de Cap Haïtien"/>
    <s v="Marché de Cluny"/>
    <s v="Milieu urbain"/>
    <s v="Enquête auprès d'un client (pour l'eau de boisson uniquement)"/>
    <s v=""/>
    <s v=""/>
    <s v=""/>
    <s v=""/>
    <s v=""/>
    <s v=""/>
    <s v=""/>
    <s v=""/>
    <s v=""/>
    <s v=""/>
    <s v=""/>
    <s v=""/>
    <s v=""/>
    <s v=""/>
    <s v=""/>
    <n v="8"/>
    <s v="Femme"/>
    <s v=""/>
    <s v=""/>
    <s v=""/>
    <s v=""/>
    <s v=""/>
    <s v=""/>
    <s v=""/>
    <s v=""/>
    <s v=""/>
    <s v=""/>
    <s v=""/>
    <s v=""/>
    <s v=""/>
    <s v=""/>
    <s v=""/>
    <s v=""/>
    <s v=""/>
    <s v=""/>
    <s v=""/>
    <s v=""/>
    <s v=""/>
    <s v=""/>
    <s v=""/>
    <s v=""/>
    <s v=""/>
    <s v=""/>
    <s v=""/>
    <s v=""/>
    <x v="0"/>
    <s v=""/>
    <s v=""/>
    <s v=""/>
    <s v=""/>
    <s v=""/>
    <s v=""/>
    <s v=""/>
    <s v=""/>
    <s v=""/>
    <s v=""/>
    <s v=""/>
    <s v=""/>
    <s v=""/>
    <s v=""/>
    <s v=""/>
    <s v=""/>
    <s v=""/>
    <s v=""/>
    <s v=""/>
    <s v=""/>
    <s v=""/>
    <s v=""/>
    <x v="0"/>
    <s v=""/>
    <x v="0"/>
    <x v="0"/>
    <x v="0"/>
    <x v="0"/>
    <x v="0"/>
  </r>
  <r>
    <s v="fbc31efa-3363-42d3-ba87-f857c357c29e"/>
    <s v="2021-06-26"/>
    <s v="WFP"/>
    <s v="WFP"/>
    <s v="nord_5720"/>
    <x v="6"/>
    <s v="Cap-Haïtien"/>
    <s v="Cap-Haïtien"/>
    <s v="Centre-ville de Cap Haïtien"/>
    <s v="Marché de Cluny"/>
    <s v="Milieu urbain"/>
    <s v="Enquête auprès d'un client (pour l'eau de boisson uniquement)"/>
    <s v=""/>
    <s v=""/>
    <s v=""/>
    <s v=""/>
    <s v=""/>
    <s v=""/>
    <s v=""/>
    <s v=""/>
    <s v=""/>
    <s v=""/>
    <s v=""/>
    <s v=""/>
    <s v=""/>
    <s v=""/>
    <s v=""/>
    <n v="7"/>
    <s v="Homme"/>
    <s v=""/>
    <s v=""/>
    <s v=""/>
    <s v=""/>
    <s v=""/>
    <s v=""/>
    <s v=""/>
    <s v=""/>
    <s v=""/>
    <s v=""/>
    <s v=""/>
    <s v=""/>
    <s v=""/>
    <s v=""/>
    <s v=""/>
    <s v=""/>
    <s v=""/>
    <s v=""/>
    <s v=""/>
    <s v=""/>
    <s v=""/>
    <s v=""/>
    <s v=""/>
    <s v=""/>
    <s v=""/>
    <s v=""/>
    <s v=""/>
    <s v=""/>
    <x v="0"/>
    <s v=""/>
    <s v=""/>
    <s v=""/>
    <s v=""/>
    <s v=""/>
    <s v=""/>
    <s v=""/>
    <s v=""/>
    <s v=""/>
    <s v=""/>
    <s v=""/>
    <s v=""/>
    <s v=""/>
    <s v=""/>
    <s v=""/>
    <s v=""/>
    <s v=""/>
    <s v=""/>
    <s v=""/>
    <s v=""/>
    <s v=""/>
    <s v=""/>
    <x v="0"/>
    <s v=""/>
    <x v="0"/>
    <x v="0"/>
    <x v="0"/>
    <x v="0"/>
    <x v="0"/>
  </r>
  <r>
    <s v="938ab63f-bed6-4bce-a686-89b9d2eac0f8"/>
    <s v="2021-06-26"/>
    <s v="WFP"/>
    <s v="WFP"/>
    <s v="nord_5720"/>
    <x v="6"/>
    <s v="Cap-Haïtien"/>
    <s v="Cap-Haïtien"/>
    <s v="Centre-ville de Cap Haïtien"/>
    <s v="Marché de Cluny"/>
    <s v="Milieu urbain"/>
    <s v="Enquête auprès d'un client (pour l'eau de boisson uniquement)"/>
    <s v=""/>
    <s v=""/>
    <s v=""/>
    <s v=""/>
    <s v=""/>
    <s v=""/>
    <s v=""/>
    <s v=""/>
    <s v=""/>
    <s v=""/>
    <s v=""/>
    <s v=""/>
    <s v=""/>
    <s v=""/>
    <s v=""/>
    <n v="6"/>
    <s v="Femme"/>
    <s v=""/>
    <s v=""/>
    <s v=""/>
    <s v=""/>
    <s v=""/>
    <s v=""/>
    <s v=""/>
    <s v=""/>
    <s v=""/>
    <s v=""/>
    <s v=""/>
    <s v=""/>
    <s v=""/>
    <s v=""/>
    <s v=""/>
    <s v=""/>
    <s v=""/>
    <s v=""/>
    <s v=""/>
    <s v=""/>
    <s v=""/>
    <s v=""/>
    <s v=""/>
    <s v=""/>
    <s v=""/>
    <s v=""/>
    <s v=""/>
    <s v=""/>
    <x v="0"/>
    <s v=""/>
    <s v=""/>
    <s v=""/>
    <s v=""/>
    <s v=""/>
    <s v=""/>
    <s v=""/>
    <s v=""/>
    <s v=""/>
    <s v=""/>
    <s v=""/>
    <s v=""/>
    <s v=""/>
    <s v=""/>
    <s v=""/>
    <s v=""/>
    <s v=""/>
    <s v=""/>
    <s v=""/>
    <s v=""/>
    <s v=""/>
    <s v=""/>
    <x v="0"/>
    <s v=""/>
    <x v="0"/>
    <x v="0"/>
    <x v="0"/>
    <x v="0"/>
    <x v="0"/>
  </r>
  <r>
    <s v="01fa0320-daee-4a0e-8f66-303fca3c34ae"/>
    <s v="2021-06-26"/>
    <s v="WFP"/>
    <s v="WFP"/>
    <s v="nord_5720"/>
    <x v="6"/>
    <s v="Cap-Haïtien"/>
    <s v="Cap-Haïtien"/>
    <s v="Centre-ville de Cap Haïtien"/>
    <s v="Marché de Cluny"/>
    <s v="Milieu urbain"/>
    <s v="Enquête auprès d'un client (pour l'eau de boisson uniquement)"/>
    <s v=""/>
    <s v=""/>
    <s v=""/>
    <s v=""/>
    <s v=""/>
    <s v=""/>
    <s v=""/>
    <s v=""/>
    <s v=""/>
    <s v=""/>
    <s v=""/>
    <s v=""/>
    <s v=""/>
    <s v=""/>
    <s v=""/>
    <n v="5"/>
    <s v="Femme"/>
    <s v=""/>
    <s v=""/>
    <s v=""/>
    <s v=""/>
    <s v=""/>
    <s v=""/>
    <s v=""/>
    <s v=""/>
    <s v=""/>
    <s v=""/>
    <s v=""/>
    <s v=""/>
    <s v=""/>
    <s v=""/>
    <s v=""/>
    <s v=""/>
    <s v=""/>
    <s v=""/>
    <s v=""/>
    <s v=""/>
    <s v=""/>
    <s v=""/>
    <s v=""/>
    <s v=""/>
    <s v=""/>
    <s v=""/>
    <s v=""/>
    <s v=""/>
    <x v="0"/>
    <s v=""/>
    <s v=""/>
    <s v=""/>
    <s v=""/>
    <s v=""/>
    <s v=""/>
    <s v=""/>
    <s v=""/>
    <s v=""/>
    <s v=""/>
    <s v=""/>
    <s v=""/>
    <s v=""/>
    <s v=""/>
    <s v=""/>
    <s v=""/>
    <s v=""/>
    <s v=""/>
    <s v=""/>
    <s v=""/>
    <s v=""/>
    <s v=""/>
    <x v="0"/>
    <s v=""/>
    <x v="0"/>
    <x v="0"/>
    <x v="0"/>
    <x v="0"/>
    <x v="0"/>
  </r>
  <r>
    <s v="db71f2a8-7c77-497b-8b1f-4d7d775b6bda"/>
    <s v="2021-06-26"/>
    <s v="WFP"/>
    <s v="WFP"/>
    <s v="nord_5720"/>
    <x v="6"/>
    <s v="Cap-Haïtien"/>
    <s v="Cap-Haïtien"/>
    <s v="Centre-ville de Cap Haïtien"/>
    <s v="Marché de Cluny"/>
    <s v="Milieu urbain"/>
    <s v="Enquête auprès d'un client (pour l'eau de boisson uniquement)"/>
    <s v=""/>
    <s v=""/>
    <s v=""/>
    <s v=""/>
    <s v=""/>
    <s v=""/>
    <s v=""/>
    <s v=""/>
    <s v=""/>
    <s v=""/>
    <s v=""/>
    <s v=""/>
    <s v=""/>
    <s v=""/>
    <s v=""/>
    <n v="5"/>
    <s v="Homme"/>
    <s v=""/>
    <s v=""/>
    <s v=""/>
    <s v=""/>
    <s v=""/>
    <s v=""/>
    <s v=""/>
    <s v=""/>
    <s v=""/>
    <s v=""/>
    <s v=""/>
    <s v=""/>
    <s v=""/>
    <s v=""/>
    <s v=""/>
    <s v=""/>
    <s v=""/>
    <s v=""/>
    <s v=""/>
    <s v=""/>
    <s v=""/>
    <s v=""/>
    <s v=""/>
    <s v=""/>
    <s v=""/>
    <s v=""/>
    <s v=""/>
    <s v=""/>
    <x v="0"/>
    <s v=""/>
    <s v=""/>
    <s v=""/>
    <s v=""/>
    <s v=""/>
    <s v=""/>
    <s v=""/>
    <s v=""/>
    <s v=""/>
    <s v=""/>
    <s v=""/>
    <s v=""/>
    <s v=""/>
    <s v=""/>
    <s v=""/>
    <s v=""/>
    <s v=""/>
    <s v=""/>
    <s v=""/>
    <s v=""/>
    <s v=""/>
    <s v=""/>
    <x v="0"/>
    <s v=""/>
    <x v="0"/>
    <x v="0"/>
    <x v="0"/>
    <x v="0"/>
    <x v="0"/>
  </r>
  <r>
    <s v="715db896-60a3-4616-8430-2c8dc34f536b"/>
    <s v="2021-06-26"/>
    <s v="WFP"/>
    <s v="WFP"/>
    <s v="nord_5720"/>
    <x v="6"/>
    <s v="Cap-Haïtien"/>
    <s v="Cap-Haïtien"/>
    <s v="Centre-ville de Cap Haïtien"/>
    <s v="Marché de Cluny"/>
    <s v="Milieu urbain"/>
    <s v="Enquête auprès d'un client (pour l'eau de boisson uniquement)"/>
    <s v=""/>
    <s v=""/>
    <s v=""/>
    <s v=""/>
    <s v=""/>
    <s v=""/>
    <s v=""/>
    <s v=""/>
    <s v=""/>
    <s v=""/>
    <s v=""/>
    <s v=""/>
    <s v=""/>
    <s v=""/>
    <s v=""/>
    <n v="8"/>
    <s v="Femme"/>
    <s v=""/>
    <s v=""/>
    <s v=""/>
    <s v=""/>
    <s v=""/>
    <s v=""/>
    <s v=""/>
    <s v=""/>
    <s v=""/>
    <s v=""/>
    <s v=""/>
    <s v=""/>
    <s v=""/>
    <s v=""/>
    <s v=""/>
    <s v=""/>
    <s v=""/>
    <s v=""/>
    <s v=""/>
    <s v=""/>
    <s v=""/>
    <s v=""/>
    <s v=""/>
    <s v=""/>
    <s v=""/>
    <s v=""/>
    <s v=""/>
    <s v=""/>
    <x v="0"/>
    <s v=""/>
    <s v=""/>
    <s v=""/>
    <s v=""/>
    <s v=""/>
    <s v=""/>
    <s v=""/>
    <s v=""/>
    <s v=""/>
    <s v=""/>
    <s v=""/>
    <s v=""/>
    <s v=""/>
    <s v=""/>
    <s v=""/>
    <s v=""/>
    <s v=""/>
    <s v=""/>
    <s v=""/>
    <s v=""/>
    <s v=""/>
    <s v=""/>
    <x v="0"/>
    <s v=""/>
    <x v="0"/>
    <x v="0"/>
    <x v="0"/>
    <x v="0"/>
    <x v="0"/>
  </r>
  <r>
    <s v="7f10479e-9030-423f-8c21-6c866fd5cb00"/>
    <s v="2021-06-26"/>
    <s v="WFP"/>
    <s v="WFP"/>
    <s v="nord_5720"/>
    <x v="6"/>
    <s v="Cap-Haïtien"/>
    <s v="Cap-Haïtien"/>
    <s v="Centre-ville de Cap Haïtien"/>
    <s v="Marché de Cluny"/>
    <s v="Milieu urbain"/>
    <s v="Enquête auprès d'un client (pour l'eau de boisson uniquement)"/>
    <s v=""/>
    <s v=""/>
    <s v=""/>
    <s v=""/>
    <s v=""/>
    <s v=""/>
    <s v=""/>
    <s v=""/>
    <s v=""/>
    <s v=""/>
    <s v=""/>
    <s v=""/>
    <s v=""/>
    <s v=""/>
    <s v=""/>
    <n v="8"/>
    <s v="Homme"/>
    <s v=""/>
    <s v=""/>
    <s v=""/>
    <s v=""/>
    <s v=""/>
    <s v=""/>
    <s v=""/>
    <s v=""/>
    <s v=""/>
    <s v=""/>
    <s v=""/>
    <s v=""/>
    <s v=""/>
    <s v=""/>
    <s v=""/>
    <s v=""/>
    <s v=""/>
    <s v=""/>
    <s v=""/>
    <s v=""/>
    <s v=""/>
    <s v=""/>
    <s v=""/>
    <s v=""/>
    <s v=""/>
    <s v=""/>
    <s v=""/>
    <s v=""/>
    <x v="0"/>
    <s v=""/>
    <s v=""/>
    <s v=""/>
    <s v=""/>
    <s v=""/>
    <s v=""/>
    <s v=""/>
    <s v=""/>
    <s v=""/>
    <s v=""/>
    <s v=""/>
    <s v=""/>
    <s v=""/>
    <s v=""/>
    <s v=""/>
    <s v=""/>
    <s v=""/>
    <s v=""/>
    <s v=""/>
    <s v=""/>
    <s v=""/>
    <s v=""/>
    <x v="0"/>
    <s v=""/>
    <x v="0"/>
    <x v="0"/>
    <x v="0"/>
    <x v="0"/>
    <x v="0"/>
  </r>
  <r>
    <s v="ba91eb81-40c4-4481-ac2f-bec38f680942"/>
    <s v="2021-06-25"/>
    <s v="WFP"/>
    <s v="WFP"/>
    <s v="nord_5661"/>
    <x v="6"/>
    <s v="Limonade"/>
    <s v="Limonade"/>
    <s v="Limonade"/>
    <s v="Marché principal de Limonade"/>
    <s v="Milieu urbain"/>
    <s v="Enquête auprès d'un marchand"/>
    <n v="105"/>
    <n v="134.61538461538399"/>
    <n v="106.521739130434"/>
    <n v="108.620689655172"/>
    <n v="291.666666666666"/>
    <n v="437.5"/>
    <n v="500"/>
    <s v=""/>
    <s v=""/>
    <s v=""/>
    <s v=""/>
    <s v=""/>
    <s v=""/>
    <s v=""/>
    <s v=""/>
    <s v=""/>
    <s v="Femme"/>
    <s v="Détaillant sur une table"/>
    <n v="1"/>
    <n v="0"/>
    <n v="0"/>
    <n v="0"/>
    <n v="0"/>
    <n v="0"/>
    <n v="0"/>
    <n v="0"/>
    <n v="0"/>
    <n v="0"/>
    <s v="Non, il n'y a pas eu de variation"/>
    <s v="Moins de 20"/>
    <s v="Oui"/>
    <s v="Oui"/>
    <s v="Oui"/>
    <s v="Oui"/>
    <s v="Oui"/>
    <s v="Non"/>
    <s v="Non"/>
    <s v=""/>
    <s v=""/>
    <s v=""/>
    <s v=""/>
    <s v=""/>
    <s v=""/>
    <s v=""/>
    <s v=""/>
    <x v="2"/>
    <s v=""/>
    <s v=""/>
    <s v=""/>
    <s v=""/>
    <s v=""/>
    <s v=""/>
    <s v=""/>
    <s v=""/>
    <s v=""/>
    <s v=""/>
    <s v=""/>
    <s v=""/>
    <s v=""/>
    <s v=""/>
    <s v=""/>
    <s v=""/>
    <s v=""/>
    <s v=""/>
    <s v=""/>
    <s v=""/>
    <s v=""/>
    <s v=""/>
    <x v="1"/>
    <s v="Non"/>
    <x v="1"/>
    <x v="7"/>
    <x v="1"/>
    <x v="17"/>
    <x v="1"/>
  </r>
  <r>
    <s v="4f39b7be-a1ee-4241-916e-5ed12ca71808"/>
    <s v="2021-06-25"/>
    <s v="WFP"/>
    <s v="WFP"/>
    <s v="nord_5661"/>
    <x v="6"/>
    <s v="Limonade"/>
    <s v="Limonade"/>
    <s v="Limonade"/>
    <s v="Marché principal de Limonade"/>
    <s v="Milieu urbain"/>
    <s v="Enquête auprès d'un marchand"/>
    <s v=""/>
    <s v=""/>
    <s v=""/>
    <s v=""/>
    <s v=""/>
    <s v=""/>
    <s v=""/>
    <n v="25"/>
    <n v="15"/>
    <n v="25"/>
    <n v="150"/>
    <n v="15"/>
    <n v="42.5"/>
    <n v="75"/>
    <n v="5"/>
    <s v=""/>
    <s v="Femme"/>
    <s v="Détaillant mobile"/>
    <n v="1"/>
    <n v="0"/>
    <n v="0"/>
    <n v="0"/>
    <n v="0"/>
    <n v="0"/>
    <n v="0"/>
    <n v="0"/>
    <n v="0"/>
    <n v="0"/>
    <s v="Non, il n'y a pas eu de variation"/>
    <s v="Moins de 20"/>
    <s v=""/>
    <s v=""/>
    <s v=""/>
    <s v=""/>
    <s v=""/>
    <s v=""/>
    <s v=""/>
    <s v="Oui"/>
    <s v="Oui"/>
    <s v="Oui"/>
    <s v="Oui"/>
    <s v="Oui"/>
    <s v="Oui"/>
    <s v="Oui"/>
    <s v="Oui"/>
    <x v="0"/>
    <s v=""/>
    <s v=""/>
    <s v=""/>
    <s v=""/>
    <s v=""/>
    <s v=""/>
    <s v=""/>
    <s v=""/>
    <s v=""/>
    <s v=""/>
    <s v=""/>
    <s v=""/>
    <s v=""/>
    <s v=""/>
    <s v=""/>
    <s v=""/>
    <s v=""/>
    <s v=""/>
    <s v=""/>
    <s v=""/>
    <s v=""/>
    <s v=""/>
    <x v="0"/>
    <s v=""/>
    <x v="0"/>
    <x v="0"/>
    <x v="0"/>
    <x v="0"/>
    <x v="0"/>
  </r>
  <r>
    <s v="a2ac24b4-a651-4d24-abcf-f261d9a90346"/>
    <s v="2021-06-26"/>
    <s v="Concern"/>
    <s v="Concern"/>
    <s v="CWW-02"/>
    <x v="3"/>
    <s v="Cité Soleil"/>
    <s v="Cité Soleil"/>
    <s v="Terre-noire"/>
    <s v="Marché de Terre Noire"/>
    <s v="Milieu urbain"/>
    <s v="Enquête auprès d'un marchand"/>
    <n v="150"/>
    <n v="105.76923076923001"/>
    <n v="141.304347826086"/>
    <n v="120.689655172413"/>
    <n v="270.83333333333297"/>
    <n v="333.33333333333297"/>
    <n v="850"/>
    <n v="40"/>
    <s v=""/>
    <n v="50"/>
    <n v="100"/>
    <n v="50"/>
    <s v=""/>
    <n v="75"/>
    <n v="5"/>
    <s v=""/>
    <s v="Femme"/>
    <s v="Détaillant avec boutique"/>
    <n v="1"/>
    <n v="0"/>
    <n v="1"/>
    <n v="0"/>
    <n v="0"/>
    <n v="0"/>
    <n v="0"/>
    <n v="0"/>
    <n v="0"/>
    <n v="0"/>
    <s v="Non, il n'y a pas eu de variation"/>
    <s v="Je ne sais pas / Je ne souhaite pas répondre"/>
    <s v="Non"/>
    <s v="Oui"/>
    <s v="Oui"/>
    <s v="Oui"/>
    <s v="Non"/>
    <s v="Non"/>
    <s v="Oui"/>
    <s v="Oui"/>
    <s v=""/>
    <s v="Oui"/>
    <s v="Oui"/>
    <s v="Oui"/>
    <s v=""/>
    <s v="Oui"/>
    <s v="Oui"/>
    <x v="1"/>
    <n v="0"/>
    <n v="0"/>
    <n v="0"/>
    <n v="0"/>
    <n v="0"/>
    <n v="0"/>
    <n v="0"/>
    <n v="0"/>
    <n v="0"/>
    <n v="0"/>
    <n v="1"/>
    <n v="0"/>
    <n v="0"/>
    <n v="0"/>
    <s v=""/>
    <n v="1"/>
    <n v="1"/>
    <n v="1"/>
    <n v="1"/>
    <n v="1"/>
    <n v="0"/>
    <n v="0"/>
    <x v="1"/>
    <s v="Oui"/>
    <x v="1"/>
    <x v="1"/>
    <x v="1"/>
    <x v="1"/>
    <x v="2"/>
  </r>
  <r>
    <s v="31786580-d49f-454d-99c6-010b4bb0a4ab"/>
    <s v="2021-06-26"/>
    <s v="Concern"/>
    <s v="Concern"/>
    <s v="CWW-04"/>
    <x v="3"/>
    <s v="Cité Soleil"/>
    <s v="Cité Soleil"/>
    <s v="Terre-noire"/>
    <s v="Marché de Terre Noire"/>
    <s v="Milieu urbain"/>
    <s v="Enquête auprès d'un client (pour l'eau de boisson uniquement)"/>
    <s v=""/>
    <s v=""/>
    <s v=""/>
    <s v=""/>
    <s v=""/>
    <s v=""/>
    <s v=""/>
    <s v=""/>
    <s v=""/>
    <s v=""/>
    <s v=""/>
    <s v=""/>
    <s v=""/>
    <s v=""/>
    <s v=""/>
    <n v="6"/>
    <s v="Femme"/>
    <s v=""/>
    <s v=""/>
    <s v=""/>
    <s v=""/>
    <s v=""/>
    <s v=""/>
    <s v=""/>
    <s v=""/>
    <s v=""/>
    <s v=""/>
    <s v=""/>
    <s v=""/>
    <s v=""/>
    <s v=""/>
    <s v=""/>
    <s v=""/>
    <s v=""/>
    <s v=""/>
    <s v=""/>
    <s v=""/>
    <s v=""/>
    <s v=""/>
    <s v=""/>
    <s v=""/>
    <s v=""/>
    <s v=""/>
    <s v=""/>
    <s v=""/>
    <x v="0"/>
    <s v=""/>
    <s v=""/>
    <s v=""/>
    <s v=""/>
    <s v=""/>
    <s v=""/>
    <s v=""/>
    <s v=""/>
    <s v=""/>
    <s v=""/>
    <s v=""/>
    <s v=""/>
    <s v=""/>
    <s v=""/>
    <s v=""/>
    <s v=""/>
    <s v=""/>
    <s v=""/>
    <s v=""/>
    <s v=""/>
    <s v=""/>
    <s v=""/>
    <x v="0"/>
    <s v=""/>
    <x v="0"/>
    <x v="0"/>
    <x v="0"/>
    <x v="0"/>
    <x v="0"/>
  </r>
  <r>
    <s v="3af72584-efc4-4d51-80d5-53c212d079e8"/>
    <s v="2021-06-26"/>
    <s v="Concern"/>
    <s v="Concern"/>
    <s v="CWW-04"/>
    <x v="3"/>
    <s v="Cité Soleil"/>
    <s v="Cité Soleil"/>
    <s v="Terre-noire"/>
    <s v="Marché de Terre Noire"/>
    <s v="Milieu urbain"/>
    <s v="Enquête auprès d'un client (pour l'eau de boisson uniquement)"/>
    <s v=""/>
    <s v=""/>
    <s v=""/>
    <s v=""/>
    <s v=""/>
    <s v=""/>
    <s v=""/>
    <s v=""/>
    <s v=""/>
    <s v=""/>
    <s v=""/>
    <s v=""/>
    <s v=""/>
    <s v=""/>
    <s v=""/>
    <n v="6"/>
    <s v="Femme"/>
    <s v=""/>
    <s v=""/>
    <s v=""/>
    <s v=""/>
    <s v=""/>
    <s v=""/>
    <s v=""/>
    <s v=""/>
    <s v=""/>
    <s v=""/>
    <s v=""/>
    <s v=""/>
    <s v=""/>
    <s v=""/>
    <s v=""/>
    <s v=""/>
    <s v=""/>
    <s v=""/>
    <s v=""/>
    <s v=""/>
    <s v=""/>
    <s v=""/>
    <s v=""/>
    <s v=""/>
    <s v=""/>
    <s v=""/>
    <s v=""/>
    <s v=""/>
    <x v="0"/>
    <s v=""/>
    <s v=""/>
    <s v=""/>
    <s v=""/>
    <s v=""/>
    <s v=""/>
    <s v=""/>
    <s v=""/>
    <s v=""/>
    <s v=""/>
    <s v=""/>
    <s v=""/>
    <s v=""/>
    <s v=""/>
    <s v=""/>
    <s v=""/>
    <s v=""/>
    <s v=""/>
    <s v=""/>
    <s v=""/>
    <s v=""/>
    <s v=""/>
    <x v="0"/>
    <s v=""/>
    <x v="0"/>
    <x v="0"/>
    <x v="0"/>
    <x v="0"/>
    <x v="0"/>
  </r>
  <r>
    <s v="8ed80d80-db9e-4764-b1a2-55064b545b74"/>
    <s v="2021-06-26"/>
    <s v="Concern"/>
    <s v="Concern"/>
    <s v="CWW-02"/>
    <x v="3"/>
    <s v="Cité Soleil"/>
    <s v="Cité Soleil"/>
    <s v="Terre-noire"/>
    <s v="Marché de Terre Noire"/>
    <s v="Milieu urbain"/>
    <s v="Enquête auprès d'un client (pour l'eau de boisson uniquement)"/>
    <s v=""/>
    <s v=""/>
    <s v=""/>
    <s v=""/>
    <s v=""/>
    <s v=""/>
    <s v=""/>
    <s v=""/>
    <s v=""/>
    <s v=""/>
    <s v=""/>
    <s v=""/>
    <s v=""/>
    <s v=""/>
    <s v=""/>
    <n v="5"/>
    <s v="Femme"/>
    <s v=""/>
    <s v=""/>
    <s v=""/>
    <s v=""/>
    <s v=""/>
    <s v=""/>
    <s v=""/>
    <s v=""/>
    <s v=""/>
    <s v=""/>
    <s v=""/>
    <s v=""/>
    <s v=""/>
    <s v=""/>
    <s v=""/>
    <s v=""/>
    <s v=""/>
    <s v=""/>
    <s v=""/>
    <s v=""/>
    <s v=""/>
    <s v=""/>
    <s v=""/>
    <s v=""/>
    <s v=""/>
    <s v=""/>
    <s v=""/>
    <s v=""/>
    <x v="0"/>
    <s v=""/>
    <s v=""/>
    <s v=""/>
    <s v=""/>
    <s v=""/>
    <s v=""/>
    <s v=""/>
    <s v=""/>
    <s v=""/>
    <s v=""/>
    <s v=""/>
    <s v=""/>
    <s v=""/>
    <s v=""/>
    <s v=""/>
    <s v=""/>
    <s v=""/>
    <s v=""/>
    <s v=""/>
    <s v=""/>
    <s v=""/>
    <s v=""/>
    <x v="0"/>
    <s v=""/>
    <x v="0"/>
    <x v="0"/>
    <x v="0"/>
    <x v="0"/>
    <x v="0"/>
  </r>
  <r>
    <s v="4fe38e7e-3b73-4069-806e-a0ee1ffd012a"/>
    <s v="2021-06-26"/>
    <s v="Concern"/>
    <s v="Concern"/>
    <s v="CWW-02"/>
    <x v="3"/>
    <s v="Cité Soleil"/>
    <s v="Cité Soleil"/>
    <s v="Terre-noire"/>
    <s v="Marché de Terre Noire"/>
    <s v="Milieu urbain"/>
    <s v="Enquête auprès d'un client (pour l'eau de boisson uniquement)"/>
    <s v=""/>
    <s v=""/>
    <s v=""/>
    <s v=""/>
    <s v=""/>
    <s v=""/>
    <s v=""/>
    <s v=""/>
    <s v=""/>
    <s v=""/>
    <s v=""/>
    <s v=""/>
    <s v=""/>
    <s v=""/>
    <s v=""/>
    <n v="5"/>
    <s v="Femme"/>
    <s v=""/>
    <s v=""/>
    <s v=""/>
    <s v=""/>
    <s v=""/>
    <s v=""/>
    <s v=""/>
    <s v=""/>
    <s v=""/>
    <s v=""/>
    <s v=""/>
    <s v=""/>
    <s v=""/>
    <s v=""/>
    <s v=""/>
    <s v=""/>
    <s v=""/>
    <s v=""/>
    <s v=""/>
    <s v=""/>
    <s v=""/>
    <s v=""/>
    <s v=""/>
    <s v=""/>
    <s v=""/>
    <s v=""/>
    <s v=""/>
    <s v=""/>
    <x v="0"/>
    <s v=""/>
    <s v=""/>
    <s v=""/>
    <s v=""/>
    <s v=""/>
    <s v=""/>
    <s v=""/>
    <s v=""/>
    <s v=""/>
    <s v=""/>
    <s v=""/>
    <s v=""/>
    <s v=""/>
    <s v=""/>
    <s v=""/>
    <s v=""/>
    <s v=""/>
    <s v=""/>
    <s v=""/>
    <s v=""/>
    <s v=""/>
    <s v=""/>
    <x v="0"/>
    <s v=""/>
    <x v="0"/>
    <x v="0"/>
    <x v="0"/>
    <x v="0"/>
    <x v="0"/>
  </r>
  <r>
    <s v="160c765b-7e95-4129-b2c7-7621141855b6"/>
    <s v="2021-06-26"/>
    <s v="Concern"/>
    <s v="Concern"/>
    <s v="CWW-03"/>
    <x v="3"/>
    <s v="Cité Soleil"/>
    <s v="Cité Soleil"/>
    <s v="Terre-noire"/>
    <s v="Marché de Terre Noire"/>
    <s v="Milieu urbain"/>
    <s v="Enquête auprès d'un marchand"/>
    <n v="125"/>
    <n v="115.384615384615"/>
    <n v="163.04347826086899"/>
    <n v="103.448275862068"/>
    <n v="270.83333333333297"/>
    <s v=""/>
    <n v="850"/>
    <n v="25"/>
    <s v=""/>
    <s v=""/>
    <s v=""/>
    <s v=""/>
    <s v=""/>
    <s v=""/>
    <s v=""/>
    <s v=""/>
    <s v="Homme"/>
    <s v="Détaillant avec boutique"/>
    <n v="1"/>
    <n v="0"/>
    <n v="1"/>
    <n v="0"/>
    <n v="0"/>
    <n v="0"/>
    <n v="0"/>
    <n v="0"/>
    <n v="0"/>
    <n v="0"/>
    <s v="Oui, il y a plus de commerçants par rapport au mois passé"/>
    <s v="Moins de 20"/>
    <s v="Oui"/>
    <s v="Oui"/>
    <s v="Oui"/>
    <s v="Oui"/>
    <s v="Oui"/>
    <s v=""/>
    <s v="Oui"/>
    <s v="Oui"/>
    <s v=""/>
    <s v=""/>
    <s v=""/>
    <s v=""/>
    <s v=""/>
    <s v=""/>
    <s v=""/>
    <x v="1"/>
    <n v="1"/>
    <n v="0"/>
    <n v="0"/>
    <n v="0"/>
    <n v="0"/>
    <n v="0"/>
    <n v="0"/>
    <n v="0"/>
    <n v="0"/>
    <n v="0"/>
    <n v="1"/>
    <n v="0"/>
    <n v="0"/>
    <n v="0"/>
    <s v=""/>
    <n v="1"/>
    <n v="1"/>
    <n v="1"/>
    <n v="1"/>
    <n v="0"/>
    <n v="0"/>
    <n v="0"/>
    <x v="2"/>
    <s v="Oui"/>
    <x v="1"/>
    <x v="1"/>
    <x v="1"/>
    <x v="1"/>
    <x v="2"/>
  </r>
  <r>
    <s v="b8998d97-12d6-460b-8175-0d973c0e66ea"/>
    <s v="2021-06-26"/>
    <s v="Concern"/>
    <s v="Concern"/>
    <s v="CWW-03"/>
    <x v="3"/>
    <s v="Cité Soleil"/>
    <s v="Cité Soleil"/>
    <s v="Terre-noire"/>
    <s v="Marché de Terre Noire"/>
    <s v="Milieu urbain"/>
    <s v="Enquête auprès d'un client (pour l'eau de boisson uniquement)"/>
    <s v=""/>
    <s v=""/>
    <s v=""/>
    <s v=""/>
    <s v=""/>
    <s v=""/>
    <s v=""/>
    <s v=""/>
    <s v=""/>
    <s v=""/>
    <s v=""/>
    <s v=""/>
    <s v=""/>
    <s v=""/>
    <s v=""/>
    <n v="7"/>
    <s v="Femme"/>
    <s v=""/>
    <s v=""/>
    <s v=""/>
    <s v=""/>
    <s v=""/>
    <s v=""/>
    <s v=""/>
    <s v=""/>
    <s v=""/>
    <s v=""/>
    <s v=""/>
    <s v=""/>
    <s v=""/>
    <s v=""/>
    <s v=""/>
    <s v=""/>
    <s v=""/>
    <s v=""/>
    <s v=""/>
    <s v=""/>
    <s v=""/>
    <s v=""/>
    <s v=""/>
    <s v=""/>
    <s v=""/>
    <s v=""/>
    <s v=""/>
    <s v=""/>
    <x v="0"/>
    <s v=""/>
    <s v=""/>
    <s v=""/>
    <s v=""/>
    <s v=""/>
    <s v=""/>
    <s v=""/>
    <s v=""/>
    <s v=""/>
    <s v=""/>
    <s v=""/>
    <s v=""/>
    <s v=""/>
    <s v=""/>
    <s v=""/>
    <s v=""/>
    <s v=""/>
    <s v=""/>
    <s v=""/>
    <s v=""/>
    <s v=""/>
    <s v=""/>
    <x v="0"/>
    <s v=""/>
    <x v="0"/>
    <x v="0"/>
    <x v="0"/>
    <x v="0"/>
    <x v="0"/>
  </r>
  <r>
    <s v="86054c10-e418-42ad-b77f-2009bcd7e7ef"/>
    <s v="2021-06-26"/>
    <s v="Concern"/>
    <s v="Concern"/>
    <s v="CWW-03"/>
    <x v="3"/>
    <s v="Cité Soleil"/>
    <s v="Cité Soleil"/>
    <s v="Terre-noire"/>
    <s v="Marché de Terre Noire"/>
    <s v="Milieu urbain"/>
    <s v="Enquête auprès d'un client (pour l'eau de boisson uniquement)"/>
    <s v=""/>
    <s v=""/>
    <s v=""/>
    <s v=""/>
    <s v=""/>
    <s v=""/>
    <s v=""/>
    <s v=""/>
    <s v=""/>
    <s v=""/>
    <s v=""/>
    <s v=""/>
    <s v=""/>
    <s v=""/>
    <s v=""/>
    <n v="5"/>
    <s v="Femme"/>
    <s v=""/>
    <s v=""/>
    <s v=""/>
    <s v=""/>
    <s v=""/>
    <s v=""/>
    <s v=""/>
    <s v=""/>
    <s v=""/>
    <s v=""/>
    <s v=""/>
    <s v=""/>
    <s v=""/>
    <s v=""/>
    <s v=""/>
    <s v=""/>
    <s v=""/>
    <s v=""/>
    <s v=""/>
    <s v=""/>
    <s v=""/>
    <s v=""/>
    <s v=""/>
    <s v=""/>
    <s v=""/>
    <s v=""/>
    <s v=""/>
    <s v=""/>
    <x v="0"/>
    <s v=""/>
    <s v=""/>
    <s v=""/>
    <s v=""/>
    <s v=""/>
    <s v=""/>
    <s v=""/>
    <s v=""/>
    <s v=""/>
    <s v=""/>
    <s v=""/>
    <s v=""/>
    <s v=""/>
    <s v=""/>
    <s v=""/>
    <s v=""/>
    <s v=""/>
    <s v=""/>
    <s v=""/>
    <s v=""/>
    <s v=""/>
    <s v=""/>
    <x v="0"/>
    <s v=""/>
    <x v="0"/>
    <x v="0"/>
    <x v="0"/>
    <x v="0"/>
    <x v="0"/>
  </r>
  <r>
    <s v="258701cc-dbd0-4ca5-9fab-21b80bffeba3"/>
    <s v="2021-06-26"/>
    <s v="Concern"/>
    <s v="Concern"/>
    <s v="CWW-01"/>
    <x v="3"/>
    <s v="Cité Soleil"/>
    <s v="Cité Soleil"/>
    <s v="Terre-noire"/>
    <s v="Marché de Terre Noire"/>
    <s v="Milieu urbain"/>
    <s v="Enquête auprès d'un client (pour l'eau de boisson uniquement)"/>
    <s v=""/>
    <s v=""/>
    <s v=""/>
    <s v=""/>
    <s v=""/>
    <s v=""/>
    <s v=""/>
    <s v=""/>
    <s v=""/>
    <s v=""/>
    <s v=""/>
    <s v=""/>
    <s v=""/>
    <s v=""/>
    <s v=""/>
    <n v="5"/>
    <s v="Femme"/>
    <s v=""/>
    <s v=""/>
    <s v=""/>
    <s v=""/>
    <s v=""/>
    <s v=""/>
    <s v=""/>
    <s v=""/>
    <s v=""/>
    <s v=""/>
    <s v=""/>
    <s v=""/>
    <s v=""/>
    <s v=""/>
    <s v=""/>
    <s v=""/>
    <s v=""/>
    <s v=""/>
    <s v=""/>
    <s v=""/>
    <s v=""/>
    <s v=""/>
    <s v=""/>
    <s v=""/>
    <s v=""/>
    <s v=""/>
    <s v=""/>
    <s v=""/>
    <x v="0"/>
    <s v=""/>
    <s v=""/>
    <s v=""/>
    <s v=""/>
    <s v=""/>
    <s v=""/>
    <s v=""/>
    <s v=""/>
    <s v=""/>
    <s v=""/>
    <s v=""/>
    <s v=""/>
    <s v=""/>
    <s v=""/>
    <s v=""/>
    <s v=""/>
    <s v=""/>
    <s v=""/>
    <s v=""/>
    <s v=""/>
    <s v=""/>
    <s v=""/>
    <x v="0"/>
    <s v=""/>
    <x v="0"/>
    <x v="0"/>
    <x v="0"/>
    <x v="0"/>
    <x v="0"/>
  </r>
  <r>
    <s v="e25baa59-fba8-4f15-b52a-823899adaf73"/>
    <s v="2021-06-26"/>
    <s v="Concern"/>
    <s v="Concern"/>
    <s v="CWW-01"/>
    <x v="3"/>
    <s v="Cité Soleil"/>
    <s v="Cité Soleil"/>
    <s v="Terre-noire"/>
    <s v="Marché de Terre Noire"/>
    <s v="Milieu urbain"/>
    <s v="Enquête auprès d'un client (pour l'eau de boisson uniquement)"/>
    <s v=""/>
    <s v=""/>
    <s v=""/>
    <s v=""/>
    <s v=""/>
    <s v=""/>
    <s v=""/>
    <s v=""/>
    <s v=""/>
    <s v=""/>
    <s v=""/>
    <s v=""/>
    <s v=""/>
    <s v=""/>
    <s v=""/>
    <n v="8"/>
    <s v="Femme"/>
    <s v=""/>
    <s v=""/>
    <s v=""/>
    <s v=""/>
    <s v=""/>
    <s v=""/>
    <s v=""/>
    <s v=""/>
    <s v=""/>
    <s v=""/>
    <s v=""/>
    <s v=""/>
    <s v=""/>
    <s v=""/>
    <s v=""/>
    <s v=""/>
    <s v=""/>
    <s v=""/>
    <s v=""/>
    <s v=""/>
    <s v=""/>
    <s v=""/>
    <s v=""/>
    <s v=""/>
    <s v=""/>
    <s v=""/>
    <s v=""/>
    <s v=""/>
    <x v="0"/>
    <s v=""/>
    <s v=""/>
    <s v=""/>
    <s v=""/>
    <s v=""/>
    <s v=""/>
    <s v=""/>
    <s v=""/>
    <s v=""/>
    <s v=""/>
    <s v=""/>
    <s v=""/>
    <s v=""/>
    <s v=""/>
    <s v=""/>
    <s v=""/>
    <s v=""/>
    <s v=""/>
    <s v=""/>
    <s v=""/>
    <s v=""/>
    <s v=""/>
    <x v="0"/>
    <s v=""/>
    <x v="0"/>
    <x v="0"/>
    <x v="0"/>
    <x v="0"/>
    <x v="0"/>
  </r>
  <r>
    <s v="8ec2ab7e-a09d-4683-88f8-2f79eec138c4"/>
    <s v="2021-06-26"/>
    <s v="Concern"/>
    <s v="Concern"/>
    <s v="CWW-05"/>
    <x v="3"/>
    <s v="Cité Soleil"/>
    <s v="Cité Soleil"/>
    <s v="Terre-noire"/>
    <s v="Marché de Terre Noire"/>
    <s v="Milieu urbain"/>
    <s v="Enquête auprès d'un client (pour l'eau de boisson uniquement)"/>
    <s v=""/>
    <s v=""/>
    <s v=""/>
    <s v=""/>
    <s v=""/>
    <s v=""/>
    <s v=""/>
    <s v=""/>
    <s v=""/>
    <s v=""/>
    <s v=""/>
    <s v=""/>
    <s v=""/>
    <s v=""/>
    <s v=""/>
    <n v="6"/>
    <s v="Femme"/>
    <s v=""/>
    <s v=""/>
    <s v=""/>
    <s v=""/>
    <s v=""/>
    <s v=""/>
    <s v=""/>
    <s v=""/>
    <s v=""/>
    <s v=""/>
    <s v=""/>
    <s v=""/>
    <s v=""/>
    <s v=""/>
    <s v=""/>
    <s v=""/>
    <s v=""/>
    <s v=""/>
    <s v=""/>
    <s v=""/>
    <s v=""/>
    <s v=""/>
    <s v=""/>
    <s v=""/>
    <s v=""/>
    <s v=""/>
    <s v=""/>
    <s v=""/>
    <x v="0"/>
    <s v=""/>
    <s v=""/>
    <s v=""/>
    <s v=""/>
    <s v=""/>
    <s v=""/>
    <s v=""/>
    <s v=""/>
    <s v=""/>
    <s v=""/>
    <s v=""/>
    <s v=""/>
    <s v=""/>
    <s v=""/>
    <s v=""/>
    <s v=""/>
    <s v=""/>
    <s v=""/>
    <s v=""/>
    <s v=""/>
    <s v=""/>
    <s v=""/>
    <x v="0"/>
    <s v=""/>
    <x v="0"/>
    <x v="0"/>
    <x v="0"/>
    <x v="0"/>
    <x v="0"/>
  </r>
  <r>
    <s v="c38b0c94-0003-4d63-944b-6abba5c600a8"/>
    <s v="2021-06-26"/>
    <s v="Concern"/>
    <s v="Concern"/>
    <s v="CWW-05"/>
    <x v="3"/>
    <s v="Cité Soleil"/>
    <s v="Cité Soleil"/>
    <s v="Terre-noire"/>
    <s v="Marché de Terre Noire"/>
    <s v="Milieu urbain"/>
    <s v="Enquête auprès d'un client (pour l'eau de boisson uniquement)"/>
    <s v=""/>
    <s v=""/>
    <s v=""/>
    <s v=""/>
    <s v=""/>
    <s v=""/>
    <s v=""/>
    <s v=""/>
    <s v=""/>
    <s v=""/>
    <s v=""/>
    <s v=""/>
    <s v=""/>
    <s v=""/>
    <s v=""/>
    <n v="6"/>
    <s v="Homme"/>
    <s v=""/>
    <s v=""/>
    <s v=""/>
    <s v=""/>
    <s v=""/>
    <s v=""/>
    <s v=""/>
    <s v=""/>
    <s v=""/>
    <s v=""/>
    <s v=""/>
    <s v=""/>
    <s v=""/>
    <s v=""/>
    <s v=""/>
    <s v=""/>
    <s v=""/>
    <s v=""/>
    <s v=""/>
    <s v=""/>
    <s v=""/>
    <s v=""/>
    <s v=""/>
    <s v=""/>
    <s v=""/>
    <s v=""/>
    <s v=""/>
    <s v=""/>
    <x v="0"/>
    <s v=""/>
    <s v=""/>
    <s v=""/>
    <s v=""/>
    <s v=""/>
    <s v=""/>
    <s v=""/>
    <s v=""/>
    <s v=""/>
    <s v=""/>
    <s v=""/>
    <s v=""/>
    <s v=""/>
    <s v=""/>
    <s v=""/>
    <s v=""/>
    <s v=""/>
    <s v=""/>
    <s v=""/>
    <s v=""/>
    <s v=""/>
    <s v=""/>
    <x v="0"/>
    <s v=""/>
    <x v="0"/>
    <x v="0"/>
    <x v="0"/>
    <x v="0"/>
    <x v="0"/>
  </r>
  <r>
    <s v="52ad4481-cd1a-47f1-bc04-ad66ad9cb46b"/>
    <s v="2021-06-24"/>
    <s v="CRS"/>
    <s v="CRS"/>
    <s v="WR"/>
    <x v="5"/>
    <s v="Petit Trou de Nippes"/>
    <s v="Petit Trou de Nippes"/>
    <s v="Centre-ville de Petit Trou / Ste Thérèse"/>
    <s v="Marché du centre-ville de Petit Trou des Nippes / Ste Thérèse"/>
    <s v="Milieu rural"/>
    <s v="Enquête auprès d'un marchand"/>
    <n v="100"/>
    <n v="96.153846153846104"/>
    <n v="97.826086956521706"/>
    <n v="86.2068965517241"/>
    <n v="187.5"/>
    <n v="187.5"/>
    <n v="750"/>
    <n v="30"/>
    <n v="25"/>
    <n v="100"/>
    <s v=""/>
    <n v="35"/>
    <n v="56.6666666666666"/>
    <n v="75"/>
    <n v="2"/>
    <s v=""/>
    <s v="Femme"/>
    <s v="Détaillant sur une table"/>
    <n v="1"/>
    <n v="0"/>
    <n v="0"/>
    <n v="1"/>
    <n v="1"/>
    <n v="0"/>
    <n v="0"/>
    <n v="0"/>
    <n v="0"/>
    <n v="0"/>
    <s v="Non, il n'y a pas eu de variation"/>
    <s v="Plus de 60"/>
    <s v="Oui"/>
    <s v="Oui"/>
    <s v="Oui"/>
    <s v="Oui"/>
    <s v="Oui"/>
    <s v="Oui"/>
    <s v="Oui"/>
    <s v="Oui"/>
    <s v="Oui"/>
    <s v="Oui"/>
    <s v=""/>
    <s v="Oui"/>
    <s v="Oui"/>
    <s v="Non"/>
    <s v="Je ne sais pas, je ne souhaite pas répondre"/>
    <x v="2"/>
    <s v=""/>
    <s v=""/>
    <s v=""/>
    <s v=""/>
    <s v=""/>
    <s v=""/>
    <s v=""/>
    <s v=""/>
    <s v=""/>
    <s v=""/>
    <s v=""/>
    <s v=""/>
    <s v=""/>
    <s v=""/>
    <s v=""/>
    <s v=""/>
    <s v=""/>
    <s v=""/>
    <s v=""/>
    <s v=""/>
    <s v=""/>
    <s v=""/>
    <x v="1"/>
    <s v="Je ne sais pas, je ne souhaite pas répondre"/>
    <x v="1"/>
    <x v="4"/>
    <x v="1"/>
    <x v="14"/>
    <x v="1"/>
  </r>
  <r>
    <s v="d25ee244-4daa-4885-ae96-1a4983399d26"/>
    <s v="2021-06-24"/>
    <s v="CRS"/>
    <s v="CRS"/>
    <s v="WR"/>
    <x v="5"/>
    <s v="Petit Trou de Nippes"/>
    <s v="Petit Trou de Nippes"/>
    <s v="Centre-ville de Petit Trou / Ste Thérèse"/>
    <s v="Marché du centre-ville de Petit Trou des Nippes / Ste Thérèse"/>
    <s v="Milieu rural"/>
    <s v="Enquête auprès d'un marchand"/>
    <n v="87.5"/>
    <n v="115.384615384615"/>
    <n v="108.695652173913"/>
    <n v="86.2068965517241"/>
    <n v="187.5"/>
    <n v="208.333333333333"/>
    <n v="799"/>
    <n v="30"/>
    <s v=""/>
    <s v=""/>
    <s v=""/>
    <s v=""/>
    <s v=""/>
    <s v=""/>
    <n v="10"/>
    <s v=""/>
    <s v="Femme"/>
    <s v="Détaillant sur une table"/>
    <n v="1"/>
    <n v="0"/>
    <n v="0"/>
    <n v="1"/>
    <n v="1"/>
    <n v="0"/>
    <n v="0"/>
    <n v="0"/>
    <n v="0"/>
    <n v="0"/>
    <s v="Oui, il y a plus de commerçants par rapport au mois passé"/>
    <s v="Plus de 60"/>
    <s v="Oui"/>
    <s v="Non"/>
    <s v="Non"/>
    <s v="Oui"/>
    <s v="Non"/>
    <s v="Oui"/>
    <s v="Oui"/>
    <s v="Oui"/>
    <s v=""/>
    <s v=""/>
    <s v=""/>
    <s v=""/>
    <s v=""/>
    <s v=""/>
    <s v="Oui"/>
    <x v="1"/>
    <n v="0"/>
    <n v="0"/>
    <n v="0"/>
    <n v="0"/>
    <n v="1"/>
    <n v="1"/>
    <n v="0"/>
    <n v="0"/>
    <n v="0"/>
    <n v="0"/>
    <n v="0"/>
    <n v="0"/>
    <n v="1"/>
    <n v="0"/>
    <s v="Réapprovisionnement pas encore effectué"/>
    <n v="1"/>
    <n v="1"/>
    <n v="0"/>
    <n v="1"/>
    <n v="1"/>
    <n v="0"/>
    <n v="0"/>
    <x v="1"/>
    <s v="Oui"/>
    <x v="1"/>
    <x v="4"/>
    <x v="1"/>
    <x v="13"/>
    <x v="1"/>
  </r>
  <r>
    <s v="819a9ee6-4649-478f-8c2f-b58727b925d8"/>
    <s v="2021-06-24"/>
    <s v="CRS"/>
    <s v="CRS"/>
    <s v="WR"/>
    <x v="5"/>
    <s v="Petit Trou de Nippes"/>
    <s v="Petit Trou de Nippes"/>
    <s v="Centre-ville de Petit Trou / Ste Thérèse"/>
    <s v="Marché du centre-ville de Petit Trou des Nippes / Ste Thérèse"/>
    <s v="Milieu rural"/>
    <s v="Enquête auprès d'un marchand"/>
    <n v="100"/>
    <n v="96.153846153846104"/>
    <n v="76.086956521739097"/>
    <n v="86.2068965517241"/>
    <n v="187.5"/>
    <n v="187.5"/>
    <n v="700"/>
    <n v="30"/>
    <n v="20"/>
    <n v="50"/>
    <s v=""/>
    <n v="25"/>
    <n v="42.5"/>
    <n v="75"/>
    <n v="10"/>
    <s v=""/>
    <s v="Femme"/>
    <s v="Détaillant avec boutique"/>
    <n v="1"/>
    <n v="0"/>
    <n v="0"/>
    <n v="1"/>
    <n v="1"/>
    <n v="0"/>
    <n v="0"/>
    <n v="0"/>
    <n v="0"/>
    <n v="0"/>
    <s v="Oui, il y a plus de commerçants par rapport au mois passé"/>
    <s v="Plus de 60"/>
    <s v="Oui"/>
    <s v="Oui"/>
    <s v="Oui"/>
    <s v="Oui"/>
    <s v="Oui"/>
    <s v="Oui"/>
    <s v="Je ne sais pas, je ne souhaite pas répondre"/>
    <s v="Je ne sais pas, je ne souhaite pas répondre"/>
    <s v="Je ne sais pas, je ne souhaite pas répondre"/>
    <s v="Oui"/>
    <s v=""/>
    <s v="Oui"/>
    <s v="Je ne sais pas, je ne souhaite pas répondre"/>
    <s v="Non"/>
    <s v="Je ne sais pas, je ne souhaite pas répondre"/>
    <x v="1"/>
    <n v="0"/>
    <n v="1"/>
    <n v="1"/>
    <n v="0"/>
    <n v="1"/>
    <n v="0"/>
    <n v="0"/>
    <n v="0"/>
    <n v="0"/>
    <n v="0"/>
    <n v="0"/>
    <n v="0"/>
    <n v="0"/>
    <n v="0"/>
    <s v=""/>
    <n v="0"/>
    <n v="1"/>
    <n v="0"/>
    <n v="1"/>
    <n v="0"/>
    <n v="0"/>
    <n v="0"/>
    <x v="2"/>
    <s v="Non"/>
    <x v="1"/>
    <x v="1"/>
    <x v="2"/>
    <x v="12"/>
    <x v="1"/>
  </r>
  <r>
    <s v="a1b3ff5a-4666-4dea-91e7-373d1b57c890"/>
    <s v="2021-06-24"/>
    <s v="CRS"/>
    <s v="CRS"/>
    <s v="WR"/>
    <x v="5"/>
    <s v="Petit Trou de Nippes"/>
    <s v="Petit Trou de Nippes"/>
    <s v="Centre-ville de Petit Trou / Ste Thérèse"/>
    <s v="Marché du centre-ville de Petit Trou des Nippes / Ste Thérèse"/>
    <s v="Milieu rural"/>
    <s v="Enquête auprès d'un marchand"/>
    <s v=""/>
    <s v=""/>
    <s v=""/>
    <s v=""/>
    <s v=""/>
    <s v=""/>
    <s v=""/>
    <s v=""/>
    <n v="25"/>
    <s v=""/>
    <s v=""/>
    <n v="25"/>
    <n v="56.6666666666666"/>
    <s v=""/>
    <s v=""/>
    <s v=""/>
    <s v="Femme"/>
    <s v="Détaillant mobile"/>
    <n v="1"/>
    <n v="0"/>
    <n v="0"/>
    <n v="0"/>
    <n v="0"/>
    <n v="0"/>
    <n v="0"/>
    <n v="0"/>
    <n v="0"/>
    <n v="0"/>
    <s v="Non, il n'y a pas eu de variation"/>
    <s v="Plus de 60"/>
    <s v=""/>
    <s v=""/>
    <s v=""/>
    <s v=""/>
    <s v=""/>
    <s v=""/>
    <s v=""/>
    <s v=""/>
    <s v="Oui"/>
    <s v=""/>
    <s v=""/>
    <s v="Oui"/>
    <s v="Je ne sais pas, je ne souhaite pas répondre"/>
    <s v=""/>
    <s v=""/>
    <x v="0"/>
    <s v=""/>
    <s v=""/>
    <s v=""/>
    <s v=""/>
    <s v=""/>
    <s v=""/>
    <s v=""/>
    <s v=""/>
    <s v=""/>
    <s v=""/>
    <s v=""/>
    <s v=""/>
    <s v=""/>
    <s v=""/>
    <s v=""/>
    <s v=""/>
    <s v=""/>
    <s v=""/>
    <s v=""/>
    <s v=""/>
    <s v=""/>
    <s v=""/>
    <x v="0"/>
    <s v=""/>
    <x v="0"/>
    <x v="0"/>
    <x v="0"/>
    <x v="0"/>
    <x v="0"/>
  </r>
  <r>
    <s v="6bb34958-45c9-4ed5-8a10-12c15eef8171"/>
    <s v="2021-06-24"/>
    <s v="CRS"/>
    <s v="CRS"/>
    <s v="WR"/>
    <x v="5"/>
    <s v="Petit Trou de Nippes"/>
    <s v="Petit Trou de Nippes"/>
    <s v="Centre-ville de Petit Trou / Ste Thérèse"/>
    <s v="Marché du centre-ville de Petit Trou des Nippes / Ste Thérèse"/>
    <s v="Milieu rural"/>
    <s v="Enquête auprès d'un marchand"/>
    <n v="100"/>
    <n v="115.384615384615"/>
    <n v="86.956521739130395"/>
    <n v="103.448275862068"/>
    <n v="208"/>
    <n v="208.333333333333"/>
    <n v="750"/>
    <s v=""/>
    <s v=""/>
    <s v=""/>
    <s v=""/>
    <s v=""/>
    <s v=""/>
    <s v=""/>
    <s v=""/>
    <s v=""/>
    <s v="Femme"/>
    <s v="Détaillant sur une table"/>
    <n v="1"/>
    <n v="0"/>
    <n v="0"/>
    <n v="1"/>
    <n v="1"/>
    <n v="0"/>
    <n v="0"/>
    <n v="0"/>
    <n v="0"/>
    <n v="0"/>
    <s v="Oui, il y a plus de commerçants par rapport au mois passé"/>
    <s v="Entre 21 et 60"/>
    <s v="Oui"/>
    <s v="Oui"/>
    <s v="Non"/>
    <s v="Oui"/>
    <s v="Non"/>
    <s v="Oui"/>
    <s v="Je ne sais pas, je ne souhaite pas répondre"/>
    <s v=""/>
    <s v=""/>
    <s v=""/>
    <s v=""/>
    <s v=""/>
    <s v=""/>
    <s v=""/>
    <s v=""/>
    <x v="1"/>
    <n v="0"/>
    <n v="0"/>
    <n v="0"/>
    <n v="0"/>
    <n v="1"/>
    <n v="1"/>
    <n v="0"/>
    <n v="0"/>
    <n v="0"/>
    <n v="0"/>
    <n v="0"/>
    <n v="0"/>
    <n v="1"/>
    <n v="0"/>
    <s v="Réapprovisionnement pas encore effectué"/>
    <n v="0"/>
    <n v="1"/>
    <n v="1"/>
    <n v="0"/>
    <n v="0"/>
    <n v="0"/>
    <n v="0"/>
    <x v="1"/>
    <s v="Non"/>
    <x v="1"/>
    <x v="4"/>
    <x v="1"/>
    <x v="13"/>
    <x v="1"/>
  </r>
  <r>
    <s v="9a31697d-8140-4715-96bd-955794b7f6e9"/>
    <s v="2021-06-24"/>
    <s v="CRS"/>
    <s v="CRS"/>
    <s v="WR"/>
    <x v="5"/>
    <s v="Petit Trou de Nippes"/>
    <s v="Petit Trou de Nippes"/>
    <s v="Centre-ville de Petit Trou / Ste Thérèse"/>
    <s v="Marché du centre-ville de Petit Trou des Nippes / Ste Thérèse"/>
    <s v="Milieu rural"/>
    <s v="Enquête auprès d'un marchand"/>
    <s v=""/>
    <s v=""/>
    <s v=""/>
    <s v=""/>
    <s v=""/>
    <s v=""/>
    <s v=""/>
    <n v="15"/>
    <n v="15"/>
    <n v="100"/>
    <s v=""/>
    <n v="25"/>
    <n v="43.965517241379303"/>
    <n v="75"/>
    <n v="5"/>
    <s v=""/>
    <s v="Femme"/>
    <s v="Détaillant sur une table"/>
    <n v="1"/>
    <n v="0"/>
    <n v="0"/>
    <n v="1"/>
    <n v="1"/>
    <n v="0"/>
    <n v="0"/>
    <n v="0"/>
    <n v="0"/>
    <n v="0"/>
    <s v="Non, il n'y a pas eu de variation"/>
    <s v="Entre 21 et 60"/>
    <s v=""/>
    <s v=""/>
    <s v=""/>
    <s v=""/>
    <s v=""/>
    <s v=""/>
    <s v=""/>
    <s v="Non"/>
    <s v="Je ne sais pas, je ne souhaite pas répondre"/>
    <s v="Oui"/>
    <s v=""/>
    <s v="Oui"/>
    <s v="Je ne sais pas, je ne souhaite pas répondre"/>
    <s v="Non"/>
    <s v="Je ne sais pas, je ne souhaite pas répondre"/>
    <x v="0"/>
    <s v=""/>
    <s v=""/>
    <s v=""/>
    <s v=""/>
    <s v=""/>
    <s v=""/>
    <s v=""/>
    <s v=""/>
    <s v=""/>
    <s v=""/>
    <s v=""/>
    <s v=""/>
    <s v=""/>
    <s v=""/>
    <s v=""/>
    <s v=""/>
    <s v=""/>
    <s v=""/>
    <s v=""/>
    <s v=""/>
    <s v=""/>
    <s v=""/>
    <x v="0"/>
    <s v=""/>
    <x v="0"/>
    <x v="0"/>
    <x v="0"/>
    <x v="0"/>
    <x v="0"/>
  </r>
  <r>
    <s v="f10a4b8c-babf-42c8-9fab-11730bd0ca89"/>
    <s v="2021-06-24"/>
    <s v="CRS"/>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Femme"/>
    <s v=""/>
    <s v=""/>
    <s v=""/>
    <s v=""/>
    <s v=""/>
    <s v=""/>
    <s v=""/>
    <s v=""/>
    <s v=""/>
    <s v=""/>
    <s v=""/>
    <s v=""/>
    <s v=""/>
    <s v=""/>
    <s v=""/>
    <s v=""/>
    <s v=""/>
    <s v=""/>
    <s v=""/>
    <s v=""/>
    <s v=""/>
    <s v=""/>
    <s v=""/>
    <s v=""/>
    <s v=""/>
    <s v=""/>
    <s v=""/>
    <s v=""/>
    <x v="0"/>
    <s v=""/>
    <s v=""/>
    <s v=""/>
    <s v=""/>
    <s v=""/>
    <s v=""/>
    <s v=""/>
    <s v=""/>
    <s v=""/>
    <s v=""/>
    <s v=""/>
    <s v=""/>
    <s v=""/>
    <s v=""/>
    <s v=""/>
    <s v=""/>
    <s v=""/>
    <s v=""/>
    <s v=""/>
    <s v=""/>
    <s v=""/>
    <s v=""/>
    <x v="0"/>
    <s v=""/>
    <x v="0"/>
    <x v="0"/>
    <x v="0"/>
    <x v="0"/>
    <x v="0"/>
  </r>
  <r>
    <s v="d78a4d64-578b-48ea-9e21-3542c81acbee"/>
    <s v="2021-06-24"/>
    <s v="CRS"/>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Homme"/>
    <s v=""/>
    <s v=""/>
    <s v=""/>
    <s v=""/>
    <s v=""/>
    <s v=""/>
    <s v=""/>
    <s v=""/>
    <s v=""/>
    <s v=""/>
    <s v=""/>
    <s v=""/>
    <s v=""/>
    <s v=""/>
    <s v=""/>
    <s v=""/>
    <s v=""/>
    <s v=""/>
    <s v=""/>
    <s v=""/>
    <s v=""/>
    <s v=""/>
    <s v=""/>
    <s v=""/>
    <s v=""/>
    <s v=""/>
    <s v=""/>
    <s v=""/>
    <x v="0"/>
    <s v=""/>
    <s v=""/>
    <s v=""/>
    <s v=""/>
    <s v=""/>
    <s v=""/>
    <s v=""/>
    <s v=""/>
    <s v=""/>
    <s v=""/>
    <s v=""/>
    <s v=""/>
    <s v=""/>
    <s v=""/>
    <s v=""/>
    <s v=""/>
    <s v=""/>
    <s v=""/>
    <s v=""/>
    <s v=""/>
    <s v=""/>
    <s v=""/>
    <x v="0"/>
    <s v=""/>
    <x v="0"/>
    <x v="0"/>
    <x v="0"/>
    <x v="0"/>
    <x v="0"/>
  </r>
  <r>
    <s v="19756c96-62d0-4dbb-a759-900ebe0d1e11"/>
    <s v="2021-06-24"/>
    <s v="CRS"/>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Femme"/>
    <s v=""/>
    <s v=""/>
    <s v=""/>
    <s v=""/>
    <s v=""/>
    <s v=""/>
    <s v=""/>
    <s v=""/>
    <s v=""/>
    <s v=""/>
    <s v=""/>
    <s v=""/>
    <s v=""/>
    <s v=""/>
    <s v=""/>
    <s v=""/>
    <s v=""/>
    <s v=""/>
    <s v=""/>
    <s v=""/>
    <s v=""/>
    <s v=""/>
    <s v=""/>
    <s v=""/>
    <s v=""/>
    <s v=""/>
    <s v=""/>
    <s v=""/>
    <x v="0"/>
    <s v=""/>
    <s v=""/>
    <s v=""/>
    <s v=""/>
    <s v=""/>
    <s v=""/>
    <s v=""/>
    <s v=""/>
    <s v=""/>
    <s v=""/>
    <s v=""/>
    <s v=""/>
    <s v=""/>
    <s v=""/>
    <s v=""/>
    <s v=""/>
    <s v=""/>
    <s v=""/>
    <s v=""/>
    <s v=""/>
    <s v=""/>
    <s v=""/>
    <x v="0"/>
    <s v=""/>
    <x v="0"/>
    <x v="0"/>
    <x v="0"/>
    <x v="0"/>
    <x v="0"/>
  </r>
  <r>
    <s v="75d40259-8d21-4621-b670-5b0850fe08e2"/>
    <s v="2021-06-24"/>
    <s v="CRS"/>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Homme"/>
    <s v=""/>
    <s v=""/>
    <s v=""/>
    <s v=""/>
    <s v=""/>
    <s v=""/>
    <s v=""/>
    <s v=""/>
    <s v=""/>
    <s v=""/>
    <s v=""/>
    <s v=""/>
    <s v=""/>
    <s v=""/>
    <s v=""/>
    <s v=""/>
    <s v=""/>
    <s v=""/>
    <s v=""/>
    <s v=""/>
    <s v=""/>
    <s v=""/>
    <s v=""/>
    <s v=""/>
    <s v=""/>
    <s v=""/>
    <s v=""/>
    <s v=""/>
    <x v="0"/>
    <s v=""/>
    <s v=""/>
    <s v=""/>
    <s v=""/>
    <s v=""/>
    <s v=""/>
    <s v=""/>
    <s v=""/>
    <s v=""/>
    <s v=""/>
    <s v=""/>
    <s v=""/>
    <s v=""/>
    <s v=""/>
    <s v=""/>
    <s v=""/>
    <s v=""/>
    <s v=""/>
    <s v=""/>
    <s v=""/>
    <s v=""/>
    <s v=""/>
    <x v="0"/>
    <s v=""/>
    <x v="0"/>
    <x v="0"/>
    <x v="0"/>
    <x v="0"/>
    <x v="0"/>
  </r>
  <r>
    <s v="9f9f275d-5404-4243-8c79-cdbb3af9369b"/>
    <s v="2021-06-24"/>
    <s v="CRS"/>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Femme"/>
    <s v=""/>
    <s v=""/>
    <s v=""/>
    <s v=""/>
    <s v=""/>
    <s v=""/>
    <s v=""/>
    <s v=""/>
    <s v=""/>
    <s v=""/>
    <s v=""/>
    <s v=""/>
    <s v=""/>
    <s v=""/>
    <s v=""/>
    <s v=""/>
    <s v=""/>
    <s v=""/>
    <s v=""/>
    <s v=""/>
    <s v=""/>
    <s v=""/>
    <s v=""/>
    <s v=""/>
    <s v=""/>
    <s v=""/>
    <s v=""/>
    <s v=""/>
    <x v="0"/>
    <s v=""/>
    <s v=""/>
    <s v=""/>
    <s v=""/>
    <s v=""/>
    <s v=""/>
    <s v=""/>
    <s v=""/>
    <s v=""/>
    <s v=""/>
    <s v=""/>
    <s v=""/>
    <s v=""/>
    <s v=""/>
    <s v=""/>
    <s v=""/>
    <s v=""/>
    <s v=""/>
    <s v=""/>
    <s v=""/>
    <s v=""/>
    <s v=""/>
    <x v="0"/>
    <s v=""/>
    <x v="0"/>
    <x v="0"/>
    <x v="0"/>
    <x v="0"/>
    <x v="0"/>
  </r>
  <r>
    <s v="67c03636-c87f-4840-afef-4764d7956489"/>
    <s v="2021-06-24"/>
    <s v="CRS"/>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Femme"/>
    <s v=""/>
    <s v=""/>
    <s v=""/>
    <s v=""/>
    <s v=""/>
    <s v=""/>
    <s v=""/>
    <s v=""/>
    <s v=""/>
    <s v=""/>
    <s v=""/>
    <s v=""/>
    <s v=""/>
    <s v=""/>
    <s v=""/>
    <s v=""/>
    <s v=""/>
    <s v=""/>
    <s v=""/>
    <s v=""/>
    <s v=""/>
    <s v=""/>
    <s v=""/>
    <s v=""/>
    <s v=""/>
    <s v=""/>
    <s v=""/>
    <s v=""/>
    <x v="0"/>
    <s v=""/>
    <s v=""/>
    <s v=""/>
    <s v=""/>
    <s v=""/>
    <s v=""/>
    <s v=""/>
    <s v=""/>
    <s v=""/>
    <s v=""/>
    <s v=""/>
    <s v=""/>
    <s v=""/>
    <s v=""/>
    <s v=""/>
    <s v=""/>
    <s v=""/>
    <s v=""/>
    <s v=""/>
    <s v=""/>
    <s v=""/>
    <s v=""/>
    <x v="0"/>
    <s v=""/>
    <x v="0"/>
    <x v="0"/>
    <x v="0"/>
    <x v="0"/>
    <x v="0"/>
  </r>
  <r>
    <s v="5e25b747-c30b-4bd5-ba2b-29ffc538a2b4"/>
    <s v="2021-06-24"/>
    <s v="CRS"/>
    <s v="CRS"/>
    <s v="WR"/>
    <x v="5"/>
    <s v="Petit Trou de Nippes"/>
    <s v="Petit Trou de Nippes"/>
    <s v="Centre-ville de Petit Trou / Ste Thérèse"/>
    <s v="Marché du centre-ville de Petit Trou des Nippes / Ste Thérèse"/>
    <s v="Milieu rural"/>
    <s v="Enquête auprès d'un marchand"/>
    <n v="87.5"/>
    <n v="96.153846153846104"/>
    <n v="86.956521739130395"/>
    <n v="86.2068965517241"/>
    <s v=""/>
    <s v=""/>
    <n v="400"/>
    <n v="30"/>
    <n v="25"/>
    <n v="75"/>
    <s v=""/>
    <n v="25"/>
    <n v="56.6666666666666"/>
    <n v="100"/>
    <s v=""/>
    <s v=""/>
    <s v="Homme"/>
    <s v="Détaillant sur une table"/>
    <n v="1"/>
    <n v="0"/>
    <n v="0"/>
    <n v="1"/>
    <n v="1"/>
    <n v="0"/>
    <n v="0"/>
    <n v="0"/>
    <n v="0"/>
    <n v="0"/>
    <s v="Oui, il y a plus de commerçants par rapport au mois passé"/>
    <s v="Entre 21 et 60"/>
    <s v="Oui"/>
    <s v="Oui"/>
    <s v="Oui"/>
    <s v="Oui"/>
    <s v=""/>
    <s v=""/>
    <s v="Oui"/>
    <s v="Oui"/>
    <s v="Oui"/>
    <s v="Oui"/>
    <s v=""/>
    <s v="Oui"/>
    <s v="Oui"/>
    <s v="Non"/>
    <s v=""/>
    <x v="1"/>
    <n v="0"/>
    <n v="0"/>
    <n v="0"/>
    <n v="0"/>
    <n v="1"/>
    <n v="1"/>
    <n v="0"/>
    <n v="0"/>
    <n v="0"/>
    <n v="0"/>
    <n v="0"/>
    <n v="0"/>
    <n v="0"/>
    <n v="0"/>
    <s v=""/>
    <n v="0"/>
    <n v="1"/>
    <n v="0"/>
    <n v="0"/>
    <n v="0"/>
    <n v="0"/>
    <n v="1"/>
    <x v="2"/>
    <s v="Oui"/>
    <x v="1"/>
    <x v="4"/>
    <x v="1"/>
    <x v="14"/>
    <x v="1"/>
  </r>
  <r>
    <s v="a3d2b754-eeab-4852-87e5-c9ada1d30a95"/>
    <s v="2021-06-24"/>
    <s v="CRS"/>
    <s v="CRS"/>
    <s v="WR"/>
    <x v="5"/>
    <s v="Petit Trou de Nippes"/>
    <s v="Petit Trou de Nippes"/>
    <s v="Centre-ville de Petit Trou / Ste Thérèse"/>
    <s v="Marché du centre-ville de Petit Trou des Nippes / Ste Thérèse"/>
    <s v="Milieu rural"/>
    <s v="Enquête auprès d'un marchand"/>
    <n v="87.5"/>
    <n v="115.384615384615"/>
    <n v="108.695652173913"/>
    <n v="103.448275862068"/>
    <n v="208.333333333333"/>
    <n v="250"/>
    <n v="799"/>
    <s v=""/>
    <s v=""/>
    <s v=""/>
    <s v=""/>
    <s v=""/>
    <s v=""/>
    <s v=""/>
    <s v=""/>
    <s v=""/>
    <s v="Femme"/>
    <s v="Détaillant sur une table"/>
    <n v="1"/>
    <n v="0"/>
    <n v="0"/>
    <n v="1"/>
    <n v="1"/>
    <n v="0"/>
    <n v="0"/>
    <n v="0"/>
    <n v="0"/>
    <n v="0"/>
    <s v="Oui, il y a moins de commerçants par rapport au mois passé"/>
    <s v="Entre 21 et 60"/>
    <s v="Oui"/>
    <s v="Oui"/>
    <s v="Oui"/>
    <s v="Oui"/>
    <s v="Non"/>
    <s v="Oui"/>
    <s v="Oui"/>
    <s v=""/>
    <s v=""/>
    <s v=""/>
    <s v=""/>
    <s v=""/>
    <s v=""/>
    <s v=""/>
    <s v=""/>
    <x v="1"/>
    <n v="0"/>
    <n v="0"/>
    <n v="0"/>
    <n v="0"/>
    <n v="1"/>
    <n v="1"/>
    <n v="0"/>
    <n v="0"/>
    <n v="0"/>
    <n v="0"/>
    <n v="0"/>
    <n v="0"/>
    <n v="0"/>
    <n v="0"/>
    <s v=""/>
    <n v="0"/>
    <n v="1"/>
    <n v="0"/>
    <n v="1"/>
    <n v="0"/>
    <n v="1"/>
    <n v="0"/>
    <x v="1"/>
    <s v="Oui"/>
    <x v="1"/>
    <x v="1"/>
    <x v="2"/>
    <x v="12"/>
    <x v="1"/>
  </r>
  <r>
    <s v="daed8a13-42e5-46af-83b2-ec4d92670e41"/>
    <s v="2021-06-24"/>
    <s v="CRS"/>
    <s v="CRS"/>
    <s v="WR"/>
    <x v="5"/>
    <s v="Petit Trou de Nippes"/>
    <s v="Petit Trou de Nippes"/>
    <s v="Centre-ville de Petit Trou / Ste Thérèse"/>
    <s v="Marché du centre-ville de Petit Trou des Nippes / Ste Thérèse"/>
    <s v="Milieu rural"/>
    <s v="Enquête auprès d'un marchand"/>
    <s v=""/>
    <s v=""/>
    <s v=""/>
    <s v=""/>
    <s v=""/>
    <s v=""/>
    <s v=""/>
    <s v=""/>
    <n v="25"/>
    <n v="50"/>
    <s v=""/>
    <n v="20"/>
    <n v="56.6666666666666"/>
    <n v="100"/>
    <n v="10"/>
    <s v=""/>
    <s v="Femme"/>
    <s v="Détaillant sur une table"/>
    <n v="1"/>
    <n v="0"/>
    <n v="0"/>
    <n v="1"/>
    <n v="1"/>
    <n v="0"/>
    <n v="0"/>
    <n v="0"/>
    <n v="0"/>
    <n v="0"/>
    <s v="Oui, il y a plus de commerçants par rapport au mois passé"/>
    <s v="Entre 21 et 60"/>
    <s v=""/>
    <s v=""/>
    <s v=""/>
    <s v=""/>
    <s v=""/>
    <s v=""/>
    <s v=""/>
    <s v=""/>
    <s v="Je ne sais pas, je ne souhaite pas répondre"/>
    <s v="Oui"/>
    <s v=""/>
    <s v="Oui"/>
    <s v="Je ne sais pas, je ne souhaite pas répondre"/>
    <s v="Non"/>
    <s v="Je ne sais pas, je ne souhaite pas répondre"/>
    <x v="0"/>
    <s v=""/>
    <s v=""/>
    <s v=""/>
    <s v=""/>
    <s v=""/>
    <s v=""/>
    <s v=""/>
    <s v=""/>
    <s v=""/>
    <s v=""/>
    <s v=""/>
    <s v=""/>
    <s v=""/>
    <s v=""/>
    <s v=""/>
    <s v=""/>
    <s v=""/>
    <s v=""/>
    <s v=""/>
    <s v=""/>
    <s v=""/>
    <s v=""/>
    <x v="0"/>
    <s v=""/>
    <x v="0"/>
    <x v="0"/>
    <x v="0"/>
    <x v="0"/>
    <x v="0"/>
  </r>
</pivotCacheRecords>
</file>

<file path=xl/pivotCache/pivotCacheRecords12.xml><?xml version="1.0" encoding="utf-8"?>
<pivotCacheRecords xmlns="http://schemas.openxmlformats.org/spreadsheetml/2006/main" xmlns:r="http://schemas.openxmlformats.org/officeDocument/2006/relationships" count="199">
  <r>
    <s v="1298ff41-c961-4dee-b2d0-391fed9d9169"/>
    <s v="2021-06-28"/>
    <s v="MOJDDE"/>
    <s v="MOJDDE"/>
    <s v="SA0099"/>
    <x v="0"/>
    <s v="Port-à-Piment"/>
    <s v="Port-à-Piment"/>
    <s v="Port-à-piment"/>
    <s v="Marché de Port-à-Piment"/>
    <x v="0"/>
    <s v="Enquête auprès d'un client (pour l'eau de boisson uniquement)"/>
    <s v=""/>
    <s v=""/>
    <s v=""/>
    <s v=""/>
    <s v=""/>
    <s v=""/>
    <s v=""/>
    <s v=""/>
    <s v=""/>
    <s v=""/>
    <s v=""/>
    <s v=""/>
    <s v=""/>
    <s v=""/>
    <s v=""/>
    <n v="0.2"/>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kiosque public (DINEPA)"/>
    <s v="kiosque"/>
    <s v="Il n'y a pas d'autres options dans ma zone"/>
    <s v=""/>
    <s v="Moins de 15 min au total"/>
    <s v="Oui"/>
    <s v=""/>
    <s v="Non"/>
    <s v=""/>
    <s v=""/>
    <s v=""/>
    <s v=""/>
    <s v=""/>
    <s v=""/>
    <s v=""/>
    <s v=""/>
    <s v=""/>
    <s v=""/>
    <s v=""/>
    <s v=""/>
  </r>
  <r>
    <s v="818151e3-1d61-42d5-b70f-ca22f2fad81f"/>
    <s v="2021-06-28"/>
    <s v="MOJDDE"/>
    <s v="MOJDDE"/>
    <s v="SA0099"/>
    <x v="0"/>
    <s v="Port-à-Piment"/>
    <s v="Port-à-Piment"/>
    <s v="Port-à-piment"/>
    <s v="Marché de Port-à-Piment"/>
    <x v="0"/>
    <s v="Enquête auprès d'un client (pour l'eau de boisson uniquement)"/>
    <s v=""/>
    <s v=""/>
    <s v=""/>
    <s v=""/>
    <s v=""/>
    <s v=""/>
    <s v=""/>
    <s v=""/>
    <s v=""/>
    <s v=""/>
    <s v=""/>
    <s v=""/>
    <s v=""/>
    <s v=""/>
    <s v=""/>
    <n v="0.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kiosque public (DINEPA)"/>
    <s v="kiosque"/>
    <s v="Il n'y a pas d'autres options dans ma zone"/>
    <s v=""/>
    <s v="Entre 15 min et 30 min au total"/>
    <s v="Oui"/>
    <s v=""/>
    <s v="Non"/>
    <s v=""/>
    <s v=""/>
    <s v=""/>
    <s v=""/>
    <s v=""/>
    <s v=""/>
    <s v=""/>
    <s v=""/>
    <s v=""/>
    <s v=""/>
    <s v=""/>
    <s v=""/>
  </r>
  <r>
    <s v="00070e6e-6ad4-4a6f-a927-266650108af5"/>
    <s v="2021-06-28"/>
    <s v="MOJDDE"/>
    <s v="MOJDDE"/>
    <s v="SA0099"/>
    <x v="0"/>
    <s v="Port-à-Piment"/>
    <s v="Port-à-Piment"/>
    <s v="Port-à-piment"/>
    <s v="Marché de Port-à-Piment"/>
    <x v="0"/>
    <s v="Enquête auprès d'un client (pour l'eau de boisson uniquement)"/>
    <s v=""/>
    <s v=""/>
    <s v=""/>
    <s v=""/>
    <s v=""/>
    <s v=""/>
    <s v=""/>
    <s v=""/>
    <s v=""/>
    <s v=""/>
    <s v=""/>
    <s v=""/>
    <s v=""/>
    <s v=""/>
    <s v=""/>
    <n v="0.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kiosque public (DINEPA)"/>
    <s v="kiosque"/>
    <s v="Il n'y a pas d'autres options dans ma zone"/>
    <s v=""/>
    <s v="Entre 15 min et 30 min au total"/>
    <s v="Oui"/>
    <s v=""/>
    <s v="Non"/>
    <s v=""/>
    <s v=""/>
    <s v=""/>
    <s v=""/>
    <s v=""/>
    <s v=""/>
    <s v=""/>
    <s v=""/>
    <s v=""/>
    <s v=""/>
    <s v=""/>
    <s v=""/>
  </r>
  <r>
    <s v="bd2073bd-6495-4cd1-a233-aab9809cac10"/>
    <s v="2021-06-28"/>
    <s v="MOJDDE"/>
    <s v="MOJDDE"/>
    <s v="SA0099"/>
    <x v="0"/>
    <s v="Port-à-Piment"/>
    <s v="Port-à-Piment"/>
    <s v="Port-à-piment"/>
    <s v="Marché de Port-à-Piment"/>
    <x v="0"/>
    <s v="Enquête auprès d'un client (pour l'eau de boisson uniquement)"/>
    <s v=""/>
    <s v=""/>
    <s v=""/>
    <s v=""/>
    <s v=""/>
    <s v=""/>
    <s v=""/>
    <s v=""/>
    <s v=""/>
    <s v=""/>
    <s v=""/>
    <s v=""/>
    <s v=""/>
    <s v=""/>
    <s v=""/>
    <n v="0.2"/>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kiosque public (DINEPA)"/>
    <s v="kiosque"/>
    <s v="Il n'y a pas d'autres options dans ma zone"/>
    <s v=""/>
    <s v="Entre 15 min et 30 min au total"/>
    <s v="Oui"/>
    <s v=""/>
    <s v="Je ne sais pas, je ne souhaite pas répondre"/>
    <s v=""/>
    <s v=""/>
    <s v=""/>
    <s v=""/>
    <s v=""/>
    <s v=""/>
    <s v=""/>
    <s v=""/>
    <s v=""/>
    <s v=""/>
    <s v=""/>
    <s v=""/>
  </r>
  <r>
    <s v="0eff3702-4dff-4fb8-8865-043b3cd10ff6"/>
    <s v="2021-06-28"/>
    <s v="MOJDDE"/>
    <s v="MOJDDE"/>
    <s v="SA0099"/>
    <x v="0"/>
    <s v="Port-à-Piment"/>
    <s v="Port-à-Piment"/>
    <s v="Port-à-piment"/>
    <s v="Marché de Port-à-Piment"/>
    <x v="0"/>
    <s v="Enquête auprès d'un client (pour l'eau de boisson uniquement)"/>
    <s v=""/>
    <s v=""/>
    <s v=""/>
    <s v=""/>
    <s v=""/>
    <s v=""/>
    <s v=""/>
    <s v=""/>
    <s v=""/>
    <s v=""/>
    <s v=""/>
    <s v=""/>
    <s v=""/>
    <s v=""/>
    <s v=""/>
    <n v="0.2"/>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kiosque public (DINEPA)"/>
    <s v="kiosque"/>
    <s v="L'eau est de meilleure qualité"/>
    <s v=""/>
    <s v="Entre 15 min et 30 min au total"/>
    <s v="Oui"/>
    <s v=""/>
    <s v="Non"/>
    <s v=""/>
    <s v=""/>
    <s v=""/>
    <s v=""/>
    <s v=""/>
    <s v=""/>
    <s v=""/>
    <s v=""/>
    <s v=""/>
    <s v=""/>
    <s v=""/>
    <s v=""/>
  </r>
  <r>
    <s v="d9933ac1-9795-4f07-818d-c02f88754597"/>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2a652808-f4a4-4a49-a026-8b8ebc85c1b0"/>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0"/>
    <n v="0"/>
    <n v="1"/>
    <s v=""/>
  </r>
  <r>
    <s v="9a11d1e7-aecb-4ff4-9b79-1ee3d763be47"/>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0"/>
    <n v="0"/>
    <n v="1"/>
    <s v=""/>
  </r>
  <r>
    <s v="063e3788-b5d3-4f99-add8-62dd44db6aa3"/>
    <s v="2021-06-22"/>
    <s v="CARE"/>
    <s v="CARE"/>
    <s v="LFP84"/>
    <x v="1"/>
    <s v="Beaumont"/>
    <s v="Beaumont"/>
    <s v="Centre-ville de Beaumont / Cassanette"/>
    <s v="Marché communal de Beaumont"/>
    <x v="1"/>
    <s v="Enquête auprès d'un client (pour l'eau de boisson uniquement)"/>
    <s v=""/>
    <s v=""/>
    <s v=""/>
    <s v=""/>
    <s v=""/>
    <s v=""/>
    <s v=""/>
    <s v=""/>
    <s v=""/>
    <s v=""/>
    <s v=""/>
    <s v=""/>
    <s v=""/>
    <s v=""/>
    <s v=""/>
    <n v="12"/>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0"/>
    <n v="0"/>
    <n v="0"/>
    <n v="0"/>
    <n v="0"/>
    <n v="0"/>
    <n v="0"/>
    <n v="0"/>
    <n v="0"/>
    <n v="0"/>
    <n v="1"/>
    <s v=""/>
  </r>
  <r>
    <s v="f0260517-110d-4bd1-88cd-025e3e4d61c3"/>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0"/>
    <n v="0"/>
    <n v="1"/>
    <s v=""/>
  </r>
  <r>
    <s v="f9049e2d-c5fb-4ce8-a144-4394db3c0e36"/>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87928f2e-885c-4f1e-b275-e5e479f6008a"/>
    <s v="2021-06-22"/>
    <s v="CARE"/>
    <s v="CARE"/>
    <s v="LFP84"/>
    <x v="1"/>
    <s v="Beaumont"/>
    <s v="Beaumont"/>
    <s v="Centre-ville de Beaumont / Cassanette"/>
    <s v="Marché communal de Beaumont"/>
    <x v="1"/>
    <s v="Enquête auprès d'un client (pour l'eau de boisson uniquement)"/>
    <s v=""/>
    <s v=""/>
    <s v=""/>
    <s v=""/>
    <s v=""/>
    <s v=""/>
    <s v=""/>
    <s v=""/>
    <s v=""/>
    <s v=""/>
    <s v=""/>
    <s v=""/>
    <s v=""/>
    <s v=""/>
    <s v=""/>
    <n v="12"/>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0fa2ed95-e6af-499c-a5a2-0c94f15fb05b"/>
    <s v="2021-06-22"/>
    <s v="CARE"/>
    <s v="CARE"/>
    <s v="LFP84"/>
    <x v="1"/>
    <s v="Beaumont"/>
    <s v="Beaumont"/>
    <s v="Centre-ville de Beaumont / Cassanette"/>
    <s v="Marché communal de Beaumont"/>
    <x v="1"/>
    <s v="Enquête auprès d'un client (pour l'eau de boisson uniquement)"/>
    <s v=""/>
    <s v=""/>
    <s v=""/>
    <s v=""/>
    <s v=""/>
    <s v=""/>
    <s v=""/>
    <s v=""/>
    <s v=""/>
    <s v=""/>
    <s v=""/>
    <s v=""/>
    <s v=""/>
    <s v=""/>
    <s v=""/>
    <n v="12"/>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
  </r>
  <r>
    <s v="97209862-7e62-4c02-962b-9ac018828943"/>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
  </r>
  <r>
    <s v="b3ac3325-1cc6-4f3d-b9e0-0d40bd55589f"/>
    <s v="2021-06-22"/>
    <s v="CARE"/>
    <s v="CARE"/>
    <s v="LFP84"/>
    <x v="1"/>
    <s v="Beaumont"/>
    <s v="Beaumont"/>
    <s v="Centre-ville de Beaumont / Cassanette"/>
    <s v="Marché communal de Beaumont"/>
    <x v="1"/>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b9abe0b0-9055-460f-a5f7-fcb4a734e8e0"/>
    <s v="2021-06-24"/>
    <s v="CARE"/>
    <s v="CARE"/>
    <s v="MSA01"/>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Non"/>
    <s v="Oui, chaque fois"/>
    <s v="Oui"/>
    <n v="0"/>
    <n v="0"/>
    <n v="0"/>
    <n v="0"/>
    <n v="0"/>
    <n v="1"/>
    <n v="0"/>
    <n v="0"/>
    <n v="0"/>
    <n v="0"/>
    <n v="0"/>
    <s v=""/>
  </r>
  <r>
    <s v="db9b7f10-0320-4372-884e-954204ff68c2"/>
    <s v="2021-06-24"/>
    <s v="CARE"/>
    <s v="CARE"/>
    <s v="MSA01"/>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Autre"/>
    <s v="Parce que c’est la possibilité que j’ai, et je fais confiance à cette eau"/>
    <s v="Moins de 15 min au total"/>
    <s v="Non"/>
    <s v="Oui, chaque fois"/>
    <s v="Oui"/>
    <n v="0"/>
    <n v="0"/>
    <n v="0"/>
    <n v="0"/>
    <n v="0"/>
    <n v="1"/>
    <n v="0"/>
    <n v="0"/>
    <n v="0"/>
    <n v="0"/>
    <n v="0"/>
    <s v="Je paye 1000 HTG par mois pour mon abonnement d'eau"/>
  </r>
  <r>
    <s v="83f9ba1d-563f-4358-abb8-66fd58728ee5"/>
    <s v="2021-06-24"/>
    <s v="CARE"/>
    <s v="CARE"/>
    <s v="MSA01"/>
    <x v="1"/>
    <s v="Chambellan"/>
    <s v="Chambellan"/>
    <s v="Centre-ville de Chambellan / Dejean"/>
    <s v="Marché communal de Chambellan"/>
    <x v="0"/>
    <s v="Enquête auprès d'un client (pour l'eau de boisson uniquement)"/>
    <s v=""/>
    <s v=""/>
    <s v=""/>
    <s v=""/>
    <s v=""/>
    <s v=""/>
    <s v=""/>
    <s v=""/>
    <s v=""/>
    <s v=""/>
    <s v=""/>
    <s v=""/>
    <s v=""/>
    <s v=""/>
    <s v=""/>
    <n v="13"/>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1"/>
    <n v="0"/>
    <n v="0"/>
    <s v=""/>
  </r>
  <r>
    <s v="fc895277-691e-409b-8c03-cb97b0c651da"/>
    <s v="2021-06-24"/>
    <s v="CARE"/>
    <s v="CARE"/>
    <s v="MSA01"/>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607351bf-b9f5-45f9-b1c3-22786d947176"/>
    <s v="2021-06-24"/>
    <s v="CARE"/>
    <s v="CARE"/>
    <s v="MSA01"/>
    <x v="1"/>
    <s v="Chambellan"/>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Non, il n'y a pas eu de variation"/>
    <s v="Plus de 60"/>
    <s v=""/>
    <s v=""/>
    <s v=""/>
    <s v=""/>
    <s v=""/>
    <s v=""/>
    <s v=""/>
    <s v="Non"/>
    <s v="Oui"/>
    <s v="Oui"/>
    <s v=""/>
    <s v="Oui"/>
    <s v="Oui"/>
    <s v="Oui"/>
    <s v="Oui"/>
    <s v=""/>
    <s v=""/>
    <s v=""/>
    <s v=""/>
    <s v=""/>
    <s v=""/>
    <s v=""/>
    <s v=""/>
    <s v=""/>
    <s v=""/>
    <s v=""/>
    <s v=""/>
    <s v=""/>
    <s v=""/>
    <s v=""/>
    <s v=""/>
    <s v=""/>
    <s v=""/>
    <s v=""/>
    <s v=""/>
    <s v=""/>
    <s v=""/>
    <s v=""/>
    <x v="0"/>
    <s v=""/>
    <s v=""/>
    <s v=""/>
    <s v=""/>
    <s v=""/>
    <s v=""/>
    <s v="Non"/>
    <s v=""/>
    <s v=""/>
    <s v=""/>
    <s v=""/>
    <s v=""/>
    <s v=""/>
    <s v=""/>
    <s v=""/>
    <s v=""/>
    <s v=""/>
    <s v=""/>
    <s v=""/>
    <s v=""/>
    <s v=""/>
    <s v=""/>
    <s v=""/>
    <s v=""/>
    <s v=""/>
    <s v=""/>
    <s v=""/>
    <s v=""/>
    <s v=""/>
    <s v=""/>
    <s v="Oui"/>
    <s v="Oui"/>
    <s v="Oui"/>
    <s v="Grand'Anse"/>
    <s v="Meme"/>
    <s v="Jérémie"/>
    <s v="Différent"/>
    <s v=""/>
    <s v=""/>
    <s v=""/>
    <s v=""/>
    <s v=""/>
    <s v=""/>
    <s v=""/>
    <s v=""/>
    <s v=""/>
    <s v=""/>
    <s v=""/>
    <s v=""/>
    <s v=""/>
    <s v=""/>
    <s v=""/>
    <s v=""/>
    <s v=""/>
    <s v=""/>
    <s v=""/>
    <s v=""/>
    <s v=""/>
  </r>
  <r>
    <s v="06e40db0-77d2-480b-81c1-b1fcaff358d9"/>
    <s v="2021-06-24"/>
    <s v="CARE"/>
    <s v="CARE"/>
    <s v="MSA01"/>
    <x v="1"/>
    <s v="Chambellan"/>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Non, il n'y a pas eu de variation"/>
    <s v="Entre 21 et 60"/>
    <s v=""/>
    <s v=""/>
    <s v=""/>
    <s v=""/>
    <s v=""/>
    <s v=""/>
    <s v=""/>
    <s v="Non"/>
    <s v="Oui"/>
    <s v="Oui"/>
    <s v=""/>
    <s v="Je ne sais pas, je ne souhaite pas répondre"/>
    <s v="Oui"/>
    <s v="Oui"/>
    <s v="Oui"/>
    <s v=""/>
    <s v=""/>
    <s v=""/>
    <s v=""/>
    <s v=""/>
    <s v=""/>
    <s v=""/>
    <s v=""/>
    <s v=""/>
    <s v=""/>
    <s v=""/>
    <s v=""/>
    <s v=""/>
    <s v=""/>
    <s v=""/>
    <s v=""/>
    <s v=""/>
    <s v=""/>
    <s v=""/>
    <s v=""/>
    <s v=""/>
    <s v=""/>
    <s v=""/>
    <x v="0"/>
    <s v=""/>
    <s v=""/>
    <s v=""/>
    <s v=""/>
    <s v=""/>
    <s v=""/>
    <s v="Non"/>
    <s v=""/>
    <s v=""/>
    <s v=""/>
    <s v=""/>
    <s v=""/>
    <s v=""/>
    <s v=""/>
    <s v=""/>
    <s v=""/>
    <s v=""/>
    <s v=""/>
    <s v=""/>
    <s v=""/>
    <s v=""/>
    <s v=""/>
    <s v=""/>
    <s v=""/>
    <s v=""/>
    <s v=""/>
    <s v=""/>
    <s v=""/>
    <s v=""/>
    <s v=""/>
    <s v="Oui"/>
    <s v="Oui"/>
    <s v="Oui"/>
    <s v="Grand'Anse"/>
    <s v="Meme"/>
    <s v="Jérémie"/>
    <s v="Différent"/>
    <s v=""/>
    <s v=""/>
    <s v=""/>
    <s v=""/>
    <s v=""/>
    <s v=""/>
    <s v=""/>
    <s v=""/>
    <s v=""/>
    <s v=""/>
    <s v=""/>
    <s v=""/>
    <s v=""/>
    <s v=""/>
    <s v=""/>
    <s v=""/>
    <s v=""/>
    <s v=""/>
    <s v=""/>
    <s v=""/>
    <s v=""/>
  </r>
  <r>
    <s v="6f556e2a-957c-4942-b128-417106e4c743"/>
    <s v="2021-06-24"/>
    <s v="CARE"/>
    <s v="CARE"/>
    <s v="MSA01"/>
    <x v="1"/>
    <s v="Chambellan"/>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Je ne sais pas / Je ne souhaite pas répondre"/>
    <s v="Entre 21 et 60"/>
    <s v=""/>
    <s v=""/>
    <s v=""/>
    <s v=""/>
    <s v=""/>
    <s v=""/>
    <s v=""/>
    <s v="Non"/>
    <s v="Oui"/>
    <s v="Oui"/>
    <s v=""/>
    <s v="Oui"/>
    <s v="Oui"/>
    <s v="Oui"/>
    <s v="Oui"/>
    <s v=""/>
    <s v=""/>
    <s v=""/>
    <s v=""/>
    <s v=""/>
    <s v=""/>
    <s v=""/>
    <s v=""/>
    <s v=""/>
    <s v=""/>
    <s v=""/>
    <s v=""/>
    <s v=""/>
    <s v=""/>
    <s v=""/>
    <s v=""/>
    <s v=""/>
    <s v=""/>
    <s v=""/>
    <s v=""/>
    <s v=""/>
    <s v=""/>
    <s v=""/>
    <x v="0"/>
    <s v=""/>
    <s v=""/>
    <s v=""/>
    <s v=""/>
    <s v=""/>
    <s v=""/>
    <s v="Non"/>
    <s v=""/>
    <s v=""/>
    <s v=""/>
    <s v=""/>
    <s v=""/>
    <s v=""/>
    <s v=""/>
    <s v=""/>
    <s v=""/>
    <s v=""/>
    <s v=""/>
    <s v=""/>
    <s v=""/>
    <s v=""/>
    <s v=""/>
    <s v=""/>
    <s v=""/>
    <s v=""/>
    <s v=""/>
    <s v=""/>
    <s v=""/>
    <s v=""/>
    <s v=""/>
    <s v="Non"/>
    <s v="Oui"/>
    <s v="Oui"/>
    <s v="Grand'Anse"/>
    <s v="Meme"/>
    <s v="Jérémie"/>
    <s v="Différent"/>
    <s v=""/>
    <s v=""/>
    <s v=""/>
    <s v=""/>
    <s v=""/>
    <s v=""/>
    <s v=""/>
    <s v=""/>
    <s v=""/>
    <s v=""/>
    <s v=""/>
    <s v=""/>
    <s v=""/>
    <s v=""/>
    <s v=""/>
    <s v=""/>
    <s v=""/>
    <s v=""/>
    <s v=""/>
    <s v=""/>
    <s v=""/>
  </r>
  <r>
    <s v="be5d6d5b-31e9-4c4c-92c8-0c1195065020"/>
    <s v="2021-06-24"/>
    <s v="CARE"/>
    <s v="CARE"/>
    <s v="MSA01"/>
    <x v="1"/>
    <s v="Chambellan"/>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Oui, il y a plus de commerçants par rapport au mois passé"/>
    <s v="Entre 21 et 60"/>
    <s v=""/>
    <s v=""/>
    <s v=""/>
    <s v=""/>
    <s v=""/>
    <s v=""/>
    <s v=""/>
    <s v="Non"/>
    <s v="Oui"/>
    <s v="Oui"/>
    <s v=""/>
    <s v="Oui"/>
    <s v="Oui"/>
    <s v="Oui"/>
    <s v="Oui"/>
    <s v=""/>
    <s v=""/>
    <s v=""/>
    <s v=""/>
    <s v=""/>
    <s v=""/>
    <s v=""/>
    <s v=""/>
    <s v=""/>
    <s v=""/>
    <s v=""/>
    <s v=""/>
    <s v=""/>
    <s v=""/>
    <s v=""/>
    <s v=""/>
    <s v=""/>
    <s v=""/>
    <s v=""/>
    <s v=""/>
    <s v=""/>
    <s v=""/>
    <s v=""/>
    <x v="0"/>
    <s v=""/>
    <s v=""/>
    <s v=""/>
    <s v=""/>
    <s v=""/>
    <s v=""/>
    <s v="Non"/>
    <s v=""/>
    <s v=""/>
    <s v=""/>
    <s v=""/>
    <s v=""/>
    <s v=""/>
    <s v=""/>
    <s v=""/>
    <s v=""/>
    <s v=""/>
    <s v=""/>
    <s v=""/>
    <s v=""/>
    <s v=""/>
    <s v=""/>
    <s v=""/>
    <s v=""/>
    <s v=""/>
    <s v=""/>
    <s v=""/>
    <s v=""/>
    <s v=""/>
    <s v=""/>
    <s v="Oui"/>
    <s v="Oui"/>
    <s v="Oui"/>
    <s v="Grand'Anse"/>
    <s v="Meme"/>
    <s v="Jérémie"/>
    <s v="Différent"/>
    <s v=""/>
    <s v=""/>
    <s v=""/>
    <s v=""/>
    <s v=""/>
    <s v=""/>
    <s v=""/>
    <s v=""/>
    <s v=""/>
    <s v=""/>
    <s v=""/>
    <s v=""/>
    <s v=""/>
    <s v=""/>
    <s v=""/>
    <s v=""/>
    <s v=""/>
    <s v=""/>
    <s v=""/>
    <s v=""/>
    <s v=""/>
  </r>
  <r>
    <s v="31d700a1-fbda-4902-9de1-cc3f3a3ef8e0"/>
    <s v="2021-06-24"/>
    <s v="CARE"/>
    <s v="CARE"/>
    <s v="MSA01"/>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1"/>
    <n v="0"/>
    <n v="0"/>
    <s v=""/>
  </r>
  <r>
    <s v="6c807fce-0ac0-45fe-a489-9eb4a259d571"/>
    <s v="2021-06-22"/>
    <s v="Save the Children"/>
    <s v="Save the Children"/>
    <s v="ASV758"/>
    <x v="2"/>
    <s v="L'Estère"/>
    <s v="L'Estère"/>
    <s v="Centre-ville de l'Estère"/>
    <s v="Marché L'Estère"/>
    <x v="1"/>
    <s v="Enquête auprès d'un client (pour l'eau de boisson uniquement)"/>
    <s v=""/>
    <s v=""/>
    <s v=""/>
    <s v=""/>
    <s v=""/>
    <s v=""/>
    <s v=""/>
    <s v=""/>
    <s v=""/>
    <s v=""/>
    <s v=""/>
    <s v=""/>
    <s v=""/>
    <s v=""/>
    <s v=""/>
    <n v="0.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Oui, chaque fois"/>
    <s v="Non"/>
    <s v=""/>
    <s v=""/>
    <s v=""/>
    <s v=""/>
    <s v=""/>
    <s v=""/>
    <s v=""/>
    <s v=""/>
    <s v=""/>
    <s v=""/>
    <s v=""/>
    <s v="La personne déclare qu’elle n'achète pas d’eau potable parce qu’elle a des tuyaux à la maison, mais ils vendent aux gens des seaux d’eau de 2 à 5 gourdes."/>
  </r>
  <r>
    <s v="346ed950-d34c-4a64-9c3c-550e2ef35e56"/>
    <s v="2021-06-22"/>
    <s v="Save the Children"/>
    <s v="Save the Children"/>
    <s v="ASV758"/>
    <x v="2"/>
    <s v="L'Estère"/>
    <s v="L'Estère"/>
    <s v="Centre-ville de l'Estère"/>
    <s v="Marché L'Estère"/>
    <x v="1"/>
    <s v="Enquête auprès d'un client (pour l'eau de boisson uniquement)"/>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La personne a déclaré que l'eau qu'elle boit est achetée au distributeur Blue Heaven. Pour lui c'est une eau très fiable. "/>
  </r>
  <r>
    <s v="b96ce766-819e-4e39-b20c-587d86df10e3"/>
    <s v="2021-06-22"/>
    <s v="Save the Children"/>
    <s v="Save the Children"/>
    <s v="ASV758"/>
    <x v="2"/>
    <s v="L'Estère"/>
    <s v="L'Estère"/>
    <s v="Centre-ville de l'Estère"/>
    <s v="Marché L'Estère"/>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6f508c77-c754-4e42-806b-019f97c71b5a"/>
    <s v="2021-06-22"/>
    <s v="Save the Children"/>
    <s v="Save the Children"/>
    <s v="ASV758"/>
    <x v="2"/>
    <s v="L'Estère"/>
    <s v="L'Estère"/>
    <s v="Centre-ville de l'Estère"/>
    <s v="Marché L'Estère"/>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1"/>
    <n v="0"/>
    <n v="0"/>
    <n v="0"/>
    <n v="0"/>
    <n v="0"/>
    <n v="0"/>
    <n v="1"/>
    <n v="0"/>
    <n v="0"/>
    <s v=""/>
  </r>
  <r>
    <s v="872b4835-cce1-42e8-b79d-87b5dd69f0b0"/>
    <s v="2021-06-22"/>
    <s v="Save the Children"/>
    <s v="Save the Children"/>
    <s v="ASV758"/>
    <x v="2"/>
    <s v="L'Estère"/>
    <s v="L'Estère"/>
    <s v="Centre-ville de l'Estère"/>
    <s v="Marché L'Estère"/>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0"/>
    <n v="0"/>
    <n v="0"/>
    <n v="0"/>
    <n v="0"/>
    <n v="0"/>
    <n v="0"/>
    <n v="0"/>
    <n v="1"/>
    <n v="0"/>
    <n v="0"/>
    <s v=""/>
  </r>
  <r>
    <s v="feff33cd-4415-464c-8a58-2c7e5e9f24c6"/>
    <s v="2021-06-22"/>
    <s v="Save the Children"/>
    <s v="Save the Children"/>
    <s v="ASV758"/>
    <x v="2"/>
    <s v="L'Estère"/>
    <s v="L'Estère"/>
    <s v="Centre-ville de l'Estère"/>
    <s v="Marché L'Estère"/>
    <x v="1"/>
    <s v="Enquête auprès d'un client (pour l'eau de boisson uniquement)"/>
    <s v=""/>
    <s v=""/>
    <s v=""/>
    <s v=""/>
    <s v=""/>
    <s v=""/>
    <s v=""/>
    <s v=""/>
    <s v=""/>
    <s v=""/>
    <s v=""/>
    <s v=""/>
    <s v=""/>
    <s v=""/>
    <s v=""/>
    <n v="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Non, jamais."/>
    <s v="Oui"/>
    <n v="0"/>
    <n v="0"/>
    <n v="0"/>
    <n v="0"/>
    <n v="0"/>
    <n v="0"/>
    <n v="1"/>
    <n v="0"/>
    <n v="0"/>
    <n v="0"/>
    <n v="0"/>
    <s v="La personne a déclaré que l’eau qu’elle boit vient d’un tuyau à son domicile. A part le tuyau, s’il a besoin d’eau il achète à un bassin dans le quartier. C’est vendu 10 HTG pour un bokit. La personne ne traite jamais l’eau avant de la boire. "/>
  </r>
  <r>
    <s v="4f171898-08bb-4f1b-abf0-b9dcd72162f5"/>
    <s v="2021-06-22"/>
    <s v="Save the Children"/>
    <s v="Save the Children"/>
    <s v="ASV758"/>
    <x v="2"/>
    <s v="L'Estère"/>
    <s v="L'Estère"/>
    <s v="Centre-ville de l'Estère"/>
    <s v="Marché L'Estère"/>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74ef1536-f7e0-4fc2-89be-9d7d632b1dd8"/>
    <s v="2021-06-22"/>
    <s v="Save the Children"/>
    <s v="Save the Children"/>
    <s v="ASV758"/>
    <x v="2"/>
    <s v="L'Estère"/>
    <s v="L'Estère"/>
    <s v="Centre-ville de l'Estère"/>
    <s v="Marché L'Estère"/>
    <x v="1"/>
    <s v="Enquête auprès d'un client (pour l'eau de boisson uniquement)"/>
    <s v=""/>
    <s v=""/>
    <s v=""/>
    <s v=""/>
    <s v=""/>
    <s v=""/>
    <s v=""/>
    <s v=""/>
    <s v=""/>
    <s v=""/>
    <s v=""/>
    <s v=""/>
    <s v=""/>
    <s v=""/>
    <s v=""/>
    <n v="12.5"/>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0"/>
    <n v="0"/>
    <n v="1"/>
    <s v="Le gallon qu'il utilise est un gallon jaune moyen rempli d'un bokit"/>
  </r>
  <r>
    <s v="58a5ea53-edd9-4bbd-8774-2fdebc8267b1"/>
    <s v="2021-06-22"/>
    <s v="Save the Children"/>
    <s v="Save the Children"/>
    <s v="ASV758"/>
    <x v="2"/>
    <s v="L'Estère"/>
    <s v="L'Estère"/>
    <s v="Centre-ville de l'Estère"/>
    <s v="Marché L'Estère"/>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c0a3b243-6987-4407-8185-32abf3f57fbc"/>
    <s v="2021-06-22"/>
    <s v="Save the Children"/>
    <s v="Save the Children"/>
    <s v="ASV758"/>
    <x v="2"/>
    <s v="L'Estère"/>
    <s v="L'Estère"/>
    <s v="Centre-ville de l'Estère"/>
    <s v="Marché L'Estère"/>
    <x v="1"/>
    <s v="Enquête auprès d'un client (pour l'eau de boisson uniquement)"/>
    <s v=""/>
    <s v=""/>
    <s v=""/>
    <s v=""/>
    <s v=""/>
    <s v=""/>
    <s v=""/>
    <s v=""/>
    <s v=""/>
    <s v=""/>
    <s v=""/>
    <s v=""/>
    <s v=""/>
    <s v=""/>
    <s v=""/>
    <n v="15"/>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Entre 15 min et 30 min au total"/>
    <s v="Oui"/>
    <s v=""/>
    <s v="Oui"/>
    <n v="0"/>
    <n v="0"/>
    <n v="0"/>
    <n v="0"/>
    <n v="0"/>
    <n v="0"/>
    <n v="0"/>
    <n v="0"/>
    <n v="1"/>
    <n v="0"/>
    <n v="0"/>
    <s v=""/>
  </r>
  <r>
    <s v="d8f63886-34ce-4592-b051-21ebfddfc2e1"/>
    <s v="2021-06-23"/>
    <s v="Mercy Corps"/>
    <s v="Mercy Corps"/>
    <s v="MC01"/>
    <x v="3"/>
    <s v="Croix-Des-Bouquets"/>
    <s v="Croix-Des-Bouquets"/>
    <s v="Bon repos"/>
    <s v="Marché Séradot"/>
    <x v="1"/>
    <s v="Enquête auprès d'un client (pour l'eau de boisson uniquement)"/>
    <s v=""/>
    <s v=""/>
    <s v=""/>
    <s v=""/>
    <s v=""/>
    <s v=""/>
    <s v=""/>
    <s v=""/>
    <s v=""/>
    <s v=""/>
    <m/>
    <s v=""/>
    <s v=""/>
    <s v=""/>
    <s v=""/>
    <n v="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0"/>
    <n v="0"/>
    <n v="0"/>
    <n v="0"/>
    <n v="0"/>
    <n v="0"/>
    <n v="0"/>
    <n v="0"/>
    <n v="0"/>
    <n v="0"/>
    <n v="1"/>
    <s v=""/>
  </r>
  <r>
    <s v="8719e08c-04ff-49a2-99bb-0b4af105575e"/>
    <s v="2021-06-23"/>
    <s v="Mercy Corps"/>
    <s v="Mercy Corps"/>
    <s v="MC01"/>
    <x v="3"/>
    <s v="Croix-Des-Bouquets"/>
    <s v="Croix-Des-Bouquets"/>
    <s v="Bon repos"/>
    <s v="Marché Séradot"/>
    <x v="1"/>
    <s v="Enquête auprès d'un client (pour l'eau de boisson uniquement)"/>
    <s v=""/>
    <s v=""/>
    <s v=""/>
    <s v=""/>
    <s v=""/>
    <s v=""/>
    <s v=""/>
    <s v=""/>
    <s v=""/>
    <s v=""/>
    <s v=""/>
    <s v=""/>
    <s v=""/>
    <s v=""/>
    <s v=""/>
    <n v="6"/>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f5772c76-ffdf-49f9-a0e8-e75e86d1693c"/>
    <s v="2021-06-23"/>
    <s v="Mercy Corps"/>
    <s v="Mercy Corps"/>
    <s v="MC01"/>
    <x v="3"/>
    <s v="Croix-Des-Bouquets"/>
    <s v="Croix-Des-Bouquets"/>
    <s v="Bon repos"/>
    <s v="Marché Séradot"/>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Je ne sais pas, je ne souhaite pas répondre"/>
    <s v=""/>
    <s v="Non"/>
    <s v=""/>
    <s v=""/>
    <s v=""/>
    <s v=""/>
    <s v=""/>
    <s v=""/>
    <s v=""/>
    <s v=""/>
    <s v=""/>
    <s v=""/>
    <s v=""/>
    <s v=""/>
  </r>
  <r>
    <s v="550c7975-6791-4fe5-ac8a-98e8db523841"/>
    <s v="2021-06-23"/>
    <s v="Mercy Corps"/>
    <s v="Mercy Corps"/>
    <s v="MC01"/>
    <x v="3"/>
    <s v="Croix-Des-Bouquets"/>
    <s v="Croix-Des-Bouquets"/>
    <s v="Bon repos"/>
    <s v="Marché Séradot"/>
    <x v="1"/>
    <s v="Enquête auprès d'un client (pour l'eau de boisson uniquement)"/>
    <s v=""/>
    <s v=""/>
    <s v=""/>
    <s v=""/>
    <s v=""/>
    <s v=""/>
    <s v=""/>
    <s v=""/>
    <s v=""/>
    <s v=""/>
    <s v=""/>
    <s v=""/>
    <s v=""/>
    <s v=""/>
    <s v=""/>
    <n v="6"/>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Je ne sais pas, je ne souhaite pas répondre"/>
    <s v=""/>
    <s v="Je ne sais pas, je ne souhaite pas répondre"/>
    <s v=""/>
    <s v=""/>
    <s v=""/>
    <s v=""/>
    <s v=""/>
    <s v=""/>
    <s v=""/>
    <s v=""/>
    <s v=""/>
    <s v=""/>
    <s v=""/>
    <s v=""/>
  </r>
  <r>
    <s v="52221206-c3e5-4a94-95c3-bdabf431145c"/>
    <s v="2021-06-23"/>
    <s v="Mercy Corps"/>
    <s v="Mercy Corps"/>
    <s v="MC01"/>
    <x v="3"/>
    <s v="Croix-Des-Bouquets"/>
    <s v="Croix-Des-Bouquets"/>
    <s v="Bon repos"/>
    <s v="Marché Séradot"/>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C'est le plus près / pratique pour moi"/>
    <s v=""/>
    <s v="Moins de 15 min au total"/>
    <s v="Je ne sais pas, je ne souhaite pas répondre"/>
    <s v=""/>
    <s v="Oui"/>
    <n v="0"/>
    <n v="1"/>
    <n v="0"/>
    <n v="0"/>
    <n v="0"/>
    <n v="0"/>
    <n v="0"/>
    <n v="0"/>
    <n v="0"/>
    <n v="0"/>
    <n v="0"/>
    <s v=""/>
  </r>
  <r>
    <s v="60a2f2a5-e2b3-4e47-bd5e-53c8ee3d52d2"/>
    <s v="2021-06-23"/>
    <s v="Mercy Corps"/>
    <s v="Mercy Corps"/>
    <s v="MC01"/>
    <x v="3"/>
    <s v="Croix-Des-Bouquets"/>
    <s v="Croix-Des-Bouquets"/>
    <s v="Bon repos"/>
    <s v="Marché Séradot"/>
    <x v="1"/>
    <s v="Enquête auprès d'un marchand"/>
    <s v=""/>
    <s v=""/>
    <s v=""/>
    <s v=""/>
    <s v=""/>
    <s v=""/>
    <s v=""/>
    <n v="30"/>
    <n v="15"/>
    <n v="60"/>
    <s v=""/>
    <n v="25"/>
    <n v="75"/>
    <n v="100"/>
    <n v="5"/>
    <s v=""/>
    <s v="Femme"/>
    <s v="Détaillant sur une table"/>
    <n v="1"/>
    <n v="0"/>
    <n v="0"/>
    <n v="0"/>
    <n v="0"/>
    <n v="0"/>
    <n v="0"/>
    <n v="0"/>
    <n v="0"/>
    <n v="0"/>
    <s v="Oui, il y a moins de commerçants par rapport au mois passé"/>
    <s v="Moins de 20"/>
    <s v=""/>
    <s v=""/>
    <s v=""/>
    <s v=""/>
    <s v=""/>
    <s v=""/>
    <s v=""/>
    <s v="Oui"/>
    <s v="Oui"/>
    <s v="Oui"/>
    <s v=""/>
    <s v="Oui"/>
    <s v="Oui"/>
    <s v="Oui"/>
    <s v="Oui"/>
    <s v=""/>
    <s v=""/>
    <s v=""/>
    <s v=""/>
    <s v=""/>
    <s v=""/>
    <s v=""/>
    <s v=""/>
    <s v=""/>
    <s v=""/>
    <s v=""/>
    <s v=""/>
    <s v=""/>
    <s v=""/>
    <s v=""/>
    <s v=""/>
    <s v=""/>
    <s v=""/>
    <s v=""/>
    <s v=""/>
    <s v=""/>
    <s v=""/>
    <s v=""/>
    <x v="0"/>
    <s v=""/>
    <s v=""/>
    <s v=""/>
    <s v=""/>
    <s v=""/>
    <s v=""/>
    <s v="Non"/>
    <s v=""/>
    <s v=""/>
    <s v=""/>
    <s v=""/>
    <s v=""/>
    <s v=""/>
    <s v=""/>
    <s v=""/>
    <s v=""/>
    <s v=""/>
    <s v=""/>
    <s v=""/>
    <s v=""/>
    <s v=""/>
    <s v=""/>
    <s v=""/>
    <s v=""/>
    <s v=""/>
    <s v=""/>
    <s v=""/>
    <s v=""/>
    <s v=""/>
    <s v=""/>
    <s v="Oui"/>
    <s v="Non"/>
    <s v="Oui"/>
    <s v="Ouest"/>
    <s v="Meme"/>
    <s v="Croix-Des-Bouquets"/>
    <s v="Meme"/>
    <s v=""/>
    <s v=""/>
    <s v=""/>
    <s v=""/>
    <s v=""/>
    <s v=""/>
    <s v=""/>
    <s v=""/>
    <s v=""/>
    <s v=""/>
    <s v=""/>
    <s v=""/>
    <s v=""/>
    <s v=""/>
    <s v=""/>
    <s v=""/>
    <s v=""/>
    <s v=""/>
    <s v=""/>
    <s v=""/>
    <s v=""/>
  </r>
  <r>
    <s v="588a4d2b-7200-419f-b431-e0a4ae535533"/>
    <s v="2021-06-23"/>
    <s v="Mercy Corps"/>
    <s v="Mercy Corps"/>
    <s v="MC01"/>
    <x v="3"/>
    <s v="Croix-Des-Bouquets"/>
    <s v="Croix-Des-Bouquets"/>
    <s v="Bon repos"/>
    <s v="Marché Séradot"/>
    <x v="1"/>
    <s v="Enquête auprès d'un marchand"/>
    <s v=""/>
    <s v=""/>
    <n v="86.956521739130395"/>
    <s v=""/>
    <s v=""/>
    <s v=""/>
    <n v="850"/>
    <n v="30"/>
    <s v=""/>
    <n v="50"/>
    <s v=""/>
    <s v=""/>
    <s v=""/>
    <n v="75"/>
    <s v=""/>
    <s v=""/>
    <s v="Homme"/>
    <s v="Détaillant avec boutique"/>
    <n v="1"/>
    <n v="0"/>
    <n v="0"/>
    <n v="0"/>
    <n v="0"/>
    <n v="0"/>
    <n v="0"/>
    <n v="0"/>
    <n v="0"/>
    <n v="0"/>
    <s v="Oui, il y a moins de commerçants par rapport au mois passé"/>
    <s v="Entre 21 et 60"/>
    <s v=""/>
    <s v=""/>
    <s v="Oui"/>
    <s v=""/>
    <s v=""/>
    <s v=""/>
    <s v="Oui"/>
    <s v="Oui"/>
    <s v=""/>
    <s v="Oui"/>
    <s v=""/>
    <s v=""/>
    <s v=""/>
    <s v="Oui"/>
    <s v=""/>
    <s v="Oui"/>
    <n v="0"/>
    <n v="0"/>
    <n v="0"/>
    <n v="0"/>
    <n v="0"/>
    <n v="0"/>
    <n v="0"/>
    <n v="0"/>
    <n v="0"/>
    <n v="0"/>
    <n v="0"/>
    <n v="0"/>
    <n v="1"/>
    <n v="0"/>
    <s v="Problème d'insecurité, le magasin du fournisseur a été cambriolé"/>
    <n v="0"/>
    <n v="0"/>
    <n v="1"/>
    <n v="0"/>
    <n v="0"/>
    <n v="0"/>
    <n v="1"/>
    <x v="1"/>
    <s v="Non"/>
    <s v="Oui"/>
    <s v="Ouest"/>
    <s v="Meme"/>
    <s v="Cité Soleil"/>
    <s v="Différent"/>
    <s v="Non"/>
    <s v=""/>
    <s v=""/>
    <s v=""/>
    <s v=""/>
    <s v=""/>
    <s v=""/>
    <s v=""/>
    <s v=""/>
    <s v=""/>
    <s v=""/>
    <s v=""/>
    <s v=""/>
    <s v=""/>
    <s v=""/>
    <s v=""/>
    <s v=""/>
    <s v=""/>
    <s v=""/>
    <s v=""/>
    <s v=""/>
    <s v=""/>
    <s v=""/>
    <s v=""/>
    <s v="Oui"/>
    <s v="Non"/>
    <s v="Oui"/>
    <s v="Ouest"/>
    <s v="Meme"/>
    <s v="Croix-Des-Bouquets"/>
    <s v="Meme"/>
    <s v=""/>
    <s v=""/>
    <s v=""/>
    <s v=""/>
    <s v=""/>
    <s v=""/>
    <s v=""/>
    <s v=""/>
    <s v=""/>
    <s v=""/>
    <s v=""/>
    <s v=""/>
    <s v=""/>
    <s v=""/>
    <s v=""/>
    <s v=""/>
    <s v=""/>
    <s v=""/>
    <s v=""/>
    <s v=""/>
    <s v=""/>
  </r>
  <r>
    <s v="5b6ed150-7c19-451b-b45b-3d8d48c78344"/>
    <s v="2021-06-23"/>
    <s v="Mercy Corps"/>
    <s v="Mercy Corps"/>
    <s v="MC01"/>
    <x v="3"/>
    <s v="Croix-Des-Bouquets"/>
    <s v="Croix-Des-Bouquets"/>
    <s v="Bon repos"/>
    <s v="Marché Séradot"/>
    <x v="1"/>
    <s v="Enquête auprès d'un marchand"/>
    <n v="125"/>
    <n v="115.384615384615"/>
    <n v="141.304347826086"/>
    <n v="103.448275862068"/>
    <s v=""/>
    <s v=""/>
    <n v="850"/>
    <n v="30"/>
    <s v=""/>
    <s v=""/>
    <s v=""/>
    <s v=""/>
    <s v=""/>
    <s v=""/>
    <s v=""/>
    <s v=""/>
    <s v="Homme"/>
    <s v="Détaillant avec boutique"/>
    <n v="1"/>
    <n v="0"/>
    <n v="1"/>
    <n v="0"/>
    <n v="0"/>
    <n v="0"/>
    <n v="0"/>
    <n v="0"/>
    <n v="0"/>
    <n v="0"/>
    <s v="Oui, il y a moins de commerçants par rapport au mois passé"/>
    <s v="Entre 21 et 60"/>
    <s v="Oui"/>
    <s v="Oui"/>
    <s v="Oui"/>
    <s v="Oui"/>
    <s v=""/>
    <s v=""/>
    <s v="Oui"/>
    <s v="Oui"/>
    <s v=""/>
    <s v=""/>
    <s v=""/>
    <s v=""/>
    <s v=""/>
    <s v=""/>
    <s v=""/>
    <s v="Oui"/>
    <n v="1"/>
    <n v="0"/>
    <n v="0"/>
    <n v="0"/>
    <n v="0"/>
    <n v="0"/>
    <n v="0"/>
    <n v="0"/>
    <n v="0"/>
    <n v="0"/>
    <n v="0"/>
    <n v="0"/>
    <n v="0"/>
    <n v="0"/>
    <s v=""/>
    <n v="1"/>
    <n v="0"/>
    <n v="0"/>
    <n v="0"/>
    <n v="0"/>
    <n v="0"/>
    <n v="1"/>
    <x v="1"/>
    <s v="Oui"/>
    <s v="Oui"/>
    <s v="Ouest"/>
    <s v="Meme"/>
    <s v="Cité Soleil"/>
    <s v="Différent"/>
    <s v="Non"/>
    <s v=""/>
    <s v=""/>
    <s v=""/>
    <s v=""/>
    <s v=""/>
    <s v=""/>
    <s v=""/>
    <s v=""/>
    <s v=""/>
    <s v=""/>
    <s v=""/>
    <s v=""/>
    <s v=""/>
    <s v=""/>
    <s v=""/>
    <s v=""/>
    <s v=""/>
    <s v=""/>
    <s v=""/>
    <s v=""/>
    <s v=""/>
    <s v=""/>
    <s v=""/>
    <s v="Oui"/>
    <s v="Oui"/>
    <s v="Oui"/>
    <s v="Ouest"/>
    <s v="Meme"/>
    <s v="Cité Soleil"/>
    <s v="Différent"/>
    <s v=""/>
    <s v=""/>
    <s v=""/>
    <s v=""/>
    <s v=""/>
    <s v=""/>
    <s v=""/>
    <s v=""/>
    <s v=""/>
    <s v=""/>
    <s v=""/>
    <s v=""/>
    <s v=""/>
    <s v=""/>
    <s v=""/>
    <s v=""/>
    <s v=""/>
    <s v=""/>
    <s v=""/>
    <s v=""/>
    <s v=""/>
  </r>
  <r>
    <s v="e820aa73-2f69-413e-91c8-e68b18ada96f"/>
    <s v="2021-06-23"/>
    <s v="Mercy Corps"/>
    <s v="Mercy Corps"/>
    <s v="MC01"/>
    <x v="3"/>
    <s v="Croix-Des-Bouquets"/>
    <s v="Croix-Des-Bouquets"/>
    <s v="Bon repos"/>
    <s v="Marché Séradot"/>
    <x v="1"/>
    <s v="Enquête auprès d'un marchand"/>
    <n v="125"/>
    <n v="115.384615384615"/>
    <n v="152.173913043478"/>
    <n v="103.448275862068"/>
    <s v=""/>
    <s v=""/>
    <n v="800"/>
    <n v="30"/>
    <n v="25"/>
    <n v="65"/>
    <s v=""/>
    <n v="30"/>
    <n v="125"/>
    <n v="75"/>
    <n v="5"/>
    <s v=""/>
    <s v="Homme"/>
    <s v="Détaillant avec boutique"/>
    <n v="1"/>
    <n v="0"/>
    <n v="0"/>
    <n v="0"/>
    <n v="0"/>
    <n v="0"/>
    <n v="0"/>
    <n v="0"/>
    <n v="0"/>
    <n v="0"/>
    <s v="Oui, il y a moins de commerçants par rapport au mois passé"/>
    <s v="Entre 21 et 60"/>
    <s v="Oui"/>
    <s v="Oui"/>
    <s v="Oui"/>
    <s v="Oui"/>
    <s v=""/>
    <s v=""/>
    <s v="Oui"/>
    <s v="Oui"/>
    <s v="Oui"/>
    <s v="Oui"/>
    <s v=""/>
    <s v="Oui"/>
    <s v="Oui"/>
    <s v="Oui"/>
    <s v="Oui"/>
    <s v="Oui"/>
    <n v="1"/>
    <n v="0"/>
    <n v="0"/>
    <n v="0"/>
    <n v="0"/>
    <n v="0"/>
    <n v="0"/>
    <n v="0"/>
    <n v="0"/>
    <n v="0"/>
    <n v="0"/>
    <n v="0"/>
    <n v="0"/>
    <n v="0"/>
    <s v=""/>
    <n v="1"/>
    <n v="1"/>
    <n v="1"/>
    <n v="1"/>
    <n v="0"/>
    <n v="0"/>
    <n v="1"/>
    <x v="2"/>
    <s v="Non"/>
    <s v="Oui"/>
    <s v="Ouest"/>
    <s v="Meme"/>
    <s v="Croix-Des-Bouquets"/>
    <s v="Meme"/>
    <s v="Non"/>
    <s v=""/>
    <s v=""/>
    <s v=""/>
    <s v=""/>
    <s v=""/>
    <s v=""/>
    <s v=""/>
    <s v=""/>
    <s v=""/>
    <s v=""/>
    <s v=""/>
    <s v=""/>
    <s v=""/>
    <s v=""/>
    <s v=""/>
    <s v=""/>
    <s v=""/>
    <s v=""/>
    <s v=""/>
    <s v=""/>
    <s v=""/>
    <s v=""/>
    <s v=""/>
    <s v="Oui"/>
    <s v="Non"/>
    <s v="Oui"/>
    <s v="Ouest"/>
    <s v="Meme"/>
    <s v="Croix-Des-Bouquets"/>
    <s v="Meme"/>
    <s v=""/>
    <s v=""/>
    <s v=""/>
    <s v=""/>
    <s v=""/>
    <s v=""/>
    <s v=""/>
    <s v=""/>
    <s v=""/>
    <s v=""/>
    <s v=""/>
    <s v=""/>
    <s v=""/>
    <s v=""/>
    <s v=""/>
    <s v=""/>
    <s v=""/>
    <s v=""/>
    <s v=""/>
    <s v=""/>
    <s v=""/>
  </r>
  <r>
    <s v="b7cb9f53-2c5b-40dc-8167-30375b86dc1d"/>
    <s v="2021-06-24"/>
    <s v="Croix-Rouge Neerlandaise"/>
    <s v="Croix-Rouge Neerlandaise"/>
    <s v="CF_6822"/>
    <x v="4"/>
    <s v="Cayes-Jacmel"/>
    <s v="Cayes-Jacmel"/>
    <s v="Cap Rouge"/>
    <s v="Marché de Cap Rouge"/>
    <x v="0"/>
    <s v="Enquête auprès d'un marchand"/>
    <n v="156"/>
    <n v="115.384615384615"/>
    <n v="91.3"/>
    <n v="75.862068965517196"/>
    <n v="218.75"/>
    <n v="218.75"/>
    <n v="900"/>
    <s v=""/>
    <s v=""/>
    <s v=""/>
    <s v=""/>
    <s v=""/>
    <s v=""/>
    <s v=""/>
    <s v=""/>
    <s v=""/>
    <s v="Femme"/>
    <s v="Détaillant avec boutique"/>
    <n v="1"/>
    <n v="0"/>
    <n v="0"/>
    <n v="0"/>
    <n v="0"/>
    <n v="0"/>
    <n v="0"/>
    <n v="0"/>
    <n v="0"/>
    <n v="0"/>
    <s v="Oui, il y a plus de commerçants par rapport au mois passé"/>
    <s v="Entre 21 et 60"/>
    <s v="Oui"/>
    <s v="Oui"/>
    <s v="Oui"/>
    <s v="Oui"/>
    <s v="Oui"/>
    <s v="Oui"/>
    <s v="Oui"/>
    <s v=""/>
    <s v=""/>
    <s v=""/>
    <s v=""/>
    <s v=""/>
    <s v=""/>
    <s v=""/>
    <s v=""/>
    <s v="Oui"/>
    <n v="1"/>
    <n v="0"/>
    <n v="0"/>
    <n v="0"/>
    <n v="0"/>
    <n v="0"/>
    <n v="0"/>
    <n v="0"/>
    <n v="0"/>
    <n v="0"/>
    <n v="0"/>
    <n v="0"/>
    <n v="0"/>
    <n v="0"/>
    <s v=""/>
    <n v="0"/>
    <n v="1"/>
    <n v="1"/>
    <n v="1"/>
    <n v="0"/>
    <n v="0"/>
    <n v="0"/>
    <x v="2"/>
    <s v="Non"/>
    <s v="Oui"/>
    <s v="Ouest"/>
    <s v="Différent"/>
    <s v="Carrefour"/>
    <s v="Différent"/>
    <s v=""/>
    <s v=""/>
    <s v=""/>
    <s v=""/>
    <s v=""/>
    <s v=""/>
    <s v=""/>
    <s v=""/>
    <s v=""/>
    <s v=""/>
    <s v=""/>
    <s v=""/>
    <s v=""/>
    <s v=""/>
    <s v=""/>
    <s v=""/>
    <s v=""/>
    <s v=""/>
    <s v=""/>
    <s v=""/>
    <s v=""/>
    <s v=""/>
    <s v=""/>
    <s v=""/>
    <s v=""/>
    <s v=""/>
    <s v=""/>
    <s v=""/>
    <s v=""/>
    <s v=""/>
    <s v=""/>
    <s v=""/>
    <s v=""/>
    <s v=""/>
    <s v=""/>
    <s v=""/>
    <s v=""/>
    <s v=""/>
    <s v=""/>
    <s v=""/>
    <s v=""/>
    <s v=""/>
    <s v=""/>
    <s v=""/>
    <s v=""/>
    <s v=""/>
    <s v=""/>
    <s v=""/>
    <s v=""/>
    <s v=""/>
    <s v=""/>
    <s v="Les marchandes se plainent à cause à chaque fois les prix des produits qui monte"/>
  </r>
  <r>
    <s v="d557d5fe-4778-4819-8f55-033ecab9def2"/>
    <s v="2021-06-24"/>
    <s v="Croix-Rouge Neerlandaise"/>
    <s v="Croix-Rouge Neerlandaise"/>
    <s v="CF_6822"/>
    <x v="4"/>
    <s v="Cayes-Jacmel"/>
    <s v="Cayes-Jacmel"/>
    <s v="Cap Rouge"/>
    <s v="Marché de Cap Rouge"/>
    <x v="0"/>
    <s v="Enquête auprès d'un client (pour l'eau de boisson uniquement)"/>
    <s v=""/>
    <s v=""/>
    <s v=""/>
    <s v=""/>
    <s v=""/>
    <s v=""/>
    <s v=""/>
    <s v=""/>
    <s v=""/>
    <s v=""/>
    <s v=""/>
    <s v=""/>
    <s v=""/>
    <s v=""/>
    <s v=""/>
    <n v="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kiosque public (DINEPA)"/>
    <s v="kiosque"/>
    <s v="Il n'y a pas d'autres options dans ma zone"/>
    <s v=""/>
    <s v="Entre 30 min et 1h au total"/>
    <s v="Oui"/>
    <s v=""/>
    <s v="Oui"/>
    <n v="0"/>
    <n v="0"/>
    <n v="0"/>
    <n v="1"/>
    <n v="0"/>
    <n v="0"/>
    <n v="0"/>
    <n v="0"/>
    <n v="0"/>
    <n v="0"/>
    <n v="0"/>
    <s v=""/>
  </r>
  <r>
    <s v="674b77aa-55f9-4491-a09b-33524021cbb9"/>
    <s v="2021-06-24"/>
    <s v="Croix-Rouge Neerlandaise"/>
    <s v="Croix-Rouge Neerlandaise"/>
    <s v="CF_6822"/>
    <x v="4"/>
    <s v="Cayes-Jacmel"/>
    <s v="Cayes-Jacmel"/>
    <s v="Cap Rouge"/>
    <s v="Marché de Cap Rouge"/>
    <x v="0"/>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s v="Entre 21 et 60"/>
    <s v="Oui"/>
    <s v="Oui"/>
    <s v="Oui"/>
    <s v="Oui"/>
    <s v="Oui"/>
    <s v="Oui"/>
    <s v="Oui"/>
    <s v=""/>
    <s v=""/>
    <s v=""/>
    <s v=""/>
    <s v=""/>
    <s v=""/>
    <s v=""/>
    <s v=""/>
    <s v="Oui"/>
    <n v="1"/>
    <n v="0"/>
    <n v="0"/>
    <n v="0"/>
    <n v="0"/>
    <n v="0"/>
    <n v="0"/>
    <n v="0"/>
    <n v="0"/>
    <n v="0"/>
    <n v="0"/>
    <n v="0"/>
    <n v="0"/>
    <n v="0"/>
    <s v=""/>
    <n v="0"/>
    <n v="1"/>
    <n v="1"/>
    <n v="1"/>
    <n v="1"/>
    <n v="0"/>
    <n v="0"/>
    <x v="2"/>
    <s v="Oui"/>
    <s v="Oui"/>
    <s v="Ouest"/>
    <s v="Différent"/>
    <s v="Carrefour"/>
    <s v="Différent"/>
    <s v=""/>
    <s v=""/>
    <s v=""/>
    <s v=""/>
    <s v=""/>
    <s v=""/>
    <s v=""/>
    <s v=""/>
    <s v=""/>
    <s v=""/>
    <s v=""/>
    <s v=""/>
    <s v=""/>
    <s v=""/>
    <s v=""/>
    <s v=""/>
    <s v=""/>
    <s v=""/>
    <s v=""/>
    <s v=""/>
    <s v=""/>
    <s v=""/>
    <s v=""/>
    <s v=""/>
    <s v=""/>
    <s v=""/>
    <s v=""/>
    <s v=""/>
    <s v=""/>
    <s v=""/>
    <s v=""/>
    <s v=""/>
    <s v=""/>
    <s v=""/>
    <s v=""/>
    <s v=""/>
    <s v=""/>
    <s v=""/>
    <s v=""/>
    <s v=""/>
    <s v=""/>
    <s v=""/>
    <s v=""/>
    <s v=""/>
    <s v=""/>
    <s v=""/>
    <s v=""/>
    <s v=""/>
    <s v=""/>
    <s v=""/>
    <s v=""/>
    <s v="Les prix des produits sont très cher,  on n'a pas d'argent pour les acheter"/>
  </r>
  <r>
    <s v="8f194c2d-a9b3-494e-b879-f1ffe4510607"/>
    <s v="2021-06-24"/>
    <s v="Croix-Rouge Neerlandaise"/>
    <s v="Croix-Rouge Neerlandaise"/>
    <s v="CF_6822"/>
    <x v="4"/>
    <s v="Cayes-Jacmel"/>
    <s v="Cayes-Jacmel"/>
    <s v="Cap Rouge"/>
    <s v="Marché de Cap Rouge"/>
    <x v="0"/>
    <s v="Enquête auprès d'un marchand"/>
    <s v=""/>
    <n v="115.384615384615"/>
    <s v=""/>
    <s v=""/>
    <n v="187.5"/>
    <s v=""/>
    <n v="900"/>
    <s v=""/>
    <s v=""/>
    <s v=""/>
    <s v=""/>
    <s v=""/>
    <s v=""/>
    <s v=""/>
    <s v=""/>
    <s v=""/>
    <s v="Femme"/>
    <s v="Détaillant avec boutique"/>
    <n v="1"/>
    <n v="0"/>
    <n v="0"/>
    <n v="0"/>
    <n v="0"/>
    <n v="0"/>
    <n v="0"/>
    <n v="0"/>
    <n v="0"/>
    <n v="0"/>
    <s v="Oui, il y a moins de commerçants par rapport au mois passé"/>
    <s v="Moins de 20"/>
    <s v=""/>
    <s v="Oui"/>
    <s v=""/>
    <s v=""/>
    <s v="Oui"/>
    <s v=""/>
    <s v="Oui"/>
    <s v=""/>
    <s v=""/>
    <s v=""/>
    <s v=""/>
    <s v=""/>
    <s v=""/>
    <s v=""/>
    <s v=""/>
    <s v="Oui"/>
    <n v="0"/>
    <n v="0"/>
    <n v="0"/>
    <n v="0"/>
    <n v="1"/>
    <n v="0"/>
    <n v="0"/>
    <n v="0"/>
    <n v="0"/>
    <n v="0"/>
    <n v="0"/>
    <n v="0"/>
    <n v="0"/>
    <n v="0"/>
    <s v=""/>
    <n v="0"/>
    <n v="1"/>
    <n v="0"/>
    <n v="0"/>
    <n v="1"/>
    <n v="0"/>
    <n v="1"/>
    <x v="2"/>
    <s v="Oui"/>
    <s v="Oui"/>
    <s v="Artibonite"/>
    <s v="Différent"/>
    <s v="Saint-Marc"/>
    <s v="Différent"/>
    <s v=""/>
    <s v=""/>
    <s v=""/>
    <s v=""/>
    <s v=""/>
    <s v=""/>
    <s v=""/>
    <s v=""/>
    <s v=""/>
    <s v=""/>
    <s v=""/>
    <s v=""/>
    <s v=""/>
    <s v=""/>
    <s v=""/>
    <s v=""/>
    <s v=""/>
    <s v=""/>
    <s v=""/>
    <s v=""/>
    <s v=""/>
    <s v=""/>
    <s v=""/>
    <s v=""/>
    <s v=""/>
    <s v=""/>
    <s v=""/>
    <s v=""/>
    <s v=""/>
    <s v=""/>
    <s v=""/>
    <s v=""/>
    <s v=""/>
    <s v=""/>
    <s v=""/>
    <s v=""/>
    <s v=""/>
    <s v=""/>
    <s v=""/>
    <s v=""/>
    <s v=""/>
    <s v=""/>
    <s v=""/>
    <s v=""/>
    <s v=""/>
    <s v=""/>
    <s v=""/>
    <s v=""/>
    <s v=""/>
    <s v=""/>
    <s v=""/>
    <s v="Les marchandes se plainent à cause à chaque fois les prix des produits qui monte"/>
  </r>
  <r>
    <s v="961f22e2-7a85-4b73-83de-1c6fe69d3de2"/>
    <s v="2021-06-24"/>
    <s v="Croix-Rouge Neerlandaise"/>
    <s v="Croix-Rouge Neerlandaise"/>
    <s v="CF_6822"/>
    <x v="4"/>
    <s v="Cayes-Jacmel"/>
    <s v="Cayes-Jacmel"/>
    <s v="Cap Rouge"/>
    <s v="Marché de Cap Rouge"/>
    <x v="0"/>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kiosque public (DINEPA)"/>
    <s v="kiosque"/>
    <s v="C'est le moins cher"/>
    <s v=""/>
    <s v="Entre 15 min et 30 min au total"/>
    <s v="Oui"/>
    <s v=""/>
    <s v="Oui"/>
    <n v="0"/>
    <n v="0"/>
    <n v="0"/>
    <n v="1"/>
    <n v="0"/>
    <n v="0"/>
    <n v="0"/>
    <n v="0"/>
    <n v="0"/>
    <n v="0"/>
    <n v="0"/>
    <s v="La sécheresse nous tue parce que la distance pour obtenir de l’eau est très loin"/>
  </r>
  <r>
    <s v="53c39161-9cb7-42bf-9bd0-7af13fbe842e"/>
    <s v="2021-06-24"/>
    <s v="Croix-Rouge Neerlandaise"/>
    <s v="Croix-Rouge Neerlandaise"/>
    <s v="CF_6822"/>
    <x v="4"/>
    <s v="Cayes-Jacmel"/>
    <s v="Cayes-Jacmel"/>
    <s v="Cap Rouge"/>
    <s v="Marché de Cap Rouge"/>
    <x v="0"/>
    <s v="Enquête auprès d'un marchand"/>
    <s v=""/>
    <n v="115.384615384615"/>
    <n v="91.3"/>
    <n v="93.103448275861993"/>
    <n v="187.5"/>
    <s v=""/>
    <n v="900"/>
    <n v="35"/>
    <s v=""/>
    <s v=""/>
    <s v=""/>
    <n v="25"/>
    <n v="100"/>
    <n v="100"/>
    <s v=""/>
    <s v=""/>
    <s v="Homme"/>
    <s v="Détaillant sur une table"/>
    <n v="1"/>
    <n v="0"/>
    <n v="0"/>
    <n v="0"/>
    <n v="0"/>
    <n v="0"/>
    <n v="0"/>
    <n v="0"/>
    <n v="0"/>
    <n v="0"/>
    <s v="Oui, il y a moins de commerçants par rapport au mois passé"/>
    <s v="Moins de 20"/>
    <s v=""/>
    <s v="Oui"/>
    <s v="Oui"/>
    <s v="Oui"/>
    <s v="Oui"/>
    <s v=""/>
    <s v="Oui"/>
    <s v="Oui"/>
    <s v=""/>
    <s v=""/>
    <s v=""/>
    <s v="Oui"/>
    <s v="Oui"/>
    <s v="Oui"/>
    <s v=""/>
    <s v="Oui"/>
    <n v="0"/>
    <n v="0"/>
    <n v="0"/>
    <n v="0"/>
    <n v="1"/>
    <n v="0"/>
    <n v="0"/>
    <n v="0"/>
    <n v="0"/>
    <n v="0"/>
    <n v="0"/>
    <n v="0"/>
    <n v="0"/>
    <n v="0"/>
    <s v=""/>
    <n v="0"/>
    <n v="1"/>
    <n v="0"/>
    <n v="1"/>
    <n v="0"/>
    <n v="0"/>
    <n v="1"/>
    <x v="2"/>
    <s v="Non"/>
    <s v="Oui"/>
    <s v="Artibonite"/>
    <s v="Différent"/>
    <s v="Saint-Marc"/>
    <s v="Différent"/>
    <s v="Oui"/>
    <n v="1"/>
    <n v="0"/>
    <n v="0"/>
    <n v="0"/>
    <n v="0"/>
    <n v="0"/>
    <n v="0"/>
    <n v="0"/>
    <n v="0"/>
    <n v="0"/>
    <n v="0"/>
    <n v="0"/>
    <n v="0"/>
    <s v=""/>
    <s v="Savon lessive Dentifrice Serviettes hygiéniques Savon pour se laver"/>
    <n v="1"/>
    <n v="0"/>
    <n v="1"/>
    <n v="0"/>
    <n v="1"/>
    <n v="0"/>
    <n v="0"/>
    <n v="1"/>
    <s v="Oui"/>
    <s v="Non"/>
    <s v="Oui"/>
    <s v="Ouest"/>
    <s v="Différent"/>
    <s v="Carrefour"/>
    <s v="Différent"/>
    <s v=""/>
    <s v=""/>
    <s v=""/>
    <s v=""/>
    <s v=""/>
    <s v=""/>
    <s v=""/>
    <s v=""/>
    <s v=""/>
    <s v=""/>
    <s v=""/>
    <s v=""/>
    <s v=""/>
    <s v=""/>
    <s v=""/>
    <s v=""/>
    <s v=""/>
    <s v=""/>
    <s v=""/>
    <s v=""/>
    <s v=""/>
  </r>
  <r>
    <s v="ecf578bd-5b81-4b14-9104-3e55da379016"/>
    <s v="2021-06-24"/>
    <s v="Croix-Rouge Neerlandaise"/>
    <s v="Croix-Rouge Neerlandaise"/>
    <s v="CF_6822"/>
    <x v="4"/>
    <s v="Cayes-Jacmel"/>
    <s v="Cayes-Jacmel"/>
    <s v="Cap Rouge"/>
    <s v="Marché de Cap Rouge"/>
    <x v="0"/>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s v="Entre 21 et 60"/>
    <s v="Oui"/>
    <s v="Oui"/>
    <s v="Oui"/>
    <s v="Non"/>
    <s v="Oui"/>
    <s v="Oui"/>
    <s v="Oui"/>
    <s v=""/>
    <s v=""/>
    <s v=""/>
    <s v=""/>
    <s v=""/>
    <s v=""/>
    <s v=""/>
    <s v=""/>
    <s v="Oui"/>
    <n v="0"/>
    <n v="1"/>
    <n v="0"/>
    <n v="0"/>
    <n v="0"/>
    <n v="0"/>
    <n v="0"/>
    <n v="0"/>
    <n v="0"/>
    <n v="0"/>
    <n v="0"/>
    <n v="0"/>
    <n v="0"/>
    <n v="0"/>
    <s v=""/>
    <n v="1"/>
    <n v="1"/>
    <n v="1"/>
    <n v="1"/>
    <n v="1"/>
    <n v="1"/>
    <n v="1"/>
    <x v="2"/>
    <s v="Oui"/>
    <s v="Oui"/>
    <s v="Artibonite"/>
    <s v="Différent"/>
    <s v="Saint-Marc"/>
    <s v="Différent"/>
    <s v=""/>
    <s v=""/>
    <s v=""/>
    <s v=""/>
    <s v=""/>
    <s v=""/>
    <s v=""/>
    <s v=""/>
    <s v=""/>
    <s v=""/>
    <s v=""/>
    <s v=""/>
    <s v=""/>
    <s v=""/>
    <s v=""/>
    <s v=""/>
    <s v=""/>
    <s v=""/>
    <s v=""/>
    <s v=""/>
    <s v=""/>
    <s v=""/>
    <s v=""/>
    <s v=""/>
    <s v=""/>
    <s v=""/>
    <s v=""/>
    <s v=""/>
    <s v=""/>
    <s v=""/>
    <s v=""/>
    <s v=""/>
    <s v=""/>
    <s v=""/>
    <s v=""/>
    <s v=""/>
    <s v=""/>
    <s v=""/>
    <s v=""/>
    <s v=""/>
    <s v=""/>
    <s v=""/>
    <s v=""/>
    <s v=""/>
    <s v=""/>
    <s v=""/>
    <s v=""/>
    <s v=""/>
    <s v=""/>
    <s v=""/>
    <s v=""/>
    <s v=""/>
  </r>
  <r>
    <s v="8a361219-a2a3-4839-8843-2901c117ad4b"/>
    <s v="2021-06-24"/>
    <s v="Croix-Rouge Neerlandaise"/>
    <s v="Croix-Rouge Neerlandaise"/>
    <s v="CF_6822"/>
    <x v="4"/>
    <s v="Cayes-Jacmel"/>
    <s v="Cayes-Jacmel"/>
    <s v="Cap Rouge"/>
    <s v="Marché de Cap Rouge"/>
    <x v="0"/>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kiosque public (DINEPA)"/>
    <s v="kiosque"/>
    <s v="Il n'y a pas d'autres options dans ma zone"/>
    <s v=""/>
    <s v="Plus d'1h au total"/>
    <s v="Oui"/>
    <s v=""/>
    <s v="Oui"/>
    <n v="0"/>
    <n v="0"/>
    <n v="0"/>
    <n v="1"/>
    <n v="0"/>
    <n v="0"/>
    <n v="0"/>
    <n v="0"/>
    <n v="0"/>
    <n v="0"/>
    <n v="0"/>
    <s v="Problème de sècheresse"/>
  </r>
  <r>
    <s v="deb91434-e0e5-436e-bc66-f82e94ddd68a"/>
    <s v="2021-06-24"/>
    <s v="Croix-Rouge Neerlandaise"/>
    <s v="Croix-Rouge Neerlandaise"/>
    <s v="CF_6822"/>
    <x v="4"/>
    <s v="Cayes-Jacmel"/>
    <s v="Cayes-Jacmel"/>
    <s v="Cap Rouge"/>
    <s v="Marché de Cap Rouge"/>
    <x v="0"/>
    <s v="Enquête auprès d'un marchand"/>
    <s v=""/>
    <n v="115.384615384615"/>
    <n v="91.3"/>
    <n v="93.103448275861993"/>
    <s v=""/>
    <s v=""/>
    <n v="900"/>
    <s v=""/>
    <s v=""/>
    <s v=""/>
    <s v=""/>
    <s v=""/>
    <s v=""/>
    <s v=""/>
    <s v=""/>
    <s v=""/>
    <s v="Femme"/>
    <s v="Détaillant avec boutique"/>
    <n v="1"/>
    <n v="0"/>
    <n v="0"/>
    <n v="0"/>
    <n v="0"/>
    <n v="0"/>
    <n v="0"/>
    <n v="0"/>
    <n v="0"/>
    <n v="0"/>
    <s v="Oui, il y a plus de commerçants par rapport au mois passé"/>
    <s v="Entre 21 et 60"/>
    <s v=""/>
    <s v="Oui"/>
    <s v="Oui"/>
    <s v="Oui"/>
    <s v=""/>
    <s v=""/>
    <s v="Oui"/>
    <s v=""/>
    <s v=""/>
    <s v=""/>
    <s v=""/>
    <s v=""/>
    <s v=""/>
    <s v=""/>
    <s v=""/>
    <s v="Oui"/>
    <n v="0"/>
    <n v="1"/>
    <n v="1"/>
    <n v="0"/>
    <n v="0"/>
    <n v="1"/>
    <n v="0"/>
    <n v="0"/>
    <n v="0"/>
    <n v="0"/>
    <n v="0"/>
    <n v="0"/>
    <n v="0"/>
    <n v="0"/>
    <s v=""/>
    <n v="0"/>
    <n v="1"/>
    <n v="1"/>
    <n v="1"/>
    <n v="0"/>
    <n v="0"/>
    <n v="1"/>
    <x v="2"/>
    <s v="Oui"/>
    <s v="Oui"/>
    <s v="Ouest"/>
    <s v="Différent"/>
    <s v="Kenscoff"/>
    <s v="Différent"/>
    <s v=""/>
    <s v=""/>
    <s v=""/>
    <s v=""/>
    <s v=""/>
    <s v=""/>
    <s v=""/>
    <s v=""/>
    <s v=""/>
    <s v=""/>
    <s v=""/>
    <s v=""/>
    <s v=""/>
    <s v=""/>
    <s v=""/>
    <s v=""/>
    <s v=""/>
    <s v=""/>
    <s v=""/>
    <s v=""/>
    <s v=""/>
    <s v=""/>
    <s v=""/>
    <s v=""/>
    <s v=""/>
    <s v=""/>
    <s v=""/>
    <s v=""/>
    <s v=""/>
    <s v=""/>
    <s v=""/>
    <s v=""/>
    <s v=""/>
    <s v=""/>
    <s v=""/>
    <s v=""/>
    <s v=""/>
    <s v=""/>
    <s v=""/>
    <s v=""/>
    <s v=""/>
    <s v=""/>
    <s v=""/>
    <s v=""/>
    <s v=""/>
    <s v=""/>
    <s v=""/>
    <s v=""/>
    <s v=""/>
    <s v=""/>
    <s v=""/>
    <s v="Les marchandes se plainent à cause à chaque fois les prix des produits qui monte"/>
  </r>
  <r>
    <s v="d2905a67-1819-4bad-ae33-67522d7f66dc"/>
    <s v="2021-06-24"/>
    <s v="Croix-Rouge Neerlandaise"/>
    <s v="Croix-Rouge Neerlandaise"/>
    <s v="CF_6822"/>
    <x v="4"/>
    <s v="Cayes-Jacmel"/>
    <s v="Cayes-Jacmel"/>
    <s v="Cap Rouge"/>
    <s v="Marché de Cap Rouge"/>
    <x v="0"/>
    <s v="Enquête auprès d'un marchand"/>
    <n v="152.5"/>
    <n v="115.384615384615"/>
    <n v="91.3"/>
    <n v="93.103448275861993"/>
    <n v="187.5"/>
    <n v="200"/>
    <n v="900"/>
    <s v=""/>
    <s v=""/>
    <s v=""/>
    <s v=""/>
    <s v=""/>
    <s v=""/>
    <s v=""/>
    <s v=""/>
    <s v=""/>
    <s v="Femme"/>
    <s v="Détaillant avec boutique"/>
    <n v="1"/>
    <n v="0"/>
    <n v="0"/>
    <n v="0"/>
    <n v="0"/>
    <n v="0"/>
    <n v="1"/>
    <n v="0"/>
    <n v="0"/>
    <n v="0"/>
    <s v="Oui, il y a plus de commerçants par rapport au mois passé"/>
    <s v="Entre 21 et 60"/>
    <s v="Oui"/>
    <s v="Oui"/>
    <s v="Oui"/>
    <s v="Oui"/>
    <s v="Oui"/>
    <s v="Oui"/>
    <s v="Oui"/>
    <s v=""/>
    <s v=""/>
    <s v=""/>
    <s v=""/>
    <s v=""/>
    <s v=""/>
    <s v=""/>
    <s v=""/>
    <s v="Oui"/>
    <n v="1"/>
    <n v="1"/>
    <n v="0"/>
    <n v="0"/>
    <n v="0"/>
    <n v="0"/>
    <n v="0"/>
    <n v="0"/>
    <n v="0"/>
    <n v="0"/>
    <n v="0"/>
    <n v="0"/>
    <n v="0"/>
    <n v="0"/>
    <s v=""/>
    <n v="0"/>
    <n v="1"/>
    <n v="1"/>
    <n v="1"/>
    <n v="1"/>
    <n v="1"/>
    <n v="1"/>
    <x v="2"/>
    <s v="Oui"/>
    <s v="Oui"/>
    <s v="Sud-Est"/>
    <s v="Meme"/>
    <s v="La Vallée"/>
    <s v="Différent"/>
    <s v=""/>
    <s v=""/>
    <s v=""/>
    <s v=""/>
    <s v=""/>
    <s v=""/>
    <s v=""/>
    <s v=""/>
    <s v=""/>
    <s v=""/>
    <s v=""/>
    <s v=""/>
    <s v=""/>
    <s v=""/>
    <s v=""/>
    <s v=""/>
    <s v=""/>
    <s v=""/>
    <s v=""/>
    <s v=""/>
    <s v=""/>
    <s v=""/>
    <s v=""/>
    <s v=""/>
    <s v=""/>
    <s v=""/>
    <s v=""/>
    <s v=""/>
    <s v=""/>
    <s v=""/>
    <s v=""/>
    <s v=""/>
    <s v=""/>
    <s v=""/>
    <s v=""/>
    <s v=""/>
    <s v=""/>
    <s v=""/>
    <s v=""/>
    <s v=""/>
    <s v=""/>
    <s v=""/>
    <s v=""/>
    <s v=""/>
    <s v=""/>
    <s v=""/>
    <s v=""/>
    <s v=""/>
    <s v=""/>
    <s v=""/>
    <s v=""/>
    <s v=""/>
  </r>
  <r>
    <s v="d9742ff2-7384-42a9-82fa-88c0d6890269"/>
    <s v="2021-06-24"/>
    <s v="Croix-Rouge Neerlandaise"/>
    <s v="Croix-Rouge Neerlandaise"/>
    <s v="EF_9527"/>
    <x v="4"/>
    <s v="Cayes-Jacmel"/>
    <s v="Cayes-Jacmel"/>
    <s v="Cap Rouge"/>
    <s v="Marché de Cap Rouge"/>
    <x v="0"/>
    <s v="Enquête auprès d'un marchand"/>
    <n v="100"/>
    <n v="115.384615384615"/>
    <n v="91.3"/>
    <n v="86.2068965517241"/>
    <s v=""/>
    <s v=""/>
    <n v="568"/>
    <s v=""/>
    <s v=""/>
    <s v=""/>
    <s v=""/>
    <s v=""/>
    <s v=""/>
    <s v=""/>
    <s v=""/>
    <s v=""/>
    <s v="Femme"/>
    <s v="Détaillant sur une table"/>
    <n v="1"/>
    <n v="0"/>
    <n v="0"/>
    <n v="0"/>
    <n v="0"/>
    <n v="0"/>
    <n v="0"/>
    <n v="0"/>
    <n v="0"/>
    <n v="0"/>
    <s v="Non, il n'y a pas eu de variation"/>
    <s v="Plus de 60"/>
    <s v="Non"/>
    <s v="Oui"/>
    <s v="Oui"/>
    <s v="Non"/>
    <s v=""/>
    <s v=""/>
    <s v="Oui"/>
    <s v=""/>
    <s v=""/>
    <s v=""/>
    <s v=""/>
    <s v=""/>
    <s v=""/>
    <s v=""/>
    <s v=""/>
    <s v="Oui"/>
    <n v="0"/>
    <n v="0"/>
    <n v="0"/>
    <n v="0"/>
    <n v="1"/>
    <n v="1"/>
    <n v="0"/>
    <n v="1"/>
    <n v="0"/>
    <n v="0"/>
    <n v="0"/>
    <n v="0"/>
    <n v="0"/>
    <n v="0"/>
    <s v=""/>
    <n v="0"/>
    <n v="1"/>
    <n v="0"/>
    <n v="1"/>
    <n v="0"/>
    <n v="0"/>
    <n v="0"/>
    <x v="2"/>
    <s v="Non"/>
    <s v="Oui"/>
    <s v="Sud-Est"/>
    <s v="Meme"/>
    <s v="Jacmel"/>
    <s v="Différent"/>
    <s v=""/>
    <s v=""/>
    <s v=""/>
    <s v=""/>
    <s v=""/>
    <s v=""/>
    <s v=""/>
    <s v=""/>
    <s v=""/>
    <s v=""/>
    <s v=""/>
    <s v=""/>
    <s v=""/>
    <s v=""/>
    <s v=""/>
    <s v=""/>
    <s v=""/>
    <s v=""/>
    <s v=""/>
    <s v=""/>
    <s v=""/>
    <s v=""/>
    <s v=""/>
    <s v=""/>
    <s v=""/>
    <s v=""/>
    <s v=""/>
    <s v=""/>
    <s v=""/>
    <s v=""/>
    <s v=""/>
    <s v=""/>
    <s v=""/>
    <s v=""/>
    <s v=""/>
    <s v=""/>
    <s v=""/>
    <s v=""/>
    <s v=""/>
    <s v=""/>
    <s v=""/>
    <s v=""/>
    <s v=""/>
    <s v=""/>
    <s v=""/>
    <s v=""/>
    <s v=""/>
    <s v=""/>
    <s v=""/>
    <s v=""/>
    <s v=""/>
    <s v="Les gens sont très content sauf qu'ils aimeraient  trouver beaucoup plus"/>
  </r>
  <r>
    <s v="a29bb1b1-64f4-4f07-b65d-c25e1dda6ed5"/>
    <s v="2021-06-24"/>
    <s v="Croix-Rouge Neerlandaise"/>
    <s v="Croix-Rouge Neerlandaise"/>
    <s v="EF_9527"/>
    <x v="4"/>
    <s v="Cayes-Jacmel"/>
    <s v="Cayes-Jacmel"/>
    <s v="Cap Rouge"/>
    <s v="Marché de Cap Rouge"/>
    <x v="0"/>
    <s v="Enquête auprès d'un marchand"/>
    <n v="137.5"/>
    <n v="105.76923076923001"/>
    <n v="89.130434782608702"/>
    <s v=""/>
    <s v=""/>
    <s v=""/>
    <s v=""/>
    <s v=""/>
    <s v=""/>
    <s v=""/>
    <s v=""/>
    <s v=""/>
    <s v=""/>
    <s v=""/>
    <s v=""/>
    <s v=""/>
    <s v="Femme"/>
    <s v="Détaillant sur une table"/>
    <n v="1"/>
    <n v="0"/>
    <n v="0"/>
    <n v="0"/>
    <n v="0"/>
    <n v="0"/>
    <n v="0"/>
    <n v="0"/>
    <n v="0"/>
    <n v="0"/>
    <s v="Oui, il y a plus de commerçants par rapport au mois passé"/>
    <s v="Moins de 20"/>
    <s v="Oui"/>
    <s v="Oui"/>
    <s v="Oui"/>
    <s v=""/>
    <s v=""/>
    <s v=""/>
    <m/>
    <s v=""/>
    <s v=""/>
    <s v=""/>
    <s v=""/>
    <s v=""/>
    <s v=""/>
    <s v=""/>
    <s v=""/>
    <s v="Oui"/>
    <n v="0"/>
    <n v="0"/>
    <n v="0"/>
    <n v="0"/>
    <n v="1"/>
    <n v="1"/>
    <n v="0"/>
    <n v="0"/>
    <n v="0"/>
    <n v="0"/>
    <n v="0"/>
    <n v="0"/>
    <n v="0"/>
    <n v="0"/>
    <s v=""/>
    <n v="1"/>
    <n v="0"/>
    <n v="1"/>
    <n v="0"/>
    <n v="0"/>
    <n v="0"/>
    <n v="1"/>
    <x v="2"/>
    <s v="Non"/>
    <s v="Oui"/>
    <s v="Sud-Est"/>
    <s v="Meme"/>
    <s v="Jacmel"/>
    <s v="Différent"/>
    <s v=""/>
    <s v=""/>
    <s v=""/>
    <s v=""/>
    <s v=""/>
    <s v=""/>
    <s v=""/>
    <s v=""/>
    <s v=""/>
    <s v=""/>
    <s v=""/>
    <s v=""/>
    <s v=""/>
    <s v=""/>
    <s v=""/>
    <s v=""/>
    <s v=""/>
    <s v=""/>
    <s v=""/>
    <s v=""/>
    <s v=""/>
    <s v=""/>
    <s v=""/>
    <s v=""/>
    <s v=""/>
    <s v=""/>
    <s v=""/>
    <s v=""/>
    <s v=""/>
    <s v=""/>
    <s v=""/>
    <s v=""/>
    <s v=""/>
    <s v=""/>
    <s v=""/>
    <s v=""/>
    <s v=""/>
    <s v=""/>
    <s v=""/>
    <s v=""/>
    <s v=""/>
    <s v=""/>
    <s v=""/>
    <s v=""/>
    <s v=""/>
    <s v=""/>
    <s v=""/>
    <s v=""/>
    <s v=""/>
    <s v=""/>
    <s v=""/>
    <s v=""/>
  </r>
  <r>
    <s v="bc2cc738-2698-4802-b33c-70723b2684dd"/>
    <s v="2021-06-24"/>
    <s v="Croix-Rouge Neerlandaise"/>
    <s v="Croix-Rouge Neerlandaise"/>
    <s v="EF_9527"/>
    <x v="4"/>
    <s v="Cayes-Jacmel"/>
    <s v="Cayes-Jacmel"/>
    <s v="Cap Rouge"/>
    <s v="Marché de Cap Rouge"/>
    <x v="0"/>
    <s v="Enquête auprès d'un marchand"/>
    <n v="102.5"/>
    <n v="107.692307692307"/>
    <n v="91.304347826086897"/>
    <n v="89.655172413793096"/>
    <s v=""/>
    <s v=""/>
    <s v=""/>
    <s v=""/>
    <s v=""/>
    <s v=""/>
    <s v=""/>
    <s v=""/>
    <s v=""/>
    <s v=""/>
    <s v=""/>
    <s v=""/>
    <s v="Femme"/>
    <s v="Détaillant avec boutique"/>
    <n v="1"/>
    <n v="0"/>
    <n v="0"/>
    <n v="0"/>
    <n v="0"/>
    <n v="0"/>
    <n v="0"/>
    <n v="0"/>
    <n v="0"/>
    <n v="0"/>
    <s v="Oui, il y a plus de commerçants par rapport au mois passé"/>
    <s v="Moins de 20"/>
    <s v="Oui"/>
    <s v="Oui"/>
    <s v="Oui"/>
    <s v="Oui"/>
    <s v=""/>
    <s v=""/>
    <s v=""/>
    <s v=""/>
    <s v=""/>
    <s v=""/>
    <s v=""/>
    <s v=""/>
    <s v=""/>
    <s v=""/>
    <s v=""/>
    <s v="Oui"/>
    <n v="0"/>
    <n v="0"/>
    <n v="0"/>
    <n v="0"/>
    <n v="1"/>
    <n v="0"/>
    <n v="0"/>
    <n v="1"/>
    <n v="0"/>
    <n v="0"/>
    <n v="0"/>
    <n v="0"/>
    <n v="0"/>
    <n v="0"/>
    <s v=""/>
    <n v="0"/>
    <n v="0"/>
    <n v="1"/>
    <n v="1"/>
    <n v="0"/>
    <n v="0"/>
    <n v="0"/>
    <x v="1"/>
    <s v="Non"/>
    <s v="Oui"/>
    <s v="Sud-Est"/>
    <s v="Meme"/>
    <s v="Cayes-Jacmel"/>
    <s v="Meme"/>
    <s v=""/>
    <s v=""/>
    <s v=""/>
    <s v=""/>
    <s v=""/>
    <s v=""/>
    <s v=""/>
    <s v=""/>
    <s v=""/>
    <s v=""/>
    <s v=""/>
    <s v=""/>
    <s v=""/>
    <s v=""/>
    <s v=""/>
    <s v=""/>
    <s v=""/>
    <s v=""/>
    <s v=""/>
    <s v=""/>
    <s v=""/>
    <s v=""/>
    <s v=""/>
    <s v=""/>
    <s v=""/>
    <s v=""/>
    <s v=""/>
    <s v=""/>
    <s v=""/>
    <s v=""/>
    <s v=""/>
    <s v=""/>
    <s v=""/>
    <s v=""/>
    <s v=""/>
    <s v=""/>
    <s v=""/>
    <s v=""/>
    <s v=""/>
    <s v=""/>
    <s v=""/>
    <s v=""/>
    <s v=""/>
    <s v=""/>
    <s v=""/>
    <s v=""/>
    <s v=""/>
    <s v=""/>
    <s v=""/>
    <s v=""/>
    <s v=""/>
    <s v=""/>
  </r>
  <r>
    <s v="888fb213-2717-47fd-9245-4f69e4fca107"/>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chez un voisin"/>
    <s v="voisin"/>
    <s v="C'est le moins cher"/>
    <s v=""/>
    <s v="Moins de 15 min au total"/>
    <s v="Non"/>
    <s v="Oui, chaque fois"/>
    <s v="Oui"/>
    <n v="0"/>
    <n v="0"/>
    <n v="0"/>
    <n v="1"/>
    <n v="0"/>
    <n v="0"/>
    <n v="0"/>
    <n v="0"/>
    <n v="0"/>
    <n v="0"/>
    <n v="0"/>
    <s v=""/>
  </r>
  <r>
    <s v="1aa62796-478d-4ae4-94f9-b0ce0ff43d8e"/>
    <s v="2021-06-24"/>
    <s v="Croix-Rouge Neerlandaise"/>
    <s v="Croix-Rouge Neerlandaise"/>
    <s v="EF_9527"/>
    <x v="4"/>
    <s v="Cayes-Jacmel"/>
    <s v="Cayes-Jacmel"/>
    <s v="Cap Rouge"/>
    <s v="Marché de Cap Rouge"/>
    <x v="0"/>
    <s v="Enquête auprès d'un marchand"/>
    <s v=""/>
    <n v="86.538461538461505"/>
    <s v=""/>
    <n v="94.827586206896498"/>
    <s v=""/>
    <s v=""/>
    <s v=""/>
    <s v=""/>
    <s v=""/>
    <s v=""/>
    <s v=""/>
    <s v=""/>
    <s v=""/>
    <s v=""/>
    <s v=""/>
    <s v=""/>
    <s v="Femme"/>
    <s v="Détaillant sur une table"/>
    <n v="1"/>
    <n v="0"/>
    <n v="0"/>
    <n v="0"/>
    <n v="0"/>
    <n v="0"/>
    <n v="0"/>
    <n v="0"/>
    <n v="0"/>
    <n v="0"/>
    <s v="Oui, il y a plus de commerçants par rapport au mois passé"/>
    <s v="Moins de 20"/>
    <s v=""/>
    <s v="Oui"/>
    <s v=""/>
    <s v="Oui"/>
    <s v=""/>
    <s v=""/>
    <m/>
    <s v=""/>
    <s v=""/>
    <s v=""/>
    <s v=""/>
    <s v=""/>
    <s v=""/>
    <s v=""/>
    <s v=""/>
    <s v="Oui"/>
    <n v="0"/>
    <n v="0"/>
    <n v="0"/>
    <n v="0"/>
    <n v="0"/>
    <n v="1"/>
    <n v="0"/>
    <n v="0"/>
    <n v="0"/>
    <n v="0"/>
    <n v="0"/>
    <n v="0"/>
    <n v="0"/>
    <n v="0"/>
    <s v=""/>
    <n v="0"/>
    <n v="0"/>
    <n v="0"/>
    <n v="0"/>
    <n v="0"/>
    <n v="0"/>
    <n v="1"/>
    <x v="1"/>
    <s v="Non"/>
    <s v="Oui"/>
    <s v="Ouest"/>
    <s v="Différent"/>
    <s v="Gressier"/>
    <s v="Différent"/>
    <s v=""/>
    <s v=""/>
    <s v=""/>
    <s v=""/>
    <s v=""/>
    <s v=""/>
    <s v=""/>
    <s v=""/>
    <s v=""/>
    <s v=""/>
    <s v=""/>
    <s v=""/>
    <s v=""/>
    <s v=""/>
    <s v=""/>
    <s v=""/>
    <s v=""/>
    <s v=""/>
    <s v=""/>
    <s v=""/>
    <s v=""/>
    <s v=""/>
    <s v=""/>
    <s v=""/>
    <s v=""/>
    <s v=""/>
    <s v=""/>
    <s v=""/>
    <s v=""/>
    <s v=""/>
    <s v=""/>
    <s v=""/>
    <s v=""/>
    <s v=""/>
    <s v=""/>
    <s v=""/>
    <s v=""/>
    <s v=""/>
    <s v=""/>
    <s v=""/>
    <s v=""/>
    <s v=""/>
    <s v=""/>
    <s v=""/>
    <s v=""/>
    <s v=""/>
    <s v=""/>
    <s v=""/>
    <s v=""/>
    <s v=""/>
    <s v=""/>
    <s v=""/>
  </r>
  <r>
    <s v="260ef5e5-f6c5-4940-8ed3-1673dcc68471"/>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chez un voisin"/>
    <s v="voisin"/>
    <s v="C'est le moins cher"/>
    <s v=""/>
    <s v="Moins de 15 min au total"/>
    <s v="Non"/>
    <s v="Oui, chaque fois"/>
    <s v="Oui"/>
    <n v="0"/>
    <n v="0"/>
    <n v="0"/>
    <n v="1"/>
    <n v="0"/>
    <n v="0"/>
    <n v="0"/>
    <n v="0"/>
    <n v="0"/>
    <n v="0"/>
    <n v="0"/>
    <s v=""/>
  </r>
  <r>
    <s v="f266eb13-fab3-470b-8770-83be717b00ee"/>
    <s v="2021-06-24"/>
    <s v="Croix-Rouge Neerlandaise"/>
    <s v="Croix-Rouge Neerlandaise"/>
    <s v="EF_9527"/>
    <x v="4"/>
    <s v="Cayes-Jacmel"/>
    <s v="Cayes-Jacmel"/>
    <s v="Cap Rouge"/>
    <s v="Marché de Cap Rouge"/>
    <x v="0"/>
    <s v="Enquête auprès d'un marchand"/>
    <s v=""/>
    <s v=""/>
    <s v=""/>
    <s v=""/>
    <s v=""/>
    <s v=""/>
    <s v=""/>
    <s v=""/>
    <s v=""/>
    <s v=""/>
    <s v=""/>
    <s v=""/>
    <s v=""/>
    <s v=""/>
    <s v=""/>
    <s v=""/>
    <s v="Femme"/>
    <s v="Détaillant sur une table"/>
    <n v="1"/>
    <n v="0"/>
    <n v="0"/>
    <n v="0"/>
    <n v="0"/>
    <n v="0"/>
    <n v="0"/>
    <n v="0"/>
    <n v="0"/>
    <n v="0"/>
    <s v="Oui, il y a plus de commerçants par rapport au mois passé"/>
    <s v="Moins de 20"/>
    <s v=""/>
    <s v=""/>
    <s v=""/>
    <s v=""/>
    <s v=""/>
    <s v=""/>
    <s v=""/>
    <s v=""/>
    <s v=""/>
    <s v=""/>
    <s v=""/>
    <s v=""/>
    <s v=""/>
    <s v=""/>
    <s v=""/>
    <s v="Non"/>
    <s v=""/>
    <s v=""/>
    <s v=""/>
    <s v=""/>
    <s v=""/>
    <s v=""/>
    <s v=""/>
    <s v=""/>
    <s v=""/>
    <s v=""/>
    <s v=""/>
    <s v=""/>
    <s v=""/>
    <s v=""/>
    <s v=""/>
    <s v=""/>
    <s v=""/>
    <s v=""/>
    <s v=""/>
    <s v=""/>
    <s v=""/>
    <s v=""/>
    <x v="2"/>
    <s v="Oui"/>
    <s v="Oui"/>
    <s v="Sud-Est"/>
    <s v="Meme"/>
    <s v="Jacmel"/>
    <s v="Différent"/>
    <s v=""/>
    <s v=""/>
    <s v=""/>
    <s v=""/>
    <s v=""/>
    <s v=""/>
    <s v=""/>
    <s v=""/>
    <s v=""/>
    <s v=""/>
    <s v=""/>
    <s v=""/>
    <s v=""/>
    <s v=""/>
    <s v=""/>
    <s v=""/>
    <s v=""/>
    <s v=""/>
    <s v=""/>
    <s v=""/>
    <s v=""/>
    <s v=""/>
    <s v=""/>
    <s v=""/>
    <s v=""/>
    <s v=""/>
    <s v=""/>
    <s v=""/>
    <s v=""/>
    <s v=""/>
    <s v=""/>
    <s v=""/>
    <s v=""/>
    <s v=""/>
    <s v=""/>
    <s v=""/>
    <s v=""/>
    <s v=""/>
    <s v=""/>
    <s v=""/>
    <s v=""/>
    <s v=""/>
    <s v=""/>
    <s v=""/>
    <s v=""/>
    <s v=""/>
    <s v=""/>
    <s v=""/>
    <s v=""/>
    <s v=""/>
    <s v=""/>
    <s v=""/>
  </r>
  <r>
    <s v="64476659-a800-4713-9481-526db3e7a541"/>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Oui, chaque fois"/>
    <s v="Oui"/>
    <n v="0"/>
    <n v="0"/>
    <n v="0"/>
    <n v="1"/>
    <n v="0"/>
    <n v="0"/>
    <n v="0"/>
    <n v="0"/>
    <n v="0"/>
    <n v="0"/>
    <n v="0"/>
    <s v=""/>
  </r>
  <r>
    <s v="8f054e0a-b319-4ea6-b137-094e4b339aa9"/>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Oui, chaque fois"/>
    <s v="Oui"/>
    <n v="0"/>
    <n v="0"/>
    <n v="0"/>
    <n v="1"/>
    <n v="0"/>
    <n v="0"/>
    <n v="0"/>
    <n v="0"/>
    <n v="0"/>
    <n v="0"/>
    <n v="0"/>
    <s v=""/>
  </r>
  <r>
    <s v="01d1378b-e194-4b74-ba76-146a8e635a7a"/>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privé individuel"/>
    <s v="branchement"/>
    <s v="Il n'y a pas d'autres options dans ma zone"/>
    <s v=""/>
    <s v="Moins de 15 min au total"/>
    <s v="Non"/>
    <s v="Oui, chaque fois"/>
    <s v="Je ne sais pas, je ne souhaite pas répondre"/>
    <s v=""/>
    <s v=""/>
    <s v=""/>
    <s v=""/>
    <s v=""/>
    <s v=""/>
    <s v=""/>
    <s v=""/>
    <s v=""/>
    <s v=""/>
    <s v=""/>
    <s v=""/>
  </r>
  <r>
    <s v="38f25538-b820-44a7-8356-5b2bc9a7c2d0"/>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Oui, chaque fois"/>
    <s v="Oui"/>
    <n v="0"/>
    <n v="0"/>
    <n v="0"/>
    <n v="1"/>
    <n v="0"/>
    <n v="0"/>
    <n v="0"/>
    <n v="0"/>
    <n v="0"/>
    <n v="0"/>
    <n v="0"/>
    <s v=""/>
  </r>
  <r>
    <s v="87317172-341f-41f2-9dad-a17e86661e9c"/>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Oui"/>
    <s v=""/>
    <s v="Oui"/>
    <n v="0"/>
    <n v="0"/>
    <n v="0"/>
    <n v="1"/>
    <n v="0"/>
    <n v="0"/>
    <n v="0"/>
    <n v="0"/>
    <n v="0"/>
    <n v="0"/>
    <n v="0"/>
    <s v=""/>
  </r>
  <r>
    <s v="ab8b7962-e695-4f5a-878e-09e8daad63d3"/>
    <s v="2021-06-24"/>
    <s v="Croix-Rouge Neerlandaise"/>
    <s v="Croix-Rouge Neerlandaise"/>
    <s v="EF_9527"/>
    <x v="4"/>
    <s v="Cayes-Jacmel"/>
    <s v="Cayes-Jacmel"/>
    <s v="Cap Rouge"/>
    <s v="Marché de Cap Rouge"/>
    <x v="0"/>
    <s v="Enquête auprès d'un marchand"/>
    <n v="135"/>
    <n v="107.692307692307"/>
    <s v=""/>
    <n v="86.2068965517241"/>
    <s v=""/>
    <s v=""/>
    <s v=""/>
    <s v=""/>
    <s v=""/>
    <s v=""/>
    <s v=""/>
    <s v=""/>
    <s v=""/>
    <s v=""/>
    <s v=""/>
    <s v=""/>
    <s v="Femme"/>
    <s v="Détaillant sur une table"/>
    <n v="1"/>
    <n v="0"/>
    <n v="0"/>
    <n v="0"/>
    <n v="0"/>
    <n v="0"/>
    <n v="0"/>
    <n v="0"/>
    <n v="0"/>
    <n v="0"/>
    <s v="Oui, il y a plus de commerçants par rapport au mois passé"/>
    <s v="Moins de 20"/>
    <s v="Oui"/>
    <s v="Oui"/>
    <s v=""/>
    <s v="Oui"/>
    <s v=""/>
    <s v=""/>
    <m/>
    <s v=""/>
    <s v=""/>
    <s v=""/>
    <s v=""/>
    <s v=""/>
    <s v=""/>
    <s v=""/>
    <s v=""/>
    <s v="Oui"/>
    <n v="0"/>
    <n v="1"/>
    <n v="0"/>
    <n v="0"/>
    <n v="0"/>
    <n v="0"/>
    <n v="0"/>
    <n v="0"/>
    <n v="0"/>
    <n v="0"/>
    <n v="0"/>
    <n v="0"/>
    <n v="0"/>
    <n v="0"/>
    <s v=""/>
    <n v="0"/>
    <n v="1"/>
    <n v="0"/>
    <n v="0"/>
    <n v="0"/>
    <n v="0"/>
    <n v="1"/>
    <x v="2"/>
    <s v="Non"/>
    <s v="Oui"/>
    <s v="Ouest"/>
    <s v="Différent"/>
    <s v="Léogâne"/>
    <s v="Différent"/>
    <s v=""/>
    <s v=""/>
    <s v=""/>
    <s v=""/>
    <s v=""/>
    <s v=""/>
    <s v=""/>
    <s v=""/>
    <s v=""/>
    <s v=""/>
    <s v=""/>
    <s v=""/>
    <s v=""/>
    <s v=""/>
    <s v=""/>
    <s v=""/>
    <s v=""/>
    <s v=""/>
    <s v=""/>
    <s v=""/>
    <s v=""/>
    <s v=""/>
    <s v=""/>
    <s v=""/>
    <s v=""/>
    <s v=""/>
    <s v=""/>
    <s v=""/>
    <s v=""/>
    <s v=""/>
    <s v=""/>
    <s v=""/>
    <s v=""/>
    <s v=""/>
    <s v=""/>
    <s v=""/>
    <s v=""/>
    <s v=""/>
    <s v=""/>
    <s v=""/>
    <s v=""/>
    <s v=""/>
    <s v=""/>
    <s v=""/>
    <s v=""/>
    <s v=""/>
    <s v=""/>
    <s v=""/>
    <s v=""/>
    <s v=""/>
    <s v=""/>
    <s v=""/>
  </r>
  <r>
    <s v="5dfc8ec9-7489-42c9-adb5-12b0d43211b3"/>
    <s v="2021-06-24"/>
    <s v="Save the Children"/>
    <s v="Save the Children"/>
    <s v="ASV758"/>
    <x v="2"/>
    <s v="L'Estère"/>
    <s v="L'Estère"/>
    <s v="Centre-ville de l'Estère"/>
    <s v="Marché L'Estère"/>
    <x v="1"/>
    <s v="Enquête auprès d'un marchand"/>
    <n v="100"/>
    <n v="96.153846153846104"/>
    <n v="86.956521739130395"/>
    <n v="86.2068965517241"/>
    <n v="208.333333333333"/>
    <s v=""/>
    <n v="750"/>
    <s v=""/>
    <s v=""/>
    <s v=""/>
    <s v=""/>
    <s v=""/>
    <s v=""/>
    <s v=""/>
    <s v=""/>
    <s v=""/>
    <s v="Femme"/>
    <s v="Détaillant sur une table"/>
    <n v="1"/>
    <n v="0"/>
    <n v="0"/>
    <n v="0"/>
    <n v="0"/>
    <n v="0"/>
    <n v="0"/>
    <n v="0"/>
    <n v="0"/>
    <n v="0"/>
    <s v="Oui, il y a moins de commerçants par rapport au mois passé"/>
    <s v="Moins de 20"/>
    <s v="Oui"/>
    <s v="Oui"/>
    <s v="Oui"/>
    <s v="Oui"/>
    <s v="Oui"/>
    <s v=""/>
    <s v="Oui"/>
    <s v=""/>
    <s v=""/>
    <s v=""/>
    <s v=""/>
    <s v=""/>
    <s v=""/>
    <s v=""/>
    <s v=""/>
    <s v="Oui"/>
    <n v="0"/>
    <n v="0"/>
    <n v="0"/>
    <n v="0"/>
    <n v="1"/>
    <n v="0"/>
    <n v="0"/>
    <n v="0"/>
    <n v="0"/>
    <n v="0"/>
    <n v="0"/>
    <n v="0"/>
    <n v="0"/>
    <n v="0"/>
    <s v=""/>
    <n v="0"/>
    <n v="1"/>
    <n v="0"/>
    <n v="0"/>
    <n v="1"/>
    <n v="0"/>
    <n v="0"/>
    <x v="1"/>
    <s v="Non"/>
    <s v="Oui"/>
    <s v="Artibonite"/>
    <s v="Meme"/>
    <s v="L'Estère"/>
    <s v="Meme"/>
    <s v=""/>
    <s v=""/>
    <s v=""/>
    <s v=""/>
    <s v=""/>
    <s v=""/>
    <s v=""/>
    <s v=""/>
    <s v=""/>
    <s v=""/>
    <s v=""/>
    <s v=""/>
    <s v=""/>
    <s v=""/>
    <s v=""/>
    <s v=""/>
    <s v=""/>
    <s v=""/>
    <s v=""/>
    <s v=""/>
    <s v=""/>
    <s v=""/>
    <s v=""/>
    <s v=""/>
    <s v=""/>
    <s v=""/>
    <s v=""/>
    <s v=""/>
    <s v=""/>
    <s v=""/>
    <s v=""/>
    <s v=""/>
    <s v=""/>
    <s v=""/>
    <s v=""/>
    <s v=""/>
    <s v=""/>
    <s v=""/>
    <s v=""/>
    <s v=""/>
    <s v=""/>
    <s v=""/>
    <s v=""/>
    <s v=""/>
    <s v=""/>
    <s v=""/>
    <s v=""/>
    <s v=""/>
    <s v=""/>
    <s v=""/>
    <s v=""/>
    <s v=""/>
  </r>
  <r>
    <s v="e8db4a05-d54c-4ed6-8e4c-4381be81790f"/>
    <s v="2021-06-24"/>
    <s v="Save the Children"/>
    <s v="Save the Children"/>
    <s v="ASV758"/>
    <x v="2"/>
    <s v="L'Estère"/>
    <s v="L'Estère"/>
    <s v="Centre-ville de l'Estère"/>
    <s v="Marché L'Estère"/>
    <x v="1"/>
    <s v="Enquête auprès d'un marchand"/>
    <n v="90"/>
    <n v="96.153846153846104"/>
    <n v="78.260869565217305"/>
    <s v=""/>
    <n v="208.333333333333"/>
    <s v=""/>
    <n v="750"/>
    <s v=""/>
    <s v=""/>
    <s v=""/>
    <s v=""/>
    <s v=""/>
    <s v=""/>
    <s v=""/>
    <s v=""/>
    <s v=""/>
    <s v="Femme"/>
    <s v="Détaillant sur une table"/>
    <n v="1"/>
    <n v="0"/>
    <n v="0"/>
    <n v="0"/>
    <n v="0"/>
    <n v="0"/>
    <n v="0"/>
    <n v="0"/>
    <n v="0"/>
    <n v="0"/>
    <s v="Oui, il y a moins de commerçants par rapport au mois passé"/>
    <s v="Moins de 20"/>
    <s v="Oui"/>
    <s v="Oui"/>
    <s v="Oui"/>
    <s v=""/>
    <s v="Non"/>
    <s v=""/>
    <s v="Oui"/>
    <s v=""/>
    <s v=""/>
    <s v=""/>
    <s v=""/>
    <s v=""/>
    <s v=""/>
    <s v=""/>
    <s v=""/>
    <s v="Oui"/>
    <n v="0"/>
    <n v="0"/>
    <n v="0"/>
    <n v="0"/>
    <n v="0"/>
    <n v="1"/>
    <n v="0"/>
    <n v="0"/>
    <n v="0"/>
    <n v="0"/>
    <n v="0"/>
    <n v="0"/>
    <n v="0"/>
    <n v="0"/>
    <s v=""/>
    <n v="0"/>
    <n v="0"/>
    <n v="0"/>
    <n v="0"/>
    <n v="0"/>
    <n v="0"/>
    <n v="1"/>
    <x v="1"/>
    <s v="Non"/>
    <s v="Oui"/>
    <s v="Artibonite"/>
    <s v="Meme"/>
    <s v="L'Estère"/>
    <s v="Meme"/>
    <s v=""/>
    <s v=""/>
    <s v=""/>
    <s v=""/>
    <s v=""/>
    <s v=""/>
    <s v=""/>
    <s v=""/>
    <s v=""/>
    <s v=""/>
    <s v=""/>
    <s v=""/>
    <s v=""/>
    <s v=""/>
    <s v=""/>
    <s v=""/>
    <s v=""/>
    <s v=""/>
    <s v=""/>
    <s v=""/>
    <s v=""/>
    <s v=""/>
    <s v=""/>
    <s v=""/>
    <s v=""/>
    <s v=""/>
    <s v=""/>
    <s v=""/>
    <s v=""/>
    <s v=""/>
    <s v=""/>
    <s v=""/>
    <s v=""/>
    <s v=""/>
    <s v=""/>
    <s v=""/>
    <s v=""/>
    <s v=""/>
    <s v=""/>
    <s v=""/>
    <s v=""/>
    <s v=""/>
    <s v=""/>
    <s v=""/>
    <s v=""/>
    <s v=""/>
    <s v=""/>
    <s v=""/>
    <s v=""/>
    <s v=""/>
    <s v=""/>
    <s v=""/>
  </r>
  <r>
    <s v="594a00c2-027d-4238-baef-519995ab5ee8"/>
    <s v="2021-06-24"/>
    <s v="Save the Children"/>
    <s v="Save the Children"/>
    <s v="ASV758"/>
    <x v="2"/>
    <s v="L'Estère"/>
    <s v="L'Estère"/>
    <s v="Centre-ville de l'Estère"/>
    <s v="Marché L'Estère"/>
    <x v="1"/>
    <s v="Enquête auprès d'un marchand"/>
    <n v="87.5"/>
    <n v="115.384615384615"/>
    <n v="76.086956521739097"/>
    <n v="86.2068965517241"/>
    <n v="208.333333333333"/>
    <s v=""/>
    <n v="800"/>
    <s v=""/>
    <s v=""/>
    <s v=""/>
    <s v=""/>
    <s v=""/>
    <s v=""/>
    <s v=""/>
    <s v=""/>
    <s v=""/>
    <s v="Homme"/>
    <s v="Détaillant sur une table"/>
    <n v="1"/>
    <n v="0"/>
    <n v="0"/>
    <n v="0"/>
    <n v="0"/>
    <n v="0"/>
    <n v="0"/>
    <n v="0"/>
    <n v="0"/>
    <n v="0"/>
    <s v="Oui, il y a plus de commerçants par rapport au mois passé"/>
    <s v="Entre 21 et 60"/>
    <s v="Oui"/>
    <s v="Oui"/>
    <s v="Oui"/>
    <s v="Oui"/>
    <s v="Oui"/>
    <s v=""/>
    <s v="Oui"/>
    <s v=""/>
    <s v=""/>
    <s v=""/>
    <s v=""/>
    <s v=""/>
    <s v=""/>
    <s v=""/>
    <s v=""/>
    <s v="Oui"/>
    <n v="0"/>
    <n v="0"/>
    <n v="0"/>
    <n v="0"/>
    <n v="1"/>
    <n v="0"/>
    <n v="0"/>
    <n v="0"/>
    <n v="0"/>
    <n v="0"/>
    <n v="0"/>
    <n v="0"/>
    <n v="0"/>
    <n v="0"/>
    <s v=""/>
    <n v="0"/>
    <n v="0"/>
    <n v="0"/>
    <n v="1"/>
    <n v="0"/>
    <n v="0"/>
    <n v="1"/>
    <x v="1"/>
    <s v="Non"/>
    <s v="Oui"/>
    <s v="Ouest"/>
    <s v="Différent"/>
    <s v="Port-au-Prince"/>
    <s v="Différent"/>
    <s v=""/>
    <s v=""/>
    <s v=""/>
    <s v=""/>
    <s v=""/>
    <s v=""/>
    <s v=""/>
    <s v=""/>
    <s v=""/>
    <s v=""/>
    <s v=""/>
    <s v=""/>
    <s v=""/>
    <s v=""/>
    <s v=""/>
    <s v=""/>
    <s v=""/>
    <s v=""/>
    <s v=""/>
    <s v=""/>
    <s v=""/>
    <s v=""/>
    <s v=""/>
    <s v=""/>
    <s v=""/>
    <s v=""/>
    <s v=""/>
    <s v=""/>
    <s v=""/>
    <s v=""/>
    <s v=""/>
    <s v=""/>
    <s v=""/>
    <s v=""/>
    <s v=""/>
    <s v=""/>
    <s v=""/>
    <s v=""/>
    <s v=""/>
    <s v=""/>
    <s v=""/>
    <s v=""/>
    <s v=""/>
    <s v=""/>
    <s v=""/>
    <s v=""/>
    <s v=""/>
    <s v=""/>
    <s v=""/>
    <s v=""/>
    <s v=""/>
    <s v=""/>
  </r>
  <r>
    <s v="30d7b65a-6de2-4a1c-93e6-79cae5fdb71c"/>
    <s v="2021-06-24"/>
    <s v="Save the Children"/>
    <s v="Save the Children"/>
    <s v="ASV758"/>
    <x v="2"/>
    <s v="L'Estère"/>
    <s v="L'Estère"/>
    <s v="Centre-ville de l'Estère"/>
    <s v="Marché L'Estère"/>
    <x v="1"/>
    <s v="Enquête auprès d'un marchand"/>
    <n v="87.5"/>
    <n v="96.153846153846104"/>
    <n v="86.956521739130395"/>
    <n v="86.2068965517241"/>
    <n v="208.333333333333"/>
    <s v=""/>
    <n v="800"/>
    <s v=""/>
    <s v=""/>
    <s v=""/>
    <s v=""/>
    <s v=""/>
    <s v=""/>
    <s v=""/>
    <s v=""/>
    <s v=""/>
    <s v="Femme"/>
    <s v="Détaillant sur une table"/>
    <n v="1"/>
    <n v="0"/>
    <n v="0"/>
    <n v="0"/>
    <n v="0"/>
    <n v="0"/>
    <n v="0"/>
    <n v="0"/>
    <n v="0"/>
    <n v="0"/>
    <s v="Oui, il y a moins de commerçants par rapport au mois passé"/>
    <s v="Entre 21 et 60"/>
    <s v="Oui"/>
    <s v="Oui"/>
    <s v="Oui"/>
    <s v="Oui"/>
    <s v="Oui"/>
    <s v=""/>
    <s v="Oui"/>
    <s v=""/>
    <s v=""/>
    <s v=""/>
    <s v=""/>
    <s v=""/>
    <s v=""/>
    <s v=""/>
    <s v=""/>
    <s v="Oui"/>
    <n v="0"/>
    <n v="0"/>
    <n v="0"/>
    <n v="0"/>
    <n v="0"/>
    <n v="1"/>
    <n v="0"/>
    <n v="0"/>
    <n v="0"/>
    <n v="0"/>
    <n v="0"/>
    <n v="0"/>
    <n v="0"/>
    <n v="0"/>
    <s v=""/>
    <n v="0"/>
    <n v="1"/>
    <n v="0"/>
    <n v="0"/>
    <n v="1"/>
    <n v="0"/>
    <n v="1"/>
    <x v="1"/>
    <s v="Non"/>
    <s v="Oui"/>
    <s v="Artibonite"/>
    <s v="Meme"/>
    <s v="L'Estère"/>
    <s v="Meme"/>
    <s v=""/>
    <s v=""/>
    <s v=""/>
    <s v=""/>
    <s v=""/>
    <s v=""/>
    <s v=""/>
    <s v=""/>
    <s v=""/>
    <s v=""/>
    <s v=""/>
    <s v=""/>
    <s v=""/>
    <s v=""/>
    <s v=""/>
    <s v=""/>
    <s v=""/>
    <s v=""/>
    <s v=""/>
    <s v=""/>
    <s v=""/>
    <s v=""/>
    <s v=""/>
    <s v=""/>
    <s v=""/>
    <s v=""/>
    <s v=""/>
    <s v=""/>
    <s v=""/>
    <s v=""/>
    <s v=""/>
    <s v=""/>
    <s v=""/>
    <s v=""/>
    <s v=""/>
    <s v=""/>
    <s v=""/>
    <s v=""/>
    <s v=""/>
    <s v=""/>
    <s v=""/>
    <s v=""/>
    <s v=""/>
    <s v=""/>
    <s v=""/>
    <s v=""/>
    <s v=""/>
    <s v=""/>
    <s v=""/>
    <s v=""/>
    <s v=""/>
    <s v=""/>
  </r>
  <r>
    <s v="568d97eb-63d8-428b-8890-ab7c8951431f"/>
    <s v="2021-06-24"/>
    <s v="Save the Children"/>
    <s v="Save the Children"/>
    <s v="ASV758"/>
    <x v="2"/>
    <s v="L'Estère"/>
    <s v="L'Estère"/>
    <s v="Centre-ville de l'Estère"/>
    <s v="Marché L'Estère"/>
    <x v="1"/>
    <s v="Enquête auprès d'un marchand"/>
    <s v=""/>
    <s v=""/>
    <s v=""/>
    <s v=""/>
    <s v=""/>
    <s v=""/>
    <s v=""/>
    <n v="30"/>
    <n v="25"/>
    <n v="50"/>
    <s v=""/>
    <n v="25"/>
    <n v="75"/>
    <n v="75"/>
    <n v="5"/>
    <s v=""/>
    <s v="Femme"/>
    <s v="Détaillant sur une table"/>
    <n v="1"/>
    <n v="0"/>
    <n v="0"/>
    <n v="0"/>
    <n v="0"/>
    <n v="0"/>
    <n v="0"/>
    <n v="0"/>
    <n v="0"/>
    <n v="0"/>
    <s v="Oui, il y a moins de commerçants par rapport au mois passé"/>
    <s v="Moins de 20"/>
    <s v=""/>
    <s v=""/>
    <s v=""/>
    <s v=""/>
    <s v=""/>
    <s v=""/>
    <s v=""/>
    <s v="Oui"/>
    <s v="Oui"/>
    <s v="Oui"/>
    <s v=""/>
    <s v="Oui"/>
    <s v="Oui"/>
    <s v="Oui"/>
    <s v="Je ne sais pas, je ne souhaite pas répondre"/>
    <s v=""/>
    <s v=""/>
    <s v=""/>
    <s v=""/>
    <s v=""/>
    <s v=""/>
    <s v=""/>
    <s v=""/>
    <s v=""/>
    <s v=""/>
    <s v=""/>
    <s v=""/>
    <s v=""/>
    <s v=""/>
    <s v=""/>
    <s v=""/>
    <s v=""/>
    <s v=""/>
    <s v=""/>
    <s v=""/>
    <s v=""/>
    <s v=""/>
    <s v=""/>
    <x v="0"/>
    <s v=""/>
    <s v=""/>
    <s v=""/>
    <s v=""/>
    <s v=""/>
    <s v=""/>
    <s v="Oui"/>
    <n v="0"/>
    <n v="0"/>
    <n v="0"/>
    <n v="1"/>
    <n v="0"/>
    <n v="0"/>
    <n v="0"/>
    <n v="0"/>
    <n v="0"/>
    <n v="0"/>
    <n v="0"/>
    <n v="0"/>
    <n v="0"/>
    <s v=""/>
    <s v="Savon lessive Chlore en grain (nettoyage)"/>
    <n v="1"/>
    <n v="0"/>
    <n v="0"/>
    <n v="0"/>
    <n v="0"/>
    <n v="0"/>
    <n v="1"/>
    <n v="0"/>
    <s v="Non"/>
    <s v="Non"/>
    <s v="Oui"/>
    <s v="Artibonite"/>
    <s v="Meme"/>
    <s v="L'Estère"/>
    <s v="Meme"/>
    <s v=""/>
    <s v=""/>
    <s v=""/>
    <s v=""/>
    <s v=""/>
    <s v=""/>
    <s v=""/>
    <s v=""/>
    <s v=""/>
    <s v=""/>
    <s v=""/>
    <s v=""/>
    <s v=""/>
    <s v=""/>
    <s v=""/>
    <s v=""/>
    <s v=""/>
    <s v=""/>
    <s v=""/>
    <s v=""/>
    <s v=""/>
  </r>
  <r>
    <s v="a89163b9-1986-4173-bcfd-8ebf621a34bb"/>
    <s v="2021-06-24"/>
    <s v="Save the Children"/>
    <s v="Save the Children"/>
    <s v="ASV758"/>
    <x v="2"/>
    <s v="L'Estère"/>
    <s v="L'Estère"/>
    <s v="Centre-ville de l'Estère"/>
    <s v="Marché L'Estère"/>
    <x v="1"/>
    <s v="Enquête auprès d'un marchand"/>
    <s v=""/>
    <s v=""/>
    <s v=""/>
    <s v=""/>
    <s v=""/>
    <s v=""/>
    <s v=""/>
    <n v="30"/>
    <n v="25"/>
    <n v="25"/>
    <s v=""/>
    <n v="25"/>
    <n v="75"/>
    <n v="75"/>
    <n v="5"/>
    <s v=""/>
    <s v="Femme"/>
    <s v="Détaillant sur une table"/>
    <n v="1"/>
    <n v="0"/>
    <n v="0"/>
    <n v="0"/>
    <n v="0"/>
    <n v="0"/>
    <n v="0"/>
    <n v="0"/>
    <n v="0"/>
    <n v="0"/>
    <s v="Oui, il y a plus de commerçants par rapport au mois passé"/>
    <s v="Entre 21 et 60"/>
    <s v=""/>
    <s v=""/>
    <s v=""/>
    <s v=""/>
    <s v=""/>
    <s v=""/>
    <s v=""/>
    <s v="Oui"/>
    <s v="Oui"/>
    <s v="Oui"/>
    <s v=""/>
    <s v="Oui"/>
    <s v="Oui"/>
    <s v="Oui"/>
    <s v="Je ne sais pas, je ne souhaite pas répondre"/>
    <s v=""/>
    <s v=""/>
    <s v=""/>
    <s v=""/>
    <s v=""/>
    <s v=""/>
    <s v=""/>
    <s v=""/>
    <s v=""/>
    <s v=""/>
    <s v=""/>
    <s v=""/>
    <s v=""/>
    <s v=""/>
    <s v=""/>
    <s v=""/>
    <s v=""/>
    <s v=""/>
    <s v=""/>
    <s v=""/>
    <s v=""/>
    <s v=""/>
    <s v=""/>
    <x v="0"/>
    <s v=""/>
    <s v=""/>
    <s v=""/>
    <s v=""/>
    <s v=""/>
    <s v=""/>
    <s v="Oui"/>
    <n v="0"/>
    <n v="0"/>
    <n v="0"/>
    <n v="0"/>
    <n v="1"/>
    <n v="0"/>
    <n v="0"/>
    <n v="0"/>
    <n v="0"/>
    <n v="0"/>
    <n v="0"/>
    <n v="0"/>
    <n v="0"/>
    <s v=""/>
    <s v="Savon lessive Dentifrice"/>
    <n v="1"/>
    <n v="0"/>
    <n v="1"/>
    <n v="0"/>
    <n v="0"/>
    <n v="0"/>
    <n v="0"/>
    <n v="0"/>
    <s v="Non"/>
    <s v="Non"/>
    <s v="Oui"/>
    <s v="Artibonite"/>
    <s v="Meme"/>
    <s v="L'Estère"/>
    <s v="Meme"/>
    <s v=""/>
    <s v=""/>
    <s v=""/>
    <s v=""/>
    <s v=""/>
    <s v=""/>
    <s v=""/>
    <s v=""/>
    <s v=""/>
    <s v=""/>
    <s v=""/>
    <s v=""/>
    <s v=""/>
    <s v=""/>
    <s v=""/>
    <s v=""/>
    <s v=""/>
    <s v=""/>
    <s v=""/>
    <s v=""/>
    <s v=""/>
  </r>
  <r>
    <s v="f5686b0b-8f7d-496b-b552-c472d85a65e1"/>
    <s v="2021-06-24"/>
    <s v="Save the Children"/>
    <s v="Save the Children"/>
    <s v="ASV758"/>
    <x v="2"/>
    <s v="L'Estère"/>
    <s v="L'Estère"/>
    <s v="Centre-ville de l'Estère"/>
    <s v="Marché L'Estère"/>
    <x v="1"/>
    <s v="Enquête auprès d'un marchand"/>
    <s v=""/>
    <s v=""/>
    <s v=""/>
    <s v=""/>
    <s v=""/>
    <s v=""/>
    <s v=""/>
    <n v="30"/>
    <n v="25"/>
    <n v="25"/>
    <s v=""/>
    <n v="25"/>
    <n v="75"/>
    <n v="75"/>
    <n v="5"/>
    <s v=""/>
    <s v="Femme"/>
    <s v="Détaillant sur une table"/>
    <n v="1"/>
    <n v="0"/>
    <n v="0"/>
    <n v="0"/>
    <n v="0"/>
    <n v="0"/>
    <n v="0"/>
    <n v="0"/>
    <n v="0"/>
    <n v="0"/>
    <s v="Oui, il y a plus de commerçants par rapport au mois passé"/>
    <s v="Moins de 20"/>
    <s v=""/>
    <s v=""/>
    <s v=""/>
    <s v=""/>
    <s v=""/>
    <s v=""/>
    <s v=""/>
    <s v="Oui"/>
    <s v="Oui"/>
    <s v="Oui"/>
    <s v=""/>
    <s v="Oui"/>
    <s v="Oui"/>
    <s v="Oui"/>
    <s v="Je ne sais pas, je ne souhaite pas répondre"/>
    <s v=""/>
    <s v=""/>
    <s v=""/>
    <s v=""/>
    <s v=""/>
    <s v=""/>
    <s v=""/>
    <s v=""/>
    <s v=""/>
    <s v=""/>
    <s v=""/>
    <s v=""/>
    <s v=""/>
    <s v=""/>
    <s v=""/>
    <s v=""/>
    <s v=""/>
    <s v=""/>
    <s v=""/>
    <s v=""/>
    <s v=""/>
    <s v=""/>
    <s v=""/>
    <x v="0"/>
    <s v=""/>
    <s v=""/>
    <s v=""/>
    <s v=""/>
    <s v=""/>
    <s v=""/>
    <s v="Oui"/>
    <n v="0"/>
    <n v="0"/>
    <n v="0"/>
    <n v="0"/>
    <n v="1"/>
    <n v="0"/>
    <n v="0"/>
    <n v="0"/>
    <n v="0"/>
    <n v="0"/>
    <n v="0"/>
    <n v="0"/>
    <n v="0"/>
    <s v=""/>
    <s v="Savon lessive Papier toilette"/>
    <n v="1"/>
    <n v="0"/>
    <n v="0"/>
    <n v="1"/>
    <n v="0"/>
    <n v="0"/>
    <n v="0"/>
    <n v="0"/>
    <s v="Non"/>
    <s v="Non"/>
    <s v="Oui"/>
    <s v="Artibonite"/>
    <s v="Meme"/>
    <s v="L'Estère"/>
    <s v="Meme"/>
    <s v=""/>
    <s v=""/>
    <s v=""/>
    <s v=""/>
    <s v=""/>
    <s v=""/>
    <s v=""/>
    <s v=""/>
    <s v=""/>
    <s v=""/>
    <s v=""/>
    <s v=""/>
    <s v=""/>
    <s v=""/>
    <s v=""/>
    <s v=""/>
    <s v=""/>
    <s v=""/>
    <s v=""/>
    <s v=""/>
    <s v=""/>
  </r>
  <r>
    <s v="204667a4-a53a-42ad-878d-521565f7415b"/>
    <s v="2021-06-24"/>
    <s v="FOKA DAI AYITI"/>
    <s v="FOKA DAI AYITI"/>
    <s v="anketè 2"/>
    <x v="5"/>
    <s v="Miragoâne"/>
    <s v="Miragoâne"/>
    <s v="Saint Michel"/>
    <s v="Marché de St Michel"/>
    <x v="1"/>
    <s v="Enquête auprès d'un marchand"/>
    <n v="100"/>
    <n v="123.07692307692299"/>
    <n v="86.956521739130395"/>
    <n v="94.827586206896498"/>
    <n v="208.333333333333"/>
    <n v="250"/>
    <n v="750"/>
    <n v="35"/>
    <n v="15"/>
    <n v="50"/>
    <s v=""/>
    <n v="25"/>
    <n v="100"/>
    <n v="75"/>
    <n v="5"/>
    <s v=""/>
    <s v="Femme"/>
    <s v="Détaillant avec boutique"/>
    <n v="1"/>
    <n v="0"/>
    <n v="0"/>
    <n v="0"/>
    <n v="0"/>
    <n v="0"/>
    <n v="0"/>
    <n v="0"/>
    <n v="0"/>
    <n v="0"/>
    <s v="Non, il n'y a pas eu de variation"/>
    <s v="Entre 21 et 60"/>
    <s v="Je ne sais pas, je ne souhaite pas répondre"/>
    <s v="Oui"/>
    <s v="Oui"/>
    <s v="Je ne sais pas, je ne souhaite pas répondre"/>
    <s v="Non"/>
    <s v="Oui"/>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Oui"/>
    <s v="Je ne sais pas, je ne souhaite pas répondre"/>
    <s v="Oui"/>
    <n v="0"/>
    <n v="0"/>
    <n v="0"/>
    <n v="0"/>
    <n v="1"/>
    <n v="1"/>
    <n v="0"/>
    <n v="0"/>
    <n v="0"/>
    <n v="0"/>
    <n v="0"/>
    <n v="0"/>
    <n v="0"/>
    <n v="0"/>
    <s v=""/>
    <n v="1"/>
    <n v="1"/>
    <n v="0"/>
    <n v="0"/>
    <n v="0"/>
    <n v="0"/>
    <n v="1"/>
    <x v="3"/>
    <s v="Non"/>
    <s v="Oui"/>
    <s v="Nippes"/>
    <s v="Meme"/>
    <s v="Fonds des Nègres"/>
    <s v="Différent"/>
    <s v="Oui"/>
    <n v="0"/>
    <n v="0"/>
    <n v="0"/>
    <n v="1"/>
    <n v="1"/>
    <n v="0"/>
    <n v="0"/>
    <n v="0"/>
    <n v="0"/>
    <n v="0"/>
    <n v="0"/>
    <n v="0"/>
    <n v="0"/>
    <s v=""/>
    <s v="Brosse à dent Dentifrice Papier toilette"/>
    <n v="0"/>
    <n v="1"/>
    <n v="1"/>
    <n v="1"/>
    <n v="0"/>
    <n v="0"/>
    <n v="0"/>
    <n v="0"/>
    <s v="Je ne sais pas, je ne souhaite pas répondre"/>
    <s v="Non"/>
    <s v="Oui"/>
    <s v="Nippes"/>
    <s v="Meme"/>
    <s v="Fonds des Nègres"/>
    <s v="Différent"/>
    <s v=""/>
    <s v=""/>
    <s v=""/>
    <s v=""/>
    <s v=""/>
    <s v=""/>
    <s v=""/>
    <s v=""/>
    <s v=""/>
    <s v=""/>
    <s v=""/>
    <s v=""/>
    <s v=""/>
    <s v=""/>
    <s v=""/>
    <s v=""/>
    <s v=""/>
    <s v=""/>
    <s v=""/>
    <s v=""/>
    <s v="Je ne ai pas encore acheté, je ne sais pas si  le prix des produits sont montés sur  le marché"/>
  </r>
  <r>
    <s v="9a107945-80d6-475f-8681-f5005028003e"/>
    <s v="2021-06-24"/>
    <s v="FOKA DAI AYITI"/>
    <s v="FOKA DAI AYITI"/>
    <s v="anketè 2"/>
    <x v="5"/>
    <s v="Miragoâne"/>
    <s v="Miragoâne"/>
    <s v="Saint Michel"/>
    <s v="Marché de St Michel"/>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Oui"/>
    <s v=""/>
    <s v="Oui"/>
    <n v="1"/>
    <n v="0"/>
    <n v="0"/>
    <n v="1"/>
    <n v="0"/>
    <n v="1"/>
    <n v="0"/>
    <n v="0"/>
    <n v="1"/>
    <n v="0"/>
    <n v="0"/>
    <s v="C'est un cass-tête chinois ces questions sur l'eau"/>
  </r>
  <r>
    <s v="cdf687d6-c34d-486b-93a0-edfbb21858a5"/>
    <s v="2021-06-24"/>
    <s v="FOKA DAI AYITI"/>
    <s v="FOKA DAI AYITI"/>
    <s v="anketè 2"/>
    <x v="5"/>
    <s v="Miragoâne"/>
    <s v="Miragoâne"/>
    <s v="Saint Michel"/>
    <s v="Marché de St Michel"/>
    <x v="1"/>
    <s v="Enquête auprès d'un marchand"/>
    <n v="100"/>
    <n v="96.153846153846104"/>
    <n v="97.826086956521706"/>
    <n v="86.2068965517241"/>
    <n v="208.333333333333"/>
    <s v=""/>
    <n v="800.54991539763103"/>
    <n v="35"/>
    <n v="15"/>
    <n v="50"/>
    <s v=""/>
    <n v="25"/>
    <n v="125"/>
    <n v="75"/>
    <n v="5"/>
    <s v=""/>
    <s v="Femme"/>
    <s v="Détaillant avec boutique"/>
    <n v="1"/>
    <n v="0"/>
    <n v="0"/>
    <n v="0"/>
    <n v="0"/>
    <n v="0"/>
    <n v="0"/>
    <n v="0"/>
    <n v="0"/>
    <n v="0"/>
    <s v="Non, il n'y a pas eu de variation"/>
    <s v="Entre 21 et 60"/>
    <s v="Je ne sais pas, je ne souhaite pas répondre"/>
    <s v="Je ne sais pas, je ne souhaite pas répondre"/>
    <s v="Non"/>
    <s v="Je ne sais pas, je ne souhaite pas répondre"/>
    <s v="Non"/>
    <s v=""/>
    <s v="Je ne sais pas, je ne souhaite pas répondre"/>
    <s v="Je ne sais pas, je ne souhaite pas répondre"/>
    <s v="Je ne sais pas, je ne souhaite pas répondre"/>
    <s v="Oui"/>
    <s v=""/>
    <s v="Je ne sais pas, je ne souhaite pas répondre"/>
    <s v="Oui"/>
    <s v="Oui"/>
    <s v="Je ne sais pas, je ne souhaite pas répondre"/>
    <s v="Oui"/>
    <n v="0"/>
    <n v="0"/>
    <n v="0"/>
    <n v="0"/>
    <n v="1"/>
    <n v="1"/>
    <n v="0"/>
    <n v="1"/>
    <n v="0"/>
    <n v="0"/>
    <n v="0"/>
    <n v="0"/>
    <n v="0"/>
    <n v="0"/>
    <s v=""/>
    <n v="1"/>
    <n v="1"/>
    <n v="1"/>
    <n v="1"/>
    <n v="1"/>
    <n v="0"/>
    <n v="1"/>
    <x v="3"/>
    <s v="Non"/>
    <s v="Oui"/>
    <s v="Nippes"/>
    <s v="Meme"/>
    <s v="Fonds des Nègres"/>
    <s v="Différent"/>
    <s v="Oui"/>
    <n v="0"/>
    <n v="0"/>
    <n v="0"/>
    <n v="1"/>
    <n v="1"/>
    <n v="0"/>
    <n v="0"/>
    <n v="0"/>
    <n v="0"/>
    <n v="0"/>
    <n v="0"/>
    <n v="0"/>
    <n v="0"/>
    <s v=""/>
    <s v="Brosse à dent Dentifrice Papier toilette Serviettes hygiéniques Savon pour se laver"/>
    <n v="0"/>
    <n v="1"/>
    <n v="1"/>
    <n v="1"/>
    <n v="1"/>
    <n v="0"/>
    <n v="0"/>
    <n v="1"/>
    <s v="Je ne sais pas, je ne souhaite pas répondre"/>
    <s v="Non"/>
    <s v="Oui"/>
    <s v="Nippes"/>
    <s v="Meme"/>
    <s v="Fonds des Nègres"/>
    <s v="Différent"/>
    <s v=""/>
    <s v=""/>
    <s v=""/>
    <s v=""/>
    <s v=""/>
    <s v=""/>
    <s v=""/>
    <s v=""/>
    <s v=""/>
    <s v=""/>
    <s v=""/>
    <s v=""/>
    <s v=""/>
    <s v=""/>
    <s v=""/>
    <s v=""/>
    <s v=""/>
    <s v=""/>
    <s v=""/>
    <s v=""/>
    <s v="Les marchandes se plainent à cause à chaque fois les prix des produits qui monte"/>
  </r>
  <r>
    <s v="454258d5-8b48-411b-8cfc-414345ff5076"/>
    <s v="2021-06-24"/>
    <s v="FOKA DAI AYITI"/>
    <s v="FOKA DAI AYITI"/>
    <s v="anketè 2"/>
    <x v="5"/>
    <s v="Miragoâne"/>
    <s v="Miragoâne"/>
    <s v="Saint Michel"/>
    <s v="Marché de St Michel"/>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Je ne sais pas, je ne souhaite pas répondre"/>
    <s v=""/>
    <s v="Oui"/>
    <n v="0"/>
    <n v="0"/>
    <n v="0"/>
    <n v="0"/>
    <n v="0"/>
    <n v="0"/>
    <n v="0"/>
    <n v="0"/>
    <n v="1"/>
    <n v="0"/>
    <n v="0"/>
    <s v=""/>
  </r>
  <r>
    <s v="ce564546-31e3-4099-98e8-dc6e9969d609"/>
    <s v="2021-06-24"/>
    <s v="FOKA DAI AYITI"/>
    <s v="FOKA DAI AYITI"/>
    <s v="anketè 2"/>
    <x v="5"/>
    <s v="Miragoâne"/>
    <s v="Miragoâne"/>
    <s v="Saint Michel"/>
    <s v="Marché de St Michel"/>
    <x v="1"/>
    <s v="Enquête auprès d'un marchand"/>
    <n v="107.5"/>
    <n v="96.153846153846104"/>
    <n v="97.826086956521706"/>
    <n v="77.586206896551701"/>
    <n v="218.75"/>
    <n v="218.75"/>
    <n v="750"/>
    <n v="35"/>
    <n v="15"/>
    <n v="50"/>
    <s v=""/>
    <n v="25"/>
    <n v="125"/>
    <n v="75"/>
    <n v="5"/>
    <s v=""/>
    <s v="Femme"/>
    <s v="Détaillant sur une table"/>
    <n v="1"/>
    <n v="0"/>
    <n v="0"/>
    <n v="0"/>
    <n v="0"/>
    <n v="0"/>
    <n v="0"/>
    <n v="0"/>
    <n v="0"/>
    <n v="0"/>
    <s v="Non, il n'y a pas eu de variation"/>
    <s v="Entre 21 et 60"/>
    <s v="Je ne sais pas, je ne souhaite pas répondre"/>
    <s v="Oui"/>
    <s v="Je ne sais pas, je ne souhaite pas répondre"/>
    <s v="Oui"/>
    <s v="Je ne sais pas, je ne souhaite pas répondre"/>
    <s v="Non"/>
    <s v="Je ne sais pas, je ne souhaite pas répondre"/>
    <s v="Je ne sais pas, je ne souhaite pas répondre"/>
    <s v="Je ne sais pas, je ne souhaite pas répondre"/>
    <s v="Je ne sais pas, je ne souhaite pas répondre"/>
    <s v=""/>
    <s v="Je ne sais pas, je ne souhaite pas répondre"/>
    <s v="Oui"/>
    <s v="Je ne sais pas, je ne souhaite pas répondre"/>
    <s v="Je ne sais pas, je ne souhaite pas répondre"/>
    <s v="Oui"/>
    <n v="0"/>
    <n v="0"/>
    <n v="0"/>
    <n v="0"/>
    <n v="1"/>
    <n v="1"/>
    <n v="0"/>
    <n v="0"/>
    <n v="0"/>
    <n v="0"/>
    <n v="0"/>
    <n v="0"/>
    <n v="0"/>
    <n v="0"/>
    <s v=""/>
    <n v="1"/>
    <n v="0"/>
    <n v="0"/>
    <n v="0"/>
    <n v="0"/>
    <n v="1"/>
    <n v="1"/>
    <x v="3"/>
    <s v="Non"/>
    <s v="Oui"/>
    <s v="Nippes"/>
    <s v="Meme"/>
    <s v="Miragoâne"/>
    <s v="Meme"/>
    <s v="Oui"/>
    <n v="0"/>
    <n v="0"/>
    <n v="0"/>
    <n v="1"/>
    <n v="1"/>
    <n v="0"/>
    <n v="0"/>
    <n v="0"/>
    <n v="0"/>
    <n v="0"/>
    <n v="0"/>
    <n v="0"/>
    <n v="0"/>
    <s v=""/>
    <s v="Brosse à dent Dentifrice Chlore en grain (nettoyage) Savon pour se laver"/>
    <n v="0"/>
    <n v="1"/>
    <n v="1"/>
    <n v="0"/>
    <n v="0"/>
    <n v="0"/>
    <n v="1"/>
    <n v="1"/>
    <s v="Je ne sais pas, je ne souhaite pas répondre"/>
    <s v="Je ne sais pas, je ne souhaite pas répondre"/>
    <s v="Oui"/>
    <s v="Nippes"/>
    <s v="Meme"/>
    <s v="Miragoâne"/>
    <s v="Meme"/>
    <s v=""/>
    <s v=""/>
    <s v=""/>
    <s v=""/>
    <s v=""/>
    <s v=""/>
    <s v=""/>
    <s v=""/>
    <s v=""/>
    <s v=""/>
    <s v=""/>
    <s v=""/>
    <s v=""/>
    <s v=""/>
    <s v=""/>
    <s v=""/>
    <s v=""/>
    <s v=""/>
    <s v=""/>
    <s v=""/>
    <s v=""/>
  </r>
  <r>
    <s v="6728011a-6357-4f86-b404-60ed1a0ab4ad"/>
    <s v="2021-06-24"/>
    <s v="FOKA DAI AYITI"/>
    <s v="FOKA DAI AYITI"/>
    <s v="anketè 2"/>
    <x v="5"/>
    <s v="Miragoâne"/>
    <s v="Miragoâne"/>
    <s v="Saint Michel"/>
    <s v="Marché de St Michel"/>
    <x v="1"/>
    <s v="Enquête auprès d'un marchand"/>
    <s v=""/>
    <s v=""/>
    <s v=""/>
    <n v="68.965517241379303"/>
    <s v=""/>
    <s v=""/>
    <n v="700"/>
    <n v="30"/>
    <n v="15"/>
    <n v="50"/>
    <s v=""/>
    <n v="25"/>
    <n v="75"/>
    <n v="75"/>
    <n v="5"/>
    <s v=""/>
    <s v="Homme"/>
    <s v="Détaillant avec boutique"/>
    <n v="1"/>
    <n v="0"/>
    <n v="0"/>
    <n v="0"/>
    <n v="0"/>
    <n v="0"/>
    <n v="0"/>
    <n v="0"/>
    <n v="0"/>
    <n v="0"/>
    <s v="Non, il n'y a pas eu de variation"/>
    <s v="Entre 21 et 60"/>
    <s v=""/>
    <s v=""/>
    <s v=""/>
    <s v="Je ne sais pas, je ne souhaite pas répondre"/>
    <s v=""/>
    <s v=""/>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Non"/>
    <s v=""/>
    <s v=""/>
    <s v=""/>
    <s v=""/>
    <s v=""/>
    <s v=""/>
    <s v=""/>
    <s v=""/>
    <s v=""/>
    <s v=""/>
    <s v=""/>
    <s v=""/>
    <s v=""/>
    <s v=""/>
    <s v=""/>
    <s v=""/>
    <s v=""/>
    <s v=""/>
    <s v=""/>
    <s v=""/>
    <s v=""/>
    <s v=""/>
    <x v="3"/>
    <s v="Oui"/>
    <s v="Oui"/>
    <s v="Nippes"/>
    <s v="Meme"/>
    <s v="Fonds des Nègres"/>
    <s v="Différent"/>
    <s v="Oui"/>
    <n v="0"/>
    <n v="0"/>
    <n v="0"/>
    <n v="1"/>
    <n v="1"/>
    <n v="0"/>
    <n v="0"/>
    <n v="0"/>
    <n v="0"/>
    <n v="0"/>
    <n v="0"/>
    <n v="0"/>
    <n v="0"/>
    <s v=""/>
    <s v="Serviettes hygiéniques"/>
    <n v="0"/>
    <n v="0"/>
    <n v="0"/>
    <n v="0"/>
    <n v="1"/>
    <n v="0"/>
    <n v="0"/>
    <n v="0"/>
    <s v="Je ne sais pas, je ne souhaite pas répondre"/>
    <s v="Oui"/>
    <s v="Oui"/>
    <s v="Nippes"/>
    <s v="Meme"/>
    <s v="Fonds des Nègres"/>
    <s v="Différent"/>
    <s v=""/>
    <s v=""/>
    <s v=""/>
    <s v=""/>
    <s v=""/>
    <s v=""/>
    <s v=""/>
    <s v=""/>
    <s v=""/>
    <s v=""/>
    <s v=""/>
    <s v=""/>
    <s v=""/>
    <s v=""/>
    <s v=""/>
    <s v=""/>
    <s v=""/>
    <s v=""/>
    <s v=""/>
    <s v=""/>
    <s v="Je donne quelque prix des produits qui peut etre plus cher,  je n'ai pas encore acheté a nouveau, mais je sais  le prix des produits devient plus cher"/>
  </r>
  <r>
    <s v="1765b174-383c-425f-a12b-7c3465550d5e"/>
    <s v="2021-06-24"/>
    <s v="FOKA DAI AYITI"/>
    <s v="FOKA DAI AYITI"/>
    <s v="anketè 2"/>
    <x v="5"/>
    <s v="Miragoâne"/>
    <s v="Miragoâne"/>
    <s v="Saint Michel"/>
    <s v="Marché de St Michel"/>
    <x v="1"/>
    <s v="Enquête auprès d'un marchand"/>
    <n v="100"/>
    <n v="123.07692307692299"/>
    <n v="104.347826086956"/>
    <n v="93.103448275861993"/>
    <n v="250"/>
    <n v="250"/>
    <n v="800.54991539763103"/>
    <n v="30"/>
    <n v="20"/>
    <n v="35"/>
    <s v=""/>
    <n v="25"/>
    <n v="50"/>
    <n v="75"/>
    <n v="5"/>
    <s v=""/>
    <s v="Femme"/>
    <s v="Détaillant avec boutique"/>
    <n v="1"/>
    <n v="0"/>
    <n v="0"/>
    <n v="0"/>
    <n v="0"/>
    <n v="0"/>
    <n v="0"/>
    <n v="0"/>
    <n v="0"/>
    <n v="0"/>
    <s v="Non, il n'y a pas eu de variation"/>
    <s v="Entre 21 et 60"/>
    <s v="Je ne sais pas, je ne souhaite pas répondre"/>
    <s v="Oui"/>
    <s v="Oui"/>
    <s v="Je ne sais pas, je ne souhaite pas répondre"/>
    <s v="Non"/>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Oui"/>
    <n v="0"/>
    <n v="0"/>
    <n v="0"/>
    <n v="0"/>
    <n v="1"/>
    <n v="1"/>
    <n v="0"/>
    <n v="0"/>
    <n v="0"/>
    <n v="0"/>
    <n v="0"/>
    <n v="0"/>
    <n v="0"/>
    <n v="0"/>
    <s v=""/>
    <n v="0"/>
    <n v="0"/>
    <n v="0"/>
    <n v="0"/>
    <n v="0"/>
    <n v="0"/>
    <n v="1"/>
    <x v="3"/>
    <s v="Je ne sais pas, je ne souhaite pas répondre"/>
    <s v="Oui"/>
    <s v="Nippes"/>
    <s v="Meme"/>
    <s v="Fonds des Nègres"/>
    <s v="Différent"/>
    <s v="Oui"/>
    <n v="0"/>
    <n v="0"/>
    <n v="0"/>
    <n v="1"/>
    <n v="1"/>
    <n v="0"/>
    <n v="0"/>
    <n v="0"/>
    <n v="0"/>
    <n v="0"/>
    <n v="0"/>
    <n v="0"/>
    <n v="0"/>
    <s v=""/>
    <s v="Serviettes hygiéniques"/>
    <n v="0"/>
    <n v="0"/>
    <n v="0"/>
    <n v="0"/>
    <n v="1"/>
    <n v="0"/>
    <n v="0"/>
    <n v="0"/>
    <s v="Je ne sais pas, je ne souhaite pas répondre"/>
    <s v="Je ne sais pas, je ne souhaite pas répondre"/>
    <s v="Oui"/>
    <s v="Nippes"/>
    <s v="Meme"/>
    <s v="Miragoâne"/>
    <s v="Meme"/>
    <s v=""/>
    <s v=""/>
    <s v=""/>
    <s v=""/>
    <s v=""/>
    <s v=""/>
    <s v=""/>
    <s v=""/>
    <s v=""/>
    <s v=""/>
    <s v=""/>
    <s v=""/>
    <s v=""/>
    <s v=""/>
    <s v=""/>
    <s v=""/>
    <s v=""/>
    <s v=""/>
    <s v=""/>
    <s v=""/>
    <s v=""/>
  </r>
  <r>
    <s v="dad1203b-6176-4e47-884a-205db7d5d6e9"/>
    <s v="2021-06-24"/>
    <s v="FOKA DAI AYITI"/>
    <s v="FOKA DAI AYITI"/>
    <s v="anketè 2"/>
    <x v="5"/>
    <s v="Miragoâne"/>
    <s v="Miragoâne"/>
    <s v="Saint Michel"/>
    <s v="Marché de St Michel"/>
    <x v="1"/>
    <s v="Enquête auprès d'un marchand"/>
    <n v="100"/>
    <n v="115.384615384615"/>
    <n v="86.956521739130395"/>
    <n v="86.2068965517241"/>
    <n v="208.333333333333"/>
    <n v="208.333333333333"/>
    <n v="750"/>
    <n v="35"/>
    <s v=""/>
    <s v=""/>
    <s v=""/>
    <n v="25"/>
    <n v="125"/>
    <s v=""/>
    <n v="5"/>
    <s v=""/>
    <s v="Femme"/>
    <s v="Détaillant sur une table"/>
    <n v="1"/>
    <n v="0"/>
    <n v="0"/>
    <n v="0"/>
    <n v="0"/>
    <n v="0"/>
    <n v="0"/>
    <n v="0"/>
    <n v="0"/>
    <n v="0"/>
    <s v="Non, il n'y a pas eu de variation"/>
    <s v="Entre 21 et 60"/>
    <s v="Je ne sais pas, je ne souhaite pas répondre"/>
    <s v="Oui"/>
    <s v="Oui"/>
    <s v="Je ne sais pas, je ne souhaite pas répondre"/>
    <s v="Je ne sais pas, je ne souhaite pas répondre"/>
    <s v="Je ne sais pas, je ne souhaite pas répondre"/>
    <s v="Je ne sais pas, je ne souhaite pas répondre"/>
    <s v="Je ne sais pas, je ne souhaite pas répondre"/>
    <s v=""/>
    <s v=""/>
    <s v=""/>
    <s v="Oui"/>
    <s v="Je ne sais pas, je ne souhaite pas répondre"/>
    <s v=""/>
    <s v="Je ne sais pas, je ne souhaite pas répondre"/>
    <s v="Non"/>
    <s v=""/>
    <s v=""/>
    <s v=""/>
    <s v=""/>
    <s v=""/>
    <s v=""/>
    <s v=""/>
    <s v=""/>
    <s v=""/>
    <s v=""/>
    <s v=""/>
    <s v=""/>
    <s v=""/>
    <s v=""/>
    <s v=""/>
    <s v=""/>
    <s v=""/>
    <s v=""/>
    <s v=""/>
    <s v=""/>
    <s v=""/>
    <s v=""/>
    <x v="3"/>
    <s v="Non"/>
    <s v="Oui"/>
    <s v="Nippes"/>
    <s v="Meme"/>
    <s v="Fonds des Nègres"/>
    <s v="Différent"/>
    <s v="Non"/>
    <s v=""/>
    <s v=""/>
    <s v=""/>
    <s v=""/>
    <s v=""/>
    <s v=""/>
    <s v=""/>
    <s v=""/>
    <s v=""/>
    <s v=""/>
    <s v=""/>
    <s v=""/>
    <s v=""/>
    <s v=""/>
    <s v=""/>
    <s v=""/>
    <s v=""/>
    <s v=""/>
    <s v=""/>
    <s v=""/>
    <s v=""/>
    <s v=""/>
    <s v=""/>
    <s v="Je ne sais pas, je ne souhaite pas répondre"/>
    <s v="Non"/>
    <s v="Oui"/>
    <s v="Nippes"/>
    <s v="Meme"/>
    <s v="Fonds des Nègres"/>
    <s v="Différent"/>
    <s v=""/>
    <s v=""/>
    <s v=""/>
    <s v=""/>
    <s v=""/>
    <s v=""/>
    <s v=""/>
    <s v=""/>
    <s v=""/>
    <s v=""/>
    <s v=""/>
    <s v=""/>
    <s v=""/>
    <s v=""/>
    <s v=""/>
    <s v=""/>
    <s v=""/>
    <s v=""/>
    <s v=""/>
    <s v=""/>
    <s v=""/>
  </r>
  <r>
    <s v="bc7633f6-77f6-40d0-aca7-a687cd04178b"/>
    <s v="2021-06-24"/>
    <s v="FOKA DAI AYITI"/>
    <s v="FOKA DAI AYITI"/>
    <s v="anketè 2"/>
    <x v="5"/>
    <s v="Miragoâne"/>
    <s v="Miragoâne"/>
    <s v="Saint Michel"/>
    <s v="Marché de St Michel"/>
    <x v="1"/>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kiosque public (DINEPA)"/>
    <s v="kiosque"/>
    <s v="L'eau est de meilleure qualité"/>
    <s v=""/>
    <s v="Moins de 15 min au total"/>
    <s v="Oui"/>
    <s v=""/>
    <s v="Non"/>
    <s v=""/>
    <s v=""/>
    <s v=""/>
    <s v=""/>
    <s v=""/>
    <s v=""/>
    <s v=""/>
    <s v=""/>
    <s v=""/>
    <s v=""/>
    <s v=""/>
    <s v="J'habite tout près du captage du système d'eau de la DINEPA"/>
  </r>
  <r>
    <s v="f159347f-9200-439b-a9ad-80d72c2f3f45"/>
    <s v="2021-06-24"/>
    <s v="FOKA DAI AYITI"/>
    <s v="FOKA DAI AYITI"/>
    <s v="anketè 2"/>
    <x v="5"/>
    <s v="Miragoâne"/>
    <s v="Miragoâne"/>
    <s v="Saint Michel"/>
    <s v="Marché de St Michel"/>
    <x v="1"/>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source aménagée (borne fontaine, pompe, etc.)"/>
    <s v="source"/>
    <s v="L'eau est de meilleure qualité"/>
    <s v=""/>
    <s v="Moins de 15 min au total"/>
    <s v="Je ne sais pas, je ne souhaite pas répondre"/>
    <s v=""/>
    <s v="Oui"/>
    <n v="0"/>
    <n v="0"/>
    <n v="0"/>
    <n v="1"/>
    <n v="1"/>
    <n v="0"/>
    <n v="0"/>
    <n v="0"/>
    <n v="0"/>
    <n v="0"/>
    <n v="0"/>
    <s v="Je prends de l'eau dans un puit artésien, pas besoin de payer pour ça"/>
  </r>
  <r>
    <s v="6dded097-f8c8-4dbe-845a-07bde97c161e"/>
    <s v="2021-06-24"/>
    <s v="FOKA DAI AYITI"/>
    <s v="FOKA DAI AYITI"/>
    <s v="anketè 2"/>
    <x v="5"/>
    <s v="Miragoâne"/>
    <s v="Miragoâne"/>
    <s v="Saint Michel"/>
    <s v="Marché de St Michel"/>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Je ne sais pas, je ne souhaite pas répondre"/>
    <s v=""/>
    <s v="Oui"/>
    <n v="0"/>
    <n v="0"/>
    <n v="0"/>
    <n v="0"/>
    <n v="0"/>
    <n v="0"/>
    <n v="0"/>
    <n v="0"/>
    <n v="1"/>
    <n v="0"/>
    <n v="0"/>
    <s v=""/>
  </r>
  <r>
    <s v="6e81b414-97a2-4479-b656-a25daa16b62f"/>
    <s v="2021-06-24"/>
    <s v="FOKA DAI AYITI"/>
    <s v="FOKA DAI AYITI"/>
    <s v="anketè 2"/>
    <x v="5"/>
    <s v="Miragoâne"/>
    <s v="Miragoâne"/>
    <s v="Saint Michel"/>
    <s v="Marché de St Michel"/>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Je ne sais pas, je ne souhaite pas répondre"/>
    <s v=""/>
    <s v="Oui"/>
    <n v="0"/>
    <n v="1"/>
    <n v="0"/>
    <n v="1"/>
    <n v="0"/>
    <n v="0"/>
    <n v="0"/>
    <n v="0"/>
    <n v="1"/>
    <n v="0"/>
    <n v="0"/>
    <s v=""/>
  </r>
  <r>
    <s v="28052f36-f710-4528-9803-a41dd7ba71ed"/>
    <s v="2021-06-24"/>
    <s v="FOKA DAI AYITI"/>
    <s v="FOKA DAI AYITI"/>
    <s v="anketè 2"/>
    <x v="5"/>
    <s v="Miragoâne"/>
    <s v="Miragoâne"/>
    <s v="Saint Michel"/>
    <s v="Marché de St Michel"/>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Je ne sais pas, je ne souhaite pas répondre"/>
    <s v=""/>
    <s v="Oui"/>
    <n v="0"/>
    <n v="1"/>
    <n v="0"/>
    <n v="0"/>
    <n v="0"/>
    <n v="0"/>
    <n v="0"/>
    <n v="0"/>
    <n v="1"/>
    <n v="0"/>
    <n v="0"/>
    <s v=""/>
  </r>
  <r>
    <s v="b36cc531-a28b-4d67-8263-78f3e8d93314"/>
    <s v="2021-06-24"/>
    <s v="FOKA DAI AYITI"/>
    <s v="FOKA DAI AYITI"/>
    <s v="anketè 2"/>
    <x v="5"/>
    <s v="Miragoâne"/>
    <s v="Miragoâne"/>
    <s v="Saint Michel"/>
    <s v="Marché de St Michel"/>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Oui"/>
    <s v=""/>
    <s v="Oui"/>
    <n v="0"/>
    <n v="0"/>
    <n v="0"/>
    <n v="0"/>
    <n v="0"/>
    <n v="0"/>
    <n v="0"/>
    <n v="0"/>
    <n v="1"/>
    <n v="0"/>
    <n v="0"/>
    <s v=""/>
  </r>
  <r>
    <s v="8ea34318-51c1-4982-b7a6-1f107d000f92"/>
    <s v="2021-06-24"/>
    <s v="FOKA DAI AYITI"/>
    <s v="FOKA DAI AYITI"/>
    <s v="anketè 2"/>
    <x v="5"/>
    <s v="Miragoâne"/>
    <s v="Miragoâne"/>
    <s v="Saint Michel"/>
    <s v="Marché de St Michel"/>
    <x v="1"/>
    <s v="Enquête auprès d'un marchand"/>
    <n v="100"/>
    <n v="115.384615384615"/>
    <n v="86.956521739130395"/>
    <n v="86.2068965517241"/>
    <n v="208.333333333333"/>
    <s v=""/>
    <n v="750"/>
    <n v="30"/>
    <s v=""/>
    <s v=""/>
    <s v=""/>
    <s v=""/>
    <s v=""/>
    <s v=""/>
    <n v="5"/>
    <s v=""/>
    <s v="Femme"/>
    <s v="Détaillant sur une table"/>
    <n v="1"/>
    <n v="0"/>
    <n v="0"/>
    <n v="0"/>
    <n v="0"/>
    <n v="0"/>
    <n v="0"/>
    <n v="0"/>
    <n v="0"/>
    <n v="0"/>
    <s v="Non, il n'y a pas eu de variation"/>
    <s v="Entre 21 et 60"/>
    <s v="Je ne sais pas, je ne souhaite pas répondre"/>
    <s v="Oui"/>
    <s v="Oui"/>
    <s v="Oui"/>
    <s v="Non"/>
    <s v=""/>
    <s v="Je ne sais pas, je ne souhaite pas répondre"/>
    <s v="Je ne sais pas, je ne souhaite pas répondre"/>
    <s v=""/>
    <s v=""/>
    <s v=""/>
    <s v=""/>
    <s v=""/>
    <s v=""/>
    <s v="Je ne sais pas, je ne souhaite pas répondre"/>
    <s v="Oui"/>
    <n v="0"/>
    <n v="0"/>
    <n v="0"/>
    <n v="0"/>
    <n v="1"/>
    <n v="1"/>
    <n v="0"/>
    <n v="0"/>
    <n v="0"/>
    <n v="0"/>
    <n v="0"/>
    <n v="0"/>
    <n v="0"/>
    <n v="0"/>
    <s v=""/>
    <n v="1"/>
    <n v="1"/>
    <n v="1"/>
    <n v="1"/>
    <n v="1"/>
    <n v="0"/>
    <n v="1"/>
    <x v="3"/>
    <s v="Non"/>
    <s v="Oui"/>
    <s v="Nippes"/>
    <s v="Meme"/>
    <s v="Miragoâne"/>
    <s v="Meme"/>
    <s v="Oui"/>
    <n v="0"/>
    <n v="0"/>
    <n v="0"/>
    <n v="1"/>
    <n v="1"/>
    <n v="0"/>
    <n v="0"/>
    <n v="0"/>
    <n v="0"/>
    <n v="0"/>
    <n v="0"/>
    <n v="0"/>
    <n v="0"/>
    <s v=""/>
    <s v="Chlore en grain (nettoyage)"/>
    <n v="0"/>
    <n v="0"/>
    <n v="0"/>
    <n v="0"/>
    <n v="0"/>
    <n v="0"/>
    <n v="1"/>
    <n v="0"/>
    <s v="Je ne sais pas, je ne souhaite pas répondre"/>
    <s v="Non"/>
    <s v="Oui"/>
    <s v="Nippes"/>
    <s v="Meme"/>
    <s v="Fonds des Nègres"/>
    <s v="Différent"/>
    <s v=""/>
    <s v=""/>
    <s v=""/>
    <s v=""/>
    <s v=""/>
    <s v=""/>
    <s v=""/>
    <s v=""/>
    <s v=""/>
    <s v=""/>
    <s v=""/>
    <s v=""/>
    <s v=""/>
    <s v=""/>
    <s v=""/>
    <s v=""/>
    <s v=""/>
    <s v=""/>
    <s v=""/>
    <s v=""/>
    <s v=""/>
  </r>
  <r>
    <s v="ef3b8899-c916-420d-9094-88d9d8b6f1a6"/>
    <s v="2021-06-24"/>
    <s v="WFP"/>
    <s v="WFP"/>
    <s v="Sud-JY"/>
    <x v="0"/>
    <s v="Les Cayes"/>
    <s v="Les Cayes"/>
    <s v="Centre-ville des Cayes"/>
    <s v="Marché communal des Cayes"/>
    <x v="1"/>
    <s v="Enquête auprès d'un marchand"/>
    <n v="100"/>
    <n v="115.384615384615"/>
    <n v="108.695652173913"/>
    <n v="103.448275862068"/>
    <n v="229.166666666666"/>
    <n v="312.5"/>
    <n v="950"/>
    <s v=""/>
    <s v=""/>
    <s v=""/>
    <s v=""/>
    <s v=""/>
    <s v=""/>
    <s v=""/>
    <s v=""/>
    <s v=""/>
    <s v="Femme"/>
    <s v="Détaillant sur une table"/>
    <n v="1"/>
    <n v="0"/>
    <n v="0"/>
    <n v="0"/>
    <n v="0"/>
    <n v="0"/>
    <n v="0"/>
    <n v="0"/>
    <n v="0"/>
    <n v="0"/>
    <s v="Oui, il y a plus de commerçants par rapport au mois passé"/>
    <s v="Entre 21 et 60"/>
    <s v="Oui"/>
    <s v="Oui"/>
    <s v="Oui"/>
    <s v="Oui"/>
    <s v="Oui"/>
    <s v="Non"/>
    <s v="Oui"/>
    <s v=""/>
    <s v=""/>
    <s v=""/>
    <s v=""/>
    <s v=""/>
    <s v=""/>
    <s v=""/>
    <s v=""/>
    <s v="Oui"/>
    <n v="0"/>
    <n v="1"/>
    <n v="0"/>
    <n v="0"/>
    <n v="0"/>
    <n v="1"/>
    <n v="0"/>
    <n v="1"/>
    <n v="0"/>
    <n v="0"/>
    <n v="0"/>
    <n v="0"/>
    <n v="1"/>
    <n v="0"/>
    <s v="Problèmes à Martissants"/>
    <n v="1"/>
    <n v="0"/>
    <n v="1"/>
    <n v="0"/>
    <n v="0"/>
    <n v="0"/>
    <n v="0"/>
    <x v="1"/>
    <s v="Non"/>
    <s v="Oui"/>
    <s v="Ouest"/>
    <s v="Différent"/>
    <s v="Port-au-Prince"/>
    <s v="Différent"/>
    <s v=""/>
    <s v=""/>
    <s v=""/>
    <s v=""/>
    <s v=""/>
    <s v=""/>
    <s v=""/>
    <s v=""/>
    <s v=""/>
    <s v=""/>
    <s v=""/>
    <s v=""/>
    <s v=""/>
    <s v=""/>
    <s v=""/>
    <s v=""/>
    <s v=""/>
    <s v=""/>
    <s v=""/>
    <s v=""/>
    <s v=""/>
    <s v=""/>
    <s v=""/>
    <s v=""/>
    <s v=""/>
    <s v=""/>
    <s v=""/>
    <s v=""/>
    <s v=""/>
    <s v=""/>
    <s v=""/>
    <s v=""/>
    <s v=""/>
    <s v=""/>
    <s v=""/>
    <s v=""/>
    <s v=""/>
    <s v=""/>
    <s v=""/>
    <s v=""/>
    <s v=""/>
    <s v=""/>
    <s v=""/>
    <s v=""/>
    <s v=""/>
    <s v=""/>
    <s v=""/>
    <s v=""/>
    <s v=""/>
    <s v=""/>
    <s v=""/>
    <s v="A cause du problème d'insécurité a Matissant, il y a une rareté de produit alimentaire"/>
  </r>
  <r>
    <s v="16cfa870-f37a-4f33-8f6c-4f64a964f73b"/>
    <s v="2021-06-24"/>
    <s v="WFP"/>
    <s v="WFP"/>
    <s v="Sud-JY"/>
    <x v="0"/>
    <s v="Les Cayes"/>
    <s v="Les Cayes"/>
    <s v="Centre-ville des Cayes"/>
    <s v="Marché communal des Cayes"/>
    <x v="1"/>
    <s v="Enquête auprès d'un marchand"/>
    <n v="100"/>
    <n v="115.384615384615"/>
    <n v="108.695652173913"/>
    <n v="103.448275862068"/>
    <n v="208.333333333333"/>
    <n v="208"/>
    <n v="900"/>
    <s v=""/>
    <s v=""/>
    <s v=""/>
    <s v=""/>
    <s v=""/>
    <s v=""/>
    <s v=""/>
    <s v=""/>
    <s v=""/>
    <s v="Femme"/>
    <s v="Détaillant sur une table"/>
    <n v="1"/>
    <n v="0"/>
    <n v="0"/>
    <n v="0"/>
    <n v="0"/>
    <n v="0"/>
    <n v="0"/>
    <n v="0"/>
    <n v="0"/>
    <n v="0"/>
    <s v="Non, il n'y a pas eu de variation"/>
    <s v="Moins de 20"/>
    <s v="Oui"/>
    <s v="Oui"/>
    <s v="Oui"/>
    <s v="Oui"/>
    <s v="Oui"/>
    <s v="Non"/>
    <s v="Oui"/>
    <s v=""/>
    <s v=""/>
    <s v=""/>
    <s v=""/>
    <s v=""/>
    <s v=""/>
    <s v=""/>
    <s v=""/>
    <s v="Oui"/>
    <n v="0"/>
    <n v="1"/>
    <n v="0"/>
    <n v="0"/>
    <n v="0"/>
    <n v="0"/>
    <n v="0"/>
    <n v="0"/>
    <n v="0"/>
    <n v="0"/>
    <n v="0"/>
    <n v="0"/>
    <n v="0"/>
    <n v="0"/>
    <s v=""/>
    <n v="1"/>
    <n v="0"/>
    <n v="0"/>
    <n v="0"/>
    <n v="0"/>
    <n v="0"/>
    <n v="1"/>
    <x v="1"/>
    <s v="Non"/>
    <s v="Oui"/>
    <s v="Sud"/>
    <s v="Meme"/>
    <s v="Les Cayes"/>
    <s v="Meme"/>
    <s v=""/>
    <s v=""/>
    <s v=""/>
    <s v=""/>
    <s v=""/>
    <s v=""/>
    <s v=""/>
    <s v=""/>
    <s v=""/>
    <s v=""/>
    <s v=""/>
    <s v=""/>
    <s v=""/>
    <s v=""/>
    <s v=""/>
    <s v=""/>
    <s v=""/>
    <s v=""/>
    <s v=""/>
    <s v=""/>
    <s v=""/>
    <s v=""/>
    <s v=""/>
    <s v=""/>
    <s v=""/>
    <s v=""/>
    <s v=""/>
    <s v=""/>
    <s v=""/>
    <s v=""/>
    <s v=""/>
    <s v=""/>
    <s v=""/>
    <s v=""/>
    <s v=""/>
    <s v=""/>
    <s v=""/>
    <s v=""/>
    <s v=""/>
    <s v=""/>
    <s v=""/>
    <s v=""/>
    <s v=""/>
    <s v=""/>
    <s v=""/>
    <s v=""/>
    <s v=""/>
    <s v=""/>
    <s v=""/>
    <s v=""/>
    <s v=""/>
    <s v=""/>
  </r>
  <r>
    <s v="784f2bd7-733d-4e29-90a6-73836b8486c6"/>
    <s v="2021-06-24"/>
    <s v="WFP"/>
    <s v="WFP"/>
    <s v="Sud-JY"/>
    <x v="0"/>
    <s v="Les Cayes"/>
    <s v="Les Cayes"/>
    <s v="Centre-ville des Cayes"/>
    <s v="Marché communal des Cayes"/>
    <x v="1"/>
    <s v="Enquête auprès d'un marchand"/>
    <s v=""/>
    <s v=""/>
    <s v=""/>
    <s v=""/>
    <s v=""/>
    <s v=""/>
    <s v=""/>
    <n v="30"/>
    <n v="20"/>
    <n v="20"/>
    <n v="300"/>
    <n v="15"/>
    <n v="75"/>
    <n v="75"/>
    <n v="5"/>
    <s v=""/>
    <s v="Femme"/>
    <s v="Détaillant sur une table"/>
    <n v="1"/>
    <n v="0"/>
    <n v="0"/>
    <n v="0"/>
    <n v="0"/>
    <n v="0"/>
    <n v="0"/>
    <n v="0"/>
    <n v="0"/>
    <n v="0"/>
    <s v="Oui, il y a plus de commerçants par rapport au mois passé"/>
    <s v="Entre 21 et 60"/>
    <s v=""/>
    <s v=""/>
    <s v=""/>
    <s v=""/>
    <s v=""/>
    <s v=""/>
    <s v=""/>
    <s v="Oui"/>
    <s v="Oui"/>
    <s v="Oui"/>
    <s v="Oui"/>
    <s v="Non"/>
    <s v="Non"/>
    <s v="Non"/>
    <s v="Oui"/>
    <s v=""/>
    <s v=""/>
    <s v=""/>
    <s v=""/>
    <s v=""/>
    <s v=""/>
    <s v=""/>
    <s v=""/>
    <s v=""/>
    <s v=""/>
    <s v=""/>
    <s v=""/>
    <s v=""/>
    <s v=""/>
    <s v=""/>
    <s v=""/>
    <s v=""/>
    <s v=""/>
    <s v=""/>
    <s v=""/>
    <s v=""/>
    <s v=""/>
    <s v=""/>
    <x v="0"/>
    <s v=""/>
    <s v=""/>
    <s v=""/>
    <s v=""/>
    <s v=""/>
    <s v=""/>
    <s v="Oui"/>
    <n v="0"/>
    <n v="0"/>
    <n v="0"/>
    <n v="0"/>
    <n v="0"/>
    <n v="0"/>
    <n v="1"/>
    <n v="0"/>
    <n v="0"/>
    <n v="0"/>
    <n v="0"/>
    <n v="0"/>
    <n v="0"/>
    <s v=""/>
    <s v="Papier toilette"/>
    <n v="0"/>
    <n v="0"/>
    <n v="0"/>
    <n v="1"/>
    <n v="0"/>
    <n v="0"/>
    <n v="0"/>
    <n v="0"/>
    <s v="Non"/>
    <s v="Non"/>
    <s v="Oui"/>
    <s v="Sud"/>
    <s v="Meme"/>
    <s v="Les Cayes"/>
    <s v="Meme"/>
    <s v=""/>
    <s v=""/>
    <s v=""/>
    <s v=""/>
    <s v=""/>
    <s v=""/>
    <s v=""/>
    <s v=""/>
    <s v=""/>
    <s v=""/>
    <s v=""/>
    <s v=""/>
    <s v=""/>
    <s v=""/>
    <s v=""/>
    <s v=""/>
    <s v=""/>
    <s v=""/>
    <s v=""/>
    <s v=""/>
    <s v=""/>
  </r>
  <r>
    <s v="817aa027-fa4e-496f-9e52-55d8cca1cd72"/>
    <s v="2021-06-24"/>
    <s v="WFP"/>
    <s v="WFP"/>
    <s v="Sud-JY"/>
    <x v="0"/>
    <s v="Les Cayes"/>
    <s v="Les Cayes"/>
    <s v="Centre-ville des Cayes"/>
    <s v="Marché communal des Cayes"/>
    <x v="1"/>
    <s v="Enquête auprès d'un marchand"/>
    <n v="100"/>
    <n v="115.384615384615"/>
    <n v="108.695652173913"/>
    <n v="86.2068965517241"/>
    <n v="208.333333333333"/>
    <n v="333.33333333333297"/>
    <n v="850"/>
    <s v=""/>
    <s v=""/>
    <s v=""/>
    <s v=""/>
    <s v=""/>
    <s v=""/>
    <s v=""/>
    <s v=""/>
    <s v=""/>
    <s v="Homme"/>
    <s v="Détaillant sur une table"/>
    <n v="1"/>
    <n v="0"/>
    <n v="0"/>
    <n v="0"/>
    <n v="0"/>
    <n v="0"/>
    <n v="0"/>
    <n v="0"/>
    <n v="0"/>
    <n v="0"/>
    <s v="Non, il n'y a pas eu de variation"/>
    <s v="Entre 21 et 60"/>
    <s v="Non"/>
    <s v="Oui"/>
    <s v="Oui"/>
    <s v="Oui"/>
    <s v="Oui"/>
    <s v="Oui"/>
    <s v="Oui"/>
    <s v=""/>
    <s v=""/>
    <s v=""/>
    <s v=""/>
    <s v=""/>
    <s v=""/>
    <s v=""/>
    <s v=""/>
    <s v="Oui"/>
    <n v="1"/>
    <n v="1"/>
    <n v="0"/>
    <n v="0"/>
    <n v="1"/>
    <n v="0"/>
    <n v="0"/>
    <n v="0"/>
    <n v="0"/>
    <n v="0"/>
    <n v="0"/>
    <n v="0"/>
    <n v="1"/>
    <n v="0"/>
    <s v="Problèmes à Martissants"/>
    <n v="1"/>
    <n v="1"/>
    <n v="1"/>
    <n v="1"/>
    <n v="0"/>
    <n v="0"/>
    <n v="0"/>
    <x v="1"/>
    <s v="Non"/>
    <s v="Oui"/>
    <s v="Ouest"/>
    <s v="Différent"/>
    <s v="Port-au-Prince"/>
    <s v="Différent"/>
    <s v=""/>
    <s v=""/>
    <s v=""/>
    <s v=""/>
    <s v=""/>
    <s v=""/>
    <s v=""/>
    <s v=""/>
    <s v=""/>
    <s v=""/>
    <s v=""/>
    <s v=""/>
    <s v=""/>
    <s v=""/>
    <s v=""/>
    <s v=""/>
    <s v=""/>
    <s v=""/>
    <s v=""/>
    <s v=""/>
    <s v=""/>
    <s v=""/>
    <s v=""/>
    <s v=""/>
    <s v=""/>
    <s v=""/>
    <s v=""/>
    <s v=""/>
    <s v=""/>
    <s v=""/>
    <s v=""/>
    <s v=""/>
    <s v=""/>
    <s v=""/>
    <s v=""/>
    <s v=""/>
    <s v=""/>
    <s v=""/>
    <s v=""/>
    <s v=""/>
    <s v=""/>
    <s v=""/>
    <s v=""/>
    <s v=""/>
    <s v=""/>
    <s v=""/>
    <s v=""/>
    <s v=""/>
    <s v=""/>
    <s v=""/>
    <s v=""/>
    <s v="Problème à  Martissant, rendant difficile la circulation des marchandises"/>
  </r>
  <r>
    <s v="b4c2f26f-a0be-4268-8e5b-db7b747434ed"/>
    <s v="2021-06-24"/>
    <s v="WFP"/>
    <s v="WFP"/>
    <s v="Sud-JY"/>
    <x v="0"/>
    <s v="Les Cayes"/>
    <s v="Les Cayes"/>
    <s v="Centre-ville des Cayes"/>
    <s v="Marché communal des Cayes"/>
    <x v="1"/>
    <s v="Enquête auprès d'un marchand"/>
    <s v=""/>
    <s v=""/>
    <s v=""/>
    <s v=""/>
    <s v=""/>
    <s v=""/>
    <s v=""/>
    <n v="30"/>
    <n v="25"/>
    <n v="50"/>
    <n v="200"/>
    <n v="30"/>
    <n v="75"/>
    <n v="75"/>
    <n v="5"/>
    <s v=""/>
    <s v="Homme"/>
    <s v="Détaillant avec boutique"/>
    <n v="1"/>
    <n v="0"/>
    <n v="0"/>
    <n v="0"/>
    <n v="0"/>
    <n v="0"/>
    <n v="0"/>
    <n v="0"/>
    <n v="0"/>
    <n v="0"/>
    <s v="Non, il n'y a pas eu de variation"/>
    <s v="Entre 21 et 60"/>
    <s v=""/>
    <s v=""/>
    <s v=""/>
    <s v=""/>
    <s v=""/>
    <s v=""/>
    <s v=""/>
    <s v="Oui"/>
    <s v="Oui"/>
    <s v="Oui"/>
    <s v="Oui"/>
    <s v="Oui"/>
    <s v="Oui"/>
    <s v="Non"/>
    <s v="Oui"/>
    <s v=""/>
    <s v=""/>
    <s v=""/>
    <s v=""/>
    <s v=""/>
    <s v=""/>
    <s v=""/>
    <s v=""/>
    <s v=""/>
    <s v=""/>
    <s v=""/>
    <s v=""/>
    <s v=""/>
    <s v=""/>
    <s v=""/>
    <s v=""/>
    <s v=""/>
    <s v=""/>
    <s v=""/>
    <s v=""/>
    <s v=""/>
    <s v=""/>
    <s v=""/>
    <x v="0"/>
    <s v=""/>
    <s v=""/>
    <s v=""/>
    <s v=""/>
    <s v=""/>
    <s v=""/>
    <s v="Non"/>
    <s v=""/>
    <s v=""/>
    <s v=""/>
    <s v=""/>
    <s v=""/>
    <s v=""/>
    <s v=""/>
    <s v=""/>
    <s v=""/>
    <s v=""/>
    <s v=""/>
    <s v=""/>
    <s v=""/>
    <s v=""/>
    <s v=""/>
    <s v=""/>
    <s v=""/>
    <s v=""/>
    <s v=""/>
    <s v=""/>
    <s v=""/>
    <s v=""/>
    <s v=""/>
    <s v="Non"/>
    <s v="Oui"/>
    <s v="Oui"/>
    <s v="Ouest"/>
    <s v="Différent"/>
    <s v="Port-au-Prince"/>
    <s v="Différent"/>
    <s v=""/>
    <s v=""/>
    <s v=""/>
    <s v=""/>
    <s v=""/>
    <s v=""/>
    <s v=""/>
    <s v=""/>
    <s v=""/>
    <s v=""/>
    <s v=""/>
    <s v=""/>
    <s v=""/>
    <s v=""/>
    <s v=""/>
    <s v=""/>
    <s v=""/>
    <s v=""/>
    <s v=""/>
    <s v=""/>
    <s v=""/>
  </r>
  <r>
    <s v="88b7ef4c-ef55-455c-963b-4f010a7bfecc"/>
    <s v="2021-06-24"/>
    <s v="WFP"/>
    <s v="WFP"/>
    <s v="Sud-JY"/>
    <x v="0"/>
    <s v="Les Cayes"/>
    <s v="Les Cayes"/>
    <s v="Centre-ville des Cayes"/>
    <s v="Marché communal des Cayes"/>
    <x v="1"/>
    <s v="Enquête auprès d'un marchand"/>
    <s v=""/>
    <s v=""/>
    <s v=""/>
    <s v=""/>
    <s v=""/>
    <s v=""/>
    <s v=""/>
    <s v=""/>
    <s v=""/>
    <s v=""/>
    <n v="211.416490486257"/>
    <s v=""/>
    <s v=""/>
    <s v=""/>
    <s v=""/>
    <s v=""/>
    <s v="Femme"/>
    <s v="Détaillant avec boutique"/>
    <n v="1"/>
    <n v="0"/>
    <n v="0"/>
    <n v="0"/>
    <n v="0"/>
    <n v="0"/>
    <n v="0"/>
    <n v="0"/>
    <n v="0"/>
    <n v="0"/>
    <s v="Non, il n'y a pas eu de variation"/>
    <s v="Entre 21 et 60"/>
    <s v=""/>
    <s v=""/>
    <s v=""/>
    <s v=""/>
    <s v=""/>
    <s v=""/>
    <s v=""/>
    <s v=""/>
    <s v=""/>
    <s v=""/>
    <s v="Oui"/>
    <s v=""/>
    <s v=""/>
    <s v=""/>
    <s v=""/>
    <s v=""/>
    <s v=""/>
    <s v=""/>
    <s v=""/>
    <s v=""/>
    <s v=""/>
    <s v=""/>
    <s v=""/>
    <s v=""/>
    <s v=""/>
    <s v=""/>
    <s v=""/>
    <s v=""/>
    <s v=""/>
    <s v=""/>
    <s v=""/>
    <s v=""/>
    <s v=""/>
    <s v=""/>
    <s v=""/>
    <s v=""/>
    <s v=""/>
    <s v=""/>
    <x v="0"/>
    <s v=""/>
    <s v=""/>
    <s v=""/>
    <s v=""/>
    <s v=""/>
    <s v=""/>
    <s v="Non"/>
    <s v=""/>
    <s v=""/>
    <s v=""/>
    <s v=""/>
    <s v=""/>
    <s v=""/>
    <s v=""/>
    <s v=""/>
    <s v=""/>
    <s v=""/>
    <s v=""/>
    <s v=""/>
    <s v=""/>
    <s v=""/>
    <s v=""/>
    <s v=""/>
    <s v=""/>
    <s v=""/>
    <s v=""/>
    <s v=""/>
    <s v=""/>
    <s v=""/>
    <s v=""/>
    <s v="Non"/>
    <s v="Non"/>
    <s v="Oui"/>
    <s v="Ouest"/>
    <s v="Différent"/>
    <s v="Port-au-Prince"/>
    <s v="Différent"/>
    <s v=""/>
    <s v=""/>
    <s v=""/>
    <s v=""/>
    <s v=""/>
    <s v=""/>
    <s v=""/>
    <s v=""/>
    <s v=""/>
    <s v=""/>
    <s v=""/>
    <s v=""/>
    <s v=""/>
    <s v=""/>
    <s v=""/>
    <s v=""/>
    <s v=""/>
    <s v=""/>
    <s v=""/>
    <s v=""/>
    <s v=""/>
  </r>
  <r>
    <s v="1c50a7aa-7c52-474b-aa00-9376d18f9dd1"/>
    <s v="2021-06-24"/>
    <s v="WFP"/>
    <s v="WFP"/>
    <s v="Sud-JY"/>
    <x v="0"/>
    <s v="Les Cayes"/>
    <s v="Les Cayes"/>
    <s v="Centre-ville des Cayes"/>
    <s v="Marché communal des Cayes"/>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45b9e381-b7cd-472f-81b6-2f3558e618e1"/>
    <s v="2021-06-24"/>
    <s v="WFP"/>
    <s v="WFP"/>
    <s v="Sud-JY"/>
    <x v="0"/>
    <s v="Les Cayes"/>
    <s v="Les Cayes"/>
    <s v="Centre-ville des Cayes"/>
    <s v="Marché communal des Cayes"/>
    <x v="1"/>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source aménagée (borne fontaine, pompe, etc.)"/>
    <s v="source"/>
    <s v="C'est le moins cher"/>
    <s v=""/>
    <s v="Moins de 15 min au total"/>
    <s v="Je ne sais pas, je ne souhaite pas répondre"/>
    <s v=""/>
    <s v="Non"/>
    <s v=""/>
    <s v=""/>
    <s v=""/>
    <s v=""/>
    <s v=""/>
    <s v=""/>
    <s v=""/>
    <s v=""/>
    <s v=""/>
    <s v=""/>
    <s v=""/>
    <s v=""/>
  </r>
  <r>
    <s v="7b4ba2f9-57c0-4c99-806a-5c9332616bf0"/>
    <s v="2021-06-24"/>
    <s v="WFP"/>
    <s v="WFP"/>
    <s v="Sud-JY"/>
    <x v="0"/>
    <s v="Les Cayes"/>
    <s v="Les Cayes"/>
    <s v="Centre-ville des Cayes"/>
    <s v="Marché communal des Cayes"/>
    <x v="1"/>
    <s v="Enquête auprès d'un client (pour l'eau de boisson uniquement)"/>
    <s v=""/>
    <s v=""/>
    <s v=""/>
    <s v=""/>
    <s v=""/>
    <s v=""/>
    <s v=""/>
    <s v=""/>
    <s v=""/>
    <s v=""/>
    <s v=""/>
    <s v=""/>
    <s v=""/>
    <s v=""/>
    <s v=""/>
    <n v="0"/>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source aménagée (borne fontaine, pompe, etc.)"/>
    <s v="source"/>
    <s v="C'est le moins cher"/>
    <s v=""/>
    <s v="Entre 15 min et 30 min au total"/>
    <s v="Oui"/>
    <s v=""/>
    <s v="Non"/>
    <s v=""/>
    <s v=""/>
    <s v=""/>
    <s v=""/>
    <s v=""/>
    <s v=""/>
    <s v=""/>
    <s v=""/>
    <s v=""/>
    <s v=""/>
    <s v=""/>
    <s v=""/>
  </r>
  <r>
    <s v="d341789b-51f5-476b-b16f-dc0de35fa398"/>
    <s v="2021-06-24"/>
    <s v="WFP"/>
    <s v="WFP"/>
    <s v="Sud-JY"/>
    <x v="0"/>
    <s v="Les Cayes"/>
    <s v="Les Cayes"/>
    <s v="Centre-ville des Cayes"/>
    <s v="Marché communal des Cayes"/>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0"/>
    <n v="0"/>
    <n v="0"/>
    <n v="0"/>
    <n v="0"/>
    <n v="0"/>
    <n v="0"/>
    <n v="0"/>
    <n v="1"/>
    <n v="0"/>
    <n v="0"/>
    <s v=""/>
  </r>
  <r>
    <s v="95bc819c-898b-4d5b-a555-84eade840cf3"/>
    <s v="2021-06-24"/>
    <s v="WFP"/>
    <s v="WFP"/>
    <s v="Sud-JY"/>
    <x v="0"/>
    <s v="Les Cayes"/>
    <s v="Les Cayes"/>
    <s v="Centre-ville des Cayes"/>
    <s v="Marché communal des Cayes"/>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206a6fff-f298-4dfe-9546-b417f8af1b7c"/>
    <s v="2021-06-24"/>
    <s v="WFP"/>
    <s v="WFP"/>
    <s v="Sud-JY"/>
    <x v="0"/>
    <s v="Les Cayes"/>
    <s v="Les Cayes"/>
    <s v="Centre-ville des Cayes"/>
    <s v="Marché communal des Cayes"/>
    <x v="1"/>
    <s v="Enquête auprès d'un marchand"/>
    <s v=""/>
    <s v=""/>
    <s v=""/>
    <s v=""/>
    <s v=""/>
    <s v=""/>
    <s v=""/>
    <n v="20"/>
    <n v="20"/>
    <n v="25"/>
    <n v="300"/>
    <n v="25"/>
    <n v="75"/>
    <n v="75"/>
    <n v="5"/>
    <s v=""/>
    <s v="Femme"/>
    <s v="Détaillant sur une table"/>
    <n v="1"/>
    <n v="0"/>
    <n v="0"/>
    <n v="0"/>
    <n v="0"/>
    <n v="0"/>
    <n v="0"/>
    <n v="0"/>
    <n v="0"/>
    <n v="0"/>
    <s v="Oui, il y a plus de commerçants par rapport au mois passé"/>
    <s v="Entre 21 et 60"/>
    <s v=""/>
    <s v=""/>
    <s v=""/>
    <s v=""/>
    <s v=""/>
    <s v=""/>
    <s v=""/>
    <s v="Oui"/>
    <s v="Oui"/>
    <s v="Oui"/>
    <s v="Oui"/>
    <s v="Non"/>
    <s v="Oui"/>
    <s v="Je ne sais pas, je ne souhaite pas répondre"/>
    <s v="Oui"/>
    <s v=""/>
    <s v=""/>
    <s v=""/>
    <s v=""/>
    <s v=""/>
    <s v=""/>
    <s v=""/>
    <s v=""/>
    <s v=""/>
    <s v=""/>
    <s v=""/>
    <s v=""/>
    <s v=""/>
    <s v=""/>
    <s v=""/>
    <s v=""/>
    <s v=""/>
    <s v=""/>
    <s v=""/>
    <s v=""/>
    <s v=""/>
    <s v=""/>
    <s v=""/>
    <x v="0"/>
    <s v=""/>
    <s v=""/>
    <s v=""/>
    <s v=""/>
    <s v=""/>
    <s v=""/>
    <s v="Non"/>
    <s v=""/>
    <s v=""/>
    <s v=""/>
    <s v=""/>
    <s v=""/>
    <s v=""/>
    <s v=""/>
    <s v=""/>
    <s v=""/>
    <s v=""/>
    <s v=""/>
    <s v=""/>
    <s v=""/>
    <s v=""/>
    <s v=""/>
    <s v=""/>
    <s v=""/>
    <s v=""/>
    <s v=""/>
    <s v=""/>
    <s v=""/>
    <s v=""/>
    <s v=""/>
    <s v="Non"/>
    <s v="Non"/>
    <s v="Oui"/>
    <s v="Ouest"/>
    <s v="Différent"/>
    <s v="Port-au-Prince"/>
    <s v="Différent"/>
    <s v=""/>
    <s v=""/>
    <s v=""/>
    <s v=""/>
    <s v=""/>
    <s v=""/>
    <s v=""/>
    <s v=""/>
    <s v=""/>
    <s v=""/>
    <s v=""/>
    <s v=""/>
    <s v=""/>
    <s v=""/>
    <s v=""/>
    <s v=""/>
    <s v=""/>
    <s v=""/>
    <s v=""/>
    <s v=""/>
    <s v=""/>
  </r>
  <r>
    <s v="74724157-3c5a-41ee-98b1-62ca5ab34e72"/>
    <s v="2021-06-24"/>
    <s v="WFP"/>
    <s v="WFP"/>
    <s v="Sud-JY"/>
    <x v="0"/>
    <s v="Les Cayes"/>
    <s v="Les Cayes"/>
    <s v="Centre-ville des Cayes"/>
    <s v="Marché communal des Cayes"/>
    <x v="1"/>
    <s v="Enquête auprès d'un marchand"/>
    <s v=""/>
    <s v=""/>
    <s v=""/>
    <s v=""/>
    <s v=""/>
    <s v=""/>
    <s v=""/>
    <n v="25"/>
    <n v="25"/>
    <n v="20"/>
    <s v=""/>
    <n v="20"/>
    <n v="75"/>
    <n v="75"/>
    <n v="5"/>
    <s v=""/>
    <s v="Femme"/>
    <s v="Détaillant sur une table"/>
    <n v="1"/>
    <n v="0"/>
    <n v="0"/>
    <n v="0"/>
    <n v="0"/>
    <n v="0"/>
    <n v="0"/>
    <n v="0"/>
    <n v="0"/>
    <n v="0"/>
    <s v="Non, il n'y a pas eu de variation"/>
    <s v="Moins de 20"/>
    <s v=""/>
    <s v=""/>
    <s v=""/>
    <s v=""/>
    <s v=""/>
    <s v=""/>
    <s v=""/>
    <s v="Oui"/>
    <s v="Oui"/>
    <s v="Non"/>
    <s v=""/>
    <s v="Non"/>
    <s v="Oui"/>
    <s v="Non"/>
    <s v="Oui"/>
    <s v=""/>
    <s v=""/>
    <s v=""/>
    <s v=""/>
    <s v=""/>
    <s v=""/>
    <s v=""/>
    <s v=""/>
    <s v=""/>
    <s v=""/>
    <s v=""/>
    <s v=""/>
    <s v=""/>
    <s v=""/>
    <s v=""/>
    <s v=""/>
    <s v=""/>
    <s v=""/>
    <s v=""/>
    <s v=""/>
    <s v=""/>
    <s v=""/>
    <s v=""/>
    <x v="0"/>
    <s v=""/>
    <s v=""/>
    <s v=""/>
    <s v=""/>
    <s v=""/>
    <s v=""/>
    <s v="Non"/>
    <s v=""/>
    <s v=""/>
    <s v=""/>
    <s v=""/>
    <s v=""/>
    <s v=""/>
    <s v=""/>
    <s v=""/>
    <s v=""/>
    <s v=""/>
    <s v=""/>
    <s v=""/>
    <s v=""/>
    <s v=""/>
    <s v=""/>
    <s v=""/>
    <s v=""/>
    <s v=""/>
    <s v=""/>
    <s v=""/>
    <s v=""/>
    <s v=""/>
    <s v=""/>
    <s v="Non"/>
    <s v="Non"/>
    <s v="Oui"/>
    <s v="Ouest"/>
    <s v="Différent"/>
    <s v="Port-au-Prince"/>
    <s v="Différent"/>
    <s v=""/>
    <s v=""/>
    <s v=""/>
    <s v=""/>
    <s v=""/>
    <s v=""/>
    <s v=""/>
    <s v=""/>
    <s v=""/>
    <s v=""/>
    <s v=""/>
    <s v=""/>
    <s v=""/>
    <s v=""/>
    <s v=""/>
    <s v=""/>
    <s v=""/>
    <s v=""/>
    <s v=""/>
    <s v=""/>
    <s v=""/>
  </r>
  <r>
    <s v="ac73d7ec-e743-49fb-927e-fc780ed7b2a4"/>
    <s v="2021-06-24"/>
    <s v="WFP"/>
    <s v="WFP"/>
    <s v="Sud-JY"/>
    <x v="0"/>
    <s v="Les Cayes"/>
    <s v="Les Cayes"/>
    <s v="Centre-ville des Cayes"/>
    <s v="Marché communal des Cayes"/>
    <x v="1"/>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ranchement chez un voisin"/>
    <s v="voisin"/>
    <s v="C'est le moins cher"/>
    <s v=""/>
    <s v="Moins de 15 min au total"/>
    <s v="Non"/>
    <s v="Oui, parfois"/>
    <s v="Non"/>
    <s v=""/>
    <s v=""/>
    <s v=""/>
    <s v=""/>
    <s v=""/>
    <s v=""/>
    <s v=""/>
    <s v=""/>
    <s v=""/>
    <s v=""/>
    <s v=""/>
    <s v=""/>
  </r>
  <r>
    <s v="96312c1e-2c5e-4f47-bc27-550ce56da8f6"/>
    <s v="2021-06-24"/>
    <s v="WFP"/>
    <s v="WFP"/>
    <s v="Sud-JY"/>
    <x v="0"/>
    <s v="Les Cayes"/>
    <s v="Les Cayes"/>
    <s v="Centre-ville des Cayes"/>
    <s v="Marché communal des Cayes"/>
    <x v="1"/>
    <s v="Enquête auprès d'un marchand"/>
    <n v="100"/>
    <n v="115.384615384615"/>
    <n v="108.695652173913"/>
    <n v="103.448275862068"/>
    <n v="208.333333333333"/>
    <n v="333.33333333333297"/>
    <n v="900"/>
    <s v=""/>
    <s v=""/>
    <s v=""/>
    <s v=""/>
    <s v=""/>
    <s v=""/>
    <s v=""/>
    <s v=""/>
    <s v=""/>
    <s v="Homme"/>
    <s v="Détaillant avec boutique"/>
    <n v="1"/>
    <n v="0"/>
    <n v="0"/>
    <n v="0"/>
    <n v="0"/>
    <n v="0"/>
    <n v="0"/>
    <n v="0"/>
    <n v="0"/>
    <n v="0"/>
    <s v="Non, il n'y a pas eu de variation"/>
    <s v="Moins de 20"/>
    <s v="Oui"/>
    <s v="Oui"/>
    <s v="Oui"/>
    <s v="Oui"/>
    <s v="Oui"/>
    <s v="Non"/>
    <s v="Oui"/>
    <s v=""/>
    <s v=""/>
    <s v=""/>
    <s v=""/>
    <s v=""/>
    <s v=""/>
    <s v=""/>
    <s v=""/>
    <s v="Oui"/>
    <n v="0"/>
    <n v="1"/>
    <n v="0"/>
    <n v="0"/>
    <n v="0"/>
    <n v="0"/>
    <n v="0"/>
    <n v="1"/>
    <n v="0"/>
    <n v="0"/>
    <n v="0"/>
    <n v="0"/>
    <n v="0"/>
    <n v="0"/>
    <s v=""/>
    <n v="0"/>
    <n v="0"/>
    <n v="0"/>
    <n v="0"/>
    <n v="1"/>
    <n v="0"/>
    <n v="1"/>
    <x v="1"/>
    <s v="Oui"/>
    <s v="Oui"/>
    <s v="Ouest"/>
    <s v="Différent"/>
    <s v="Port-au-Prince"/>
    <s v="Différent"/>
    <s v=""/>
    <s v=""/>
    <s v=""/>
    <s v=""/>
    <s v=""/>
    <s v=""/>
    <s v=""/>
    <s v=""/>
    <s v=""/>
    <s v=""/>
    <s v=""/>
    <s v=""/>
    <s v=""/>
    <s v=""/>
    <s v=""/>
    <s v=""/>
    <s v=""/>
    <s v=""/>
    <s v=""/>
    <s v=""/>
    <s v=""/>
    <s v=""/>
    <s v=""/>
    <s v=""/>
    <s v=""/>
    <s v=""/>
    <s v=""/>
    <s v=""/>
    <s v=""/>
    <s v=""/>
    <s v=""/>
    <s v=""/>
    <s v=""/>
    <s v=""/>
    <s v=""/>
    <s v=""/>
    <s v=""/>
    <s v=""/>
    <s v=""/>
    <s v=""/>
    <s v=""/>
    <s v=""/>
    <s v=""/>
    <s v=""/>
    <s v=""/>
    <s v=""/>
    <s v=""/>
    <s v=""/>
    <s v=""/>
    <s v=""/>
    <s v=""/>
    <s v=""/>
  </r>
  <r>
    <s v="a56961a8-f4f7-41ad-aa7f-85f5e8f12bb7"/>
    <s v="2021-06-22"/>
    <s v="CARE"/>
    <s v="CARE"/>
    <s v="MSA01"/>
    <x v="1"/>
    <s v="Beaumont"/>
    <s v="Beaumont"/>
    <s v="Centre-ville de Beaumont / Cassanette"/>
    <s v="Marché communal de Beaumont"/>
    <x v="1"/>
    <s v="Enquête auprès d'un marchand"/>
    <n v="75"/>
    <n v="105.76923076923001"/>
    <n v="86.956521739130395"/>
    <n v="77.586206896551701"/>
    <n v="166.666666666666"/>
    <n v="208.333333333333"/>
    <n v="700"/>
    <s v=""/>
    <s v=""/>
    <s v=""/>
    <s v=""/>
    <s v=""/>
    <s v=""/>
    <s v=""/>
    <s v=""/>
    <s v=""/>
    <s v="Femme"/>
    <s v="Détaillant sur une table"/>
    <n v="1"/>
    <n v="0"/>
    <n v="0"/>
    <n v="0"/>
    <n v="0"/>
    <n v="0"/>
    <n v="0"/>
    <n v="0"/>
    <n v="0"/>
    <n v="0"/>
    <s v="Non, il n'y a pas eu de variation"/>
    <s v="Entre 21 et 60"/>
    <s v="Non"/>
    <s v="Oui"/>
    <s v="Non"/>
    <s v="Oui"/>
    <s v="Non"/>
    <s v="Non"/>
    <s v="Oui"/>
    <s v=""/>
    <s v=""/>
    <s v=""/>
    <s v=""/>
    <s v=""/>
    <s v=""/>
    <s v=""/>
    <s v=""/>
    <s v="Non"/>
    <s v=""/>
    <s v=""/>
    <s v=""/>
    <s v=""/>
    <s v=""/>
    <s v=""/>
    <s v=""/>
    <s v=""/>
    <s v=""/>
    <s v=""/>
    <s v=""/>
    <s v=""/>
    <s v=""/>
    <s v=""/>
    <s v=""/>
    <s v=""/>
    <s v=""/>
    <s v=""/>
    <s v=""/>
    <s v=""/>
    <s v=""/>
    <s v=""/>
    <x v="2"/>
    <s v="Oui"/>
    <s v="Oui"/>
    <s v="Grand'Anse"/>
    <s v="Meme"/>
    <s v="Beaumont"/>
    <s v="Meme"/>
    <s v=""/>
    <s v=""/>
    <s v=""/>
    <s v=""/>
    <s v=""/>
    <s v=""/>
    <s v=""/>
    <s v=""/>
    <s v=""/>
    <s v=""/>
    <s v=""/>
    <s v=""/>
    <s v=""/>
    <s v=""/>
    <s v=""/>
    <s v=""/>
    <s v=""/>
    <s v=""/>
    <s v=""/>
    <s v=""/>
    <s v=""/>
    <s v=""/>
    <s v=""/>
    <s v=""/>
    <s v=""/>
    <s v=""/>
    <s v=""/>
    <s v=""/>
    <s v=""/>
    <s v=""/>
    <s v=""/>
    <s v=""/>
    <s v=""/>
    <s v=""/>
    <s v=""/>
    <s v=""/>
    <s v=""/>
    <s v=""/>
    <s v=""/>
    <s v=""/>
    <s v=""/>
    <s v=""/>
    <s v=""/>
    <s v=""/>
    <s v=""/>
    <s v=""/>
    <s v=""/>
    <s v=""/>
    <s v=""/>
    <s v=""/>
    <s v=""/>
    <s v=""/>
  </r>
  <r>
    <s v="c62c9010-bc8d-4fc8-93b7-ca13be00b0fe"/>
    <s v="2021-06-22"/>
    <s v="CARE"/>
    <s v="CARE"/>
    <s v="MSA01"/>
    <x v="1"/>
    <s v="Beaumont"/>
    <s v="Beaumont"/>
    <s v="Centre-ville de Beaumont / Cassanette"/>
    <s v="Marché communal de Beaumont"/>
    <x v="1"/>
    <s v="Enquête auprès d'un marchand"/>
    <n v="80"/>
    <n v="105.76923076923001"/>
    <n v="86.956521739130395"/>
    <n v="77.586206896551701"/>
    <n v="166.666666666666"/>
    <n v="208.333333333333"/>
    <n v="700"/>
    <s v=""/>
    <s v=""/>
    <s v=""/>
    <s v=""/>
    <s v=""/>
    <s v=""/>
    <s v=""/>
    <s v=""/>
    <s v=""/>
    <s v="Femme"/>
    <s v="Détaillant sur une table"/>
    <n v="1"/>
    <n v="0"/>
    <n v="0"/>
    <n v="0"/>
    <n v="0"/>
    <n v="0"/>
    <n v="0"/>
    <n v="0"/>
    <n v="0"/>
    <n v="0"/>
    <s v="Non, il n'y a pas eu de variation"/>
    <s v="Entre 21 et 60"/>
    <s v="Non"/>
    <s v="Oui"/>
    <s v="Oui"/>
    <s v="Oui"/>
    <s v="Non"/>
    <s v="Non"/>
    <s v="Oui"/>
    <s v=""/>
    <s v=""/>
    <s v=""/>
    <s v=""/>
    <s v=""/>
    <s v=""/>
    <s v=""/>
    <s v=""/>
    <s v="Non"/>
    <s v=""/>
    <s v=""/>
    <s v=""/>
    <s v=""/>
    <s v=""/>
    <s v=""/>
    <s v=""/>
    <s v=""/>
    <s v=""/>
    <s v=""/>
    <s v=""/>
    <s v=""/>
    <s v=""/>
    <s v=""/>
    <s v=""/>
    <s v=""/>
    <s v=""/>
    <s v=""/>
    <s v=""/>
    <s v=""/>
    <s v=""/>
    <s v=""/>
    <x v="1"/>
    <s v="Non"/>
    <s v="Oui"/>
    <s v="Grand'Anse"/>
    <s v="Meme"/>
    <s v="Beaumont"/>
    <s v="Meme"/>
    <s v=""/>
    <s v=""/>
    <s v=""/>
    <s v=""/>
    <s v=""/>
    <s v=""/>
    <s v=""/>
    <s v=""/>
    <s v=""/>
    <s v=""/>
    <s v=""/>
    <s v=""/>
    <s v=""/>
    <s v=""/>
    <s v=""/>
    <s v=""/>
    <s v=""/>
    <s v=""/>
    <s v=""/>
    <s v=""/>
    <s v=""/>
    <s v=""/>
    <s v=""/>
    <s v=""/>
    <s v=""/>
    <s v=""/>
    <s v=""/>
    <s v=""/>
    <s v=""/>
    <s v=""/>
    <s v=""/>
    <s v=""/>
    <s v=""/>
    <s v=""/>
    <s v=""/>
    <s v=""/>
    <s v=""/>
    <s v=""/>
    <s v=""/>
    <s v=""/>
    <s v=""/>
    <s v=""/>
    <s v=""/>
    <s v=""/>
    <s v=""/>
    <s v=""/>
    <s v=""/>
    <s v=""/>
    <s v=""/>
    <s v=""/>
    <s v=""/>
    <s v=""/>
  </r>
  <r>
    <s v="36a66f86-5ba1-49d5-844a-3d687d756cc0"/>
    <s v="2021-06-22"/>
    <s v="CARE"/>
    <s v="CARE"/>
    <s v="MSA01"/>
    <x v="1"/>
    <s v="Beaumont"/>
    <s v="Beaumont"/>
    <s v="Centre-ville de Beaumont / Cassanette"/>
    <s v="Marché communal de Beaumont"/>
    <x v="1"/>
    <s v="Enquête auprès d'un marchand"/>
    <n v="80"/>
    <n v="105.76923076923001"/>
    <n v="86.956521739130395"/>
    <n v="86.2068965517241"/>
    <n v="166.666666666666"/>
    <n v="208.333333333333"/>
    <n v="700"/>
    <s v=""/>
    <s v=""/>
    <s v=""/>
    <s v=""/>
    <s v=""/>
    <s v=""/>
    <s v=""/>
    <s v=""/>
    <s v=""/>
    <s v="Femme"/>
    <s v="Détaillant sur une table"/>
    <n v="1"/>
    <n v="0"/>
    <n v="0"/>
    <n v="0"/>
    <n v="0"/>
    <n v="0"/>
    <n v="0"/>
    <n v="0"/>
    <n v="0"/>
    <n v="0"/>
    <s v="Non, il n'y a pas eu de variation"/>
    <s v="Entre 21 et 60"/>
    <s v="Non"/>
    <s v="Oui"/>
    <s v="Oui"/>
    <s v="Oui"/>
    <s v="Non"/>
    <s v="Non"/>
    <s v="Je ne sais pas, je ne souhaite pas répondre"/>
    <s v=""/>
    <s v=""/>
    <s v=""/>
    <s v=""/>
    <s v=""/>
    <s v=""/>
    <s v=""/>
    <s v=""/>
    <s v="Non"/>
    <s v=""/>
    <s v=""/>
    <s v=""/>
    <s v=""/>
    <s v=""/>
    <s v=""/>
    <s v=""/>
    <s v=""/>
    <s v=""/>
    <s v=""/>
    <s v=""/>
    <s v=""/>
    <s v=""/>
    <s v=""/>
    <s v=""/>
    <s v=""/>
    <s v=""/>
    <s v=""/>
    <s v=""/>
    <s v=""/>
    <s v=""/>
    <s v=""/>
    <x v="2"/>
    <s v="Oui"/>
    <s v="Oui"/>
    <s v="Grand'Anse"/>
    <s v="Meme"/>
    <s v="Beaumont"/>
    <s v="Meme"/>
    <s v=""/>
    <s v=""/>
    <s v=""/>
    <s v=""/>
    <s v=""/>
    <s v=""/>
    <s v=""/>
    <s v=""/>
    <s v=""/>
    <s v=""/>
    <s v=""/>
    <s v=""/>
    <s v=""/>
    <s v=""/>
    <s v=""/>
    <s v=""/>
    <s v=""/>
    <s v=""/>
    <s v=""/>
    <s v=""/>
    <s v=""/>
    <s v=""/>
    <s v=""/>
    <s v=""/>
    <s v=""/>
    <s v=""/>
    <s v=""/>
    <s v=""/>
    <s v=""/>
    <s v=""/>
    <s v=""/>
    <s v=""/>
    <s v=""/>
    <s v=""/>
    <s v=""/>
    <s v=""/>
    <s v=""/>
    <s v=""/>
    <s v=""/>
    <s v=""/>
    <s v=""/>
    <s v=""/>
    <s v=""/>
    <s v=""/>
    <s v=""/>
    <s v=""/>
    <s v=""/>
    <s v=""/>
    <s v=""/>
    <s v=""/>
    <s v=""/>
    <s v=""/>
  </r>
  <r>
    <s v="79de4380-a72e-44da-ba96-c70c6f188943"/>
    <s v="2021-06-22"/>
    <s v="CARE"/>
    <s v="CARE"/>
    <s v="MSA01"/>
    <x v="1"/>
    <s v="Beaumont"/>
    <s v="Beaumont"/>
    <s v="Centre-ville de Beaumont / Cassanette"/>
    <s v="Marché communal de Beaumont"/>
    <x v="1"/>
    <s v="Enquête auprès d'un marchand"/>
    <n v="80"/>
    <n v="105.76923076923001"/>
    <n v="86.956521739130395"/>
    <n v="86.2068965517241"/>
    <n v="166.666666666666"/>
    <n v="208.333333333333"/>
    <n v="700"/>
    <s v=""/>
    <s v=""/>
    <s v=""/>
    <s v=""/>
    <s v=""/>
    <s v=""/>
    <s v=""/>
    <s v=""/>
    <s v=""/>
    <s v="Femme"/>
    <s v="Détaillant sur une table"/>
    <n v="1"/>
    <n v="0"/>
    <n v="0"/>
    <n v="0"/>
    <n v="0"/>
    <n v="0"/>
    <n v="0"/>
    <n v="0"/>
    <n v="0"/>
    <n v="0"/>
    <s v="Oui, il y a plus de commerçants par rapport au mois passé"/>
    <s v="Entre 21 et 60"/>
    <s v="Oui"/>
    <s v="Oui"/>
    <s v="Oui"/>
    <s v="Oui"/>
    <s v="Non"/>
    <s v="Non"/>
    <s v="Oui"/>
    <s v=""/>
    <s v=""/>
    <s v=""/>
    <s v=""/>
    <s v=""/>
    <s v=""/>
    <s v=""/>
    <s v=""/>
    <s v="Non"/>
    <s v=""/>
    <s v=""/>
    <s v=""/>
    <s v=""/>
    <s v=""/>
    <s v=""/>
    <s v=""/>
    <s v=""/>
    <s v=""/>
    <s v=""/>
    <s v=""/>
    <s v=""/>
    <s v=""/>
    <s v=""/>
    <s v=""/>
    <s v=""/>
    <s v=""/>
    <s v=""/>
    <s v=""/>
    <s v=""/>
    <s v=""/>
    <s v=""/>
    <x v="2"/>
    <s v="Non"/>
    <s v="Oui"/>
    <s v="Grand'Anse"/>
    <s v="Meme"/>
    <s v="Beaumont"/>
    <s v="Meme"/>
    <s v=""/>
    <s v=""/>
    <s v=""/>
    <s v=""/>
    <s v=""/>
    <s v=""/>
    <s v=""/>
    <s v=""/>
    <s v=""/>
    <s v=""/>
    <s v=""/>
    <s v=""/>
    <s v=""/>
    <s v=""/>
    <s v=""/>
    <s v=""/>
    <s v=""/>
    <s v=""/>
    <s v=""/>
    <s v=""/>
    <s v=""/>
    <s v=""/>
    <s v=""/>
    <s v=""/>
    <s v=""/>
    <s v=""/>
    <s v=""/>
    <s v=""/>
    <s v=""/>
    <s v=""/>
    <s v=""/>
    <s v=""/>
    <s v=""/>
    <s v=""/>
    <s v=""/>
    <s v=""/>
    <s v=""/>
    <s v=""/>
    <s v=""/>
    <s v=""/>
    <s v=""/>
    <s v=""/>
    <s v=""/>
    <s v=""/>
    <s v=""/>
    <s v=""/>
    <s v=""/>
    <s v=""/>
    <s v=""/>
    <s v=""/>
    <s v=""/>
    <s v=""/>
  </r>
  <r>
    <s v="619ecd86-1c9f-48eb-b134-5b24cbca3d4a"/>
    <s v="2021-06-22"/>
    <s v="CARE"/>
    <s v="CARE"/>
    <s v="TP52"/>
    <x v="1"/>
    <s v="Beaumont"/>
    <s v="Beaumont"/>
    <s v="Centre-ville de Beaumont / Cassanette"/>
    <s v="Marché communal de Beaumont"/>
    <x v="1"/>
    <s v="Enquête auprès d'un marchand"/>
    <s v=""/>
    <s v=""/>
    <s v=""/>
    <s v=""/>
    <s v=""/>
    <s v=""/>
    <s v=""/>
    <n v="30"/>
    <n v="20"/>
    <n v="35"/>
    <s v=""/>
    <n v="25"/>
    <n v="75"/>
    <n v="75"/>
    <n v="5"/>
    <s v=""/>
    <s v="Femme"/>
    <s v="Détaillant sur une table"/>
    <n v="1"/>
    <n v="0"/>
    <n v="1"/>
    <n v="0"/>
    <n v="1"/>
    <n v="0"/>
    <n v="0"/>
    <n v="0"/>
    <n v="0"/>
    <n v="0"/>
    <s v="Oui, il y a plus de commerçants par rapport au mois passé"/>
    <s v="Entre 21 et 6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x v="0"/>
    <s v=""/>
    <s v=""/>
    <s v=""/>
    <s v=""/>
    <s v=""/>
    <s v=""/>
    <s v="Non"/>
    <s v=""/>
    <s v=""/>
    <s v=""/>
    <s v=""/>
    <s v=""/>
    <s v=""/>
    <s v=""/>
    <s v=""/>
    <s v=""/>
    <s v=""/>
    <s v=""/>
    <s v=""/>
    <s v=""/>
    <s v=""/>
    <s v=""/>
    <s v=""/>
    <s v=""/>
    <s v=""/>
    <s v=""/>
    <s v=""/>
    <s v=""/>
    <s v=""/>
    <s v=""/>
    <s v="Non"/>
    <s v="Non"/>
    <s v="Oui"/>
    <s v="Sud"/>
    <s v="Différent"/>
    <s v="Les Cayes"/>
    <s v="Différent"/>
    <s v=""/>
    <s v=""/>
    <s v=""/>
    <s v=""/>
    <s v=""/>
    <s v=""/>
    <s v=""/>
    <s v=""/>
    <s v=""/>
    <s v=""/>
    <s v=""/>
    <s v=""/>
    <s v=""/>
    <s v=""/>
    <s v=""/>
    <s v=""/>
    <s v=""/>
    <s v=""/>
    <s v=""/>
    <s v=""/>
    <s v="Rien"/>
  </r>
  <r>
    <s v="98a162ff-a787-4838-bb95-57f9111df010"/>
    <s v="2021-06-22"/>
    <s v="CARE"/>
    <s v="CARE"/>
    <s v="TP52"/>
    <x v="1"/>
    <s v="Beaumont"/>
    <s v="Beaumont"/>
    <s v="Centre-ville de Beaumont / Cassanette"/>
    <s v="Marché communal de Beaumont"/>
    <x v="1"/>
    <s v="Enquête auprès d'un marchand"/>
    <s v=""/>
    <s v=""/>
    <s v=""/>
    <s v=""/>
    <s v=""/>
    <s v=""/>
    <s v=""/>
    <n v="30"/>
    <n v="20"/>
    <n v="35"/>
    <s v=""/>
    <n v="25"/>
    <n v="75"/>
    <n v="75"/>
    <n v="5"/>
    <s v=""/>
    <s v="Femme"/>
    <s v="Détaillant sur une table"/>
    <n v="1"/>
    <n v="0"/>
    <n v="0"/>
    <n v="0"/>
    <n v="1"/>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x v="0"/>
    <s v=""/>
    <s v=""/>
    <s v=""/>
    <s v=""/>
    <s v=""/>
    <s v=""/>
    <s v="Non"/>
    <s v=""/>
    <s v=""/>
    <s v=""/>
    <s v=""/>
    <s v=""/>
    <s v=""/>
    <s v=""/>
    <s v=""/>
    <s v=""/>
    <s v=""/>
    <s v=""/>
    <s v=""/>
    <s v=""/>
    <s v=""/>
    <s v=""/>
    <s v=""/>
    <s v=""/>
    <s v=""/>
    <s v=""/>
    <s v=""/>
    <s v=""/>
    <s v=""/>
    <s v=""/>
    <s v="Oui"/>
    <s v="Non"/>
    <s v="Oui"/>
    <s v="Sud"/>
    <s v="Différent"/>
    <s v="Les Cayes"/>
    <s v="Différent"/>
    <s v=""/>
    <s v=""/>
    <s v=""/>
    <s v=""/>
    <s v=""/>
    <s v=""/>
    <s v=""/>
    <s v=""/>
    <s v=""/>
    <s v=""/>
    <s v=""/>
    <s v=""/>
    <s v=""/>
    <s v=""/>
    <s v=""/>
    <s v=""/>
    <s v=""/>
    <s v=""/>
    <s v=""/>
    <s v=""/>
    <s v="Rien"/>
  </r>
  <r>
    <s v="3a63d543-53ac-4231-8315-b4933d38346a"/>
    <s v="2021-06-22"/>
    <s v="CARE"/>
    <s v="CARE"/>
    <s v="TP52"/>
    <x v="1"/>
    <s v="Beaumont"/>
    <s v="Beaumont"/>
    <s v="Centre-ville de Beaumont / Cassanette"/>
    <s v="Marché communal de Beaumont"/>
    <x v="1"/>
    <s v="Enquête auprès d'un marchand"/>
    <s v=""/>
    <s v=""/>
    <s v=""/>
    <s v=""/>
    <s v=""/>
    <s v=""/>
    <s v=""/>
    <n v="30"/>
    <n v="25"/>
    <n v="35"/>
    <s v=""/>
    <n v="25"/>
    <n v="75"/>
    <n v="75"/>
    <n v="5"/>
    <s v=""/>
    <s v="Femme"/>
    <s v="Détaillant sur une table"/>
    <n v="1"/>
    <n v="0"/>
    <n v="0"/>
    <n v="0"/>
    <n v="0"/>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x v="0"/>
    <s v=""/>
    <s v=""/>
    <s v=""/>
    <s v=""/>
    <s v=""/>
    <s v=""/>
    <s v="Non"/>
    <s v=""/>
    <s v=""/>
    <s v=""/>
    <s v=""/>
    <s v=""/>
    <s v=""/>
    <s v=""/>
    <s v=""/>
    <s v=""/>
    <s v=""/>
    <s v=""/>
    <s v=""/>
    <s v=""/>
    <s v=""/>
    <s v=""/>
    <s v=""/>
    <s v=""/>
    <s v=""/>
    <s v=""/>
    <s v=""/>
    <s v=""/>
    <s v=""/>
    <s v=""/>
    <s v="Oui"/>
    <s v="Non"/>
    <s v="Oui"/>
    <s v="Grand'Anse"/>
    <s v="Meme"/>
    <s v="Beaumont"/>
    <s v="Meme"/>
    <s v=""/>
    <s v=""/>
    <s v=""/>
    <s v=""/>
    <s v=""/>
    <s v=""/>
    <s v=""/>
    <s v=""/>
    <s v=""/>
    <s v=""/>
    <s v=""/>
    <s v=""/>
    <s v=""/>
    <s v=""/>
    <s v=""/>
    <s v=""/>
    <s v=""/>
    <s v=""/>
    <s v=""/>
    <s v=""/>
    <s v="Rien"/>
  </r>
  <r>
    <s v="768d7171-d353-4374-a9a7-edef458f39a7"/>
    <s v="2021-06-22"/>
    <s v="CARE"/>
    <s v="CARE"/>
    <s v="TP52"/>
    <x v="1"/>
    <s v="Beaumont"/>
    <s v="Beaumont"/>
    <s v="Centre-ville de Beaumont / Cassanette"/>
    <s v="Marché communal de Beaumont"/>
    <x v="1"/>
    <s v="Enquête auprès d'un marchand"/>
    <s v=""/>
    <s v=""/>
    <s v=""/>
    <s v=""/>
    <s v=""/>
    <s v=""/>
    <s v=""/>
    <n v="30"/>
    <n v="25"/>
    <n v="50"/>
    <s v=""/>
    <n v="20"/>
    <n v="75"/>
    <n v="100"/>
    <n v="5"/>
    <s v=""/>
    <s v="Femme"/>
    <s v="Détaillant sur une table"/>
    <n v="1"/>
    <n v="0"/>
    <n v="1"/>
    <n v="0"/>
    <n v="1"/>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x v="0"/>
    <s v=""/>
    <s v=""/>
    <s v=""/>
    <s v=""/>
    <s v=""/>
    <s v=""/>
    <s v="Non"/>
    <s v=""/>
    <s v=""/>
    <s v=""/>
    <s v=""/>
    <s v=""/>
    <s v=""/>
    <s v=""/>
    <s v=""/>
    <s v=""/>
    <s v=""/>
    <s v=""/>
    <s v=""/>
    <s v=""/>
    <s v=""/>
    <s v=""/>
    <s v=""/>
    <s v=""/>
    <s v=""/>
    <s v=""/>
    <s v=""/>
    <s v=""/>
    <s v=""/>
    <s v=""/>
    <s v="Non"/>
    <s v="Non"/>
    <s v="Oui"/>
    <s v="Sud"/>
    <s v="Différent"/>
    <s v="Les Cayes"/>
    <s v="Différent"/>
    <s v=""/>
    <s v=""/>
    <s v=""/>
    <s v=""/>
    <s v=""/>
    <s v=""/>
    <s v=""/>
    <s v=""/>
    <s v=""/>
    <s v=""/>
    <s v=""/>
    <s v=""/>
    <s v=""/>
    <s v=""/>
    <s v=""/>
    <s v=""/>
    <s v=""/>
    <s v=""/>
    <s v=""/>
    <s v=""/>
    <s v="Rien"/>
  </r>
  <r>
    <s v="5d3384ef-5d0c-4cf4-ae57-7023eb9501c3"/>
    <s v="2021-06-25"/>
    <s v="Croix-Rouge Neerlandaise"/>
    <s v="Croix-Rouge Neerlandaise"/>
    <s v="OJ_9690"/>
    <x v="4"/>
    <s v="Jacmel"/>
    <s v="Jacmel"/>
    <s v="Beaudoin"/>
    <s v="Marché Beaudoin"/>
    <x v="1"/>
    <s v="Enquête auprès d'un marchand"/>
    <s v=""/>
    <s v=""/>
    <s v=""/>
    <s v=""/>
    <s v=""/>
    <s v=""/>
    <n v="378"/>
    <s v=""/>
    <s v=""/>
    <s v=""/>
    <s v=""/>
    <s v=""/>
    <s v=""/>
    <s v=""/>
    <s v=""/>
    <s v=""/>
    <s v="Femme"/>
    <s v="Détaillant avec boutique"/>
    <n v="1"/>
    <n v="0"/>
    <n v="0"/>
    <n v="0"/>
    <n v="0"/>
    <n v="0"/>
    <n v="0"/>
    <n v="0"/>
    <n v="0"/>
    <n v="0"/>
    <s v="Non, il n'y a pas eu de variation"/>
    <s v="Moins de 20"/>
    <s v=""/>
    <s v=""/>
    <s v=""/>
    <s v=""/>
    <s v=""/>
    <s v=""/>
    <s v="Je ne sais pas, je ne souhaite pas répondre"/>
    <s v=""/>
    <s v=""/>
    <s v=""/>
    <s v=""/>
    <s v=""/>
    <s v=""/>
    <s v=""/>
    <s v=""/>
    <s v="Oui"/>
    <n v="1"/>
    <n v="0"/>
    <n v="0"/>
    <n v="0"/>
    <n v="1"/>
    <n v="0"/>
    <n v="0"/>
    <n v="0"/>
    <n v="0"/>
    <n v="0"/>
    <n v="0"/>
    <n v="0"/>
    <n v="0"/>
    <n v="0"/>
    <s v=""/>
    <n v="1"/>
    <n v="1"/>
    <n v="1"/>
    <n v="1"/>
    <n v="1"/>
    <n v="1"/>
    <n v="1"/>
    <x v="1"/>
    <s v="Non"/>
    <s v="Oui"/>
    <s v="Sud-Est"/>
    <s v="Meme"/>
    <s v="Jacmel"/>
    <s v="Meme"/>
    <s v=""/>
    <s v=""/>
    <s v=""/>
    <s v=""/>
    <s v=""/>
    <s v=""/>
    <s v=""/>
    <s v=""/>
    <s v=""/>
    <s v=""/>
    <s v=""/>
    <s v=""/>
    <s v=""/>
    <s v=""/>
    <s v=""/>
    <s v=""/>
    <s v=""/>
    <s v=""/>
    <s v=""/>
    <s v=""/>
    <s v=""/>
    <s v=""/>
    <s v=""/>
    <s v=""/>
    <s v=""/>
    <s v=""/>
    <s v=""/>
    <s v=""/>
    <s v=""/>
    <s v=""/>
    <s v=""/>
    <s v=""/>
    <s v=""/>
    <s v=""/>
    <s v=""/>
    <s v=""/>
    <s v=""/>
    <s v=""/>
    <s v=""/>
    <s v=""/>
    <s v=""/>
    <s v=""/>
    <s v=""/>
    <s v=""/>
    <s v=""/>
    <s v=""/>
    <s v=""/>
    <s v=""/>
    <s v=""/>
    <s v=""/>
    <s v=""/>
    <s v="J'ai trouvé beaucoup de difficulté auprès des  marchandis"/>
  </r>
  <r>
    <s v="91bbf0a4-ed4a-4586-8940-942f3e309a41"/>
    <s v="2021-06-25"/>
    <s v="Croix-Rouge Neerlandaise"/>
    <s v="Croix-Rouge Neerlandaise"/>
    <s v="OJ_9690"/>
    <x v="4"/>
    <s v="Jacmel"/>
    <s v="Jacmel"/>
    <s v="Beaudoin"/>
    <s v="Marché Beaudoin"/>
    <x v="1"/>
    <s v="Enquête auprès d'un marchand"/>
    <n v="250"/>
    <n v="96.153846153846104"/>
    <n v="95.652173913043399"/>
    <n v="120.689655172413"/>
    <s v=""/>
    <s v=""/>
    <s v=""/>
    <s v=""/>
    <s v=""/>
    <s v=""/>
    <s v=""/>
    <s v=""/>
    <s v=""/>
    <s v=""/>
    <s v=""/>
    <s v=""/>
    <s v="Femme"/>
    <s v="Détaillant avec boutique"/>
    <n v="1"/>
    <n v="0"/>
    <n v="0"/>
    <n v="0"/>
    <n v="0"/>
    <n v="0"/>
    <n v="0"/>
    <n v="0"/>
    <n v="0"/>
    <n v="0"/>
    <s v="Oui, il y a plus de commerçants par rapport au mois passé"/>
    <s v="Je ne sais pas / Je ne souhaite pas répondre"/>
    <s v="Je ne sais pas, je ne souhaite pas répondre"/>
    <s v="Je ne sais pas, je ne souhaite pas répondre"/>
    <s v="Je ne sais pas, je ne souhaite pas répondre"/>
    <s v="Je ne sais pas, je ne souhaite pas répondre"/>
    <s v=""/>
    <s v=""/>
    <s v=""/>
    <s v=""/>
    <s v=""/>
    <s v=""/>
    <s v=""/>
    <s v=""/>
    <s v=""/>
    <s v=""/>
    <s v=""/>
    <s v="Oui"/>
    <n v="1"/>
    <n v="1"/>
    <n v="0"/>
    <n v="0"/>
    <n v="1"/>
    <n v="0"/>
    <n v="0"/>
    <n v="0"/>
    <n v="0"/>
    <n v="0"/>
    <n v="0"/>
    <n v="0"/>
    <n v="0"/>
    <n v="0"/>
    <s v=""/>
    <n v="1"/>
    <n v="1"/>
    <n v="1"/>
    <n v="1"/>
    <n v="0"/>
    <n v="0"/>
    <n v="0"/>
    <x v="1"/>
    <s v="Non"/>
    <s v="Oui"/>
    <s v="Sud-Est"/>
    <s v="Meme"/>
    <s v="Jacmel"/>
    <s v="Meme"/>
    <s v=""/>
    <s v=""/>
    <s v=""/>
    <s v=""/>
    <s v=""/>
    <s v=""/>
    <s v=""/>
    <s v=""/>
    <s v=""/>
    <s v=""/>
    <s v=""/>
    <s v=""/>
    <s v=""/>
    <s v=""/>
    <s v=""/>
    <s v=""/>
    <s v=""/>
    <s v=""/>
    <s v=""/>
    <s v=""/>
    <s v=""/>
    <s v=""/>
    <s v=""/>
    <s v=""/>
    <s v=""/>
    <s v=""/>
    <s v=""/>
    <s v=""/>
    <s v=""/>
    <s v=""/>
    <s v=""/>
    <s v=""/>
    <s v=""/>
    <s v=""/>
    <s v=""/>
    <s v=""/>
    <s v=""/>
    <s v=""/>
    <s v=""/>
    <s v=""/>
    <s v=""/>
    <s v=""/>
    <s v=""/>
    <s v=""/>
    <s v=""/>
    <s v=""/>
    <s v=""/>
    <s v=""/>
    <s v=""/>
    <s v=""/>
    <s v=""/>
    <s v="Des marchands demandent si l'enquête va apporter une amélioration de la situation"/>
  </r>
  <r>
    <s v="42d78d50-1ad3-4610-8df0-f8f728d61f13"/>
    <s v="2021-06-25"/>
    <s v="Croix-Rouge Neerlandaise"/>
    <s v="Croix-Rouge Neerlandaise"/>
    <s v="OJ_9690"/>
    <x v="4"/>
    <s v="Jacmel"/>
    <s v="Jacmel"/>
    <s v="Beaudoin"/>
    <s v="Marché Beaudoin"/>
    <x v="1"/>
    <s v="Enquête auprès d'un marchand"/>
    <s v=""/>
    <s v=""/>
    <s v=""/>
    <s v=""/>
    <s v=""/>
    <s v=""/>
    <s v=""/>
    <s v=""/>
    <s v=""/>
    <s v=""/>
    <s v=""/>
    <s v=""/>
    <s v=""/>
    <s v=""/>
    <s v=""/>
    <s v=""/>
    <s v="Femme"/>
    <s v="Détaillant avec boutique"/>
    <n v="0"/>
    <n v="0"/>
    <n v="0"/>
    <n v="0"/>
    <n v="0"/>
    <n v="0"/>
    <n v="0"/>
    <n v="0"/>
    <n v="0"/>
    <n v="1"/>
    <s v="Je ne sais pas / Je ne souhaite pas répondre"/>
    <s v="Je ne sais pas / Je ne souhaite pas répondre"/>
    <s v=""/>
    <s v=""/>
    <s v=""/>
    <s v=""/>
    <s v=""/>
    <s v=""/>
    <s v=""/>
    <s v=""/>
    <s v=""/>
    <s v=""/>
    <s v=""/>
    <s v=""/>
    <s v=""/>
    <s v=""/>
    <s v=""/>
    <s v="Je ne sais pas, je ne souhaite pas répondre"/>
    <s v=""/>
    <s v=""/>
    <s v=""/>
    <s v=""/>
    <s v=""/>
    <s v=""/>
    <s v=""/>
    <s v=""/>
    <s v=""/>
    <s v=""/>
    <s v=""/>
    <s v=""/>
    <s v=""/>
    <s v=""/>
    <s v=""/>
    <s v=""/>
    <s v=""/>
    <s v=""/>
    <s v=""/>
    <s v=""/>
    <s v=""/>
    <s v=""/>
    <x v="3"/>
    <s v="Non"/>
    <s v="Oui"/>
    <s v="Sud-Est"/>
    <s v="Meme"/>
    <s v="Jacmel"/>
    <s v="Meme"/>
    <s v=""/>
    <s v=""/>
    <s v=""/>
    <s v=""/>
    <s v=""/>
    <s v=""/>
    <s v=""/>
    <s v=""/>
    <s v=""/>
    <s v=""/>
    <s v=""/>
    <s v=""/>
    <s v=""/>
    <s v=""/>
    <s v=""/>
    <s v=""/>
    <s v=""/>
    <s v=""/>
    <s v=""/>
    <s v=""/>
    <s v=""/>
    <s v=""/>
    <s v=""/>
    <s v=""/>
    <s v=""/>
    <s v=""/>
    <s v=""/>
    <s v=""/>
    <s v=""/>
    <s v=""/>
    <s v=""/>
    <s v=""/>
    <s v=""/>
    <s v=""/>
    <s v=""/>
    <s v=""/>
    <s v=""/>
    <s v=""/>
    <s v=""/>
    <s v=""/>
    <s v=""/>
    <s v=""/>
    <s v=""/>
    <s v=""/>
    <s v=""/>
    <s v=""/>
    <s v=""/>
    <s v=""/>
    <s v=""/>
    <s v=""/>
    <s v=""/>
    <s v="Ce proprietaire de ce Magasin ne pouvait pas repondre à toutes les questions à cause qu'il a des produits qu'il n'en a pas, suite au problème d'insecurité"/>
  </r>
  <r>
    <s v="9a4d6d2f-1de2-4adf-94c5-0bb59b243df9"/>
    <s v="2021-06-25"/>
    <s v="Croix-Rouge Neerlandaise"/>
    <s v="Croix-Rouge Neerlandaise"/>
    <s v="PS_6827"/>
    <x v="4"/>
    <s v="Jacmel"/>
    <s v="Jacmel"/>
    <s v="Beaudoin"/>
    <s v="Marché Beaudoin"/>
    <x v="1"/>
    <s v="Enquête auprès d'un marchand"/>
    <n v="250"/>
    <n v="115.384615384615"/>
    <n v="108.695652173913"/>
    <n v="103.448275862068"/>
    <s v=""/>
    <s v=""/>
    <s v="Je ne sais pas, je ne souhaite pas répondre"/>
    <s v=""/>
    <s v=""/>
    <s v=""/>
    <s v=""/>
    <s v=""/>
    <s v=""/>
    <s v=""/>
    <s v=""/>
    <s v=""/>
    <s v="Femme"/>
    <s v="Détaillant sur une table"/>
    <n v="1"/>
    <n v="0"/>
    <n v="0"/>
    <n v="0"/>
    <n v="0"/>
    <n v="0"/>
    <n v="0"/>
    <n v="0"/>
    <n v="0"/>
    <n v="0"/>
    <s v="Oui, il y a moins de commerçants par rapport au mois passé"/>
    <s v="Moins de 20"/>
    <s v="Je ne sais pas, je ne souhaite pas répondre"/>
    <s v="Oui"/>
    <s v="Non"/>
    <s v="Je ne sais pas, je ne souhaite pas répondre"/>
    <m/>
    <m/>
    <m/>
    <s v=""/>
    <s v=""/>
    <s v=""/>
    <s v=""/>
    <s v=""/>
    <s v=""/>
    <s v=""/>
    <s v=""/>
    <s v="Oui"/>
    <n v="1"/>
    <n v="1"/>
    <n v="0"/>
    <n v="0"/>
    <n v="1"/>
    <n v="1"/>
    <n v="0"/>
    <n v="0"/>
    <n v="0"/>
    <n v="0"/>
    <n v="0"/>
    <n v="0"/>
    <n v="0"/>
    <n v="0"/>
    <s v=""/>
    <n v="1"/>
    <n v="1"/>
    <n v="0"/>
    <n v="0"/>
    <n v="0"/>
    <n v="0"/>
    <n v="1"/>
    <x v="1"/>
    <s v="Non"/>
    <s v="Oui"/>
    <s v="Sud-Est"/>
    <s v="Meme"/>
    <s v="Jacmel"/>
    <s v="Meme"/>
    <s v=""/>
    <s v=""/>
    <s v=""/>
    <s v=""/>
    <s v=""/>
    <s v=""/>
    <s v=""/>
    <s v=""/>
    <s v=""/>
    <s v=""/>
    <s v=""/>
    <s v=""/>
    <s v=""/>
    <s v=""/>
    <s v=""/>
    <s v=""/>
    <s v=""/>
    <s v=""/>
    <s v=""/>
    <s v=""/>
    <s v=""/>
    <s v=""/>
    <s v=""/>
    <s v=""/>
    <s v=""/>
    <s v=""/>
    <s v=""/>
    <s v=""/>
    <s v=""/>
    <s v=""/>
    <s v=""/>
    <s v=""/>
    <s v=""/>
    <s v=""/>
    <s v=""/>
    <s v=""/>
    <s v=""/>
    <s v=""/>
    <s v=""/>
    <s v=""/>
    <s v=""/>
    <s v=""/>
    <s v=""/>
    <s v=""/>
    <s v=""/>
    <s v=""/>
    <s v=""/>
    <s v=""/>
    <s v=""/>
    <s v=""/>
    <s v=""/>
    <s v="Ce marchand ne vend pas d'haricot noir"/>
  </r>
  <r>
    <s v="b49e5c39-5ba0-44b9-be7c-65c2c86c740f"/>
    <s v="2021-06-25"/>
    <s v="Croix-Rouge Neerlandaise"/>
    <s v="Croix-Rouge Neerlandaise"/>
    <s v="PS_6827"/>
    <x v="4"/>
    <s v="Jacmel"/>
    <s v="Jacmel"/>
    <s v="Beaudoin"/>
    <s v="Marché Beaudoin"/>
    <x v="1"/>
    <s v="Enquête auprès d'un marchand"/>
    <n v="175"/>
    <n v="115.384615384615"/>
    <n v="108.695652173913"/>
    <n v="93.103448275861993"/>
    <n v="212.5"/>
    <s v=""/>
    <n v="425"/>
    <n v="30"/>
    <n v="25"/>
    <n v="50"/>
    <n v="300"/>
    <n v="30"/>
    <n v="100"/>
    <n v="50"/>
    <s v=""/>
    <s v=""/>
    <s v="Femme"/>
    <s v="Détaillant sur une table"/>
    <n v="1"/>
    <n v="0"/>
    <n v="0"/>
    <n v="0"/>
    <n v="0"/>
    <n v="0"/>
    <n v="0"/>
    <n v="0"/>
    <n v="0"/>
    <n v="0"/>
    <s v="Oui, il y a moins de commerçants par rapport au mois passé"/>
    <s v="Moins de 20"/>
    <s v="Je ne sais pas, je ne souhaite pas répondre"/>
    <s v="Oui"/>
    <s v="Non"/>
    <s v="Je ne sais pas, je ne souhaite pas répondre"/>
    <s v="Non"/>
    <s v=""/>
    <s v="Oui"/>
    <s v="Je ne sais pas, je ne souhaite pas répondre"/>
    <s v="Je ne sais pas, je ne souhaite pas répondre"/>
    <s v="Je ne sais pas, je ne souhaite pas répondre"/>
    <s v="Oui"/>
    <s v="Oui"/>
    <s v="Je ne sais pas, je ne souhaite pas répondre"/>
    <s v="Je ne sais pas, je ne souhaite pas répondre"/>
    <s v=""/>
    <s v="Oui"/>
    <n v="1"/>
    <n v="1"/>
    <n v="0"/>
    <n v="0"/>
    <n v="1"/>
    <n v="1"/>
    <n v="0"/>
    <n v="0"/>
    <n v="0"/>
    <n v="0"/>
    <n v="0"/>
    <n v="0"/>
    <n v="0"/>
    <n v="0"/>
    <s v=""/>
    <n v="1"/>
    <n v="1"/>
    <n v="0"/>
    <n v="1"/>
    <n v="0"/>
    <n v="0"/>
    <n v="0"/>
    <x v="1"/>
    <s v="Non"/>
    <s v="Oui"/>
    <s v="Sud-Est"/>
    <s v="Meme"/>
    <s v="Jacmel"/>
    <s v="Meme"/>
    <s v="Oui"/>
    <n v="1"/>
    <n v="0"/>
    <n v="0"/>
    <n v="1"/>
    <n v="1"/>
    <n v="0"/>
    <n v="0"/>
    <n v="0"/>
    <n v="0"/>
    <n v="0"/>
    <n v="0"/>
    <n v="0"/>
    <n v="0"/>
    <s v=""/>
    <s v="Savon lessive Savon pour se laver"/>
    <n v="1"/>
    <n v="0"/>
    <n v="0"/>
    <n v="0"/>
    <n v="0"/>
    <n v="0"/>
    <n v="0"/>
    <n v="1"/>
    <s v="Non"/>
    <s v="Non"/>
    <s v="Oui"/>
    <s v="Sud-Est"/>
    <s v="Meme"/>
    <s v="Jacmel"/>
    <s v="Meme"/>
    <s v=""/>
    <s v=""/>
    <s v=""/>
    <s v=""/>
    <s v=""/>
    <s v=""/>
    <s v=""/>
    <s v=""/>
    <s v=""/>
    <s v=""/>
    <s v=""/>
    <s v=""/>
    <s v=""/>
    <s v=""/>
    <s v=""/>
    <s v=""/>
    <s v=""/>
    <s v=""/>
    <s v=""/>
    <s v=""/>
    <s v=""/>
  </r>
  <r>
    <s v="2449a4ee-bc9f-464b-9efb-22f7c24fd41d"/>
    <s v="2021-06-25"/>
    <s v="Croix-Rouge Neerlandaise"/>
    <s v="Croix-Rouge Neerlandaise"/>
    <s v="PS_6827"/>
    <x v="4"/>
    <s v="Jacmel"/>
    <s v="Jacmel"/>
    <s v="Beaudoin"/>
    <s v="Marché Beaudoin"/>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Je ne sais pas, je ne souhaite pas répondre"/>
    <s v=""/>
    <s v=""/>
    <s v=""/>
    <s v=""/>
    <s v=""/>
    <s v=""/>
    <s v=""/>
    <s v=""/>
    <s v=""/>
    <s v=""/>
    <s v=""/>
    <s v=""/>
  </r>
  <r>
    <s v="d5152c93-4c02-479d-b276-f00e56798900"/>
    <s v="2021-06-25"/>
    <s v="Croix-Rouge Neerlandaise"/>
    <s v="Croix-Rouge Neerlandaise"/>
    <s v="PS_6827"/>
    <x v="4"/>
    <s v="Jacmel"/>
    <s v="Jacmel"/>
    <s v="Beaudoin"/>
    <s v="Marché Beaudoin"/>
    <x v="1"/>
    <s v="Enquête auprès d'un marchand"/>
    <s v=""/>
    <s v=""/>
    <s v=""/>
    <s v=""/>
    <s v=""/>
    <s v=""/>
    <s v=""/>
    <n v="30"/>
    <n v="25"/>
    <n v="50"/>
    <s v=""/>
    <n v="35"/>
    <n v="125"/>
    <s v=""/>
    <s v=""/>
    <s v=""/>
    <s v="Femme"/>
    <s v="Détaillant sur une table"/>
    <n v="1"/>
    <n v="0"/>
    <n v="0"/>
    <n v="0"/>
    <n v="0"/>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Oui"/>
    <s v=""/>
    <s v=""/>
    <s v=""/>
    <s v=""/>
    <s v=""/>
    <s v=""/>
    <s v=""/>
    <s v=""/>
    <s v=""/>
    <s v=""/>
    <s v=""/>
    <s v=""/>
    <s v=""/>
    <s v=""/>
    <s v=""/>
    <s v=""/>
    <s v=""/>
    <s v=""/>
    <s v=""/>
    <s v=""/>
    <s v=""/>
    <s v=""/>
    <s v=""/>
    <s v=""/>
    <s v=""/>
    <x v="0"/>
    <s v=""/>
    <s v=""/>
    <s v=""/>
    <s v=""/>
    <s v=""/>
    <s v=""/>
    <s v="Non"/>
    <s v=""/>
    <s v=""/>
    <s v=""/>
    <s v=""/>
    <s v=""/>
    <s v=""/>
    <s v=""/>
    <s v=""/>
    <s v=""/>
    <s v=""/>
    <s v=""/>
    <s v=""/>
    <s v=""/>
    <s v=""/>
    <s v=""/>
    <s v=""/>
    <s v=""/>
    <s v=""/>
    <s v=""/>
    <s v=""/>
    <s v=""/>
    <s v=""/>
    <s v=""/>
    <s v="Non"/>
    <s v="Non"/>
    <s v="Oui"/>
    <s v="Sud-Est"/>
    <s v="Meme"/>
    <s v="Anse-à-Pître"/>
    <s v="Différent"/>
    <s v=""/>
    <s v=""/>
    <s v=""/>
    <s v=""/>
    <s v=""/>
    <s v=""/>
    <s v=""/>
    <s v=""/>
    <s v=""/>
    <s v=""/>
    <s v=""/>
    <s v=""/>
    <s v=""/>
    <s v=""/>
    <s v=""/>
    <s v=""/>
    <s v=""/>
    <s v=""/>
    <s v=""/>
    <s v=""/>
    <s v=""/>
  </r>
  <r>
    <s v="104978b6-6a98-4935-8399-c4fb36a845be"/>
    <s v="2021-06-25"/>
    <s v="WFP"/>
    <s v="WFP"/>
    <s v="nord_5661"/>
    <x v="6"/>
    <s v="Limonade"/>
    <s v="Limonade"/>
    <s v="Limonade"/>
    <s v="Marché principal de Limonade"/>
    <x v="1"/>
    <s v="Enquête auprès d'un marchand"/>
    <n v="122.5"/>
    <n v="134.61538461538399"/>
    <n v="106.521739130434"/>
    <n v="96.551724137931004"/>
    <n v="291.666666666666"/>
    <n v="437.5"/>
    <n v="500"/>
    <s v=""/>
    <s v=""/>
    <s v=""/>
    <s v=""/>
    <s v=""/>
    <s v=""/>
    <s v=""/>
    <s v=""/>
    <s v=""/>
    <s v="Femme"/>
    <s v="Détaillant sur une table"/>
    <n v="1"/>
    <n v="0"/>
    <n v="0"/>
    <n v="0"/>
    <n v="0"/>
    <n v="0"/>
    <n v="0"/>
    <n v="0"/>
    <n v="0"/>
    <n v="0"/>
    <s v="Non, il n'y a pas eu de variation"/>
    <s v="Moins de 20"/>
    <s v="Oui"/>
    <s v="Oui"/>
    <s v="Oui"/>
    <s v="Oui"/>
    <s v="Non"/>
    <s v="Non"/>
    <s v="Non"/>
    <s v=""/>
    <s v=""/>
    <s v=""/>
    <s v=""/>
    <s v=""/>
    <s v=""/>
    <s v=""/>
    <s v=""/>
    <s v="Non"/>
    <s v=""/>
    <s v=""/>
    <s v=""/>
    <s v=""/>
    <s v=""/>
    <s v=""/>
    <s v=""/>
    <s v=""/>
    <s v=""/>
    <s v=""/>
    <s v=""/>
    <s v=""/>
    <s v=""/>
    <s v=""/>
    <s v=""/>
    <s v=""/>
    <s v=""/>
    <s v=""/>
    <s v=""/>
    <s v=""/>
    <s v=""/>
    <s v=""/>
    <x v="1"/>
    <s v="Non"/>
    <s v="Oui"/>
    <s v="Nord"/>
    <s v="Meme"/>
    <s v="Cap-Haïtien"/>
    <s v="Différent"/>
    <s v=""/>
    <s v=""/>
    <s v=""/>
    <s v=""/>
    <s v=""/>
    <s v=""/>
    <s v=""/>
    <s v=""/>
    <s v=""/>
    <s v=""/>
    <s v=""/>
    <s v=""/>
    <s v=""/>
    <s v=""/>
    <s v=""/>
    <s v=""/>
    <s v=""/>
    <s v=""/>
    <s v=""/>
    <s v=""/>
    <s v=""/>
    <s v=""/>
    <s v=""/>
    <s v=""/>
    <s v=""/>
    <s v=""/>
    <s v=""/>
    <s v=""/>
    <s v=""/>
    <s v=""/>
    <s v=""/>
    <s v=""/>
    <s v=""/>
    <s v=""/>
    <s v=""/>
    <s v=""/>
    <s v=""/>
    <s v=""/>
    <s v=""/>
    <s v=""/>
    <s v=""/>
    <s v=""/>
    <s v=""/>
    <s v=""/>
    <s v=""/>
    <s v=""/>
    <s v=""/>
    <s v=""/>
    <s v=""/>
    <s v=""/>
    <s v=""/>
    <s v="Pas de commentaire"/>
  </r>
  <r>
    <s v="dad53f0e-3804-48a5-840c-9f461358e3fa"/>
    <s v="2021-06-25"/>
    <s v="WFP"/>
    <s v="WFP"/>
    <s v="nord_5661"/>
    <x v="6"/>
    <s v="Limonade"/>
    <s v="Limonade"/>
    <s v="Limonade"/>
    <s v="Marché principal de Limonade"/>
    <x v="1"/>
    <s v="Enquête auprès d'un marchand"/>
    <n v="122.5"/>
    <n v="134.61538461538399"/>
    <n v="106.521739130434"/>
    <n v="96.551724137931004"/>
    <n v="291.666666666666"/>
    <n v="437.5"/>
    <n v="600"/>
    <s v=""/>
    <s v=""/>
    <s v=""/>
    <s v=""/>
    <s v=""/>
    <s v=""/>
    <s v=""/>
    <s v=""/>
    <s v=""/>
    <s v="Femme"/>
    <s v="Détaillant sur une table"/>
    <n v="1"/>
    <n v="0"/>
    <n v="0"/>
    <n v="0"/>
    <n v="0"/>
    <n v="0"/>
    <n v="0"/>
    <n v="0"/>
    <n v="0"/>
    <n v="0"/>
    <s v="Non, il n'y a pas eu de variation"/>
    <s v="Moins de 20"/>
    <s v="Oui"/>
    <s v="Oui"/>
    <s v="Oui"/>
    <s v="Oui"/>
    <s v="Oui"/>
    <s v="Non"/>
    <s v="Non"/>
    <s v=""/>
    <s v=""/>
    <s v=""/>
    <s v=""/>
    <s v=""/>
    <s v=""/>
    <s v=""/>
    <s v=""/>
    <s v="Non"/>
    <s v=""/>
    <s v=""/>
    <s v=""/>
    <s v=""/>
    <s v=""/>
    <s v=""/>
    <s v=""/>
    <s v=""/>
    <s v=""/>
    <s v=""/>
    <s v=""/>
    <s v=""/>
    <s v=""/>
    <s v=""/>
    <s v=""/>
    <s v=""/>
    <s v=""/>
    <s v=""/>
    <s v=""/>
    <s v=""/>
    <s v=""/>
    <s v=""/>
    <x v="1"/>
    <s v="Non"/>
    <s v="Oui"/>
    <s v="Nord"/>
    <s v="Meme"/>
    <s v="Limonade"/>
    <s v="Meme"/>
    <s v=""/>
    <s v=""/>
    <s v=""/>
    <s v=""/>
    <s v=""/>
    <s v=""/>
    <s v=""/>
    <s v=""/>
    <s v=""/>
    <s v=""/>
    <s v=""/>
    <s v=""/>
    <s v=""/>
    <s v=""/>
    <s v=""/>
    <s v=""/>
    <s v=""/>
    <s v=""/>
    <s v=""/>
    <s v=""/>
    <s v=""/>
    <s v=""/>
    <s v=""/>
    <s v=""/>
    <s v=""/>
    <s v=""/>
    <s v=""/>
    <s v=""/>
    <s v=""/>
    <s v=""/>
    <s v=""/>
    <s v=""/>
    <s v=""/>
    <s v=""/>
    <s v=""/>
    <s v=""/>
    <s v=""/>
    <s v=""/>
    <s v=""/>
    <s v=""/>
    <s v=""/>
    <s v=""/>
    <s v=""/>
    <s v=""/>
    <s v=""/>
    <s v=""/>
    <s v=""/>
    <s v=""/>
    <s v=""/>
    <s v=""/>
    <s v=""/>
    <s v="Pas de commentaire"/>
  </r>
  <r>
    <s v="f34c3dec-1292-4b8d-b36a-a83eb21ec7f9"/>
    <s v="2021-06-25"/>
    <s v="WFP"/>
    <s v="WFP"/>
    <s v="nord_5661"/>
    <x v="6"/>
    <s v="Limonade"/>
    <s v="Limonade"/>
    <s v="Limonade"/>
    <s v="Marché principal de Limonade"/>
    <x v="1"/>
    <s v="Enquête auprès d'un marchand"/>
    <n v="122.5"/>
    <n v="134.61538461538399"/>
    <n v="106.521739130434"/>
    <n v="96.551724137931004"/>
    <n v="291.666666666666"/>
    <n v="437.5"/>
    <n v="700"/>
    <s v=""/>
    <s v=""/>
    <s v=""/>
    <s v=""/>
    <s v=""/>
    <s v=""/>
    <s v=""/>
    <s v=""/>
    <s v=""/>
    <s v="Femme"/>
    <s v="Détaillant sur une table"/>
    <n v="1"/>
    <n v="0"/>
    <n v="0"/>
    <n v="0"/>
    <n v="0"/>
    <n v="0"/>
    <n v="0"/>
    <n v="0"/>
    <n v="0"/>
    <n v="0"/>
    <s v="Non, il n'y a pas eu de variation"/>
    <s v="Moins de 20"/>
    <s v="Oui"/>
    <s v="Oui"/>
    <s v="Oui"/>
    <s v="Oui"/>
    <s v="Non"/>
    <s v="Non"/>
    <s v="Oui"/>
    <s v=""/>
    <s v=""/>
    <s v=""/>
    <s v=""/>
    <s v=""/>
    <s v=""/>
    <s v=""/>
    <s v=""/>
    <s v="Non"/>
    <s v=""/>
    <s v=""/>
    <s v=""/>
    <s v=""/>
    <s v=""/>
    <s v=""/>
    <s v=""/>
    <s v=""/>
    <s v=""/>
    <s v=""/>
    <s v=""/>
    <s v=""/>
    <s v=""/>
    <s v=""/>
    <s v=""/>
    <s v=""/>
    <s v=""/>
    <s v=""/>
    <s v=""/>
    <s v=""/>
    <s v=""/>
    <s v=""/>
    <x v="1"/>
    <s v="Non"/>
    <s v="Oui"/>
    <s v="Nord"/>
    <s v="Meme"/>
    <s v="Cap-Haïtien"/>
    <s v="Différent"/>
    <s v=""/>
    <s v=""/>
    <s v=""/>
    <s v=""/>
    <s v=""/>
    <s v=""/>
    <s v=""/>
    <s v=""/>
    <s v=""/>
    <s v=""/>
    <s v=""/>
    <s v=""/>
    <s v=""/>
    <s v=""/>
    <s v=""/>
    <s v=""/>
    <s v=""/>
    <s v=""/>
    <s v=""/>
    <s v=""/>
    <s v=""/>
    <s v=""/>
    <s v=""/>
    <s v=""/>
    <s v=""/>
    <s v=""/>
    <s v=""/>
    <s v=""/>
    <s v=""/>
    <s v=""/>
    <s v=""/>
    <s v=""/>
    <s v=""/>
    <s v=""/>
    <s v=""/>
    <s v=""/>
    <s v=""/>
    <s v=""/>
    <s v=""/>
    <s v=""/>
    <s v=""/>
    <s v=""/>
    <s v=""/>
    <s v=""/>
    <s v=""/>
    <s v=""/>
    <s v=""/>
    <s v=""/>
    <s v=""/>
    <s v=""/>
    <s v=""/>
    <s v="Pas de commentaire"/>
  </r>
  <r>
    <s v="b6afad6f-5bdd-4374-8abc-ea831c93796d"/>
    <s v="2021-06-25"/>
    <s v="WFP"/>
    <s v="WFP"/>
    <s v="nord_5661"/>
    <x v="6"/>
    <s v="Limonade"/>
    <s v="Limonade"/>
    <s v="Limonade"/>
    <s v="Marché principal de Limonade"/>
    <x v="1"/>
    <s v="Enquête auprès d'un marchand"/>
    <s v=""/>
    <s v=""/>
    <s v=""/>
    <s v=""/>
    <s v=""/>
    <s v=""/>
    <s v=""/>
    <n v="25"/>
    <n v="15"/>
    <n v="25"/>
    <n v="150"/>
    <n v="15"/>
    <n v="42.5"/>
    <n v="60"/>
    <n v="5"/>
    <s v=""/>
    <s v="Femme"/>
    <s v="Détaillant mobile"/>
    <n v="1"/>
    <n v="0"/>
    <n v="0"/>
    <n v="0"/>
    <n v="0"/>
    <n v="0"/>
    <n v="0"/>
    <n v="0"/>
    <n v="0"/>
    <n v="0"/>
    <s v="Non, il n'y a pas eu de variation"/>
    <s v="Moins de 20"/>
    <s v=""/>
    <s v=""/>
    <s v=""/>
    <s v=""/>
    <s v=""/>
    <s v=""/>
    <s v=""/>
    <s v="Non"/>
    <s v="Non"/>
    <s v="Oui"/>
    <s v="Oui"/>
    <s v="Oui"/>
    <s v="Oui"/>
    <s v="Oui"/>
    <s v="Non"/>
    <s v=""/>
    <s v=""/>
    <s v=""/>
    <s v=""/>
    <s v=""/>
    <s v=""/>
    <s v=""/>
    <s v=""/>
    <s v=""/>
    <s v=""/>
    <s v=""/>
    <s v=""/>
    <s v=""/>
    <s v=""/>
    <s v=""/>
    <s v=""/>
    <s v=""/>
    <s v=""/>
    <s v=""/>
    <s v=""/>
    <s v=""/>
    <s v=""/>
    <s v=""/>
    <x v="0"/>
    <s v=""/>
    <s v=""/>
    <s v=""/>
    <s v=""/>
    <s v=""/>
    <s v=""/>
    <s v="Non"/>
    <s v=""/>
    <s v=""/>
    <s v=""/>
    <s v=""/>
    <s v=""/>
    <s v=""/>
    <s v=""/>
    <s v=""/>
    <s v=""/>
    <s v=""/>
    <s v=""/>
    <s v=""/>
    <s v=""/>
    <s v=""/>
    <s v=""/>
    <s v=""/>
    <s v=""/>
    <s v=""/>
    <s v=""/>
    <s v=""/>
    <s v=""/>
    <s v=""/>
    <s v=""/>
    <s v="Non"/>
    <s v="Non"/>
    <s v="Oui"/>
    <s v="Nord"/>
    <s v="Meme"/>
    <s v="Limonade"/>
    <s v="Meme"/>
    <s v=""/>
    <s v=""/>
    <s v=""/>
    <s v=""/>
    <s v=""/>
    <s v=""/>
    <s v=""/>
    <s v=""/>
    <s v=""/>
    <s v=""/>
    <s v=""/>
    <s v=""/>
    <s v=""/>
    <s v=""/>
    <s v=""/>
    <s v=""/>
    <s v=""/>
    <s v=""/>
    <s v=""/>
    <s v=""/>
    <s v=""/>
  </r>
  <r>
    <s v="aa1e70d4-faac-416a-8c85-3bc25487c321"/>
    <s v="2021-06-25"/>
    <s v="WFP"/>
    <s v="WFP"/>
    <s v="nord_5661"/>
    <x v="6"/>
    <s v="Limonade"/>
    <s v="Limonade"/>
    <s v="Limonade"/>
    <s v="Marché principal de Limonade"/>
    <x v="1"/>
    <s v="Enquête auprès d'un marchand"/>
    <s v=""/>
    <s v=""/>
    <s v=""/>
    <s v=""/>
    <s v=""/>
    <s v=""/>
    <s v=""/>
    <n v="25"/>
    <n v="15"/>
    <n v="25"/>
    <n v="150"/>
    <n v="15"/>
    <n v="56.6666666666666"/>
    <n v="75"/>
    <n v="5"/>
    <s v=""/>
    <s v="Femme"/>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x v="0"/>
    <s v=""/>
    <s v=""/>
    <s v=""/>
    <s v=""/>
    <s v=""/>
    <s v=""/>
    <s v="Non"/>
    <s v=""/>
    <s v=""/>
    <s v=""/>
    <s v=""/>
    <s v=""/>
    <s v=""/>
    <s v=""/>
    <s v=""/>
    <s v=""/>
    <s v=""/>
    <s v=""/>
    <s v=""/>
    <s v=""/>
    <s v=""/>
    <s v=""/>
    <s v=""/>
    <s v=""/>
    <s v=""/>
    <s v=""/>
    <s v=""/>
    <s v=""/>
    <s v=""/>
    <s v=""/>
    <s v="Non"/>
    <s v="Non"/>
    <s v="Oui"/>
    <s v="Nord"/>
    <s v="Meme"/>
    <s v="Cap-Haïtien"/>
    <s v="Différent"/>
    <s v=""/>
    <s v=""/>
    <s v=""/>
    <s v=""/>
    <s v=""/>
    <s v=""/>
    <s v=""/>
    <s v=""/>
    <s v=""/>
    <s v=""/>
    <s v=""/>
    <s v=""/>
    <s v=""/>
    <s v=""/>
    <s v=""/>
    <s v=""/>
    <s v=""/>
    <s v=""/>
    <s v=""/>
    <s v=""/>
    <s v=""/>
  </r>
  <r>
    <s v="3683de55-0069-4538-b979-e6174bebadb2"/>
    <s v="2021-06-25"/>
    <s v="WFP"/>
    <s v="WFP"/>
    <s v="nord_5661"/>
    <x v="6"/>
    <s v="Limonade"/>
    <s v="Limonade"/>
    <s v="Limonade"/>
    <s v="Marché principal de Limonade"/>
    <x v="1"/>
    <s v="Enquête auprès d'un marchand"/>
    <s v=""/>
    <s v=""/>
    <s v=""/>
    <s v=""/>
    <s v=""/>
    <s v=""/>
    <s v=""/>
    <n v="25"/>
    <n v="15"/>
    <n v="25"/>
    <n v="150"/>
    <n v="15"/>
    <n v="42.5"/>
    <n v="75"/>
    <n v="5"/>
    <s v=""/>
    <s v="Femme"/>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x v="0"/>
    <s v=""/>
    <s v=""/>
    <s v=""/>
    <s v=""/>
    <s v=""/>
    <s v=""/>
    <s v="Non"/>
    <s v=""/>
    <s v=""/>
    <s v=""/>
    <s v=""/>
    <s v=""/>
    <s v=""/>
    <s v=""/>
    <s v=""/>
    <s v=""/>
    <s v=""/>
    <s v=""/>
    <s v=""/>
    <s v=""/>
    <s v=""/>
    <s v=""/>
    <s v=""/>
    <s v=""/>
    <s v=""/>
    <s v=""/>
    <s v=""/>
    <s v=""/>
    <s v=""/>
    <s v=""/>
    <s v="Non"/>
    <s v="Non"/>
    <s v="Oui"/>
    <s v="Nord"/>
    <s v="Meme"/>
    <s v="Cap-Haïtien"/>
    <s v="Différent"/>
    <s v=""/>
    <s v=""/>
    <s v=""/>
    <s v=""/>
    <s v=""/>
    <s v=""/>
    <s v=""/>
    <s v=""/>
    <s v=""/>
    <s v=""/>
    <s v=""/>
    <s v=""/>
    <s v=""/>
    <s v=""/>
    <s v=""/>
    <s v=""/>
    <s v=""/>
    <s v=""/>
    <s v=""/>
    <s v=""/>
    <s v=""/>
  </r>
  <r>
    <s v="45dda2a2-2f5a-46fb-9271-5e1da730191c"/>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a5d7a3ca-e5f4-426c-9376-f76b4b0da550"/>
    <s v="2021-06-25"/>
    <s v="WFP"/>
    <s v="WFP"/>
    <s v="nord_5661"/>
    <x v="6"/>
    <s v="Limonade"/>
    <s v="Limonade"/>
    <s v="Limonade"/>
    <s v="Marché principal de Limonad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f33254f8-31cd-4d27-a1b7-b3dc75d616f1"/>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07cef92a-5c8e-4410-8682-19988a836adc"/>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Pas de commentaires"/>
  </r>
  <r>
    <s v="a6a672fe-c302-4b20-b37a-8d91f7b10c55"/>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1b1a7900-86f3-48ef-804d-fc76741233cf"/>
    <s v="2021-06-25"/>
    <s v="WFP"/>
    <s v="WFP"/>
    <s v="nord_5661"/>
    <x v="6"/>
    <s v="Limonade"/>
    <s v="Limonade"/>
    <s v="Limonade"/>
    <s v="Marché principal de Limonad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d24e9c6a-f2ea-43b6-86d0-b92f7e096706"/>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28092fba-71ea-4cc9-a94e-7564dd6d96ef"/>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
  </r>
  <r>
    <s v="5f185ce5-4789-460d-96c7-5c1ef5a7b767"/>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9abc1554-2600-4586-b6ba-7c61ac6b9103"/>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
  </r>
  <r>
    <s v="666d7001-f1bf-491e-8234-ba8703054793"/>
    <s v="2021-06-26"/>
    <s v="WFP"/>
    <s v="WFP"/>
    <s v="nord_5720"/>
    <x v="6"/>
    <s v="Cap-Haïtien"/>
    <s v="Cap-Haïtien"/>
    <s v="Centre-ville de Cap Haïtien"/>
    <s v="Marché de Cluny"/>
    <x v="1"/>
    <s v="Enquête auprès d'un marchand"/>
    <n v="150"/>
    <n v="115.384615384615"/>
    <n v="104.347826086956"/>
    <n v="93.103448275861993"/>
    <n v="250"/>
    <n v="375"/>
    <n v="800"/>
    <s v=""/>
    <s v=""/>
    <s v=""/>
    <s v=""/>
    <s v=""/>
    <s v=""/>
    <s v=""/>
    <s v=""/>
    <s v=""/>
    <s v="Femme"/>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x v="2"/>
    <s v="Non"/>
    <s v="Oui"/>
    <s v="Nord"/>
    <s v="Meme"/>
    <s v="Cap-Haïtien"/>
    <s v="Meme"/>
    <s v=""/>
    <s v=""/>
    <s v=""/>
    <s v=""/>
    <s v=""/>
    <s v=""/>
    <s v=""/>
    <s v=""/>
    <s v=""/>
    <s v=""/>
    <s v=""/>
    <s v=""/>
    <s v=""/>
    <s v=""/>
    <s v=""/>
    <s v=""/>
    <s v=""/>
    <s v=""/>
    <s v=""/>
    <s v=""/>
    <s v=""/>
    <s v=""/>
    <s v=""/>
    <s v=""/>
    <s v=""/>
    <s v=""/>
    <s v=""/>
    <s v=""/>
    <s v=""/>
    <s v=""/>
    <s v=""/>
    <s v=""/>
    <s v=""/>
    <s v=""/>
    <s v=""/>
    <s v=""/>
    <s v=""/>
    <s v=""/>
    <s v=""/>
    <s v=""/>
    <s v=""/>
    <s v=""/>
    <s v=""/>
    <s v=""/>
    <s v=""/>
    <s v=""/>
    <s v=""/>
    <s v=""/>
    <s v=""/>
    <s v=""/>
    <s v=""/>
    <s v="Enquête réalisée sur papier, point géo non disponible."/>
  </r>
  <r>
    <s v="4fb39e8d-31ec-4881-a4db-b2965841e4bb"/>
    <s v="2021-06-26"/>
    <s v="WFP"/>
    <s v="WFP"/>
    <s v="nord_5720"/>
    <x v="6"/>
    <s v="Cap-Haïtien"/>
    <s v="Cap-Haïtien"/>
    <s v="Centre-ville de Cap Haïtien"/>
    <s v="Marché de Cluny"/>
    <x v="1"/>
    <s v="Enquête auprès d'un marchand"/>
    <s v=""/>
    <s v=""/>
    <s v=""/>
    <s v=""/>
    <s v=""/>
    <s v=""/>
    <s v=""/>
    <n v="25"/>
    <n v="15"/>
    <n v="20"/>
    <n v="150"/>
    <n v="17.307692307692299"/>
    <n v="56.6666666666666"/>
    <n v="75"/>
    <n v="5"/>
    <s v=""/>
    <s v="Femme"/>
    <s v="Détaillant sur une table"/>
    <n v="1"/>
    <n v="0"/>
    <n v="0"/>
    <n v="0"/>
    <n v="0"/>
    <n v="0"/>
    <n v="0"/>
    <n v="0"/>
    <n v="0"/>
    <n v="0"/>
    <s v="Non, il n'y a pas eu de variation"/>
    <s v="Moins de 20"/>
    <s v=""/>
    <s v=""/>
    <s v=""/>
    <s v=""/>
    <s v=""/>
    <s v=""/>
    <s v=""/>
    <s v="Non"/>
    <s v="Oui"/>
    <s v="Oui"/>
    <s v="Oui"/>
    <s v="Oui"/>
    <s v="Oui"/>
    <s v="Oui"/>
    <s v="Oui"/>
    <s v=""/>
    <s v=""/>
    <s v=""/>
    <s v=""/>
    <s v=""/>
    <s v=""/>
    <s v=""/>
    <s v=""/>
    <s v=""/>
    <s v=""/>
    <s v=""/>
    <s v=""/>
    <s v=""/>
    <s v=""/>
    <s v=""/>
    <s v=""/>
    <s v=""/>
    <s v=""/>
    <s v=""/>
    <s v=""/>
    <s v=""/>
    <s v=""/>
    <s v=""/>
    <x v="0"/>
    <s v=""/>
    <s v=""/>
    <s v=""/>
    <s v=""/>
    <s v=""/>
    <s v=""/>
    <s v="Non"/>
    <s v=""/>
    <s v=""/>
    <s v=""/>
    <s v=""/>
    <s v=""/>
    <s v=""/>
    <s v=""/>
    <s v=""/>
    <s v=""/>
    <s v=""/>
    <s v=""/>
    <s v=""/>
    <s v=""/>
    <s v=""/>
    <s v=""/>
    <s v=""/>
    <s v=""/>
    <s v=""/>
    <s v=""/>
    <s v=""/>
    <s v=""/>
    <s v=""/>
    <s v=""/>
    <s v="Oui"/>
    <s v="Non"/>
    <s v="Oui"/>
    <s v="Nord"/>
    <s v="Meme"/>
    <s v="Cap-Haïtien"/>
    <s v="Meme"/>
    <s v=""/>
    <s v=""/>
    <s v=""/>
    <s v=""/>
    <s v=""/>
    <s v=""/>
    <s v=""/>
    <s v=""/>
    <s v=""/>
    <s v=""/>
    <s v=""/>
    <s v=""/>
    <s v=""/>
    <s v=""/>
    <s v=""/>
    <s v=""/>
    <s v=""/>
    <s v=""/>
    <s v=""/>
    <s v=""/>
    <s v="Enquête réalisée sur papier, point géo non disponible."/>
  </r>
  <r>
    <s v="d01bc54d-afda-4849-9640-4972a9540be1"/>
    <s v="2021-06-26"/>
    <s v="WFP"/>
    <s v="WFP"/>
    <s v="nord_5720"/>
    <x v="6"/>
    <s v="Cap-Haïtien"/>
    <s v="Cap-Haïtien"/>
    <s v="Centre-ville de Cap Haïtien"/>
    <s v="Marché de Cluny"/>
    <x v="1"/>
    <s v="Enquête auprès d'un marchand"/>
    <s v=""/>
    <s v=""/>
    <s v=""/>
    <s v=""/>
    <s v=""/>
    <s v=""/>
    <s v=""/>
    <n v="25"/>
    <n v="15"/>
    <n v="20"/>
    <n v="150"/>
    <n v="15"/>
    <n v="42.5"/>
    <n v="75"/>
    <n v="5"/>
    <s v=""/>
    <s v="Femme"/>
    <s v="Détaillant mobile"/>
    <n v="1"/>
    <n v="0"/>
    <n v="0"/>
    <n v="0"/>
    <n v="0"/>
    <n v="0"/>
    <n v="0"/>
    <n v="0"/>
    <n v="0"/>
    <n v="0"/>
    <s v="Je ne sais pas / Je ne souhaite pas répondre"/>
    <s v="Moins de 20"/>
    <s v=""/>
    <s v=""/>
    <s v=""/>
    <s v=""/>
    <s v=""/>
    <s v=""/>
    <s v=""/>
    <s v="Non"/>
    <s v="Oui"/>
    <s v="Oui"/>
    <s v="Oui"/>
    <s v="Oui"/>
    <s v="Oui"/>
    <s v="Oui"/>
    <s v="Oui"/>
    <s v=""/>
    <s v=""/>
    <s v=""/>
    <s v=""/>
    <s v=""/>
    <s v=""/>
    <s v=""/>
    <s v=""/>
    <s v=""/>
    <s v=""/>
    <s v=""/>
    <s v=""/>
    <s v=""/>
    <s v=""/>
    <s v=""/>
    <s v=""/>
    <s v=""/>
    <s v=""/>
    <s v=""/>
    <s v=""/>
    <s v=""/>
    <s v=""/>
    <s v=""/>
    <x v="0"/>
    <s v=""/>
    <s v=""/>
    <s v=""/>
    <s v=""/>
    <s v=""/>
    <s v=""/>
    <s v="Non"/>
    <s v=""/>
    <s v=""/>
    <s v=""/>
    <s v=""/>
    <s v=""/>
    <s v=""/>
    <s v=""/>
    <s v=""/>
    <s v=""/>
    <s v=""/>
    <s v=""/>
    <s v=""/>
    <s v=""/>
    <s v=""/>
    <s v=""/>
    <s v=""/>
    <s v=""/>
    <s v=""/>
    <s v=""/>
    <s v=""/>
    <s v=""/>
    <s v=""/>
    <s v=""/>
    <s v="Oui"/>
    <s v="Non"/>
    <s v="Oui"/>
    <s v="Nord"/>
    <s v="Meme"/>
    <s v="Cap-Haïtien"/>
    <s v="Meme"/>
    <s v=""/>
    <s v=""/>
    <s v=""/>
    <s v=""/>
    <s v=""/>
    <s v=""/>
    <s v=""/>
    <s v=""/>
    <s v=""/>
    <s v=""/>
    <s v=""/>
    <s v=""/>
    <s v=""/>
    <s v=""/>
    <s v=""/>
    <s v=""/>
    <s v=""/>
    <s v=""/>
    <s v=""/>
    <s v=""/>
    <s v="Enquête réalisée sur papier, point géo non disponible."/>
  </r>
  <r>
    <s v="39c45380-b915-4309-aad9-0df6e9447883"/>
    <s v="2021-06-26"/>
    <s v="WFP"/>
    <s v="WFP"/>
    <s v="nord_5720"/>
    <x v="6"/>
    <s v="Cap-Haïtien"/>
    <s v="Cap-Haïtien"/>
    <s v="Centre-ville de Cap Haïtien"/>
    <s v="Marché de Cluny"/>
    <x v="1"/>
    <s v="Enquête auprès d'un marchand"/>
    <n v="150"/>
    <n v="103.846153846153"/>
    <n v="108.695652173913"/>
    <n v="93.103448275861993"/>
    <n v="250"/>
    <n v="375"/>
    <n v="750"/>
    <s v=""/>
    <s v=""/>
    <s v=""/>
    <s v=""/>
    <s v=""/>
    <s v=""/>
    <s v=""/>
    <s v=""/>
    <s v=""/>
    <s v="Femme"/>
    <s v="Détaillant sur une table"/>
    <n v="1"/>
    <n v="0"/>
    <n v="0"/>
    <n v="0"/>
    <n v="0"/>
    <n v="0"/>
    <n v="0"/>
    <n v="0"/>
    <n v="0"/>
    <n v="0"/>
    <s v="Non, il n'y a pas eu de variation"/>
    <s v="Moins de 20"/>
    <s v="Oui"/>
    <s v="Non"/>
    <s v="Oui"/>
    <s v="Non"/>
    <s v="Oui"/>
    <s v="Non"/>
    <s v="Oui"/>
    <s v=""/>
    <s v=""/>
    <s v=""/>
    <s v=""/>
    <s v=""/>
    <s v=""/>
    <s v=""/>
    <s v=""/>
    <s v="Non"/>
    <s v=""/>
    <s v=""/>
    <s v=""/>
    <s v=""/>
    <s v=""/>
    <s v=""/>
    <s v=""/>
    <s v=""/>
    <s v=""/>
    <s v=""/>
    <s v=""/>
    <s v=""/>
    <s v=""/>
    <s v=""/>
    <s v=""/>
    <s v=""/>
    <s v=""/>
    <s v=""/>
    <s v=""/>
    <s v=""/>
    <s v=""/>
    <s v=""/>
    <x v="2"/>
    <s v="Non"/>
    <s v="Oui"/>
    <s v="Nord"/>
    <s v="Meme"/>
    <s v="Cap-Haïtien"/>
    <s v="Meme"/>
    <s v=""/>
    <s v=""/>
    <s v=""/>
    <s v=""/>
    <s v=""/>
    <s v=""/>
    <s v=""/>
    <s v=""/>
    <s v=""/>
    <s v=""/>
    <s v=""/>
    <s v=""/>
    <s v=""/>
    <s v=""/>
    <s v=""/>
    <s v=""/>
    <s v=""/>
    <s v=""/>
    <s v=""/>
    <s v=""/>
    <s v=""/>
    <s v=""/>
    <s v=""/>
    <s v=""/>
    <s v=""/>
    <s v=""/>
    <s v=""/>
    <s v=""/>
    <s v=""/>
    <s v=""/>
    <s v=""/>
    <s v=""/>
    <s v=""/>
    <s v=""/>
    <s v=""/>
    <s v=""/>
    <s v=""/>
    <s v=""/>
    <s v=""/>
    <s v=""/>
    <s v=""/>
    <s v=""/>
    <s v=""/>
    <s v=""/>
    <s v=""/>
    <s v=""/>
    <s v=""/>
    <s v=""/>
    <s v=""/>
    <s v=""/>
    <s v=""/>
    <s v="Enquête réalisée sur papier, point géo non disponible."/>
  </r>
  <r>
    <s v="2cf3d598-5c33-49bc-b27f-4a96f6d40f5a"/>
    <s v="2021-06-26"/>
    <s v="WFP"/>
    <s v="WFP"/>
    <s v="nord_5720"/>
    <x v="6"/>
    <s v="Cap-Haïtien"/>
    <s v="Cap-Haïtien"/>
    <s v="Centre-ville de Cap Haïtien"/>
    <s v="Marché de Cluny"/>
    <x v="1"/>
    <s v="Enquête auprès d'un marchand"/>
    <n v="150"/>
    <n v="115.384615384615"/>
    <n v="156.52173913043401"/>
    <n v="93.103448275861993"/>
    <n v="250"/>
    <n v="375"/>
    <n v="800"/>
    <s v=""/>
    <s v=""/>
    <s v=""/>
    <s v=""/>
    <s v=""/>
    <s v=""/>
    <s v=""/>
    <s v=""/>
    <s v=""/>
    <s v="Femme"/>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x v="2"/>
    <s v="Non"/>
    <s v="Oui"/>
    <s v="Nord"/>
    <s v="Meme"/>
    <s v="Cap-Haïtien"/>
    <s v="Meme"/>
    <s v=""/>
    <s v=""/>
    <s v=""/>
    <s v=""/>
    <s v=""/>
    <s v=""/>
    <s v=""/>
    <s v=""/>
    <s v=""/>
    <s v=""/>
    <s v=""/>
    <s v=""/>
    <s v=""/>
    <s v=""/>
    <s v=""/>
    <s v=""/>
    <s v=""/>
    <s v=""/>
    <s v=""/>
    <s v=""/>
    <s v=""/>
    <s v=""/>
    <s v=""/>
    <s v=""/>
    <s v=""/>
    <s v=""/>
    <s v=""/>
    <s v=""/>
    <s v=""/>
    <s v=""/>
    <s v=""/>
    <s v=""/>
    <s v=""/>
    <s v=""/>
    <s v=""/>
    <s v=""/>
    <s v=""/>
    <s v=""/>
    <s v=""/>
    <s v=""/>
    <s v=""/>
    <s v=""/>
    <s v=""/>
    <s v=""/>
    <s v=""/>
    <s v=""/>
    <s v=""/>
    <s v=""/>
    <s v=""/>
    <s v=""/>
    <s v=""/>
    <s v="Enquête réalisée sur papier, point géo non disponible."/>
  </r>
  <r>
    <s v="9c047205-70ae-4617-a40f-9f1e6bd44c9e"/>
    <s v="2021-06-26"/>
    <s v="WFP"/>
    <s v="WFP"/>
    <s v="nord_5720"/>
    <x v="6"/>
    <s v="Cap-Haïtien"/>
    <s v="Cap-Haïtien"/>
    <s v="Centre-ville de Cap Haïtien"/>
    <s v="Marché de Cluny"/>
    <x v="1"/>
    <s v="Enquête auprès d'un marchand"/>
    <s v=""/>
    <s v=""/>
    <s v=""/>
    <s v=""/>
    <s v=""/>
    <s v=""/>
    <s v=""/>
    <n v="25"/>
    <n v="15"/>
    <n v="20"/>
    <n v="150"/>
    <n v="15"/>
    <n v="42.5"/>
    <n v="75"/>
    <n v="5"/>
    <s v=""/>
    <s v="Femme"/>
    <s v="Détaillant sur une table"/>
    <n v="1"/>
    <n v="0"/>
    <n v="0"/>
    <n v="0"/>
    <n v="0"/>
    <n v="0"/>
    <n v="0"/>
    <n v="0"/>
    <n v="0"/>
    <n v="0"/>
    <s v="Non, il n'y a pas eu de variation"/>
    <s v="Moins de 20"/>
    <s v=""/>
    <s v=""/>
    <s v=""/>
    <s v=""/>
    <s v=""/>
    <s v=""/>
    <s v=""/>
    <s v="Non"/>
    <s v="Oui"/>
    <s v="Oui"/>
    <s v="Oui"/>
    <s v="Oui"/>
    <s v="Oui"/>
    <s v="Oui"/>
    <s v="Oui"/>
    <s v=""/>
    <s v=""/>
    <s v=""/>
    <s v=""/>
    <s v=""/>
    <s v=""/>
    <s v=""/>
    <s v=""/>
    <s v=""/>
    <s v=""/>
    <s v=""/>
    <s v=""/>
    <s v=""/>
    <s v=""/>
    <s v=""/>
    <s v=""/>
    <s v=""/>
    <s v=""/>
    <s v=""/>
    <s v=""/>
    <s v=""/>
    <s v=""/>
    <s v=""/>
    <x v="0"/>
    <s v=""/>
    <s v=""/>
    <s v=""/>
    <s v=""/>
    <s v=""/>
    <s v=""/>
    <s v="Non"/>
    <s v=""/>
    <s v=""/>
    <s v=""/>
    <s v=""/>
    <s v=""/>
    <s v=""/>
    <s v=""/>
    <s v=""/>
    <s v=""/>
    <s v=""/>
    <s v=""/>
    <s v=""/>
    <s v=""/>
    <s v=""/>
    <s v=""/>
    <s v=""/>
    <s v=""/>
    <s v=""/>
    <s v=""/>
    <s v=""/>
    <s v=""/>
    <s v=""/>
    <s v=""/>
    <s v="Oui"/>
    <s v="Non"/>
    <s v="Oui"/>
    <s v="Nord"/>
    <s v="Meme"/>
    <s v="Cap-Haïtien"/>
    <s v="Meme"/>
    <s v=""/>
    <s v=""/>
    <s v=""/>
    <s v=""/>
    <s v=""/>
    <s v=""/>
    <s v=""/>
    <s v=""/>
    <s v=""/>
    <s v=""/>
    <s v=""/>
    <s v=""/>
    <s v=""/>
    <s v=""/>
    <s v=""/>
    <s v=""/>
    <s v=""/>
    <s v=""/>
    <s v=""/>
    <s v=""/>
    <s v="Enquête réalisée sur papier, point géo non disponible."/>
  </r>
  <r>
    <s v="7d5b228a-fb88-4706-984b-b47e4a0a8a13"/>
    <s v="2021-06-26"/>
    <s v="WFP"/>
    <s v="WFP"/>
    <s v="nord_5720"/>
    <x v="6"/>
    <s v="Cap-Haïtien"/>
    <s v="Cap-Haïtien"/>
    <s v="Centre-ville de Cap Haïtien"/>
    <s v="Marché de Cluny"/>
    <x v="1"/>
    <s v="Enquête auprès d'un marchand"/>
    <s v=""/>
    <s v=""/>
    <s v=""/>
    <s v=""/>
    <s v=""/>
    <s v=""/>
    <s v=""/>
    <n v="25"/>
    <n v="20"/>
    <n v="20"/>
    <n v="150"/>
    <n v="17.307692307692299"/>
    <n v="56.6666666666666"/>
    <n v="75"/>
    <n v="5"/>
    <s v=""/>
    <s v="Femme"/>
    <s v="Détaillant mobile"/>
    <n v="1"/>
    <n v="0"/>
    <n v="0"/>
    <n v="0"/>
    <n v="0"/>
    <n v="0"/>
    <n v="0"/>
    <n v="0"/>
    <n v="0"/>
    <n v="0"/>
    <s v="Non, il n'y a pas eu de variation"/>
    <s v="Moins de 20"/>
    <s v=""/>
    <s v=""/>
    <s v=""/>
    <s v=""/>
    <s v=""/>
    <s v=""/>
    <s v=""/>
    <s v="Non"/>
    <s v="Non"/>
    <s v="Oui"/>
    <s v="Oui"/>
    <s v="Oui"/>
    <s v="Oui"/>
    <s v="Oui"/>
    <s v="Oui"/>
    <s v=""/>
    <s v=""/>
    <s v=""/>
    <s v=""/>
    <s v=""/>
    <s v=""/>
    <s v=""/>
    <s v=""/>
    <s v=""/>
    <s v=""/>
    <s v=""/>
    <s v=""/>
    <s v=""/>
    <s v=""/>
    <s v=""/>
    <s v=""/>
    <s v=""/>
    <s v=""/>
    <s v=""/>
    <s v=""/>
    <s v=""/>
    <s v=""/>
    <s v=""/>
    <x v="0"/>
    <s v=""/>
    <s v=""/>
    <s v=""/>
    <s v=""/>
    <s v=""/>
    <s v=""/>
    <s v="Non"/>
    <s v=""/>
    <s v=""/>
    <s v=""/>
    <s v=""/>
    <s v=""/>
    <s v=""/>
    <s v=""/>
    <s v=""/>
    <s v=""/>
    <s v=""/>
    <s v=""/>
    <s v=""/>
    <s v=""/>
    <s v=""/>
    <s v=""/>
    <s v=""/>
    <s v=""/>
    <s v=""/>
    <s v=""/>
    <s v=""/>
    <s v=""/>
    <s v=""/>
    <s v=""/>
    <s v="Oui"/>
    <s v="Non"/>
    <s v="Oui"/>
    <s v="Nord"/>
    <s v="Meme"/>
    <s v="Cap-Haïtien"/>
    <s v="Meme"/>
    <s v=""/>
    <s v=""/>
    <s v=""/>
    <s v=""/>
    <s v=""/>
    <s v=""/>
    <s v=""/>
    <s v=""/>
    <s v=""/>
    <s v=""/>
    <s v=""/>
    <s v=""/>
    <s v=""/>
    <s v=""/>
    <s v=""/>
    <s v=""/>
    <s v=""/>
    <s v=""/>
    <s v=""/>
    <s v=""/>
    <s v="Enquête réalisée sur papier, point géo non disponible."/>
  </r>
  <r>
    <s v="e443b8ce-3427-4a0f-bf0c-dc198a811d4b"/>
    <s v="2021-06-26"/>
    <s v="WFP"/>
    <s v="WFP"/>
    <s v="nord_5720"/>
    <x v="6"/>
    <s v="Cap-Haïtien"/>
    <s v="Cap-Haïtien"/>
    <s v="Centre-ville de Cap Haïtien"/>
    <s v="Marché de Cluny"/>
    <x v="1"/>
    <s v="Enquête auprès d'un marchand"/>
    <n v="150"/>
    <n v="115.384615384615"/>
    <n v="91.304347826086897"/>
    <n v="93.103448275861993"/>
    <n v="250"/>
    <n v="375"/>
    <n v="750"/>
    <s v=""/>
    <s v=""/>
    <s v=""/>
    <s v=""/>
    <s v=""/>
    <s v=""/>
    <s v=""/>
    <s v=""/>
    <s v=""/>
    <s v="Femme"/>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x v="2"/>
    <s v="Non"/>
    <s v="Oui"/>
    <s v="Nord"/>
    <s v="Meme"/>
    <s v="Cap-Haïtien"/>
    <s v="Meme"/>
    <s v=""/>
    <s v=""/>
    <s v=""/>
    <s v=""/>
    <s v=""/>
    <s v=""/>
    <s v=""/>
    <s v=""/>
    <s v=""/>
    <s v=""/>
    <s v=""/>
    <s v=""/>
    <s v=""/>
    <s v=""/>
    <s v=""/>
    <s v=""/>
    <s v=""/>
    <s v=""/>
    <s v=""/>
    <s v=""/>
    <s v=""/>
    <s v=""/>
    <s v=""/>
    <s v=""/>
    <s v=""/>
    <s v=""/>
    <s v=""/>
    <s v=""/>
    <s v=""/>
    <s v=""/>
    <s v=""/>
    <s v=""/>
    <s v=""/>
    <s v=""/>
    <s v=""/>
    <s v=""/>
    <s v=""/>
    <s v=""/>
    <s v=""/>
    <s v=""/>
    <s v=""/>
    <s v=""/>
    <s v=""/>
    <s v=""/>
    <s v=""/>
    <s v=""/>
    <s v=""/>
    <s v=""/>
    <s v=""/>
    <s v=""/>
    <s v=""/>
    <s v="Enquête réalisée sur papier, point géo non disponible."/>
  </r>
  <r>
    <s v="9aaded21-75fe-4c68-afc9-3c249a931c67"/>
    <s v="2021-06-26"/>
    <s v="MOJDDE"/>
    <s v="MOJDDE"/>
    <s v="SA0099"/>
    <x v="0"/>
    <s v="Port-à-Piment"/>
    <s v="Port-à-Piment"/>
    <s v="Port-à-piment"/>
    <s v="Marché de Port-à-Piment"/>
    <x v="0"/>
    <s v="Enquête auprès d'un marchand"/>
    <n v="100"/>
    <n v="96.153846153846104"/>
    <n v="54.347826086956502"/>
    <n v="77.586206896551701"/>
    <n v="175"/>
    <n v="166.666666666666"/>
    <n v="700"/>
    <s v=""/>
    <s v=""/>
    <s v=""/>
    <s v=""/>
    <s v=""/>
    <s v=""/>
    <s v=""/>
    <s v=""/>
    <s v=""/>
    <s v="Femme"/>
    <s v="Détaillant avec boutique"/>
    <n v="1"/>
    <n v="0"/>
    <n v="0"/>
    <n v="0"/>
    <n v="0"/>
    <n v="0"/>
    <n v="0"/>
    <n v="0"/>
    <n v="0"/>
    <n v="0"/>
    <s v="Non, il n'y a pas eu de variation"/>
    <s v="Moins de 20"/>
    <s v="Oui"/>
    <s v="Oui"/>
    <s v="Non"/>
    <s v="Oui"/>
    <s v="Non"/>
    <s v="Non"/>
    <s v="Oui"/>
    <s v=""/>
    <s v=""/>
    <s v=""/>
    <s v=""/>
    <s v=""/>
    <s v=""/>
    <s v=""/>
    <s v=""/>
    <s v="Je ne sais pas, je ne souhaite pas répondre"/>
    <s v=""/>
    <s v=""/>
    <s v=""/>
    <s v=""/>
    <s v=""/>
    <s v=""/>
    <s v=""/>
    <s v=""/>
    <s v=""/>
    <s v=""/>
    <s v=""/>
    <s v=""/>
    <s v=""/>
    <s v=""/>
    <s v=""/>
    <s v=""/>
    <s v=""/>
    <s v=""/>
    <s v=""/>
    <s v=""/>
    <s v=""/>
    <s v=""/>
    <x v="1"/>
    <s v="Non"/>
    <s v="Oui"/>
    <s v="Sud"/>
    <s v="Meme"/>
    <s v="Les Cayes"/>
    <s v="Différent"/>
    <s v=""/>
    <s v=""/>
    <s v=""/>
    <s v=""/>
    <s v=""/>
    <s v=""/>
    <s v=""/>
    <s v=""/>
    <s v=""/>
    <s v=""/>
    <s v=""/>
    <s v=""/>
    <s v=""/>
    <s v=""/>
    <s v=""/>
    <s v=""/>
    <s v=""/>
    <s v=""/>
    <s v=""/>
    <s v=""/>
    <s v=""/>
    <s v=""/>
    <s v=""/>
    <s v=""/>
    <s v=""/>
    <s v=""/>
    <s v=""/>
    <s v=""/>
    <s v=""/>
    <s v=""/>
    <s v=""/>
    <s v=""/>
    <s v=""/>
    <s v=""/>
    <s v=""/>
    <s v=""/>
    <s v=""/>
    <s v=""/>
    <s v=""/>
    <s v=""/>
    <s v=""/>
    <s v=""/>
    <s v=""/>
    <s v=""/>
    <s v=""/>
    <s v=""/>
    <s v=""/>
    <s v=""/>
    <s v=""/>
    <s v=""/>
    <s v=""/>
    <s v=""/>
  </r>
  <r>
    <s v="c045f2cc-fe97-48dd-8691-0ec3e239f8a0"/>
    <s v="2021-06-26"/>
    <s v="MOJDDE"/>
    <s v="MOJDDE"/>
    <s v="SA0099"/>
    <x v="0"/>
    <s v="Port-à-Piment"/>
    <s v="Port-à-Piment"/>
    <s v="Port-à-piment"/>
    <s v="Marché de Port-à-Piment"/>
    <x v="0"/>
    <s v="Enquête auprès d'un marchand"/>
    <n v="110"/>
    <n v="115.384615384615"/>
    <n v="56.521739130434703"/>
    <n v="86.2068965517241"/>
    <n v="177.083333333333"/>
    <n v="172.916666666666"/>
    <n v="710"/>
    <s v=""/>
    <s v=""/>
    <s v=""/>
    <s v=""/>
    <s v=""/>
    <s v=""/>
    <s v=""/>
    <s v=""/>
    <s v=""/>
    <s v="Femme"/>
    <s v="Détaillant avec boutique"/>
    <n v="1"/>
    <n v="0"/>
    <n v="0"/>
    <n v="0"/>
    <n v="0"/>
    <n v="0"/>
    <n v="0"/>
    <n v="0"/>
    <n v="0"/>
    <n v="0"/>
    <s v="Non, il n'y a pas eu de variation"/>
    <s v="Moins de 20"/>
    <s v="Oui"/>
    <s v="Oui"/>
    <s v="Non"/>
    <s v="Oui"/>
    <s v="Non"/>
    <s v="Non"/>
    <s v="Oui"/>
    <s v=""/>
    <s v=""/>
    <s v=""/>
    <s v=""/>
    <s v=""/>
    <s v=""/>
    <s v=""/>
    <s v=""/>
    <s v="Non"/>
    <s v=""/>
    <s v=""/>
    <s v=""/>
    <s v=""/>
    <s v=""/>
    <s v=""/>
    <s v=""/>
    <s v=""/>
    <s v=""/>
    <s v=""/>
    <s v=""/>
    <s v=""/>
    <s v=""/>
    <s v=""/>
    <s v=""/>
    <s v=""/>
    <s v=""/>
    <s v=""/>
    <s v=""/>
    <s v=""/>
    <s v=""/>
    <s v=""/>
    <x v="1"/>
    <s v="Non"/>
    <s v="Oui"/>
    <s v="Sud"/>
    <s v="Meme"/>
    <s v="Les Cayes"/>
    <s v="Différent"/>
    <s v=""/>
    <s v=""/>
    <s v=""/>
    <s v=""/>
    <s v=""/>
    <s v=""/>
    <s v=""/>
    <s v=""/>
    <s v=""/>
    <s v=""/>
    <s v=""/>
    <s v=""/>
    <s v=""/>
    <s v=""/>
    <s v=""/>
    <s v=""/>
    <s v=""/>
    <s v=""/>
    <s v=""/>
    <s v=""/>
    <s v=""/>
    <s v=""/>
    <s v=""/>
    <s v=""/>
    <s v=""/>
    <s v=""/>
    <s v=""/>
    <s v=""/>
    <s v=""/>
    <s v=""/>
    <s v=""/>
    <s v=""/>
    <s v=""/>
    <s v=""/>
    <s v=""/>
    <s v=""/>
    <s v=""/>
    <s v=""/>
    <s v=""/>
    <s v=""/>
    <s v=""/>
    <s v=""/>
    <s v=""/>
    <s v=""/>
    <s v=""/>
    <s v=""/>
    <s v=""/>
    <s v=""/>
    <s v=""/>
    <s v=""/>
    <s v=""/>
    <s v=""/>
  </r>
  <r>
    <s v="0efa2b46-6dba-47c1-afca-fc3c5f75dca4"/>
    <s v="2021-06-26"/>
    <s v="MOJDDE"/>
    <s v="MOJDDE"/>
    <s v="SA0099"/>
    <x v="0"/>
    <s v="Port-à-Piment"/>
    <s v="Port-à-Piment"/>
    <s v="Port-à-piment"/>
    <s v="Marché de Port-à-Piment"/>
    <x v="0"/>
    <s v="Enquête auprès d'un marchand"/>
    <n v="100"/>
    <n v="121.153846153846"/>
    <n v="56.521739130434703"/>
    <n v="87.931034482758605"/>
    <n v="179.166666666666"/>
    <n v="175"/>
    <n v="720"/>
    <s v=""/>
    <s v=""/>
    <s v=""/>
    <s v=""/>
    <s v=""/>
    <s v=""/>
    <s v=""/>
    <s v=""/>
    <s v=""/>
    <s v="Femme"/>
    <s v="Détaillant sur une tabl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x v="1"/>
    <s v="Je ne sais pas, je ne souhaite pas répondre"/>
    <s v="Oui"/>
    <s v="Sud"/>
    <s v="Meme"/>
    <s v="Les Cayes"/>
    <s v="Différent"/>
    <s v=""/>
    <s v=""/>
    <s v=""/>
    <s v=""/>
    <s v=""/>
    <s v=""/>
    <s v=""/>
    <s v=""/>
    <s v=""/>
    <s v=""/>
    <s v=""/>
    <s v=""/>
    <s v=""/>
    <s v=""/>
    <s v=""/>
    <s v=""/>
    <s v=""/>
    <s v=""/>
    <s v=""/>
    <s v=""/>
    <s v=""/>
    <s v=""/>
    <s v=""/>
    <s v=""/>
    <s v=""/>
    <s v=""/>
    <s v=""/>
    <s v=""/>
    <s v=""/>
    <s v=""/>
    <s v=""/>
    <s v=""/>
    <s v=""/>
    <s v=""/>
    <s v=""/>
    <s v=""/>
    <s v=""/>
    <s v=""/>
    <s v=""/>
    <s v=""/>
    <s v=""/>
    <s v=""/>
    <s v=""/>
    <s v=""/>
    <s v=""/>
    <s v=""/>
    <s v=""/>
    <s v=""/>
    <s v=""/>
    <s v=""/>
    <s v=""/>
    <s v=""/>
  </r>
  <r>
    <s v="dde751ee-bce9-4a79-9c71-a74aa4e9ad8c"/>
    <s v="2021-06-26"/>
    <s v="MOJDDE"/>
    <s v="MOJDDE"/>
    <s v="SA0099"/>
    <x v="0"/>
    <s v="Port-à-Piment"/>
    <s v="Port-à-Piment"/>
    <s v="Port-à-piment"/>
    <s v="Marché de Port-à-Piment"/>
    <x v="0"/>
    <s v="Enquête auprès d'un marchand"/>
    <n v="105"/>
    <n v="123.07692307692299"/>
    <n v="58.695652173912997"/>
    <n v="89.655172413793096"/>
    <n v="191.666666666666"/>
    <n v="177.083333333333"/>
    <n v="740"/>
    <s v=""/>
    <s v=""/>
    <s v=""/>
    <s v=""/>
    <s v=""/>
    <s v=""/>
    <s v=""/>
    <s v=""/>
    <s v=""/>
    <s v="Femme"/>
    <s v="Détaillant sur une tabl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x v="1"/>
    <s v="Non"/>
    <s v="Oui"/>
    <s v="Sud"/>
    <s v="Meme"/>
    <s v="Les Cayes"/>
    <s v="Différent"/>
    <s v=""/>
    <s v=""/>
    <s v=""/>
    <s v=""/>
    <s v=""/>
    <s v=""/>
    <s v=""/>
    <s v=""/>
    <s v=""/>
    <s v=""/>
    <s v=""/>
    <s v=""/>
    <s v=""/>
    <s v=""/>
    <s v=""/>
    <s v=""/>
    <s v=""/>
    <s v=""/>
    <s v=""/>
    <s v=""/>
    <s v=""/>
    <s v=""/>
    <s v=""/>
    <s v=""/>
    <s v=""/>
    <s v=""/>
    <s v=""/>
    <s v=""/>
    <s v=""/>
    <s v=""/>
    <s v=""/>
    <s v=""/>
    <s v=""/>
    <s v=""/>
    <s v=""/>
    <s v=""/>
    <s v=""/>
    <s v=""/>
    <s v=""/>
    <s v=""/>
    <s v=""/>
    <s v=""/>
    <s v=""/>
    <s v=""/>
    <s v=""/>
    <s v=""/>
    <s v=""/>
    <s v=""/>
    <s v=""/>
    <s v=""/>
    <s v=""/>
    <s v=""/>
  </r>
  <r>
    <s v="49431afb-f7ee-4461-a741-b9fd0089070e"/>
    <s v="2021-06-26"/>
    <s v="MOJDDE"/>
    <s v="MOJDDE"/>
    <s v="SA0099"/>
    <x v="0"/>
    <s v="Port-à-Piment"/>
    <s v="Port-à-Piment"/>
    <s v="Port-à-piment"/>
    <s v="Marché de Port-à-Piment"/>
    <x v="0"/>
    <s v="Enquête auprès d'un marchand"/>
    <n v="115"/>
    <n v="96.15"/>
    <n v="60.869565217391298"/>
    <n v="96.551724137931004"/>
    <n v="181.25"/>
    <n v="170.833333333333"/>
    <n v="710"/>
    <s v=""/>
    <s v=""/>
    <s v=""/>
    <s v=""/>
    <s v=""/>
    <s v=""/>
    <s v=""/>
    <s v=""/>
    <s v=""/>
    <s v="Femme"/>
    <s v="Détaillant avec boutiqu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x v="1"/>
    <s v="Je ne sais pas, je ne souhaite pas répondre"/>
    <s v="Oui"/>
    <s v="Sud"/>
    <s v="Meme"/>
    <s v="Les Cayes"/>
    <s v="Différent"/>
    <s v=""/>
    <s v=""/>
    <s v=""/>
    <s v=""/>
    <s v=""/>
    <s v=""/>
    <s v=""/>
    <s v=""/>
    <s v=""/>
    <s v=""/>
    <s v=""/>
    <s v=""/>
    <s v=""/>
    <s v=""/>
    <s v=""/>
    <s v=""/>
    <s v=""/>
    <s v=""/>
    <s v=""/>
    <s v=""/>
    <s v=""/>
    <s v=""/>
    <s v=""/>
    <s v=""/>
    <s v=""/>
    <s v=""/>
    <s v=""/>
    <s v=""/>
    <s v=""/>
    <s v=""/>
    <s v=""/>
    <s v=""/>
    <s v=""/>
    <s v=""/>
    <s v=""/>
    <s v=""/>
    <s v=""/>
    <s v=""/>
    <s v=""/>
    <s v=""/>
    <s v=""/>
    <s v=""/>
    <s v=""/>
    <s v=""/>
    <s v=""/>
    <s v=""/>
    <s v=""/>
    <s v=""/>
    <s v=""/>
    <s v=""/>
    <s v=""/>
    <s v=""/>
  </r>
  <r>
    <s v="5f824d83-5f49-4241-aa82-77c1ff1c2eaf"/>
    <s v="2021-06-24"/>
    <s v="CARE"/>
    <s v="CARE"/>
    <s v="LFP84"/>
    <x v="1"/>
    <s v="Chambellan"/>
    <s v="Chambellan"/>
    <s v="Centre-ville de Chambellan / Dejean"/>
    <s v="Marché communal de Chambellan"/>
    <x v="0"/>
    <s v="Enquête auprès d'un marchand"/>
    <n v="80"/>
    <n v="96.153846153846104"/>
    <n v="86.956521739130395"/>
    <n v="86.2068965517241"/>
    <n v="156.25"/>
    <n v="208.333333333333"/>
    <n v="700"/>
    <s v=""/>
    <s v=""/>
    <s v=""/>
    <s v=""/>
    <s v=""/>
    <s v=""/>
    <s v=""/>
    <s v=""/>
    <s v=""/>
    <s v="Femme"/>
    <s v="Détaillant sur une table"/>
    <n v="1"/>
    <n v="0"/>
    <n v="0"/>
    <n v="0"/>
    <n v="0"/>
    <n v="0"/>
    <n v="0"/>
    <n v="0"/>
    <n v="0"/>
    <n v="0"/>
    <s v="Je ne sais pas / Je ne souhaite pas répondre"/>
    <s v="Moins de 20"/>
    <s v="Oui"/>
    <s v="Oui"/>
    <s v="Oui"/>
    <s v="Oui"/>
    <s v="Non"/>
    <s v="Oui"/>
    <s v="Oui"/>
    <s v=""/>
    <s v=""/>
    <s v=""/>
    <s v=""/>
    <s v=""/>
    <s v=""/>
    <s v=""/>
    <s v=""/>
    <s v="Non"/>
    <s v=""/>
    <s v=""/>
    <s v=""/>
    <s v=""/>
    <s v=""/>
    <s v=""/>
    <s v=""/>
    <s v=""/>
    <s v=""/>
    <s v=""/>
    <s v=""/>
    <s v=""/>
    <s v=""/>
    <s v=""/>
    <s v=""/>
    <s v=""/>
    <s v=""/>
    <s v=""/>
    <s v=""/>
    <s v=""/>
    <s v=""/>
    <s v=""/>
    <x v="2"/>
    <s v="Non"/>
    <s v="Oui"/>
    <s v="Grand'Anse"/>
    <s v="Meme"/>
    <s v="Chambellan"/>
    <s v="Meme"/>
    <s v=""/>
    <s v=""/>
    <s v=""/>
    <s v=""/>
    <s v=""/>
    <s v=""/>
    <s v=""/>
    <s v=""/>
    <s v=""/>
    <s v=""/>
    <s v=""/>
    <s v=""/>
    <s v=""/>
    <s v=""/>
    <s v=""/>
    <s v=""/>
    <s v=""/>
    <s v=""/>
    <s v=""/>
    <s v=""/>
    <s v=""/>
    <s v=""/>
    <s v=""/>
    <s v=""/>
    <s v=""/>
    <s v=""/>
    <s v=""/>
    <s v=""/>
    <s v=""/>
    <s v=""/>
    <s v=""/>
    <s v=""/>
    <s v=""/>
    <s v=""/>
    <s v=""/>
    <s v=""/>
    <s v=""/>
    <s v=""/>
    <s v=""/>
    <s v=""/>
    <s v=""/>
    <s v=""/>
    <s v=""/>
    <s v=""/>
    <s v=""/>
    <s v=""/>
    <s v=""/>
    <s v=""/>
    <s v=""/>
    <s v=""/>
    <s v=""/>
    <s v="Ce repondant voudrait demander une aide,"/>
  </r>
  <r>
    <s v="d81f9efd-6330-43a6-b28d-b6a2d4aaa171"/>
    <s v="2021-06-24"/>
    <s v="CARE"/>
    <s v="CARE"/>
    <s v="LFP84"/>
    <x v="1"/>
    <s v="Chambellan"/>
    <s v="Chambellan"/>
    <s v="Centre-ville de Chambellan / Dejean"/>
    <s v="Marché communal de Chambellan"/>
    <x v="0"/>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s v="Moins de 20"/>
    <s v="Oui"/>
    <s v="Oui"/>
    <s v="Oui"/>
    <s v="Oui"/>
    <s v="Non"/>
    <s v="Oui"/>
    <s v="Oui"/>
    <s v=""/>
    <s v=""/>
    <s v=""/>
    <s v=""/>
    <s v=""/>
    <s v=""/>
    <s v=""/>
    <s v=""/>
    <s v="Non"/>
    <s v=""/>
    <s v=""/>
    <s v=""/>
    <s v=""/>
    <s v=""/>
    <s v=""/>
    <s v=""/>
    <s v=""/>
    <s v=""/>
    <s v=""/>
    <s v=""/>
    <s v=""/>
    <s v=""/>
    <s v=""/>
    <s v=""/>
    <s v=""/>
    <s v=""/>
    <s v=""/>
    <s v=""/>
    <s v=""/>
    <s v=""/>
    <s v=""/>
    <x v="2"/>
    <s v="Je ne sais pas, je ne souhaite pas répondre"/>
    <s v="Oui"/>
    <s v="Grand'Anse"/>
    <s v="Meme"/>
    <s v="Chambellan"/>
    <s v="Meme"/>
    <s v=""/>
    <s v=""/>
    <s v=""/>
    <s v=""/>
    <s v=""/>
    <s v=""/>
    <s v=""/>
    <s v=""/>
    <s v=""/>
    <s v=""/>
    <s v=""/>
    <s v=""/>
    <s v=""/>
    <s v=""/>
    <s v=""/>
    <s v=""/>
    <s v=""/>
    <s v=""/>
    <s v=""/>
    <s v=""/>
    <s v=""/>
    <s v=""/>
    <s v=""/>
    <s v=""/>
    <s v=""/>
    <s v=""/>
    <s v=""/>
    <s v=""/>
    <s v=""/>
    <s v=""/>
    <s v=""/>
    <s v=""/>
    <s v=""/>
    <s v=""/>
    <s v=""/>
    <s v=""/>
    <s v=""/>
    <s v=""/>
    <s v=""/>
    <s v=""/>
    <s v=""/>
    <s v=""/>
    <s v=""/>
    <s v=""/>
    <s v=""/>
    <s v=""/>
    <s v=""/>
    <s v=""/>
    <s v=""/>
    <s v=""/>
    <s v=""/>
    <s v=""/>
  </r>
  <r>
    <s v="87f1db93-5bee-4edf-b943-07dd8cfed85e"/>
    <s v="2021-06-24"/>
    <s v="CARE"/>
    <s v="CARE"/>
    <s v="LFP84"/>
    <x v="1"/>
    <s v="Chambellan"/>
    <s v="Chambellan"/>
    <s v="Centre-ville de Chambellan / Dejean"/>
    <s v="Marché communal de Chambellan"/>
    <x v="0"/>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s v="Entre 21 et 60"/>
    <s v="Oui"/>
    <s v="Oui"/>
    <s v="Oui"/>
    <s v="Oui"/>
    <s v="Non"/>
    <s v="Oui"/>
    <s v="Oui"/>
    <s v=""/>
    <s v=""/>
    <s v=""/>
    <s v=""/>
    <s v=""/>
    <s v=""/>
    <s v=""/>
    <s v=""/>
    <s v="Non"/>
    <s v=""/>
    <s v=""/>
    <s v=""/>
    <s v=""/>
    <s v=""/>
    <s v=""/>
    <s v=""/>
    <s v=""/>
    <s v=""/>
    <s v=""/>
    <s v=""/>
    <s v=""/>
    <s v=""/>
    <s v=""/>
    <s v=""/>
    <s v=""/>
    <s v=""/>
    <s v=""/>
    <s v=""/>
    <s v=""/>
    <s v=""/>
    <s v=""/>
    <x v="2"/>
    <s v="Oui"/>
    <s v="Oui"/>
    <s v="Grand'Anse"/>
    <s v="Meme"/>
    <s v="Chambellan"/>
    <s v="Meme"/>
    <s v=""/>
    <s v=""/>
    <s v=""/>
    <s v=""/>
    <s v=""/>
    <s v=""/>
    <s v=""/>
    <s v=""/>
    <s v=""/>
    <s v=""/>
    <s v=""/>
    <s v=""/>
    <s v=""/>
    <s v=""/>
    <s v=""/>
    <s v=""/>
    <s v=""/>
    <s v=""/>
    <s v=""/>
    <s v=""/>
    <s v=""/>
    <s v=""/>
    <s v=""/>
    <s v=""/>
    <s v=""/>
    <s v=""/>
    <s v=""/>
    <s v=""/>
    <s v=""/>
    <s v=""/>
    <s v=""/>
    <s v=""/>
    <s v=""/>
    <s v=""/>
    <s v=""/>
    <s v=""/>
    <s v=""/>
    <s v=""/>
    <s v=""/>
    <s v=""/>
    <s v=""/>
    <s v=""/>
    <s v=""/>
    <s v=""/>
    <s v=""/>
    <s v=""/>
    <s v=""/>
    <s v=""/>
    <s v=""/>
    <s v=""/>
    <s v=""/>
    <s v=""/>
  </r>
  <r>
    <s v="ea87dd95-f497-4671-b7df-73284945f22c"/>
    <s v="2021-06-24"/>
    <s v="CARE"/>
    <s v="CARE"/>
    <s v="LFP84"/>
    <x v="1"/>
    <s v="Chambellan"/>
    <s v="Chambellan"/>
    <s v="Centre-ville de Chambellan / Dejean"/>
    <s v="Marché communal de Chambellan"/>
    <x v="0"/>
    <s v="Enquête auprès d'un marchand"/>
    <n v="80"/>
    <n v="96.153846153846104"/>
    <n v="86.956521739130395"/>
    <n v="86.2068965517241"/>
    <n v="166.666666666666"/>
    <n v="208.333333333333"/>
    <n v="700"/>
    <s v=""/>
    <s v=""/>
    <s v=""/>
    <s v=""/>
    <s v=""/>
    <s v=""/>
    <s v=""/>
    <s v=""/>
    <s v=""/>
    <s v="Homme"/>
    <s v="Détaillant avec boutique"/>
    <n v="1"/>
    <n v="0"/>
    <n v="0"/>
    <n v="0"/>
    <n v="0"/>
    <n v="0"/>
    <n v="1"/>
    <n v="1"/>
    <n v="0"/>
    <n v="0"/>
    <s v="Oui, il y a plus de commerçants par rapport au mois passé"/>
    <s v="Plus de 60"/>
    <s v="Oui"/>
    <s v="Oui"/>
    <s v="Oui"/>
    <s v="Oui"/>
    <s v="Non"/>
    <s v="Oui"/>
    <s v="Oui"/>
    <s v=""/>
    <s v=""/>
    <s v=""/>
    <s v=""/>
    <s v=""/>
    <s v=""/>
    <s v=""/>
    <s v=""/>
    <s v="Non"/>
    <s v=""/>
    <s v=""/>
    <s v=""/>
    <s v=""/>
    <s v=""/>
    <s v=""/>
    <s v=""/>
    <s v=""/>
    <s v=""/>
    <s v=""/>
    <s v=""/>
    <s v=""/>
    <s v=""/>
    <s v=""/>
    <s v=""/>
    <s v=""/>
    <s v=""/>
    <s v=""/>
    <s v=""/>
    <s v=""/>
    <s v=""/>
    <s v=""/>
    <x v="2"/>
    <s v="Oui"/>
    <s v="Oui"/>
    <s v="Grand'Anse"/>
    <s v="Meme"/>
    <s v="Chambellan"/>
    <s v="Meme"/>
    <s v=""/>
    <s v=""/>
    <s v=""/>
    <s v=""/>
    <s v=""/>
    <s v=""/>
    <s v=""/>
    <s v=""/>
    <s v=""/>
    <s v=""/>
    <s v=""/>
    <s v=""/>
    <s v=""/>
    <s v=""/>
    <s v=""/>
    <s v=""/>
    <s v=""/>
    <s v=""/>
    <s v=""/>
    <s v=""/>
    <s v=""/>
    <s v=""/>
    <s v=""/>
    <s v=""/>
    <s v=""/>
    <s v=""/>
    <s v=""/>
    <s v=""/>
    <s v=""/>
    <s v=""/>
    <s v=""/>
    <s v=""/>
    <s v=""/>
    <s v=""/>
    <s v=""/>
    <s v=""/>
    <s v=""/>
    <s v=""/>
    <s v=""/>
    <s v=""/>
    <s v=""/>
    <s v=""/>
    <s v=""/>
    <s v=""/>
    <s v=""/>
    <s v=""/>
    <s v=""/>
    <s v=""/>
    <s v=""/>
    <s v=""/>
    <s v=""/>
    <s v=""/>
  </r>
  <r>
    <s v="bb1956a8-f97e-4a69-bb44-78fee671b15d"/>
    <s v="2021-06-24"/>
    <s v="CARE"/>
    <s v="CARE"/>
    <s v="LFP84"/>
    <x v="1"/>
    <s v="Chambellan"/>
    <s v="Chambellan"/>
    <s v="Centre-ville de Chambellan / Dejean"/>
    <s v="Marché communal de Chambellan"/>
    <x v="0"/>
    <s v="Enquête auprès d'un client (pour l'eau de boisson uniquement)"/>
    <s v=""/>
    <s v=""/>
    <s v=""/>
    <s v=""/>
    <s v=""/>
    <s v=""/>
    <s v=""/>
    <s v=""/>
    <s v=""/>
    <s v=""/>
    <s v=""/>
    <s v=""/>
    <s v=""/>
    <s v=""/>
    <s v=""/>
    <n v="13"/>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Je ne sais pas, je ne souhaite pas répondre"/>
    <s v=""/>
    <s v=""/>
    <s v=""/>
    <s v=""/>
    <s v=""/>
    <s v=""/>
    <s v=""/>
    <s v=""/>
    <s v=""/>
    <s v=""/>
    <s v=""/>
    <s v=""/>
  </r>
  <r>
    <s v="1075d786-cf5f-43e1-8775-3fe5bfed60e1"/>
    <s v="2021-06-24"/>
    <s v="CARE"/>
    <s v="CARE"/>
    <s v="LFP84"/>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1"/>
    <n v="1"/>
    <n v="0"/>
    <n v="0"/>
    <n v="0"/>
    <n v="0"/>
    <n v="0"/>
    <n v="0"/>
    <n v="0"/>
    <n v="0"/>
    <n v="0"/>
    <s v=""/>
  </r>
  <r>
    <s v="0b44f6b4-ad9b-43b8-97ea-b36dd722a0c8"/>
    <s v="2021-06-24"/>
    <s v="CARE"/>
    <s v="CARE"/>
    <s v="LFP84"/>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1"/>
    <n v="1"/>
    <n v="0"/>
    <n v="1"/>
    <n v="1"/>
    <n v="0"/>
    <n v="0"/>
    <n v="0"/>
    <n v="0"/>
    <n v="0"/>
    <n v="0"/>
    <s v=""/>
  </r>
  <r>
    <s v="e3eaca60-123f-4b29-8d69-f202e6a33b7a"/>
    <s v="2021-06-24"/>
    <s v="CARE"/>
    <s v="CARE"/>
    <s v="LFP84"/>
    <x v="1"/>
    <s v="Chambellan"/>
    <s v="Chambellan"/>
    <s v="Centre-ville de Chambellan / Dejean"/>
    <s v="Marché communal de Chambellan"/>
    <x v="0"/>
    <s v="Enquête auprès d'un client (pour l'eau de boisson uniquement)"/>
    <s v=""/>
    <s v=""/>
    <s v=""/>
    <s v=""/>
    <s v=""/>
    <s v=""/>
    <s v=""/>
    <s v=""/>
    <s v=""/>
    <s v=""/>
    <s v=""/>
    <s v=""/>
    <s v=""/>
    <s v=""/>
    <s v=""/>
    <n v="13"/>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
  </r>
  <r>
    <s v="605b4a65-02dc-4025-b732-16ec33f22958"/>
    <s v="2021-06-24"/>
    <s v="CARE"/>
    <s v="CARE"/>
    <s v="LFP84"/>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Oui"/>
    <s v=""/>
    <s v="Non"/>
    <s v=""/>
    <s v=""/>
    <s v=""/>
    <s v=""/>
    <s v=""/>
    <s v=""/>
    <s v=""/>
    <s v=""/>
    <s v=""/>
    <s v=""/>
    <s v=""/>
    <s v=""/>
  </r>
  <r>
    <s v="ab784851-84bf-46eb-a054-c89cdd2fd1a8"/>
    <s v="2021-06-26"/>
    <s v="MOJDDE"/>
    <s v="MOJDDE"/>
    <s v="EI3120"/>
    <x v="0"/>
    <s v="Port-à-Piment"/>
    <s v="Port-à-Piment"/>
    <s v="Port-à-piment"/>
    <s v="Marché de Port-à-Piment"/>
    <x v="0"/>
    <s v="Enquête auprès d'un marchand"/>
    <s v=""/>
    <s v=""/>
    <s v=""/>
    <s v=""/>
    <s v=""/>
    <s v=""/>
    <s v=""/>
    <n v="30"/>
    <n v="25"/>
    <n v="25"/>
    <n v="50"/>
    <n v="25"/>
    <n v="100"/>
    <n v="100"/>
    <n v="5"/>
    <s v=""/>
    <s v="Femme"/>
    <s v="Détaillant sur une table"/>
    <n v="1"/>
    <n v="0"/>
    <n v="0"/>
    <n v="0"/>
    <n v="0"/>
    <n v="0"/>
    <n v="0"/>
    <n v="0"/>
    <n v="0"/>
    <n v="0"/>
    <s v="Non, il n'y a pas eu de variation"/>
    <s v="Entre 21 et 60"/>
    <s v=""/>
    <s v=""/>
    <s v=""/>
    <s v=""/>
    <s v=""/>
    <s v=""/>
    <s v=""/>
    <s v="Oui"/>
    <s v="Oui"/>
    <s v="Oui"/>
    <s v="Oui"/>
    <s v="Oui"/>
    <s v="Oui"/>
    <s v="Oui"/>
    <s v="Oui"/>
    <s v=""/>
    <s v=""/>
    <s v=""/>
    <s v=""/>
    <s v=""/>
    <s v=""/>
    <s v=""/>
    <s v=""/>
    <s v=""/>
    <s v=""/>
    <s v=""/>
    <s v=""/>
    <s v=""/>
    <s v=""/>
    <s v=""/>
    <s v=""/>
    <s v=""/>
    <s v=""/>
    <s v=""/>
    <s v=""/>
    <s v=""/>
    <s v=""/>
    <s v=""/>
    <x v="0"/>
    <s v=""/>
    <s v=""/>
    <s v=""/>
    <s v=""/>
    <s v=""/>
    <s v=""/>
    <s v="Non"/>
    <s v=""/>
    <s v=""/>
    <s v=""/>
    <s v=""/>
    <s v=""/>
    <s v=""/>
    <s v=""/>
    <s v=""/>
    <s v=""/>
    <s v=""/>
    <s v=""/>
    <s v=""/>
    <s v=""/>
    <s v=""/>
    <s v=""/>
    <s v=""/>
    <s v=""/>
    <s v=""/>
    <s v=""/>
    <s v=""/>
    <s v=""/>
    <s v=""/>
    <s v=""/>
    <s v="Non"/>
    <s v="Non"/>
    <s v="Oui"/>
    <s v="Sud"/>
    <s v="Meme"/>
    <s v="Les Cayes"/>
    <s v="Différent"/>
    <s v=""/>
    <s v=""/>
    <s v=""/>
    <s v=""/>
    <s v=""/>
    <s v=""/>
    <s v=""/>
    <s v=""/>
    <s v=""/>
    <s v=""/>
    <s v=""/>
    <s v=""/>
    <s v=""/>
    <s v=""/>
    <s v=""/>
    <s v=""/>
    <s v=""/>
    <s v=""/>
    <s v=""/>
    <s v=""/>
    <s v=""/>
  </r>
  <r>
    <s v="07383aa5-cbb5-4fea-a5c0-014e9f35dc98"/>
    <s v="2021-06-26"/>
    <s v="MOJDDE"/>
    <s v="MOJDDE"/>
    <s v="EI3120"/>
    <x v="0"/>
    <s v="Port-à-Piment"/>
    <s v="Port-à-Piment"/>
    <s v="Port-à-piment"/>
    <s v="Marché de Port-à-Piment"/>
    <x v="0"/>
    <s v="Enquête auprès d'un marchand"/>
    <s v=""/>
    <s v=""/>
    <s v=""/>
    <s v=""/>
    <s v=""/>
    <s v=""/>
    <s v=""/>
    <n v="30"/>
    <n v="25"/>
    <n v="50"/>
    <n v="50"/>
    <n v="35"/>
    <n v="100"/>
    <n v="75"/>
    <n v="10"/>
    <s v=""/>
    <s v="Femme"/>
    <s v="Détaillant sur une table"/>
    <n v="1"/>
    <n v="0"/>
    <n v="0"/>
    <n v="0"/>
    <n v="0"/>
    <n v="0"/>
    <n v="0"/>
    <n v="0"/>
    <n v="0"/>
    <n v="0"/>
    <s v="Non, il n'y a pas eu de variation"/>
    <s v="Entre 21 et 60"/>
    <s v=""/>
    <s v=""/>
    <s v=""/>
    <s v=""/>
    <s v=""/>
    <s v=""/>
    <s v=""/>
    <s v="Oui"/>
    <s v="Oui"/>
    <s v="Oui"/>
    <s v="Oui"/>
    <s v="Oui"/>
    <s v="Oui"/>
    <s v="Oui"/>
    <s v="Oui"/>
    <s v=""/>
    <s v=""/>
    <s v=""/>
    <s v=""/>
    <s v=""/>
    <s v=""/>
    <s v=""/>
    <s v=""/>
    <s v=""/>
    <s v=""/>
    <s v=""/>
    <s v=""/>
    <s v=""/>
    <s v=""/>
    <s v=""/>
    <s v=""/>
    <s v=""/>
    <s v=""/>
    <s v=""/>
    <s v=""/>
    <s v=""/>
    <s v=""/>
    <s v=""/>
    <x v="0"/>
    <s v=""/>
    <s v=""/>
    <s v=""/>
    <s v=""/>
    <s v=""/>
    <s v=""/>
    <s v="Oui"/>
    <n v="0"/>
    <n v="0"/>
    <n v="0"/>
    <n v="0"/>
    <n v="0"/>
    <n v="0"/>
    <n v="0"/>
    <n v="0"/>
    <n v="0"/>
    <n v="1"/>
    <n v="0"/>
    <n v="0"/>
    <n v="0"/>
    <s v=""/>
    <s v="Savon lessive Dentifrice Savon pour se laver Brosse à dent Chlore en grain (nettoyage)"/>
    <n v="1"/>
    <n v="1"/>
    <n v="1"/>
    <n v="0"/>
    <n v="0"/>
    <n v="0"/>
    <n v="1"/>
    <n v="1"/>
    <s v="Non"/>
    <s v="Non"/>
    <s v="Oui"/>
    <s v="Sud"/>
    <s v="Meme"/>
    <s v="Les Cayes"/>
    <s v="Différent"/>
    <s v=""/>
    <s v=""/>
    <s v=""/>
    <s v=""/>
    <s v=""/>
    <s v=""/>
    <s v=""/>
    <s v=""/>
    <s v=""/>
    <s v=""/>
    <s v=""/>
    <s v=""/>
    <s v=""/>
    <s v=""/>
    <s v=""/>
    <s v=""/>
    <s v=""/>
    <s v=""/>
    <s v=""/>
    <s v=""/>
    <s v=""/>
  </r>
  <r>
    <s v="226b0820-2f99-40b9-8728-c94b58085ab8"/>
    <s v="2021-06-26"/>
    <s v="MOJDDE"/>
    <s v="MOJDDE"/>
    <s v="EI3120"/>
    <x v="0"/>
    <s v="Port-à-Piment"/>
    <s v="Port-à-Piment"/>
    <s v="Port-à-piment"/>
    <s v="Marché de Port-à-Piment"/>
    <x v="0"/>
    <s v="Enquête auprès d'un marchand"/>
    <s v=""/>
    <s v=""/>
    <s v=""/>
    <s v=""/>
    <s v=""/>
    <s v=""/>
    <s v=""/>
    <n v="30"/>
    <n v="25"/>
    <n v="50"/>
    <n v="50"/>
    <n v="35"/>
    <n v="85"/>
    <n v="100"/>
    <n v="10"/>
    <s v=""/>
    <s v="Femme"/>
    <s v="Détaillant sur une table"/>
    <n v="1"/>
    <n v="0"/>
    <n v="0"/>
    <n v="0"/>
    <n v="0"/>
    <n v="0"/>
    <n v="0"/>
    <n v="0"/>
    <n v="0"/>
    <n v="0"/>
    <s v="Non, il n'y a pas eu de variation"/>
    <s v="Plus de 60"/>
    <s v=""/>
    <s v=""/>
    <s v=""/>
    <s v=""/>
    <s v=""/>
    <s v=""/>
    <s v=""/>
    <s v="Oui"/>
    <s v="Oui"/>
    <s v="Oui"/>
    <s v="Oui"/>
    <s v="Oui"/>
    <s v="Oui"/>
    <s v="Oui"/>
    <s v="Oui"/>
    <s v=""/>
    <s v=""/>
    <s v=""/>
    <s v=""/>
    <s v=""/>
    <s v=""/>
    <s v=""/>
    <s v=""/>
    <s v=""/>
    <s v=""/>
    <s v=""/>
    <s v=""/>
    <s v=""/>
    <s v=""/>
    <s v=""/>
    <s v=""/>
    <s v=""/>
    <s v=""/>
    <s v=""/>
    <s v=""/>
    <s v=""/>
    <s v=""/>
    <s v=""/>
    <x v="0"/>
    <s v=""/>
    <s v=""/>
    <s v=""/>
    <s v=""/>
    <s v=""/>
    <s v=""/>
    <s v="Non"/>
    <s v=""/>
    <s v=""/>
    <s v=""/>
    <s v=""/>
    <s v=""/>
    <s v=""/>
    <s v=""/>
    <s v=""/>
    <s v=""/>
    <s v=""/>
    <s v=""/>
    <s v=""/>
    <s v=""/>
    <s v=""/>
    <s v=""/>
    <s v=""/>
    <s v=""/>
    <s v=""/>
    <s v=""/>
    <s v=""/>
    <s v=""/>
    <s v=""/>
    <s v=""/>
    <s v="Non"/>
    <s v="Oui"/>
    <s v="Oui"/>
    <s v="Sud"/>
    <s v="Meme"/>
    <s v="Les Cayes"/>
    <s v="Différent"/>
    <s v=""/>
    <s v=""/>
    <s v=""/>
    <s v=""/>
    <s v=""/>
    <s v=""/>
    <s v=""/>
    <s v=""/>
    <s v=""/>
    <s v=""/>
    <s v=""/>
    <s v=""/>
    <s v=""/>
    <s v=""/>
    <s v=""/>
    <s v=""/>
    <s v=""/>
    <s v=""/>
    <s v=""/>
    <s v=""/>
    <s v=""/>
  </r>
  <r>
    <s v="4a49c945-3e64-4dc2-91a7-447f8b3564ac"/>
    <s v="2021-06-26"/>
    <s v="MOJDDE"/>
    <s v="MOJDDE"/>
    <s v="EI3120"/>
    <x v="0"/>
    <s v="Port-à-Piment"/>
    <s v="Port-à-Piment"/>
    <s v="Port-à-piment"/>
    <s v="Marché de Port-à-Piment"/>
    <x v="0"/>
    <s v="Enquête auprès d'un marchand"/>
    <s v=""/>
    <s v=""/>
    <s v=""/>
    <s v=""/>
    <s v=""/>
    <s v=""/>
    <s v=""/>
    <n v="30"/>
    <n v="25"/>
    <n v="25"/>
    <n v="50"/>
    <n v="25"/>
    <n v="75"/>
    <n v="75"/>
    <n v="5"/>
    <s v=""/>
    <s v="Femme"/>
    <s v="Détaillant avec boutique"/>
    <n v="1"/>
    <n v="0"/>
    <n v="0"/>
    <n v="0"/>
    <n v="0"/>
    <n v="0"/>
    <n v="0"/>
    <n v="0"/>
    <n v="1"/>
    <n v="0"/>
    <s v="Non, il n'y a pas eu de variation"/>
    <s v="Plus de 60"/>
    <s v=""/>
    <s v=""/>
    <s v=""/>
    <s v=""/>
    <s v=""/>
    <s v=""/>
    <s v=""/>
    <s v="Oui"/>
    <s v="Oui"/>
    <s v="Oui"/>
    <s v="Oui"/>
    <s v="Oui"/>
    <s v="Oui"/>
    <s v="Oui"/>
    <s v="Oui"/>
    <s v=""/>
    <s v=""/>
    <s v=""/>
    <s v=""/>
    <s v=""/>
    <s v=""/>
    <s v=""/>
    <s v=""/>
    <s v=""/>
    <s v=""/>
    <s v=""/>
    <s v=""/>
    <s v=""/>
    <s v=""/>
    <s v=""/>
    <s v=""/>
    <s v=""/>
    <s v=""/>
    <s v=""/>
    <s v=""/>
    <s v=""/>
    <s v=""/>
    <s v=""/>
    <x v="0"/>
    <s v=""/>
    <s v=""/>
    <s v=""/>
    <s v=""/>
    <s v=""/>
    <s v=""/>
    <s v="Oui"/>
    <n v="0"/>
    <n v="0"/>
    <n v="0"/>
    <n v="0"/>
    <n v="0"/>
    <n v="0"/>
    <n v="0"/>
    <n v="0"/>
    <n v="0"/>
    <n v="1"/>
    <n v="0"/>
    <n v="0"/>
    <n v="0"/>
    <s v=""/>
    <s v="Savon lessive Brosse à dent Dentifrice Serviettes hygiéniques Savon pour se laver Chlore en grain (nettoyage)"/>
    <n v="1"/>
    <n v="1"/>
    <n v="1"/>
    <n v="0"/>
    <n v="1"/>
    <n v="0"/>
    <n v="1"/>
    <n v="1"/>
    <s v="Non"/>
    <s v="Oui"/>
    <s v="Oui"/>
    <s v="Nippes"/>
    <s v="Différent"/>
    <s v="Miragoâne"/>
    <s v="Différent"/>
    <s v=""/>
    <s v=""/>
    <s v=""/>
    <s v=""/>
    <s v=""/>
    <s v=""/>
    <s v=""/>
    <s v=""/>
    <s v=""/>
    <s v=""/>
    <s v=""/>
    <s v=""/>
    <s v=""/>
    <s v=""/>
    <s v=""/>
    <s v=""/>
    <s v=""/>
    <s v=""/>
    <s v=""/>
    <s v=""/>
    <s v=""/>
  </r>
  <r>
    <s v="04b0b7ec-812c-4525-90e2-73e687102254"/>
    <s v="2021-06-26"/>
    <s v="WFP"/>
    <s v="WFP"/>
    <s v="nord_5720"/>
    <x v="6"/>
    <s v="Cap-Haïtien"/>
    <s v="Cap-Haïtien"/>
    <s v="Centre-ville de Cap Haïtien"/>
    <s v="Marché de Cluny"/>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Enquête réalisée sur papier, point géo non disponible."/>
  </r>
  <r>
    <s v="69567c68-ba35-441f-8d94-b3c50be3c99c"/>
    <s v="2021-06-26"/>
    <s v="WFP"/>
    <s v="WFP"/>
    <s v="nord_5720"/>
    <x v="6"/>
    <s v="Cap-Haïtien"/>
    <s v="Cap-Haïtien"/>
    <s v="Centre-ville de Cap Haïtien"/>
    <s v="Marché de Cluny"/>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Enquête réalisée sur papier, point géo non disponible."/>
  </r>
  <r>
    <s v="da7dd11c-241c-406e-9bf4-5130ad6275dc"/>
    <s v="2021-06-26"/>
    <s v="WFP"/>
    <s v="WFP"/>
    <s v="nord_5720"/>
    <x v="6"/>
    <s v="Cap-Haïtien"/>
    <s v="Cap-Haïtien"/>
    <s v="Centre-ville de Cap Haïtien"/>
    <s v="Marché de Cluny"/>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Oui"/>
    <s v=""/>
    <s v="Non"/>
    <s v=""/>
    <s v=""/>
    <s v=""/>
    <s v=""/>
    <s v=""/>
    <s v=""/>
    <s v=""/>
    <s v=""/>
    <s v=""/>
    <s v=""/>
    <s v=""/>
    <s v="Enquête réalisée sur papier, point géo non disponible."/>
  </r>
  <r>
    <s v="041983c5-6c78-4656-8370-6e5600bb1de7"/>
    <s v="2021-06-26"/>
    <s v="WFP"/>
    <s v="WFP"/>
    <s v="nord_5720"/>
    <x v="6"/>
    <s v="Cap-Haïtien"/>
    <s v="Cap-Haïtien"/>
    <s v="Centre-ville de Cap Haïtien"/>
    <s v="Marché de Cluny"/>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Enquête réalisée sur papier, point géo non disponible."/>
  </r>
  <r>
    <s v="fbc31efa-3363-42d3-ba87-f857c357c29e"/>
    <s v="2021-06-26"/>
    <s v="WFP"/>
    <s v="WFP"/>
    <s v="nord_5720"/>
    <x v="6"/>
    <s v="Cap-Haïtien"/>
    <s v="Cap-Haïtien"/>
    <s v="Centre-ville de Cap Haïtien"/>
    <s v="Marché de Cluny"/>
    <x v="1"/>
    <s v="Enquête auprès d'un client (pour l'eau de boisson uniquement)"/>
    <s v=""/>
    <s v=""/>
    <s v=""/>
    <s v=""/>
    <s v=""/>
    <s v=""/>
    <s v=""/>
    <s v=""/>
    <s v=""/>
    <s v=""/>
    <s v=""/>
    <s v=""/>
    <s v=""/>
    <s v=""/>
    <s v=""/>
    <n v="7"/>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Enquête réalisée sur papier, point géo non disponible."/>
  </r>
  <r>
    <s v="938ab63f-bed6-4bce-a686-89b9d2eac0f8"/>
    <s v="2021-06-26"/>
    <s v="WFP"/>
    <s v="WFP"/>
    <s v="nord_5720"/>
    <x v="6"/>
    <s v="Cap-Haïtien"/>
    <s v="Cap-Haïtien"/>
    <s v="Centre-ville de Cap Haïtien"/>
    <s v="Marché de Cluny"/>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Oui"/>
    <s v=""/>
    <s v="Non"/>
    <s v=""/>
    <s v=""/>
    <s v=""/>
    <s v=""/>
    <s v=""/>
    <s v=""/>
    <s v=""/>
    <s v=""/>
    <s v=""/>
    <s v=""/>
    <s v=""/>
    <s v="Enquête réalisée sur papier, point géo non disponible."/>
  </r>
  <r>
    <s v="01fa0320-daee-4a0e-8f66-303fca3c34ae"/>
    <s v="2021-06-26"/>
    <s v="WFP"/>
    <s v="WFP"/>
    <s v="nord_5720"/>
    <x v="6"/>
    <s v="Cap-Haïtien"/>
    <s v="Cap-Haïtien"/>
    <s v="Centre-ville de Cap Haïtien"/>
    <s v="Marché de Cluny"/>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Enquête réalisée sur papier, point géo non disponible."/>
  </r>
  <r>
    <s v="db71f2a8-7c77-497b-8b1f-4d7d775b6bda"/>
    <s v="2021-06-26"/>
    <s v="WFP"/>
    <s v="WFP"/>
    <s v="nord_5720"/>
    <x v="6"/>
    <s v="Cap-Haïtien"/>
    <s v="Cap-Haïtien"/>
    <s v="Centre-ville de Cap Haïtien"/>
    <s v="Marché de Cluny"/>
    <x v="1"/>
    <s v="Enquête auprès d'un client (pour l'eau de boisson uniquement)"/>
    <s v=""/>
    <s v=""/>
    <s v=""/>
    <s v=""/>
    <s v=""/>
    <s v=""/>
    <s v=""/>
    <s v=""/>
    <s v=""/>
    <s v=""/>
    <s v=""/>
    <s v=""/>
    <s v=""/>
    <s v=""/>
    <s v=""/>
    <n v="5"/>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Enquête réalisée sur papier, point géo non disponible."/>
  </r>
  <r>
    <s v="715db896-60a3-4616-8430-2c8dc34f536b"/>
    <s v="2021-06-26"/>
    <s v="WFP"/>
    <s v="WFP"/>
    <s v="nord_5720"/>
    <x v="6"/>
    <s v="Cap-Haïtien"/>
    <s v="Cap-Haïtien"/>
    <s v="Centre-ville de Cap Haïtien"/>
    <s v="Marché de Cluny"/>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Enquête réalisée sur papier, point géo non disponible."/>
  </r>
  <r>
    <s v="7f10479e-9030-423f-8c21-6c866fd5cb00"/>
    <s v="2021-06-26"/>
    <s v="WFP"/>
    <s v="WFP"/>
    <s v="nord_5720"/>
    <x v="6"/>
    <s v="Cap-Haïtien"/>
    <s v="Cap-Haïtien"/>
    <s v="Centre-ville de Cap Haïtien"/>
    <s v="Marché de Cluny"/>
    <x v="1"/>
    <s v="Enquête auprès d'un client (pour l'eau de boisson uniquement)"/>
    <s v=""/>
    <s v=""/>
    <s v=""/>
    <s v=""/>
    <s v=""/>
    <s v=""/>
    <s v=""/>
    <s v=""/>
    <s v=""/>
    <s v=""/>
    <s v=""/>
    <s v=""/>
    <s v=""/>
    <s v=""/>
    <s v=""/>
    <n v="8"/>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s v="Enquête réalisée sur papier, point géo non disponible."/>
  </r>
  <r>
    <s v="ba91eb81-40c4-4481-ac2f-bec38f680942"/>
    <s v="2021-06-25"/>
    <s v="WFP"/>
    <s v="WFP"/>
    <s v="nord_5661"/>
    <x v="6"/>
    <s v="Limonade"/>
    <s v="Limonade"/>
    <s v="Limonade"/>
    <s v="Marché principal de Limonade"/>
    <x v="1"/>
    <s v="Enquête auprès d'un marchand"/>
    <n v="105"/>
    <n v="134.61538461538399"/>
    <n v="106.521739130434"/>
    <n v="108.620689655172"/>
    <n v="291.666666666666"/>
    <n v="437.5"/>
    <n v="500"/>
    <s v=""/>
    <s v=""/>
    <s v=""/>
    <s v=""/>
    <s v=""/>
    <s v=""/>
    <s v=""/>
    <s v=""/>
    <s v=""/>
    <s v="Femme"/>
    <s v="Détaillant sur une table"/>
    <n v="1"/>
    <n v="0"/>
    <n v="0"/>
    <n v="0"/>
    <n v="0"/>
    <n v="0"/>
    <n v="0"/>
    <n v="0"/>
    <n v="0"/>
    <n v="0"/>
    <s v="Non, il n'y a pas eu de variation"/>
    <s v="Moins de 20"/>
    <s v="Oui"/>
    <s v="Oui"/>
    <s v="Oui"/>
    <s v="Oui"/>
    <s v="Oui"/>
    <s v="Non"/>
    <s v="Non"/>
    <s v=""/>
    <s v=""/>
    <s v=""/>
    <s v=""/>
    <s v=""/>
    <s v=""/>
    <s v=""/>
    <s v=""/>
    <s v="Non"/>
    <s v=""/>
    <s v=""/>
    <s v=""/>
    <s v=""/>
    <s v=""/>
    <s v=""/>
    <s v=""/>
    <s v=""/>
    <s v=""/>
    <s v=""/>
    <s v=""/>
    <s v=""/>
    <s v=""/>
    <s v=""/>
    <s v=""/>
    <s v=""/>
    <s v=""/>
    <s v=""/>
    <s v=""/>
    <s v=""/>
    <s v=""/>
    <s v=""/>
    <x v="1"/>
    <s v="Non"/>
    <s v="Oui"/>
    <s v="Nord"/>
    <s v="Meme"/>
    <s v="Cap-Haïtien"/>
    <s v="Différent"/>
    <s v=""/>
    <s v=""/>
    <s v=""/>
    <s v=""/>
    <s v=""/>
    <s v=""/>
    <s v=""/>
    <s v=""/>
    <s v=""/>
    <s v=""/>
    <s v=""/>
    <s v=""/>
    <s v=""/>
    <s v=""/>
    <s v=""/>
    <s v=""/>
    <s v=""/>
    <s v=""/>
    <s v=""/>
    <s v=""/>
    <s v=""/>
    <s v=""/>
    <s v=""/>
    <s v=""/>
    <s v=""/>
    <s v=""/>
    <s v=""/>
    <s v=""/>
    <s v=""/>
    <s v=""/>
    <s v=""/>
    <s v=""/>
    <s v=""/>
    <s v=""/>
    <s v=""/>
    <s v=""/>
    <s v=""/>
    <s v=""/>
    <s v=""/>
    <s v=""/>
    <s v=""/>
    <s v=""/>
    <s v=""/>
    <s v=""/>
    <s v=""/>
    <s v=""/>
    <s v=""/>
    <s v=""/>
    <s v=""/>
    <s v=""/>
    <s v=""/>
    <s v=""/>
  </r>
  <r>
    <s v="4f39b7be-a1ee-4241-916e-5ed12ca71808"/>
    <s v="2021-06-25"/>
    <s v="WFP"/>
    <s v="WFP"/>
    <s v="nord_5661"/>
    <x v="6"/>
    <s v="Limonade"/>
    <s v="Limonade"/>
    <s v="Limonade"/>
    <s v="Marché principal de Limonade"/>
    <x v="1"/>
    <s v="Enquête auprès d'un marchand"/>
    <s v=""/>
    <s v=""/>
    <s v=""/>
    <s v=""/>
    <s v=""/>
    <s v=""/>
    <s v=""/>
    <n v="25"/>
    <n v="15"/>
    <n v="25"/>
    <n v="150"/>
    <n v="15"/>
    <n v="42.5"/>
    <n v="75"/>
    <n v="5"/>
    <s v=""/>
    <s v="Femme"/>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x v="0"/>
    <s v=""/>
    <s v=""/>
    <s v=""/>
    <s v=""/>
    <s v=""/>
    <s v=""/>
    <s v="Non"/>
    <s v=""/>
    <s v=""/>
    <s v=""/>
    <s v=""/>
    <s v=""/>
    <s v=""/>
    <s v=""/>
    <s v=""/>
    <s v=""/>
    <s v=""/>
    <s v=""/>
    <s v=""/>
    <s v=""/>
    <s v=""/>
    <s v=""/>
    <s v=""/>
    <s v=""/>
    <s v=""/>
    <s v=""/>
    <s v=""/>
    <s v=""/>
    <s v=""/>
    <s v=""/>
    <s v="Non"/>
    <s v="Non"/>
    <s v="Oui"/>
    <s v="Nord"/>
    <s v="Meme"/>
    <s v="Cap-Haïtien"/>
    <s v="Différent"/>
    <s v=""/>
    <s v=""/>
    <s v=""/>
    <s v=""/>
    <s v=""/>
    <s v=""/>
    <s v=""/>
    <s v=""/>
    <s v=""/>
    <s v=""/>
    <s v=""/>
    <s v=""/>
    <s v=""/>
    <s v=""/>
    <s v=""/>
    <s v=""/>
    <s v=""/>
    <s v=""/>
    <s v=""/>
    <s v=""/>
    <s v="Pas de commentaire"/>
  </r>
  <r>
    <s v="a2ac24b4-a651-4d24-abcf-f261d9a90346"/>
    <s v="2021-06-26"/>
    <s v="Concern"/>
    <s v="Concern"/>
    <s v="CWW-02"/>
    <x v="3"/>
    <s v="Cité Soleil"/>
    <s v="Cité Soleil"/>
    <s v="Terre-noire"/>
    <s v="Marché de Terre Noire"/>
    <x v="1"/>
    <s v="Enquête auprès d'un marchand"/>
    <n v="150"/>
    <n v="105.76923076923001"/>
    <n v="141.304347826086"/>
    <n v="120.689655172413"/>
    <n v="270.83333333333297"/>
    <n v="333.33333333333297"/>
    <n v="850"/>
    <n v="40"/>
    <s v=""/>
    <n v="50"/>
    <n v="100"/>
    <n v="50"/>
    <s v=""/>
    <n v="75"/>
    <n v="5"/>
    <s v=""/>
    <s v="Femme"/>
    <s v="Détaillant avec boutique"/>
    <n v="1"/>
    <n v="0"/>
    <n v="1"/>
    <n v="0"/>
    <n v="0"/>
    <n v="0"/>
    <n v="0"/>
    <n v="0"/>
    <n v="0"/>
    <n v="0"/>
    <s v="Non, il n'y a pas eu de variation"/>
    <s v="Je ne sais pas / Je ne souhaite pas répondre"/>
    <s v="Non"/>
    <s v="Oui"/>
    <s v="Oui"/>
    <s v="Oui"/>
    <s v="Non"/>
    <s v="Non"/>
    <s v="Oui"/>
    <s v="Oui"/>
    <s v=""/>
    <s v="Oui"/>
    <s v="Oui"/>
    <s v="Oui"/>
    <s v=""/>
    <s v="Oui"/>
    <s v="Oui"/>
    <s v="Oui"/>
    <n v="0"/>
    <n v="0"/>
    <n v="0"/>
    <n v="0"/>
    <n v="0"/>
    <n v="0"/>
    <n v="0"/>
    <n v="0"/>
    <n v="0"/>
    <n v="0"/>
    <n v="1"/>
    <n v="0"/>
    <n v="0"/>
    <n v="0"/>
    <s v=""/>
    <n v="1"/>
    <n v="1"/>
    <n v="1"/>
    <n v="1"/>
    <n v="1"/>
    <n v="0"/>
    <n v="0"/>
    <x v="1"/>
    <s v="Oui"/>
    <s v="Oui"/>
    <s v="Ouest"/>
    <s v="Meme"/>
    <s v="Cité Soleil"/>
    <s v="Meme"/>
    <s v="Non"/>
    <s v=""/>
    <s v=""/>
    <s v=""/>
    <s v=""/>
    <s v=""/>
    <s v=""/>
    <s v=""/>
    <s v=""/>
    <s v=""/>
    <s v=""/>
    <s v=""/>
    <s v=""/>
    <s v=""/>
    <s v=""/>
    <s v=""/>
    <s v=""/>
    <s v=""/>
    <s v=""/>
    <s v=""/>
    <s v=""/>
    <s v=""/>
    <s v=""/>
    <s v=""/>
    <s v="Non"/>
    <s v="Oui"/>
    <s v="Oui"/>
    <s v="Ouest"/>
    <s v="Meme"/>
    <s v="Cité Soleil"/>
    <s v="Meme"/>
    <s v=""/>
    <s v=""/>
    <s v=""/>
    <s v=""/>
    <s v=""/>
    <s v=""/>
    <s v=""/>
    <s v=""/>
    <s v=""/>
    <s v=""/>
    <s v=""/>
    <s v=""/>
    <s v=""/>
    <s v=""/>
    <s v=""/>
    <s v=""/>
    <s v=""/>
    <s v=""/>
    <s v=""/>
    <s v=""/>
    <s v="Pas de commentaire"/>
  </r>
  <r>
    <s v="31786580-d49f-454d-99c6-010b4bb0a4ab"/>
    <s v="2021-06-26"/>
    <s v="Concern"/>
    <s v="Concern"/>
    <s v="CWW-04"/>
    <x v="3"/>
    <s v="Cité Soleil"/>
    <s v="Cité Soleil"/>
    <s v="Terre-noire"/>
    <s v="Marché de Terre Noir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Autre"/>
    <s v="Elle est plus près"/>
    <s v="Moins de 15 min au total"/>
    <s v="Je ne sais pas, je ne souhaite pas répondre"/>
    <s v=""/>
    <s v="Oui"/>
    <n v="1"/>
    <n v="1"/>
    <n v="0"/>
    <n v="0"/>
    <n v="0"/>
    <n v="0"/>
    <n v="0"/>
    <n v="0"/>
    <n v="0"/>
    <n v="0"/>
    <n v="0"/>
    <s v="Na"/>
  </r>
  <r>
    <s v="3af72584-efc4-4d51-80d5-53c212d079e8"/>
    <s v="2021-06-26"/>
    <s v="Concern"/>
    <s v="Concern"/>
    <s v="CWW-04"/>
    <x v="3"/>
    <s v="Cité Soleil"/>
    <s v="Cité Soleil"/>
    <s v="Terre-noire"/>
    <s v="Marché de Terre Noir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Oui"/>
    <s v=""/>
    <s v="Oui"/>
    <n v="0"/>
    <n v="0"/>
    <n v="0"/>
    <n v="0"/>
    <n v="0"/>
    <n v="0"/>
    <n v="0"/>
    <n v="0"/>
    <n v="1"/>
    <n v="0"/>
    <n v="0"/>
    <s v="Na"/>
  </r>
  <r>
    <s v="8ed80d80-db9e-4764-b1a2-55064b545b74"/>
    <s v="2021-06-26"/>
    <s v="Concern"/>
    <s v="Concern"/>
    <s v="CWW-02"/>
    <x v="3"/>
    <s v="Cité Soleil"/>
    <s v="Cité Soleil"/>
    <s v="Terre-noire"/>
    <s v="Marché de Terre Noire"/>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Je ne sais pas, je ne souhaite pas répondre"/>
    <s v=""/>
    <s v="Oui"/>
    <n v="1"/>
    <n v="0"/>
    <n v="0"/>
    <n v="0"/>
    <n v="0"/>
    <n v="0"/>
    <n v="0"/>
    <n v="0"/>
    <n v="0"/>
    <n v="0"/>
    <n v="0"/>
    <s v="Na"/>
  </r>
  <r>
    <s v="4fe38e7e-3b73-4069-806e-a0ee1ffd012a"/>
    <s v="2021-06-26"/>
    <s v="Concern"/>
    <s v="Concern"/>
    <s v="CWW-02"/>
    <x v="3"/>
    <s v="Cité Soleil"/>
    <s v="Cité Soleil"/>
    <s v="Terre-noire"/>
    <s v="Marché de Terre Noire"/>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autre"/>
    <s v="autre"/>
    <s v="C'est le moins cher"/>
    <s v=""/>
    <s v="Moins de 15 min au total"/>
    <s v="Non"/>
    <s v="Oui, parfois"/>
    <s v="Non"/>
    <s v=""/>
    <s v=""/>
    <s v=""/>
    <s v=""/>
    <s v=""/>
    <s v=""/>
    <s v=""/>
    <s v=""/>
    <s v=""/>
    <s v=""/>
    <s v=""/>
    <s v="Na"/>
  </r>
  <r>
    <s v="160c765b-7e95-4129-b2c7-7621141855b6"/>
    <s v="2021-06-26"/>
    <s v="Concern"/>
    <s v="Concern"/>
    <s v="CWW-03"/>
    <x v="3"/>
    <s v="Cité Soleil"/>
    <s v="Cité Soleil"/>
    <s v="Terre-noire"/>
    <s v="Marché de Terre Noire"/>
    <x v="1"/>
    <s v="Enquête auprès d'un marchand"/>
    <n v="125"/>
    <n v="115.384615384615"/>
    <n v="163.04347826086899"/>
    <n v="103.448275862068"/>
    <n v="270.83333333333297"/>
    <s v=""/>
    <n v="850"/>
    <n v="25"/>
    <s v=""/>
    <s v=""/>
    <s v=""/>
    <s v=""/>
    <s v=""/>
    <s v=""/>
    <s v=""/>
    <s v=""/>
    <s v="Homme"/>
    <s v="Détaillant avec boutique"/>
    <n v="1"/>
    <n v="0"/>
    <n v="1"/>
    <n v="0"/>
    <n v="0"/>
    <n v="0"/>
    <n v="0"/>
    <n v="0"/>
    <n v="0"/>
    <n v="0"/>
    <s v="Oui, il y a plus de commerçants par rapport au mois passé"/>
    <s v="Moins de 20"/>
    <s v="Oui"/>
    <s v="Oui"/>
    <s v="Oui"/>
    <s v="Oui"/>
    <s v="Oui"/>
    <s v=""/>
    <s v="Oui"/>
    <s v="Oui"/>
    <s v=""/>
    <s v=""/>
    <s v=""/>
    <s v=""/>
    <s v=""/>
    <s v=""/>
    <s v=""/>
    <s v="Oui"/>
    <n v="1"/>
    <n v="0"/>
    <n v="0"/>
    <n v="0"/>
    <n v="0"/>
    <n v="0"/>
    <n v="0"/>
    <n v="0"/>
    <n v="0"/>
    <n v="0"/>
    <n v="1"/>
    <n v="0"/>
    <n v="0"/>
    <n v="0"/>
    <s v=""/>
    <n v="1"/>
    <n v="1"/>
    <n v="1"/>
    <n v="1"/>
    <n v="0"/>
    <n v="0"/>
    <n v="0"/>
    <x v="2"/>
    <s v="Oui"/>
    <s v="Oui"/>
    <s v="Ouest"/>
    <s v="Meme"/>
    <s v="Cité Soleil"/>
    <s v="Meme"/>
    <s v="Oui"/>
    <n v="0"/>
    <n v="0"/>
    <n v="0"/>
    <n v="0"/>
    <n v="0"/>
    <n v="0"/>
    <n v="0"/>
    <n v="0"/>
    <n v="0"/>
    <n v="1"/>
    <n v="0"/>
    <n v="0"/>
    <n v="0"/>
    <s v=""/>
    <s v="Savon lessive"/>
    <n v="1"/>
    <n v="0"/>
    <n v="0"/>
    <n v="0"/>
    <n v="0"/>
    <n v="0"/>
    <n v="0"/>
    <n v="0"/>
    <s v="Oui"/>
    <s v="Oui"/>
    <s v="Oui"/>
    <s v="Ouest"/>
    <s v="Meme"/>
    <s v="Cité Soleil"/>
    <s v="Meme"/>
    <s v=""/>
    <s v=""/>
    <s v=""/>
    <s v=""/>
    <s v=""/>
    <s v=""/>
    <s v=""/>
    <s v=""/>
    <s v=""/>
    <s v=""/>
    <s v=""/>
    <s v=""/>
    <s v=""/>
    <s v=""/>
    <s v=""/>
    <s v=""/>
    <s v=""/>
    <s v=""/>
    <s v=""/>
    <s v=""/>
    <s v="Pas de commentaire"/>
  </r>
  <r>
    <s v="b8998d97-12d6-460b-8175-0d973c0e66ea"/>
    <s v="2021-06-26"/>
    <s v="Concern"/>
    <s v="Concern"/>
    <s v="CWW-03"/>
    <x v="3"/>
    <s v="Cité Soleil"/>
    <s v="Cité Soleil"/>
    <s v="Terre-noire"/>
    <s v="Marché de Terre Noir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C'est le moins cher"/>
    <s v=""/>
    <s v="Moins de 15 min au total"/>
    <s v="Je ne sais pas, je ne souhaite pas répondre"/>
    <s v=""/>
    <s v="Oui"/>
    <n v="1"/>
    <n v="1"/>
    <n v="0"/>
    <n v="0"/>
    <n v="0"/>
    <n v="0"/>
    <n v="0"/>
    <n v="0"/>
    <n v="0"/>
    <n v="0"/>
    <n v="0"/>
    <s v="Na"/>
  </r>
  <r>
    <s v="86054c10-e418-42ad-b77f-2009bcd7e7ef"/>
    <s v="2021-06-26"/>
    <s v="Concern"/>
    <s v="Concern"/>
    <s v="CWW-03"/>
    <x v="3"/>
    <s v="Cité Soleil"/>
    <s v="Cité Soleil"/>
    <s v="Terre-noire"/>
    <s v="Marché de Terre Noire"/>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C'est le moins cher"/>
    <s v=""/>
    <s v="Moins de 15 min au total"/>
    <s v="Oui"/>
    <s v=""/>
    <s v="Oui"/>
    <n v="1"/>
    <n v="0"/>
    <n v="0"/>
    <n v="0"/>
    <n v="0"/>
    <n v="0"/>
    <n v="0"/>
    <n v="0"/>
    <n v="1"/>
    <n v="0"/>
    <n v="0"/>
    <s v="Na"/>
  </r>
  <r>
    <s v="258701cc-dbd0-4ca5-9fab-21b80bffeba3"/>
    <s v="2021-06-26"/>
    <s v="Concern"/>
    <s v="Concern"/>
    <s v="CWW-01"/>
    <x v="3"/>
    <s v="Cité Soleil"/>
    <s v="Cité Soleil"/>
    <s v="Terre-noire"/>
    <s v="Marché de Terre Noire"/>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Je ne sais pas, je ne souhaite pas répondre"/>
    <s v=""/>
    <s v="Non"/>
    <s v=""/>
    <s v=""/>
    <s v=""/>
    <s v=""/>
    <s v=""/>
    <s v=""/>
    <s v=""/>
    <s v=""/>
    <s v=""/>
    <s v=""/>
    <s v=""/>
    <s v="N/A"/>
  </r>
  <r>
    <s v="e25baa59-fba8-4f15-b52a-823899adaf73"/>
    <s v="2021-06-26"/>
    <s v="Concern"/>
    <s v="Concern"/>
    <s v="CWW-01"/>
    <x v="3"/>
    <s v="Cité Soleil"/>
    <s v="Cité Soleil"/>
    <s v="Terre-noire"/>
    <s v="Marché de Terre Noire"/>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Je ne sais pas, je ne souhaite pas répondre"/>
    <s v=""/>
    <s v="Oui"/>
    <n v="0"/>
    <n v="0"/>
    <n v="0"/>
    <n v="0"/>
    <n v="0"/>
    <n v="0"/>
    <n v="0"/>
    <n v="0"/>
    <n v="1"/>
    <n v="0"/>
    <n v="0"/>
    <s v="N/A"/>
  </r>
  <r>
    <s v="8ec2ab7e-a09d-4683-88f8-2f79eec138c4"/>
    <s v="2021-06-26"/>
    <s v="Concern"/>
    <s v="Concern"/>
    <s v="CWW-05"/>
    <x v="3"/>
    <s v="Cité Soleil"/>
    <s v="Cité Soleil"/>
    <s v="Terre-noire"/>
    <s v="Marché de Terre Noir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Na"/>
  </r>
  <r>
    <s v="c38b0c94-0003-4d63-944b-6abba5c600a8"/>
    <s v="2021-06-26"/>
    <s v="Concern"/>
    <s v="Concern"/>
    <s v="CWW-05"/>
    <x v="3"/>
    <s v="Cité Soleil"/>
    <s v="Cité Soleil"/>
    <s v="Terre-noire"/>
    <s v="Marché de Terre Noire"/>
    <x v="1"/>
    <s v="Enquête auprès d'un client (pour l'eau de boisson uniquement)"/>
    <s v=""/>
    <s v=""/>
    <s v=""/>
    <s v=""/>
    <s v=""/>
    <s v=""/>
    <s v=""/>
    <s v=""/>
    <s v=""/>
    <s v=""/>
    <s v=""/>
    <s v=""/>
    <s v=""/>
    <s v=""/>
    <s v=""/>
    <n v="6"/>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s v="Na"/>
  </r>
  <r>
    <s v="52ad4481-cd1a-47f1-bc04-ad66ad9cb46b"/>
    <s v="2021-06-24"/>
    <s v="CRS"/>
    <s v="CRS"/>
    <s v="WR"/>
    <x v="5"/>
    <s v="Petit Trou de Nippes"/>
    <s v="Petit Trou de Nippes"/>
    <s v="Centre-ville de Petit Trou / Ste Thérèse"/>
    <s v="Marché du centre-ville de Petit Trou des Nippes / Ste Thérèse"/>
    <x v="0"/>
    <s v="Enquête auprès d'un marchand"/>
    <n v="100"/>
    <n v="96.153846153846104"/>
    <n v="97.826086956521706"/>
    <n v="86.2068965517241"/>
    <n v="187.5"/>
    <n v="187.5"/>
    <n v="750"/>
    <n v="30"/>
    <n v="25"/>
    <n v="100"/>
    <s v=""/>
    <n v="35"/>
    <n v="56.6666666666666"/>
    <n v="75"/>
    <n v="2"/>
    <s v=""/>
    <s v="Femme"/>
    <s v="Détaillant sur une table"/>
    <n v="1"/>
    <n v="0"/>
    <n v="0"/>
    <n v="1"/>
    <n v="1"/>
    <n v="0"/>
    <n v="0"/>
    <n v="0"/>
    <n v="0"/>
    <n v="0"/>
    <s v="Non, il n'y a pas eu de variation"/>
    <s v="Plus de 60"/>
    <s v="Oui"/>
    <s v="Oui"/>
    <s v="Oui"/>
    <s v="Oui"/>
    <s v="Oui"/>
    <s v="Oui"/>
    <s v="Oui"/>
    <s v="Oui"/>
    <s v="Oui"/>
    <s v="Oui"/>
    <s v=""/>
    <s v="Oui"/>
    <s v="Oui"/>
    <s v="Non"/>
    <s v="Je ne sais pas, je ne souhaite pas répondre"/>
    <s v="Non"/>
    <s v=""/>
    <s v=""/>
    <s v=""/>
    <s v=""/>
    <s v=""/>
    <s v=""/>
    <s v=""/>
    <s v=""/>
    <s v=""/>
    <s v=""/>
    <s v=""/>
    <s v=""/>
    <s v=""/>
    <s v=""/>
    <s v=""/>
    <s v=""/>
    <s v=""/>
    <s v=""/>
    <s v=""/>
    <s v=""/>
    <s v=""/>
    <s v=""/>
    <x v="1"/>
    <s v="Je ne sais pas, je ne souhaite pas répondre"/>
    <s v="Oui"/>
    <s v="Nippes"/>
    <s v="Meme"/>
    <s v="Miragoâne"/>
    <s v="Différent"/>
    <s v="Oui"/>
    <n v="0"/>
    <n v="0"/>
    <n v="0"/>
    <n v="1"/>
    <n v="1"/>
    <n v="0"/>
    <n v="0"/>
    <n v="0"/>
    <n v="0"/>
    <n v="0"/>
    <n v="0"/>
    <n v="0"/>
    <n v="0"/>
    <s v=""/>
    <s v="Brosse à dent Papier toilette Chlore en grain (nettoyage)"/>
    <n v="0"/>
    <n v="1"/>
    <n v="0"/>
    <n v="1"/>
    <n v="0"/>
    <n v="0"/>
    <n v="1"/>
    <n v="0"/>
    <s v="Non"/>
    <s v="Je ne sais pas, je ne souhaite pas répondre"/>
    <s v="Oui"/>
    <s v="Nippes"/>
    <s v="Meme"/>
    <s v="Miragoâne"/>
    <s v="Différent"/>
    <s v=""/>
    <s v=""/>
    <s v=""/>
    <s v=""/>
    <s v=""/>
    <s v=""/>
    <s v=""/>
    <s v=""/>
    <s v=""/>
    <s v=""/>
    <s v=""/>
    <s v=""/>
    <s v=""/>
    <s v=""/>
    <s v=""/>
    <s v=""/>
    <s v=""/>
    <s v=""/>
    <s v=""/>
    <s v=""/>
    <s v=""/>
  </r>
  <r>
    <s v="d25ee244-4daa-4885-ae96-1a4983399d26"/>
    <s v="2021-06-24"/>
    <s v="CRS"/>
    <s v="CRS"/>
    <s v="WR"/>
    <x v="5"/>
    <s v="Petit Trou de Nippes"/>
    <s v="Petit Trou de Nippes"/>
    <s v="Centre-ville de Petit Trou / Ste Thérèse"/>
    <s v="Marché du centre-ville de Petit Trou des Nippes / Ste Thérèse"/>
    <x v="0"/>
    <s v="Enquête auprès d'un marchand"/>
    <n v="87.5"/>
    <n v="115.384615384615"/>
    <n v="108.695652173913"/>
    <n v="86.2068965517241"/>
    <n v="187.5"/>
    <n v="208.333333333333"/>
    <n v="799"/>
    <n v="30"/>
    <s v=""/>
    <s v=""/>
    <s v=""/>
    <s v=""/>
    <s v=""/>
    <s v=""/>
    <n v="10"/>
    <s v=""/>
    <s v="Femme"/>
    <s v="Détaillant sur une table"/>
    <n v="1"/>
    <n v="0"/>
    <n v="0"/>
    <n v="1"/>
    <n v="1"/>
    <n v="0"/>
    <n v="0"/>
    <n v="0"/>
    <n v="0"/>
    <n v="0"/>
    <s v="Oui, il y a plus de commerçants par rapport au mois passé"/>
    <s v="Plus de 60"/>
    <s v="Oui"/>
    <s v="Non"/>
    <s v="Non"/>
    <s v="Oui"/>
    <s v="Non"/>
    <s v="Oui"/>
    <s v="Oui"/>
    <s v="Oui"/>
    <s v=""/>
    <s v=""/>
    <s v=""/>
    <s v=""/>
    <s v=""/>
    <s v=""/>
    <s v="Oui"/>
    <s v="Oui"/>
    <n v="0"/>
    <n v="0"/>
    <n v="0"/>
    <n v="0"/>
    <n v="1"/>
    <n v="1"/>
    <n v="0"/>
    <n v="0"/>
    <n v="0"/>
    <n v="0"/>
    <n v="0"/>
    <n v="0"/>
    <n v="1"/>
    <n v="0"/>
    <s v="Réapprovisionnement pas encore effectué"/>
    <n v="1"/>
    <n v="1"/>
    <n v="0"/>
    <n v="1"/>
    <n v="1"/>
    <n v="0"/>
    <n v="0"/>
    <x v="1"/>
    <s v="Oui"/>
    <s v="Oui"/>
    <s v="Nippes"/>
    <s v="Meme"/>
    <s v="Fonds des Nègres"/>
    <s v="Différent"/>
    <s v="Oui"/>
    <n v="0"/>
    <n v="0"/>
    <n v="0"/>
    <n v="1"/>
    <n v="1"/>
    <n v="0"/>
    <n v="0"/>
    <n v="0"/>
    <n v="0"/>
    <n v="0"/>
    <n v="0"/>
    <n v="1"/>
    <n v="0"/>
    <s v="Réapprovisionnement pas encore effectué"/>
    <s v="Savon lessive"/>
    <n v="1"/>
    <n v="0"/>
    <n v="0"/>
    <n v="0"/>
    <n v="0"/>
    <n v="0"/>
    <n v="0"/>
    <n v="0"/>
    <s v="Non"/>
    <s v="Oui"/>
    <s v="Oui"/>
    <s v="Nippes"/>
    <s v="Meme"/>
    <s v="Fonds des Nègres"/>
    <s v="Différent"/>
    <s v=""/>
    <s v=""/>
    <s v=""/>
    <s v=""/>
    <s v=""/>
    <s v=""/>
    <s v=""/>
    <s v=""/>
    <s v=""/>
    <s v=""/>
    <s v=""/>
    <s v=""/>
    <s v=""/>
    <s v=""/>
    <s v=""/>
    <s v=""/>
    <s v=""/>
    <s v=""/>
    <s v=""/>
    <s v=""/>
    <s v="Les marchandes se plainent à cause à chaque fois les prix des produits qui monte"/>
  </r>
  <r>
    <s v="819a9ee6-4649-478f-8c2f-b58727b925d8"/>
    <s v="2021-06-24"/>
    <s v="CRS"/>
    <s v="CRS"/>
    <s v="WR"/>
    <x v="5"/>
    <s v="Petit Trou de Nippes"/>
    <s v="Petit Trou de Nippes"/>
    <s v="Centre-ville de Petit Trou / Ste Thérèse"/>
    <s v="Marché du centre-ville de Petit Trou des Nippes / Ste Thérèse"/>
    <x v="0"/>
    <s v="Enquête auprès d'un marchand"/>
    <n v="100"/>
    <n v="96.153846153846104"/>
    <n v="76.086956521739097"/>
    <n v="86.2068965517241"/>
    <n v="187.5"/>
    <n v="187.5"/>
    <n v="700"/>
    <n v="30"/>
    <n v="20"/>
    <n v="50"/>
    <s v=""/>
    <n v="25"/>
    <n v="42.5"/>
    <n v="75"/>
    <n v="10"/>
    <s v=""/>
    <s v="Femme"/>
    <s v="Détaillant avec boutique"/>
    <n v="1"/>
    <n v="0"/>
    <n v="0"/>
    <n v="1"/>
    <n v="1"/>
    <n v="0"/>
    <n v="0"/>
    <n v="0"/>
    <n v="0"/>
    <n v="0"/>
    <s v="Oui, il y a plus de commerçants par rapport au mois passé"/>
    <s v="Plus de 60"/>
    <s v="Oui"/>
    <s v="Oui"/>
    <s v="Oui"/>
    <s v="Oui"/>
    <s v="Oui"/>
    <s v="Oui"/>
    <s v="Je ne sais pas, je ne souhaite pas répondre"/>
    <s v="Je ne sais pas, je ne souhaite pas répondre"/>
    <s v="Je ne sais pas, je ne souhaite pas répondre"/>
    <s v="Oui"/>
    <s v=""/>
    <s v="Oui"/>
    <s v="Je ne sais pas, je ne souhaite pas répondre"/>
    <s v="Non"/>
    <s v="Je ne sais pas, je ne souhaite pas répondre"/>
    <s v="Oui"/>
    <n v="0"/>
    <n v="1"/>
    <n v="1"/>
    <n v="0"/>
    <n v="1"/>
    <n v="0"/>
    <n v="0"/>
    <n v="0"/>
    <n v="0"/>
    <n v="0"/>
    <n v="0"/>
    <n v="0"/>
    <n v="0"/>
    <n v="0"/>
    <s v=""/>
    <n v="0"/>
    <n v="1"/>
    <n v="0"/>
    <n v="1"/>
    <n v="0"/>
    <n v="0"/>
    <n v="0"/>
    <x v="2"/>
    <s v="Non"/>
    <s v="Oui"/>
    <s v="Ouest"/>
    <s v="Différent"/>
    <s v="Port-au-Prince"/>
    <s v="Différent"/>
    <s v="Non"/>
    <s v=""/>
    <s v=""/>
    <s v=""/>
    <s v=""/>
    <s v=""/>
    <s v=""/>
    <s v=""/>
    <s v=""/>
    <s v=""/>
    <s v=""/>
    <s v=""/>
    <s v=""/>
    <s v=""/>
    <s v=""/>
    <s v=""/>
    <s v=""/>
    <s v=""/>
    <s v=""/>
    <s v=""/>
    <s v=""/>
    <s v=""/>
    <s v=""/>
    <s v=""/>
    <s v="Non"/>
    <s v="Je ne sais pas, je ne souhaite pas répondre"/>
    <s v="Oui"/>
    <s v="Nippes"/>
    <s v="Meme"/>
    <s v="Miragoâne"/>
    <s v="Différent"/>
    <s v=""/>
    <s v=""/>
    <s v=""/>
    <s v=""/>
    <s v=""/>
    <s v=""/>
    <s v=""/>
    <s v=""/>
    <s v=""/>
    <s v=""/>
    <s v=""/>
    <s v=""/>
    <s v=""/>
    <s v=""/>
    <s v=""/>
    <s v=""/>
    <s v=""/>
    <s v=""/>
    <s v=""/>
    <s v=""/>
    <s v=""/>
  </r>
  <r>
    <s v="a1b3ff5a-4666-4dea-91e7-373d1b57c890"/>
    <s v="2021-06-24"/>
    <s v="CRS"/>
    <s v="CRS"/>
    <s v="WR"/>
    <x v="5"/>
    <s v="Petit Trou de Nippes"/>
    <s v="Petit Trou de Nippes"/>
    <s v="Centre-ville de Petit Trou / Ste Thérèse"/>
    <s v="Marché du centre-ville de Petit Trou des Nippes / Ste Thérèse"/>
    <x v="0"/>
    <s v="Enquête auprès d'un marchand"/>
    <s v=""/>
    <s v=""/>
    <s v=""/>
    <s v=""/>
    <s v=""/>
    <s v=""/>
    <s v=""/>
    <s v=""/>
    <n v="25"/>
    <s v=""/>
    <s v=""/>
    <n v="25"/>
    <n v="56.6666666666666"/>
    <s v=""/>
    <s v=""/>
    <s v=""/>
    <s v="Femme"/>
    <s v="Détaillant mobile"/>
    <n v="1"/>
    <n v="0"/>
    <n v="0"/>
    <n v="0"/>
    <n v="0"/>
    <n v="0"/>
    <n v="0"/>
    <n v="0"/>
    <n v="0"/>
    <n v="0"/>
    <s v="Non, il n'y a pas eu de variation"/>
    <s v="Plus de 60"/>
    <s v=""/>
    <s v=""/>
    <s v=""/>
    <s v=""/>
    <s v=""/>
    <s v=""/>
    <s v=""/>
    <s v=""/>
    <s v="Oui"/>
    <s v=""/>
    <s v=""/>
    <s v="Oui"/>
    <s v="Je ne sais pas, je ne souhaite pas répondre"/>
    <s v=""/>
    <s v=""/>
    <s v=""/>
    <s v=""/>
    <s v=""/>
    <s v=""/>
    <s v=""/>
    <s v=""/>
    <s v=""/>
    <s v=""/>
    <s v=""/>
    <s v=""/>
    <s v=""/>
    <s v=""/>
    <s v=""/>
    <s v=""/>
    <s v=""/>
    <s v=""/>
    <s v=""/>
    <s v=""/>
    <s v=""/>
    <s v=""/>
    <s v=""/>
    <s v=""/>
    <s v=""/>
    <x v="0"/>
    <s v=""/>
    <s v=""/>
    <s v=""/>
    <s v=""/>
    <s v=""/>
    <s v=""/>
    <s v="Oui"/>
    <n v="0"/>
    <n v="0"/>
    <n v="0"/>
    <n v="1"/>
    <n v="1"/>
    <n v="0"/>
    <n v="0"/>
    <n v="0"/>
    <n v="0"/>
    <n v="0"/>
    <n v="0"/>
    <n v="1"/>
    <n v="0"/>
    <s v="Réapprovisionnement pas encore effectué"/>
    <s v="Savon pour se laver"/>
    <n v="0"/>
    <n v="0"/>
    <n v="0"/>
    <n v="0"/>
    <n v="0"/>
    <n v="0"/>
    <n v="0"/>
    <n v="1"/>
    <s v="Oui"/>
    <s v="Oui"/>
    <s v="Oui"/>
    <s v="Ouest"/>
    <s v="Différent"/>
    <s v="Petit-Goâve"/>
    <s v="Différent"/>
    <s v=""/>
    <s v=""/>
    <s v=""/>
    <s v=""/>
    <s v=""/>
    <s v=""/>
    <s v=""/>
    <s v=""/>
    <s v=""/>
    <s v=""/>
    <s v=""/>
    <s v=""/>
    <s v=""/>
    <s v=""/>
    <s v=""/>
    <s v=""/>
    <s v=""/>
    <s v=""/>
    <s v=""/>
    <s v=""/>
    <s v=""/>
  </r>
  <r>
    <s v="6bb34958-45c9-4ed5-8a10-12c15eef8171"/>
    <s v="2021-06-24"/>
    <s v="CRS"/>
    <s v="CRS"/>
    <s v="WR"/>
    <x v="5"/>
    <s v="Petit Trou de Nippes"/>
    <s v="Petit Trou de Nippes"/>
    <s v="Centre-ville de Petit Trou / Ste Thérèse"/>
    <s v="Marché du centre-ville de Petit Trou des Nippes / Ste Thérèse"/>
    <x v="0"/>
    <s v="Enquête auprès d'un marchand"/>
    <n v="100"/>
    <n v="115.384615384615"/>
    <n v="86.956521739130395"/>
    <n v="103.448275862068"/>
    <n v="208"/>
    <n v="208.333333333333"/>
    <n v="750"/>
    <s v=""/>
    <s v=""/>
    <s v=""/>
    <s v=""/>
    <s v=""/>
    <s v=""/>
    <s v=""/>
    <s v=""/>
    <s v=""/>
    <s v="Femme"/>
    <s v="Détaillant sur une table"/>
    <n v="1"/>
    <n v="0"/>
    <n v="0"/>
    <n v="1"/>
    <n v="1"/>
    <n v="0"/>
    <n v="0"/>
    <n v="0"/>
    <n v="0"/>
    <n v="0"/>
    <s v="Oui, il y a plus de commerçants par rapport au mois passé"/>
    <s v="Entre 21 et 60"/>
    <s v="Oui"/>
    <s v="Oui"/>
    <s v="Non"/>
    <s v="Oui"/>
    <s v="Non"/>
    <s v="Oui"/>
    <s v="Je ne sais pas, je ne souhaite pas répondre"/>
    <s v=""/>
    <s v=""/>
    <s v=""/>
    <s v=""/>
    <s v=""/>
    <s v=""/>
    <s v=""/>
    <s v=""/>
    <s v="Oui"/>
    <n v="0"/>
    <n v="0"/>
    <n v="0"/>
    <n v="0"/>
    <n v="1"/>
    <n v="1"/>
    <n v="0"/>
    <n v="0"/>
    <n v="0"/>
    <n v="0"/>
    <n v="0"/>
    <n v="0"/>
    <n v="1"/>
    <n v="0"/>
    <s v="Réapprovisionnement pas encore effectué"/>
    <n v="0"/>
    <n v="1"/>
    <n v="1"/>
    <n v="0"/>
    <n v="0"/>
    <n v="0"/>
    <n v="0"/>
    <x v="1"/>
    <s v="Non"/>
    <s v="Oui"/>
    <s v="Nippes"/>
    <s v="Meme"/>
    <s v="Fonds des Nègres"/>
    <s v="Différent"/>
    <s v=""/>
    <s v=""/>
    <s v=""/>
    <s v=""/>
    <s v=""/>
    <s v=""/>
    <s v=""/>
    <s v=""/>
    <s v=""/>
    <s v=""/>
    <s v=""/>
    <s v=""/>
    <s v=""/>
    <s v=""/>
    <s v=""/>
    <s v=""/>
    <s v=""/>
    <s v=""/>
    <s v=""/>
    <s v=""/>
    <s v=""/>
    <s v=""/>
    <s v=""/>
    <s v=""/>
    <s v=""/>
    <s v=""/>
    <s v=""/>
    <s v=""/>
    <s v=""/>
    <s v=""/>
    <s v=""/>
    <s v=""/>
    <s v=""/>
    <s v=""/>
    <s v=""/>
    <s v=""/>
    <s v=""/>
    <s v=""/>
    <s v=""/>
    <s v=""/>
    <s v=""/>
    <s v=""/>
    <s v=""/>
    <s v=""/>
    <s v=""/>
    <s v=""/>
    <s v=""/>
    <s v=""/>
    <s v=""/>
    <s v=""/>
    <s v=""/>
    <s v=""/>
  </r>
  <r>
    <s v="9a31697d-8140-4715-96bd-955794b7f6e9"/>
    <s v="2021-06-24"/>
    <s v="CRS"/>
    <s v="CRS"/>
    <s v="WR"/>
    <x v="5"/>
    <s v="Petit Trou de Nippes"/>
    <s v="Petit Trou de Nippes"/>
    <s v="Centre-ville de Petit Trou / Ste Thérèse"/>
    <s v="Marché du centre-ville de Petit Trou des Nippes / Ste Thérèse"/>
    <x v="0"/>
    <s v="Enquête auprès d'un marchand"/>
    <s v=""/>
    <s v=""/>
    <s v=""/>
    <s v=""/>
    <s v=""/>
    <s v=""/>
    <s v=""/>
    <n v="15"/>
    <n v="15"/>
    <n v="100"/>
    <s v=""/>
    <n v="25"/>
    <n v="43.965517241379303"/>
    <n v="75"/>
    <n v="5"/>
    <s v=""/>
    <s v="Femme"/>
    <s v="Détaillant sur une table"/>
    <n v="1"/>
    <n v="0"/>
    <n v="0"/>
    <n v="1"/>
    <n v="1"/>
    <n v="0"/>
    <n v="0"/>
    <n v="0"/>
    <n v="0"/>
    <n v="0"/>
    <s v="Non, il n'y a pas eu de variation"/>
    <s v="Entre 21 et 60"/>
    <s v=""/>
    <s v=""/>
    <s v=""/>
    <s v=""/>
    <s v=""/>
    <s v=""/>
    <s v=""/>
    <s v="Non"/>
    <s v="Je ne sais pas, je ne souhaite pas répondre"/>
    <s v="Oui"/>
    <s v=""/>
    <s v="Oui"/>
    <s v="Je ne sais pas, je ne souhaite pas répondre"/>
    <s v="Non"/>
    <s v="Je ne sais pas, je ne souhaite pas répondre"/>
    <s v=""/>
    <s v=""/>
    <s v=""/>
    <s v=""/>
    <s v=""/>
    <s v=""/>
    <s v=""/>
    <s v=""/>
    <s v=""/>
    <s v=""/>
    <s v=""/>
    <s v=""/>
    <s v=""/>
    <s v=""/>
    <s v=""/>
    <s v=""/>
    <s v=""/>
    <s v=""/>
    <s v=""/>
    <s v=""/>
    <s v=""/>
    <s v=""/>
    <s v=""/>
    <x v="0"/>
    <s v=""/>
    <s v=""/>
    <s v=""/>
    <s v=""/>
    <s v=""/>
    <s v=""/>
    <s v="Oui"/>
    <n v="0"/>
    <n v="0"/>
    <n v="0"/>
    <n v="0"/>
    <n v="0"/>
    <n v="0"/>
    <n v="0"/>
    <n v="0"/>
    <n v="0"/>
    <n v="0"/>
    <n v="0"/>
    <n v="1"/>
    <n v="0"/>
    <s v="Réapprovisionnement pas encore effectué"/>
    <s v="Papier toilette"/>
    <n v="0"/>
    <n v="0"/>
    <n v="0"/>
    <n v="1"/>
    <n v="0"/>
    <n v="0"/>
    <n v="0"/>
    <n v="0"/>
    <s v="Non"/>
    <s v="Non"/>
    <s v="Oui"/>
    <s v="Nippes"/>
    <s v="Meme"/>
    <s v="Fonds des Nègres"/>
    <s v="Différent"/>
    <s v=""/>
    <s v=""/>
    <s v=""/>
    <s v=""/>
    <s v=""/>
    <s v=""/>
    <s v=""/>
    <s v=""/>
    <s v=""/>
    <s v=""/>
    <s v=""/>
    <s v=""/>
    <s v=""/>
    <s v=""/>
    <s v=""/>
    <s v=""/>
    <s v=""/>
    <s v=""/>
    <s v=""/>
    <s v=""/>
    <s v=""/>
  </r>
  <r>
    <s v="f10a4b8c-babf-42c8-9fab-11730bd0ca89"/>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source aménagée (borne fontaine, pompe, etc.)"/>
    <s v="source"/>
    <s v="Il n'y a pas d'autres options dans ma zone"/>
    <s v=""/>
    <s v="Moins de 15 min au total"/>
    <s v="Non"/>
    <s v="Oui, parfois"/>
    <s v="Oui"/>
    <n v="0"/>
    <n v="0"/>
    <n v="0"/>
    <n v="0"/>
    <n v="1"/>
    <n v="0"/>
    <n v="0"/>
    <n v="0"/>
    <n v="0"/>
    <n v="0"/>
    <n v="0"/>
    <s v=""/>
  </r>
  <r>
    <s v="d78a4d64-578b-48ea-9e21-3542c81acbee"/>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source aménagée (borne fontaine, pompe, etc.)"/>
    <s v="source"/>
    <s v="Il n'y a pas d'autres options dans ma zone"/>
    <s v=""/>
    <s v="Moins de 15 min au total"/>
    <s v="Oui"/>
    <s v=""/>
    <s v="Oui"/>
    <n v="0"/>
    <n v="0"/>
    <n v="0"/>
    <n v="0"/>
    <n v="1"/>
    <n v="0"/>
    <n v="0"/>
    <n v="0"/>
    <n v="0"/>
    <n v="0"/>
    <n v="0"/>
    <s v=""/>
  </r>
  <r>
    <s v="19756c96-62d0-4dbb-a759-900ebe0d1e11"/>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source aménagée (borne fontaine, pompe, etc.)"/>
    <s v="source"/>
    <s v="C'est le moins cher"/>
    <s v=""/>
    <s v="Entre 15 min et 30 min au total"/>
    <s v="Non"/>
    <s v="Oui, chaque fois"/>
    <s v="Non"/>
    <s v=""/>
    <s v=""/>
    <s v=""/>
    <s v=""/>
    <s v=""/>
    <s v=""/>
    <s v=""/>
    <s v=""/>
    <s v=""/>
    <s v=""/>
    <s v=""/>
    <s v="Aide nous a avoir un espace où nous pouvons avoir de l'eau traitée"/>
  </r>
  <r>
    <s v="75d40259-8d21-4621-b670-5b0850fe08e2"/>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Ho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source aménagée (borne fontaine, pompe, etc.)"/>
    <s v="source"/>
    <s v="Il n'y a pas d'autres options dans ma zone"/>
    <s v=""/>
    <s v="Moins de 15 min au total"/>
    <s v="Non"/>
    <s v="Oui, parfois"/>
    <s v="Oui"/>
    <n v="0"/>
    <n v="0"/>
    <n v="0"/>
    <n v="0"/>
    <n v="1"/>
    <n v="0"/>
    <n v="0"/>
    <n v="0"/>
    <n v="0"/>
    <n v="0"/>
    <n v="0"/>
    <s v=""/>
  </r>
  <r>
    <s v="9f9f275d-5404-4243-8c79-cdbb3af9369b"/>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source aménagée (borne fontaine, pompe, etc.)"/>
    <s v="source"/>
    <s v="Il n'y a pas d'autres options dans ma zone"/>
    <s v=""/>
    <s v="Moins de 15 min au total"/>
    <s v="Non"/>
    <s v="Oui, parfois"/>
    <s v="Non"/>
    <s v=""/>
    <s v=""/>
    <s v=""/>
    <s v=""/>
    <s v=""/>
    <s v=""/>
    <s v=""/>
    <s v=""/>
    <s v=""/>
    <s v=""/>
    <s v=""/>
    <s v=""/>
  </r>
  <r>
    <s v="67c03636-c87f-4840-afef-4764d7956489"/>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
    <s v="Oui, je vais parfois/souvent chercher l'eau"/>
    <s v="rivière ou source non aménagée"/>
    <s v="riv"/>
    <s v="L'eau est de meilleure qualité"/>
    <s v=""/>
    <s v="Entre 15 min et 30 min au total"/>
    <s v="Non"/>
    <s v="Non, jamais."/>
    <s v="Oui"/>
    <n v="0"/>
    <n v="0"/>
    <n v="0"/>
    <n v="1"/>
    <n v="0"/>
    <n v="0"/>
    <n v="0"/>
    <n v="0"/>
    <n v="0"/>
    <n v="0"/>
    <n v="0"/>
    <s v=""/>
  </r>
  <r>
    <s v="5e25b747-c30b-4bd5-ba2b-29ffc538a2b4"/>
    <s v="2021-06-24"/>
    <s v="CRS"/>
    <s v="CRS"/>
    <s v="WR"/>
    <x v="5"/>
    <s v="Petit Trou de Nippes"/>
    <s v="Petit Trou de Nippes"/>
    <s v="Centre-ville de Petit Trou / Ste Thérèse"/>
    <s v="Marché du centre-ville de Petit Trou des Nippes / Ste Thérèse"/>
    <x v="0"/>
    <s v="Enquête auprès d'un marchand"/>
    <n v="87.5"/>
    <n v="96.153846153846104"/>
    <n v="86.956521739130395"/>
    <n v="86.2068965517241"/>
    <s v=""/>
    <s v=""/>
    <n v="400"/>
    <n v="30"/>
    <n v="25"/>
    <n v="75"/>
    <s v=""/>
    <n v="25"/>
    <n v="56.6666666666666"/>
    <n v="100"/>
    <s v=""/>
    <s v=""/>
    <s v="Homme"/>
    <s v="Détaillant sur une table"/>
    <n v="1"/>
    <n v="0"/>
    <n v="0"/>
    <n v="1"/>
    <n v="1"/>
    <n v="0"/>
    <n v="0"/>
    <n v="0"/>
    <n v="0"/>
    <n v="0"/>
    <s v="Oui, il y a plus de commerçants par rapport au mois passé"/>
    <s v="Entre 21 et 60"/>
    <s v="Oui"/>
    <s v="Oui"/>
    <s v="Oui"/>
    <s v="Oui"/>
    <s v=""/>
    <s v=""/>
    <s v="Oui"/>
    <s v="Oui"/>
    <s v="Oui"/>
    <s v="Oui"/>
    <s v=""/>
    <s v="Oui"/>
    <s v="Oui"/>
    <s v="Non"/>
    <s v=""/>
    <s v="Oui"/>
    <n v="0"/>
    <n v="0"/>
    <n v="0"/>
    <n v="0"/>
    <n v="1"/>
    <n v="1"/>
    <n v="0"/>
    <n v="0"/>
    <n v="0"/>
    <n v="0"/>
    <n v="0"/>
    <n v="0"/>
    <n v="0"/>
    <n v="0"/>
    <s v=""/>
    <n v="0"/>
    <n v="1"/>
    <n v="0"/>
    <n v="0"/>
    <n v="0"/>
    <n v="0"/>
    <n v="1"/>
    <x v="2"/>
    <s v="Oui"/>
    <s v="Oui"/>
    <s v="Nippes"/>
    <s v="Meme"/>
    <s v="Miragoâne"/>
    <s v="Différent"/>
    <s v="Non"/>
    <s v=""/>
    <s v=""/>
    <s v=""/>
    <s v=""/>
    <s v=""/>
    <s v=""/>
    <s v=""/>
    <s v=""/>
    <s v=""/>
    <s v=""/>
    <s v=""/>
    <s v=""/>
    <s v=""/>
    <s v=""/>
    <s v=""/>
    <s v=""/>
    <s v=""/>
    <s v=""/>
    <s v=""/>
    <s v=""/>
    <s v=""/>
    <s v=""/>
    <s v=""/>
    <s v="Oui"/>
    <s v="Oui"/>
    <s v="Oui"/>
    <s v="Ouest"/>
    <s v="Différent"/>
    <s v="Petit-Goâve"/>
    <s v="Différent"/>
    <s v=""/>
    <s v=""/>
    <s v=""/>
    <s v=""/>
    <s v=""/>
    <s v=""/>
    <s v=""/>
    <s v=""/>
    <s v=""/>
    <s v=""/>
    <s v=""/>
    <s v=""/>
    <s v=""/>
    <s v=""/>
    <s v=""/>
    <s v=""/>
    <s v=""/>
    <s v=""/>
    <s v=""/>
    <s v=""/>
    <s v="Aider les vendeurs et acheteurs a faire face a la cherete des produits"/>
  </r>
  <r>
    <s v="a3d2b754-eeab-4852-87e5-c9ada1d30a95"/>
    <s v="2021-06-24"/>
    <s v="CRS"/>
    <s v="CRS"/>
    <s v="WR"/>
    <x v="5"/>
    <s v="Petit Trou de Nippes"/>
    <s v="Petit Trou de Nippes"/>
    <s v="Centre-ville de Petit Trou / Ste Thérèse"/>
    <s v="Marché du centre-ville de Petit Trou des Nippes / Ste Thérèse"/>
    <x v="0"/>
    <s v="Enquête auprès d'un marchand"/>
    <n v="87.5"/>
    <n v="115.384615384615"/>
    <n v="108.695652173913"/>
    <n v="103.448275862068"/>
    <n v="208.333333333333"/>
    <n v="250"/>
    <n v="799"/>
    <s v=""/>
    <s v=""/>
    <s v=""/>
    <s v=""/>
    <s v=""/>
    <s v=""/>
    <s v=""/>
    <s v=""/>
    <s v=""/>
    <s v="Femme"/>
    <s v="Détaillant sur une table"/>
    <n v="1"/>
    <n v="0"/>
    <n v="0"/>
    <n v="1"/>
    <n v="1"/>
    <n v="0"/>
    <n v="0"/>
    <n v="0"/>
    <n v="0"/>
    <n v="0"/>
    <s v="Oui, il y a moins de commerçants par rapport au mois passé"/>
    <s v="Entre 21 et 60"/>
    <s v="Oui"/>
    <s v="Oui"/>
    <s v="Oui"/>
    <s v="Oui"/>
    <s v="Non"/>
    <s v="Oui"/>
    <s v="Oui"/>
    <s v=""/>
    <s v=""/>
    <s v=""/>
    <s v=""/>
    <s v=""/>
    <s v=""/>
    <s v=""/>
    <s v=""/>
    <s v="Oui"/>
    <n v="0"/>
    <n v="0"/>
    <n v="0"/>
    <n v="0"/>
    <n v="1"/>
    <n v="1"/>
    <n v="0"/>
    <n v="0"/>
    <n v="0"/>
    <n v="0"/>
    <n v="0"/>
    <n v="0"/>
    <n v="0"/>
    <n v="0"/>
    <s v=""/>
    <n v="0"/>
    <n v="1"/>
    <n v="0"/>
    <n v="1"/>
    <n v="0"/>
    <n v="1"/>
    <n v="0"/>
    <x v="1"/>
    <s v="Oui"/>
    <s v="Oui"/>
    <s v="Ouest"/>
    <s v="Différent"/>
    <s v="Port-au-Prince"/>
    <s v="Différent"/>
    <s v=""/>
    <s v=""/>
    <s v=""/>
    <s v=""/>
    <s v=""/>
    <s v=""/>
    <s v=""/>
    <s v=""/>
    <s v=""/>
    <s v=""/>
    <s v=""/>
    <s v=""/>
    <s v=""/>
    <s v=""/>
    <s v=""/>
    <s v=""/>
    <s v=""/>
    <s v=""/>
    <s v=""/>
    <s v=""/>
    <s v=""/>
    <s v=""/>
    <s v=""/>
    <s v=""/>
    <s v=""/>
    <s v=""/>
    <s v=""/>
    <s v=""/>
    <s v=""/>
    <s v=""/>
    <s v=""/>
    <s v=""/>
    <s v=""/>
    <s v=""/>
    <s v=""/>
    <s v=""/>
    <s v=""/>
    <s v=""/>
    <s v=""/>
    <s v=""/>
    <s v=""/>
    <s v=""/>
    <s v=""/>
    <s v=""/>
    <s v=""/>
    <s v=""/>
    <s v=""/>
    <s v=""/>
    <s v=""/>
    <s v=""/>
    <s v=""/>
    <s v="Les marchandes se plainent à cause à chaque fois les prix des produits qui monte"/>
  </r>
  <r>
    <s v="daed8a13-42e5-46af-83b2-ec4d92670e41"/>
    <s v="2021-06-24"/>
    <s v="CRS"/>
    <s v="CRS"/>
    <s v="WR"/>
    <x v="5"/>
    <s v="Petit Trou de Nippes"/>
    <s v="Petit Trou de Nippes"/>
    <s v="Centre-ville de Petit Trou / Ste Thérèse"/>
    <s v="Marché du centre-ville de Petit Trou des Nippes / Ste Thérèse"/>
    <x v="0"/>
    <s v="Enquête auprès d'un marchand"/>
    <s v=""/>
    <s v=""/>
    <s v=""/>
    <s v=""/>
    <s v=""/>
    <s v=""/>
    <s v=""/>
    <s v=""/>
    <n v="25"/>
    <n v="50"/>
    <s v=""/>
    <n v="20"/>
    <n v="56.6666666666666"/>
    <n v="100"/>
    <n v="10"/>
    <s v=""/>
    <s v="Femme"/>
    <s v="Détaillant sur une table"/>
    <n v="1"/>
    <n v="0"/>
    <n v="0"/>
    <n v="1"/>
    <n v="1"/>
    <n v="0"/>
    <n v="0"/>
    <n v="0"/>
    <n v="0"/>
    <n v="0"/>
    <s v="Oui, il y a plus de commerçants par rapport au mois passé"/>
    <s v="Entre 21 et 60"/>
    <s v=""/>
    <s v=""/>
    <s v=""/>
    <s v=""/>
    <s v=""/>
    <s v=""/>
    <s v=""/>
    <s v=""/>
    <s v="Je ne sais pas, je ne souhaite pas répondre"/>
    <s v="Oui"/>
    <s v=""/>
    <s v="Oui"/>
    <s v="Je ne sais pas, je ne souhaite pas répondre"/>
    <s v="Non"/>
    <s v="Je ne sais pas, je ne souhaite pas répondre"/>
    <s v=""/>
    <s v=""/>
    <s v=""/>
    <s v=""/>
    <s v=""/>
    <s v=""/>
    <s v=""/>
    <s v=""/>
    <s v=""/>
    <s v=""/>
    <s v=""/>
    <s v=""/>
    <s v=""/>
    <s v=""/>
    <s v=""/>
    <s v=""/>
    <s v=""/>
    <s v=""/>
    <s v=""/>
    <s v=""/>
    <s v=""/>
    <s v=""/>
    <s v=""/>
    <x v="0"/>
    <s v=""/>
    <s v=""/>
    <s v=""/>
    <s v=""/>
    <s v=""/>
    <s v=""/>
    <s v="Non"/>
    <s v=""/>
    <s v=""/>
    <s v=""/>
    <s v=""/>
    <s v=""/>
    <s v=""/>
    <s v=""/>
    <s v=""/>
    <s v=""/>
    <s v=""/>
    <s v=""/>
    <s v=""/>
    <s v=""/>
    <s v=""/>
    <s v=""/>
    <s v=""/>
    <s v=""/>
    <s v=""/>
    <s v=""/>
    <s v=""/>
    <s v=""/>
    <s v=""/>
    <s v=""/>
    <s v="Oui"/>
    <s v="Non"/>
    <s v="Oui"/>
    <s v="Ouest"/>
    <s v="Différent"/>
    <s v="Port-au-Prince"/>
    <s v="Différent"/>
    <s v=""/>
    <s v=""/>
    <s v=""/>
    <s v=""/>
    <s v=""/>
    <s v=""/>
    <s v=""/>
    <s v=""/>
    <s v=""/>
    <s v=""/>
    <s v=""/>
    <s v=""/>
    <s v=""/>
    <s v=""/>
    <s v=""/>
    <s v=""/>
    <s v=""/>
    <s v=""/>
    <s v=""/>
    <s v=""/>
    <s v=""/>
  </r>
</pivotCacheRecords>
</file>

<file path=xl/pivotCache/pivotCacheRecords13.xml><?xml version="1.0" encoding="utf-8"?>
<pivotCacheRecords xmlns="http://schemas.openxmlformats.org/spreadsheetml/2006/main" xmlns:r="http://schemas.openxmlformats.org/officeDocument/2006/relationships" count="199">
  <r>
    <s v="1298ff41-c961-4dee-b2d0-391fed9d9169"/>
    <s v="2021-06-28"/>
    <s v="MOJDDE"/>
    <s v="MOJDDE"/>
    <s v="SA0099"/>
    <x v="0"/>
    <s v="Port-à-Piment"/>
    <s v="Port-à-Piment"/>
    <s v="Port-à-piment"/>
    <s v="Marché de Port-à-Piment"/>
    <x v="0"/>
    <s v="Enquête auprès d'un client (pour l'eau de boisson uniquement)"/>
    <s v=""/>
    <s v=""/>
    <s v=""/>
    <s v=""/>
    <s v=""/>
    <s v=""/>
    <s v=""/>
    <s v=""/>
    <s v=""/>
    <s v=""/>
    <s v=""/>
    <s v=""/>
    <s v=""/>
    <s v=""/>
    <s v=""/>
    <n v="0.2"/>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18151e3-1d61-42d5-b70f-ca22f2fad81f"/>
    <s v="2021-06-28"/>
    <s v="MOJDDE"/>
    <s v="MOJDDE"/>
    <s v="SA0099"/>
    <x v="0"/>
    <s v="Port-à-Piment"/>
    <s v="Port-à-Piment"/>
    <s v="Port-à-piment"/>
    <s v="Marché de Port-à-Piment"/>
    <x v="0"/>
    <s v="Enquête auprès d'un client (pour l'eau de boisson uniquement)"/>
    <s v=""/>
    <s v=""/>
    <s v=""/>
    <s v=""/>
    <s v=""/>
    <s v=""/>
    <s v=""/>
    <s v=""/>
    <s v=""/>
    <s v=""/>
    <s v=""/>
    <s v=""/>
    <s v=""/>
    <s v=""/>
    <s v=""/>
    <n v="0.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00070e6e-6ad4-4a6f-a927-266650108af5"/>
    <s v="2021-06-28"/>
    <s v="MOJDDE"/>
    <s v="MOJDDE"/>
    <s v="SA0099"/>
    <x v="0"/>
    <s v="Port-à-Piment"/>
    <s v="Port-à-Piment"/>
    <s v="Port-à-piment"/>
    <s v="Marché de Port-à-Piment"/>
    <x v="0"/>
    <s v="Enquête auprès d'un client (pour l'eau de boisson uniquement)"/>
    <s v=""/>
    <s v=""/>
    <s v=""/>
    <s v=""/>
    <s v=""/>
    <s v=""/>
    <s v=""/>
    <s v=""/>
    <s v=""/>
    <s v=""/>
    <s v=""/>
    <s v=""/>
    <s v=""/>
    <s v=""/>
    <s v=""/>
    <n v="0.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bd2073bd-6495-4cd1-a233-aab9809cac10"/>
    <s v="2021-06-28"/>
    <s v="MOJDDE"/>
    <s v="MOJDDE"/>
    <s v="SA0099"/>
    <x v="0"/>
    <s v="Port-à-Piment"/>
    <s v="Port-à-Piment"/>
    <s v="Port-à-piment"/>
    <s v="Marché de Port-à-Piment"/>
    <x v="0"/>
    <s v="Enquête auprès d'un client (pour l'eau de boisson uniquement)"/>
    <s v=""/>
    <s v=""/>
    <s v=""/>
    <s v=""/>
    <s v=""/>
    <s v=""/>
    <s v=""/>
    <s v=""/>
    <s v=""/>
    <s v=""/>
    <s v=""/>
    <s v=""/>
    <s v=""/>
    <s v=""/>
    <s v=""/>
    <n v="0.2"/>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0eff3702-4dff-4fb8-8865-043b3cd10ff6"/>
    <s v="2021-06-28"/>
    <s v="MOJDDE"/>
    <s v="MOJDDE"/>
    <s v="SA0099"/>
    <x v="0"/>
    <s v="Port-à-Piment"/>
    <s v="Port-à-Piment"/>
    <s v="Port-à-piment"/>
    <s v="Marché de Port-à-Piment"/>
    <x v="0"/>
    <s v="Enquête auprès d'un client (pour l'eau de boisson uniquement)"/>
    <s v=""/>
    <s v=""/>
    <s v=""/>
    <s v=""/>
    <s v=""/>
    <s v=""/>
    <s v=""/>
    <s v=""/>
    <s v=""/>
    <s v=""/>
    <s v=""/>
    <s v=""/>
    <s v=""/>
    <s v=""/>
    <s v=""/>
    <n v="0.2"/>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9933ac1-9795-4f07-818d-c02f88754597"/>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2a652808-f4a4-4a49-a026-8b8ebc85c1b0"/>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9a11d1e7-aecb-4ff4-9b79-1ee3d763be47"/>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063e3788-b5d3-4f99-add8-62dd44db6aa3"/>
    <s v="2021-06-22"/>
    <s v="CARE"/>
    <s v="CARE"/>
    <s v="LFP84"/>
    <x v="1"/>
    <s v="Beaumont"/>
    <s v="Beaumont"/>
    <s v="Centre-ville de Beaumont / Cassanette"/>
    <s v="Marché communal de Beaumont"/>
    <x v="1"/>
    <s v="Enquête auprès d'un client (pour l'eau de boisson uniquement)"/>
    <s v=""/>
    <s v=""/>
    <s v=""/>
    <s v=""/>
    <s v=""/>
    <s v=""/>
    <s v=""/>
    <s v=""/>
    <s v=""/>
    <s v=""/>
    <s v=""/>
    <s v=""/>
    <s v=""/>
    <s v=""/>
    <s v=""/>
    <n v="12"/>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f0260517-110d-4bd1-88cd-025e3e4d61c3"/>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f9049e2d-c5fb-4ce8-a144-4394db3c0e36"/>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7928f2e-885c-4f1e-b275-e5e479f6008a"/>
    <s v="2021-06-22"/>
    <s v="CARE"/>
    <s v="CARE"/>
    <s v="LFP84"/>
    <x v="1"/>
    <s v="Beaumont"/>
    <s v="Beaumont"/>
    <s v="Centre-ville de Beaumont / Cassanette"/>
    <s v="Marché communal de Beaumont"/>
    <x v="1"/>
    <s v="Enquête auprès d'un client (pour l'eau de boisson uniquement)"/>
    <s v=""/>
    <s v=""/>
    <s v=""/>
    <s v=""/>
    <s v=""/>
    <s v=""/>
    <s v=""/>
    <s v=""/>
    <s v=""/>
    <s v=""/>
    <s v=""/>
    <s v=""/>
    <s v=""/>
    <s v=""/>
    <s v=""/>
    <n v="12"/>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0fa2ed95-e6af-499c-a5a2-0c94f15fb05b"/>
    <s v="2021-06-22"/>
    <s v="CARE"/>
    <s v="CARE"/>
    <s v="LFP84"/>
    <x v="1"/>
    <s v="Beaumont"/>
    <s v="Beaumont"/>
    <s v="Centre-ville de Beaumont / Cassanette"/>
    <s v="Marché communal de Beaumont"/>
    <x v="1"/>
    <s v="Enquête auprès d'un client (pour l'eau de boisson uniquement)"/>
    <s v=""/>
    <s v=""/>
    <s v=""/>
    <s v=""/>
    <s v=""/>
    <s v=""/>
    <s v=""/>
    <s v=""/>
    <s v=""/>
    <s v=""/>
    <s v=""/>
    <s v=""/>
    <s v=""/>
    <s v=""/>
    <s v=""/>
    <n v="12"/>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97209862-7e62-4c02-962b-9ac018828943"/>
    <s v="2021-06-22"/>
    <s v="CARE"/>
    <s v="CARE"/>
    <s v="LFP84"/>
    <x v="1"/>
    <s v="Beaumont"/>
    <s v="Beaumont"/>
    <s v="Centre-ville de Beaumont / Cassanette"/>
    <s v="Marché communal de Beaumont"/>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b3ac3325-1cc6-4f3d-b9e0-0d40bd55589f"/>
    <s v="2021-06-22"/>
    <s v="CARE"/>
    <s v="CARE"/>
    <s v="LFP84"/>
    <x v="1"/>
    <s v="Beaumont"/>
    <s v="Beaumont"/>
    <s v="Centre-ville de Beaumont / Cassanette"/>
    <s v="Marché communal de Beaumont"/>
    <x v="1"/>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b9abe0b0-9055-460f-a5f7-fcb4a734e8e0"/>
    <s v="2021-06-24"/>
    <s v="CARE"/>
    <s v="CARE"/>
    <s v="MSA01"/>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b9b7f10-0320-4372-884e-954204ff68c2"/>
    <s v="2021-06-24"/>
    <s v="CARE"/>
    <s v="CARE"/>
    <s v="MSA01"/>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3f9ba1d-563f-4358-abb8-66fd58728ee5"/>
    <s v="2021-06-24"/>
    <s v="CARE"/>
    <s v="CARE"/>
    <s v="MSA01"/>
    <x v="1"/>
    <s v="Chambellan"/>
    <s v="Chambellan"/>
    <s v="Centre-ville de Chambellan / Dejean"/>
    <s v="Marché communal de Chambellan"/>
    <x v="0"/>
    <s v="Enquête auprès d'un client (pour l'eau de boisson uniquement)"/>
    <s v=""/>
    <s v=""/>
    <s v=""/>
    <s v=""/>
    <s v=""/>
    <s v=""/>
    <s v=""/>
    <s v=""/>
    <s v=""/>
    <s v=""/>
    <s v=""/>
    <s v=""/>
    <s v=""/>
    <s v=""/>
    <s v=""/>
    <n v="13"/>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fc895277-691e-409b-8c03-cb97b0c651da"/>
    <s v="2021-06-24"/>
    <s v="CARE"/>
    <s v="CARE"/>
    <s v="MSA01"/>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07351bf-b9f5-45f9-b1c3-22786d947176"/>
    <s v="2021-06-24"/>
    <s v="CARE"/>
    <s v="CARE"/>
    <s v="MSA01"/>
    <x v="1"/>
    <s v="Chambellan"/>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Non, il n'y a pas eu de variation"/>
    <s v="Plus de 60"/>
    <s v=""/>
    <s v=""/>
    <s v=""/>
    <s v=""/>
    <s v=""/>
    <s v=""/>
    <s v=""/>
    <s v="Non"/>
    <s v="Oui"/>
    <s v="Oui"/>
    <s v=""/>
    <s v="Oui"/>
    <s v="Oui"/>
    <s v="Oui"/>
    <s v="Oui"/>
    <s v=""/>
    <s v=""/>
    <s v=""/>
    <s v=""/>
    <s v=""/>
    <s v=""/>
    <s v=""/>
    <s v=""/>
    <s v=""/>
    <s v=""/>
    <s v=""/>
    <s v=""/>
    <s v=""/>
    <s v=""/>
    <s v=""/>
    <s v=""/>
    <s v=""/>
    <s v=""/>
    <s v=""/>
    <s v=""/>
    <s v=""/>
    <s v=""/>
    <s v=""/>
    <s v=""/>
    <s v=""/>
    <s v=""/>
    <s v=""/>
    <s v=""/>
    <s v=""/>
    <s v=""/>
    <x v="1"/>
    <s v=""/>
    <s v=""/>
    <x v="0"/>
    <s v=""/>
    <s v=""/>
    <x v="0"/>
    <s v=""/>
    <x v="0"/>
    <x v="0"/>
    <s v=""/>
    <x v="0"/>
    <s v=""/>
    <s v=""/>
    <s v=""/>
    <s v=""/>
    <s v=""/>
    <s v=""/>
    <s v=""/>
    <s v=""/>
    <s v=""/>
    <s v=""/>
    <s v=""/>
    <s v=""/>
    <x v="1"/>
    <x v="1"/>
    <x v="1"/>
    <x v="1"/>
    <x v="1"/>
    <x v="1"/>
    <x v="1"/>
  </r>
  <r>
    <s v="06e40db0-77d2-480b-81c1-b1fcaff358d9"/>
    <s v="2021-06-24"/>
    <s v="CARE"/>
    <s v="CARE"/>
    <s v="MSA01"/>
    <x v="1"/>
    <s v="Chambellan"/>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Non, il n'y a pas eu de variation"/>
    <s v="Entre 21 et 60"/>
    <s v=""/>
    <s v=""/>
    <s v=""/>
    <s v=""/>
    <s v=""/>
    <s v=""/>
    <s v=""/>
    <s v="Non"/>
    <s v="Oui"/>
    <s v="Oui"/>
    <s v=""/>
    <s v="Je ne sais pas, je ne souhaite pas répondre"/>
    <s v="Oui"/>
    <s v="Oui"/>
    <s v="Oui"/>
    <s v=""/>
    <s v=""/>
    <s v=""/>
    <s v=""/>
    <s v=""/>
    <s v=""/>
    <s v=""/>
    <s v=""/>
    <s v=""/>
    <s v=""/>
    <s v=""/>
    <s v=""/>
    <s v=""/>
    <s v=""/>
    <s v=""/>
    <s v=""/>
    <s v=""/>
    <s v=""/>
    <s v=""/>
    <s v=""/>
    <s v=""/>
    <s v=""/>
    <s v=""/>
    <s v=""/>
    <s v=""/>
    <s v=""/>
    <s v=""/>
    <s v=""/>
    <s v=""/>
    <s v=""/>
    <x v="1"/>
    <s v=""/>
    <s v=""/>
    <x v="0"/>
    <s v=""/>
    <s v=""/>
    <x v="0"/>
    <s v=""/>
    <x v="0"/>
    <x v="0"/>
    <s v=""/>
    <x v="0"/>
    <s v=""/>
    <s v=""/>
    <s v=""/>
    <s v=""/>
    <s v=""/>
    <s v=""/>
    <s v=""/>
    <s v=""/>
    <s v=""/>
    <s v=""/>
    <s v=""/>
    <s v=""/>
    <x v="1"/>
    <x v="1"/>
    <x v="1"/>
    <x v="1"/>
    <x v="1"/>
    <x v="1"/>
    <x v="1"/>
  </r>
  <r>
    <s v="6f556e2a-957c-4942-b128-417106e4c743"/>
    <s v="2021-06-24"/>
    <s v="CARE"/>
    <s v="CARE"/>
    <s v="MSA01"/>
    <x v="1"/>
    <s v="Chambellan"/>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Je ne sais pas / Je ne souhaite pas répondre"/>
    <s v="Entre 21 et 60"/>
    <s v=""/>
    <s v=""/>
    <s v=""/>
    <s v=""/>
    <s v=""/>
    <s v=""/>
    <s v=""/>
    <s v="Non"/>
    <s v="Oui"/>
    <s v="Oui"/>
    <s v=""/>
    <s v="Oui"/>
    <s v="Oui"/>
    <s v="Oui"/>
    <s v="Oui"/>
    <s v=""/>
    <s v=""/>
    <s v=""/>
    <s v=""/>
    <s v=""/>
    <s v=""/>
    <s v=""/>
    <s v=""/>
    <s v=""/>
    <s v=""/>
    <s v=""/>
    <s v=""/>
    <s v=""/>
    <s v=""/>
    <s v=""/>
    <s v=""/>
    <s v=""/>
    <s v=""/>
    <s v=""/>
    <s v=""/>
    <s v=""/>
    <s v=""/>
    <s v=""/>
    <s v=""/>
    <s v=""/>
    <s v=""/>
    <s v=""/>
    <s v=""/>
    <s v=""/>
    <s v=""/>
    <x v="1"/>
    <s v=""/>
    <s v=""/>
    <x v="0"/>
    <s v=""/>
    <s v=""/>
    <x v="0"/>
    <s v=""/>
    <x v="0"/>
    <x v="0"/>
    <s v=""/>
    <x v="0"/>
    <s v=""/>
    <s v=""/>
    <s v=""/>
    <s v=""/>
    <s v=""/>
    <s v=""/>
    <s v=""/>
    <s v=""/>
    <s v=""/>
    <s v=""/>
    <s v=""/>
    <s v=""/>
    <x v="2"/>
    <x v="1"/>
    <x v="1"/>
    <x v="1"/>
    <x v="1"/>
    <x v="1"/>
    <x v="1"/>
  </r>
  <r>
    <s v="be5d6d5b-31e9-4c4c-92c8-0c1195065020"/>
    <s v="2021-06-24"/>
    <s v="CARE"/>
    <s v="CARE"/>
    <s v="MSA01"/>
    <x v="1"/>
    <s v="Chambellan"/>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Oui, il y a plus de commerçants par rapport au mois passé"/>
    <s v="Entre 21 et 60"/>
    <s v=""/>
    <s v=""/>
    <s v=""/>
    <s v=""/>
    <s v=""/>
    <s v=""/>
    <s v=""/>
    <s v="Non"/>
    <s v="Oui"/>
    <s v="Oui"/>
    <s v=""/>
    <s v="Oui"/>
    <s v="Oui"/>
    <s v="Oui"/>
    <s v="Oui"/>
    <s v=""/>
    <s v=""/>
    <s v=""/>
    <s v=""/>
    <s v=""/>
    <s v=""/>
    <s v=""/>
    <s v=""/>
    <s v=""/>
    <s v=""/>
    <s v=""/>
    <s v=""/>
    <s v=""/>
    <s v=""/>
    <s v=""/>
    <s v=""/>
    <s v=""/>
    <s v=""/>
    <s v=""/>
    <s v=""/>
    <s v=""/>
    <s v=""/>
    <s v=""/>
    <s v=""/>
    <s v=""/>
    <s v=""/>
    <s v=""/>
    <s v=""/>
    <s v=""/>
    <s v=""/>
    <x v="1"/>
    <s v=""/>
    <s v=""/>
    <x v="0"/>
    <s v=""/>
    <s v=""/>
    <x v="0"/>
    <s v=""/>
    <x v="0"/>
    <x v="0"/>
    <s v=""/>
    <x v="0"/>
    <s v=""/>
    <s v=""/>
    <s v=""/>
    <s v=""/>
    <s v=""/>
    <s v=""/>
    <s v=""/>
    <s v=""/>
    <s v=""/>
    <s v=""/>
    <s v=""/>
    <s v=""/>
    <x v="1"/>
    <x v="1"/>
    <x v="1"/>
    <x v="1"/>
    <x v="1"/>
    <x v="1"/>
    <x v="1"/>
  </r>
  <r>
    <s v="31d700a1-fbda-4902-9de1-cc3f3a3ef8e0"/>
    <s v="2021-06-24"/>
    <s v="CARE"/>
    <s v="CARE"/>
    <s v="MSA01"/>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c807fce-0ac0-45fe-a489-9eb4a259d571"/>
    <s v="2021-06-22"/>
    <s v="Save the Children"/>
    <s v="Save the Children"/>
    <s v="ASV758"/>
    <x v="2"/>
    <s v="L'Estère"/>
    <s v="L'Estère"/>
    <s v="Centre-ville de l'Estère"/>
    <s v="Marché L'Estère"/>
    <x v="1"/>
    <s v="Enquête auprès d'un client (pour l'eau de boisson uniquement)"/>
    <s v=""/>
    <s v=""/>
    <s v=""/>
    <s v=""/>
    <s v=""/>
    <s v=""/>
    <s v=""/>
    <s v=""/>
    <s v=""/>
    <s v=""/>
    <s v=""/>
    <s v=""/>
    <s v=""/>
    <s v=""/>
    <s v=""/>
    <n v="0.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346ed950-d34c-4a64-9c3c-550e2ef35e56"/>
    <s v="2021-06-22"/>
    <s v="Save the Children"/>
    <s v="Save the Children"/>
    <s v="ASV758"/>
    <x v="2"/>
    <s v="L'Estère"/>
    <s v="L'Estère"/>
    <s v="Centre-ville de l'Estère"/>
    <s v="Marché L'Estère"/>
    <x v="1"/>
    <s v="Enquête auprès d'un client (pour l'eau de boisson uniquement)"/>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b96ce766-819e-4e39-b20c-587d86df10e3"/>
    <s v="2021-06-22"/>
    <s v="Save the Children"/>
    <s v="Save the Children"/>
    <s v="ASV758"/>
    <x v="2"/>
    <s v="L'Estère"/>
    <s v="L'Estère"/>
    <s v="Centre-ville de l'Estère"/>
    <s v="Marché L'Estère"/>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f508c77-c754-4e42-806b-019f97c71b5a"/>
    <s v="2021-06-22"/>
    <s v="Save the Children"/>
    <s v="Save the Children"/>
    <s v="ASV758"/>
    <x v="2"/>
    <s v="L'Estère"/>
    <s v="L'Estère"/>
    <s v="Centre-ville de l'Estère"/>
    <s v="Marché L'Estère"/>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72b4835-cce1-42e8-b79d-87b5dd69f0b0"/>
    <s v="2021-06-22"/>
    <s v="Save the Children"/>
    <s v="Save the Children"/>
    <s v="ASV758"/>
    <x v="2"/>
    <s v="L'Estère"/>
    <s v="L'Estère"/>
    <s v="Centre-ville de l'Estère"/>
    <s v="Marché L'Estère"/>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feff33cd-4415-464c-8a58-2c7e5e9f24c6"/>
    <s v="2021-06-22"/>
    <s v="Save the Children"/>
    <s v="Save the Children"/>
    <s v="ASV758"/>
    <x v="2"/>
    <s v="L'Estère"/>
    <s v="L'Estère"/>
    <s v="Centre-ville de l'Estère"/>
    <s v="Marché L'Estère"/>
    <x v="1"/>
    <s v="Enquête auprès d'un client (pour l'eau de boisson uniquement)"/>
    <s v=""/>
    <s v=""/>
    <s v=""/>
    <s v=""/>
    <s v=""/>
    <s v=""/>
    <s v=""/>
    <s v=""/>
    <s v=""/>
    <s v=""/>
    <s v=""/>
    <s v=""/>
    <s v=""/>
    <s v=""/>
    <s v=""/>
    <n v="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4f171898-08bb-4f1b-abf0-b9dcd72162f5"/>
    <s v="2021-06-22"/>
    <s v="Save the Children"/>
    <s v="Save the Children"/>
    <s v="ASV758"/>
    <x v="2"/>
    <s v="L'Estère"/>
    <s v="L'Estère"/>
    <s v="Centre-ville de l'Estère"/>
    <s v="Marché L'Estère"/>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74ef1536-f7e0-4fc2-89be-9d7d632b1dd8"/>
    <s v="2021-06-22"/>
    <s v="Save the Children"/>
    <s v="Save the Children"/>
    <s v="ASV758"/>
    <x v="2"/>
    <s v="L'Estère"/>
    <s v="L'Estère"/>
    <s v="Centre-ville de l'Estère"/>
    <s v="Marché L'Estère"/>
    <x v="1"/>
    <s v="Enquête auprès d'un client (pour l'eau de boisson uniquement)"/>
    <s v=""/>
    <s v=""/>
    <s v=""/>
    <s v=""/>
    <s v=""/>
    <s v=""/>
    <s v=""/>
    <s v=""/>
    <s v=""/>
    <s v=""/>
    <s v=""/>
    <s v=""/>
    <s v=""/>
    <s v=""/>
    <s v=""/>
    <n v="12.5"/>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58a5ea53-edd9-4bbd-8774-2fdebc8267b1"/>
    <s v="2021-06-22"/>
    <s v="Save the Children"/>
    <s v="Save the Children"/>
    <s v="ASV758"/>
    <x v="2"/>
    <s v="L'Estère"/>
    <s v="L'Estère"/>
    <s v="Centre-ville de l'Estère"/>
    <s v="Marché L'Estère"/>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c0a3b243-6987-4407-8185-32abf3f57fbc"/>
    <s v="2021-06-22"/>
    <s v="Save the Children"/>
    <s v="Save the Children"/>
    <s v="ASV758"/>
    <x v="2"/>
    <s v="L'Estère"/>
    <s v="L'Estère"/>
    <s v="Centre-ville de l'Estère"/>
    <s v="Marché L'Estère"/>
    <x v="1"/>
    <s v="Enquête auprès d'un client (pour l'eau de boisson uniquement)"/>
    <s v=""/>
    <s v=""/>
    <s v=""/>
    <s v=""/>
    <s v=""/>
    <s v=""/>
    <s v=""/>
    <s v=""/>
    <s v=""/>
    <s v=""/>
    <s v=""/>
    <s v=""/>
    <s v=""/>
    <s v=""/>
    <s v=""/>
    <n v="15"/>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8f63886-34ce-4592-b051-21ebfddfc2e1"/>
    <s v="2021-06-23"/>
    <s v="Mercy Corps"/>
    <s v="Mercy Corps"/>
    <s v="MC01"/>
    <x v="3"/>
    <s v="Croix-Des-Bouquets"/>
    <s v="Croix-Des-Bouquets"/>
    <s v="Bon repos"/>
    <s v="Marché Séradot"/>
    <x v="1"/>
    <s v="Enquête auprès d'un client (pour l'eau de boisson uniquement)"/>
    <s v=""/>
    <s v=""/>
    <s v=""/>
    <s v=""/>
    <s v=""/>
    <s v=""/>
    <s v=""/>
    <s v=""/>
    <s v=""/>
    <s v=""/>
    <m/>
    <s v=""/>
    <s v=""/>
    <s v=""/>
    <s v=""/>
    <n v="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719e08c-04ff-49a2-99bb-0b4af105575e"/>
    <s v="2021-06-23"/>
    <s v="Mercy Corps"/>
    <s v="Mercy Corps"/>
    <s v="MC01"/>
    <x v="3"/>
    <s v="Croix-Des-Bouquets"/>
    <s v="Croix-Des-Bouquets"/>
    <s v="Bon repos"/>
    <s v="Marché Séradot"/>
    <x v="1"/>
    <s v="Enquête auprès d'un client (pour l'eau de boisson uniquement)"/>
    <s v=""/>
    <s v=""/>
    <s v=""/>
    <s v=""/>
    <s v=""/>
    <s v=""/>
    <s v=""/>
    <s v=""/>
    <s v=""/>
    <s v=""/>
    <s v=""/>
    <s v=""/>
    <s v=""/>
    <s v=""/>
    <s v=""/>
    <n v="6"/>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f5772c76-ffdf-49f9-a0e8-e75e86d1693c"/>
    <s v="2021-06-23"/>
    <s v="Mercy Corps"/>
    <s v="Mercy Corps"/>
    <s v="MC01"/>
    <x v="3"/>
    <s v="Croix-Des-Bouquets"/>
    <s v="Croix-Des-Bouquets"/>
    <s v="Bon repos"/>
    <s v="Marché Séradot"/>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550c7975-6791-4fe5-ac8a-98e8db523841"/>
    <s v="2021-06-23"/>
    <s v="Mercy Corps"/>
    <s v="Mercy Corps"/>
    <s v="MC01"/>
    <x v="3"/>
    <s v="Croix-Des-Bouquets"/>
    <s v="Croix-Des-Bouquets"/>
    <s v="Bon repos"/>
    <s v="Marché Séradot"/>
    <x v="1"/>
    <s v="Enquête auprès d'un client (pour l'eau de boisson uniquement)"/>
    <s v=""/>
    <s v=""/>
    <s v=""/>
    <s v=""/>
    <s v=""/>
    <s v=""/>
    <s v=""/>
    <s v=""/>
    <s v=""/>
    <s v=""/>
    <s v=""/>
    <s v=""/>
    <s v=""/>
    <s v=""/>
    <s v=""/>
    <n v="6"/>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52221206-c3e5-4a94-95c3-bdabf431145c"/>
    <s v="2021-06-23"/>
    <s v="Mercy Corps"/>
    <s v="Mercy Corps"/>
    <s v="MC01"/>
    <x v="3"/>
    <s v="Croix-Des-Bouquets"/>
    <s v="Croix-Des-Bouquets"/>
    <s v="Bon repos"/>
    <s v="Marché Séradot"/>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0a2f2a5-e2b3-4e47-bd5e-53c8ee3d52d2"/>
    <s v="2021-06-23"/>
    <s v="Mercy Corps"/>
    <s v="Mercy Corps"/>
    <s v="MC01"/>
    <x v="3"/>
    <s v="Croix-Des-Bouquets"/>
    <s v="Croix-Des-Bouquets"/>
    <s v="Bon repos"/>
    <s v="Marché Séradot"/>
    <x v="1"/>
    <s v="Enquête auprès d'un marchand"/>
    <s v=""/>
    <s v=""/>
    <s v=""/>
    <s v=""/>
    <s v=""/>
    <s v=""/>
    <s v=""/>
    <n v="30"/>
    <n v="15"/>
    <n v="60"/>
    <s v=""/>
    <n v="25"/>
    <n v="75"/>
    <n v="100"/>
    <n v="5"/>
    <s v=""/>
    <s v="Femme"/>
    <s v="Détaillant sur une table"/>
    <n v="1"/>
    <n v="0"/>
    <n v="0"/>
    <n v="0"/>
    <n v="0"/>
    <n v="0"/>
    <n v="0"/>
    <n v="0"/>
    <n v="0"/>
    <n v="0"/>
    <s v="Oui, il y a moins de commerçants par rapport au mois passé"/>
    <s v="Moins de 20"/>
    <s v=""/>
    <s v=""/>
    <s v=""/>
    <s v=""/>
    <s v=""/>
    <s v=""/>
    <s v=""/>
    <s v="Oui"/>
    <s v="Oui"/>
    <s v="Oui"/>
    <s v=""/>
    <s v="Oui"/>
    <s v="Oui"/>
    <s v="Oui"/>
    <s v="Oui"/>
    <s v=""/>
    <s v=""/>
    <s v=""/>
    <s v=""/>
    <s v=""/>
    <s v=""/>
    <s v=""/>
    <s v=""/>
    <s v=""/>
    <s v=""/>
    <s v=""/>
    <s v=""/>
    <s v=""/>
    <s v=""/>
    <s v=""/>
    <s v=""/>
    <s v=""/>
    <s v=""/>
    <s v=""/>
    <s v=""/>
    <s v=""/>
    <s v=""/>
    <s v=""/>
    <s v=""/>
    <s v=""/>
    <s v=""/>
    <s v=""/>
    <s v=""/>
    <s v=""/>
    <s v=""/>
    <x v="1"/>
    <s v=""/>
    <s v=""/>
    <x v="0"/>
    <s v=""/>
    <s v=""/>
    <x v="0"/>
    <s v=""/>
    <x v="0"/>
    <x v="0"/>
    <s v=""/>
    <x v="0"/>
    <s v=""/>
    <s v=""/>
    <s v=""/>
    <s v=""/>
    <s v=""/>
    <s v=""/>
    <s v=""/>
    <s v=""/>
    <s v=""/>
    <s v=""/>
    <s v=""/>
    <s v=""/>
    <x v="1"/>
    <x v="2"/>
    <x v="1"/>
    <x v="2"/>
    <x v="1"/>
    <x v="2"/>
    <x v="2"/>
  </r>
  <r>
    <s v="588a4d2b-7200-419f-b431-e0a4ae535533"/>
    <s v="2021-06-23"/>
    <s v="Mercy Corps"/>
    <s v="Mercy Corps"/>
    <s v="MC01"/>
    <x v="3"/>
    <s v="Croix-Des-Bouquets"/>
    <s v="Croix-Des-Bouquets"/>
    <s v="Bon repos"/>
    <s v="Marché Séradot"/>
    <x v="1"/>
    <s v="Enquête auprès d'un marchand"/>
    <s v=""/>
    <s v=""/>
    <n v="86.956521739130395"/>
    <s v=""/>
    <s v=""/>
    <s v=""/>
    <n v="850"/>
    <n v="30"/>
    <s v=""/>
    <n v="50"/>
    <s v=""/>
    <s v=""/>
    <s v=""/>
    <n v="75"/>
    <s v=""/>
    <s v=""/>
    <s v="Homme"/>
    <s v="Détaillant avec boutique"/>
    <n v="1"/>
    <n v="0"/>
    <n v="0"/>
    <n v="0"/>
    <n v="0"/>
    <n v="0"/>
    <n v="0"/>
    <n v="0"/>
    <n v="0"/>
    <n v="0"/>
    <s v="Oui, il y a moins de commerçants par rapport au mois passé"/>
    <s v="Entre 21 et 60"/>
    <s v=""/>
    <s v=""/>
    <s v="Oui"/>
    <s v=""/>
    <s v=""/>
    <s v=""/>
    <s v="Oui"/>
    <s v="Oui"/>
    <s v=""/>
    <s v="Oui"/>
    <s v=""/>
    <s v=""/>
    <s v=""/>
    <s v="Oui"/>
    <s v=""/>
    <s v="Oui"/>
    <n v="0"/>
    <n v="0"/>
    <n v="0"/>
    <n v="0"/>
    <n v="0"/>
    <n v="0"/>
    <n v="0"/>
    <n v="0"/>
    <n v="0"/>
    <n v="0"/>
    <n v="0"/>
    <n v="0"/>
    <n v="1"/>
    <n v="0"/>
    <s v="Problème d'insecurité, le magasin du fournisseur a été cambriolé"/>
    <n v="0"/>
    <n v="0"/>
    <n v="1"/>
    <n v="0"/>
    <n v="0"/>
    <n v="0"/>
    <n v="1"/>
    <s v="Non"/>
    <s v="Non"/>
    <s v="Oui"/>
    <s v="Ouest"/>
    <s v="Meme"/>
    <s v="Cité Soleil"/>
    <s v="Différent"/>
    <x v="1"/>
    <s v=""/>
    <s v=""/>
    <x v="0"/>
    <s v=""/>
    <s v=""/>
    <x v="0"/>
    <s v=""/>
    <x v="0"/>
    <x v="0"/>
    <s v=""/>
    <x v="0"/>
    <s v=""/>
    <s v=""/>
    <s v=""/>
    <s v=""/>
    <s v=""/>
    <s v=""/>
    <s v=""/>
    <s v=""/>
    <s v=""/>
    <s v=""/>
    <s v=""/>
    <s v=""/>
    <x v="1"/>
    <x v="2"/>
    <x v="1"/>
    <x v="2"/>
    <x v="1"/>
    <x v="2"/>
    <x v="2"/>
  </r>
  <r>
    <s v="5b6ed150-7c19-451b-b45b-3d8d48c78344"/>
    <s v="2021-06-23"/>
    <s v="Mercy Corps"/>
    <s v="Mercy Corps"/>
    <s v="MC01"/>
    <x v="3"/>
    <s v="Croix-Des-Bouquets"/>
    <s v="Croix-Des-Bouquets"/>
    <s v="Bon repos"/>
    <s v="Marché Séradot"/>
    <x v="1"/>
    <s v="Enquête auprès d'un marchand"/>
    <n v="125"/>
    <n v="115.384615384615"/>
    <n v="141.304347826086"/>
    <n v="103.448275862068"/>
    <s v=""/>
    <s v=""/>
    <n v="850"/>
    <n v="30"/>
    <s v=""/>
    <s v=""/>
    <s v=""/>
    <s v=""/>
    <s v=""/>
    <s v=""/>
    <s v=""/>
    <s v=""/>
    <s v="Homme"/>
    <s v="Détaillant avec boutique"/>
    <n v="1"/>
    <n v="0"/>
    <n v="1"/>
    <n v="0"/>
    <n v="0"/>
    <n v="0"/>
    <n v="0"/>
    <n v="0"/>
    <n v="0"/>
    <n v="0"/>
    <s v="Oui, il y a moins de commerçants par rapport au mois passé"/>
    <s v="Entre 21 et 60"/>
    <s v="Oui"/>
    <s v="Oui"/>
    <s v="Oui"/>
    <s v="Oui"/>
    <s v=""/>
    <s v=""/>
    <s v="Oui"/>
    <s v="Oui"/>
    <s v=""/>
    <s v=""/>
    <s v=""/>
    <s v=""/>
    <s v=""/>
    <s v=""/>
    <s v=""/>
    <s v="Oui"/>
    <n v="1"/>
    <n v="0"/>
    <n v="0"/>
    <n v="0"/>
    <n v="0"/>
    <n v="0"/>
    <n v="0"/>
    <n v="0"/>
    <n v="0"/>
    <n v="0"/>
    <n v="0"/>
    <n v="0"/>
    <n v="0"/>
    <n v="0"/>
    <s v=""/>
    <n v="1"/>
    <n v="0"/>
    <n v="0"/>
    <n v="0"/>
    <n v="0"/>
    <n v="0"/>
    <n v="1"/>
    <s v="Non"/>
    <s v="Oui"/>
    <s v="Oui"/>
    <s v="Ouest"/>
    <s v="Meme"/>
    <s v="Cité Soleil"/>
    <s v="Différent"/>
    <x v="1"/>
    <s v=""/>
    <s v=""/>
    <x v="0"/>
    <s v=""/>
    <s v=""/>
    <x v="0"/>
    <s v=""/>
    <x v="0"/>
    <x v="0"/>
    <s v=""/>
    <x v="0"/>
    <s v=""/>
    <s v=""/>
    <s v=""/>
    <s v=""/>
    <s v=""/>
    <s v=""/>
    <s v=""/>
    <s v=""/>
    <s v=""/>
    <s v=""/>
    <s v=""/>
    <s v=""/>
    <x v="1"/>
    <x v="1"/>
    <x v="1"/>
    <x v="2"/>
    <x v="1"/>
    <x v="3"/>
    <x v="1"/>
  </r>
  <r>
    <s v="e820aa73-2f69-413e-91c8-e68b18ada96f"/>
    <s v="2021-06-23"/>
    <s v="Mercy Corps"/>
    <s v="Mercy Corps"/>
    <s v="MC01"/>
    <x v="3"/>
    <s v="Croix-Des-Bouquets"/>
    <s v="Croix-Des-Bouquets"/>
    <s v="Bon repos"/>
    <s v="Marché Séradot"/>
    <x v="1"/>
    <s v="Enquête auprès d'un marchand"/>
    <n v="125"/>
    <n v="115.384615384615"/>
    <n v="152.173913043478"/>
    <n v="103.448275862068"/>
    <s v=""/>
    <s v=""/>
    <n v="800"/>
    <n v="30"/>
    <n v="25"/>
    <n v="65"/>
    <s v=""/>
    <n v="30"/>
    <n v="125"/>
    <n v="75"/>
    <n v="5"/>
    <s v=""/>
    <s v="Homme"/>
    <s v="Détaillant avec boutique"/>
    <n v="1"/>
    <n v="0"/>
    <n v="0"/>
    <n v="0"/>
    <n v="0"/>
    <n v="0"/>
    <n v="0"/>
    <n v="0"/>
    <n v="0"/>
    <n v="0"/>
    <s v="Oui, il y a moins de commerçants par rapport au mois passé"/>
    <s v="Entre 21 et 60"/>
    <s v="Oui"/>
    <s v="Oui"/>
    <s v="Oui"/>
    <s v="Oui"/>
    <s v=""/>
    <s v=""/>
    <s v="Oui"/>
    <s v="Oui"/>
    <s v="Oui"/>
    <s v="Oui"/>
    <s v=""/>
    <s v="Oui"/>
    <s v="Oui"/>
    <s v="Oui"/>
    <s v="Oui"/>
    <s v="Oui"/>
    <n v="1"/>
    <n v="0"/>
    <n v="0"/>
    <n v="0"/>
    <n v="0"/>
    <n v="0"/>
    <n v="0"/>
    <n v="0"/>
    <n v="0"/>
    <n v="0"/>
    <n v="0"/>
    <n v="0"/>
    <n v="0"/>
    <n v="0"/>
    <s v=""/>
    <n v="1"/>
    <n v="1"/>
    <n v="1"/>
    <n v="1"/>
    <n v="0"/>
    <n v="0"/>
    <n v="1"/>
    <s v="Oui"/>
    <s v="Non"/>
    <s v="Oui"/>
    <s v="Ouest"/>
    <s v="Meme"/>
    <s v="Croix-Des-Bouquets"/>
    <s v="Meme"/>
    <x v="1"/>
    <s v=""/>
    <s v=""/>
    <x v="0"/>
    <s v=""/>
    <s v=""/>
    <x v="0"/>
    <s v=""/>
    <x v="0"/>
    <x v="0"/>
    <s v=""/>
    <x v="0"/>
    <s v=""/>
    <s v=""/>
    <s v=""/>
    <s v=""/>
    <s v=""/>
    <s v=""/>
    <s v=""/>
    <s v=""/>
    <s v=""/>
    <s v=""/>
    <s v=""/>
    <s v=""/>
    <x v="1"/>
    <x v="2"/>
    <x v="1"/>
    <x v="2"/>
    <x v="1"/>
    <x v="2"/>
    <x v="2"/>
  </r>
  <r>
    <s v="b7cb9f53-2c5b-40dc-8167-30375b86dc1d"/>
    <s v="2021-06-24"/>
    <s v="Croix-Rouge Neerlandaise"/>
    <s v="Croix-Rouge Neerlandaise"/>
    <s v="CF_6822"/>
    <x v="4"/>
    <s v="Cayes-Jacmel"/>
    <s v="Cayes-Jacmel"/>
    <s v="Cap Rouge"/>
    <s v="Marché de Cap Rouge"/>
    <x v="0"/>
    <s v="Enquête auprès d'un marchand"/>
    <n v="156"/>
    <n v="115.384615384615"/>
    <n v="91.3"/>
    <n v="75.862068965517196"/>
    <n v="218.75"/>
    <n v="218.75"/>
    <n v="900"/>
    <s v=""/>
    <s v=""/>
    <s v=""/>
    <s v=""/>
    <s v=""/>
    <s v=""/>
    <s v=""/>
    <s v=""/>
    <s v=""/>
    <s v="Femme"/>
    <s v="Détaillant avec boutique"/>
    <n v="1"/>
    <n v="0"/>
    <n v="0"/>
    <n v="0"/>
    <n v="0"/>
    <n v="0"/>
    <n v="0"/>
    <n v="0"/>
    <n v="0"/>
    <n v="0"/>
    <s v="Oui, il y a plus de commerçants par rapport au mois passé"/>
    <s v="Entre 21 et 60"/>
    <s v="Oui"/>
    <s v="Oui"/>
    <s v="Oui"/>
    <s v="Oui"/>
    <s v="Oui"/>
    <s v="Oui"/>
    <s v="Oui"/>
    <s v=""/>
    <s v=""/>
    <s v=""/>
    <s v=""/>
    <s v=""/>
    <s v=""/>
    <s v=""/>
    <s v=""/>
    <s v="Oui"/>
    <n v="1"/>
    <n v="0"/>
    <n v="0"/>
    <n v="0"/>
    <n v="0"/>
    <n v="0"/>
    <n v="0"/>
    <n v="0"/>
    <n v="0"/>
    <n v="0"/>
    <n v="0"/>
    <n v="0"/>
    <n v="0"/>
    <n v="0"/>
    <s v=""/>
    <n v="0"/>
    <n v="1"/>
    <n v="1"/>
    <n v="1"/>
    <n v="0"/>
    <n v="0"/>
    <n v="0"/>
    <s v="Oui"/>
    <s v="Non"/>
    <s v="Oui"/>
    <s v="Ouest"/>
    <s v="Différent"/>
    <s v="Carrefour"/>
    <s v="Différent"/>
    <x v="0"/>
    <s v=""/>
    <s v=""/>
    <x v="0"/>
    <s v=""/>
    <s v=""/>
    <x v="0"/>
    <s v=""/>
    <x v="0"/>
    <x v="0"/>
    <s v=""/>
    <x v="0"/>
    <s v=""/>
    <s v=""/>
    <s v=""/>
    <s v=""/>
    <s v=""/>
    <s v=""/>
    <s v=""/>
    <s v=""/>
    <s v=""/>
    <s v=""/>
    <s v=""/>
    <s v=""/>
    <x v="0"/>
    <x v="0"/>
    <x v="0"/>
    <x v="0"/>
    <x v="0"/>
    <x v="0"/>
    <x v="0"/>
  </r>
  <r>
    <s v="d557d5fe-4778-4819-8f55-033ecab9def2"/>
    <s v="2021-06-24"/>
    <s v="Croix-Rouge Neerlandaise"/>
    <s v="Croix-Rouge Neerlandaise"/>
    <s v="CF_6822"/>
    <x v="4"/>
    <s v="Cayes-Jacmel"/>
    <s v="Cayes-Jacmel"/>
    <s v="Cap Rouge"/>
    <s v="Marché de Cap Rouge"/>
    <x v="0"/>
    <s v="Enquête auprès d'un client (pour l'eau de boisson uniquement)"/>
    <s v=""/>
    <s v=""/>
    <s v=""/>
    <s v=""/>
    <s v=""/>
    <s v=""/>
    <s v=""/>
    <s v=""/>
    <s v=""/>
    <s v=""/>
    <s v=""/>
    <s v=""/>
    <s v=""/>
    <s v=""/>
    <s v=""/>
    <n v="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74b77aa-55f9-4491-a09b-33524021cbb9"/>
    <s v="2021-06-24"/>
    <s v="Croix-Rouge Neerlandaise"/>
    <s v="Croix-Rouge Neerlandaise"/>
    <s v="CF_6822"/>
    <x v="4"/>
    <s v="Cayes-Jacmel"/>
    <s v="Cayes-Jacmel"/>
    <s v="Cap Rouge"/>
    <s v="Marché de Cap Rouge"/>
    <x v="0"/>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s v="Entre 21 et 60"/>
    <s v="Oui"/>
    <s v="Oui"/>
    <s v="Oui"/>
    <s v="Oui"/>
    <s v="Oui"/>
    <s v="Oui"/>
    <s v="Oui"/>
    <s v=""/>
    <s v=""/>
    <s v=""/>
    <s v=""/>
    <s v=""/>
    <s v=""/>
    <s v=""/>
    <s v=""/>
    <s v="Oui"/>
    <n v="1"/>
    <n v="0"/>
    <n v="0"/>
    <n v="0"/>
    <n v="0"/>
    <n v="0"/>
    <n v="0"/>
    <n v="0"/>
    <n v="0"/>
    <n v="0"/>
    <n v="0"/>
    <n v="0"/>
    <n v="0"/>
    <n v="0"/>
    <s v=""/>
    <n v="0"/>
    <n v="1"/>
    <n v="1"/>
    <n v="1"/>
    <n v="1"/>
    <n v="0"/>
    <n v="0"/>
    <s v="Oui"/>
    <s v="Oui"/>
    <s v="Oui"/>
    <s v="Ouest"/>
    <s v="Différent"/>
    <s v="Carrefour"/>
    <s v="Différent"/>
    <x v="0"/>
    <s v=""/>
    <s v=""/>
    <x v="0"/>
    <s v=""/>
    <s v=""/>
    <x v="0"/>
    <s v=""/>
    <x v="0"/>
    <x v="0"/>
    <s v=""/>
    <x v="0"/>
    <s v=""/>
    <s v=""/>
    <s v=""/>
    <s v=""/>
    <s v=""/>
    <s v=""/>
    <s v=""/>
    <s v=""/>
    <s v=""/>
    <s v=""/>
    <s v=""/>
    <s v=""/>
    <x v="0"/>
    <x v="0"/>
    <x v="0"/>
    <x v="0"/>
    <x v="0"/>
    <x v="0"/>
    <x v="0"/>
  </r>
  <r>
    <s v="8f194c2d-a9b3-494e-b879-f1ffe4510607"/>
    <s v="2021-06-24"/>
    <s v="Croix-Rouge Neerlandaise"/>
    <s v="Croix-Rouge Neerlandaise"/>
    <s v="CF_6822"/>
    <x v="4"/>
    <s v="Cayes-Jacmel"/>
    <s v="Cayes-Jacmel"/>
    <s v="Cap Rouge"/>
    <s v="Marché de Cap Rouge"/>
    <x v="0"/>
    <s v="Enquête auprès d'un marchand"/>
    <s v=""/>
    <n v="115.384615384615"/>
    <s v=""/>
    <s v=""/>
    <n v="187.5"/>
    <s v=""/>
    <n v="900"/>
    <s v=""/>
    <s v=""/>
    <s v=""/>
    <s v=""/>
    <s v=""/>
    <s v=""/>
    <s v=""/>
    <s v=""/>
    <s v=""/>
    <s v="Femme"/>
    <s v="Détaillant avec boutique"/>
    <n v="1"/>
    <n v="0"/>
    <n v="0"/>
    <n v="0"/>
    <n v="0"/>
    <n v="0"/>
    <n v="0"/>
    <n v="0"/>
    <n v="0"/>
    <n v="0"/>
    <s v="Oui, il y a moins de commerçants par rapport au mois passé"/>
    <s v="Moins de 20"/>
    <s v=""/>
    <s v="Oui"/>
    <s v=""/>
    <s v=""/>
    <s v="Oui"/>
    <s v=""/>
    <s v="Oui"/>
    <s v=""/>
    <s v=""/>
    <s v=""/>
    <s v=""/>
    <s v=""/>
    <s v=""/>
    <s v=""/>
    <s v=""/>
    <s v="Oui"/>
    <n v="0"/>
    <n v="0"/>
    <n v="0"/>
    <n v="0"/>
    <n v="1"/>
    <n v="0"/>
    <n v="0"/>
    <n v="0"/>
    <n v="0"/>
    <n v="0"/>
    <n v="0"/>
    <n v="0"/>
    <n v="0"/>
    <n v="0"/>
    <s v=""/>
    <n v="0"/>
    <n v="1"/>
    <n v="0"/>
    <n v="0"/>
    <n v="1"/>
    <n v="0"/>
    <n v="1"/>
    <s v="Oui"/>
    <s v="Oui"/>
    <s v="Oui"/>
    <s v="Artibonite"/>
    <s v="Différent"/>
    <s v="Saint-Marc"/>
    <s v="Différent"/>
    <x v="0"/>
    <s v=""/>
    <s v=""/>
    <x v="0"/>
    <s v=""/>
    <s v=""/>
    <x v="0"/>
    <s v=""/>
    <x v="0"/>
    <x v="0"/>
    <s v=""/>
    <x v="0"/>
    <s v=""/>
    <s v=""/>
    <s v=""/>
    <s v=""/>
    <s v=""/>
    <s v=""/>
    <s v=""/>
    <s v=""/>
    <s v=""/>
    <s v=""/>
    <s v=""/>
    <s v=""/>
    <x v="0"/>
    <x v="0"/>
    <x v="0"/>
    <x v="0"/>
    <x v="0"/>
    <x v="0"/>
    <x v="0"/>
  </r>
  <r>
    <s v="961f22e2-7a85-4b73-83de-1c6fe69d3de2"/>
    <s v="2021-06-24"/>
    <s v="Croix-Rouge Neerlandaise"/>
    <s v="Croix-Rouge Neerlandaise"/>
    <s v="CF_6822"/>
    <x v="4"/>
    <s v="Cayes-Jacmel"/>
    <s v="Cayes-Jacmel"/>
    <s v="Cap Rouge"/>
    <s v="Marché de Cap Rouge"/>
    <x v="0"/>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53c39161-9cb7-42bf-9bd0-7af13fbe842e"/>
    <s v="2021-06-24"/>
    <s v="Croix-Rouge Neerlandaise"/>
    <s v="Croix-Rouge Neerlandaise"/>
    <s v="CF_6822"/>
    <x v="4"/>
    <s v="Cayes-Jacmel"/>
    <s v="Cayes-Jacmel"/>
    <s v="Cap Rouge"/>
    <s v="Marché de Cap Rouge"/>
    <x v="0"/>
    <s v="Enquête auprès d'un marchand"/>
    <s v=""/>
    <n v="115.384615384615"/>
    <n v="91.3"/>
    <n v="93.103448275861993"/>
    <n v="187.5"/>
    <s v=""/>
    <n v="900"/>
    <n v="35"/>
    <s v=""/>
    <s v=""/>
    <s v=""/>
    <n v="25"/>
    <n v="100"/>
    <n v="100"/>
    <s v=""/>
    <s v=""/>
    <s v="Homme"/>
    <s v="Détaillant sur une table"/>
    <n v="1"/>
    <n v="0"/>
    <n v="0"/>
    <n v="0"/>
    <n v="0"/>
    <n v="0"/>
    <n v="0"/>
    <n v="0"/>
    <n v="0"/>
    <n v="0"/>
    <s v="Oui, il y a moins de commerçants par rapport au mois passé"/>
    <s v="Moins de 20"/>
    <s v=""/>
    <s v="Oui"/>
    <s v="Oui"/>
    <s v="Oui"/>
    <s v="Oui"/>
    <s v=""/>
    <s v="Oui"/>
    <s v="Oui"/>
    <s v=""/>
    <s v=""/>
    <s v=""/>
    <s v="Oui"/>
    <s v="Oui"/>
    <s v="Oui"/>
    <s v=""/>
    <s v="Oui"/>
    <n v="0"/>
    <n v="0"/>
    <n v="0"/>
    <n v="0"/>
    <n v="1"/>
    <n v="0"/>
    <n v="0"/>
    <n v="0"/>
    <n v="0"/>
    <n v="0"/>
    <n v="0"/>
    <n v="0"/>
    <n v="0"/>
    <n v="0"/>
    <s v=""/>
    <n v="0"/>
    <n v="1"/>
    <n v="0"/>
    <n v="1"/>
    <n v="0"/>
    <n v="0"/>
    <n v="1"/>
    <s v="Oui"/>
    <s v="Non"/>
    <s v="Oui"/>
    <s v="Artibonite"/>
    <s v="Différent"/>
    <s v="Saint-Marc"/>
    <s v="Différent"/>
    <x v="2"/>
    <n v="1"/>
    <n v="0"/>
    <x v="1"/>
    <n v="0"/>
    <n v="0"/>
    <x v="1"/>
    <n v="0"/>
    <x v="1"/>
    <x v="1"/>
    <n v="0"/>
    <x v="1"/>
    <n v="0"/>
    <n v="0"/>
    <s v=""/>
    <s v="Savon lessive Dentifrice Serviettes hygiéniques Savon pour se laver"/>
    <n v="1"/>
    <n v="0"/>
    <n v="1"/>
    <n v="0"/>
    <n v="1"/>
    <n v="0"/>
    <n v="0"/>
    <n v="1"/>
    <x v="1"/>
    <x v="2"/>
    <x v="1"/>
    <x v="2"/>
    <x v="2"/>
    <x v="4"/>
    <x v="1"/>
  </r>
  <r>
    <s v="ecf578bd-5b81-4b14-9104-3e55da379016"/>
    <s v="2021-06-24"/>
    <s v="Croix-Rouge Neerlandaise"/>
    <s v="Croix-Rouge Neerlandaise"/>
    <s v="CF_6822"/>
    <x v="4"/>
    <s v="Cayes-Jacmel"/>
    <s v="Cayes-Jacmel"/>
    <s v="Cap Rouge"/>
    <s v="Marché de Cap Rouge"/>
    <x v="0"/>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s v="Entre 21 et 60"/>
    <s v="Oui"/>
    <s v="Oui"/>
    <s v="Oui"/>
    <s v="Non"/>
    <s v="Oui"/>
    <s v="Oui"/>
    <s v="Oui"/>
    <s v=""/>
    <s v=""/>
    <s v=""/>
    <s v=""/>
    <s v=""/>
    <s v=""/>
    <s v=""/>
    <s v=""/>
    <s v="Oui"/>
    <n v="0"/>
    <n v="1"/>
    <n v="0"/>
    <n v="0"/>
    <n v="0"/>
    <n v="0"/>
    <n v="0"/>
    <n v="0"/>
    <n v="0"/>
    <n v="0"/>
    <n v="0"/>
    <n v="0"/>
    <n v="0"/>
    <n v="0"/>
    <s v=""/>
    <n v="1"/>
    <n v="1"/>
    <n v="1"/>
    <n v="1"/>
    <n v="1"/>
    <n v="1"/>
    <n v="1"/>
    <s v="Oui"/>
    <s v="Oui"/>
    <s v="Oui"/>
    <s v="Artibonite"/>
    <s v="Différent"/>
    <s v="Saint-Marc"/>
    <s v="Différent"/>
    <x v="0"/>
    <s v=""/>
    <s v=""/>
    <x v="0"/>
    <s v=""/>
    <s v=""/>
    <x v="0"/>
    <s v=""/>
    <x v="0"/>
    <x v="0"/>
    <s v=""/>
    <x v="0"/>
    <s v=""/>
    <s v=""/>
    <s v=""/>
    <s v=""/>
    <s v=""/>
    <s v=""/>
    <s v=""/>
    <s v=""/>
    <s v=""/>
    <s v=""/>
    <s v=""/>
    <s v=""/>
    <x v="0"/>
    <x v="0"/>
    <x v="0"/>
    <x v="0"/>
    <x v="0"/>
    <x v="0"/>
    <x v="0"/>
  </r>
  <r>
    <s v="8a361219-a2a3-4839-8843-2901c117ad4b"/>
    <s v="2021-06-24"/>
    <s v="Croix-Rouge Neerlandaise"/>
    <s v="Croix-Rouge Neerlandaise"/>
    <s v="CF_6822"/>
    <x v="4"/>
    <s v="Cayes-Jacmel"/>
    <s v="Cayes-Jacmel"/>
    <s v="Cap Rouge"/>
    <s v="Marché de Cap Rouge"/>
    <x v="0"/>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eb91434-e0e5-436e-bc66-f82e94ddd68a"/>
    <s v="2021-06-24"/>
    <s v="Croix-Rouge Neerlandaise"/>
    <s v="Croix-Rouge Neerlandaise"/>
    <s v="CF_6822"/>
    <x v="4"/>
    <s v="Cayes-Jacmel"/>
    <s v="Cayes-Jacmel"/>
    <s v="Cap Rouge"/>
    <s v="Marché de Cap Rouge"/>
    <x v="0"/>
    <s v="Enquête auprès d'un marchand"/>
    <s v=""/>
    <n v="115.384615384615"/>
    <n v="91.3"/>
    <n v="93.103448275861993"/>
    <s v=""/>
    <s v=""/>
    <n v="900"/>
    <s v=""/>
    <s v=""/>
    <s v=""/>
    <s v=""/>
    <s v=""/>
    <s v=""/>
    <s v=""/>
    <s v=""/>
    <s v=""/>
    <s v="Femme"/>
    <s v="Détaillant avec boutique"/>
    <n v="1"/>
    <n v="0"/>
    <n v="0"/>
    <n v="0"/>
    <n v="0"/>
    <n v="0"/>
    <n v="0"/>
    <n v="0"/>
    <n v="0"/>
    <n v="0"/>
    <s v="Oui, il y a plus de commerçants par rapport au mois passé"/>
    <s v="Entre 21 et 60"/>
    <s v=""/>
    <s v="Oui"/>
    <s v="Oui"/>
    <s v="Oui"/>
    <s v=""/>
    <s v=""/>
    <s v="Oui"/>
    <s v=""/>
    <s v=""/>
    <s v=""/>
    <s v=""/>
    <s v=""/>
    <s v=""/>
    <s v=""/>
    <s v=""/>
    <s v="Oui"/>
    <n v="0"/>
    <n v="1"/>
    <n v="1"/>
    <n v="0"/>
    <n v="0"/>
    <n v="1"/>
    <n v="0"/>
    <n v="0"/>
    <n v="0"/>
    <n v="0"/>
    <n v="0"/>
    <n v="0"/>
    <n v="0"/>
    <n v="0"/>
    <s v=""/>
    <n v="0"/>
    <n v="1"/>
    <n v="1"/>
    <n v="1"/>
    <n v="0"/>
    <n v="0"/>
    <n v="1"/>
    <s v="Oui"/>
    <s v="Oui"/>
    <s v="Oui"/>
    <s v="Ouest"/>
    <s v="Différent"/>
    <s v="Kenscoff"/>
    <s v="Différent"/>
    <x v="0"/>
    <s v=""/>
    <s v=""/>
    <x v="0"/>
    <s v=""/>
    <s v=""/>
    <x v="0"/>
    <s v=""/>
    <x v="0"/>
    <x v="0"/>
    <s v=""/>
    <x v="0"/>
    <s v=""/>
    <s v=""/>
    <s v=""/>
    <s v=""/>
    <s v=""/>
    <s v=""/>
    <s v=""/>
    <s v=""/>
    <s v=""/>
    <s v=""/>
    <s v=""/>
    <s v=""/>
    <x v="0"/>
    <x v="0"/>
    <x v="0"/>
    <x v="0"/>
    <x v="0"/>
    <x v="0"/>
    <x v="0"/>
  </r>
  <r>
    <s v="d2905a67-1819-4bad-ae33-67522d7f66dc"/>
    <s v="2021-06-24"/>
    <s v="Croix-Rouge Neerlandaise"/>
    <s v="Croix-Rouge Neerlandaise"/>
    <s v="CF_6822"/>
    <x v="4"/>
    <s v="Cayes-Jacmel"/>
    <s v="Cayes-Jacmel"/>
    <s v="Cap Rouge"/>
    <s v="Marché de Cap Rouge"/>
    <x v="0"/>
    <s v="Enquête auprès d'un marchand"/>
    <n v="152.5"/>
    <n v="115.384615384615"/>
    <n v="91.3"/>
    <n v="93.103448275861993"/>
    <n v="187.5"/>
    <n v="200"/>
    <n v="900"/>
    <s v=""/>
    <s v=""/>
    <s v=""/>
    <s v=""/>
    <s v=""/>
    <s v=""/>
    <s v=""/>
    <s v=""/>
    <s v=""/>
    <s v="Femme"/>
    <s v="Détaillant avec boutique"/>
    <n v="1"/>
    <n v="0"/>
    <n v="0"/>
    <n v="0"/>
    <n v="0"/>
    <n v="0"/>
    <n v="1"/>
    <n v="0"/>
    <n v="0"/>
    <n v="0"/>
    <s v="Oui, il y a plus de commerçants par rapport au mois passé"/>
    <s v="Entre 21 et 60"/>
    <s v="Oui"/>
    <s v="Oui"/>
    <s v="Oui"/>
    <s v="Oui"/>
    <s v="Oui"/>
    <s v="Oui"/>
    <s v="Oui"/>
    <s v=""/>
    <s v=""/>
    <s v=""/>
    <s v=""/>
    <s v=""/>
    <s v=""/>
    <s v=""/>
    <s v=""/>
    <s v="Oui"/>
    <n v="1"/>
    <n v="1"/>
    <n v="0"/>
    <n v="0"/>
    <n v="0"/>
    <n v="0"/>
    <n v="0"/>
    <n v="0"/>
    <n v="0"/>
    <n v="0"/>
    <n v="0"/>
    <n v="0"/>
    <n v="0"/>
    <n v="0"/>
    <s v=""/>
    <n v="0"/>
    <n v="1"/>
    <n v="1"/>
    <n v="1"/>
    <n v="1"/>
    <n v="1"/>
    <n v="1"/>
    <s v="Oui"/>
    <s v="Oui"/>
    <s v="Oui"/>
    <s v="Sud-Est"/>
    <s v="Meme"/>
    <s v="La Vallée"/>
    <s v="Différent"/>
    <x v="0"/>
    <s v=""/>
    <s v=""/>
    <x v="0"/>
    <s v=""/>
    <s v=""/>
    <x v="0"/>
    <s v=""/>
    <x v="0"/>
    <x v="0"/>
    <s v=""/>
    <x v="0"/>
    <s v=""/>
    <s v=""/>
    <s v=""/>
    <s v=""/>
    <s v=""/>
    <s v=""/>
    <s v=""/>
    <s v=""/>
    <s v=""/>
    <s v=""/>
    <s v=""/>
    <s v=""/>
    <x v="0"/>
    <x v="0"/>
    <x v="0"/>
    <x v="0"/>
    <x v="0"/>
    <x v="0"/>
    <x v="0"/>
  </r>
  <r>
    <s v="d9742ff2-7384-42a9-82fa-88c0d6890269"/>
    <s v="2021-06-24"/>
    <s v="Croix-Rouge Neerlandaise"/>
    <s v="Croix-Rouge Neerlandaise"/>
    <s v="EF_9527"/>
    <x v="4"/>
    <s v="Cayes-Jacmel"/>
    <s v="Cayes-Jacmel"/>
    <s v="Cap Rouge"/>
    <s v="Marché de Cap Rouge"/>
    <x v="0"/>
    <s v="Enquête auprès d'un marchand"/>
    <n v="100"/>
    <n v="115.384615384615"/>
    <n v="91.3"/>
    <n v="86.2068965517241"/>
    <s v=""/>
    <s v=""/>
    <n v="568"/>
    <s v=""/>
    <s v=""/>
    <s v=""/>
    <s v=""/>
    <s v=""/>
    <s v=""/>
    <s v=""/>
    <s v=""/>
    <s v=""/>
    <s v="Femme"/>
    <s v="Détaillant sur une table"/>
    <n v="1"/>
    <n v="0"/>
    <n v="0"/>
    <n v="0"/>
    <n v="0"/>
    <n v="0"/>
    <n v="0"/>
    <n v="0"/>
    <n v="0"/>
    <n v="0"/>
    <s v="Non, il n'y a pas eu de variation"/>
    <s v="Plus de 60"/>
    <s v="Non"/>
    <s v="Oui"/>
    <s v="Oui"/>
    <s v="Non"/>
    <s v=""/>
    <s v=""/>
    <s v="Oui"/>
    <s v=""/>
    <s v=""/>
    <s v=""/>
    <s v=""/>
    <s v=""/>
    <s v=""/>
    <s v=""/>
    <s v=""/>
    <s v="Oui"/>
    <n v="0"/>
    <n v="0"/>
    <n v="0"/>
    <n v="0"/>
    <n v="1"/>
    <n v="1"/>
    <n v="0"/>
    <n v="1"/>
    <n v="0"/>
    <n v="0"/>
    <n v="0"/>
    <n v="0"/>
    <n v="0"/>
    <n v="0"/>
    <s v=""/>
    <n v="0"/>
    <n v="1"/>
    <n v="0"/>
    <n v="1"/>
    <n v="0"/>
    <n v="0"/>
    <n v="0"/>
    <s v="Oui"/>
    <s v="Non"/>
    <s v="Oui"/>
    <s v="Sud-Est"/>
    <s v="Meme"/>
    <s v="Jacmel"/>
    <s v="Différent"/>
    <x v="0"/>
    <s v=""/>
    <s v=""/>
    <x v="0"/>
    <s v=""/>
    <s v=""/>
    <x v="0"/>
    <s v=""/>
    <x v="0"/>
    <x v="0"/>
    <s v=""/>
    <x v="0"/>
    <s v=""/>
    <s v=""/>
    <s v=""/>
    <s v=""/>
    <s v=""/>
    <s v=""/>
    <s v=""/>
    <s v=""/>
    <s v=""/>
    <s v=""/>
    <s v=""/>
    <s v=""/>
    <x v="0"/>
    <x v="0"/>
    <x v="0"/>
    <x v="0"/>
    <x v="0"/>
    <x v="0"/>
    <x v="0"/>
  </r>
  <r>
    <s v="a29bb1b1-64f4-4f07-b65d-c25e1dda6ed5"/>
    <s v="2021-06-24"/>
    <s v="Croix-Rouge Neerlandaise"/>
    <s v="Croix-Rouge Neerlandaise"/>
    <s v="EF_9527"/>
    <x v="4"/>
    <s v="Cayes-Jacmel"/>
    <s v="Cayes-Jacmel"/>
    <s v="Cap Rouge"/>
    <s v="Marché de Cap Rouge"/>
    <x v="0"/>
    <s v="Enquête auprès d'un marchand"/>
    <n v="137.5"/>
    <n v="105.76923076923001"/>
    <n v="89.130434782608702"/>
    <s v=""/>
    <s v=""/>
    <s v=""/>
    <s v=""/>
    <s v=""/>
    <s v=""/>
    <s v=""/>
    <s v=""/>
    <s v=""/>
    <s v=""/>
    <s v=""/>
    <s v=""/>
    <s v=""/>
    <s v="Femme"/>
    <s v="Détaillant sur une table"/>
    <n v="1"/>
    <n v="0"/>
    <n v="0"/>
    <n v="0"/>
    <n v="0"/>
    <n v="0"/>
    <n v="0"/>
    <n v="0"/>
    <n v="0"/>
    <n v="0"/>
    <s v="Oui, il y a plus de commerçants par rapport au mois passé"/>
    <s v="Moins de 20"/>
    <s v="Oui"/>
    <s v="Oui"/>
    <s v="Oui"/>
    <s v=""/>
    <s v=""/>
    <s v=""/>
    <m/>
    <s v=""/>
    <s v=""/>
    <s v=""/>
    <s v=""/>
    <s v=""/>
    <s v=""/>
    <s v=""/>
    <s v=""/>
    <s v="Oui"/>
    <n v="0"/>
    <n v="0"/>
    <n v="0"/>
    <n v="0"/>
    <n v="1"/>
    <n v="1"/>
    <n v="0"/>
    <n v="0"/>
    <n v="0"/>
    <n v="0"/>
    <n v="0"/>
    <n v="0"/>
    <n v="0"/>
    <n v="0"/>
    <s v=""/>
    <n v="1"/>
    <n v="0"/>
    <n v="1"/>
    <n v="0"/>
    <n v="0"/>
    <n v="0"/>
    <n v="1"/>
    <s v="Oui"/>
    <s v="Non"/>
    <s v="Oui"/>
    <s v="Sud-Est"/>
    <s v="Meme"/>
    <s v="Jacmel"/>
    <s v="Différent"/>
    <x v="0"/>
    <s v=""/>
    <s v=""/>
    <x v="0"/>
    <s v=""/>
    <s v=""/>
    <x v="0"/>
    <s v=""/>
    <x v="0"/>
    <x v="0"/>
    <s v=""/>
    <x v="0"/>
    <s v=""/>
    <s v=""/>
    <s v=""/>
    <s v=""/>
    <s v=""/>
    <s v=""/>
    <s v=""/>
    <s v=""/>
    <s v=""/>
    <s v=""/>
    <s v=""/>
    <s v=""/>
    <x v="0"/>
    <x v="0"/>
    <x v="0"/>
    <x v="0"/>
    <x v="0"/>
    <x v="0"/>
    <x v="0"/>
  </r>
  <r>
    <s v="bc2cc738-2698-4802-b33c-70723b2684dd"/>
    <s v="2021-06-24"/>
    <s v="Croix-Rouge Neerlandaise"/>
    <s v="Croix-Rouge Neerlandaise"/>
    <s v="EF_9527"/>
    <x v="4"/>
    <s v="Cayes-Jacmel"/>
    <s v="Cayes-Jacmel"/>
    <s v="Cap Rouge"/>
    <s v="Marché de Cap Rouge"/>
    <x v="0"/>
    <s v="Enquête auprès d'un marchand"/>
    <n v="102.5"/>
    <n v="107.692307692307"/>
    <n v="91.304347826086897"/>
    <n v="89.655172413793096"/>
    <s v=""/>
    <s v=""/>
    <s v=""/>
    <s v=""/>
    <s v=""/>
    <s v=""/>
    <s v=""/>
    <s v=""/>
    <s v=""/>
    <s v=""/>
    <s v=""/>
    <s v=""/>
    <s v="Femme"/>
    <s v="Détaillant avec boutique"/>
    <n v="1"/>
    <n v="0"/>
    <n v="0"/>
    <n v="0"/>
    <n v="0"/>
    <n v="0"/>
    <n v="0"/>
    <n v="0"/>
    <n v="0"/>
    <n v="0"/>
    <s v="Oui, il y a plus de commerçants par rapport au mois passé"/>
    <s v="Moins de 20"/>
    <s v="Oui"/>
    <s v="Oui"/>
    <s v="Oui"/>
    <s v="Oui"/>
    <s v=""/>
    <s v=""/>
    <s v=""/>
    <s v=""/>
    <s v=""/>
    <s v=""/>
    <s v=""/>
    <s v=""/>
    <s v=""/>
    <s v=""/>
    <s v=""/>
    <s v="Oui"/>
    <n v="0"/>
    <n v="0"/>
    <n v="0"/>
    <n v="0"/>
    <n v="1"/>
    <n v="0"/>
    <n v="0"/>
    <n v="1"/>
    <n v="0"/>
    <n v="0"/>
    <n v="0"/>
    <n v="0"/>
    <n v="0"/>
    <n v="0"/>
    <s v=""/>
    <n v="0"/>
    <n v="0"/>
    <n v="1"/>
    <n v="1"/>
    <n v="0"/>
    <n v="0"/>
    <n v="0"/>
    <s v="Non"/>
    <s v="Non"/>
    <s v="Oui"/>
    <s v="Sud-Est"/>
    <s v="Meme"/>
    <s v="Cayes-Jacmel"/>
    <s v="Meme"/>
    <x v="0"/>
    <s v=""/>
    <s v=""/>
    <x v="0"/>
    <s v=""/>
    <s v=""/>
    <x v="0"/>
    <s v=""/>
    <x v="0"/>
    <x v="0"/>
    <s v=""/>
    <x v="0"/>
    <s v=""/>
    <s v=""/>
    <s v=""/>
    <s v=""/>
    <s v=""/>
    <s v=""/>
    <s v=""/>
    <s v=""/>
    <s v=""/>
    <s v=""/>
    <s v=""/>
    <s v=""/>
    <x v="0"/>
    <x v="0"/>
    <x v="0"/>
    <x v="0"/>
    <x v="0"/>
    <x v="0"/>
    <x v="0"/>
  </r>
  <r>
    <s v="888fb213-2717-47fd-9245-4f69e4fca107"/>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1aa62796-478d-4ae4-94f9-b0ce0ff43d8e"/>
    <s v="2021-06-24"/>
    <s v="Croix-Rouge Neerlandaise"/>
    <s v="Croix-Rouge Neerlandaise"/>
    <s v="EF_9527"/>
    <x v="4"/>
    <s v="Cayes-Jacmel"/>
    <s v="Cayes-Jacmel"/>
    <s v="Cap Rouge"/>
    <s v="Marché de Cap Rouge"/>
    <x v="0"/>
    <s v="Enquête auprès d'un marchand"/>
    <s v=""/>
    <n v="86.538461538461505"/>
    <s v=""/>
    <n v="94.827586206896498"/>
    <s v=""/>
    <s v=""/>
    <s v=""/>
    <s v=""/>
    <s v=""/>
    <s v=""/>
    <s v=""/>
    <s v=""/>
    <s v=""/>
    <s v=""/>
    <s v=""/>
    <s v=""/>
    <s v="Femme"/>
    <s v="Détaillant sur une table"/>
    <n v="1"/>
    <n v="0"/>
    <n v="0"/>
    <n v="0"/>
    <n v="0"/>
    <n v="0"/>
    <n v="0"/>
    <n v="0"/>
    <n v="0"/>
    <n v="0"/>
    <s v="Oui, il y a plus de commerçants par rapport au mois passé"/>
    <s v="Moins de 20"/>
    <s v=""/>
    <s v="Oui"/>
    <s v=""/>
    <s v="Oui"/>
    <s v=""/>
    <s v=""/>
    <m/>
    <s v=""/>
    <s v=""/>
    <s v=""/>
    <s v=""/>
    <s v=""/>
    <s v=""/>
    <s v=""/>
    <s v=""/>
    <s v="Oui"/>
    <n v="0"/>
    <n v="0"/>
    <n v="0"/>
    <n v="0"/>
    <n v="0"/>
    <n v="1"/>
    <n v="0"/>
    <n v="0"/>
    <n v="0"/>
    <n v="0"/>
    <n v="0"/>
    <n v="0"/>
    <n v="0"/>
    <n v="0"/>
    <s v=""/>
    <n v="0"/>
    <n v="0"/>
    <n v="0"/>
    <n v="0"/>
    <n v="0"/>
    <n v="0"/>
    <n v="1"/>
    <s v="Non"/>
    <s v="Non"/>
    <s v="Oui"/>
    <s v="Ouest"/>
    <s v="Différent"/>
    <s v="Gressier"/>
    <s v="Différent"/>
    <x v="0"/>
    <s v=""/>
    <s v=""/>
    <x v="0"/>
    <s v=""/>
    <s v=""/>
    <x v="0"/>
    <s v=""/>
    <x v="0"/>
    <x v="0"/>
    <s v=""/>
    <x v="0"/>
    <s v=""/>
    <s v=""/>
    <s v=""/>
    <s v=""/>
    <s v=""/>
    <s v=""/>
    <s v=""/>
    <s v=""/>
    <s v=""/>
    <s v=""/>
    <s v=""/>
    <s v=""/>
    <x v="0"/>
    <x v="0"/>
    <x v="0"/>
    <x v="0"/>
    <x v="0"/>
    <x v="0"/>
    <x v="0"/>
  </r>
  <r>
    <s v="260ef5e5-f6c5-4940-8ed3-1673dcc68471"/>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f266eb13-fab3-470b-8770-83be717b00ee"/>
    <s v="2021-06-24"/>
    <s v="Croix-Rouge Neerlandaise"/>
    <s v="Croix-Rouge Neerlandaise"/>
    <s v="EF_9527"/>
    <x v="4"/>
    <s v="Cayes-Jacmel"/>
    <s v="Cayes-Jacmel"/>
    <s v="Cap Rouge"/>
    <s v="Marché de Cap Rouge"/>
    <x v="0"/>
    <s v="Enquête auprès d'un marchand"/>
    <s v=""/>
    <s v=""/>
    <s v=""/>
    <s v=""/>
    <s v=""/>
    <s v=""/>
    <s v=""/>
    <s v=""/>
    <s v=""/>
    <s v=""/>
    <s v=""/>
    <s v=""/>
    <s v=""/>
    <s v=""/>
    <s v=""/>
    <s v=""/>
    <s v="Femme"/>
    <s v="Détaillant sur une table"/>
    <n v="1"/>
    <n v="0"/>
    <n v="0"/>
    <n v="0"/>
    <n v="0"/>
    <n v="0"/>
    <n v="0"/>
    <n v="0"/>
    <n v="0"/>
    <n v="0"/>
    <s v="Oui, il y a plus de commerçants par rapport au mois passé"/>
    <s v="Moins de 20"/>
    <s v=""/>
    <s v=""/>
    <s v=""/>
    <s v=""/>
    <s v=""/>
    <s v=""/>
    <s v=""/>
    <s v=""/>
    <s v=""/>
    <s v=""/>
    <s v=""/>
    <s v=""/>
    <s v=""/>
    <s v=""/>
    <s v=""/>
    <s v="Non"/>
    <s v=""/>
    <s v=""/>
    <s v=""/>
    <s v=""/>
    <s v=""/>
    <s v=""/>
    <s v=""/>
    <s v=""/>
    <s v=""/>
    <s v=""/>
    <s v=""/>
    <s v=""/>
    <s v=""/>
    <s v=""/>
    <s v=""/>
    <s v=""/>
    <s v=""/>
    <s v=""/>
    <s v=""/>
    <s v=""/>
    <s v=""/>
    <s v=""/>
    <s v="Oui"/>
    <s v="Oui"/>
    <s v="Oui"/>
    <s v="Sud-Est"/>
    <s v="Meme"/>
    <s v="Jacmel"/>
    <s v="Différent"/>
    <x v="0"/>
    <s v=""/>
    <s v=""/>
    <x v="0"/>
    <s v=""/>
    <s v=""/>
    <x v="0"/>
    <s v=""/>
    <x v="0"/>
    <x v="0"/>
    <s v=""/>
    <x v="0"/>
    <s v=""/>
    <s v=""/>
    <s v=""/>
    <s v=""/>
    <s v=""/>
    <s v=""/>
    <s v=""/>
    <s v=""/>
    <s v=""/>
    <s v=""/>
    <s v=""/>
    <s v=""/>
    <x v="0"/>
    <x v="0"/>
    <x v="0"/>
    <x v="0"/>
    <x v="0"/>
    <x v="0"/>
    <x v="0"/>
  </r>
  <r>
    <s v="64476659-a800-4713-9481-526db3e7a541"/>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f054e0a-b319-4ea6-b137-094e4b339aa9"/>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01d1378b-e194-4b74-ba76-146a8e635a7a"/>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38f25538-b820-44a7-8356-5b2bc9a7c2d0"/>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7317172-341f-41f2-9dad-a17e86661e9c"/>
    <s v="2021-06-24"/>
    <s v="Croix-Rouge Neerlandaise"/>
    <s v="Croix-Rouge Neerlandaise"/>
    <s v="EF_9527"/>
    <x v="4"/>
    <s v="Cayes-Jacmel"/>
    <s v="Cayes-Jacmel"/>
    <s v="Cap Rouge"/>
    <s v="Marché de Cap Rouge"/>
    <x v="0"/>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ab8b7962-e695-4f5a-878e-09e8daad63d3"/>
    <s v="2021-06-24"/>
    <s v="Croix-Rouge Neerlandaise"/>
    <s v="Croix-Rouge Neerlandaise"/>
    <s v="EF_9527"/>
    <x v="4"/>
    <s v="Cayes-Jacmel"/>
    <s v="Cayes-Jacmel"/>
    <s v="Cap Rouge"/>
    <s v="Marché de Cap Rouge"/>
    <x v="0"/>
    <s v="Enquête auprès d'un marchand"/>
    <n v="135"/>
    <n v="107.692307692307"/>
    <s v=""/>
    <n v="86.2068965517241"/>
    <s v=""/>
    <s v=""/>
    <s v=""/>
    <s v=""/>
    <s v=""/>
    <s v=""/>
    <s v=""/>
    <s v=""/>
    <s v=""/>
    <s v=""/>
    <s v=""/>
    <s v=""/>
    <s v="Femme"/>
    <s v="Détaillant sur une table"/>
    <n v="1"/>
    <n v="0"/>
    <n v="0"/>
    <n v="0"/>
    <n v="0"/>
    <n v="0"/>
    <n v="0"/>
    <n v="0"/>
    <n v="0"/>
    <n v="0"/>
    <s v="Oui, il y a plus de commerçants par rapport au mois passé"/>
    <s v="Moins de 20"/>
    <s v="Oui"/>
    <s v="Oui"/>
    <s v=""/>
    <s v="Oui"/>
    <s v=""/>
    <s v=""/>
    <m/>
    <s v=""/>
    <s v=""/>
    <s v=""/>
    <s v=""/>
    <s v=""/>
    <s v=""/>
    <s v=""/>
    <s v=""/>
    <s v="Oui"/>
    <n v="0"/>
    <n v="1"/>
    <n v="0"/>
    <n v="0"/>
    <n v="0"/>
    <n v="0"/>
    <n v="0"/>
    <n v="0"/>
    <n v="0"/>
    <n v="0"/>
    <n v="0"/>
    <n v="0"/>
    <n v="0"/>
    <n v="0"/>
    <s v=""/>
    <n v="0"/>
    <n v="1"/>
    <n v="0"/>
    <n v="0"/>
    <n v="0"/>
    <n v="0"/>
    <n v="1"/>
    <s v="Oui"/>
    <s v="Non"/>
    <s v="Oui"/>
    <s v="Ouest"/>
    <s v="Différent"/>
    <s v="Léogâne"/>
    <s v="Différent"/>
    <x v="0"/>
    <s v=""/>
    <s v=""/>
    <x v="0"/>
    <s v=""/>
    <s v=""/>
    <x v="0"/>
    <s v=""/>
    <x v="0"/>
    <x v="0"/>
    <s v=""/>
    <x v="0"/>
    <s v=""/>
    <s v=""/>
    <s v=""/>
    <s v=""/>
    <s v=""/>
    <s v=""/>
    <s v=""/>
    <s v=""/>
    <s v=""/>
    <s v=""/>
    <s v=""/>
    <s v=""/>
    <x v="0"/>
    <x v="0"/>
    <x v="0"/>
    <x v="0"/>
    <x v="0"/>
    <x v="0"/>
    <x v="0"/>
  </r>
  <r>
    <s v="5dfc8ec9-7489-42c9-adb5-12b0d43211b3"/>
    <s v="2021-06-24"/>
    <s v="Save the Children"/>
    <s v="Save the Children"/>
    <s v="ASV758"/>
    <x v="2"/>
    <s v="L'Estère"/>
    <s v="L'Estère"/>
    <s v="Centre-ville de l'Estère"/>
    <s v="Marché L'Estère"/>
    <x v="1"/>
    <s v="Enquête auprès d'un marchand"/>
    <n v="100"/>
    <n v="96.153846153846104"/>
    <n v="86.956521739130395"/>
    <n v="86.2068965517241"/>
    <n v="208.333333333333"/>
    <s v=""/>
    <n v="750"/>
    <s v=""/>
    <s v=""/>
    <s v=""/>
    <s v=""/>
    <s v=""/>
    <s v=""/>
    <s v=""/>
    <s v=""/>
    <s v=""/>
    <s v="Femme"/>
    <s v="Détaillant sur une table"/>
    <n v="1"/>
    <n v="0"/>
    <n v="0"/>
    <n v="0"/>
    <n v="0"/>
    <n v="0"/>
    <n v="0"/>
    <n v="0"/>
    <n v="0"/>
    <n v="0"/>
    <s v="Oui, il y a moins de commerçants par rapport au mois passé"/>
    <s v="Moins de 20"/>
    <s v="Oui"/>
    <s v="Oui"/>
    <s v="Oui"/>
    <s v="Oui"/>
    <s v="Oui"/>
    <s v=""/>
    <s v="Oui"/>
    <s v=""/>
    <s v=""/>
    <s v=""/>
    <s v=""/>
    <s v=""/>
    <s v=""/>
    <s v=""/>
    <s v=""/>
    <s v="Oui"/>
    <n v="0"/>
    <n v="0"/>
    <n v="0"/>
    <n v="0"/>
    <n v="1"/>
    <n v="0"/>
    <n v="0"/>
    <n v="0"/>
    <n v="0"/>
    <n v="0"/>
    <n v="0"/>
    <n v="0"/>
    <n v="0"/>
    <n v="0"/>
    <s v=""/>
    <n v="0"/>
    <n v="1"/>
    <n v="0"/>
    <n v="0"/>
    <n v="1"/>
    <n v="0"/>
    <n v="0"/>
    <s v="Non"/>
    <s v="Non"/>
    <s v="Oui"/>
    <s v="Artibonite"/>
    <s v="Meme"/>
    <s v="L'Estère"/>
    <s v="Meme"/>
    <x v="0"/>
    <s v=""/>
    <s v=""/>
    <x v="0"/>
    <s v=""/>
    <s v=""/>
    <x v="0"/>
    <s v=""/>
    <x v="0"/>
    <x v="0"/>
    <s v=""/>
    <x v="0"/>
    <s v=""/>
    <s v=""/>
    <s v=""/>
    <s v=""/>
    <s v=""/>
    <s v=""/>
    <s v=""/>
    <s v=""/>
    <s v=""/>
    <s v=""/>
    <s v=""/>
    <s v=""/>
    <x v="0"/>
    <x v="0"/>
    <x v="0"/>
    <x v="0"/>
    <x v="0"/>
    <x v="0"/>
    <x v="0"/>
  </r>
  <r>
    <s v="e8db4a05-d54c-4ed6-8e4c-4381be81790f"/>
    <s v="2021-06-24"/>
    <s v="Save the Children"/>
    <s v="Save the Children"/>
    <s v="ASV758"/>
    <x v="2"/>
    <s v="L'Estère"/>
    <s v="L'Estère"/>
    <s v="Centre-ville de l'Estère"/>
    <s v="Marché L'Estère"/>
    <x v="1"/>
    <s v="Enquête auprès d'un marchand"/>
    <n v="90"/>
    <n v="96.153846153846104"/>
    <n v="78.260869565217305"/>
    <s v=""/>
    <n v="208.333333333333"/>
    <s v=""/>
    <n v="750"/>
    <s v=""/>
    <s v=""/>
    <s v=""/>
    <s v=""/>
    <s v=""/>
    <s v=""/>
    <s v=""/>
    <s v=""/>
    <s v=""/>
    <s v="Femme"/>
    <s v="Détaillant sur une table"/>
    <n v="1"/>
    <n v="0"/>
    <n v="0"/>
    <n v="0"/>
    <n v="0"/>
    <n v="0"/>
    <n v="0"/>
    <n v="0"/>
    <n v="0"/>
    <n v="0"/>
    <s v="Oui, il y a moins de commerçants par rapport au mois passé"/>
    <s v="Moins de 20"/>
    <s v="Oui"/>
    <s v="Oui"/>
    <s v="Oui"/>
    <s v=""/>
    <s v="Non"/>
    <s v=""/>
    <s v="Oui"/>
    <s v=""/>
    <s v=""/>
    <s v=""/>
    <s v=""/>
    <s v=""/>
    <s v=""/>
    <s v=""/>
    <s v=""/>
    <s v="Oui"/>
    <n v="0"/>
    <n v="0"/>
    <n v="0"/>
    <n v="0"/>
    <n v="0"/>
    <n v="1"/>
    <n v="0"/>
    <n v="0"/>
    <n v="0"/>
    <n v="0"/>
    <n v="0"/>
    <n v="0"/>
    <n v="0"/>
    <n v="0"/>
    <s v=""/>
    <n v="0"/>
    <n v="0"/>
    <n v="0"/>
    <n v="0"/>
    <n v="0"/>
    <n v="0"/>
    <n v="1"/>
    <s v="Non"/>
    <s v="Non"/>
    <s v="Oui"/>
    <s v="Artibonite"/>
    <s v="Meme"/>
    <s v="L'Estère"/>
    <s v="Meme"/>
    <x v="0"/>
    <s v=""/>
    <s v=""/>
    <x v="0"/>
    <s v=""/>
    <s v=""/>
    <x v="0"/>
    <s v=""/>
    <x v="0"/>
    <x v="0"/>
    <s v=""/>
    <x v="0"/>
    <s v=""/>
    <s v=""/>
    <s v=""/>
    <s v=""/>
    <s v=""/>
    <s v=""/>
    <s v=""/>
    <s v=""/>
    <s v=""/>
    <s v=""/>
    <s v=""/>
    <s v=""/>
    <x v="0"/>
    <x v="0"/>
    <x v="0"/>
    <x v="0"/>
    <x v="0"/>
    <x v="0"/>
    <x v="0"/>
  </r>
  <r>
    <s v="594a00c2-027d-4238-baef-519995ab5ee8"/>
    <s v="2021-06-24"/>
    <s v="Save the Children"/>
    <s v="Save the Children"/>
    <s v="ASV758"/>
    <x v="2"/>
    <s v="L'Estère"/>
    <s v="L'Estère"/>
    <s v="Centre-ville de l'Estère"/>
    <s v="Marché L'Estère"/>
    <x v="1"/>
    <s v="Enquête auprès d'un marchand"/>
    <n v="87.5"/>
    <n v="115.384615384615"/>
    <n v="76.086956521739097"/>
    <n v="86.2068965517241"/>
    <n v="208.333333333333"/>
    <s v=""/>
    <n v="800"/>
    <s v=""/>
    <s v=""/>
    <s v=""/>
    <s v=""/>
    <s v=""/>
    <s v=""/>
    <s v=""/>
    <s v=""/>
    <s v=""/>
    <s v="Homme"/>
    <s v="Détaillant sur une table"/>
    <n v="1"/>
    <n v="0"/>
    <n v="0"/>
    <n v="0"/>
    <n v="0"/>
    <n v="0"/>
    <n v="0"/>
    <n v="0"/>
    <n v="0"/>
    <n v="0"/>
    <s v="Oui, il y a plus de commerçants par rapport au mois passé"/>
    <s v="Entre 21 et 60"/>
    <s v="Oui"/>
    <s v="Oui"/>
    <s v="Oui"/>
    <s v="Oui"/>
    <s v="Oui"/>
    <s v=""/>
    <s v="Oui"/>
    <s v=""/>
    <s v=""/>
    <s v=""/>
    <s v=""/>
    <s v=""/>
    <s v=""/>
    <s v=""/>
    <s v=""/>
    <s v="Oui"/>
    <n v="0"/>
    <n v="0"/>
    <n v="0"/>
    <n v="0"/>
    <n v="1"/>
    <n v="0"/>
    <n v="0"/>
    <n v="0"/>
    <n v="0"/>
    <n v="0"/>
    <n v="0"/>
    <n v="0"/>
    <n v="0"/>
    <n v="0"/>
    <s v=""/>
    <n v="0"/>
    <n v="0"/>
    <n v="0"/>
    <n v="1"/>
    <n v="0"/>
    <n v="0"/>
    <n v="1"/>
    <s v="Non"/>
    <s v="Non"/>
    <s v="Oui"/>
    <s v="Ouest"/>
    <s v="Différent"/>
    <s v="Port-au-Prince"/>
    <s v="Différent"/>
    <x v="0"/>
    <s v=""/>
    <s v=""/>
    <x v="0"/>
    <s v=""/>
    <s v=""/>
    <x v="0"/>
    <s v=""/>
    <x v="0"/>
    <x v="0"/>
    <s v=""/>
    <x v="0"/>
    <s v=""/>
    <s v=""/>
    <s v=""/>
    <s v=""/>
    <s v=""/>
    <s v=""/>
    <s v=""/>
    <s v=""/>
    <s v=""/>
    <s v=""/>
    <s v=""/>
    <s v=""/>
    <x v="0"/>
    <x v="0"/>
    <x v="0"/>
    <x v="0"/>
    <x v="0"/>
    <x v="0"/>
    <x v="0"/>
  </r>
  <r>
    <s v="30d7b65a-6de2-4a1c-93e6-79cae5fdb71c"/>
    <s v="2021-06-24"/>
    <s v="Save the Children"/>
    <s v="Save the Children"/>
    <s v="ASV758"/>
    <x v="2"/>
    <s v="L'Estère"/>
    <s v="L'Estère"/>
    <s v="Centre-ville de l'Estère"/>
    <s v="Marché L'Estère"/>
    <x v="1"/>
    <s v="Enquête auprès d'un marchand"/>
    <n v="87.5"/>
    <n v="96.153846153846104"/>
    <n v="86.956521739130395"/>
    <n v="86.2068965517241"/>
    <n v="208.333333333333"/>
    <s v=""/>
    <n v="800"/>
    <s v=""/>
    <s v=""/>
    <s v=""/>
    <s v=""/>
    <s v=""/>
    <s v=""/>
    <s v=""/>
    <s v=""/>
    <s v=""/>
    <s v="Femme"/>
    <s v="Détaillant sur une table"/>
    <n v="1"/>
    <n v="0"/>
    <n v="0"/>
    <n v="0"/>
    <n v="0"/>
    <n v="0"/>
    <n v="0"/>
    <n v="0"/>
    <n v="0"/>
    <n v="0"/>
    <s v="Oui, il y a moins de commerçants par rapport au mois passé"/>
    <s v="Entre 21 et 60"/>
    <s v="Oui"/>
    <s v="Oui"/>
    <s v="Oui"/>
    <s v="Oui"/>
    <s v="Oui"/>
    <s v=""/>
    <s v="Oui"/>
    <s v=""/>
    <s v=""/>
    <s v=""/>
    <s v=""/>
    <s v=""/>
    <s v=""/>
    <s v=""/>
    <s v=""/>
    <s v="Oui"/>
    <n v="0"/>
    <n v="0"/>
    <n v="0"/>
    <n v="0"/>
    <n v="0"/>
    <n v="1"/>
    <n v="0"/>
    <n v="0"/>
    <n v="0"/>
    <n v="0"/>
    <n v="0"/>
    <n v="0"/>
    <n v="0"/>
    <n v="0"/>
    <s v=""/>
    <n v="0"/>
    <n v="1"/>
    <n v="0"/>
    <n v="0"/>
    <n v="1"/>
    <n v="0"/>
    <n v="1"/>
    <s v="Non"/>
    <s v="Non"/>
    <s v="Oui"/>
    <s v="Artibonite"/>
    <s v="Meme"/>
    <s v="L'Estère"/>
    <s v="Meme"/>
    <x v="0"/>
    <s v=""/>
    <s v=""/>
    <x v="0"/>
    <s v=""/>
    <s v=""/>
    <x v="0"/>
    <s v=""/>
    <x v="0"/>
    <x v="0"/>
    <s v=""/>
    <x v="0"/>
    <s v=""/>
    <s v=""/>
    <s v=""/>
    <s v=""/>
    <s v=""/>
    <s v=""/>
    <s v=""/>
    <s v=""/>
    <s v=""/>
    <s v=""/>
    <s v=""/>
    <s v=""/>
    <x v="0"/>
    <x v="0"/>
    <x v="0"/>
    <x v="0"/>
    <x v="0"/>
    <x v="0"/>
    <x v="0"/>
  </r>
  <r>
    <s v="568d97eb-63d8-428b-8890-ab7c8951431f"/>
    <s v="2021-06-24"/>
    <s v="Save the Children"/>
    <s v="Save the Children"/>
    <s v="ASV758"/>
    <x v="2"/>
    <s v="L'Estère"/>
    <s v="L'Estère"/>
    <s v="Centre-ville de l'Estère"/>
    <s v="Marché L'Estère"/>
    <x v="1"/>
    <s v="Enquête auprès d'un marchand"/>
    <s v=""/>
    <s v=""/>
    <s v=""/>
    <s v=""/>
    <s v=""/>
    <s v=""/>
    <s v=""/>
    <n v="30"/>
    <n v="25"/>
    <n v="50"/>
    <s v=""/>
    <n v="25"/>
    <n v="75"/>
    <n v="75"/>
    <n v="5"/>
    <s v=""/>
    <s v="Femme"/>
    <s v="Détaillant sur une table"/>
    <n v="1"/>
    <n v="0"/>
    <n v="0"/>
    <n v="0"/>
    <n v="0"/>
    <n v="0"/>
    <n v="0"/>
    <n v="0"/>
    <n v="0"/>
    <n v="0"/>
    <s v="Oui, il y a moins de commerçants par rapport au mois passé"/>
    <s v="Moins de 20"/>
    <s v=""/>
    <s v=""/>
    <s v=""/>
    <s v=""/>
    <s v=""/>
    <s v=""/>
    <s v=""/>
    <s v="Oui"/>
    <s v="Oui"/>
    <s v="Oui"/>
    <s v=""/>
    <s v="Oui"/>
    <s v="Oui"/>
    <s v="Oui"/>
    <s v="Je ne sais pas, je ne souhaite pas répondre"/>
    <s v=""/>
    <s v=""/>
    <s v=""/>
    <s v=""/>
    <s v=""/>
    <s v=""/>
    <s v=""/>
    <s v=""/>
    <s v=""/>
    <s v=""/>
    <s v=""/>
    <s v=""/>
    <s v=""/>
    <s v=""/>
    <s v=""/>
    <s v=""/>
    <s v=""/>
    <s v=""/>
    <s v=""/>
    <s v=""/>
    <s v=""/>
    <s v=""/>
    <s v=""/>
    <s v=""/>
    <s v=""/>
    <s v=""/>
    <s v=""/>
    <s v=""/>
    <s v=""/>
    <s v=""/>
    <x v="2"/>
    <n v="0"/>
    <n v="0"/>
    <x v="1"/>
    <n v="1"/>
    <n v="0"/>
    <x v="1"/>
    <n v="0"/>
    <x v="1"/>
    <x v="1"/>
    <n v="0"/>
    <x v="1"/>
    <n v="0"/>
    <n v="0"/>
    <s v=""/>
    <s v="Savon lessive Chlore en grain (nettoyage)"/>
    <n v="1"/>
    <n v="0"/>
    <n v="0"/>
    <n v="0"/>
    <n v="0"/>
    <n v="0"/>
    <n v="1"/>
    <n v="0"/>
    <x v="2"/>
    <x v="2"/>
    <x v="1"/>
    <x v="3"/>
    <x v="1"/>
    <x v="5"/>
    <x v="2"/>
  </r>
  <r>
    <s v="a89163b9-1986-4173-bcfd-8ebf621a34bb"/>
    <s v="2021-06-24"/>
    <s v="Save the Children"/>
    <s v="Save the Children"/>
    <s v="ASV758"/>
    <x v="2"/>
    <s v="L'Estère"/>
    <s v="L'Estère"/>
    <s v="Centre-ville de l'Estère"/>
    <s v="Marché L'Estère"/>
    <x v="1"/>
    <s v="Enquête auprès d'un marchand"/>
    <s v=""/>
    <s v=""/>
    <s v=""/>
    <s v=""/>
    <s v=""/>
    <s v=""/>
    <s v=""/>
    <n v="30"/>
    <n v="25"/>
    <n v="25"/>
    <s v=""/>
    <n v="25"/>
    <n v="75"/>
    <n v="75"/>
    <n v="5"/>
    <s v=""/>
    <s v="Femme"/>
    <s v="Détaillant sur une table"/>
    <n v="1"/>
    <n v="0"/>
    <n v="0"/>
    <n v="0"/>
    <n v="0"/>
    <n v="0"/>
    <n v="0"/>
    <n v="0"/>
    <n v="0"/>
    <n v="0"/>
    <s v="Oui, il y a plus de commerçants par rapport au mois passé"/>
    <s v="Entre 21 et 60"/>
    <s v=""/>
    <s v=""/>
    <s v=""/>
    <s v=""/>
    <s v=""/>
    <s v=""/>
    <s v=""/>
    <s v="Oui"/>
    <s v="Oui"/>
    <s v="Oui"/>
    <s v=""/>
    <s v="Oui"/>
    <s v="Oui"/>
    <s v="Oui"/>
    <s v="Je ne sais pas, je ne souhaite pas répondre"/>
    <s v=""/>
    <s v=""/>
    <s v=""/>
    <s v=""/>
    <s v=""/>
    <s v=""/>
    <s v=""/>
    <s v=""/>
    <s v=""/>
    <s v=""/>
    <s v=""/>
    <s v=""/>
    <s v=""/>
    <s v=""/>
    <s v=""/>
    <s v=""/>
    <s v=""/>
    <s v=""/>
    <s v=""/>
    <s v=""/>
    <s v=""/>
    <s v=""/>
    <s v=""/>
    <s v=""/>
    <s v=""/>
    <s v=""/>
    <s v=""/>
    <s v=""/>
    <s v=""/>
    <s v=""/>
    <x v="2"/>
    <n v="0"/>
    <n v="0"/>
    <x v="1"/>
    <n v="0"/>
    <n v="1"/>
    <x v="1"/>
    <n v="0"/>
    <x v="1"/>
    <x v="1"/>
    <n v="0"/>
    <x v="1"/>
    <n v="0"/>
    <n v="0"/>
    <s v=""/>
    <s v="Savon lessive Dentifrice"/>
    <n v="1"/>
    <n v="0"/>
    <n v="1"/>
    <n v="0"/>
    <n v="0"/>
    <n v="0"/>
    <n v="0"/>
    <n v="0"/>
    <x v="2"/>
    <x v="2"/>
    <x v="1"/>
    <x v="3"/>
    <x v="1"/>
    <x v="5"/>
    <x v="2"/>
  </r>
  <r>
    <s v="f5686b0b-8f7d-496b-b552-c472d85a65e1"/>
    <s v="2021-06-24"/>
    <s v="Save the Children"/>
    <s v="Save the Children"/>
    <s v="ASV758"/>
    <x v="2"/>
    <s v="L'Estère"/>
    <s v="L'Estère"/>
    <s v="Centre-ville de l'Estère"/>
    <s v="Marché L'Estère"/>
    <x v="1"/>
    <s v="Enquête auprès d'un marchand"/>
    <s v=""/>
    <s v=""/>
    <s v=""/>
    <s v=""/>
    <s v=""/>
    <s v=""/>
    <s v=""/>
    <n v="30"/>
    <n v="25"/>
    <n v="25"/>
    <s v=""/>
    <n v="25"/>
    <n v="75"/>
    <n v="75"/>
    <n v="5"/>
    <s v=""/>
    <s v="Femme"/>
    <s v="Détaillant sur une table"/>
    <n v="1"/>
    <n v="0"/>
    <n v="0"/>
    <n v="0"/>
    <n v="0"/>
    <n v="0"/>
    <n v="0"/>
    <n v="0"/>
    <n v="0"/>
    <n v="0"/>
    <s v="Oui, il y a plus de commerçants par rapport au mois passé"/>
    <s v="Moins de 20"/>
    <s v=""/>
    <s v=""/>
    <s v=""/>
    <s v=""/>
    <s v=""/>
    <s v=""/>
    <s v=""/>
    <s v="Oui"/>
    <s v="Oui"/>
    <s v="Oui"/>
    <s v=""/>
    <s v="Oui"/>
    <s v="Oui"/>
    <s v="Oui"/>
    <s v="Je ne sais pas, je ne souhaite pas répondre"/>
    <s v=""/>
    <s v=""/>
    <s v=""/>
    <s v=""/>
    <s v=""/>
    <s v=""/>
    <s v=""/>
    <s v=""/>
    <s v=""/>
    <s v=""/>
    <s v=""/>
    <s v=""/>
    <s v=""/>
    <s v=""/>
    <s v=""/>
    <s v=""/>
    <s v=""/>
    <s v=""/>
    <s v=""/>
    <s v=""/>
    <s v=""/>
    <s v=""/>
    <s v=""/>
    <s v=""/>
    <s v=""/>
    <s v=""/>
    <s v=""/>
    <s v=""/>
    <s v=""/>
    <s v=""/>
    <x v="2"/>
    <n v="0"/>
    <n v="0"/>
    <x v="1"/>
    <n v="0"/>
    <n v="1"/>
    <x v="1"/>
    <n v="0"/>
    <x v="1"/>
    <x v="1"/>
    <n v="0"/>
    <x v="1"/>
    <n v="0"/>
    <n v="0"/>
    <s v=""/>
    <s v="Savon lessive Papier toilette"/>
    <n v="1"/>
    <n v="0"/>
    <n v="0"/>
    <n v="1"/>
    <n v="0"/>
    <n v="0"/>
    <n v="0"/>
    <n v="0"/>
    <x v="2"/>
    <x v="2"/>
    <x v="1"/>
    <x v="3"/>
    <x v="1"/>
    <x v="5"/>
    <x v="2"/>
  </r>
  <r>
    <s v="204667a4-a53a-42ad-878d-521565f7415b"/>
    <s v="2021-06-24"/>
    <s v="FOKA DAI AYITI"/>
    <s v="FOKA DAI AYITI"/>
    <s v="anketè 2"/>
    <x v="5"/>
    <s v="Miragoâne"/>
    <s v="Miragoâne"/>
    <s v="Saint Michel"/>
    <s v="Marché de St Michel"/>
    <x v="1"/>
    <s v="Enquête auprès d'un marchand"/>
    <n v="100"/>
    <n v="123.07692307692299"/>
    <n v="86.956521739130395"/>
    <n v="94.827586206896498"/>
    <n v="208.333333333333"/>
    <n v="250"/>
    <n v="750"/>
    <n v="35"/>
    <n v="15"/>
    <n v="50"/>
    <s v=""/>
    <n v="25"/>
    <n v="100"/>
    <n v="75"/>
    <n v="5"/>
    <s v=""/>
    <s v="Femme"/>
    <s v="Détaillant avec boutique"/>
    <n v="1"/>
    <n v="0"/>
    <n v="0"/>
    <n v="0"/>
    <n v="0"/>
    <n v="0"/>
    <n v="0"/>
    <n v="0"/>
    <n v="0"/>
    <n v="0"/>
    <s v="Non, il n'y a pas eu de variation"/>
    <s v="Entre 21 et 60"/>
    <s v="Je ne sais pas, je ne souhaite pas répondre"/>
    <s v="Oui"/>
    <s v="Oui"/>
    <s v="Je ne sais pas, je ne souhaite pas répondre"/>
    <s v="Non"/>
    <s v="Oui"/>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Oui"/>
    <s v="Je ne sais pas, je ne souhaite pas répondre"/>
    <s v="Oui"/>
    <n v="0"/>
    <n v="0"/>
    <n v="0"/>
    <n v="0"/>
    <n v="1"/>
    <n v="1"/>
    <n v="0"/>
    <n v="0"/>
    <n v="0"/>
    <n v="0"/>
    <n v="0"/>
    <n v="0"/>
    <n v="0"/>
    <n v="0"/>
    <s v=""/>
    <n v="1"/>
    <n v="1"/>
    <n v="0"/>
    <n v="0"/>
    <n v="0"/>
    <n v="0"/>
    <n v="1"/>
    <s v="Je ne sais pas, je ne souhaite pas répondre"/>
    <s v="Non"/>
    <s v="Oui"/>
    <s v="Nippes"/>
    <s v="Meme"/>
    <s v="Fonds des Nègres"/>
    <s v="Différent"/>
    <x v="2"/>
    <n v="0"/>
    <n v="0"/>
    <x v="1"/>
    <n v="1"/>
    <n v="1"/>
    <x v="1"/>
    <n v="0"/>
    <x v="1"/>
    <x v="1"/>
    <n v="0"/>
    <x v="1"/>
    <n v="0"/>
    <n v="0"/>
    <s v=""/>
    <s v="Brosse à dent Dentifrice Papier toilette"/>
    <n v="0"/>
    <n v="1"/>
    <n v="1"/>
    <n v="1"/>
    <n v="0"/>
    <n v="0"/>
    <n v="0"/>
    <n v="0"/>
    <x v="3"/>
    <x v="2"/>
    <x v="1"/>
    <x v="4"/>
    <x v="1"/>
    <x v="6"/>
    <x v="1"/>
  </r>
  <r>
    <s v="9a107945-80d6-475f-8681-f5005028003e"/>
    <s v="2021-06-24"/>
    <s v="FOKA DAI AYITI"/>
    <s v="FOKA DAI AYITI"/>
    <s v="anketè 2"/>
    <x v="5"/>
    <s v="Miragoâne"/>
    <s v="Miragoâne"/>
    <s v="Saint Michel"/>
    <s v="Marché de St Michel"/>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cdf687d6-c34d-486b-93a0-edfbb21858a5"/>
    <s v="2021-06-24"/>
    <s v="FOKA DAI AYITI"/>
    <s v="FOKA DAI AYITI"/>
    <s v="anketè 2"/>
    <x v="5"/>
    <s v="Miragoâne"/>
    <s v="Miragoâne"/>
    <s v="Saint Michel"/>
    <s v="Marché de St Michel"/>
    <x v="1"/>
    <s v="Enquête auprès d'un marchand"/>
    <n v="100"/>
    <n v="96.153846153846104"/>
    <n v="97.826086956521706"/>
    <n v="86.2068965517241"/>
    <n v="208.333333333333"/>
    <s v=""/>
    <n v="800.54991539763103"/>
    <n v="35"/>
    <n v="15"/>
    <n v="50"/>
    <s v=""/>
    <n v="25"/>
    <n v="125"/>
    <n v="75"/>
    <n v="5"/>
    <s v=""/>
    <s v="Femme"/>
    <s v="Détaillant avec boutique"/>
    <n v="1"/>
    <n v="0"/>
    <n v="0"/>
    <n v="0"/>
    <n v="0"/>
    <n v="0"/>
    <n v="0"/>
    <n v="0"/>
    <n v="0"/>
    <n v="0"/>
    <s v="Non, il n'y a pas eu de variation"/>
    <s v="Entre 21 et 60"/>
    <s v="Je ne sais pas, je ne souhaite pas répondre"/>
    <s v="Je ne sais pas, je ne souhaite pas répondre"/>
    <s v="Non"/>
    <s v="Je ne sais pas, je ne souhaite pas répondre"/>
    <s v="Non"/>
    <s v=""/>
    <s v="Je ne sais pas, je ne souhaite pas répondre"/>
    <s v="Je ne sais pas, je ne souhaite pas répondre"/>
    <s v="Je ne sais pas, je ne souhaite pas répondre"/>
    <s v="Oui"/>
    <s v=""/>
    <s v="Je ne sais pas, je ne souhaite pas répondre"/>
    <s v="Oui"/>
    <s v="Oui"/>
    <s v="Je ne sais pas, je ne souhaite pas répondre"/>
    <s v="Oui"/>
    <n v="0"/>
    <n v="0"/>
    <n v="0"/>
    <n v="0"/>
    <n v="1"/>
    <n v="1"/>
    <n v="0"/>
    <n v="1"/>
    <n v="0"/>
    <n v="0"/>
    <n v="0"/>
    <n v="0"/>
    <n v="0"/>
    <n v="0"/>
    <s v=""/>
    <n v="1"/>
    <n v="1"/>
    <n v="1"/>
    <n v="1"/>
    <n v="1"/>
    <n v="0"/>
    <n v="1"/>
    <s v="Je ne sais pas, je ne souhaite pas répondre"/>
    <s v="Non"/>
    <s v="Oui"/>
    <s v="Nippes"/>
    <s v="Meme"/>
    <s v="Fonds des Nègres"/>
    <s v="Différent"/>
    <x v="2"/>
    <n v="0"/>
    <n v="0"/>
    <x v="1"/>
    <n v="1"/>
    <n v="1"/>
    <x v="1"/>
    <n v="0"/>
    <x v="1"/>
    <x v="1"/>
    <n v="0"/>
    <x v="1"/>
    <n v="0"/>
    <n v="0"/>
    <s v=""/>
    <s v="Brosse à dent Dentifrice Papier toilette Serviettes hygiéniques Savon pour se laver"/>
    <n v="0"/>
    <n v="1"/>
    <n v="1"/>
    <n v="1"/>
    <n v="1"/>
    <n v="0"/>
    <n v="0"/>
    <n v="1"/>
    <x v="3"/>
    <x v="2"/>
    <x v="1"/>
    <x v="4"/>
    <x v="1"/>
    <x v="6"/>
    <x v="1"/>
  </r>
  <r>
    <s v="454258d5-8b48-411b-8cfc-414345ff5076"/>
    <s v="2021-06-24"/>
    <s v="FOKA DAI AYITI"/>
    <s v="FOKA DAI AYITI"/>
    <s v="anketè 2"/>
    <x v="5"/>
    <s v="Miragoâne"/>
    <s v="Miragoâne"/>
    <s v="Saint Michel"/>
    <s v="Marché de St Michel"/>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ce564546-31e3-4099-98e8-dc6e9969d609"/>
    <s v="2021-06-24"/>
    <s v="FOKA DAI AYITI"/>
    <s v="FOKA DAI AYITI"/>
    <s v="anketè 2"/>
    <x v="5"/>
    <s v="Miragoâne"/>
    <s v="Miragoâne"/>
    <s v="Saint Michel"/>
    <s v="Marché de St Michel"/>
    <x v="1"/>
    <s v="Enquête auprès d'un marchand"/>
    <n v="107.5"/>
    <n v="96.153846153846104"/>
    <n v="97.826086956521706"/>
    <n v="77.586206896551701"/>
    <n v="218.75"/>
    <n v="218.75"/>
    <n v="750"/>
    <n v="35"/>
    <n v="15"/>
    <n v="50"/>
    <s v=""/>
    <n v="25"/>
    <n v="125"/>
    <n v="75"/>
    <n v="5"/>
    <s v=""/>
    <s v="Femme"/>
    <s v="Détaillant sur une table"/>
    <n v="1"/>
    <n v="0"/>
    <n v="0"/>
    <n v="0"/>
    <n v="0"/>
    <n v="0"/>
    <n v="0"/>
    <n v="0"/>
    <n v="0"/>
    <n v="0"/>
    <s v="Non, il n'y a pas eu de variation"/>
    <s v="Entre 21 et 60"/>
    <s v="Je ne sais pas, je ne souhaite pas répondre"/>
    <s v="Oui"/>
    <s v="Je ne sais pas, je ne souhaite pas répondre"/>
    <s v="Oui"/>
    <s v="Je ne sais pas, je ne souhaite pas répondre"/>
    <s v="Non"/>
    <s v="Je ne sais pas, je ne souhaite pas répondre"/>
    <s v="Je ne sais pas, je ne souhaite pas répondre"/>
    <s v="Je ne sais pas, je ne souhaite pas répondre"/>
    <s v="Je ne sais pas, je ne souhaite pas répondre"/>
    <s v=""/>
    <s v="Je ne sais pas, je ne souhaite pas répondre"/>
    <s v="Oui"/>
    <s v="Je ne sais pas, je ne souhaite pas répondre"/>
    <s v="Je ne sais pas, je ne souhaite pas répondre"/>
    <s v="Oui"/>
    <n v="0"/>
    <n v="0"/>
    <n v="0"/>
    <n v="0"/>
    <n v="1"/>
    <n v="1"/>
    <n v="0"/>
    <n v="0"/>
    <n v="0"/>
    <n v="0"/>
    <n v="0"/>
    <n v="0"/>
    <n v="0"/>
    <n v="0"/>
    <s v=""/>
    <n v="1"/>
    <n v="0"/>
    <n v="0"/>
    <n v="0"/>
    <n v="0"/>
    <n v="1"/>
    <n v="1"/>
    <s v="Je ne sais pas, je ne souhaite pas répondre"/>
    <s v="Non"/>
    <s v="Oui"/>
    <s v="Nippes"/>
    <s v="Meme"/>
    <s v="Miragoâne"/>
    <s v="Meme"/>
    <x v="2"/>
    <n v="0"/>
    <n v="0"/>
    <x v="1"/>
    <n v="1"/>
    <n v="1"/>
    <x v="1"/>
    <n v="0"/>
    <x v="1"/>
    <x v="1"/>
    <n v="0"/>
    <x v="1"/>
    <n v="0"/>
    <n v="0"/>
    <s v=""/>
    <s v="Brosse à dent Dentifrice Chlore en grain (nettoyage) Savon pour se laver"/>
    <n v="0"/>
    <n v="1"/>
    <n v="1"/>
    <n v="0"/>
    <n v="0"/>
    <n v="0"/>
    <n v="1"/>
    <n v="1"/>
    <x v="3"/>
    <x v="3"/>
    <x v="1"/>
    <x v="4"/>
    <x v="1"/>
    <x v="7"/>
    <x v="2"/>
  </r>
  <r>
    <s v="6728011a-6357-4f86-b404-60ed1a0ab4ad"/>
    <s v="2021-06-24"/>
    <s v="FOKA DAI AYITI"/>
    <s v="FOKA DAI AYITI"/>
    <s v="anketè 2"/>
    <x v="5"/>
    <s v="Miragoâne"/>
    <s v="Miragoâne"/>
    <s v="Saint Michel"/>
    <s v="Marché de St Michel"/>
    <x v="1"/>
    <s v="Enquête auprès d'un marchand"/>
    <s v=""/>
    <s v=""/>
    <s v=""/>
    <n v="68.965517241379303"/>
    <s v=""/>
    <s v=""/>
    <n v="700"/>
    <n v="30"/>
    <n v="15"/>
    <n v="50"/>
    <s v=""/>
    <n v="25"/>
    <n v="75"/>
    <n v="75"/>
    <n v="5"/>
    <s v=""/>
    <s v="Homme"/>
    <s v="Détaillant avec boutique"/>
    <n v="1"/>
    <n v="0"/>
    <n v="0"/>
    <n v="0"/>
    <n v="0"/>
    <n v="0"/>
    <n v="0"/>
    <n v="0"/>
    <n v="0"/>
    <n v="0"/>
    <s v="Non, il n'y a pas eu de variation"/>
    <s v="Entre 21 et 60"/>
    <s v=""/>
    <s v=""/>
    <s v=""/>
    <s v="Je ne sais pas, je ne souhaite pas répondre"/>
    <s v=""/>
    <s v=""/>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Non"/>
    <s v=""/>
    <s v=""/>
    <s v=""/>
    <s v=""/>
    <s v=""/>
    <s v=""/>
    <s v=""/>
    <s v=""/>
    <s v=""/>
    <s v=""/>
    <s v=""/>
    <s v=""/>
    <s v=""/>
    <s v=""/>
    <s v=""/>
    <s v=""/>
    <s v=""/>
    <s v=""/>
    <s v=""/>
    <s v=""/>
    <s v=""/>
    <s v=""/>
    <s v="Je ne sais pas, je ne souhaite pas répondre"/>
    <s v="Oui"/>
    <s v="Oui"/>
    <s v="Nippes"/>
    <s v="Meme"/>
    <s v="Fonds des Nègres"/>
    <s v="Différent"/>
    <x v="2"/>
    <n v="0"/>
    <n v="0"/>
    <x v="1"/>
    <n v="1"/>
    <n v="1"/>
    <x v="1"/>
    <n v="0"/>
    <x v="1"/>
    <x v="1"/>
    <n v="0"/>
    <x v="1"/>
    <n v="0"/>
    <n v="0"/>
    <s v=""/>
    <s v="Serviettes hygiéniques"/>
    <n v="0"/>
    <n v="0"/>
    <n v="0"/>
    <n v="0"/>
    <n v="1"/>
    <n v="0"/>
    <n v="0"/>
    <n v="0"/>
    <x v="3"/>
    <x v="1"/>
    <x v="1"/>
    <x v="4"/>
    <x v="1"/>
    <x v="6"/>
    <x v="1"/>
  </r>
  <r>
    <s v="1765b174-383c-425f-a12b-7c3465550d5e"/>
    <s v="2021-06-24"/>
    <s v="FOKA DAI AYITI"/>
    <s v="FOKA DAI AYITI"/>
    <s v="anketè 2"/>
    <x v="5"/>
    <s v="Miragoâne"/>
    <s v="Miragoâne"/>
    <s v="Saint Michel"/>
    <s v="Marché de St Michel"/>
    <x v="1"/>
    <s v="Enquête auprès d'un marchand"/>
    <n v="100"/>
    <n v="123.07692307692299"/>
    <n v="104.347826086956"/>
    <n v="93.103448275861993"/>
    <n v="250"/>
    <n v="250"/>
    <n v="800.54991539763103"/>
    <n v="30"/>
    <n v="20"/>
    <n v="35"/>
    <s v=""/>
    <n v="25"/>
    <n v="50"/>
    <n v="75"/>
    <n v="5"/>
    <s v=""/>
    <s v="Femme"/>
    <s v="Détaillant avec boutique"/>
    <n v="1"/>
    <n v="0"/>
    <n v="0"/>
    <n v="0"/>
    <n v="0"/>
    <n v="0"/>
    <n v="0"/>
    <n v="0"/>
    <n v="0"/>
    <n v="0"/>
    <s v="Non, il n'y a pas eu de variation"/>
    <s v="Entre 21 et 60"/>
    <s v="Je ne sais pas, je ne souhaite pas répondre"/>
    <s v="Oui"/>
    <s v="Oui"/>
    <s v="Je ne sais pas, je ne souhaite pas répondre"/>
    <s v="Non"/>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Oui"/>
    <n v="0"/>
    <n v="0"/>
    <n v="0"/>
    <n v="0"/>
    <n v="1"/>
    <n v="1"/>
    <n v="0"/>
    <n v="0"/>
    <n v="0"/>
    <n v="0"/>
    <n v="0"/>
    <n v="0"/>
    <n v="0"/>
    <n v="0"/>
    <s v=""/>
    <n v="0"/>
    <n v="0"/>
    <n v="0"/>
    <n v="0"/>
    <n v="0"/>
    <n v="0"/>
    <n v="1"/>
    <s v="Je ne sais pas, je ne souhaite pas répondre"/>
    <s v="Je ne sais pas, je ne souhaite pas répondre"/>
    <s v="Oui"/>
    <s v="Nippes"/>
    <s v="Meme"/>
    <s v="Fonds des Nègres"/>
    <s v="Différent"/>
    <x v="2"/>
    <n v="0"/>
    <n v="0"/>
    <x v="1"/>
    <n v="1"/>
    <n v="1"/>
    <x v="1"/>
    <n v="0"/>
    <x v="1"/>
    <x v="1"/>
    <n v="0"/>
    <x v="1"/>
    <n v="0"/>
    <n v="0"/>
    <s v=""/>
    <s v="Serviettes hygiéniques"/>
    <n v="0"/>
    <n v="0"/>
    <n v="0"/>
    <n v="0"/>
    <n v="1"/>
    <n v="0"/>
    <n v="0"/>
    <n v="0"/>
    <x v="3"/>
    <x v="3"/>
    <x v="1"/>
    <x v="4"/>
    <x v="1"/>
    <x v="7"/>
    <x v="2"/>
  </r>
  <r>
    <s v="dad1203b-6176-4e47-884a-205db7d5d6e9"/>
    <s v="2021-06-24"/>
    <s v="FOKA DAI AYITI"/>
    <s v="FOKA DAI AYITI"/>
    <s v="anketè 2"/>
    <x v="5"/>
    <s v="Miragoâne"/>
    <s v="Miragoâne"/>
    <s v="Saint Michel"/>
    <s v="Marché de St Michel"/>
    <x v="1"/>
    <s v="Enquête auprès d'un marchand"/>
    <n v="100"/>
    <n v="115.384615384615"/>
    <n v="86.956521739130395"/>
    <n v="86.2068965517241"/>
    <n v="208.333333333333"/>
    <n v="208.333333333333"/>
    <n v="750"/>
    <n v="35"/>
    <s v=""/>
    <s v=""/>
    <s v=""/>
    <n v="25"/>
    <n v="125"/>
    <s v=""/>
    <n v="5"/>
    <s v=""/>
    <s v="Femme"/>
    <s v="Détaillant sur une table"/>
    <n v="1"/>
    <n v="0"/>
    <n v="0"/>
    <n v="0"/>
    <n v="0"/>
    <n v="0"/>
    <n v="0"/>
    <n v="0"/>
    <n v="0"/>
    <n v="0"/>
    <s v="Non, il n'y a pas eu de variation"/>
    <s v="Entre 21 et 60"/>
    <s v="Je ne sais pas, je ne souhaite pas répondre"/>
    <s v="Oui"/>
    <s v="Oui"/>
    <s v="Je ne sais pas, je ne souhaite pas répondre"/>
    <s v="Je ne sais pas, je ne souhaite pas répondre"/>
    <s v="Je ne sais pas, je ne souhaite pas répondre"/>
    <s v="Je ne sais pas, je ne souhaite pas répondre"/>
    <s v="Je ne sais pas, je ne souhaite pas répondre"/>
    <s v=""/>
    <s v=""/>
    <s v=""/>
    <s v="Oui"/>
    <s v="Je ne sais pas, je ne souhaite pas répondre"/>
    <s v=""/>
    <s v="Je ne sais pas, je ne souhaite pas répondre"/>
    <s v="Non"/>
    <s v=""/>
    <s v=""/>
    <s v=""/>
    <s v=""/>
    <s v=""/>
    <s v=""/>
    <s v=""/>
    <s v=""/>
    <s v=""/>
    <s v=""/>
    <s v=""/>
    <s v=""/>
    <s v=""/>
    <s v=""/>
    <s v=""/>
    <s v=""/>
    <s v=""/>
    <s v=""/>
    <s v=""/>
    <s v=""/>
    <s v=""/>
    <s v=""/>
    <s v="Je ne sais pas, je ne souhaite pas répondre"/>
    <s v="Non"/>
    <s v="Oui"/>
    <s v="Nippes"/>
    <s v="Meme"/>
    <s v="Fonds des Nègres"/>
    <s v="Différent"/>
    <x v="1"/>
    <s v=""/>
    <s v=""/>
    <x v="0"/>
    <s v=""/>
    <s v=""/>
    <x v="0"/>
    <s v=""/>
    <x v="0"/>
    <x v="0"/>
    <s v=""/>
    <x v="0"/>
    <s v=""/>
    <s v=""/>
    <s v=""/>
    <s v=""/>
    <s v=""/>
    <s v=""/>
    <s v=""/>
    <s v=""/>
    <s v=""/>
    <s v=""/>
    <s v=""/>
    <s v=""/>
    <x v="3"/>
    <x v="2"/>
    <x v="1"/>
    <x v="4"/>
    <x v="1"/>
    <x v="6"/>
    <x v="1"/>
  </r>
  <r>
    <s v="bc7633f6-77f6-40d0-aca7-a687cd04178b"/>
    <s v="2021-06-24"/>
    <s v="FOKA DAI AYITI"/>
    <s v="FOKA DAI AYITI"/>
    <s v="anketè 2"/>
    <x v="5"/>
    <s v="Miragoâne"/>
    <s v="Miragoâne"/>
    <s v="Saint Michel"/>
    <s v="Marché de St Michel"/>
    <x v="1"/>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f159347f-9200-439b-a9ad-80d72c2f3f45"/>
    <s v="2021-06-24"/>
    <s v="FOKA DAI AYITI"/>
    <s v="FOKA DAI AYITI"/>
    <s v="anketè 2"/>
    <x v="5"/>
    <s v="Miragoâne"/>
    <s v="Miragoâne"/>
    <s v="Saint Michel"/>
    <s v="Marché de St Michel"/>
    <x v="1"/>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dded097-f8c8-4dbe-845a-07bde97c161e"/>
    <s v="2021-06-24"/>
    <s v="FOKA DAI AYITI"/>
    <s v="FOKA DAI AYITI"/>
    <s v="anketè 2"/>
    <x v="5"/>
    <s v="Miragoâne"/>
    <s v="Miragoâne"/>
    <s v="Saint Michel"/>
    <s v="Marché de St Michel"/>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e81b414-97a2-4479-b656-a25daa16b62f"/>
    <s v="2021-06-24"/>
    <s v="FOKA DAI AYITI"/>
    <s v="FOKA DAI AYITI"/>
    <s v="anketè 2"/>
    <x v="5"/>
    <s v="Miragoâne"/>
    <s v="Miragoâne"/>
    <s v="Saint Michel"/>
    <s v="Marché de St Michel"/>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28052f36-f710-4528-9803-a41dd7ba71ed"/>
    <s v="2021-06-24"/>
    <s v="FOKA DAI AYITI"/>
    <s v="FOKA DAI AYITI"/>
    <s v="anketè 2"/>
    <x v="5"/>
    <s v="Miragoâne"/>
    <s v="Miragoâne"/>
    <s v="Saint Michel"/>
    <s v="Marché de St Michel"/>
    <x v="1"/>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b36cc531-a28b-4d67-8263-78f3e8d93314"/>
    <s v="2021-06-24"/>
    <s v="FOKA DAI AYITI"/>
    <s v="FOKA DAI AYITI"/>
    <s v="anketè 2"/>
    <x v="5"/>
    <s v="Miragoâne"/>
    <s v="Miragoâne"/>
    <s v="Saint Michel"/>
    <s v="Marché de St Michel"/>
    <x v="1"/>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ea34318-51c1-4982-b7a6-1f107d000f92"/>
    <s v="2021-06-24"/>
    <s v="FOKA DAI AYITI"/>
    <s v="FOKA DAI AYITI"/>
    <s v="anketè 2"/>
    <x v="5"/>
    <s v="Miragoâne"/>
    <s v="Miragoâne"/>
    <s v="Saint Michel"/>
    <s v="Marché de St Michel"/>
    <x v="1"/>
    <s v="Enquête auprès d'un marchand"/>
    <n v="100"/>
    <n v="115.384615384615"/>
    <n v="86.956521739130395"/>
    <n v="86.2068965517241"/>
    <n v="208.333333333333"/>
    <s v=""/>
    <n v="750"/>
    <n v="30"/>
    <s v=""/>
    <s v=""/>
    <s v=""/>
    <s v=""/>
    <s v=""/>
    <s v=""/>
    <n v="5"/>
    <s v=""/>
    <s v="Femme"/>
    <s v="Détaillant sur une table"/>
    <n v="1"/>
    <n v="0"/>
    <n v="0"/>
    <n v="0"/>
    <n v="0"/>
    <n v="0"/>
    <n v="0"/>
    <n v="0"/>
    <n v="0"/>
    <n v="0"/>
    <s v="Non, il n'y a pas eu de variation"/>
    <s v="Entre 21 et 60"/>
    <s v="Je ne sais pas, je ne souhaite pas répondre"/>
    <s v="Oui"/>
    <s v="Oui"/>
    <s v="Oui"/>
    <s v="Non"/>
    <s v=""/>
    <s v="Je ne sais pas, je ne souhaite pas répondre"/>
    <s v="Je ne sais pas, je ne souhaite pas répondre"/>
    <s v=""/>
    <s v=""/>
    <s v=""/>
    <s v=""/>
    <s v=""/>
    <s v=""/>
    <s v="Je ne sais pas, je ne souhaite pas répondre"/>
    <s v="Oui"/>
    <n v="0"/>
    <n v="0"/>
    <n v="0"/>
    <n v="0"/>
    <n v="1"/>
    <n v="1"/>
    <n v="0"/>
    <n v="0"/>
    <n v="0"/>
    <n v="0"/>
    <n v="0"/>
    <n v="0"/>
    <n v="0"/>
    <n v="0"/>
    <s v=""/>
    <n v="1"/>
    <n v="1"/>
    <n v="1"/>
    <n v="1"/>
    <n v="1"/>
    <n v="0"/>
    <n v="1"/>
    <s v="Je ne sais pas, je ne souhaite pas répondre"/>
    <s v="Non"/>
    <s v="Oui"/>
    <s v="Nippes"/>
    <s v="Meme"/>
    <s v="Miragoâne"/>
    <s v="Meme"/>
    <x v="2"/>
    <n v="0"/>
    <n v="0"/>
    <x v="1"/>
    <n v="1"/>
    <n v="1"/>
    <x v="1"/>
    <n v="0"/>
    <x v="1"/>
    <x v="1"/>
    <n v="0"/>
    <x v="1"/>
    <n v="0"/>
    <n v="0"/>
    <s v=""/>
    <s v="Chlore en grain (nettoyage)"/>
    <n v="0"/>
    <n v="0"/>
    <n v="0"/>
    <n v="0"/>
    <n v="0"/>
    <n v="0"/>
    <n v="1"/>
    <n v="0"/>
    <x v="3"/>
    <x v="2"/>
    <x v="1"/>
    <x v="4"/>
    <x v="1"/>
    <x v="6"/>
    <x v="1"/>
  </r>
  <r>
    <s v="ef3b8899-c916-420d-9094-88d9d8b6f1a6"/>
    <s v="2021-06-24"/>
    <s v="WFP"/>
    <s v="WFP"/>
    <s v="Sud-JY"/>
    <x v="0"/>
    <s v="Les Cayes"/>
    <s v="Les Cayes"/>
    <s v="Centre-ville des Cayes"/>
    <s v="Marché communal des Cayes"/>
    <x v="1"/>
    <s v="Enquête auprès d'un marchand"/>
    <n v="100"/>
    <n v="115.384615384615"/>
    <n v="108.695652173913"/>
    <n v="103.448275862068"/>
    <n v="229.166666666666"/>
    <n v="312.5"/>
    <n v="950"/>
    <s v=""/>
    <s v=""/>
    <s v=""/>
    <s v=""/>
    <s v=""/>
    <s v=""/>
    <s v=""/>
    <s v=""/>
    <s v=""/>
    <s v="Femme"/>
    <s v="Détaillant sur une table"/>
    <n v="1"/>
    <n v="0"/>
    <n v="0"/>
    <n v="0"/>
    <n v="0"/>
    <n v="0"/>
    <n v="0"/>
    <n v="0"/>
    <n v="0"/>
    <n v="0"/>
    <s v="Oui, il y a plus de commerçants par rapport au mois passé"/>
    <s v="Entre 21 et 60"/>
    <s v="Oui"/>
    <s v="Oui"/>
    <s v="Oui"/>
    <s v="Oui"/>
    <s v="Oui"/>
    <s v="Non"/>
    <s v="Oui"/>
    <s v=""/>
    <s v=""/>
    <s v=""/>
    <s v=""/>
    <s v=""/>
    <s v=""/>
    <s v=""/>
    <s v=""/>
    <s v="Oui"/>
    <n v="0"/>
    <n v="1"/>
    <n v="0"/>
    <n v="0"/>
    <n v="0"/>
    <n v="1"/>
    <n v="0"/>
    <n v="1"/>
    <n v="0"/>
    <n v="0"/>
    <n v="0"/>
    <n v="0"/>
    <n v="1"/>
    <n v="0"/>
    <s v="Problèmes à Martissants"/>
    <n v="1"/>
    <n v="0"/>
    <n v="1"/>
    <n v="0"/>
    <n v="0"/>
    <n v="0"/>
    <n v="0"/>
    <s v="Non"/>
    <s v="Non"/>
    <s v="Oui"/>
    <s v="Ouest"/>
    <s v="Différent"/>
    <s v="Port-au-Prince"/>
    <s v="Différent"/>
    <x v="0"/>
    <s v=""/>
    <s v=""/>
    <x v="0"/>
    <s v=""/>
    <s v=""/>
    <x v="0"/>
    <s v=""/>
    <x v="0"/>
    <x v="0"/>
    <s v=""/>
    <x v="0"/>
    <s v=""/>
    <s v=""/>
    <s v=""/>
    <s v=""/>
    <s v=""/>
    <s v=""/>
    <s v=""/>
    <s v=""/>
    <s v=""/>
    <s v=""/>
    <s v=""/>
    <s v=""/>
    <x v="0"/>
    <x v="0"/>
    <x v="0"/>
    <x v="0"/>
    <x v="0"/>
    <x v="0"/>
    <x v="0"/>
  </r>
  <r>
    <s v="16cfa870-f37a-4f33-8f6c-4f64a964f73b"/>
    <s v="2021-06-24"/>
    <s v="WFP"/>
    <s v="WFP"/>
    <s v="Sud-JY"/>
    <x v="0"/>
    <s v="Les Cayes"/>
    <s v="Les Cayes"/>
    <s v="Centre-ville des Cayes"/>
    <s v="Marché communal des Cayes"/>
    <x v="1"/>
    <s v="Enquête auprès d'un marchand"/>
    <n v="100"/>
    <n v="115.384615384615"/>
    <n v="108.695652173913"/>
    <n v="103.448275862068"/>
    <n v="208.333333333333"/>
    <n v="208"/>
    <n v="900"/>
    <s v=""/>
    <s v=""/>
    <s v=""/>
    <s v=""/>
    <s v=""/>
    <s v=""/>
    <s v=""/>
    <s v=""/>
    <s v=""/>
    <s v="Femme"/>
    <s v="Détaillant sur une table"/>
    <n v="1"/>
    <n v="0"/>
    <n v="0"/>
    <n v="0"/>
    <n v="0"/>
    <n v="0"/>
    <n v="0"/>
    <n v="0"/>
    <n v="0"/>
    <n v="0"/>
    <s v="Non, il n'y a pas eu de variation"/>
    <s v="Moins de 20"/>
    <s v="Oui"/>
    <s v="Oui"/>
    <s v="Oui"/>
    <s v="Oui"/>
    <s v="Oui"/>
    <s v="Non"/>
    <s v="Oui"/>
    <s v=""/>
    <s v=""/>
    <s v=""/>
    <s v=""/>
    <s v=""/>
    <s v=""/>
    <s v=""/>
    <s v=""/>
    <s v="Oui"/>
    <n v="0"/>
    <n v="1"/>
    <n v="0"/>
    <n v="0"/>
    <n v="0"/>
    <n v="0"/>
    <n v="0"/>
    <n v="0"/>
    <n v="0"/>
    <n v="0"/>
    <n v="0"/>
    <n v="0"/>
    <n v="0"/>
    <n v="0"/>
    <s v=""/>
    <n v="1"/>
    <n v="0"/>
    <n v="0"/>
    <n v="0"/>
    <n v="0"/>
    <n v="0"/>
    <n v="1"/>
    <s v="Non"/>
    <s v="Non"/>
    <s v="Oui"/>
    <s v="Sud"/>
    <s v="Meme"/>
    <s v="Les Cayes"/>
    <s v="Meme"/>
    <x v="0"/>
    <s v=""/>
    <s v=""/>
    <x v="0"/>
    <s v=""/>
    <s v=""/>
    <x v="0"/>
    <s v=""/>
    <x v="0"/>
    <x v="0"/>
    <s v=""/>
    <x v="0"/>
    <s v=""/>
    <s v=""/>
    <s v=""/>
    <s v=""/>
    <s v=""/>
    <s v=""/>
    <s v=""/>
    <s v=""/>
    <s v=""/>
    <s v=""/>
    <s v=""/>
    <s v=""/>
    <x v="0"/>
    <x v="0"/>
    <x v="0"/>
    <x v="0"/>
    <x v="0"/>
    <x v="0"/>
    <x v="0"/>
  </r>
  <r>
    <s v="784f2bd7-733d-4e29-90a6-73836b8486c6"/>
    <s v="2021-06-24"/>
    <s v="WFP"/>
    <s v="WFP"/>
    <s v="Sud-JY"/>
    <x v="0"/>
    <s v="Les Cayes"/>
    <s v="Les Cayes"/>
    <s v="Centre-ville des Cayes"/>
    <s v="Marché communal des Cayes"/>
    <x v="1"/>
    <s v="Enquête auprès d'un marchand"/>
    <s v=""/>
    <s v=""/>
    <s v=""/>
    <s v=""/>
    <s v=""/>
    <s v=""/>
    <s v=""/>
    <n v="30"/>
    <n v="20"/>
    <n v="20"/>
    <n v="300"/>
    <n v="15"/>
    <n v="75"/>
    <n v="75"/>
    <n v="5"/>
    <s v=""/>
    <s v="Femme"/>
    <s v="Détaillant sur une table"/>
    <n v="1"/>
    <n v="0"/>
    <n v="0"/>
    <n v="0"/>
    <n v="0"/>
    <n v="0"/>
    <n v="0"/>
    <n v="0"/>
    <n v="0"/>
    <n v="0"/>
    <s v="Oui, il y a plus de commerçants par rapport au mois passé"/>
    <s v="Entre 21 et 60"/>
    <s v=""/>
    <s v=""/>
    <s v=""/>
    <s v=""/>
    <s v=""/>
    <s v=""/>
    <s v=""/>
    <s v="Oui"/>
    <s v="Oui"/>
    <s v="Oui"/>
    <s v="Oui"/>
    <s v="Non"/>
    <s v="Non"/>
    <s v="Non"/>
    <s v="Oui"/>
    <s v=""/>
    <s v=""/>
    <s v=""/>
    <s v=""/>
    <s v=""/>
    <s v=""/>
    <s v=""/>
    <s v=""/>
    <s v=""/>
    <s v=""/>
    <s v=""/>
    <s v=""/>
    <s v=""/>
    <s v=""/>
    <s v=""/>
    <s v=""/>
    <s v=""/>
    <s v=""/>
    <s v=""/>
    <s v=""/>
    <s v=""/>
    <s v=""/>
    <s v=""/>
    <s v=""/>
    <s v=""/>
    <s v=""/>
    <s v=""/>
    <s v=""/>
    <s v=""/>
    <s v=""/>
    <x v="2"/>
    <n v="0"/>
    <n v="0"/>
    <x v="1"/>
    <n v="0"/>
    <n v="0"/>
    <x v="1"/>
    <n v="1"/>
    <x v="1"/>
    <x v="1"/>
    <n v="0"/>
    <x v="1"/>
    <n v="0"/>
    <n v="0"/>
    <s v=""/>
    <s v="Papier toilette"/>
    <n v="0"/>
    <n v="0"/>
    <n v="0"/>
    <n v="1"/>
    <n v="0"/>
    <n v="0"/>
    <n v="0"/>
    <n v="0"/>
    <x v="2"/>
    <x v="2"/>
    <x v="1"/>
    <x v="5"/>
    <x v="1"/>
    <x v="8"/>
    <x v="2"/>
  </r>
  <r>
    <s v="817aa027-fa4e-496f-9e52-55d8cca1cd72"/>
    <s v="2021-06-24"/>
    <s v="WFP"/>
    <s v="WFP"/>
    <s v="Sud-JY"/>
    <x v="0"/>
    <s v="Les Cayes"/>
    <s v="Les Cayes"/>
    <s v="Centre-ville des Cayes"/>
    <s v="Marché communal des Cayes"/>
    <x v="1"/>
    <s v="Enquête auprès d'un marchand"/>
    <n v="100"/>
    <n v="115.384615384615"/>
    <n v="108.695652173913"/>
    <n v="86.2068965517241"/>
    <n v="208.333333333333"/>
    <n v="333.33333333333297"/>
    <n v="850"/>
    <s v=""/>
    <s v=""/>
    <s v=""/>
    <s v=""/>
    <s v=""/>
    <s v=""/>
    <s v=""/>
    <s v=""/>
    <s v=""/>
    <s v="Homme"/>
    <s v="Détaillant sur une table"/>
    <n v="1"/>
    <n v="0"/>
    <n v="0"/>
    <n v="0"/>
    <n v="0"/>
    <n v="0"/>
    <n v="0"/>
    <n v="0"/>
    <n v="0"/>
    <n v="0"/>
    <s v="Non, il n'y a pas eu de variation"/>
    <s v="Entre 21 et 60"/>
    <s v="Non"/>
    <s v="Oui"/>
    <s v="Oui"/>
    <s v="Oui"/>
    <s v="Oui"/>
    <s v="Oui"/>
    <s v="Oui"/>
    <s v=""/>
    <s v=""/>
    <s v=""/>
    <s v=""/>
    <s v=""/>
    <s v=""/>
    <s v=""/>
    <s v=""/>
    <s v="Oui"/>
    <n v="1"/>
    <n v="1"/>
    <n v="0"/>
    <n v="0"/>
    <n v="1"/>
    <n v="0"/>
    <n v="0"/>
    <n v="0"/>
    <n v="0"/>
    <n v="0"/>
    <n v="0"/>
    <n v="0"/>
    <n v="1"/>
    <n v="0"/>
    <s v="Problèmes à Martissants"/>
    <n v="1"/>
    <n v="1"/>
    <n v="1"/>
    <n v="1"/>
    <n v="0"/>
    <n v="0"/>
    <n v="0"/>
    <s v="Non"/>
    <s v="Non"/>
    <s v="Oui"/>
    <s v="Ouest"/>
    <s v="Différent"/>
    <s v="Port-au-Prince"/>
    <s v="Différent"/>
    <x v="0"/>
    <s v=""/>
    <s v=""/>
    <x v="0"/>
    <s v=""/>
    <s v=""/>
    <x v="0"/>
    <s v=""/>
    <x v="0"/>
    <x v="0"/>
    <s v=""/>
    <x v="0"/>
    <s v=""/>
    <s v=""/>
    <s v=""/>
    <s v=""/>
    <s v=""/>
    <s v=""/>
    <s v=""/>
    <s v=""/>
    <s v=""/>
    <s v=""/>
    <s v=""/>
    <s v=""/>
    <x v="0"/>
    <x v="0"/>
    <x v="0"/>
    <x v="0"/>
    <x v="0"/>
    <x v="0"/>
    <x v="0"/>
  </r>
  <r>
    <s v="b4c2f26f-a0be-4268-8e5b-db7b747434ed"/>
    <s v="2021-06-24"/>
    <s v="WFP"/>
    <s v="WFP"/>
    <s v="Sud-JY"/>
    <x v="0"/>
    <s v="Les Cayes"/>
    <s v="Les Cayes"/>
    <s v="Centre-ville des Cayes"/>
    <s v="Marché communal des Cayes"/>
    <x v="1"/>
    <s v="Enquête auprès d'un marchand"/>
    <s v=""/>
    <s v=""/>
    <s v=""/>
    <s v=""/>
    <s v=""/>
    <s v=""/>
    <s v=""/>
    <n v="30"/>
    <n v="25"/>
    <n v="50"/>
    <n v="200"/>
    <n v="30"/>
    <n v="75"/>
    <n v="75"/>
    <n v="5"/>
    <s v=""/>
    <s v="Homme"/>
    <s v="Détaillant avec boutique"/>
    <n v="1"/>
    <n v="0"/>
    <n v="0"/>
    <n v="0"/>
    <n v="0"/>
    <n v="0"/>
    <n v="0"/>
    <n v="0"/>
    <n v="0"/>
    <n v="0"/>
    <s v="Non, il n'y a pas eu de variation"/>
    <s v="Entre 21 et 60"/>
    <s v=""/>
    <s v=""/>
    <s v=""/>
    <s v=""/>
    <s v=""/>
    <s v=""/>
    <s v=""/>
    <s v="Oui"/>
    <s v="Oui"/>
    <s v="Oui"/>
    <s v="Oui"/>
    <s v="Oui"/>
    <s v="Oui"/>
    <s v="Non"/>
    <s v="Oui"/>
    <s v=""/>
    <s v=""/>
    <s v=""/>
    <s v=""/>
    <s v=""/>
    <s v=""/>
    <s v=""/>
    <s v=""/>
    <s v=""/>
    <s v=""/>
    <s v=""/>
    <s v=""/>
    <s v=""/>
    <s v=""/>
    <s v=""/>
    <s v=""/>
    <s v=""/>
    <s v=""/>
    <s v=""/>
    <s v=""/>
    <s v=""/>
    <s v=""/>
    <s v=""/>
    <s v=""/>
    <s v=""/>
    <s v=""/>
    <s v=""/>
    <s v=""/>
    <s v=""/>
    <s v=""/>
    <x v="1"/>
    <s v=""/>
    <s v=""/>
    <x v="0"/>
    <s v=""/>
    <s v=""/>
    <x v="0"/>
    <s v=""/>
    <x v="0"/>
    <x v="0"/>
    <s v=""/>
    <x v="0"/>
    <s v=""/>
    <s v=""/>
    <s v=""/>
    <s v=""/>
    <s v=""/>
    <s v=""/>
    <s v=""/>
    <s v=""/>
    <s v=""/>
    <s v=""/>
    <s v=""/>
    <s v=""/>
    <x v="2"/>
    <x v="1"/>
    <x v="1"/>
    <x v="2"/>
    <x v="2"/>
    <x v="9"/>
    <x v="1"/>
  </r>
  <r>
    <s v="88b7ef4c-ef55-455c-963b-4f010a7bfecc"/>
    <s v="2021-06-24"/>
    <s v="WFP"/>
    <s v="WFP"/>
    <s v="Sud-JY"/>
    <x v="0"/>
    <s v="Les Cayes"/>
    <s v="Les Cayes"/>
    <s v="Centre-ville des Cayes"/>
    <s v="Marché communal des Cayes"/>
    <x v="1"/>
    <s v="Enquête auprès d'un marchand"/>
    <s v=""/>
    <s v=""/>
    <s v=""/>
    <s v=""/>
    <s v=""/>
    <s v=""/>
    <s v=""/>
    <s v=""/>
    <s v=""/>
    <s v=""/>
    <n v="211.416490486257"/>
    <s v=""/>
    <s v=""/>
    <s v=""/>
    <s v=""/>
    <s v=""/>
    <s v="Femme"/>
    <s v="Détaillant avec boutique"/>
    <n v="1"/>
    <n v="0"/>
    <n v="0"/>
    <n v="0"/>
    <n v="0"/>
    <n v="0"/>
    <n v="0"/>
    <n v="0"/>
    <n v="0"/>
    <n v="0"/>
    <s v="Non, il n'y a pas eu de variation"/>
    <s v="Entre 21 et 60"/>
    <s v=""/>
    <s v=""/>
    <s v=""/>
    <s v=""/>
    <s v=""/>
    <s v=""/>
    <s v=""/>
    <s v=""/>
    <s v=""/>
    <s v=""/>
    <s v="Oui"/>
    <s v=""/>
    <s v=""/>
    <s v=""/>
    <s v=""/>
    <s v=""/>
    <s v=""/>
    <s v=""/>
    <s v=""/>
    <s v=""/>
    <s v=""/>
    <s v=""/>
    <s v=""/>
    <s v=""/>
    <s v=""/>
    <s v=""/>
    <s v=""/>
    <s v=""/>
    <s v=""/>
    <s v=""/>
    <s v=""/>
    <s v=""/>
    <s v=""/>
    <s v=""/>
    <s v=""/>
    <s v=""/>
    <s v=""/>
    <s v=""/>
    <s v=""/>
    <s v=""/>
    <s v=""/>
    <s v=""/>
    <s v=""/>
    <s v=""/>
    <s v=""/>
    <x v="1"/>
    <s v=""/>
    <s v=""/>
    <x v="0"/>
    <s v=""/>
    <s v=""/>
    <x v="0"/>
    <s v=""/>
    <x v="0"/>
    <x v="0"/>
    <s v=""/>
    <x v="0"/>
    <s v=""/>
    <s v=""/>
    <s v=""/>
    <s v=""/>
    <s v=""/>
    <s v=""/>
    <s v=""/>
    <s v=""/>
    <s v=""/>
    <s v=""/>
    <s v=""/>
    <s v=""/>
    <x v="2"/>
    <x v="2"/>
    <x v="1"/>
    <x v="2"/>
    <x v="2"/>
    <x v="9"/>
    <x v="1"/>
  </r>
  <r>
    <s v="1c50a7aa-7c52-474b-aa00-9376d18f9dd1"/>
    <s v="2021-06-24"/>
    <s v="WFP"/>
    <s v="WFP"/>
    <s v="Sud-JY"/>
    <x v="0"/>
    <s v="Les Cayes"/>
    <s v="Les Cayes"/>
    <s v="Centre-ville des Cayes"/>
    <s v="Marché communal des Cayes"/>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45b9e381-b7cd-472f-81b6-2f3558e618e1"/>
    <s v="2021-06-24"/>
    <s v="WFP"/>
    <s v="WFP"/>
    <s v="Sud-JY"/>
    <x v="0"/>
    <s v="Les Cayes"/>
    <s v="Les Cayes"/>
    <s v="Centre-ville des Cayes"/>
    <s v="Marché communal des Cayes"/>
    <x v="1"/>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7b4ba2f9-57c0-4c99-806a-5c9332616bf0"/>
    <s v="2021-06-24"/>
    <s v="WFP"/>
    <s v="WFP"/>
    <s v="Sud-JY"/>
    <x v="0"/>
    <s v="Les Cayes"/>
    <s v="Les Cayes"/>
    <s v="Centre-ville des Cayes"/>
    <s v="Marché communal des Cayes"/>
    <x v="1"/>
    <s v="Enquête auprès d'un client (pour l'eau de boisson uniquement)"/>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341789b-51f5-476b-b16f-dc0de35fa398"/>
    <s v="2021-06-24"/>
    <s v="WFP"/>
    <s v="WFP"/>
    <s v="Sud-JY"/>
    <x v="0"/>
    <s v="Les Cayes"/>
    <s v="Les Cayes"/>
    <s v="Centre-ville des Cayes"/>
    <s v="Marché communal des Cayes"/>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95bc819c-898b-4d5b-a555-84eade840cf3"/>
    <s v="2021-06-24"/>
    <s v="WFP"/>
    <s v="WFP"/>
    <s v="Sud-JY"/>
    <x v="0"/>
    <s v="Les Cayes"/>
    <s v="Les Cayes"/>
    <s v="Centre-ville des Cayes"/>
    <s v="Marché communal des Cayes"/>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206a6fff-f298-4dfe-9546-b417f8af1b7c"/>
    <s v="2021-06-24"/>
    <s v="WFP"/>
    <s v="WFP"/>
    <s v="Sud-JY"/>
    <x v="0"/>
    <s v="Les Cayes"/>
    <s v="Les Cayes"/>
    <s v="Centre-ville des Cayes"/>
    <s v="Marché communal des Cayes"/>
    <x v="1"/>
    <s v="Enquête auprès d'un marchand"/>
    <s v=""/>
    <s v=""/>
    <s v=""/>
    <s v=""/>
    <s v=""/>
    <s v=""/>
    <s v=""/>
    <n v="20"/>
    <n v="20"/>
    <n v="25"/>
    <n v="300"/>
    <n v="25"/>
    <n v="75"/>
    <n v="75"/>
    <n v="5"/>
    <s v=""/>
    <s v="Femme"/>
    <s v="Détaillant sur une table"/>
    <n v="1"/>
    <n v="0"/>
    <n v="0"/>
    <n v="0"/>
    <n v="0"/>
    <n v="0"/>
    <n v="0"/>
    <n v="0"/>
    <n v="0"/>
    <n v="0"/>
    <s v="Oui, il y a plus de commerçants par rapport au mois passé"/>
    <s v="Entre 21 et 60"/>
    <s v=""/>
    <s v=""/>
    <s v=""/>
    <s v=""/>
    <s v=""/>
    <s v=""/>
    <s v=""/>
    <s v="Oui"/>
    <s v="Oui"/>
    <s v="Oui"/>
    <s v="Oui"/>
    <s v="Non"/>
    <s v="Oui"/>
    <s v="Je ne sais pas, je ne souhaite pas répondre"/>
    <s v="Oui"/>
    <s v=""/>
    <s v=""/>
    <s v=""/>
    <s v=""/>
    <s v=""/>
    <s v=""/>
    <s v=""/>
    <s v=""/>
    <s v=""/>
    <s v=""/>
    <s v=""/>
    <s v=""/>
    <s v=""/>
    <s v=""/>
    <s v=""/>
    <s v=""/>
    <s v=""/>
    <s v=""/>
    <s v=""/>
    <s v=""/>
    <s v=""/>
    <s v=""/>
    <s v=""/>
    <s v=""/>
    <s v=""/>
    <s v=""/>
    <s v=""/>
    <s v=""/>
    <s v=""/>
    <s v=""/>
    <x v="1"/>
    <s v=""/>
    <s v=""/>
    <x v="0"/>
    <s v=""/>
    <s v=""/>
    <x v="0"/>
    <s v=""/>
    <x v="0"/>
    <x v="0"/>
    <s v=""/>
    <x v="0"/>
    <s v=""/>
    <s v=""/>
    <s v=""/>
    <s v=""/>
    <s v=""/>
    <s v=""/>
    <s v=""/>
    <s v=""/>
    <s v=""/>
    <s v=""/>
    <s v=""/>
    <s v=""/>
    <x v="2"/>
    <x v="2"/>
    <x v="1"/>
    <x v="2"/>
    <x v="2"/>
    <x v="9"/>
    <x v="1"/>
  </r>
  <r>
    <s v="74724157-3c5a-41ee-98b1-62ca5ab34e72"/>
    <s v="2021-06-24"/>
    <s v="WFP"/>
    <s v="WFP"/>
    <s v="Sud-JY"/>
    <x v="0"/>
    <s v="Les Cayes"/>
    <s v="Les Cayes"/>
    <s v="Centre-ville des Cayes"/>
    <s v="Marché communal des Cayes"/>
    <x v="1"/>
    <s v="Enquête auprès d'un marchand"/>
    <s v=""/>
    <s v=""/>
    <s v=""/>
    <s v=""/>
    <s v=""/>
    <s v=""/>
    <s v=""/>
    <n v="25"/>
    <n v="25"/>
    <n v="20"/>
    <s v=""/>
    <n v="20"/>
    <n v="75"/>
    <n v="75"/>
    <n v="5"/>
    <s v=""/>
    <s v="Femme"/>
    <s v="Détaillant sur une table"/>
    <n v="1"/>
    <n v="0"/>
    <n v="0"/>
    <n v="0"/>
    <n v="0"/>
    <n v="0"/>
    <n v="0"/>
    <n v="0"/>
    <n v="0"/>
    <n v="0"/>
    <s v="Non, il n'y a pas eu de variation"/>
    <s v="Moins de 20"/>
    <s v=""/>
    <s v=""/>
    <s v=""/>
    <s v=""/>
    <s v=""/>
    <s v=""/>
    <s v=""/>
    <s v="Oui"/>
    <s v="Oui"/>
    <s v="Non"/>
    <s v=""/>
    <s v="Non"/>
    <s v="Oui"/>
    <s v="Non"/>
    <s v="Oui"/>
    <s v=""/>
    <s v=""/>
    <s v=""/>
    <s v=""/>
    <s v=""/>
    <s v=""/>
    <s v=""/>
    <s v=""/>
    <s v=""/>
    <s v=""/>
    <s v=""/>
    <s v=""/>
    <s v=""/>
    <s v=""/>
    <s v=""/>
    <s v=""/>
    <s v=""/>
    <s v=""/>
    <s v=""/>
    <s v=""/>
    <s v=""/>
    <s v=""/>
    <s v=""/>
    <s v=""/>
    <s v=""/>
    <s v=""/>
    <s v=""/>
    <s v=""/>
    <s v=""/>
    <s v=""/>
    <x v="1"/>
    <s v=""/>
    <s v=""/>
    <x v="0"/>
    <s v=""/>
    <s v=""/>
    <x v="0"/>
    <s v=""/>
    <x v="0"/>
    <x v="0"/>
    <s v=""/>
    <x v="0"/>
    <s v=""/>
    <s v=""/>
    <s v=""/>
    <s v=""/>
    <s v=""/>
    <s v=""/>
    <s v=""/>
    <s v=""/>
    <s v=""/>
    <s v=""/>
    <s v=""/>
    <s v=""/>
    <x v="2"/>
    <x v="2"/>
    <x v="1"/>
    <x v="2"/>
    <x v="2"/>
    <x v="9"/>
    <x v="1"/>
  </r>
  <r>
    <s v="ac73d7ec-e743-49fb-927e-fc780ed7b2a4"/>
    <s v="2021-06-24"/>
    <s v="WFP"/>
    <s v="WFP"/>
    <s v="Sud-JY"/>
    <x v="0"/>
    <s v="Les Cayes"/>
    <s v="Les Cayes"/>
    <s v="Centre-ville des Cayes"/>
    <s v="Marché communal des Cayes"/>
    <x v="1"/>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96312c1e-2c5e-4f47-bc27-550ce56da8f6"/>
    <s v="2021-06-24"/>
    <s v="WFP"/>
    <s v="WFP"/>
    <s v="Sud-JY"/>
    <x v="0"/>
    <s v="Les Cayes"/>
    <s v="Les Cayes"/>
    <s v="Centre-ville des Cayes"/>
    <s v="Marché communal des Cayes"/>
    <x v="1"/>
    <s v="Enquête auprès d'un marchand"/>
    <n v="100"/>
    <n v="115.384615384615"/>
    <n v="108.695652173913"/>
    <n v="103.448275862068"/>
    <n v="208.333333333333"/>
    <n v="333.33333333333297"/>
    <n v="900"/>
    <s v=""/>
    <s v=""/>
    <s v=""/>
    <s v=""/>
    <s v=""/>
    <s v=""/>
    <s v=""/>
    <s v=""/>
    <s v=""/>
    <s v="Homme"/>
    <s v="Détaillant avec boutique"/>
    <n v="1"/>
    <n v="0"/>
    <n v="0"/>
    <n v="0"/>
    <n v="0"/>
    <n v="0"/>
    <n v="0"/>
    <n v="0"/>
    <n v="0"/>
    <n v="0"/>
    <s v="Non, il n'y a pas eu de variation"/>
    <s v="Moins de 20"/>
    <s v="Oui"/>
    <s v="Oui"/>
    <s v="Oui"/>
    <s v="Oui"/>
    <s v="Oui"/>
    <s v="Non"/>
    <s v="Oui"/>
    <s v=""/>
    <s v=""/>
    <s v=""/>
    <s v=""/>
    <s v=""/>
    <s v=""/>
    <s v=""/>
    <s v=""/>
    <s v="Oui"/>
    <n v="0"/>
    <n v="1"/>
    <n v="0"/>
    <n v="0"/>
    <n v="0"/>
    <n v="0"/>
    <n v="0"/>
    <n v="1"/>
    <n v="0"/>
    <n v="0"/>
    <n v="0"/>
    <n v="0"/>
    <n v="0"/>
    <n v="0"/>
    <s v=""/>
    <n v="0"/>
    <n v="0"/>
    <n v="0"/>
    <n v="0"/>
    <n v="1"/>
    <n v="0"/>
    <n v="1"/>
    <s v="Non"/>
    <s v="Oui"/>
    <s v="Oui"/>
    <s v="Ouest"/>
    <s v="Différent"/>
    <s v="Port-au-Prince"/>
    <s v="Différent"/>
    <x v="0"/>
    <s v=""/>
    <s v=""/>
    <x v="0"/>
    <s v=""/>
    <s v=""/>
    <x v="0"/>
    <s v=""/>
    <x v="0"/>
    <x v="0"/>
    <s v=""/>
    <x v="0"/>
    <s v=""/>
    <s v=""/>
    <s v=""/>
    <s v=""/>
    <s v=""/>
    <s v=""/>
    <s v=""/>
    <s v=""/>
    <s v=""/>
    <s v=""/>
    <s v=""/>
    <s v=""/>
    <x v="0"/>
    <x v="0"/>
    <x v="0"/>
    <x v="0"/>
    <x v="0"/>
    <x v="0"/>
    <x v="0"/>
  </r>
  <r>
    <s v="a56961a8-f4f7-41ad-aa7f-85f5e8f12bb7"/>
    <s v="2021-06-22"/>
    <s v="CARE"/>
    <s v="CARE"/>
    <s v="MSA01"/>
    <x v="1"/>
    <s v="Beaumont"/>
    <s v="Beaumont"/>
    <s v="Centre-ville de Beaumont / Cassanette"/>
    <s v="Marché communal de Beaumont"/>
    <x v="1"/>
    <s v="Enquête auprès d'un marchand"/>
    <n v="75"/>
    <n v="105.76923076923001"/>
    <n v="86.956521739130395"/>
    <n v="77.586206896551701"/>
    <n v="166.666666666666"/>
    <n v="208.333333333333"/>
    <n v="700"/>
    <s v=""/>
    <s v=""/>
    <s v=""/>
    <s v=""/>
    <s v=""/>
    <s v=""/>
    <s v=""/>
    <s v=""/>
    <s v=""/>
    <s v="Femme"/>
    <s v="Détaillant sur une table"/>
    <n v="1"/>
    <n v="0"/>
    <n v="0"/>
    <n v="0"/>
    <n v="0"/>
    <n v="0"/>
    <n v="0"/>
    <n v="0"/>
    <n v="0"/>
    <n v="0"/>
    <s v="Non, il n'y a pas eu de variation"/>
    <s v="Entre 21 et 60"/>
    <s v="Non"/>
    <s v="Oui"/>
    <s v="Non"/>
    <s v="Oui"/>
    <s v="Non"/>
    <s v="Non"/>
    <s v="Oui"/>
    <s v=""/>
    <s v=""/>
    <s v=""/>
    <s v=""/>
    <s v=""/>
    <s v=""/>
    <s v=""/>
    <s v=""/>
    <s v="Non"/>
    <s v=""/>
    <s v=""/>
    <s v=""/>
    <s v=""/>
    <s v=""/>
    <s v=""/>
    <s v=""/>
    <s v=""/>
    <s v=""/>
    <s v=""/>
    <s v=""/>
    <s v=""/>
    <s v=""/>
    <s v=""/>
    <s v=""/>
    <s v=""/>
    <s v=""/>
    <s v=""/>
    <s v=""/>
    <s v=""/>
    <s v=""/>
    <s v=""/>
    <s v="Oui"/>
    <s v="Oui"/>
    <s v="Oui"/>
    <s v="Grand'Anse"/>
    <s v="Meme"/>
    <s v="Beaumont"/>
    <s v="Meme"/>
    <x v="0"/>
    <s v=""/>
    <s v=""/>
    <x v="0"/>
    <s v=""/>
    <s v=""/>
    <x v="0"/>
    <s v=""/>
    <x v="0"/>
    <x v="0"/>
    <s v=""/>
    <x v="0"/>
    <s v=""/>
    <s v=""/>
    <s v=""/>
    <s v=""/>
    <s v=""/>
    <s v=""/>
    <s v=""/>
    <s v=""/>
    <s v=""/>
    <s v=""/>
    <s v=""/>
    <s v=""/>
    <x v="0"/>
    <x v="0"/>
    <x v="0"/>
    <x v="0"/>
    <x v="0"/>
    <x v="0"/>
    <x v="0"/>
  </r>
  <r>
    <s v="c62c9010-bc8d-4fc8-93b7-ca13be00b0fe"/>
    <s v="2021-06-22"/>
    <s v="CARE"/>
    <s v="CARE"/>
    <s v="MSA01"/>
    <x v="1"/>
    <s v="Beaumont"/>
    <s v="Beaumont"/>
    <s v="Centre-ville de Beaumont / Cassanette"/>
    <s v="Marché communal de Beaumont"/>
    <x v="1"/>
    <s v="Enquête auprès d'un marchand"/>
    <n v="80"/>
    <n v="105.76923076923001"/>
    <n v="86.956521739130395"/>
    <n v="77.586206896551701"/>
    <n v="166.666666666666"/>
    <n v="208.333333333333"/>
    <n v="700"/>
    <s v=""/>
    <s v=""/>
    <s v=""/>
    <s v=""/>
    <s v=""/>
    <s v=""/>
    <s v=""/>
    <s v=""/>
    <s v=""/>
    <s v="Femme"/>
    <s v="Détaillant sur une table"/>
    <n v="1"/>
    <n v="0"/>
    <n v="0"/>
    <n v="0"/>
    <n v="0"/>
    <n v="0"/>
    <n v="0"/>
    <n v="0"/>
    <n v="0"/>
    <n v="0"/>
    <s v="Non, il n'y a pas eu de variation"/>
    <s v="Entre 21 et 60"/>
    <s v="Non"/>
    <s v="Oui"/>
    <s v="Oui"/>
    <s v="Oui"/>
    <s v="Non"/>
    <s v="Non"/>
    <s v="Oui"/>
    <s v=""/>
    <s v=""/>
    <s v=""/>
    <s v=""/>
    <s v=""/>
    <s v=""/>
    <s v=""/>
    <s v=""/>
    <s v="Non"/>
    <s v=""/>
    <s v=""/>
    <s v=""/>
    <s v=""/>
    <s v=""/>
    <s v=""/>
    <s v=""/>
    <s v=""/>
    <s v=""/>
    <s v=""/>
    <s v=""/>
    <s v=""/>
    <s v=""/>
    <s v=""/>
    <s v=""/>
    <s v=""/>
    <s v=""/>
    <s v=""/>
    <s v=""/>
    <s v=""/>
    <s v=""/>
    <s v=""/>
    <s v="Non"/>
    <s v="Non"/>
    <s v="Oui"/>
    <s v="Grand'Anse"/>
    <s v="Meme"/>
    <s v="Beaumont"/>
    <s v="Meme"/>
    <x v="0"/>
    <s v=""/>
    <s v=""/>
    <x v="0"/>
    <s v=""/>
    <s v=""/>
    <x v="0"/>
    <s v=""/>
    <x v="0"/>
    <x v="0"/>
    <s v=""/>
    <x v="0"/>
    <s v=""/>
    <s v=""/>
    <s v=""/>
    <s v=""/>
    <s v=""/>
    <s v=""/>
    <s v=""/>
    <s v=""/>
    <s v=""/>
    <s v=""/>
    <s v=""/>
    <s v=""/>
    <x v="0"/>
    <x v="0"/>
    <x v="0"/>
    <x v="0"/>
    <x v="0"/>
    <x v="0"/>
    <x v="0"/>
  </r>
  <r>
    <s v="36a66f86-5ba1-49d5-844a-3d687d756cc0"/>
    <s v="2021-06-22"/>
    <s v="CARE"/>
    <s v="CARE"/>
    <s v="MSA01"/>
    <x v="1"/>
    <s v="Beaumont"/>
    <s v="Beaumont"/>
    <s v="Centre-ville de Beaumont / Cassanette"/>
    <s v="Marché communal de Beaumont"/>
    <x v="1"/>
    <s v="Enquête auprès d'un marchand"/>
    <n v="80"/>
    <n v="105.76923076923001"/>
    <n v="86.956521739130395"/>
    <n v="86.2068965517241"/>
    <n v="166.666666666666"/>
    <n v="208.333333333333"/>
    <n v="700"/>
    <s v=""/>
    <s v=""/>
    <s v=""/>
    <s v=""/>
    <s v=""/>
    <s v=""/>
    <s v=""/>
    <s v=""/>
    <s v=""/>
    <s v="Femme"/>
    <s v="Détaillant sur une table"/>
    <n v="1"/>
    <n v="0"/>
    <n v="0"/>
    <n v="0"/>
    <n v="0"/>
    <n v="0"/>
    <n v="0"/>
    <n v="0"/>
    <n v="0"/>
    <n v="0"/>
    <s v="Non, il n'y a pas eu de variation"/>
    <s v="Entre 21 et 60"/>
    <s v="Non"/>
    <s v="Oui"/>
    <s v="Oui"/>
    <s v="Oui"/>
    <s v="Non"/>
    <s v="Non"/>
    <s v="Je ne sais pas, je ne souhaite pas répondre"/>
    <s v=""/>
    <s v=""/>
    <s v=""/>
    <s v=""/>
    <s v=""/>
    <s v=""/>
    <s v=""/>
    <s v=""/>
    <s v="Non"/>
    <s v=""/>
    <s v=""/>
    <s v=""/>
    <s v=""/>
    <s v=""/>
    <s v=""/>
    <s v=""/>
    <s v=""/>
    <s v=""/>
    <s v=""/>
    <s v=""/>
    <s v=""/>
    <s v=""/>
    <s v=""/>
    <s v=""/>
    <s v=""/>
    <s v=""/>
    <s v=""/>
    <s v=""/>
    <s v=""/>
    <s v=""/>
    <s v=""/>
    <s v="Oui"/>
    <s v="Oui"/>
    <s v="Oui"/>
    <s v="Grand'Anse"/>
    <s v="Meme"/>
    <s v="Beaumont"/>
    <s v="Meme"/>
    <x v="0"/>
    <s v=""/>
    <s v=""/>
    <x v="0"/>
    <s v=""/>
    <s v=""/>
    <x v="0"/>
    <s v=""/>
    <x v="0"/>
    <x v="0"/>
    <s v=""/>
    <x v="0"/>
    <s v=""/>
    <s v=""/>
    <s v=""/>
    <s v=""/>
    <s v=""/>
    <s v=""/>
    <s v=""/>
    <s v=""/>
    <s v=""/>
    <s v=""/>
    <s v=""/>
    <s v=""/>
    <x v="0"/>
    <x v="0"/>
    <x v="0"/>
    <x v="0"/>
    <x v="0"/>
    <x v="0"/>
    <x v="0"/>
  </r>
  <r>
    <s v="79de4380-a72e-44da-ba96-c70c6f188943"/>
    <s v="2021-06-22"/>
    <s v="CARE"/>
    <s v="CARE"/>
    <s v="MSA01"/>
    <x v="1"/>
    <s v="Beaumont"/>
    <s v="Beaumont"/>
    <s v="Centre-ville de Beaumont / Cassanette"/>
    <s v="Marché communal de Beaumont"/>
    <x v="1"/>
    <s v="Enquête auprès d'un marchand"/>
    <n v="80"/>
    <n v="105.76923076923001"/>
    <n v="86.956521739130395"/>
    <n v="86.2068965517241"/>
    <n v="166.666666666666"/>
    <n v="208.333333333333"/>
    <n v="700"/>
    <s v=""/>
    <s v=""/>
    <s v=""/>
    <s v=""/>
    <s v=""/>
    <s v=""/>
    <s v=""/>
    <s v=""/>
    <s v=""/>
    <s v="Femme"/>
    <s v="Détaillant sur une table"/>
    <n v="1"/>
    <n v="0"/>
    <n v="0"/>
    <n v="0"/>
    <n v="0"/>
    <n v="0"/>
    <n v="0"/>
    <n v="0"/>
    <n v="0"/>
    <n v="0"/>
    <s v="Oui, il y a plus de commerçants par rapport au mois passé"/>
    <s v="Entre 21 et 60"/>
    <s v="Oui"/>
    <s v="Oui"/>
    <s v="Oui"/>
    <s v="Oui"/>
    <s v="Non"/>
    <s v="Non"/>
    <s v="Oui"/>
    <s v=""/>
    <s v=""/>
    <s v=""/>
    <s v=""/>
    <s v=""/>
    <s v=""/>
    <s v=""/>
    <s v=""/>
    <s v="Non"/>
    <s v=""/>
    <s v=""/>
    <s v=""/>
    <s v=""/>
    <s v=""/>
    <s v=""/>
    <s v=""/>
    <s v=""/>
    <s v=""/>
    <s v=""/>
    <s v=""/>
    <s v=""/>
    <s v=""/>
    <s v=""/>
    <s v=""/>
    <s v=""/>
    <s v=""/>
    <s v=""/>
    <s v=""/>
    <s v=""/>
    <s v=""/>
    <s v=""/>
    <s v="Oui"/>
    <s v="Non"/>
    <s v="Oui"/>
    <s v="Grand'Anse"/>
    <s v="Meme"/>
    <s v="Beaumont"/>
    <s v="Meme"/>
    <x v="0"/>
    <s v=""/>
    <s v=""/>
    <x v="0"/>
    <s v=""/>
    <s v=""/>
    <x v="0"/>
    <s v=""/>
    <x v="0"/>
    <x v="0"/>
    <s v=""/>
    <x v="0"/>
    <s v=""/>
    <s v=""/>
    <s v=""/>
    <s v=""/>
    <s v=""/>
    <s v=""/>
    <s v=""/>
    <s v=""/>
    <s v=""/>
    <s v=""/>
    <s v=""/>
    <s v=""/>
    <x v="0"/>
    <x v="0"/>
    <x v="0"/>
    <x v="0"/>
    <x v="0"/>
    <x v="0"/>
    <x v="0"/>
  </r>
  <r>
    <s v="619ecd86-1c9f-48eb-b134-5b24cbca3d4a"/>
    <s v="2021-06-22"/>
    <s v="CARE"/>
    <s v="CARE"/>
    <s v="TP52"/>
    <x v="1"/>
    <s v="Beaumont"/>
    <s v="Beaumont"/>
    <s v="Centre-ville de Beaumont / Cassanette"/>
    <s v="Marché communal de Beaumont"/>
    <x v="1"/>
    <s v="Enquête auprès d'un marchand"/>
    <s v=""/>
    <s v=""/>
    <s v=""/>
    <s v=""/>
    <s v=""/>
    <s v=""/>
    <s v=""/>
    <n v="30"/>
    <n v="20"/>
    <n v="35"/>
    <s v=""/>
    <n v="25"/>
    <n v="75"/>
    <n v="75"/>
    <n v="5"/>
    <s v=""/>
    <s v="Femme"/>
    <s v="Détaillant sur une table"/>
    <n v="1"/>
    <n v="0"/>
    <n v="1"/>
    <n v="0"/>
    <n v="1"/>
    <n v="0"/>
    <n v="0"/>
    <n v="0"/>
    <n v="0"/>
    <n v="0"/>
    <s v="Oui, il y a plus de commerçants par rapport au mois passé"/>
    <s v="Entre 21 et 6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s v=""/>
    <s v=""/>
    <s v=""/>
    <s v=""/>
    <s v=""/>
    <s v=""/>
    <x v="1"/>
    <s v=""/>
    <s v=""/>
    <x v="0"/>
    <s v=""/>
    <s v=""/>
    <x v="0"/>
    <s v=""/>
    <x v="0"/>
    <x v="0"/>
    <s v=""/>
    <x v="0"/>
    <s v=""/>
    <s v=""/>
    <s v=""/>
    <s v=""/>
    <s v=""/>
    <s v=""/>
    <s v=""/>
    <s v=""/>
    <s v=""/>
    <s v=""/>
    <s v=""/>
    <s v=""/>
    <x v="2"/>
    <x v="2"/>
    <x v="1"/>
    <x v="5"/>
    <x v="2"/>
    <x v="8"/>
    <x v="1"/>
  </r>
  <r>
    <s v="98a162ff-a787-4838-bb95-57f9111df010"/>
    <s v="2021-06-22"/>
    <s v="CARE"/>
    <s v="CARE"/>
    <s v="TP52"/>
    <x v="1"/>
    <s v="Beaumont"/>
    <s v="Beaumont"/>
    <s v="Centre-ville de Beaumont / Cassanette"/>
    <s v="Marché communal de Beaumont"/>
    <x v="1"/>
    <s v="Enquête auprès d'un marchand"/>
    <s v=""/>
    <s v=""/>
    <s v=""/>
    <s v=""/>
    <s v=""/>
    <s v=""/>
    <s v=""/>
    <n v="30"/>
    <n v="20"/>
    <n v="35"/>
    <s v=""/>
    <n v="25"/>
    <n v="75"/>
    <n v="75"/>
    <n v="5"/>
    <s v=""/>
    <s v="Femme"/>
    <s v="Détaillant sur une table"/>
    <n v="1"/>
    <n v="0"/>
    <n v="0"/>
    <n v="0"/>
    <n v="1"/>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s v=""/>
    <s v=""/>
    <s v=""/>
    <s v=""/>
    <s v=""/>
    <s v=""/>
    <x v="1"/>
    <s v=""/>
    <s v=""/>
    <x v="0"/>
    <s v=""/>
    <s v=""/>
    <x v="0"/>
    <s v=""/>
    <x v="0"/>
    <x v="0"/>
    <s v=""/>
    <x v="0"/>
    <s v=""/>
    <s v=""/>
    <s v=""/>
    <s v=""/>
    <s v=""/>
    <s v=""/>
    <s v=""/>
    <s v=""/>
    <s v=""/>
    <s v=""/>
    <s v=""/>
    <s v=""/>
    <x v="1"/>
    <x v="2"/>
    <x v="1"/>
    <x v="5"/>
    <x v="2"/>
    <x v="8"/>
    <x v="1"/>
  </r>
  <r>
    <s v="3a63d543-53ac-4231-8315-b4933d38346a"/>
    <s v="2021-06-22"/>
    <s v="CARE"/>
    <s v="CARE"/>
    <s v="TP52"/>
    <x v="1"/>
    <s v="Beaumont"/>
    <s v="Beaumont"/>
    <s v="Centre-ville de Beaumont / Cassanette"/>
    <s v="Marché communal de Beaumont"/>
    <x v="1"/>
    <s v="Enquête auprès d'un marchand"/>
    <s v=""/>
    <s v=""/>
    <s v=""/>
    <s v=""/>
    <s v=""/>
    <s v=""/>
    <s v=""/>
    <n v="30"/>
    <n v="25"/>
    <n v="35"/>
    <s v=""/>
    <n v="25"/>
    <n v="75"/>
    <n v="75"/>
    <n v="5"/>
    <s v=""/>
    <s v="Femme"/>
    <s v="Détaillant sur une table"/>
    <n v="1"/>
    <n v="0"/>
    <n v="0"/>
    <n v="0"/>
    <n v="0"/>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s v=""/>
    <s v=""/>
    <s v=""/>
    <s v=""/>
    <s v=""/>
    <s v=""/>
    <x v="1"/>
    <s v=""/>
    <s v=""/>
    <x v="0"/>
    <s v=""/>
    <s v=""/>
    <x v="0"/>
    <s v=""/>
    <x v="0"/>
    <x v="0"/>
    <s v=""/>
    <x v="0"/>
    <s v=""/>
    <s v=""/>
    <s v=""/>
    <s v=""/>
    <s v=""/>
    <s v=""/>
    <s v=""/>
    <s v=""/>
    <s v=""/>
    <s v=""/>
    <s v=""/>
    <s v=""/>
    <x v="1"/>
    <x v="2"/>
    <x v="1"/>
    <x v="1"/>
    <x v="1"/>
    <x v="10"/>
    <x v="2"/>
  </r>
  <r>
    <s v="768d7171-d353-4374-a9a7-edef458f39a7"/>
    <s v="2021-06-22"/>
    <s v="CARE"/>
    <s v="CARE"/>
    <s v="TP52"/>
    <x v="1"/>
    <s v="Beaumont"/>
    <s v="Beaumont"/>
    <s v="Centre-ville de Beaumont / Cassanette"/>
    <s v="Marché communal de Beaumont"/>
    <x v="1"/>
    <s v="Enquête auprès d'un marchand"/>
    <s v=""/>
    <s v=""/>
    <s v=""/>
    <s v=""/>
    <s v=""/>
    <s v=""/>
    <s v=""/>
    <n v="30"/>
    <n v="25"/>
    <n v="50"/>
    <s v=""/>
    <n v="20"/>
    <n v="75"/>
    <n v="100"/>
    <n v="5"/>
    <s v=""/>
    <s v="Femme"/>
    <s v="Détaillant sur une table"/>
    <n v="1"/>
    <n v="0"/>
    <n v="1"/>
    <n v="0"/>
    <n v="1"/>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s v=""/>
    <s v=""/>
    <s v=""/>
    <s v=""/>
    <s v=""/>
    <s v=""/>
    <x v="1"/>
    <s v=""/>
    <s v=""/>
    <x v="0"/>
    <s v=""/>
    <s v=""/>
    <x v="0"/>
    <s v=""/>
    <x v="0"/>
    <x v="0"/>
    <s v=""/>
    <x v="0"/>
    <s v=""/>
    <s v=""/>
    <s v=""/>
    <s v=""/>
    <s v=""/>
    <s v=""/>
    <s v=""/>
    <s v=""/>
    <s v=""/>
    <s v=""/>
    <s v=""/>
    <s v=""/>
    <x v="2"/>
    <x v="2"/>
    <x v="1"/>
    <x v="5"/>
    <x v="2"/>
    <x v="8"/>
    <x v="1"/>
  </r>
  <r>
    <s v="5d3384ef-5d0c-4cf4-ae57-7023eb9501c3"/>
    <s v="2021-06-25"/>
    <s v="Croix-Rouge Neerlandaise"/>
    <s v="Croix-Rouge Neerlandaise"/>
    <s v="OJ_9690"/>
    <x v="4"/>
    <s v="Jacmel"/>
    <s v="Jacmel"/>
    <s v="Beaudoin"/>
    <s v="Marché Beaudoin"/>
    <x v="1"/>
    <s v="Enquête auprès d'un marchand"/>
    <s v=""/>
    <s v=""/>
    <s v=""/>
    <s v=""/>
    <s v=""/>
    <s v=""/>
    <n v="378"/>
    <s v=""/>
    <s v=""/>
    <s v=""/>
    <s v=""/>
    <s v=""/>
    <s v=""/>
    <s v=""/>
    <s v=""/>
    <s v=""/>
    <s v="Femme"/>
    <s v="Détaillant avec boutique"/>
    <n v="1"/>
    <n v="0"/>
    <n v="0"/>
    <n v="0"/>
    <n v="0"/>
    <n v="0"/>
    <n v="0"/>
    <n v="0"/>
    <n v="0"/>
    <n v="0"/>
    <s v="Non, il n'y a pas eu de variation"/>
    <s v="Moins de 20"/>
    <s v=""/>
    <s v=""/>
    <s v=""/>
    <s v=""/>
    <s v=""/>
    <s v=""/>
    <s v="Je ne sais pas, je ne souhaite pas répondre"/>
    <s v=""/>
    <s v=""/>
    <s v=""/>
    <s v=""/>
    <s v=""/>
    <s v=""/>
    <s v=""/>
    <s v=""/>
    <s v="Oui"/>
    <n v="1"/>
    <n v="0"/>
    <n v="0"/>
    <n v="0"/>
    <n v="1"/>
    <n v="0"/>
    <n v="0"/>
    <n v="0"/>
    <n v="0"/>
    <n v="0"/>
    <n v="0"/>
    <n v="0"/>
    <n v="0"/>
    <n v="0"/>
    <s v=""/>
    <n v="1"/>
    <n v="1"/>
    <n v="1"/>
    <n v="1"/>
    <n v="1"/>
    <n v="1"/>
    <n v="1"/>
    <s v="Non"/>
    <s v="Non"/>
    <s v="Oui"/>
    <s v="Sud-Est"/>
    <s v="Meme"/>
    <s v="Jacmel"/>
    <s v="Meme"/>
    <x v="0"/>
    <s v=""/>
    <s v=""/>
    <x v="0"/>
    <s v=""/>
    <s v=""/>
    <x v="0"/>
    <s v=""/>
    <x v="0"/>
    <x v="0"/>
    <s v=""/>
    <x v="0"/>
    <s v=""/>
    <s v=""/>
    <s v=""/>
    <s v=""/>
    <s v=""/>
    <s v=""/>
    <s v=""/>
    <s v=""/>
    <s v=""/>
    <s v=""/>
    <s v=""/>
    <s v=""/>
    <x v="0"/>
    <x v="0"/>
    <x v="0"/>
    <x v="0"/>
    <x v="0"/>
    <x v="0"/>
    <x v="0"/>
  </r>
  <r>
    <s v="91bbf0a4-ed4a-4586-8940-942f3e309a41"/>
    <s v="2021-06-25"/>
    <s v="Croix-Rouge Neerlandaise"/>
    <s v="Croix-Rouge Neerlandaise"/>
    <s v="OJ_9690"/>
    <x v="4"/>
    <s v="Jacmel"/>
    <s v="Jacmel"/>
    <s v="Beaudoin"/>
    <s v="Marché Beaudoin"/>
    <x v="1"/>
    <s v="Enquête auprès d'un marchand"/>
    <n v="250"/>
    <n v="96.153846153846104"/>
    <n v="95.652173913043399"/>
    <n v="120.689655172413"/>
    <s v=""/>
    <s v=""/>
    <s v=""/>
    <s v=""/>
    <s v=""/>
    <s v=""/>
    <s v=""/>
    <s v=""/>
    <s v=""/>
    <s v=""/>
    <s v=""/>
    <s v=""/>
    <s v="Femme"/>
    <s v="Détaillant avec boutique"/>
    <n v="1"/>
    <n v="0"/>
    <n v="0"/>
    <n v="0"/>
    <n v="0"/>
    <n v="0"/>
    <n v="0"/>
    <n v="0"/>
    <n v="0"/>
    <n v="0"/>
    <s v="Oui, il y a plus de commerçants par rapport au mois passé"/>
    <s v="Je ne sais pas / Je ne souhaite pas répondre"/>
    <s v="Je ne sais pas, je ne souhaite pas répondre"/>
    <s v="Je ne sais pas, je ne souhaite pas répondre"/>
    <s v="Je ne sais pas, je ne souhaite pas répondre"/>
    <s v="Je ne sais pas, je ne souhaite pas répondre"/>
    <s v=""/>
    <s v=""/>
    <s v=""/>
    <s v=""/>
    <s v=""/>
    <s v=""/>
    <s v=""/>
    <s v=""/>
    <s v=""/>
    <s v=""/>
    <s v=""/>
    <s v="Oui"/>
    <n v="1"/>
    <n v="1"/>
    <n v="0"/>
    <n v="0"/>
    <n v="1"/>
    <n v="0"/>
    <n v="0"/>
    <n v="0"/>
    <n v="0"/>
    <n v="0"/>
    <n v="0"/>
    <n v="0"/>
    <n v="0"/>
    <n v="0"/>
    <s v=""/>
    <n v="1"/>
    <n v="1"/>
    <n v="1"/>
    <n v="1"/>
    <n v="0"/>
    <n v="0"/>
    <n v="0"/>
    <s v="Non"/>
    <s v="Non"/>
    <s v="Oui"/>
    <s v="Sud-Est"/>
    <s v="Meme"/>
    <s v="Jacmel"/>
    <s v="Meme"/>
    <x v="0"/>
    <s v=""/>
    <s v=""/>
    <x v="0"/>
    <s v=""/>
    <s v=""/>
    <x v="0"/>
    <s v=""/>
    <x v="0"/>
    <x v="0"/>
    <s v=""/>
    <x v="0"/>
    <s v=""/>
    <s v=""/>
    <s v=""/>
    <s v=""/>
    <s v=""/>
    <s v=""/>
    <s v=""/>
    <s v=""/>
    <s v=""/>
    <s v=""/>
    <s v=""/>
    <s v=""/>
    <x v="0"/>
    <x v="0"/>
    <x v="0"/>
    <x v="0"/>
    <x v="0"/>
    <x v="0"/>
    <x v="0"/>
  </r>
  <r>
    <s v="42d78d50-1ad3-4610-8df0-f8f728d61f13"/>
    <s v="2021-06-25"/>
    <s v="Croix-Rouge Neerlandaise"/>
    <s v="Croix-Rouge Neerlandaise"/>
    <s v="OJ_9690"/>
    <x v="4"/>
    <s v="Jacmel"/>
    <s v="Jacmel"/>
    <s v="Beaudoin"/>
    <s v="Marché Beaudoin"/>
    <x v="1"/>
    <s v="Enquête auprès d'un marchand"/>
    <s v=""/>
    <s v=""/>
    <s v=""/>
    <s v=""/>
    <s v=""/>
    <s v=""/>
    <s v=""/>
    <s v=""/>
    <s v=""/>
    <s v=""/>
    <s v=""/>
    <s v=""/>
    <s v=""/>
    <s v=""/>
    <s v=""/>
    <s v=""/>
    <s v="Femme"/>
    <s v="Détaillant avec boutique"/>
    <n v="0"/>
    <n v="0"/>
    <n v="0"/>
    <n v="0"/>
    <n v="0"/>
    <n v="0"/>
    <n v="0"/>
    <n v="0"/>
    <n v="0"/>
    <n v="1"/>
    <s v="Je ne sais pas / Je ne souhaite pas répondre"/>
    <s v="Je ne sais pas / Je ne souhaite pas répondre"/>
    <s v=""/>
    <s v=""/>
    <s v=""/>
    <s v=""/>
    <s v=""/>
    <s v=""/>
    <s v=""/>
    <s v=""/>
    <s v=""/>
    <s v=""/>
    <s v=""/>
    <s v=""/>
    <s v=""/>
    <s v=""/>
    <s v=""/>
    <s v="Je ne sais pas, je ne souhaite pas répondre"/>
    <s v=""/>
    <s v=""/>
    <s v=""/>
    <s v=""/>
    <s v=""/>
    <s v=""/>
    <s v=""/>
    <s v=""/>
    <s v=""/>
    <s v=""/>
    <s v=""/>
    <s v=""/>
    <s v=""/>
    <s v=""/>
    <s v=""/>
    <s v=""/>
    <s v=""/>
    <s v=""/>
    <s v=""/>
    <s v=""/>
    <s v=""/>
    <s v=""/>
    <s v="Je ne sais pas, je ne souhaite pas répondre"/>
    <s v="Non"/>
    <s v="Oui"/>
    <s v="Sud-Est"/>
    <s v="Meme"/>
    <s v="Jacmel"/>
    <s v="Meme"/>
    <x v="0"/>
    <s v=""/>
    <s v=""/>
    <x v="0"/>
    <s v=""/>
    <s v=""/>
    <x v="0"/>
    <s v=""/>
    <x v="0"/>
    <x v="0"/>
    <s v=""/>
    <x v="0"/>
    <s v=""/>
    <s v=""/>
    <s v=""/>
    <s v=""/>
    <s v=""/>
    <s v=""/>
    <s v=""/>
    <s v=""/>
    <s v=""/>
    <s v=""/>
    <s v=""/>
    <s v=""/>
    <x v="0"/>
    <x v="0"/>
    <x v="0"/>
    <x v="0"/>
    <x v="0"/>
    <x v="0"/>
    <x v="0"/>
  </r>
  <r>
    <s v="9a4d6d2f-1de2-4adf-94c5-0bb59b243df9"/>
    <s v="2021-06-25"/>
    <s v="Croix-Rouge Neerlandaise"/>
    <s v="Croix-Rouge Neerlandaise"/>
    <s v="PS_6827"/>
    <x v="4"/>
    <s v="Jacmel"/>
    <s v="Jacmel"/>
    <s v="Beaudoin"/>
    <s v="Marché Beaudoin"/>
    <x v="1"/>
    <s v="Enquête auprès d'un marchand"/>
    <n v="250"/>
    <n v="115.384615384615"/>
    <n v="108.695652173913"/>
    <n v="103.448275862068"/>
    <s v=""/>
    <s v=""/>
    <s v="Je ne sais pas, je ne souhaite pas répondre"/>
    <s v=""/>
    <s v=""/>
    <s v=""/>
    <s v=""/>
    <s v=""/>
    <s v=""/>
    <s v=""/>
    <s v=""/>
    <s v=""/>
    <s v="Femme"/>
    <s v="Détaillant sur une table"/>
    <n v="1"/>
    <n v="0"/>
    <n v="0"/>
    <n v="0"/>
    <n v="0"/>
    <n v="0"/>
    <n v="0"/>
    <n v="0"/>
    <n v="0"/>
    <n v="0"/>
    <s v="Oui, il y a moins de commerçants par rapport au mois passé"/>
    <s v="Moins de 20"/>
    <s v="Je ne sais pas, je ne souhaite pas répondre"/>
    <s v="Oui"/>
    <s v="Non"/>
    <s v="Je ne sais pas, je ne souhaite pas répondre"/>
    <m/>
    <m/>
    <m/>
    <s v=""/>
    <s v=""/>
    <s v=""/>
    <s v=""/>
    <s v=""/>
    <s v=""/>
    <s v=""/>
    <s v=""/>
    <s v="Oui"/>
    <n v="1"/>
    <n v="1"/>
    <n v="0"/>
    <n v="0"/>
    <n v="1"/>
    <n v="1"/>
    <n v="0"/>
    <n v="0"/>
    <n v="0"/>
    <n v="0"/>
    <n v="0"/>
    <n v="0"/>
    <n v="0"/>
    <n v="0"/>
    <s v=""/>
    <n v="1"/>
    <n v="1"/>
    <n v="0"/>
    <n v="0"/>
    <n v="0"/>
    <n v="0"/>
    <n v="1"/>
    <s v="Non"/>
    <s v="Non"/>
    <s v="Oui"/>
    <s v="Sud-Est"/>
    <s v="Meme"/>
    <s v="Jacmel"/>
    <s v="Meme"/>
    <x v="0"/>
    <s v=""/>
    <s v=""/>
    <x v="0"/>
    <s v=""/>
    <s v=""/>
    <x v="0"/>
    <s v=""/>
    <x v="0"/>
    <x v="0"/>
    <s v=""/>
    <x v="0"/>
    <s v=""/>
    <s v=""/>
    <s v=""/>
    <s v=""/>
    <s v=""/>
    <s v=""/>
    <s v=""/>
    <s v=""/>
    <s v=""/>
    <s v=""/>
    <s v=""/>
    <s v=""/>
    <x v="0"/>
    <x v="0"/>
    <x v="0"/>
    <x v="0"/>
    <x v="0"/>
    <x v="0"/>
    <x v="0"/>
  </r>
  <r>
    <s v="b49e5c39-5ba0-44b9-be7c-65c2c86c740f"/>
    <s v="2021-06-25"/>
    <s v="Croix-Rouge Neerlandaise"/>
    <s v="Croix-Rouge Neerlandaise"/>
    <s v="PS_6827"/>
    <x v="4"/>
    <s v="Jacmel"/>
    <s v="Jacmel"/>
    <s v="Beaudoin"/>
    <s v="Marché Beaudoin"/>
    <x v="1"/>
    <s v="Enquête auprès d'un marchand"/>
    <n v="175"/>
    <n v="115.384615384615"/>
    <n v="108.695652173913"/>
    <n v="93.103448275861993"/>
    <n v="212.5"/>
    <s v=""/>
    <n v="425"/>
    <n v="30"/>
    <n v="25"/>
    <n v="50"/>
    <n v="300"/>
    <n v="30"/>
    <n v="100"/>
    <n v="50"/>
    <s v=""/>
    <s v=""/>
    <s v="Femme"/>
    <s v="Détaillant sur une table"/>
    <n v="1"/>
    <n v="0"/>
    <n v="0"/>
    <n v="0"/>
    <n v="0"/>
    <n v="0"/>
    <n v="0"/>
    <n v="0"/>
    <n v="0"/>
    <n v="0"/>
    <s v="Oui, il y a moins de commerçants par rapport au mois passé"/>
    <s v="Moins de 20"/>
    <s v="Je ne sais pas, je ne souhaite pas répondre"/>
    <s v="Oui"/>
    <s v="Non"/>
    <s v="Je ne sais pas, je ne souhaite pas répondre"/>
    <s v="Non"/>
    <s v=""/>
    <s v="Oui"/>
    <s v="Je ne sais pas, je ne souhaite pas répondre"/>
    <s v="Je ne sais pas, je ne souhaite pas répondre"/>
    <s v="Je ne sais pas, je ne souhaite pas répondre"/>
    <s v="Oui"/>
    <s v="Oui"/>
    <s v="Je ne sais pas, je ne souhaite pas répondre"/>
    <s v="Je ne sais pas, je ne souhaite pas répondre"/>
    <s v=""/>
    <s v="Oui"/>
    <n v="1"/>
    <n v="1"/>
    <n v="0"/>
    <n v="0"/>
    <n v="1"/>
    <n v="1"/>
    <n v="0"/>
    <n v="0"/>
    <n v="0"/>
    <n v="0"/>
    <n v="0"/>
    <n v="0"/>
    <n v="0"/>
    <n v="0"/>
    <s v=""/>
    <n v="1"/>
    <n v="1"/>
    <n v="0"/>
    <n v="1"/>
    <n v="0"/>
    <n v="0"/>
    <n v="0"/>
    <s v="Non"/>
    <s v="Non"/>
    <s v="Oui"/>
    <s v="Sud-Est"/>
    <s v="Meme"/>
    <s v="Jacmel"/>
    <s v="Meme"/>
    <x v="2"/>
    <n v="1"/>
    <n v="0"/>
    <x v="1"/>
    <n v="1"/>
    <n v="1"/>
    <x v="1"/>
    <n v="0"/>
    <x v="1"/>
    <x v="1"/>
    <n v="0"/>
    <x v="1"/>
    <n v="0"/>
    <n v="0"/>
    <s v=""/>
    <s v="Savon lessive Savon pour se laver"/>
    <n v="1"/>
    <n v="0"/>
    <n v="0"/>
    <n v="0"/>
    <n v="0"/>
    <n v="0"/>
    <n v="0"/>
    <n v="1"/>
    <x v="2"/>
    <x v="2"/>
    <x v="1"/>
    <x v="6"/>
    <x v="1"/>
    <x v="11"/>
    <x v="2"/>
  </r>
  <r>
    <s v="2449a4ee-bc9f-464b-9efb-22f7c24fd41d"/>
    <s v="2021-06-25"/>
    <s v="Croix-Rouge Neerlandaise"/>
    <s v="Croix-Rouge Neerlandaise"/>
    <s v="PS_6827"/>
    <x v="4"/>
    <s v="Jacmel"/>
    <s v="Jacmel"/>
    <s v="Beaudoin"/>
    <s v="Marché Beaudoin"/>
    <x v="1"/>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5152c93-4c02-479d-b276-f00e56798900"/>
    <s v="2021-06-25"/>
    <s v="Croix-Rouge Neerlandaise"/>
    <s v="Croix-Rouge Neerlandaise"/>
    <s v="PS_6827"/>
    <x v="4"/>
    <s v="Jacmel"/>
    <s v="Jacmel"/>
    <s v="Beaudoin"/>
    <s v="Marché Beaudoin"/>
    <x v="1"/>
    <s v="Enquête auprès d'un marchand"/>
    <s v=""/>
    <s v=""/>
    <s v=""/>
    <s v=""/>
    <s v=""/>
    <s v=""/>
    <s v=""/>
    <n v="30"/>
    <n v="25"/>
    <n v="50"/>
    <s v=""/>
    <n v="35"/>
    <n v="125"/>
    <s v=""/>
    <s v=""/>
    <s v=""/>
    <s v="Femme"/>
    <s v="Détaillant sur une table"/>
    <n v="1"/>
    <n v="0"/>
    <n v="0"/>
    <n v="0"/>
    <n v="0"/>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Oui"/>
    <s v=""/>
    <s v=""/>
    <s v=""/>
    <s v=""/>
    <s v=""/>
    <s v=""/>
    <s v=""/>
    <s v=""/>
    <s v=""/>
    <s v=""/>
    <s v=""/>
    <s v=""/>
    <s v=""/>
    <s v=""/>
    <s v=""/>
    <s v=""/>
    <s v=""/>
    <s v=""/>
    <s v=""/>
    <s v=""/>
    <s v=""/>
    <s v=""/>
    <s v=""/>
    <s v=""/>
    <s v=""/>
    <s v=""/>
    <s v=""/>
    <s v=""/>
    <s v=""/>
    <s v=""/>
    <s v=""/>
    <s v=""/>
    <x v="1"/>
    <s v=""/>
    <s v=""/>
    <x v="0"/>
    <s v=""/>
    <s v=""/>
    <x v="0"/>
    <s v=""/>
    <x v="0"/>
    <x v="0"/>
    <s v=""/>
    <x v="0"/>
    <s v=""/>
    <s v=""/>
    <s v=""/>
    <s v=""/>
    <s v=""/>
    <s v=""/>
    <s v=""/>
    <s v=""/>
    <s v=""/>
    <s v=""/>
    <s v=""/>
    <s v=""/>
    <x v="2"/>
    <x v="2"/>
    <x v="1"/>
    <x v="6"/>
    <x v="1"/>
    <x v="12"/>
    <x v="1"/>
  </r>
  <r>
    <s v="104978b6-6a98-4935-8399-c4fb36a845be"/>
    <s v="2021-06-25"/>
    <s v="WFP"/>
    <s v="WFP"/>
    <s v="nord_5661"/>
    <x v="6"/>
    <s v="Limonade"/>
    <s v="Limonade"/>
    <s v="Limonade"/>
    <s v="Marché principal de Limonade"/>
    <x v="1"/>
    <s v="Enquête auprès d'un marchand"/>
    <n v="122.5"/>
    <n v="134.61538461538399"/>
    <n v="106.521739130434"/>
    <n v="96.551724137931004"/>
    <n v="291.666666666666"/>
    <n v="437.5"/>
    <n v="500"/>
    <s v=""/>
    <s v=""/>
    <s v=""/>
    <s v=""/>
    <s v=""/>
    <s v=""/>
    <s v=""/>
    <s v=""/>
    <s v=""/>
    <s v="Femme"/>
    <s v="Détaillant sur une table"/>
    <n v="1"/>
    <n v="0"/>
    <n v="0"/>
    <n v="0"/>
    <n v="0"/>
    <n v="0"/>
    <n v="0"/>
    <n v="0"/>
    <n v="0"/>
    <n v="0"/>
    <s v="Non, il n'y a pas eu de variation"/>
    <s v="Moins de 20"/>
    <s v="Oui"/>
    <s v="Oui"/>
    <s v="Oui"/>
    <s v="Oui"/>
    <s v="Non"/>
    <s v="Non"/>
    <s v="Non"/>
    <s v=""/>
    <s v=""/>
    <s v=""/>
    <s v=""/>
    <s v=""/>
    <s v=""/>
    <s v=""/>
    <s v=""/>
    <s v="Non"/>
    <s v=""/>
    <s v=""/>
    <s v=""/>
    <s v=""/>
    <s v=""/>
    <s v=""/>
    <s v=""/>
    <s v=""/>
    <s v=""/>
    <s v=""/>
    <s v=""/>
    <s v=""/>
    <s v=""/>
    <s v=""/>
    <s v=""/>
    <s v=""/>
    <s v=""/>
    <s v=""/>
    <s v=""/>
    <s v=""/>
    <s v=""/>
    <s v=""/>
    <s v="Non"/>
    <s v="Non"/>
    <s v="Oui"/>
    <s v="Nord"/>
    <s v="Meme"/>
    <s v="Cap-Haïtien"/>
    <s v="Différent"/>
    <x v="0"/>
    <s v=""/>
    <s v=""/>
    <x v="0"/>
    <s v=""/>
    <s v=""/>
    <x v="0"/>
    <s v=""/>
    <x v="0"/>
    <x v="0"/>
    <s v=""/>
    <x v="0"/>
    <s v=""/>
    <s v=""/>
    <s v=""/>
    <s v=""/>
    <s v=""/>
    <s v=""/>
    <s v=""/>
    <s v=""/>
    <s v=""/>
    <s v=""/>
    <s v=""/>
    <s v=""/>
    <x v="0"/>
    <x v="0"/>
    <x v="0"/>
    <x v="0"/>
    <x v="0"/>
    <x v="0"/>
    <x v="0"/>
  </r>
  <r>
    <s v="dad53f0e-3804-48a5-840c-9f461358e3fa"/>
    <s v="2021-06-25"/>
    <s v="WFP"/>
    <s v="WFP"/>
    <s v="nord_5661"/>
    <x v="6"/>
    <s v="Limonade"/>
    <s v="Limonade"/>
    <s v="Limonade"/>
    <s v="Marché principal de Limonade"/>
    <x v="1"/>
    <s v="Enquête auprès d'un marchand"/>
    <n v="122.5"/>
    <n v="134.61538461538399"/>
    <n v="106.521739130434"/>
    <n v="96.551724137931004"/>
    <n v="291.666666666666"/>
    <n v="437.5"/>
    <n v="600"/>
    <s v=""/>
    <s v=""/>
    <s v=""/>
    <s v=""/>
    <s v=""/>
    <s v=""/>
    <s v=""/>
    <s v=""/>
    <s v=""/>
    <s v="Femme"/>
    <s v="Détaillant sur une table"/>
    <n v="1"/>
    <n v="0"/>
    <n v="0"/>
    <n v="0"/>
    <n v="0"/>
    <n v="0"/>
    <n v="0"/>
    <n v="0"/>
    <n v="0"/>
    <n v="0"/>
    <s v="Non, il n'y a pas eu de variation"/>
    <s v="Moins de 20"/>
    <s v="Oui"/>
    <s v="Oui"/>
    <s v="Oui"/>
    <s v="Oui"/>
    <s v="Oui"/>
    <s v="Non"/>
    <s v="Non"/>
    <s v=""/>
    <s v=""/>
    <s v=""/>
    <s v=""/>
    <s v=""/>
    <s v=""/>
    <s v=""/>
    <s v=""/>
    <s v="Non"/>
    <s v=""/>
    <s v=""/>
    <s v=""/>
    <s v=""/>
    <s v=""/>
    <s v=""/>
    <s v=""/>
    <s v=""/>
    <s v=""/>
    <s v=""/>
    <s v=""/>
    <s v=""/>
    <s v=""/>
    <s v=""/>
    <s v=""/>
    <s v=""/>
    <s v=""/>
    <s v=""/>
    <s v=""/>
    <s v=""/>
    <s v=""/>
    <s v=""/>
    <s v="Non"/>
    <s v="Non"/>
    <s v="Oui"/>
    <s v="Nord"/>
    <s v="Meme"/>
    <s v="Limonade"/>
    <s v="Meme"/>
    <x v="0"/>
    <s v=""/>
    <s v=""/>
    <x v="0"/>
    <s v=""/>
    <s v=""/>
    <x v="0"/>
    <s v=""/>
    <x v="0"/>
    <x v="0"/>
    <s v=""/>
    <x v="0"/>
    <s v=""/>
    <s v=""/>
    <s v=""/>
    <s v=""/>
    <s v=""/>
    <s v=""/>
    <s v=""/>
    <s v=""/>
    <s v=""/>
    <s v=""/>
    <s v=""/>
    <s v=""/>
    <x v="0"/>
    <x v="0"/>
    <x v="0"/>
    <x v="0"/>
    <x v="0"/>
    <x v="0"/>
    <x v="0"/>
  </r>
  <r>
    <s v="f34c3dec-1292-4b8d-b36a-a83eb21ec7f9"/>
    <s v="2021-06-25"/>
    <s v="WFP"/>
    <s v="WFP"/>
    <s v="nord_5661"/>
    <x v="6"/>
    <s v="Limonade"/>
    <s v="Limonade"/>
    <s v="Limonade"/>
    <s v="Marché principal de Limonade"/>
    <x v="1"/>
    <s v="Enquête auprès d'un marchand"/>
    <n v="122.5"/>
    <n v="134.61538461538399"/>
    <n v="106.521739130434"/>
    <n v="96.551724137931004"/>
    <n v="291.666666666666"/>
    <n v="437.5"/>
    <n v="700"/>
    <s v=""/>
    <s v=""/>
    <s v=""/>
    <s v=""/>
    <s v=""/>
    <s v=""/>
    <s v=""/>
    <s v=""/>
    <s v=""/>
    <s v="Femme"/>
    <s v="Détaillant sur une table"/>
    <n v="1"/>
    <n v="0"/>
    <n v="0"/>
    <n v="0"/>
    <n v="0"/>
    <n v="0"/>
    <n v="0"/>
    <n v="0"/>
    <n v="0"/>
    <n v="0"/>
    <s v="Non, il n'y a pas eu de variation"/>
    <s v="Moins de 20"/>
    <s v="Oui"/>
    <s v="Oui"/>
    <s v="Oui"/>
    <s v="Oui"/>
    <s v="Non"/>
    <s v="Non"/>
    <s v="Oui"/>
    <s v=""/>
    <s v=""/>
    <s v=""/>
    <s v=""/>
    <s v=""/>
    <s v=""/>
    <s v=""/>
    <s v=""/>
    <s v="Non"/>
    <s v=""/>
    <s v=""/>
    <s v=""/>
    <s v=""/>
    <s v=""/>
    <s v=""/>
    <s v=""/>
    <s v=""/>
    <s v=""/>
    <s v=""/>
    <s v=""/>
    <s v=""/>
    <s v=""/>
    <s v=""/>
    <s v=""/>
    <s v=""/>
    <s v=""/>
    <s v=""/>
    <s v=""/>
    <s v=""/>
    <s v=""/>
    <s v=""/>
    <s v="Non"/>
    <s v="Non"/>
    <s v="Oui"/>
    <s v="Nord"/>
    <s v="Meme"/>
    <s v="Cap-Haïtien"/>
    <s v="Différent"/>
    <x v="0"/>
    <s v=""/>
    <s v=""/>
    <x v="0"/>
    <s v=""/>
    <s v=""/>
    <x v="0"/>
    <s v=""/>
    <x v="0"/>
    <x v="0"/>
    <s v=""/>
    <x v="0"/>
    <s v=""/>
    <s v=""/>
    <s v=""/>
    <s v=""/>
    <s v=""/>
    <s v=""/>
    <s v=""/>
    <s v=""/>
    <s v=""/>
    <s v=""/>
    <s v=""/>
    <s v=""/>
    <x v="0"/>
    <x v="0"/>
    <x v="0"/>
    <x v="0"/>
    <x v="0"/>
    <x v="0"/>
    <x v="0"/>
  </r>
  <r>
    <s v="b6afad6f-5bdd-4374-8abc-ea831c93796d"/>
    <s v="2021-06-25"/>
    <s v="WFP"/>
    <s v="WFP"/>
    <s v="nord_5661"/>
    <x v="6"/>
    <s v="Limonade"/>
    <s v="Limonade"/>
    <s v="Limonade"/>
    <s v="Marché principal de Limonade"/>
    <x v="1"/>
    <s v="Enquête auprès d'un marchand"/>
    <s v=""/>
    <s v=""/>
    <s v=""/>
    <s v=""/>
    <s v=""/>
    <s v=""/>
    <s v=""/>
    <n v="25"/>
    <n v="15"/>
    <n v="25"/>
    <n v="150"/>
    <n v="15"/>
    <n v="42.5"/>
    <n v="60"/>
    <n v="5"/>
    <s v=""/>
    <s v="Femme"/>
    <s v="Détaillant mobile"/>
    <n v="1"/>
    <n v="0"/>
    <n v="0"/>
    <n v="0"/>
    <n v="0"/>
    <n v="0"/>
    <n v="0"/>
    <n v="0"/>
    <n v="0"/>
    <n v="0"/>
    <s v="Non, il n'y a pas eu de variation"/>
    <s v="Moins de 20"/>
    <s v=""/>
    <s v=""/>
    <s v=""/>
    <s v=""/>
    <s v=""/>
    <s v=""/>
    <s v=""/>
    <s v="Non"/>
    <s v="Non"/>
    <s v="Oui"/>
    <s v="Oui"/>
    <s v="Oui"/>
    <s v="Oui"/>
    <s v="Oui"/>
    <s v="Non"/>
    <s v=""/>
    <s v=""/>
    <s v=""/>
    <s v=""/>
    <s v=""/>
    <s v=""/>
    <s v=""/>
    <s v=""/>
    <s v=""/>
    <s v=""/>
    <s v=""/>
    <s v=""/>
    <s v=""/>
    <s v=""/>
    <s v=""/>
    <s v=""/>
    <s v=""/>
    <s v=""/>
    <s v=""/>
    <s v=""/>
    <s v=""/>
    <s v=""/>
    <s v=""/>
    <s v=""/>
    <s v=""/>
    <s v=""/>
    <s v=""/>
    <s v=""/>
    <s v=""/>
    <s v=""/>
    <x v="1"/>
    <s v=""/>
    <s v=""/>
    <x v="0"/>
    <s v=""/>
    <s v=""/>
    <x v="0"/>
    <s v=""/>
    <x v="0"/>
    <x v="0"/>
    <s v=""/>
    <x v="0"/>
    <s v=""/>
    <s v=""/>
    <s v=""/>
    <s v=""/>
    <s v=""/>
    <s v=""/>
    <s v=""/>
    <s v=""/>
    <s v=""/>
    <s v=""/>
    <s v=""/>
    <s v=""/>
    <x v="2"/>
    <x v="2"/>
    <x v="1"/>
    <x v="7"/>
    <x v="1"/>
    <x v="13"/>
    <x v="2"/>
  </r>
  <r>
    <s v="aa1e70d4-faac-416a-8c85-3bc25487c321"/>
    <s v="2021-06-25"/>
    <s v="WFP"/>
    <s v="WFP"/>
    <s v="nord_5661"/>
    <x v="6"/>
    <s v="Limonade"/>
    <s v="Limonade"/>
    <s v="Limonade"/>
    <s v="Marché principal de Limonade"/>
    <x v="1"/>
    <s v="Enquête auprès d'un marchand"/>
    <s v=""/>
    <s v=""/>
    <s v=""/>
    <s v=""/>
    <s v=""/>
    <s v=""/>
    <s v=""/>
    <n v="25"/>
    <n v="15"/>
    <n v="25"/>
    <n v="150"/>
    <n v="15"/>
    <n v="56.6666666666666"/>
    <n v="75"/>
    <n v="5"/>
    <s v=""/>
    <s v="Femme"/>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s v=""/>
    <s v=""/>
    <s v=""/>
    <s v=""/>
    <s v=""/>
    <s v=""/>
    <s v=""/>
    <x v="1"/>
    <s v=""/>
    <s v=""/>
    <x v="0"/>
    <s v=""/>
    <s v=""/>
    <x v="0"/>
    <s v=""/>
    <x v="0"/>
    <x v="0"/>
    <s v=""/>
    <x v="0"/>
    <s v=""/>
    <s v=""/>
    <s v=""/>
    <s v=""/>
    <s v=""/>
    <s v=""/>
    <s v=""/>
    <s v=""/>
    <s v=""/>
    <s v=""/>
    <s v=""/>
    <s v=""/>
    <x v="2"/>
    <x v="2"/>
    <x v="1"/>
    <x v="7"/>
    <x v="1"/>
    <x v="14"/>
    <x v="1"/>
  </r>
  <r>
    <s v="3683de55-0069-4538-b979-e6174bebadb2"/>
    <s v="2021-06-25"/>
    <s v="WFP"/>
    <s v="WFP"/>
    <s v="nord_5661"/>
    <x v="6"/>
    <s v="Limonade"/>
    <s v="Limonade"/>
    <s v="Limonade"/>
    <s v="Marché principal de Limonade"/>
    <x v="1"/>
    <s v="Enquête auprès d'un marchand"/>
    <s v=""/>
    <s v=""/>
    <s v=""/>
    <s v=""/>
    <s v=""/>
    <s v=""/>
    <s v=""/>
    <n v="25"/>
    <n v="15"/>
    <n v="25"/>
    <n v="150"/>
    <n v="15"/>
    <n v="42.5"/>
    <n v="75"/>
    <n v="5"/>
    <s v=""/>
    <s v="Femme"/>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s v=""/>
    <s v=""/>
    <s v=""/>
    <s v=""/>
    <s v=""/>
    <s v=""/>
    <s v=""/>
    <x v="1"/>
    <s v=""/>
    <s v=""/>
    <x v="0"/>
    <s v=""/>
    <s v=""/>
    <x v="0"/>
    <s v=""/>
    <x v="0"/>
    <x v="0"/>
    <s v=""/>
    <x v="0"/>
    <s v=""/>
    <s v=""/>
    <s v=""/>
    <s v=""/>
    <s v=""/>
    <s v=""/>
    <s v=""/>
    <s v=""/>
    <s v=""/>
    <s v=""/>
    <s v=""/>
    <s v=""/>
    <x v="2"/>
    <x v="2"/>
    <x v="1"/>
    <x v="7"/>
    <x v="1"/>
    <x v="14"/>
    <x v="1"/>
  </r>
  <r>
    <s v="45dda2a2-2f5a-46fb-9271-5e1da730191c"/>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a5d7a3ca-e5f4-426c-9376-f76b4b0da550"/>
    <s v="2021-06-25"/>
    <s v="WFP"/>
    <s v="WFP"/>
    <s v="nord_5661"/>
    <x v="6"/>
    <s v="Limonade"/>
    <s v="Limonade"/>
    <s v="Limonade"/>
    <s v="Marché principal de Limonad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f33254f8-31cd-4d27-a1b7-b3dc75d616f1"/>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07cef92a-5c8e-4410-8682-19988a836adc"/>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a6a672fe-c302-4b20-b37a-8d91f7b10c55"/>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1b1a7900-86f3-48ef-804d-fc76741233cf"/>
    <s v="2021-06-25"/>
    <s v="WFP"/>
    <s v="WFP"/>
    <s v="nord_5661"/>
    <x v="6"/>
    <s v="Limonade"/>
    <s v="Limonade"/>
    <s v="Limonade"/>
    <s v="Marché principal de Limonad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24e9c6a-f2ea-43b6-86d0-b92f7e096706"/>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28092fba-71ea-4cc9-a94e-7564dd6d96ef"/>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5f185ce5-4789-460d-96c7-5c1ef5a7b767"/>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9abc1554-2600-4586-b6ba-7c61ac6b9103"/>
    <s v="2021-06-25"/>
    <s v="WFP"/>
    <s v="WFP"/>
    <s v="nord_5661"/>
    <x v="6"/>
    <s v="Limonade"/>
    <s v="Limonade"/>
    <s v="Limonade"/>
    <s v="Marché principal de Limonad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66d7001-f1bf-491e-8234-ba8703054793"/>
    <s v="2021-06-26"/>
    <s v="WFP"/>
    <s v="WFP"/>
    <s v="nord_5720"/>
    <x v="6"/>
    <s v="Cap-Haïtien"/>
    <s v="Cap-Haïtien"/>
    <s v="Centre-ville de Cap Haïtien"/>
    <s v="Marché de Cluny"/>
    <x v="1"/>
    <s v="Enquête auprès d'un marchand"/>
    <n v="150"/>
    <n v="115.384615384615"/>
    <n v="104.347826086956"/>
    <n v="93.103448275861993"/>
    <n v="250"/>
    <n v="375"/>
    <n v="800"/>
    <s v=""/>
    <s v=""/>
    <s v=""/>
    <s v=""/>
    <s v=""/>
    <s v=""/>
    <s v=""/>
    <s v=""/>
    <s v=""/>
    <s v="Femme"/>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s v="Oui"/>
    <s v="Non"/>
    <s v="Oui"/>
    <s v="Nord"/>
    <s v="Meme"/>
    <s v="Cap-Haïtien"/>
    <s v="Meme"/>
    <x v="0"/>
    <s v=""/>
    <s v=""/>
    <x v="0"/>
    <s v=""/>
    <s v=""/>
    <x v="0"/>
    <s v=""/>
    <x v="0"/>
    <x v="0"/>
    <s v=""/>
    <x v="0"/>
    <s v=""/>
    <s v=""/>
    <s v=""/>
    <s v=""/>
    <s v=""/>
    <s v=""/>
    <s v=""/>
    <s v=""/>
    <s v=""/>
    <s v=""/>
    <s v=""/>
    <s v=""/>
    <x v="0"/>
    <x v="0"/>
    <x v="0"/>
    <x v="0"/>
    <x v="0"/>
    <x v="0"/>
    <x v="0"/>
  </r>
  <r>
    <s v="4fb39e8d-31ec-4881-a4db-b2965841e4bb"/>
    <s v="2021-06-26"/>
    <s v="WFP"/>
    <s v="WFP"/>
    <s v="nord_5720"/>
    <x v="6"/>
    <s v="Cap-Haïtien"/>
    <s v="Cap-Haïtien"/>
    <s v="Centre-ville de Cap Haïtien"/>
    <s v="Marché de Cluny"/>
    <x v="1"/>
    <s v="Enquête auprès d'un marchand"/>
    <s v=""/>
    <s v=""/>
    <s v=""/>
    <s v=""/>
    <s v=""/>
    <s v=""/>
    <s v=""/>
    <n v="25"/>
    <n v="15"/>
    <n v="20"/>
    <n v="150"/>
    <n v="17.307692307692299"/>
    <n v="56.6666666666666"/>
    <n v="75"/>
    <n v="5"/>
    <s v=""/>
    <s v="Femme"/>
    <s v="Détaillant sur une table"/>
    <n v="1"/>
    <n v="0"/>
    <n v="0"/>
    <n v="0"/>
    <n v="0"/>
    <n v="0"/>
    <n v="0"/>
    <n v="0"/>
    <n v="0"/>
    <n v="0"/>
    <s v="Non, il n'y a pas eu de variation"/>
    <s v="Moins de 20"/>
    <s v=""/>
    <s v=""/>
    <s v=""/>
    <s v=""/>
    <s v=""/>
    <s v=""/>
    <s v=""/>
    <s v="Non"/>
    <s v="Oui"/>
    <s v="Oui"/>
    <s v="Oui"/>
    <s v="Oui"/>
    <s v="Oui"/>
    <s v="Oui"/>
    <s v="Oui"/>
    <s v=""/>
    <s v=""/>
    <s v=""/>
    <s v=""/>
    <s v=""/>
    <s v=""/>
    <s v=""/>
    <s v=""/>
    <s v=""/>
    <s v=""/>
    <s v=""/>
    <s v=""/>
    <s v=""/>
    <s v=""/>
    <s v=""/>
    <s v=""/>
    <s v=""/>
    <s v=""/>
    <s v=""/>
    <s v=""/>
    <s v=""/>
    <s v=""/>
    <s v=""/>
    <s v=""/>
    <s v=""/>
    <s v=""/>
    <s v=""/>
    <s v=""/>
    <s v=""/>
    <s v=""/>
    <x v="1"/>
    <s v=""/>
    <s v=""/>
    <x v="0"/>
    <s v=""/>
    <s v=""/>
    <x v="0"/>
    <s v=""/>
    <x v="0"/>
    <x v="0"/>
    <s v=""/>
    <x v="0"/>
    <s v=""/>
    <s v=""/>
    <s v=""/>
    <s v=""/>
    <s v=""/>
    <s v=""/>
    <s v=""/>
    <s v=""/>
    <s v=""/>
    <s v=""/>
    <s v=""/>
    <s v=""/>
    <x v="1"/>
    <x v="2"/>
    <x v="1"/>
    <x v="7"/>
    <x v="1"/>
    <x v="14"/>
    <x v="2"/>
  </r>
  <r>
    <s v="d01bc54d-afda-4849-9640-4972a9540be1"/>
    <s v="2021-06-26"/>
    <s v="WFP"/>
    <s v="WFP"/>
    <s v="nord_5720"/>
    <x v="6"/>
    <s v="Cap-Haïtien"/>
    <s v="Cap-Haïtien"/>
    <s v="Centre-ville de Cap Haïtien"/>
    <s v="Marché de Cluny"/>
    <x v="1"/>
    <s v="Enquête auprès d'un marchand"/>
    <s v=""/>
    <s v=""/>
    <s v=""/>
    <s v=""/>
    <s v=""/>
    <s v=""/>
    <s v=""/>
    <n v="25"/>
    <n v="15"/>
    <n v="20"/>
    <n v="150"/>
    <n v="15"/>
    <n v="42.5"/>
    <n v="75"/>
    <n v="5"/>
    <s v=""/>
    <s v="Femme"/>
    <s v="Détaillant mobile"/>
    <n v="1"/>
    <n v="0"/>
    <n v="0"/>
    <n v="0"/>
    <n v="0"/>
    <n v="0"/>
    <n v="0"/>
    <n v="0"/>
    <n v="0"/>
    <n v="0"/>
    <s v="Je ne sais pas / Je ne souhaite pas répondre"/>
    <s v="Moins de 20"/>
    <s v=""/>
    <s v=""/>
    <s v=""/>
    <s v=""/>
    <s v=""/>
    <s v=""/>
    <s v=""/>
    <s v="Non"/>
    <s v="Oui"/>
    <s v="Oui"/>
    <s v="Oui"/>
    <s v="Oui"/>
    <s v="Oui"/>
    <s v="Oui"/>
    <s v="Oui"/>
    <s v=""/>
    <s v=""/>
    <s v=""/>
    <s v=""/>
    <s v=""/>
    <s v=""/>
    <s v=""/>
    <s v=""/>
    <s v=""/>
    <s v=""/>
    <s v=""/>
    <s v=""/>
    <s v=""/>
    <s v=""/>
    <s v=""/>
    <s v=""/>
    <s v=""/>
    <s v=""/>
    <s v=""/>
    <s v=""/>
    <s v=""/>
    <s v=""/>
    <s v=""/>
    <s v=""/>
    <s v=""/>
    <s v=""/>
    <s v=""/>
    <s v=""/>
    <s v=""/>
    <s v=""/>
    <x v="1"/>
    <s v=""/>
    <s v=""/>
    <x v="0"/>
    <s v=""/>
    <s v=""/>
    <x v="0"/>
    <s v=""/>
    <x v="0"/>
    <x v="0"/>
    <s v=""/>
    <x v="0"/>
    <s v=""/>
    <s v=""/>
    <s v=""/>
    <s v=""/>
    <s v=""/>
    <s v=""/>
    <s v=""/>
    <s v=""/>
    <s v=""/>
    <s v=""/>
    <s v=""/>
    <s v=""/>
    <x v="1"/>
    <x v="2"/>
    <x v="1"/>
    <x v="7"/>
    <x v="1"/>
    <x v="14"/>
    <x v="2"/>
  </r>
  <r>
    <s v="39c45380-b915-4309-aad9-0df6e9447883"/>
    <s v="2021-06-26"/>
    <s v="WFP"/>
    <s v="WFP"/>
    <s v="nord_5720"/>
    <x v="6"/>
    <s v="Cap-Haïtien"/>
    <s v="Cap-Haïtien"/>
    <s v="Centre-ville de Cap Haïtien"/>
    <s v="Marché de Cluny"/>
    <x v="1"/>
    <s v="Enquête auprès d'un marchand"/>
    <n v="150"/>
    <n v="103.846153846153"/>
    <n v="108.695652173913"/>
    <n v="93.103448275861993"/>
    <n v="250"/>
    <n v="375"/>
    <n v="750"/>
    <s v=""/>
    <s v=""/>
    <s v=""/>
    <s v=""/>
    <s v=""/>
    <s v=""/>
    <s v=""/>
    <s v=""/>
    <s v=""/>
    <s v="Femme"/>
    <s v="Détaillant sur une table"/>
    <n v="1"/>
    <n v="0"/>
    <n v="0"/>
    <n v="0"/>
    <n v="0"/>
    <n v="0"/>
    <n v="0"/>
    <n v="0"/>
    <n v="0"/>
    <n v="0"/>
    <s v="Non, il n'y a pas eu de variation"/>
    <s v="Moins de 20"/>
    <s v="Oui"/>
    <s v="Non"/>
    <s v="Oui"/>
    <s v="Non"/>
    <s v="Oui"/>
    <s v="Non"/>
    <s v="Oui"/>
    <s v=""/>
    <s v=""/>
    <s v=""/>
    <s v=""/>
    <s v=""/>
    <s v=""/>
    <s v=""/>
    <s v=""/>
    <s v="Non"/>
    <s v=""/>
    <s v=""/>
    <s v=""/>
    <s v=""/>
    <s v=""/>
    <s v=""/>
    <s v=""/>
    <s v=""/>
    <s v=""/>
    <s v=""/>
    <s v=""/>
    <s v=""/>
    <s v=""/>
    <s v=""/>
    <s v=""/>
    <s v=""/>
    <s v=""/>
    <s v=""/>
    <s v=""/>
    <s v=""/>
    <s v=""/>
    <s v=""/>
    <s v="Oui"/>
    <s v="Non"/>
    <s v="Oui"/>
    <s v="Nord"/>
    <s v="Meme"/>
    <s v="Cap-Haïtien"/>
    <s v="Meme"/>
    <x v="0"/>
    <s v=""/>
    <s v=""/>
    <x v="0"/>
    <s v=""/>
    <s v=""/>
    <x v="0"/>
    <s v=""/>
    <x v="0"/>
    <x v="0"/>
    <s v=""/>
    <x v="0"/>
    <s v=""/>
    <s v=""/>
    <s v=""/>
    <s v=""/>
    <s v=""/>
    <s v=""/>
    <s v=""/>
    <s v=""/>
    <s v=""/>
    <s v=""/>
    <s v=""/>
    <s v=""/>
    <x v="0"/>
    <x v="0"/>
    <x v="0"/>
    <x v="0"/>
    <x v="0"/>
    <x v="0"/>
    <x v="0"/>
  </r>
  <r>
    <s v="2cf3d598-5c33-49bc-b27f-4a96f6d40f5a"/>
    <s v="2021-06-26"/>
    <s v="WFP"/>
    <s v="WFP"/>
    <s v="nord_5720"/>
    <x v="6"/>
    <s v="Cap-Haïtien"/>
    <s v="Cap-Haïtien"/>
    <s v="Centre-ville de Cap Haïtien"/>
    <s v="Marché de Cluny"/>
    <x v="1"/>
    <s v="Enquête auprès d'un marchand"/>
    <n v="150"/>
    <n v="115.384615384615"/>
    <n v="156.52173913043401"/>
    <n v="93.103448275861993"/>
    <n v="250"/>
    <n v="375"/>
    <n v="800"/>
    <s v=""/>
    <s v=""/>
    <s v=""/>
    <s v=""/>
    <s v=""/>
    <s v=""/>
    <s v=""/>
    <s v=""/>
    <s v=""/>
    <s v="Femme"/>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s v="Oui"/>
    <s v="Non"/>
    <s v="Oui"/>
    <s v="Nord"/>
    <s v="Meme"/>
    <s v="Cap-Haïtien"/>
    <s v="Meme"/>
    <x v="0"/>
    <s v=""/>
    <s v=""/>
    <x v="0"/>
    <s v=""/>
    <s v=""/>
    <x v="0"/>
    <s v=""/>
    <x v="0"/>
    <x v="0"/>
    <s v=""/>
    <x v="0"/>
    <s v=""/>
    <s v=""/>
    <s v=""/>
    <s v=""/>
    <s v=""/>
    <s v=""/>
    <s v=""/>
    <s v=""/>
    <s v=""/>
    <s v=""/>
    <s v=""/>
    <s v=""/>
    <x v="0"/>
    <x v="0"/>
    <x v="0"/>
    <x v="0"/>
    <x v="0"/>
    <x v="0"/>
    <x v="0"/>
  </r>
  <r>
    <s v="9c047205-70ae-4617-a40f-9f1e6bd44c9e"/>
    <s v="2021-06-26"/>
    <s v="WFP"/>
    <s v="WFP"/>
    <s v="nord_5720"/>
    <x v="6"/>
    <s v="Cap-Haïtien"/>
    <s v="Cap-Haïtien"/>
    <s v="Centre-ville de Cap Haïtien"/>
    <s v="Marché de Cluny"/>
    <x v="1"/>
    <s v="Enquête auprès d'un marchand"/>
    <s v=""/>
    <s v=""/>
    <s v=""/>
    <s v=""/>
    <s v=""/>
    <s v=""/>
    <s v=""/>
    <n v="25"/>
    <n v="15"/>
    <n v="20"/>
    <n v="150"/>
    <n v="15"/>
    <n v="42.5"/>
    <n v="75"/>
    <n v="5"/>
    <s v=""/>
    <s v="Femme"/>
    <s v="Détaillant sur une table"/>
    <n v="1"/>
    <n v="0"/>
    <n v="0"/>
    <n v="0"/>
    <n v="0"/>
    <n v="0"/>
    <n v="0"/>
    <n v="0"/>
    <n v="0"/>
    <n v="0"/>
    <s v="Non, il n'y a pas eu de variation"/>
    <s v="Moins de 20"/>
    <s v=""/>
    <s v=""/>
    <s v=""/>
    <s v=""/>
    <s v=""/>
    <s v=""/>
    <s v=""/>
    <s v="Non"/>
    <s v="Oui"/>
    <s v="Oui"/>
    <s v="Oui"/>
    <s v="Oui"/>
    <s v="Oui"/>
    <s v="Oui"/>
    <s v="Oui"/>
    <s v=""/>
    <s v=""/>
    <s v=""/>
    <s v=""/>
    <s v=""/>
    <s v=""/>
    <s v=""/>
    <s v=""/>
    <s v=""/>
    <s v=""/>
    <s v=""/>
    <s v=""/>
    <s v=""/>
    <s v=""/>
    <s v=""/>
    <s v=""/>
    <s v=""/>
    <s v=""/>
    <s v=""/>
    <s v=""/>
    <s v=""/>
    <s v=""/>
    <s v=""/>
    <s v=""/>
    <s v=""/>
    <s v=""/>
    <s v=""/>
    <s v=""/>
    <s v=""/>
    <s v=""/>
    <x v="1"/>
    <s v=""/>
    <s v=""/>
    <x v="0"/>
    <s v=""/>
    <s v=""/>
    <x v="0"/>
    <s v=""/>
    <x v="0"/>
    <x v="0"/>
    <s v=""/>
    <x v="0"/>
    <s v=""/>
    <s v=""/>
    <s v=""/>
    <s v=""/>
    <s v=""/>
    <s v=""/>
    <s v=""/>
    <s v=""/>
    <s v=""/>
    <s v=""/>
    <s v=""/>
    <s v=""/>
    <x v="1"/>
    <x v="2"/>
    <x v="1"/>
    <x v="7"/>
    <x v="1"/>
    <x v="14"/>
    <x v="2"/>
  </r>
  <r>
    <s v="7d5b228a-fb88-4706-984b-b47e4a0a8a13"/>
    <s v="2021-06-26"/>
    <s v="WFP"/>
    <s v="WFP"/>
    <s v="nord_5720"/>
    <x v="6"/>
    <s v="Cap-Haïtien"/>
    <s v="Cap-Haïtien"/>
    <s v="Centre-ville de Cap Haïtien"/>
    <s v="Marché de Cluny"/>
    <x v="1"/>
    <s v="Enquête auprès d'un marchand"/>
    <s v=""/>
    <s v=""/>
    <s v=""/>
    <s v=""/>
    <s v=""/>
    <s v=""/>
    <s v=""/>
    <n v="25"/>
    <n v="20"/>
    <n v="20"/>
    <n v="150"/>
    <n v="17.307692307692299"/>
    <n v="56.6666666666666"/>
    <n v="75"/>
    <n v="5"/>
    <s v=""/>
    <s v="Femme"/>
    <s v="Détaillant mobile"/>
    <n v="1"/>
    <n v="0"/>
    <n v="0"/>
    <n v="0"/>
    <n v="0"/>
    <n v="0"/>
    <n v="0"/>
    <n v="0"/>
    <n v="0"/>
    <n v="0"/>
    <s v="Non, il n'y a pas eu de variation"/>
    <s v="Moins de 20"/>
    <s v=""/>
    <s v=""/>
    <s v=""/>
    <s v=""/>
    <s v=""/>
    <s v=""/>
    <s v=""/>
    <s v="Non"/>
    <s v="Non"/>
    <s v="Oui"/>
    <s v="Oui"/>
    <s v="Oui"/>
    <s v="Oui"/>
    <s v="Oui"/>
    <s v="Oui"/>
    <s v=""/>
    <s v=""/>
    <s v=""/>
    <s v=""/>
    <s v=""/>
    <s v=""/>
    <s v=""/>
    <s v=""/>
    <s v=""/>
    <s v=""/>
    <s v=""/>
    <s v=""/>
    <s v=""/>
    <s v=""/>
    <s v=""/>
    <s v=""/>
    <s v=""/>
    <s v=""/>
    <s v=""/>
    <s v=""/>
    <s v=""/>
    <s v=""/>
    <s v=""/>
    <s v=""/>
    <s v=""/>
    <s v=""/>
    <s v=""/>
    <s v=""/>
    <s v=""/>
    <s v=""/>
    <x v="1"/>
    <s v=""/>
    <s v=""/>
    <x v="0"/>
    <s v=""/>
    <s v=""/>
    <x v="0"/>
    <s v=""/>
    <x v="0"/>
    <x v="0"/>
    <s v=""/>
    <x v="0"/>
    <s v=""/>
    <s v=""/>
    <s v=""/>
    <s v=""/>
    <s v=""/>
    <s v=""/>
    <s v=""/>
    <s v=""/>
    <s v=""/>
    <s v=""/>
    <s v=""/>
    <s v=""/>
    <x v="1"/>
    <x v="2"/>
    <x v="1"/>
    <x v="7"/>
    <x v="1"/>
    <x v="14"/>
    <x v="2"/>
  </r>
  <r>
    <s v="e443b8ce-3427-4a0f-bf0c-dc198a811d4b"/>
    <s v="2021-06-26"/>
    <s v="WFP"/>
    <s v="WFP"/>
    <s v="nord_5720"/>
    <x v="6"/>
    <s v="Cap-Haïtien"/>
    <s v="Cap-Haïtien"/>
    <s v="Centre-ville de Cap Haïtien"/>
    <s v="Marché de Cluny"/>
    <x v="1"/>
    <s v="Enquête auprès d'un marchand"/>
    <n v="150"/>
    <n v="115.384615384615"/>
    <n v="91.304347826086897"/>
    <n v="93.103448275861993"/>
    <n v="250"/>
    <n v="375"/>
    <n v="750"/>
    <s v=""/>
    <s v=""/>
    <s v=""/>
    <s v=""/>
    <s v=""/>
    <s v=""/>
    <s v=""/>
    <s v=""/>
    <s v=""/>
    <s v="Femme"/>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s v="Oui"/>
    <s v="Non"/>
    <s v="Oui"/>
    <s v="Nord"/>
    <s v="Meme"/>
    <s v="Cap-Haïtien"/>
    <s v="Meme"/>
    <x v="0"/>
    <s v=""/>
    <s v=""/>
    <x v="0"/>
    <s v=""/>
    <s v=""/>
    <x v="0"/>
    <s v=""/>
    <x v="0"/>
    <x v="0"/>
    <s v=""/>
    <x v="0"/>
    <s v=""/>
    <s v=""/>
    <s v=""/>
    <s v=""/>
    <s v=""/>
    <s v=""/>
    <s v=""/>
    <s v=""/>
    <s v=""/>
    <s v=""/>
    <s v=""/>
    <s v=""/>
    <x v="0"/>
    <x v="0"/>
    <x v="0"/>
    <x v="0"/>
    <x v="0"/>
    <x v="0"/>
    <x v="0"/>
  </r>
  <r>
    <s v="9aaded21-75fe-4c68-afc9-3c249a931c67"/>
    <s v="2021-06-26"/>
    <s v="MOJDDE"/>
    <s v="MOJDDE"/>
    <s v="SA0099"/>
    <x v="0"/>
    <s v="Port-à-Piment"/>
    <s v="Port-à-Piment"/>
    <s v="Port-à-piment"/>
    <s v="Marché de Port-à-Piment"/>
    <x v="0"/>
    <s v="Enquête auprès d'un marchand"/>
    <n v="100"/>
    <n v="96.153846153846104"/>
    <n v="54.347826086956502"/>
    <n v="77.586206896551701"/>
    <n v="175"/>
    <n v="166.666666666666"/>
    <n v="700"/>
    <s v=""/>
    <s v=""/>
    <s v=""/>
    <s v=""/>
    <s v=""/>
    <s v=""/>
    <s v=""/>
    <s v=""/>
    <s v=""/>
    <s v="Femme"/>
    <s v="Détaillant avec boutique"/>
    <n v="1"/>
    <n v="0"/>
    <n v="0"/>
    <n v="0"/>
    <n v="0"/>
    <n v="0"/>
    <n v="0"/>
    <n v="0"/>
    <n v="0"/>
    <n v="0"/>
    <s v="Non, il n'y a pas eu de variation"/>
    <s v="Moins de 20"/>
    <s v="Oui"/>
    <s v="Oui"/>
    <s v="Non"/>
    <s v="Oui"/>
    <s v="Non"/>
    <s v="Non"/>
    <s v="Oui"/>
    <s v=""/>
    <s v=""/>
    <s v=""/>
    <s v=""/>
    <s v=""/>
    <s v=""/>
    <s v=""/>
    <s v=""/>
    <s v="Je ne sais pas, je ne souhaite pas répondre"/>
    <s v=""/>
    <s v=""/>
    <s v=""/>
    <s v=""/>
    <s v=""/>
    <s v=""/>
    <s v=""/>
    <s v=""/>
    <s v=""/>
    <s v=""/>
    <s v=""/>
    <s v=""/>
    <s v=""/>
    <s v=""/>
    <s v=""/>
    <s v=""/>
    <s v=""/>
    <s v=""/>
    <s v=""/>
    <s v=""/>
    <s v=""/>
    <s v=""/>
    <s v="Non"/>
    <s v="Non"/>
    <s v="Oui"/>
    <s v="Sud"/>
    <s v="Meme"/>
    <s v="Les Cayes"/>
    <s v="Différent"/>
    <x v="0"/>
    <s v=""/>
    <s v=""/>
    <x v="0"/>
    <s v=""/>
    <s v=""/>
    <x v="0"/>
    <s v=""/>
    <x v="0"/>
    <x v="0"/>
    <s v=""/>
    <x v="0"/>
    <s v=""/>
    <s v=""/>
    <s v=""/>
    <s v=""/>
    <s v=""/>
    <s v=""/>
    <s v=""/>
    <s v=""/>
    <s v=""/>
    <s v=""/>
    <s v=""/>
    <s v=""/>
    <x v="0"/>
    <x v="0"/>
    <x v="0"/>
    <x v="0"/>
    <x v="0"/>
    <x v="0"/>
    <x v="0"/>
  </r>
  <r>
    <s v="c045f2cc-fe97-48dd-8691-0ec3e239f8a0"/>
    <s v="2021-06-26"/>
    <s v="MOJDDE"/>
    <s v="MOJDDE"/>
    <s v="SA0099"/>
    <x v="0"/>
    <s v="Port-à-Piment"/>
    <s v="Port-à-Piment"/>
    <s v="Port-à-piment"/>
    <s v="Marché de Port-à-Piment"/>
    <x v="0"/>
    <s v="Enquête auprès d'un marchand"/>
    <n v="110"/>
    <n v="115.384615384615"/>
    <n v="56.521739130434703"/>
    <n v="86.2068965517241"/>
    <n v="177.083333333333"/>
    <n v="172.916666666666"/>
    <n v="710"/>
    <s v=""/>
    <s v=""/>
    <s v=""/>
    <s v=""/>
    <s v=""/>
    <s v=""/>
    <s v=""/>
    <s v=""/>
    <s v=""/>
    <s v="Femme"/>
    <s v="Détaillant avec boutique"/>
    <n v="1"/>
    <n v="0"/>
    <n v="0"/>
    <n v="0"/>
    <n v="0"/>
    <n v="0"/>
    <n v="0"/>
    <n v="0"/>
    <n v="0"/>
    <n v="0"/>
    <s v="Non, il n'y a pas eu de variation"/>
    <s v="Moins de 20"/>
    <s v="Oui"/>
    <s v="Oui"/>
    <s v="Non"/>
    <s v="Oui"/>
    <s v="Non"/>
    <s v="Non"/>
    <s v="Oui"/>
    <s v=""/>
    <s v=""/>
    <s v=""/>
    <s v=""/>
    <s v=""/>
    <s v=""/>
    <s v=""/>
    <s v=""/>
    <s v="Non"/>
    <s v=""/>
    <s v=""/>
    <s v=""/>
    <s v=""/>
    <s v=""/>
    <s v=""/>
    <s v=""/>
    <s v=""/>
    <s v=""/>
    <s v=""/>
    <s v=""/>
    <s v=""/>
    <s v=""/>
    <s v=""/>
    <s v=""/>
    <s v=""/>
    <s v=""/>
    <s v=""/>
    <s v=""/>
    <s v=""/>
    <s v=""/>
    <s v=""/>
    <s v="Non"/>
    <s v="Non"/>
    <s v="Oui"/>
    <s v="Sud"/>
    <s v="Meme"/>
    <s v="Les Cayes"/>
    <s v="Différent"/>
    <x v="0"/>
    <s v=""/>
    <s v=""/>
    <x v="0"/>
    <s v=""/>
    <s v=""/>
    <x v="0"/>
    <s v=""/>
    <x v="0"/>
    <x v="0"/>
    <s v=""/>
    <x v="0"/>
    <s v=""/>
    <s v=""/>
    <s v=""/>
    <s v=""/>
    <s v=""/>
    <s v=""/>
    <s v=""/>
    <s v=""/>
    <s v=""/>
    <s v=""/>
    <s v=""/>
    <s v=""/>
    <x v="0"/>
    <x v="0"/>
    <x v="0"/>
    <x v="0"/>
    <x v="0"/>
    <x v="0"/>
    <x v="0"/>
  </r>
  <r>
    <s v="0efa2b46-6dba-47c1-afca-fc3c5f75dca4"/>
    <s v="2021-06-26"/>
    <s v="MOJDDE"/>
    <s v="MOJDDE"/>
    <s v="SA0099"/>
    <x v="0"/>
    <s v="Port-à-Piment"/>
    <s v="Port-à-Piment"/>
    <s v="Port-à-piment"/>
    <s v="Marché de Port-à-Piment"/>
    <x v="0"/>
    <s v="Enquête auprès d'un marchand"/>
    <n v="100"/>
    <n v="121.153846153846"/>
    <n v="56.521739130434703"/>
    <n v="87.931034482758605"/>
    <n v="179.166666666666"/>
    <n v="175"/>
    <n v="720"/>
    <s v=""/>
    <s v=""/>
    <s v=""/>
    <s v=""/>
    <s v=""/>
    <s v=""/>
    <s v=""/>
    <s v=""/>
    <s v=""/>
    <s v="Femme"/>
    <s v="Détaillant sur une tabl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s v="Non"/>
    <s v="Je ne sais pas, je ne souhaite pas répondre"/>
    <s v="Oui"/>
    <s v="Sud"/>
    <s v="Meme"/>
    <s v="Les Cayes"/>
    <s v="Différent"/>
    <x v="0"/>
    <s v=""/>
    <s v=""/>
    <x v="0"/>
    <s v=""/>
    <s v=""/>
    <x v="0"/>
    <s v=""/>
    <x v="0"/>
    <x v="0"/>
    <s v=""/>
    <x v="0"/>
    <s v=""/>
    <s v=""/>
    <s v=""/>
    <s v=""/>
    <s v=""/>
    <s v=""/>
    <s v=""/>
    <s v=""/>
    <s v=""/>
    <s v=""/>
    <s v=""/>
    <s v=""/>
    <x v="0"/>
    <x v="0"/>
    <x v="0"/>
    <x v="0"/>
    <x v="0"/>
    <x v="0"/>
    <x v="0"/>
  </r>
  <r>
    <s v="dde751ee-bce9-4a79-9c71-a74aa4e9ad8c"/>
    <s v="2021-06-26"/>
    <s v="MOJDDE"/>
    <s v="MOJDDE"/>
    <s v="SA0099"/>
    <x v="0"/>
    <s v="Port-à-Piment"/>
    <s v="Port-à-Piment"/>
    <s v="Port-à-piment"/>
    <s v="Marché de Port-à-Piment"/>
    <x v="0"/>
    <s v="Enquête auprès d'un marchand"/>
    <n v="105"/>
    <n v="123.07692307692299"/>
    <n v="58.695652173912997"/>
    <n v="89.655172413793096"/>
    <n v="191.666666666666"/>
    <n v="177.083333333333"/>
    <n v="740"/>
    <s v=""/>
    <s v=""/>
    <s v=""/>
    <s v=""/>
    <s v=""/>
    <s v=""/>
    <s v=""/>
    <s v=""/>
    <s v=""/>
    <s v="Femme"/>
    <s v="Détaillant sur une tabl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s v="Non"/>
    <s v="Non"/>
    <s v="Oui"/>
    <s v="Sud"/>
    <s v="Meme"/>
    <s v="Les Cayes"/>
    <s v="Différent"/>
    <x v="0"/>
    <s v=""/>
    <s v=""/>
    <x v="0"/>
    <s v=""/>
    <s v=""/>
    <x v="0"/>
    <s v=""/>
    <x v="0"/>
    <x v="0"/>
    <s v=""/>
    <x v="0"/>
    <s v=""/>
    <s v=""/>
    <s v=""/>
    <s v=""/>
    <s v=""/>
    <s v=""/>
    <s v=""/>
    <s v=""/>
    <s v=""/>
    <s v=""/>
    <s v=""/>
    <s v=""/>
    <x v="0"/>
    <x v="0"/>
    <x v="0"/>
    <x v="0"/>
    <x v="0"/>
    <x v="0"/>
    <x v="0"/>
  </r>
  <r>
    <s v="49431afb-f7ee-4461-a741-b9fd0089070e"/>
    <s v="2021-06-26"/>
    <s v="MOJDDE"/>
    <s v="MOJDDE"/>
    <s v="SA0099"/>
    <x v="0"/>
    <s v="Port-à-Piment"/>
    <s v="Port-à-Piment"/>
    <s v="Port-à-piment"/>
    <s v="Marché de Port-à-Piment"/>
    <x v="0"/>
    <s v="Enquête auprès d'un marchand"/>
    <n v="115"/>
    <n v="96.15"/>
    <n v="60.869565217391298"/>
    <n v="96.551724137931004"/>
    <n v="181.25"/>
    <n v="170.833333333333"/>
    <n v="710"/>
    <s v=""/>
    <s v=""/>
    <s v=""/>
    <s v=""/>
    <s v=""/>
    <s v=""/>
    <s v=""/>
    <s v=""/>
    <s v=""/>
    <s v="Femme"/>
    <s v="Détaillant avec boutiqu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s v="Non"/>
    <s v="Je ne sais pas, je ne souhaite pas répondre"/>
    <s v="Oui"/>
    <s v="Sud"/>
    <s v="Meme"/>
    <s v="Les Cayes"/>
    <s v="Différent"/>
    <x v="0"/>
    <s v=""/>
    <s v=""/>
    <x v="0"/>
    <s v=""/>
    <s v=""/>
    <x v="0"/>
    <s v=""/>
    <x v="0"/>
    <x v="0"/>
    <s v=""/>
    <x v="0"/>
    <s v=""/>
    <s v=""/>
    <s v=""/>
    <s v=""/>
    <s v=""/>
    <s v=""/>
    <s v=""/>
    <s v=""/>
    <s v=""/>
    <s v=""/>
    <s v=""/>
    <s v=""/>
    <x v="0"/>
    <x v="0"/>
    <x v="0"/>
    <x v="0"/>
    <x v="0"/>
    <x v="0"/>
    <x v="0"/>
  </r>
  <r>
    <s v="5f824d83-5f49-4241-aa82-77c1ff1c2eaf"/>
    <s v="2021-06-24"/>
    <s v="CARE"/>
    <s v="CARE"/>
    <s v="LFP84"/>
    <x v="1"/>
    <s v="Chambellan"/>
    <s v="Chambellan"/>
    <s v="Centre-ville de Chambellan / Dejean"/>
    <s v="Marché communal de Chambellan"/>
    <x v="0"/>
    <s v="Enquête auprès d'un marchand"/>
    <n v="80"/>
    <n v="96.153846153846104"/>
    <n v="86.956521739130395"/>
    <n v="86.2068965517241"/>
    <n v="156.25"/>
    <n v="208.333333333333"/>
    <n v="700"/>
    <s v=""/>
    <s v=""/>
    <s v=""/>
    <s v=""/>
    <s v=""/>
    <s v=""/>
    <s v=""/>
    <s v=""/>
    <s v=""/>
    <s v="Femme"/>
    <s v="Détaillant sur une table"/>
    <n v="1"/>
    <n v="0"/>
    <n v="0"/>
    <n v="0"/>
    <n v="0"/>
    <n v="0"/>
    <n v="0"/>
    <n v="0"/>
    <n v="0"/>
    <n v="0"/>
    <s v="Je ne sais pas / Je ne souhaite pas répondre"/>
    <s v="Moins de 20"/>
    <s v="Oui"/>
    <s v="Oui"/>
    <s v="Oui"/>
    <s v="Oui"/>
    <s v="Non"/>
    <s v="Oui"/>
    <s v="Oui"/>
    <s v=""/>
    <s v=""/>
    <s v=""/>
    <s v=""/>
    <s v=""/>
    <s v=""/>
    <s v=""/>
    <s v=""/>
    <s v="Non"/>
    <s v=""/>
    <s v=""/>
    <s v=""/>
    <s v=""/>
    <s v=""/>
    <s v=""/>
    <s v=""/>
    <s v=""/>
    <s v=""/>
    <s v=""/>
    <s v=""/>
    <s v=""/>
    <s v=""/>
    <s v=""/>
    <s v=""/>
    <s v=""/>
    <s v=""/>
    <s v=""/>
    <s v=""/>
    <s v=""/>
    <s v=""/>
    <s v=""/>
    <s v="Oui"/>
    <s v="Non"/>
    <s v="Oui"/>
    <s v="Grand'Anse"/>
    <s v="Meme"/>
    <s v="Chambellan"/>
    <s v="Meme"/>
    <x v="0"/>
    <s v=""/>
    <s v=""/>
    <x v="0"/>
    <s v=""/>
    <s v=""/>
    <x v="0"/>
    <s v=""/>
    <x v="0"/>
    <x v="0"/>
    <s v=""/>
    <x v="0"/>
    <s v=""/>
    <s v=""/>
    <s v=""/>
    <s v=""/>
    <s v=""/>
    <s v=""/>
    <s v=""/>
    <s v=""/>
    <s v=""/>
    <s v=""/>
    <s v=""/>
    <s v=""/>
    <x v="0"/>
    <x v="0"/>
    <x v="0"/>
    <x v="0"/>
    <x v="0"/>
    <x v="0"/>
    <x v="0"/>
  </r>
  <r>
    <s v="d81f9efd-6330-43a6-b28d-b6a2d4aaa171"/>
    <s v="2021-06-24"/>
    <s v="CARE"/>
    <s v="CARE"/>
    <s v="LFP84"/>
    <x v="1"/>
    <s v="Chambellan"/>
    <s v="Chambellan"/>
    <s v="Centre-ville de Chambellan / Dejean"/>
    <s v="Marché communal de Chambellan"/>
    <x v="0"/>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s v="Moins de 20"/>
    <s v="Oui"/>
    <s v="Oui"/>
    <s v="Oui"/>
    <s v="Oui"/>
    <s v="Non"/>
    <s v="Oui"/>
    <s v="Oui"/>
    <s v=""/>
    <s v=""/>
    <s v=""/>
    <s v=""/>
    <s v=""/>
    <s v=""/>
    <s v=""/>
    <s v=""/>
    <s v="Non"/>
    <s v=""/>
    <s v=""/>
    <s v=""/>
    <s v=""/>
    <s v=""/>
    <s v=""/>
    <s v=""/>
    <s v=""/>
    <s v=""/>
    <s v=""/>
    <s v=""/>
    <s v=""/>
    <s v=""/>
    <s v=""/>
    <s v=""/>
    <s v=""/>
    <s v=""/>
    <s v=""/>
    <s v=""/>
    <s v=""/>
    <s v=""/>
    <s v=""/>
    <s v="Oui"/>
    <s v="Je ne sais pas, je ne souhaite pas répondre"/>
    <s v="Oui"/>
    <s v="Grand'Anse"/>
    <s v="Meme"/>
    <s v="Chambellan"/>
    <s v="Meme"/>
    <x v="0"/>
    <s v=""/>
    <s v=""/>
    <x v="0"/>
    <s v=""/>
    <s v=""/>
    <x v="0"/>
    <s v=""/>
    <x v="0"/>
    <x v="0"/>
    <s v=""/>
    <x v="0"/>
    <s v=""/>
    <s v=""/>
    <s v=""/>
    <s v=""/>
    <s v=""/>
    <s v=""/>
    <s v=""/>
    <s v=""/>
    <s v=""/>
    <s v=""/>
    <s v=""/>
    <s v=""/>
    <x v="0"/>
    <x v="0"/>
    <x v="0"/>
    <x v="0"/>
    <x v="0"/>
    <x v="0"/>
    <x v="0"/>
  </r>
  <r>
    <s v="87f1db93-5bee-4edf-b943-07dd8cfed85e"/>
    <s v="2021-06-24"/>
    <s v="CARE"/>
    <s v="CARE"/>
    <s v="LFP84"/>
    <x v="1"/>
    <s v="Chambellan"/>
    <s v="Chambellan"/>
    <s v="Centre-ville de Chambellan / Dejean"/>
    <s v="Marché communal de Chambellan"/>
    <x v="0"/>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s v="Entre 21 et 60"/>
    <s v="Oui"/>
    <s v="Oui"/>
    <s v="Oui"/>
    <s v="Oui"/>
    <s v="Non"/>
    <s v="Oui"/>
    <s v="Oui"/>
    <s v=""/>
    <s v=""/>
    <s v=""/>
    <s v=""/>
    <s v=""/>
    <s v=""/>
    <s v=""/>
    <s v=""/>
    <s v="Non"/>
    <s v=""/>
    <s v=""/>
    <s v=""/>
    <s v=""/>
    <s v=""/>
    <s v=""/>
    <s v=""/>
    <s v=""/>
    <s v=""/>
    <s v=""/>
    <s v=""/>
    <s v=""/>
    <s v=""/>
    <s v=""/>
    <s v=""/>
    <s v=""/>
    <s v=""/>
    <s v=""/>
    <s v=""/>
    <s v=""/>
    <s v=""/>
    <s v=""/>
    <s v="Oui"/>
    <s v="Oui"/>
    <s v="Oui"/>
    <s v="Grand'Anse"/>
    <s v="Meme"/>
    <s v="Chambellan"/>
    <s v="Meme"/>
    <x v="0"/>
    <s v=""/>
    <s v=""/>
    <x v="0"/>
    <s v=""/>
    <s v=""/>
    <x v="0"/>
    <s v=""/>
    <x v="0"/>
    <x v="0"/>
    <s v=""/>
    <x v="0"/>
    <s v=""/>
    <s v=""/>
    <s v=""/>
    <s v=""/>
    <s v=""/>
    <s v=""/>
    <s v=""/>
    <s v=""/>
    <s v=""/>
    <s v=""/>
    <s v=""/>
    <s v=""/>
    <x v="0"/>
    <x v="0"/>
    <x v="0"/>
    <x v="0"/>
    <x v="0"/>
    <x v="0"/>
    <x v="0"/>
  </r>
  <r>
    <s v="ea87dd95-f497-4671-b7df-73284945f22c"/>
    <s v="2021-06-24"/>
    <s v="CARE"/>
    <s v="CARE"/>
    <s v="LFP84"/>
    <x v="1"/>
    <s v="Chambellan"/>
    <s v="Chambellan"/>
    <s v="Centre-ville de Chambellan / Dejean"/>
    <s v="Marché communal de Chambellan"/>
    <x v="0"/>
    <s v="Enquête auprès d'un marchand"/>
    <n v="80"/>
    <n v="96.153846153846104"/>
    <n v="86.956521739130395"/>
    <n v="86.2068965517241"/>
    <n v="166.666666666666"/>
    <n v="208.333333333333"/>
    <n v="700"/>
    <s v=""/>
    <s v=""/>
    <s v=""/>
    <s v=""/>
    <s v=""/>
    <s v=""/>
    <s v=""/>
    <s v=""/>
    <s v=""/>
    <s v="Homme"/>
    <s v="Détaillant avec boutique"/>
    <n v="1"/>
    <n v="0"/>
    <n v="0"/>
    <n v="0"/>
    <n v="0"/>
    <n v="0"/>
    <n v="1"/>
    <n v="1"/>
    <n v="0"/>
    <n v="0"/>
    <s v="Oui, il y a plus de commerçants par rapport au mois passé"/>
    <s v="Plus de 60"/>
    <s v="Oui"/>
    <s v="Oui"/>
    <s v="Oui"/>
    <s v="Oui"/>
    <s v="Non"/>
    <s v="Oui"/>
    <s v="Oui"/>
    <s v=""/>
    <s v=""/>
    <s v=""/>
    <s v=""/>
    <s v=""/>
    <s v=""/>
    <s v=""/>
    <s v=""/>
    <s v="Non"/>
    <s v=""/>
    <s v=""/>
    <s v=""/>
    <s v=""/>
    <s v=""/>
    <s v=""/>
    <s v=""/>
    <s v=""/>
    <s v=""/>
    <s v=""/>
    <s v=""/>
    <s v=""/>
    <s v=""/>
    <s v=""/>
    <s v=""/>
    <s v=""/>
    <s v=""/>
    <s v=""/>
    <s v=""/>
    <s v=""/>
    <s v=""/>
    <s v=""/>
    <s v="Oui"/>
    <s v="Oui"/>
    <s v="Oui"/>
    <s v="Grand'Anse"/>
    <s v="Meme"/>
    <s v="Chambellan"/>
    <s v="Meme"/>
    <x v="0"/>
    <s v=""/>
    <s v=""/>
    <x v="0"/>
    <s v=""/>
    <s v=""/>
    <x v="0"/>
    <s v=""/>
    <x v="0"/>
    <x v="0"/>
    <s v=""/>
    <x v="0"/>
    <s v=""/>
    <s v=""/>
    <s v=""/>
    <s v=""/>
    <s v=""/>
    <s v=""/>
    <s v=""/>
    <s v=""/>
    <s v=""/>
    <s v=""/>
    <s v=""/>
    <s v=""/>
    <x v="0"/>
    <x v="0"/>
    <x v="0"/>
    <x v="0"/>
    <x v="0"/>
    <x v="0"/>
    <x v="0"/>
  </r>
  <r>
    <s v="bb1956a8-f97e-4a69-bb44-78fee671b15d"/>
    <s v="2021-06-24"/>
    <s v="CARE"/>
    <s v="CARE"/>
    <s v="LFP84"/>
    <x v="1"/>
    <s v="Chambellan"/>
    <s v="Chambellan"/>
    <s v="Centre-ville de Chambellan / Dejean"/>
    <s v="Marché communal de Chambellan"/>
    <x v="0"/>
    <s v="Enquête auprès d'un client (pour l'eau de boisson uniquement)"/>
    <s v=""/>
    <s v=""/>
    <s v=""/>
    <s v=""/>
    <s v=""/>
    <s v=""/>
    <s v=""/>
    <s v=""/>
    <s v=""/>
    <s v=""/>
    <s v=""/>
    <s v=""/>
    <s v=""/>
    <s v=""/>
    <s v=""/>
    <n v="13"/>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1075d786-cf5f-43e1-8775-3fe5bfed60e1"/>
    <s v="2021-06-24"/>
    <s v="CARE"/>
    <s v="CARE"/>
    <s v="LFP84"/>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0b44f6b4-ad9b-43b8-97ea-b36dd722a0c8"/>
    <s v="2021-06-24"/>
    <s v="CARE"/>
    <s v="CARE"/>
    <s v="LFP84"/>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e3eaca60-123f-4b29-8d69-f202e6a33b7a"/>
    <s v="2021-06-24"/>
    <s v="CARE"/>
    <s v="CARE"/>
    <s v="LFP84"/>
    <x v="1"/>
    <s v="Chambellan"/>
    <s v="Chambellan"/>
    <s v="Centre-ville de Chambellan / Dejean"/>
    <s v="Marché communal de Chambellan"/>
    <x v="0"/>
    <s v="Enquête auprès d'un client (pour l'eau de boisson uniquement)"/>
    <s v=""/>
    <s v=""/>
    <s v=""/>
    <s v=""/>
    <s v=""/>
    <s v=""/>
    <s v=""/>
    <s v=""/>
    <s v=""/>
    <s v=""/>
    <s v=""/>
    <s v=""/>
    <s v=""/>
    <s v=""/>
    <s v=""/>
    <n v="13"/>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05b4a65-02dc-4025-b732-16ec33f22958"/>
    <s v="2021-06-24"/>
    <s v="CARE"/>
    <s v="CARE"/>
    <s v="LFP84"/>
    <x v="1"/>
    <s v="Chambellan"/>
    <s v="Chambellan"/>
    <s v="Centre-ville de Chambellan / Dejean"/>
    <s v="Marché communal de Chambellan"/>
    <x v="0"/>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ab784851-84bf-46eb-a054-c89cdd2fd1a8"/>
    <s v="2021-06-26"/>
    <s v="MOJDDE"/>
    <s v="MOJDDE"/>
    <s v="EI3120"/>
    <x v="0"/>
    <s v="Port-à-Piment"/>
    <s v="Port-à-Piment"/>
    <s v="Port-à-piment"/>
    <s v="Marché de Port-à-Piment"/>
    <x v="0"/>
    <s v="Enquête auprès d'un marchand"/>
    <s v=""/>
    <s v=""/>
    <s v=""/>
    <s v=""/>
    <s v=""/>
    <s v=""/>
    <s v=""/>
    <n v="30"/>
    <n v="25"/>
    <n v="25"/>
    <n v="50"/>
    <n v="25"/>
    <n v="100"/>
    <n v="100"/>
    <n v="5"/>
    <s v=""/>
    <s v="Femme"/>
    <s v="Détaillant sur une table"/>
    <n v="1"/>
    <n v="0"/>
    <n v="0"/>
    <n v="0"/>
    <n v="0"/>
    <n v="0"/>
    <n v="0"/>
    <n v="0"/>
    <n v="0"/>
    <n v="0"/>
    <s v="Non, il n'y a pas eu de variation"/>
    <s v="Entre 21 et 60"/>
    <s v=""/>
    <s v=""/>
    <s v=""/>
    <s v=""/>
    <s v=""/>
    <s v=""/>
    <s v=""/>
    <s v="Oui"/>
    <s v="Oui"/>
    <s v="Oui"/>
    <s v="Oui"/>
    <s v="Oui"/>
    <s v="Oui"/>
    <s v="Oui"/>
    <s v="Oui"/>
    <s v=""/>
    <s v=""/>
    <s v=""/>
    <s v=""/>
    <s v=""/>
    <s v=""/>
    <s v=""/>
    <s v=""/>
    <s v=""/>
    <s v=""/>
    <s v=""/>
    <s v=""/>
    <s v=""/>
    <s v=""/>
    <s v=""/>
    <s v=""/>
    <s v=""/>
    <s v=""/>
    <s v=""/>
    <s v=""/>
    <s v=""/>
    <s v=""/>
    <s v=""/>
    <s v=""/>
    <s v=""/>
    <s v=""/>
    <s v=""/>
    <s v=""/>
    <s v=""/>
    <s v=""/>
    <x v="1"/>
    <s v=""/>
    <s v=""/>
    <x v="0"/>
    <s v=""/>
    <s v=""/>
    <x v="0"/>
    <s v=""/>
    <x v="0"/>
    <x v="0"/>
    <s v=""/>
    <x v="0"/>
    <s v=""/>
    <s v=""/>
    <s v=""/>
    <s v=""/>
    <s v=""/>
    <s v=""/>
    <s v=""/>
    <s v=""/>
    <s v=""/>
    <s v=""/>
    <s v=""/>
    <s v=""/>
    <x v="2"/>
    <x v="2"/>
    <x v="1"/>
    <x v="5"/>
    <x v="1"/>
    <x v="8"/>
    <x v="1"/>
  </r>
  <r>
    <s v="07383aa5-cbb5-4fea-a5c0-014e9f35dc98"/>
    <s v="2021-06-26"/>
    <s v="MOJDDE"/>
    <s v="MOJDDE"/>
    <s v="EI3120"/>
    <x v="0"/>
    <s v="Port-à-Piment"/>
    <s v="Port-à-Piment"/>
    <s v="Port-à-piment"/>
    <s v="Marché de Port-à-Piment"/>
    <x v="0"/>
    <s v="Enquête auprès d'un marchand"/>
    <s v=""/>
    <s v=""/>
    <s v=""/>
    <s v=""/>
    <s v=""/>
    <s v=""/>
    <s v=""/>
    <n v="30"/>
    <n v="25"/>
    <n v="50"/>
    <n v="50"/>
    <n v="35"/>
    <n v="100"/>
    <n v="75"/>
    <n v="10"/>
    <s v=""/>
    <s v="Femme"/>
    <s v="Détaillant sur une table"/>
    <n v="1"/>
    <n v="0"/>
    <n v="0"/>
    <n v="0"/>
    <n v="0"/>
    <n v="0"/>
    <n v="0"/>
    <n v="0"/>
    <n v="0"/>
    <n v="0"/>
    <s v="Non, il n'y a pas eu de variation"/>
    <s v="Entre 21 et 60"/>
    <s v=""/>
    <s v=""/>
    <s v=""/>
    <s v=""/>
    <s v=""/>
    <s v=""/>
    <s v=""/>
    <s v="Oui"/>
    <s v="Oui"/>
    <s v="Oui"/>
    <s v="Oui"/>
    <s v="Oui"/>
    <s v="Oui"/>
    <s v="Oui"/>
    <s v="Oui"/>
    <s v=""/>
    <s v=""/>
    <s v=""/>
    <s v=""/>
    <s v=""/>
    <s v=""/>
    <s v=""/>
    <s v=""/>
    <s v=""/>
    <s v=""/>
    <s v=""/>
    <s v=""/>
    <s v=""/>
    <s v=""/>
    <s v=""/>
    <s v=""/>
    <s v=""/>
    <s v=""/>
    <s v=""/>
    <s v=""/>
    <s v=""/>
    <s v=""/>
    <s v=""/>
    <s v=""/>
    <s v=""/>
    <s v=""/>
    <s v=""/>
    <s v=""/>
    <s v=""/>
    <s v=""/>
    <x v="2"/>
    <n v="0"/>
    <n v="0"/>
    <x v="1"/>
    <n v="0"/>
    <n v="0"/>
    <x v="1"/>
    <n v="0"/>
    <x v="1"/>
    <x v="1"/>
    <n v="1"/>
    <x v="1"/>
    <n v="0"/>
    <n v="0"/>
    <s v=""/>
    <s v="Savon lessive Dentifrice Savon pour se laver Brosse à dent Chlore en grain (nettoyage)"/>
    <n v="1"/>
    <n v="1"/>
    <n v="1"/>
    <n v="0"/>
    <n v="0"/>
    <n v="0"/>
    <n v="1"/>
    <n v="1"/>
    <x v="2"/>
    <x v="2"/>
    <x v="1"/>
    <x v="5"/>
    <x v="1"/>
    <x v="8"/>
    <x v="1"/>
  </r>
  <r>
    <s v="226b0820-2f99-40b9-8728-c94b58085ab8"/>
    <s v="2021-06-26"/>
    <s v="MOJDDE"/>
    <s v="MOJDDE"/>
    <s v="EI3120"/>
    <x v="0"/>
    <s v="Port-à-Piment"/>
    <s v="Port-à-Piment"/>
    <s v="Port-à-piment"/>
    <s v="Marché de Port-à-Piment"/>
    <x v="0"/>
    <s v="Enquête auprès d'un marchand"/>
    <s v=""/>
    <s v=""/>
    <s v=""/>
    <s v=""/>
    <s v=""/>
    <s v=""/>
    <s v=""/>
    <n v="30"/>
    <n v="25"/>
    <n v="50"/>
    <n v="50"/>
    <n v="35"/>
    <n v="85"/>
    <n v="100"/>
    <n v="10"/>
    <s v=""/>
    <s v="Femme"/>
    <s v="Détaillant sur une table"/>
    <n v="1"/>
    <n v="0"/>
    <n v="0"/>
    <n v="0"/>
    <n v="0"/>
    <n v="0"/>
    <n v="0"/>
    <n v="0"/>
    <n v="0"/>
    <n v="0"/>
    <s v="Non, il n'y a pas eu de variation"/>
    <s v="Plus de 60"/>
    <s v=""/>
    <s v=""/>
    <s v=""/>
    <s v=""/>
    <s v=""/>
    <s v=""/>
    <s v=""/>
    <s v="Oui"/>
    <s v="Oui"/>
    <s v="Oui"/>
    <s v="Oui"/>
    <s v="Oui"/>
    <s v="Oui"/>
    <s v="Oui"/>
    <s v="Oui"/>
    <s v=""/>
    <s v=""/>
    <s v=""/>
    <s v=""/>
    <s v=""/>
    <s v=""/>
    <s v=""/>
    <s v=""/>
    <s v=""/>
    <s v=""/>
    <s v=""/>
    <s v=""/>
    <s v=""/>
    <s v=""/>
    <s v=""/>
    <s v=""/>
    <s v=""/>
    <s v=""/>
    <s v=""/>
    <s v=""/>
    <s v=""/>
    <s v=""/>
    <s v=""/>
    <s v=""/>
    <s v=""/>
    <s v=""/>
    <s v=""/>
    <s v=""/>
    <s v=""/>
    <s v=""/>
    <x v="1"/>
    <s v=""/>
    <s v=""/>
    <x v="0"/>
    <s v=""/>
    <s v=""/>
    <x v="0"/>
    <s v=""/>
    <x v="0"/>
    <x v="0"/>
    <s v=""/>
    <x v="0"/>
    <s v=""/>
    <s v=""/>
    <s v=""/>
    <s v=""/>
    <s v=""/>
    <s v=""/>
    <s v=""/>
    <s v=""/>
    <s v=""/>
    <s v=""/>
    <s v=""/>
    <s v=""/>
    <x v="2"/>
    <x v="1"/>
    <x v="1"/>
    <x v="5"/>
    <x v="1"/>
    <x v="8"/>
    <x v="1"/>
  </r>
  <r>
    <s v="4a49c945-3e64-4dc2-91a7-447f8b3564ac"/>
    <s v="2021-06-26"/>
    <s v="MOJDDE"/>
    <s v="MOJDDE"/>
    <s v="EI3120"/>
    <x v="0"/>
    <s v="Port-à-Piment"/>
    <s v="Port-à-Piment"/>
    <s v="Port-à-piment"/>
    <s v="Marché de Port-à-Piment"/>
    <x v="0"/>
    <s v="Enquête auprès d'un marchand"/>
    <s v=""/>
    <s v=""/>
    <s v=""/>
    <s v=""/>
    <s v=""/>
    <s v=""/>
    <s v=""/>
    <n v="30"/>
    <n v="25"/>
    <n v="25"/>
    <n v="50"/>
    <n v="25"/>
    <n v="75"/>
    <n v="75"/>
    <n v="5"/>
    <s v=""/>
    <s v="Femme"/>
    <s v="Détaillant avec boutique"/>
    <n v="1"/>
    <n v="0"/>
    <n v="0"/>
    <n v="0"/>
    <n v="0"/>
    <n v="0"/>
    <n v="0"/>
    <n v="0"/>
    <n v="1"/>
    <n v="0"/>
    <s v="Non, il n'y a pas eu de variation"/>
    <s v="Plus de 60"/>
    <s v=""/>
    <s v=""/>
    <s v=""/>
    <s v=""/>
    <s v=""/>
    <s v=""/>
    <s v=""/>
    <s v="Oui"/>
    <s v="Oui"/>
    <s v="Oui"/>
    <s v="Oui"/>
    <s v="Oui"/>
    <s v="Oui"/>
    <s v="Oui"/>
    <s v="Oui"/>
    <s v=""/>
    <s v=""/>
    <s v=""/>
    <s v=""/>
    <s v=""/>
    <s v=""/>
    <s v=""/>
    <s v=""/>
    <s v=""/>
    <s v=""/>
    <s v=""/>
    <s v=""/>
    <s v=""/>
    <s v=""/>
    <s v=""/>
    <s v=""/>
    <s v=""/>
    <s v=""/>
    <s v=""/>
    <s v=""/>
    <s v=""/>
    <s v=""/>
    <s v=""/>
    <s v=""/>
    <s v=""/>
    <s v=""/>
    <s v=""/>
    <s v=""/>
    <s v=""/>
    <s v=""/>
    <x v="2"/>
    <n v="0"/>
    <n v="0"/>
    <x v="1"/>
    <n v="0"/>
    <n v="0"/>
    <x v="1"/>
    <n v="0"/>
    <x v="1"/>
    <x v="1"/>
    <n v="1"/>
    <x v="1"/>
    <n v="0"/>
    <n v="0"/>
    <s v=""/>
    <s v="Savon lessive Brosse à dent Dentifrice Serviettes hygiéniques Savon pour se laver Chlore en grain (nettoyage)"/>
    <n v="1"/>
    <n v="1"/>
    <n v="1"/>
    <n v="0"/>
    <n v="1"/>
    <n v="0"/>
    <n v="1"/>
    <n v="1"/>
    <x v="2"/>
    <x v="1"/>
    <x v="1"/>
    <x v="4"/>
    <x v="2"/>
    <x v="7"/>
    <x v="1"/>
  </r>
  <r>
    <s v="04b0b7ec-812c-4525-90e2-73e687102254"/>
    <s v="2021-06-26"/>
    <s v="WFP"/>
    <s v="WFP"/>
    <s v="nord_5720"/>
    <x v="6"/>
    <s v="Cap-Haïtien"/>
    <s v="Cap-Haïtien"/>
    <s v="Centre-ville de Cap Haïtien"/>
    <s v="Marché de Cluny"/>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9567c68-ba35-441f-8d94-b3c50be3c99c"/>
    <s v="2021-06-26"/>
    <s v="WFP"/>
    <s v="WFP"/>
    <s v="nord_5720"/>
    <x v="6"/>
    <s v="Cap-Haïtien"/>
    <s v="Cap-Haïtien"/>
    <s v="Centre-ville de Cap Haïtien"/>
    <s v="Marché de Cluny"/>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a7dd11c-241c-406e-9bf4-5130ad6275dc"/>
    <s v="2021-06-26"/>
    <s v="WFP"/>
    <s v="WFP"/>
    <s v="nord_5720"/>
    <x v="6"/>
    <s v="Cap-Haïtien"/>
    <s v="Cap-Haïtien"/>
    <s v="Centre-ville de Cap Haïtien"/>
    <s v="Marché de Cluny"/>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041983c5-6c78-4656-8370-6e5600bb1de7"/>
    <s v="2021-06-26"/>
    <s v="WFP"/>
    <s v="WFP"/>
    <s v="nord_5720"/>
    <x v="6"/>
    <s v="Cap-Haïtien"/>
    <s v="Cap-Haïtien"/>
    <s v="Centre-ville de Cap Haïtien"/>
    <s v="Marché de Cluny"/>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fbc31efa-3363-42d3-ba87-f857c357c29e"/>
    <s v="2021-06-26"/>
    <s v="WFP"/>
    <s v="WFP"/>
    <s v="nord_5720"/>
    <x v="6"/>
    <s v="Cap-Haïtien"/>
    <s v="Cap-Haïtien"/>
    <s v="Centre-ville de Cap Haïtien"/>
    <s v="Marché de Cluny"/>
    <x v="1"/>
    <s v="Enquête auprès d'un client (pour l'eau de boisson uniquement)"/>
    <s v=""/>
    <s v=""/>
    <s v=""/>
    <s v=""/>
    <s v=""/>
    <s v=""/>
    <s v=""/>
    <s v=""/>
    <s v=""/>
    <s v=""/>
    <s v=""/>
    <s v=""/>
    <s v=""/>
    <s v=""/>
    <s v=""/>
    <n v="7"/>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938ab63f-bed6-4bce-a686-89b9d2eac0f8"/>
    <s v="2021-06-26"/>
    <s v="WFP"/>
    <s v="WFP"/>
    <s v="nord_5720"/>
    <x v="6"/>
    <s v="Cap-Haïtien"/>
    <s v="Cap-Haïtien"/>
    <s v="Centre-ville de Cap Haïtien"/>
    <s v="Marché de Cluny"/>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01fa0320-daee-4a0e-8f66-303fca3c34ae"/>
    <s v="2021-06-26"/>
    <s v="WFP"/>
    <s v="WFP"/>
    <s v="nord_5720"/>
    <x v="6"/>
    <s v="Cap-Haïtien"/>
    <s v="Cap-Haïtien"/>
    <s v="Centre-ville de Cap Haïtien"/>
    <s v="Marché de Cluny"/>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b71f2a8-7c77-497b-8b1f-4d7d775b6bda"/>
    <s v="2021-06-26"/>
    <s v="WFP"/>
    <s v="WFP"/>
    <s v="nord_5720"/>
    <x v="6"/>
    <s v="Cap-Haïtien"/>
    <s v="Cap-Haïtien"/>
    <s v="Centre-ville de Cap Haïtien"/>
    <s v="Marché de Cluny"/>
    <x v="1"/>
    <s v="Enquête auprès d'un client (pour l'eau de boisson uniquement)"/>
    <s v=""/>
    <s v=""/>
    <s v=""/>
    <s v=""/>
    <s v=""/>
    <s v=""/>
    <s v=""/>
    <s v=""/>
    <s v=""/>
    <s v=""/>
    <s v=""/>
    <s v=""/>
    <s v=""/>
    <s v=""/>
    <s v=""/>
    <n v="5"/>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715db896-60a3-4616-8430-2c8dc34f536b"/>
    <s v="2021-06-26"/>
    <s v="WFP"/>
    <s v="WFP"/>
    <s v="nord_5720"/>
    <x v="6"/>
    <s v="Cap-Haïtien"/>
    <s v="Cap-Haïtien"/>
    <s v="Centre-ville de Cap Haïtien"/>
    <s v="Marché de Cluny"/>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7f10479e-9030-423f-8c21-6c866fd5cb00"/>
    <s v="2021-06-26"/>
    <s v="WFP"/>
    <s v="WFP"/>
    <s v="nord_5720"/>
    <x v="6"/>
    <s v="Cap-Haïtien"/>
    <s v="Cap-Haïtien"/>
    <s v="Centre-ville de Cap Haïtien"/>
    <s v="Marché de Cluny"/>
    <x v="1"/>
    <s v="Enquête auprès d'un client (pour l'eau de boisson uniquement)"/>
    <s v=""/>
    <s v=""/>
    <s v=""/>
    <s v=""/>
    <s v=""/>
    <s v=""/>
    <s v=""/>
    <s v=""/>
    <s v=""/>
    <s v=""/>
    <s v=""/>
    <s v=""/>
    <s v=""/>
    <s v=""/>
    <s v=""/>
    <n v="8"/>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ba91eb81-40c4-4481-ac2f-bec38f680942"/>
    <s v="2021-06-25"/>
    <s v="WFP"/>
    <s v="WFP"/>
    <s v="nord_5661"/>
    <x v="6"/>
    <s v="Limonade"/>
    <s v="Limonade"/>
    <s v="Limonade"/>
    <s v="Marché principal de Limonade"/>
    <x v="1"/>
    <s v="Enquête auprès d'un marchand"/>
    <n v="105"/>
    <n v="134.61538461538399"/>
    <n v="106.521739130434"/>
    <n v="108.620689655172"/>
    <n v="291.666666666666"/>
    <n v="437.5"/>
    <n v="500"/>
    <s v=""/>
    <s v=""/>
    <s v=""/>
    <s v=""/>
    <s v=""/>
    <s v=""/>
    <s v=""/>
    <s v=""/>
    <s v=""/>
    <s v="Femme"/>
    <s v="Détaillant sur une table"/>
    <n v="1"/>
    <n v="0"/>
    <n v="0"/>
    <n v="0"/>
    <n v="0"/>
    <n v="0"/>
    <n v="0"/>
    <n v="0"/>
    <n v="0"/>
    <n v="0"/>
    <s v="Non, il n'y a pas eu de variation"/>
    <s v="Moins de 20"/>
    <s v="Oui"/>
    <s v="Oui"/>
    <s v="Oui"/>
    <s v="Oui"/>
    <s v="Oui"/>
    <s v="Non"/>
    <s v="Non"/>
    <s v=""/>
    <s v=""/>
    <s v=""/>
    <s v=""/>
    <s v=""/>
    <s v=""/>
    <s v=""/>
    <s v=""/>
    <s v="Non"/>
    <s v=""/>
    <s v=""/>
    <s v=""/>
    <s v=""/>
    <s v=""/>
    <s v=""/>
    <s v=""/>
    <s v=""/>
    <s v=""/>
    <s v=""/>
    <s v=""/>
    <s v=""/>
    <s v=""/>
    <s v=""/>
    <s v=""/>
    <s v=""/>
    <s v=""/>
    <s v=""/>
    <s v=""/>
    <s v=""/>
    <s v=""/>
    <s v=""/>
    <s v="Non"/>
    <s v="Non"/>
    <s v="Oui"/>
    <s v="Nord"/>
    <s v="Meme"/>
    <s v="Cap-Haïtien"/>
    <s v="Différent"/>
    <x v="0"/>
    <s v=""/>
    <s v=""/>
    <x v="0"/>
    <s v=""/>
    <s v=""/>
    <x v="0"/>
    <s v=""/>
    <x v="0"/>
    <x v="0"/>
    <s v=""/>
    <x v="0"/>
    <s v=""/>
    <s v=""/>
    <s v=""/>
    <s v=""/>
    <s v=""/>
    <s v=""/>
    <s v=""/>
    <s v=""/>
    <s v=""/>
    <s v=""/>
    <s v=""/>
    <s v=""/>
    <x v="0"/>
    <x v="0"/>
    <x v="0"/>
    <x v="0"/>
    <x v="0"/>
    <x v="0"/>
    <x v="0"/>
  </r>
  <r>
    <s v="4f39b7be-a1ee-4241-916e-5ed12ca71808"/>
    <s v="2021-06-25"/>
    <s v="WFP"/>
    <s v="WFP"/>
    <s v="nord_5661"/>
    <x v="6"/>
    <s v="Limonade"/>
    <s v="Limonade"/>
    <s v="Limonade"/>
    <s v="Marché principal de Limonade"/>
    <x v="1"/>
    <s v="Enquête auprès d'un marchand"/>
    <s v=""/>
    <s v=""/>
    <s v=""/>
    <s v=""/>
    <s v=""/>
    <s v=""/>
    <s v=""/>
    <n v="25"/>
    <n v="15"/>
    <n v="25"/>
    <n v="150"/>
    <n v="15"/>
    <n v="42.5"/>
    <n v="75"/>
    <n v="5"/>
    <s v=""/>
    <s v="Femme"/>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s v=""/>
    <s v=""/>
    <s v=""/>
    <s v=""/>
    <s v=""/>
    <s v=""/>
    <s v=""/>
    <x v="1"/>
    <s v=""/>
    <s v=""/>
    <x v="0"/>
    <s v=""/>
    <s v=""/>
    <x v="0"/>
    <s v=""/>
    <x v="0"/>
    <x v="0"/>
    <s v=""/>
    <x v="0"/>
    <s v=""/>
    <s v=""/>
    <s v=""/>
    <s v=""/>
    <s v=""/>
    <s v=""/>
    <s v=""/>
    <s v=""/>
    <s v=""/>
    <s v=""/>
    <s v=""/>
    <s v=""/>
    <x v="2"/>
    <x v="2"/>
    <x v="1"/>
    <x v="7"/>
    <x v="1"/>
    <x v="14"/>
    <x v="1"/>
  </r>
  <r>
    <s v="a2ac24b4-a651-4d24-abcf-f261d9a90346"/>
    <s v="2021-06-26"/>
    <s v="Concern"/>
    <s v="Concern"/>
    <s v="CWW-02"/>
    <x v="3"/>
    <s v="Cité Soleil"/>
    <s v="Cité Soleil"/>
    <s v="Terre-noire"/>
    <s v="Marché de Terre Noire"/>
    <x v="1"/>
    <s v="Enquête auprès d'un marchand"/>
    <n v="150"/>
    <n v="105.76923076923001"/>
    <n v="141.304347826086"/>
    <n v="120.689655172413"/>
    <n v="270.83333333333297"/>
    <n v="333.33333333333297"/>
    <n v="850"/>
    <n v="40"/>
    <s v=""/>
    <n v="50"/>
    <n v="100"/>
    <n v="50"/>
    <s v=""/>
    <n v="75"/>
    <n v="5"/>
    <s v=""/>
    <s v="Femme"/>
    <s v="Détaillant avec boutique"/>
    <n v="1"/>
    <n v="0"/>
    <n v="1"/>
    <n v="0"/>
    <n v="0"/>
    <n v="0"/>
    <n v="0"/>
    <n v="0"/>
    <n v="0"/>
    <n v="0"/>
    <s v="Non, il n'y a pas eu de variation"/>
    <s v="Je ne sais pas / Je ne souhaite pas répondre"/>
    <s v="Non"/>
    <s v="Oui"/>
    <s v="Oui"/>
    <s v="Oui"/>
    <s v="Non"/>
    <s v="Non"/>
    <s v="Oui"/>
    <s v="Oui"/>
    <s v=""/>
    <s v="Oui"/>
    <s v="Oui"/>
    <s v="Oui"/>
    <s v=""/>
    <s v="Oui"/>
    <s v="Oui"/>
    <s v="Oui"/>
    <n v="0"/>
    <n v="0"/>
    <n v="0"/>
    <n v="0"/>
    <n v="0"/>
    <n v="0"/>
    <n v="0"/>
    <n v="0"/>
    <n v="0"/>
    <n v="0"/>
    <n v="1"/>
    <n v="0"/>
    <n v="0"/>
    <n v="0"/>
    <s v=""/>
    <n v="1"/>
    <n v="1"/>
    <n v="1"/>
    <n v="1"/>
    <n v="1"/>
    <n v="0"/>
    <n v="0"/>
    <s v="Non"/>
    <s v="Oui"/>
    <s v="Oui"/>
    <s v="Ouest"/>
    <s v="Meme"/>
    <s v="Cité Soleil"/>
    <s v="Meme"/>
    <x v="1"/>
    <s v=""/>
    <s v=""/>
    <x v="0"/>
    <s v=""/>
    <s v=""/>
    <x v="0"/>
    <s v=""/>
    <x v="0"/>
    <x v="0"/>
    <s v=""/>
    <x v="0"/>
    <s v=""/>
    <s v=""/>
    <s v=""/>
    <s v=""/>
    <s v=""/>
    <s v=""/>
    <s v=""/>
    <s v=""/>
    <s v=""/>
    <s v=""/>
    <s v=""/>
    <s v=""/>
    <x v="2"/>
    <x v="1"/>
    <x v="1"/>
    <x v="2"/>
    <x v="1"/>
    <x v="3"/>
    <x v="2"/>
  </r>
  <r>
    <s v="31786580-d49f-454d-99c6-010b4bb0a4ab"/>
    <s v="2021-06-26"/>
    <s v="Concern"/>
    <s v="Concern"/>
    <s v="CWW-04"/>
    <x v="3"/>
    <s v="Cité Soleil"/>
    <s v="Cité Soleil"/>
    <s v="Terre-noire"/>
    <s v="Marché de Terre Noir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3af72584-efc4-4d51-80d5-53c212d079e8"/>
    <s v="2021-06-26"/>
    <s v="Concern"/>
    <s v="Concern"/>
    <s v="CWW-04"/>
    <x v="3"/>
    <s v="Cité Soleil"/>
    <s v="Cité Soleil"/>
    <s v="Terre-noire"/>
    <s v="Marché de Terre Noir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ed80d80-db9e-4764-b1a2-55064b545b74"/>
    <s v="2021-06-26"/>
    <s v="Concern"/>
    <s v="Concern"/>
    <s v="CWW-02"/>
    <x v="3"/>
    <s v="Cité Soleil"/>
    <s v="Cité Soleil"/>
    <s v="Terre-noire"/>
    <s v="Marché de Terre Noire"/>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4fe38e7e-3b73-4069-806e-a0ee1ffd012a"/>
    <s v="2021-06-26"/>
    <s v="Concern"/>
    <s v="Concern"/>
    <s v="CWW-02"/>
    <x v="3"/>
    <s v="Cité Soleil"/>
    <s v="Cité Soleil"/>
    <s v="Terre-noire"/>
    <s v="Marché de Terre Noire"/>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160c765b-7e95-4129-b2c7-7621141855b6"/>
    <s v="2021-06-26"/>
    <s v="Concern"/>
    <s v="Concern"/>
    <s v="CWW-03"/>
    <x v="3"/>
    <s v="Cité Soleil"/>
    <s v="Cité Soleil"/>
    <s v="Terre-noire"/>
    <s v="Marché de Terre Noire"/>
    <x v="1"/>
    <s v="Enquête auprès d'un marchand"/>
    <n v="125"/>
    <n v="115.384615384615"/>
    <n v="163.04347826086899"/>
    <n v="103.448275862068"/>
    <n v="270.83333333333297"/>
    <s v=""/>
    <n v="850"/>
    <n v="25"/>
    <s v=""/>
    <s v=""/>
    <s v=""/>
    <s v=""/>
    <s v=""/>
    <s v=""/>
    <s v=""/>
    <s v=""/>
    <s v="Homme"/>
    <s v="Détaillant avec boutique"/>
    <n v="1"/>
    <n v="0"/>
    <n v="1"/>
    <n v="0"/>
    <n v="0"/>
    <n v="0"/>
    <n v="0"/>
    <n v="0"/>
    <n v="0"/>
    <n v="0"/>
    <s v="Oui, il y a plus de commerçants par rapport au mois passé"/>
    <s v="Moins de 20"/>
    <s v="Oui"/>
    <s v="Oui"/>
    <s v="Oui"/>
    <s v="Oui"/>
    <s v="Oui"/>
    <s v=""/>
    <s v="Oui"/>
    <s v="Oui"/>
    <s v=""/>
    <s v=""/>
    <s v=""/>
    <s v=""/>
    <s v=""/>
    <s v=""/>
    <s v=""/>
    <s v="Oui"/>
    <n v="1"/>
    <n v="0"/>
    <n v="0"/>
    <n v="0"/>
    <n v="0"/>
    <n v="0"/>
    <n v="0"/>
    <n v="0"/>
    <n v="0"/>
    <n v="0"/>
    <n v="1"/>
    <n v="0"/>
    <n v="0"/>
    <n v="0"/>
    <s v=""/>
    <n v="1"/>
    <n v="1"/>
    <n v="1"/>
    <n v="1"/>
    <n v="0"/>
    <n v="0"/>
    <n v="0"/>
    <s v="Oui"/>
    <s v="Oui"/>
    <s v="Oui"/>
    <s v="Ouest"/>
    <s v="Meme"/>
    <s v="Cité Soleil"/>
    <s v="Meme"/>
    <x v="2"/>
    <n v="0"/>
    <n v="0"/>
    <x v="1"/>
    <n v="0"/>
    <n v="0"/>
    <x v="1"/>
    <n v="0"/>
    <x v="1"/>
    <x v="1"/>
    <n v="1"/>
    <x v="1"/>
    <n v="0"/>
    <n v="0"/>
    <s v=""/>
    <s v="Savon lessive"/>
    <n v="1"/>
    <n v="0"/>
    <n v="0"/>
    <n v="0"/>
    <n v="0"/>
    <n v="0"/>
    <n v="0"/>
    <n v="0"/>
    <x v="1"/>
    <x v="1"/>
    <x v="1"/>
    <x v="2"/>
    <x v="1"/>
    <x v="3"/>
    <x v="2"/>
  </r>
  <r>
    <s v="b8998d97-12d6-460b-8175-0d973c0e66ea"/>
    <s v="2021-06-26"/>
    <s v="Concern"/>
    <s v="Concern"/>
    <s v="CWW-03"/>
    <x v="3"/>
    <s v="Cité Soleil"/>
    <s v="Cité Soleil"/>
    <s v="Terre-noire"/>
    <s v="Marché de Terre Noire"/>
    <x v="1"/>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6054c10-e418-42ad-b77f-2009bcd7e7ef"/>
    <s v="2021-06-26"/>
    <s v="Concern"/>
    <s v="Concern"/>
    <s v="CWW-03"/>
    <x v="3"/>
    <s v="Cité Soleil"/>
    <s v="Cité Soleil"/>
    <s v="Terre-noire"/>
    <s v="Marché de Terre Noire"/>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258701cc-dbd0-4ca5-9fab-21b80bffeba3"/>
    <s v="2021-06-26"/>
    <s v="Concern"/>
    <s v="Concern"/>
    <s v="CWW-01"/>
    <x v="3"/>
    <s v="Cité Soleil"/>
    <s v="Cité Soleil"/>
    <s v="Terre-noire"/>
    <s v="Marché de Terre Noire"/>
    <x v="1"/>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e25baa59-fba8-4f15-b52a-823899adaf73"/>
    <s v="2021-06-26"/>
    <s v="Concern"/>
    <s v="Concern"/>
    <s v="CWW-01"/>
    <x v="3"/>
    <s v="Cité Soleil"/>
    <s v="Cité Soleil"/>
    <s v="Terre-noire"/>
    <s v="Marché de Terre Noire"/>
    <x v="1"/>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8ec2ab7e-a09d-4683-88f8-2f79eec138c4"/>
    <s v="2021-06-26"/>
    <s v="Concern"/>
    <s v="Concern"/>
    <s v="CWW-05"/>
    <x v="3"/>
    <s v="Cité Soleil"/>
    <s v="Cité Soleil"/>
    <s v="Terre-noire"/>
    <s v="Marché de Terre Noire"/>
    <x v="1"/>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c38b0c94-0003-4d63-944b-6abba5c600a8"/>
    <s v="2021-06-26"/>
    <s v="Concern"/>
    <s v="Concern"/>
    <s v="CWW-05"/>
    <x v="3"/>
    <s v="Cité Soleil"/>
    <s v="Cité Soleil"/>
    <s v="Terre-noire"/>
    <s v="Marché de Terre Noire"/>
    <x v="1"/>
    <s v="Enquête auprès d'un client (pour l'eau de boisson uniquement)"/>
    <s v=""/>
    <s v=""/>
    <s v=""/>
    <s v=""/>
    <s v=""/>
    <s v=""/>
    <s v=""/>
    <s v=""/>
    <s v=""/>
    <s v=""/>
    <s v=""/>
    <s v=""/>
    <s v=""/>
    <s v=""/>
    <s v=""/>
    <n v="6"/>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52ad4481-cd1a-47f1-bc04-ad66ad9cb46b"/>
    <s v="2021-06-24"/>
    <s v="CRS"/>
    <s v="CRS"/>
    <s v="WR"/>
    <x v="5"/>
    <s v="Petit Trou de Nippes"/>
    <s v="Petit Trou de Nippes"/>
    <s v="Centre-ville de Petit Trou / Ste Thérèse"/>
    <s v="Marché du centre-ville de Petit Trou des Nippes / Ste Thérèse"/>
    <x v="0"/>
    <s v="Enquête auprès d'un marchand"/>
    <n v="100"/>
    <n v="96.153846153846104"/>
    <n v="97.826086956521706"/>
    <n v="86.2068965517241"/>
    <n v="187.5"/>
    <n v="187.5"/>
    <n v="750"/>
    <n v="30"/>
    <n v="25"/>
    <n v="100"/>
    <s v=""/>
    <n v="35"/>
    <n v="56.6666666666666"/>
    <n v="75"/>
    <n v="2"/>
    <s v=""/>
    <s v="Femme"/>
    <s v="Détaillant sur une table"/>
    <n v="1"/>
    <n v="0"/>
    <n v="0"/>
    <n v="1"/>
    <n v="1"/>
    <n v="0"/>
    <n v="0"/>
    <n v="0"/>
    <n v="0"/>
    <n v="0"/>
    <s v="Non, il n'y a pas eu de variation"/>
    <s v="Plus de 60"/>
    <s v="Oui"/>
    <s v="Oui"/>
    <s v="Oui"/>
    <s v="Oui"/>
    <s v="Oui"/>
    <s v="Oui"/>
    <s v="Oui"/>
    <s v="Oui"/>
    <s v="Oui"/>
    <s v="Oui"/>
    <s v=""/>
    <s v="Oui"/>
    <s v="Oui"/>
    <s v="Non"/>
    <s v="Je ne sais pas, je ne souhaite pas répondre"/>
    <s v="Non"/>
    <s v=""/>
    <s v=""/>
    <s v=""/>
    <s v=""/>
    <s v=""/>
    <s v=""/>
    <s v=""/>
    <s v=""/>
    <s v=""/>
    <s v=""/>
    <s v=""/>
    <s v=""/>
    <s v=""/>
    <s v=""/>
    <s v=""/>
    <s v=""/>
    <s v=""/>
    <s v=""/>
    <s v=""/>
    <s v=""/>
    <s v=""/>
    <s v=""/>
    <s v="Non"/>
    <s v="Je ne sais pas, je ne souhaite pas répondre"/>
    <s v="Oui"/>
    <s v="Nippes"/>
    <s v="Meme"/>
    <s v="Miragoâne"/>
    <s v="Différent"/>
    <x v="2"/>
    <n v="0"/>
    <n v="0"/>
    <x v="1"/>
    <n v="1"/>
    <n v="1"/>
    <x v="1"/>
    <n v="0"/>
    <x v="1"/>
    <x v="1"/>
    <n v="0"/>
    <x v="1"/>
    <n v="0"/>
    <n v="0"/>
    <s v=""/>
    <s v="Brosse à dent Papier toilette Chlore en grain (nettoyage)"/>
    <n v="0"/>
    <n v="1"/>
    <n v="0"/>
    <n v="1"/>
    <n v="0"/>
    <n v="0"/>
    <n v="1"/>
    <n v="0"/>
    <x v="2"/>
    <x v="3"/>
    <x v="1"/>
    <x v="4"/>
    <x v="1"/>
    <x v="7"/>
    <x v="1"/>
  </r>
  <r>
    <s v="d25ee244-4daa-4885-ae96-1a4983399d26"/>
    <s v="2021-06-24"/>
    <s v="CRS"/>
    <s v="CRS"/>
    <s v="WR"/>
    <x v="5"/>
    <s v="Petit Trou de Nippes"/>
    <s v="Petit Trou de Nippes"/>
    <s v="Centre-ville de Petit Trou / Ste Thérèse"/>
    <s v="Marché du centre-ville de Petit Trou des Nippes / Ste Thérèse"/>
    <x v="0"/>
    <s v="Enquête auprès d'un marchand"/>
    <n v="87.5"/>
    <n v="115.384615384615"/>
    <n v="108.695652173913"/>
    <n v="86.2068965517241"/>
    <n v="187.5"/>
    <n v="208.333333333333"/>
    <n v="799"/>
    <n v="30"/>
    <s v=""/>
    <s v=""/>
    <s v=""/>
    <s v=""/>
    <s v=""/>
    <s v=""/>
    <n v="10"/>
    <s v=""/>
    <s v="Femme"/>
    <s v="Détaillant sur une table"/>
    <n v="1"/>
    <n v="0"/>
    <n v="0"/>
    <n v="1"/>
    <n v="1"/>
    <n v="0"/>
    <n v="0"/>
    <n v="0"/>
    <n v="0"/>
    <n v="0"/>
    <s v="Oui, il y a plus de commerçants par rapport au mois passé"/>
    <s v="Plus de 60"/>
    <s v="Oui"/>
    <s v="Non"/>
    <s v="Non"/>
    <s v="Oui"/>
    <s v="Non"/>
    <s v="Oui"/>
    <s v="Oui"/>
    <s v="Oui"/>
    <s v=""/>
    <s v=""/>
    <s v=""/>
    <s v=""/>
    <s v=""/>
    <s v=""/>
    <s v="Oui"/>
    <s v="Oui"/>
    <n v="0"/>
    <n v="0"/>
    <n v="0"/>
    <n v="0"/>
    <n v="1"/>
    <n v="1"/>
    <n v="0"/>
    <n v="0"/>
    <n v="0"/>
    <n v="0"/>
    <n v="0"/>
    <n v="0"/>
    <n v="1"/>
    <n v="0"/>
    <s v="Réapprovisionnement pas encore effectué"/>
    <n v="1"/>
    <n v="1"/>
    <n v="0"/>
    <n v="1"/>
    <n v="1"/>
    <n v="0"/>
    <n v="0"/>
    <s v="Non"/>
    <s v="Oui"/>
    <s v="Oui"/>
    <s v="Nippes"/>
    <s v="Meme"/>
    <s v="Fonds des Nègres"/>
    <s v="Différent"/>
    <x v="2"/>
    <n v="0"/>
    <n v="0"/>
    <x v="1"/>
    <n v="1"/>
    <n v="1"/>
    <x v="1"/>
    <n v="0"/>
    <x v="1"/>
    <x v="1"/>
    <n v="0"/>
    <x v="1"/>
    <n v="1"/>
    <n v="0"/>
    <s v="Réapprovisionnement pas encore effectué"/>
    <s v="Savon lessive"/>
    <n v="1"/>
    <n v="0"/>
    <n v="0"/>
    <n v="0"/>
    <n v="0"/>
    <n v="0"/>
    <n v="0"/>
    <n v="0"/>
    <x v="2"/>
    <x v="1"/>
    <x v="1"/>
    <x v="4"/>
    <x v="1"/>
    <x v="6"/>
    <x v="1"/>
  </r>
  <r>
    <s v="819a9ee6-4649-478f-8c2f-b58727b925d8"/>
    <s v="2021-06-24"/>
    <s v="CRS"/>
    <s v="CRS"/>
    <s v="WR"/>
    <x v="5"/>
    <s v="Petit Trou de Nippes"/>
    <s v="Petit Trou de Nippes"/>
    <s v="Centre-ville de Petit Trou / Ste Thérèse"/>
    <s v="Marché du centre-ville de Petit Trou des Nippes / Ste Thérèse"/>
    <x v="0"/>
    <s v="Enquête auprès d'un marchand"/>
    <n v="100"/>
    <n v="96.153846153846104"/>
    <n v="76.086956521739097"/>
    <n v="86.2068965517241"/>
    <n v="187.5"/>
    <n v="187.5"/>
    <n v="700"/>
    <n v="30"/>
    <n v="20"/>
    <n v="50"/>
    <s v=""/>
    <n v="25"/>
    <n v="42.5"/>
    <n v="75"/>
    <n v="10"/>
    <s v=""/>
    <s v="Femme"/>
    <s v="Détaillant avec boutique"/>
    <n v="1"/>
    <n v="0"/>
    <n v="0"/>
    <n v="1"/>
    <n v="1"/>
    <n v="0"/>
    <n v="0"/>
    <n v="0"/>
    <n v="0"/>
    <n v="0"/>
    <s v="Oui, il y a plus de commerçants par rapport au mois passé"/>
    <s v="Plus de 60"/>
    <s v="Oui"/>
    <s v="Oui"/>
    <s v="Oui"/>
    <s v="Oui"/>
    <s v="Oui"/>
    <s v="Oui"/>
    <s v="Je ne sais pas, je ne souhaite pas répondre"/>
    <s v="Je ne sais pas, je ne souhaite pas répondre"/>
    <s v="Je ne sais pas, je ne souhaite pas répondre"/>
    <s v="Oui"/>
    <s v=""/>
    <s v="Oui"/>
    <s v="Je ne sais pas, je ne souhaite pas répondre"/>
    <s v="Non"/>
    <s v="Je ne sais pas, je ne souhaite pas répondre"/>
    <s v="Oui"/>
    <n v="0"/>
    <n v="1"/>
    <n v="1"/>
    <n v="0"/>
    <n v="1"/>
    <n v="0"/>
    <n v="0"/>
    <n v="0"/>
    <n v="0"/>
    <n v="0"/>
    <n v="0"/>
    <n v="0"/>
    <n v="0"/>
    <n v="0"/>
    <s v=""/>
    <n v="0"/>
    <n v="1"/>
    <n v="0"/>
    <n v="1"/>
    <n v="0"/>
    <n v="0"/>
    <n v="0"/>
    <s v="Oui"/>
    <s v="Non"/>
    <s v="Oui"/>
    <s v="Ouest"/>
    <s v="Différent"/>
    <s v="Port-au-Prince"/>
    <s v="Différent"/>
    <x v="1"/>
    <s v=""/>
    <s v=""/>
    <x v="0"/>
    <s v=""/>
    <s v=""/>
    <x v="0"/>
    <s v=""/>
    <x v="0"/>
    <x v="0"/>
    <s v=""/>
    <x v="0"/>
    <s v=""/>
    <s v=""/>
    <s v=""/>
    <s v=""/>
    <s v=""/>
    <s v=""/>
    <s v=""/>
    <s v=""/>
    <s v=""/>
    <s v=""/>
    <s v=""/>
    <s v=""/>
    <x v="2"/>
    <x v="3"/>
    <x v="1"/>
    <x v="4"/>
    <x v="1"/>
    <x v="7"/>
    <x v="1"/>
  </r>
  <r>
    <s v="a1b3ff5a-4666-4dea-91e7-373d1b57c890"/>
    <s v="2021-06-24"/>
    <s v="CRS"/>
    <s v="CRS"/>
    <s v="WR"/>
    <x v="5"/>
    <s v="Petit Trou de Nippes"/>
    <s v="Petit Trou de Nippes"/>
    <s v="Centre-ville de Petit Trou / Ste Thérèse"/>
    <s v="Marché du centre-ville de Petit Trou des Nippes / Ste Thérèse"/>
    <x v="0"/>
    <s v="Enquête auprès d'un marchand"/>
    <s v=""/>
    <s v=""/>
    <s v=""/>
    <s v=""/>
    <s v=""/>
    <s v=""/>
    <s v=""/>
    <s v=""/>
    <n v="25"/>
    <s v=""/>
    <s v=""/>
    <n v="25"/>
    <n v="56.6666666666666"/>
    <s v=""/>
    <s v=""/>
    <s v=""/>
    <s v="Femme"/>
    <s v="Détaillant mobile"/>
    <n v="1"/>
    <n v="0"/>
    <n v="0"/>
    <n v="0"/>
    <n v="0"/>
    <n v="0"/>
    <n v="0"/>
    <n v="0"/>
    <n v="0"/>
    <n v="0"/>
    <s v="Non, il n'y a pas eu de variation"/>
    <s v="Plus de 60"/>
    <s v=""/>
    <s v=""/>
    <s v=""/>
    <s v=""/>
    <s v=""/>
    <s v=""/>
    <s v=""/>
    <s v=""/>
    <s v="Oui"/>
    <s v=""/>
    <s v=""/>
    <s v="Oui"/>
    <s v="Je ne sais pas, je ne souhaite pas répondre"/>
    <s v=""/>
    <s v=""/>
    <s v=""/>
    <s v=""/>
    <s v=""/>
    <s v=""/>
    <s v=""/>
    <s v=""/>
    <s v=""/>
    <s v=""/>
    <s v=""/>
    <s v=""/>
    <s v=""/>
    <s v=""/>
    <s v=""/>
    <s v=""/>
    <s v=""/>
    <s v=""/>
    <s v=""/>
    <s v=""/>
    <s v=""/>
    <s v=""/>
    <s v=""/>
    <s v=""/>
    <s v=""/>
    <s v=""/>
    <s v=""/>
    <s v=""/>
    <s v=""/>
    <s v=""/>
    <s v=""/>
    <s v=""/>
    <x v="2"/>
    <n v="0"/>
    <n v="0"/>
    <x v="1"/>
    <n v="1"/>
    <n v="1"/>
    <x v="1"/>
    <n v="0"/>
    <x v="1"/>
    <x v="1"/>
    <n v="0"/>
    <x v="1"/>
    <n v="1"/>
    <n v="0"/>
    <s v="Réapprovisionnement pas encore effectué"/>
    <s v="Savon pour se laver"/>
    <n v="0"/>
    <n v="0"/>
    <n v="0"/>
    <n v="0"/>
    <n v="0"/>
    <n v="0"/>
    <n v="0"/>
    <n v="1"/>
    <x v="1"/>
    <x v="1"/>
    <x v="1"/>
    <x v="2"/>
    <x v="2"/>
    <x v="15"/>
    <x v="1"/>
  </r>
  <r>
    <s v="6bb34958-45c9-4ed5-8a10-12c15eef8171"/>
    <s v="2021-06-24"/>
    <s v="CRS"/>
    <s v="CRS"/>
    <s v="WR"/>
    <x v="5"/>
    <s v="Petit Trou de Nippes"/>
    <s v="Petit Trou de Nippes"/>
    <s v="Centre-ville de Petit Trou / Ste Thérèse"/>
    <s v="Marché du centre-ville de Petit Trou des Nippes / Ste Thérèse"/>
    <x v="0"/>
    <s v="Enquête auprès d'un marchand"/>
    <n v="100"/>
    <n v="115.384615384615"/>
    <n v="86.956521739130395"/>
    <n v="103.448275862068"/>
    <n v="208"/>
    <n v="208.333333333333"/>
    <n v="750"/>
    <s v=""/>
    <s v=""/>
    <s v=""/>
    <s v=""/>
    <s v=""/>
    <s v=""/>
    <s v=""/>
    <s v=""/>
    <s v=""/>
    <s v="Femme"/>
    <s v="Détaillant sur une table"/>
    <n v="1"/>
    <n v="0"/>
    <n v="0"/>
    <n v="1"/>
    <n v="1"/>
    <n v="0"/>
    <n v="0"/>
    <n v="0"/>
    <n v="0"/>
    <n v="0"/>
    <s v="Oui, il y a plus de commerçants par rapport au mois passé"/>
    <s v="Entre 21 et 60"/>
    <s v="Oui"/>
    <s v="Oui"/>
    <s v="Non"/>
    <s v="Oui"/>
    <s v="Non"/>
    <s v="Oui"/>
    <s v="Je ne sais pas, je ne souhaite pas répondre"/>
    <s v=""/>
    <s v=""/>
    <s v=""/>
    <s v=""/>
    <s v=""/>
    <s v=""/>
    <s v=""/>
    <s v=""/>
    <s v="Oui"/>
    <n v="0"/>
    <n v="0"/>
    <n v="0"/>
    <n v="0"/>
    <n v="1"/>
    <n v="1"/>
    <n v="0"/>
    <n v="0"/>
    <n v="0"/>
    <n v="0"/>
    <n v="0"/>
    <n v="0"/>
    <n v="1"/>
    <n v="0"/>
    <s v="Réapprovisionnement pas encore effectué"/>
    <n v="0"/>
    <n v="1"/>
    <n v="1"/>
    <n v="0"/>
    <n v="0"/>
    <n v="0"/>
    <n v="0"/>
    <s v="Non"/>
    <s v="Non"/>
    <s v="Oui"/>
    <s v="Nippes"/>
    <s v="Meme"/>
    <s v="Fonds des Nègres"/>
    <s v="Différent"/>
    <x v="0"/>
    <s v=""/>
    <s v=""/>
    <x v="0"/>
    <s v=""/>
    <s v=""/>
    <x v="0"/>
    <s v=""/>
    <x v="0"/>
    <x v="0"/>
    <s v=""/>
    <x v="0"/>
    <s v=""/>
    <s v=""/>
    <s v=""/>
    <s v=""/>
    <s v=""/>
    <s v=""/>
    <s v=""/>
    <s v=""/>
    <s v=""/>
    <s v=""/>
    <s v=""/>
    <s v=""/>
    <x v="0"/>
    <x v="0"/>
    <x v="0"/>
    <x v="0"/>
    <x v="0"/>
    <x v="0"/>
    <x v="0"/>
  </r>
  <r>
    <s v="9a31697d-8140-4715-96bd-955794b7f6e9"/>
    <s v="2021-06-24"/>
    <s v="CRS"/>
    <s v="CRS"/>
    <s v="WR"/>
    <x v="5"/>
    <s v="Petit Trou de Nippes"/>
    <s v="Petit Trou de Nippes"/>
    <s v="Centre-ville de Petit Trou / Ste Thérèse"/>
    <s v="Marché du centre-ville de Petit Trou des Nippes / Ste Thérèse"/>
    <x v="0"/>
    <s v="Enquête auprès d'un marchand"/>
    <s v=""/>
    <s v=""/>
    <s v=""/>
    <s v=""/>
    <s v=""/>
    <s v=""/>
    <s v=""/>
    <n v="15"/>
    <n v="15"/>
    <n v="100"/>
    <s v=""/>
    <n v="25"/>
    <n v="43.965517241379303"/>
    <n v="75"/>
    <n v="5"/>
    <s v=""/>
    <s v="Femme"/>
    <s v="Détaillant sur une table"/>
    <n v="1"/>
    <n v="0"/>
    <n v="0"/>
    <n v="1"/>
    <n v="1"/>
    <n v="0"/>
    <n v="0"/>
    <n v="0"/>
    <n v="0"/>
    <n v="0"/>
    <s v="Non, il n'y a pas eu de variation"/>
    <s v="Entre 21 et 60"/>
    <s v=""/>
    <s v=""/>
    <s v=""/>
    <s v=""/>
    <s v=""/>
    <s v=""/>
    <s v=""/>
    <s v="Non"/>
    <s v="Je ne sais pas, je ne souhaite pas répondre"/>
    <s v="Oui"/>
    <s v=""/>
    <s v="Oui"/>
    <s v="Je ne sais pas, je ne souhaite pas répondre"/>
    <s v="Non"/>
    <s v="Je ne sais pas, je ne souhaite pas répondre"/>
    <s v=""/>
    <s v=""/>
    <s v=""/>
    <s v=""/>
    <s v=""/>
    <s v=""/>
    <s v=""/>
    <s v=""/>
    <s v=""/>
    <s v=""/>
    <s v=""/>
    <s v=""/>
    <s v=""/>
    <s v=""/>
    <s v=""/>
    <s v=""/>
    <s v=""/>
    <s v=""/>
    <s v=""/>
    <s v=""/>
    <s v=""/>
    <s v=""/>
    <s v=""/>
    <s v=""/>
    <s v=""/>
    <s v=""/>
    <s v=""/>
    <s v=""/>
    <s v=""/>
    <s v=""/>
    <x v="2"/>
    <n v="0"/>
    <n v="0"/>
    <x v="1"/>
    <n v="0"/>
    <n v="0"/>
    <x v="1"/>
    <n v="0"/>
    <x v="1"/>
    <x v="1"/>
    <n v="0"/>
    <x v="1"/>
    <n v="1"/>
    <n v="0"/>
    <s v="Réapprovisionnement pas encore effectué"/>
    <s v="Papier toilette"/>
    <n v="0"/>
    <n v="0"/>
    <n v="0"/>
    <n v="1"/>
    <n v="0"/>
    <n v="0"/>
    <n v="0"/>
    <n v="0"/>
    <x v="2"/>
    <x v="2"/>
    <x v="1"/>
    <x v="4"/>
    <x v="1"/>
    <x v="6"/>
    <x v="1"/>
  </r>
  <r>
    <s v="f10a4b8c-babf-42c8-9fab-11730bd0ca89"/>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d78a4d64-578b-48ea-9e21-3542c81acbee"/>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19756c96-62d0-4dbb-a759-900ebe0d1e11"/>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75d40259-8d21-4621-b670-5b0850fe08e2"/>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9f9f275d-5404-4243-8c79-cdbb3af9369b"/>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67c03636-c87f-4840-afef-4764d7956489"/>
    <s v="2021-06-24"/>
    <s v="CRS"/>
    <s v="CRS"/>
    <s v="WR"/>
    <x v="5"/>
    <s v="Petit Trou de Nippes"/>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x v="0"/>
    <s v=""/>
    <s v=""/>
    <x v="0"/>
    <s v=""/>
    <s v=""/>
    <x v="0"/>
    <s v=""/>
    <x v="0"/>
    <x v="0"/>
    <s v=""/>
    <x v="0"/>
    <s v=""/>
    <s v=""/>
    <s v=""/>
    <s v=""/>
    <s v=""/>
    <s v=""/>
    <s v=""/>
    <s v=""/>
    <s v=""/>
    <s v=""/>
    <s v=""/>
    <s v=""/>
    <x v="0"/>
    <x v="0"/>
    <x v="0"/>
    <x v="0"/>
    <x v="0"/>
    <x v="0"/>
    <x v="0"/>
  </r>
  <r>
    <s v="5e25b747-c30b-4bd5-ba2b-29ffc538a2b4"/>
    <s v="2021-06-24"/>
    <s v="CRS"/>
    <s v="CRS"/>
    <s v="WR"/>
    <x v="5"/>
    <s v="Petit Trou de Nippes"/>
    <s v="Petit Trou de Nippes"/>
    <s v="Centre-ville de Petit Trou / Ste Thérèse"/>
    <s v="Marché du centre-ville de Petit Trou des Nippes / Ste Thérèse"/>
    <x v="0"/>
    <s v="Enquête auprès d'un marchand"/>
    <n v="87.5"/>
    <n v="96.153846153846104"/>
    <n v="86.956521739130395"/>
    <n v="86.2068965517241"/>
    <s v=""/>
    <s v=""/>
    <n v="400"/>
    <n v="30"/>
    <n v="25"/>
    <n v="75"/>
    <s v=""/>
    <n v="25"/>
    <n v="56.6666666666666"/>
    <n v="100"/>
    <s v=""/>
    <s v=""/>
    <s v="Homme"/>
    <s v="Détaillant sur une table"/>
    <n v="1"/>
    <n v="0"/>
    <n v="0"/>
    <n v="1"/>
    <n v="1"/>
    <n v="0"/>
    <n v="0"/>
    <n v="0"/>
    <n v="0"/>
    <n v="0"/>
    <s v="Oui, il y a plus de commerçants par rapport au mois passé"/>
    <s v="Entre 21 et 60"/>
    <s v="Oui"/>
    <s v="Oui"/>
    <s v="Oui"/>
    <s v="Oui"/>
    <s v=""/>
    <s v=""/>
    <s v="Oui"/>
    <s v="Oui"/>
    <s v="Oui"/>
    <s v="Oui"/>
    <s v=""/>
    <s v="Oui"/>
    <s v="Oui"/>
    <s v="Non"/>
    <s v=""/>
    <s v="Oui"/>
    <n v="0"/>
    <n v="0"/>
    <n v="0"/>
    <n v="0"/>
    <n v="1"/>
    <n v="1"/>
    <n v="0"/>
    <n v="0"/>
    <n v="0"/>
    <n v="0"/>
    <n v="0"/>
    <n v="0"/>
    <n v="0"/>
    <n v="0"/>
    <s v=""/>
    <n v="0"/>
    <n v="1"/>
    <n v="0"/>
    <n v="0"/>
    <n v="0"/>
    <n v="0"/>
    <n v="1"/>
    <s v="Oui"/>
    <s v="Oui"/>
    <s v="Oui"/>
    <s v="Nippes"/>
    <s v="Meme"/>
    <s v="Miragoâne"/>
    <s v="Différent"/>
    <x v="1"/>
    <s v=""/>
    <s v=""/>
    <x v="0"/>
    <s v=""/>
    <s v=""/>
    <x v="0"/>
    <s v=""/>
    <x v="0"/>
    <x v="0"/>
    <s v=""/>
    <x v="0"/>
    <s v=""/>
    <s v=""/>
    <s v=""/>
    <s v=""/>
    <s v=""/>
    <s v=""/>
    <s v=""/>
    <s v=""/>
    <s v=""/>
    <s v=""/>
    <s v=""/>
    <s v=""/>
    <x v="1"/>
    <x v="1"/>
    <x v="1"/>
    <x v="2"/>
    <x v="2"/>
    <x v="15"/>
    <x v="1"/>
  </r>
  <r>
    <s v="a3d2b754-eeab-4852-87e5-c9ada1d30a95"/>
    <s v="2021-06-24"/>
    <s v="CRS"/>
    <s v="CRS"/>
    <s v="WR"/>
    <x v="5"/>
    <s v="Petit Trou de Nippes"/>
    <s v="Petit Trou de Nippes"/>
    <s v="Centre-ville de Petit Trou / Ste Thérèse"/>
    <s v="Marché du centre-ville de Petit Trou des Nippes / Ste Thérèse"/>
    <x v="0"/>
    <s v="Enquête auprès d'un marchand"/>
    <n v="87.5"/>
    <n v="115.384615384615"/>
    <n v="108.695652173913"/>
    <n v="103.448275862068"/>
    <n v="208.333333333333"/>
    <n v="250"/>
    <n v="799"/>
    <s v=""/>
    <s v=""/>
    <s v=""/>
    <s v=""/>
    <s v=""/>
    <s v=""/>
    <s v=""/>
    <s v=""/>
    <s v=""/>
    <s v="Femme"/>
    <s v="Détaillant sur une table"/>
    <n v="1"/>
    <n v="0"/>
    <n v="0"/>
    <n v="1"/>
    <n v="1"/>
    <n v="0"/>
    <n v="0"/>
    <n v="0"/>
    <n v="0"/>
    <n v="0"/>
    <s v="Oui, il y a moins de commerçants par rapport au mois passé"/>
    <s v="Entre 21 et 60"/>
    <s v="Oui"/>
    <s v="Oui"/>
    <s v="Oui"/>
    <s v="Oui"/>
    <s v="Non"/>
    <s v="Oui"/>
    <s v="Oui"/>
    <s v=""/>
    <s v=""/>
    <s v=""/>
    <s v=""/>
    <s v=""/>
    <s v=""/>
    <s v=""/>
    <s v=""/>
    <s v="Oui"/>
    <n v="0"/>
    <n v="0"/>
    <n v="0"/>
    <n v="0"/>
    <n v="1"/>
    <n v="1"/>
    <n v="0"/>
    <n v="0"/>
    <n v="0"/>
    <n v="0"/>
    <n v="0"/>
    <n v="0"/>
    <n v="0"/>
    <n v="0"/>
    <s v=""/>
    <n v="0"/>
    <n v="1"/>
    <n v="0"/>
    <n v="1"/>
    <n v="0"/>
    <n v="1"/>
    <n v="0"/>
    <s v="Non"/>
    <s v="Oui"/>
    <s v="Oui"/>
    <s v="Ouest"/>
    <s v="Différent"/>
    <s v="Port-au-Prince"/>
    <s v="Différent"/>
    <x v="0"/>
    <s v=""/>
    <s v=""/>
    <x v="0"/>
    <s v=""/>
    <s v=""/>
    <x v="0"/>
    <s v=""/>
    <x v="0"/>
    <x v="0"/>
    <s v=""/>
    <x v="0"/>
    <s v=""/>
    <s v=""/>
    <s v=""/>
    <s v=""/>
    <s v=""/>
    <s v=""/>
    <s v=""/>
    <s v=""/>
    <s v=""/>
    <s v=""/>
    <s v=""/>
    <s v=""/>
    <x v="0"/>
    <x v="0"/>
    <x v="0"/>
    <x v="0"/>
    <x v="0"/>
    <x v="0"/>
    <x v="0"/>
  </r>
  <r>
    <s v="daed8a13-42e5-46af-83b2-ec4d92670e41"/>
    <s v="2021-06-24"/>
    <s v="CRS"/>
    <s v="CRS"/>
    <s v="WR"/>
    <x v="5"/>
    <s v="Petit Trou de Nippes"/>
    <s v="Petit Trou de Nippes"/>
    <s v="Centre-ville de Petit Trou / Ste Thérèse"/>
    <s v="Marché du centre-ville de Petit Trou des Nippes / Ste Thérèse"/>
    <x v="0"/>
    <s v="Enquête auprès d'un marchand"/>
    <s v=""/>
    <s v=""/>
    <s v=""/>
    <s v=""/>
    <s v=""/>
    <s v=""/>
    <s v=""/>
    <s v=""/>
    <n v="25"/>
    <n v="50"/>
    <s v=""/>
    <n v="20"/>
    <n v="56.6666666666666"/>
    <n v="100"/>
    <n v="10"/>
    <s v=""/>
    <s v="Femme"/>
    <s v="Détaillant sur une table"/>
    <n v="1"/>
    <n v="0"/>
    <n v="0"/>
    <n v="1"/>
    <n v="1"/>
    <n v="0"/>
    <n v="0"/>
    <n v="0"/>
    <n v="0"/>
    <n v="0"/>
    <s v="Oui, il y a plus de commerçants par rapport au mois passé"/>
    <s v="Entre 21 et 60"/>
    <s v=""/>
    <s v=""/>
    <s v=""/>
    <s v=""/>
    <s v=""/>
    <s v=""/>
    <s v=""/>
    <s v=""/>
    <s v="Je ne sais pas, je ne souhaite pas répondre"/>
    <s v="Oui"/>
    <s v=""/>
    <s v="Oui"/>
    <s v="Je ne sais pas, je ne souhaite pas répondre"/>
    <s v="Non"/>
    <s v="Je ne sais pas, je ne souhaite pas répondre"/>
    <s v=""/>
    <s v=""/>
    <s v=""/>
    <s v=""/>
    <s v=""/>
    <s v=""/>
    <s v=""/>
    <s v=""/>
    <s v=""/>
    <s v=""/>
    <s v=""/>
    <s v=""/>
    <s v=""/>
    <s v=""/>
    <s v=""/>
    <s v=""/>
    <s v=""/>
    <s v=""/>
    <s v=""/>
    <s v=""/>
    <s v=""/>
    <s v=""/>
    <s v=""/>
    <s v=""/>
    <s v=""/>
    <s v=""/>
    <s v=""/>
    <s v=""/>
    <s v=""/>
    <s v=""/>
    <x v="1"/>
    <s v=""/>
    <s v=""/>
    <x v="0"/>
    <s v=""/>
    <s v=""/>
    <x v="0"/>
    <s v=""/>
    <x v="0"/>
    <x v="0"/>
    <s v=""/>
    <x v="0"/>
    <s v=""/>
    <s v=""/>
    <s v=""/>
    <s v=""/>
    <s v=""/>
    <s v=""/>
    <s v=""/>
    <s v=""/>
    <s v=""/>
    <s v=""/>
    <s v=""/>
    <s v=""/>
    <x v="1"/>
    <x v="2"/>
    <x v="1"/>
    <x v="2"/>
    <x v="2"/>
    <x v="9"/>
    <x v="1"/>
  </r>
</pivotCacheRecords>
</file>

<file path=xl/pivotCache/pivotCacheRecords2.xml><?xml version="1.0" encoding="utf-8"?>
<pivotCacheRecords xmlns="http://schemas.openxmlformats.org/spreadsheetml/2006/main" xmlns:r="http://schemas.openxmlformats.org/officeDocument/2006/relationships" count="199">
  <r>
    <s v="1298ff41-c961-4dee-b2d0-391fed9d9169"/>
    <s v="2021-06-28"/>
    <x v="0"/>
    <s v="MOJDDE"/>
    <s v="SA0099"/>
    <x v="0"/>
    <s v="Port-à-Piment"/>
    <x v="0"/>
    <s v="Port-à-piment"/>
    <s v="Marché de Port-à-Piment"/>
    <x v="0"/>
    <s v="Enquête auprès d'un client (pour l'eau de boisson uniquement)"/>
    <s v=""/>
    <s v=""/>
    <s v=""/>
    <s v=""/>
    <s v=""/>
    <s v=""/>
    <s v=""/>
    <s v=""/>
    <s v=""/>
    <s v=""/>
    <s v=""/>
    <s v=""/>
    <s v=""/>
    <s v=""/>
    <s v=""/>
    <n v="0.2"/>
  </r>
  <r>
    <s v="818151e3-1d61-42d5-b70f-ca22f2fad81f"/>
    <s v="2021-06-28"/>
    <x v="0"/>
    <s v="MOJDDE"/>
    <s v="SA0099"/>
    <x v="0"/>
    <s v="Port-à-Piment"/>
    <x v="0"/>
    <s v="Port-à-piment"/>
    <s v="Marché de Port-à-Piment"/>
    <x v="0"/>
    <s v="Enquête auprès d'un client (pour l'eau de boisson uniquement)"/>
    <s v=""/>
    <s v=""/>
    <s v=""/>
    <s v=""/>
    <s v=""/>
    <s v=""/>
    <s v=""/>
    <s v=""/>
    <s v=""/>
    <s v=""/>
    <s v=""/>
    <s v=""/>
    <s v=""/>
    <s v=""/>
    <s v=""/>
    <n v="0.2"/>
  </r>
  <r>
    <s v="00070e6e-6ad4-4a6f-a927-266650108af5"/>
    <s v="2021-06-28"/>
    <x v="0"/>
    <s v="MOJDDE"/>
    <s v="SA0099"/>
    <x v="0"/>
    <s v="Port-à-Piment"/>
    <x v="0"/>
    <s v="Port-à-piment"/>
    <s v="Marché de Port-à-Piment"/>
    <x v="0"/>
    <s v="Enquête auprès d'un client (pour l'eau de boisson uniquement)"/>
    <s v=""/>
    <s v=""/>
    <s v=""/>
    <s v=""/>
    <s v=""/>
    <s v=""/>
    <s v=""/>
    <s v=""/>
    <s v=""/>
    <s v=""/>
    <s v=""/>
    <s v=""/>
    <s v=""/>
    <s v=""/>
    <s v=""/>
    <n v="0.2"/>
  </r>
  <r>
    <s v="bd2073bd-6495-4cd1-a233-aab9809cac10"/>
    <s v="2021-06-28"/>
    <x v="0"/>
    <s v="MOJDDE"/>
    <s v="SA0099"/>
    <x v="0"/>
    <s v="Port-à-Piment"/>
    <x v="0"/>
    <s v="Port-à-piment"/>
    <s v="Marché de Port-à-Piment"/>
    <x v="0"/>
    <s v="Enquête auprès d'un client (pour l'eau de boisson uniquement)"/>
    <s v=""/>
    <s v=""/>
    <s v=""/>
    <s v=""/>
    <s v=""/>
    <s v=""/>
    <s v=""/>
    <s v=""/>
    <s v=""/>
    <s v=""/>
    <s v=""/>
    <s v=""/>
    <s v=""/>
    <s v=""/>
    <s v=""/>
    <n v="0.2"/>
  </r>
  <r>
    <s v="0eff3702-4dff-4fb8-8865-043b3cd10ff6"/>
    <s v="2021-06-28"/>
    <x v="0"/>
    <s v="MOJDDE"/>
    <s v="SA0099"/>
    <x v="0"/>
    <s v="Port-à-Piment"/>
    <x v="0"/>
    <s v="Port-à-piment"/>
    <s v="Marché de Port-à-Piment"/>
    <x v="0"/>
    <s v="Enquête auprès d'un client (pour l'eau de boisson uniquement)"/>
    <s v=""/>
    <s v=""/>
    <s v=""/>
    <s v=""/>
    <s v=""/>
    <s v=""/>
    <s v=""/>
    <s v=""/>
    <s v=""/>
    <s v=""/>
    <s v=""/>
    <s v=""/>
    <s v=""/>
    <s v=""/>
    <s v=""/>
    <n v="0.2"/>
  </r>
  <r>
    <s v="d9933ac1-9795-4f07-818d-c02f88754597"/>
    <s v="2021-06-22"/>
    <x v="1"/>
    <s v="CARE"/>
    <s v="LFP84"/>
    <x v="1"/>
    <s v="Beaumont"/>
    <x v="1"/>
    <s v="Centre-ville de Beaumont / Cassanette"/>
    <s v="Marché communal de Beaumont"/>
    <x v="1"/>
    <s v="Enquête auprès d'un client (pour l'eau de boisson uniquement)"/>
    <s v=""/>
    <s v=""/>
    <s v=""/>
    <s v=""/>
    <s v=""/>
    <s v=""/>
    <s v=""/>
    <s v=""/>
    <s v=""/>
    <s v=""/>
    <s v=""/>
    <s v=""/>
    <s v=""/>
    <s v=""/>
    <s v=""/>
    <n v="12"/>
  </r>
  <r>
    <s v="2a652808-f4a4-4a49-a026-8b8ebc85c1b0"/>
    <s v="2021-06-22"/>
    <x v="1"/>
    <s v="CARE"/>
    <s v="LFP84"/>
    <x v="1"/>
    <s v="Beaumont"/>
    <x v="1"/>
    <s v="Centre-ville de Beaumont / Cassanette"/>
    <s v="Marché communal de Beaumont"/>
    <x v="1"/>
    <s v="Enquête auprès d'un client (pour l'eau de boisson uniquement)"/>
    <s v=""/>
    <s v=""/>
    <s v=""/>
    <s v=""/>
    <s v=""/>
    <s v=""/>
    <s v=""/>
    <s v=""/>
    <s v=""/>
    <s v=""/>
    <s v=""/>
    <s v=""/>
    <s v=""/>
    <s v=""/>
    <s v=""/>
    <n v="12"/>
  </r>
  <r>
    <s v="9a11d1e7-aecb-4ff4-9b79-1ee3d763be47"/>
    <s v="2021-06-22"/>
    <x v="1"/>
    <s v="CARE"/>
    <s v="LFP84"/>
    <x v="1"/>
    <s v="Beaumont"/>
    <x v="1"/>
    <s v="Centre-ville de Beaumont / Cassanette"/>
    <s v="Marché communal de Beaumont"/>
    <x v="1"/>
    <s v="Enquête auprès d'un client (pour l'eau de boisson uniquement)"/>
    <s v=""/>
    <s v=""/>
    <s v=""/>
    <s v=""/>
    <s v=""/>
    <s v=""/>
    <s v=""/>
    <s v=""/>
    <s v=""/>
    <s v=""/>
    <s v=""/>
    <s v=""/>
    <s v=""/>
    <s v=""/>
    <s v=""/>
    <n v="12"/>
  </r>
  <r>
    <s v="063e3788-b5d3-4f99-add8-62dd44db6aa3"/>
    <s v="2021-06-22"/>
    <x v="1"/>
    <s v="CARE"/>
    <s v="LFP84"/>
    <x v="1"/>
    <s v="Beaumont"/>
    <x v="1"/>
    <s v="Centre-ville de Beaumont / Cassanette"/>
    <s v="Marché communal de Beaumont"/>
    <x v="1"/>
    <s v="Enquête auprès d'un client (pour l'eau de boisson uniquement)"/>
    <s v=""/>
    <s v=""/>
    <s v=""/>
    <s v=""/>
    <s v=""/>
    <s v=""/>
    <s v=""/>
    <s v=""/>
    <s v=""/>
    <s v=""/>
    <s v=""/>
    <s v=""/>
    <s v=""/>
    <s v=""/>
    <s v=""/>
    <n v="12"/>
  </r>
  <r>
    <s v="f0260517-110d-4bd1-88cd-025e3e4d61c3"/>
    <s v="2021-06-22"/>
    <x v="1"/>
    <s v="CARE"/>
    <s v="LFP84"/>
    <x v="1"/>
    <s v="Beaumont"/>
    <x v="1"/>
    <s v="Centre-ville de Beaumont / Cassanette"/>
    <s v="Marché communal de Beaumont"/>
    <x v="1"/>
    <s v="Enquête auprès d'un client (pour l'eau de boisson uniquement)"/>
    <s v=""/>
    <s v=""/>
    <s v=""/>
    <s v=""/>
    <s v=""/>
    <s v=""/>
    <s v=""/>
    <s v=""/>
    <s v=""/>
    <s v=""/>
    <s v=""/>
    <s v=""/>
    <s v=""/>
    <s v=""/>
    <s v=""/>
    <n v="12"/>
  </r>
  <r>
    <s v="f9049e2d-c5fb-4ce8-a144-4394db3c0e36"/>
    <s v="2021-06-22"/>
    <x v="1"/>
    <s v="CARE"/>
    <s v="LFP84"/>
    <x v="1"/>
    <s v="Beaumont"/>
    <x v="1"/>
    <s v="Centre-ville de Beaumont / Cassanette"/>
    <s v="Marché communal de Beaumont"/>
    <x v="1"/>
    <s v="Enquête auprès d'un client (pour l'eau de boisson uniquement)"/>
    <s v=""/>
    <s v=""/>
    <s v=""/>
    <s v=""/>
    <s v=""/>
    <s v=""/>
    <s v=""/>
    <s v=""/>
    <s v=""/>
    <s v=""/>
    <s v=""/>
    <s v=""/>
    <s v=""/>
    <s v=""/>
    <s v=""/>
    <n v="12"/>
  </r>
  <r>
    <s v="87928f2e-885c-4f1e-b275-e5e479f6008a"/>
    <s v="2021-06-22"/>
    <x v="1"/>
    <s v="CARE"/>
    <s v="LFP84"/>
    <x v="1"/>
    <s v="Beaumont"/>
    <x v="1"/>
    <s v="Centre-ville de Beaumont / Cassanette"/>
    <s v="Marché communal de Beaumont"/>
    <x v="1"/>
    <s v="Enquête auprès d'un client (pour l'eau de boisson uniquement)"/>
    <s v=""/>
    <s v=""/>
    <s v=""/>
    <s v=""/>
    <s v=""/>
    <s v=""/>
    <s v=""/>
    <s v=""/>
    <s v=""/>
    <s v=""/>
    <s v=""/>
    <s v=""/>
    <s v=""/>
    <s v=""/>
    <s v=""/>
    <n v="12"/>
  </r>
  <r>
    <s v="0fa2ed95-e6af-499c-a5a2-0c94f15fb05b"/>
    <s v="2021-06-22"/>
    <x v="1"/>
    <s v="CARE"/>
    <s v="LFP84"/>
    <x v="1"/>
    <s v="Beaumont"/>
    <x v="1"/>
    <s v="Centre-ville de Beaumont / Cassanette"/>
    <s v="Marché communal de Beaumont"/>
    <x v="1"/>
    <s v="Enquête auprès d'un client (pour l'eau de boisson uniquement)"/>
    <s v=""/>
    <s v=""/>
    <s v=""/>
    <s v=""/>
    <s v=""/>
    <s v=""/>
    <s v=""/>
    <s v=""/>
    <s v=""/>
    <s v=""/>
    <s v=""/>
    <s v=""/>
    <s v=""/>
    <s v=""/>
    <s v=""/>
    <n v="12"/>
  </r>
  <r>
    <s v="97209862-7e62-4c02-962b-9ac018828943"/>
    <s v="2021-06-22"/>
    <x v="1"/>
    <s v="CARE"/>
    <s v="LFP84"/>
    <x v="1"/>
    <s v="Beaumont"/>
    <x v="1"/>
    <s v="Centre-ville de Beaumont / Cassanette"/>
    <s v="Marché communal de Beaumont"/>
    <x v="1"/>
    <s v="Enquête auprès d'un client (pour l'eau de boisson uniquement)"/>
    <s v=""/>
    <s v=""/>
    <s v=""/>
    <s v=""/>
    <s v=""/>
    <s v=""/>
    <s v=""/>
    <s v=""/>
    <s v=""/>
    <s v=""/>
    <s v=""/>
    <s v=""/>
    <s v=""/>
    <s v=""/>
    <s v=""/>
    <n v="12"/>
  </r>
  <r>
    <s v="b3ac3325-1cc6-4f3d-b9e0-0d40bd55589f"/>
    <s v="2021-06-22"/>
    <x v="1"/>
    <s v="CARE"/>
    <s v="LFP84"/>
    <x v="1"/>
    <s v="Beaumont"/>
    <x v="1"/>
    <s v="Centre-ville de Beaumont / Cassanette"/>
    <s v="Marché communal de Beaumont"/>
    <x v="1"/>
    <s v="Enquête auprès d'un client (pour l'eau de boisson uniquement)"/>
    <s v=""/>
    <s v=""/>
    <s v=""/>
    <s v=""/>
    <s v=""/>
    <s v=""/>
    <s v=""/>
    <s v=""/>
    <s v=""/>
    <s v=""/>
    <s v=""/>
    <s v=""/>
    <s v=""/>
    <s v=""/>
    <s v=""/>
    <n v="13"/>
  </r>
  <r>
    <s v="b9abe0b0-9055-460f-a5f7-fcb4a734e8e0"/>
    <s v="2021-06-24"/>
    <x v="1"/>
    <s v="CARE"/>
    <s v="MSA01"/>
    <x v="1"/>
    <s v="Chambellan"/>
    <x v="2"/>
    <s v="Centre-ville de Chambellan / Dejean"/>
    <s v="Marché communal de Chambellan"/>
    <x v="0"/>
    <s v="Enquête auprès d'un client (pour l'eau de boisson uniquement)"/>
    <s v=""/>
    <s v=""/>
    <s v=""/>
    <s v=""/>
    <s v=""/>
    <s v=""/>
    <s v=""/>
    <s v=""/>
    <s v=""/>
    <s v=""/>
    <s v=""/>
    <s v=""/>
    <s v=""/>
    <s v=""/>
    <s v=""/>
    <n v="13"/>
  </r>
  <r>
    <s v="db9b7f10-0320-4372-884e-954204ff68c2"/>
    <s v="2021-06-24"/>
    <x v="1"/>
    <s v="CARE"/>
    <s v="MSA01"/>
    <x v="1"/>
    <s v="Chambellan"/>
    <x v="2"/>
    <s v="Centre-ville de Chambellan / Dejean"/>
    <s v="Marché communal de Chambellan"/>
    <x v="0"/>
    <s v="Enquête auprès d'un client (pour l'eau de boisson uniquement)"/>
    <s v=""/>
    <s v=""/>
    <s v=""/>
    <s v=""/>
    <s v=""/>
    <s v=""/>
    <s v=""/>
    <s v=""/>
    <s v=""/>
    <s v=""/>
    <s v=""/>
    <s v=""/>
    <s v=""/>
    <s v=""/>
    <s v=""/>
    <n v="13"/>
  </r>
  <r>
    <s v="83f9ba1d-563f-4358-abb8-66fd58728ee5"/>
    <s v="2021-06-24"/>
    <x v="1"/>
    <s v="CARE"/>
    <s v="MSA01"/>
    <x v="1"/>
    <s v="Chambellan"/>
    <x v="2"/>
    <s v="Centre-ville de Chambellan / Dejean"/>
    <s v="Marché communal de Chambellan"/>
    <x v="0"/>
    <s v="Enquête auprès d'un client (pour l'eau de boisson uniquement)"/>
    <s v=""/>
    <s v=""/>
    <s v=""/>
    <s v=""/>
    <s v=""/>
    <s v=""/>
    <s v=""/>
    <s v=""/>
    <s v=""/>
    <s v=""/>
    <s v=""/>
    <s v=""/>
    <s v=""/>
    <s v=""/>
    <s v=""/>
    <n v="13"/>
  </r>
  <r>
    <s v="fc895277-691e-409b-8c03-cb97b0c651da"/>
    <s v="2021-06-24"/>
    <x v="1"/>
    <s v="CARE"/>
    <s v="MSA01"/>
    <x v="1"/>
    <s v="Chambellan"/>
    <x v="2"/>
    <s v="Centre-ville de Chambellan / Dejean"/>
    <s v="Marché communal de Chambellan"/>
    <x v="0"/>
    <s v="Enquête auprès d'un client (pour l'eau de boisson uniquement)"/>
    <s v=""/>
    <s v=""/>
    <s v=""/>
    <s v=""/>
    <s v=""/>
    <s v=""/>
    <s v=""/>
    <s v=""/>
    <s v=""/>
    <s v=""/>
    <s v=""/>
    <s v=""/>
    <s v=""/>
    <s v=""/>
    <s v=""/>
    <n v="13"/>
  </r>
  <r>
    <s v="607351bf-b9f5-45f9-b1c3-22786d947176"/>
    <s v="2021-06-24"/>
    <x v="1"/>
    <s v="CARE"/>
    <s v="MSA01"/>
    <x v="1"/>
    <s v="Chambellan"/>
    <x v="2"/>
    <s v="Centre-ville de Chambellan / Dejean"/>
    <s v="Marché communal de Chambellan"/>
    <x v="0"/>
    <s v="Enquête auprès d'un marchand"/>
    <s v=""/>
    <s v=""/>
    <s v=""/>
    <s v=""/>
    <s v=""/>
    <s v=""/>
    <s v=""/>
    <n v="15"/>
    <n v="25"/>
    <n v="30"/>
    <s v=""/>
    <n v="30"/>
    <n v="56.6666666666666"/>
    <n v="75"/>
    <n v="5"/>
    <s v=""/>
  </r>
  <r>
    <s v="06e40db0-77d2-480b-81c1-b1fcaff358d9"/>
    <s v="2021-06-24"/>
    <x v="1"/>
    <s v="CARE"/>
    <s v="MSA01"/>
    <x v="1"/>
    <s v="Chambellan"/>
    <x v="2"/>
    <s v="Centre-ville de Chambellan / Dejean"/>
    <s v="Marché communal de Chambellan"/>
    <x v="0"/>
    <s v="Enquête auprès d'un marchand"/>
    <s v=""/>
    <s v=""/>
    <s v=""/>
    <s v=""/>
    <s v=""/>
    <s v=""/>
    <s v=""/>
    <n v="15"/>
    <n v="25"/>
    <n v="30"/>
    <s v=""/>
    <n v="30"/>
    <n v="56.6666666666666"/>
    <n v="75"/>
    <n v="5"/>
    <s v=""/>
  </r>
  <r>
    <s v="6f556e2a-957c-4942-b128-417106e4c743"/>
    <s v="2021-06-24"/>
    <x v="1"/>
    <s v="CARE"/>
    <s v="MSA01"/>
    <x v="1"/>
    <s v="Chambellan"/>
    <x v="2"/>
    <s v="Centre-ville de Chambellan / Dejean"/>
    <s v="Marché communal de Chambellan"/>
    <x v="0"/>
    <s v="Enquête auprès d'un marchand"/>
    <s v=""/>
    <s v=""/>
    <s v=""/>
    <s v=""/>
    <s v=""/>
    <s v=""/>
    <s v=""/>
    <n v="15"/>
    <n v="25"/>
    <n v="30"/>
    <s v=""/>
    <n v="30"/>
    <n v="56.6666666666666"/>
    <n v="75"/>
    <n v="5"/>
    <s v=""/>
  </r>
  <r>
    <s v="be5d6d5b-31e9-4c4c-92c8-0c1195065020"/>
    <s v="2021-06-24"/>
    <x v="1"/>
    <s v="CARE"/>
    <s v="MSA01"/>
    <x v="1"/>
    <s v="Chambellan"/>
    <x v="2"/>
    <s v="Centre-ville de Chambellan / Dejean"/>
    <s v="Marché communal de Chambellan"/>
    <x v="0"/>
    <s v="Enquête auprès d'un marchand"/>
    <s v=""/>
    <s v=""/>
    <s v=""/>
    <s v=""/>
    <s v=""/>
    <s v=""/>
    <s v=""/>
    <n v="15"/>
    <n v="25"/>
    <n v="30"/>
    <s v=""/>
    <n v="30"/>
    <n v="56.6666666666666"/>
    <n v="75"/>
    <n v="5"/>
    <s v=""/>
  </r>
  <r>
    <s v="31d700a1-fbda-4902-9de1-cc3f3a3ef8e0"/>
    <s v="2021-06-24"/>
    <x v="1"/>
    <s v="CARE"/>
    <s v="MSA01"/>
    <x v="1"/>
    <s v="Chambellan"/>
    <x v="2"/>
    <s v="Centre-ville de Chambellan / Dejean"/>
    <s v="Marché communal de Chambellan"/>
    <x v="0"/>
    <s v="Enquête auprès d'un client (pour l'eau de boisson uniquement)"/>
    <s v=""/>
    <s v=""/>
    <s v=""/>
    <s v=""/>
    <s v=""/>
    <s v=""/>
    <s v=""/>
    <s v=""/>
    <s v=""/>
    <s v=""/>
    <s v=""/>
    <s v=""/>
    <s v=""/>
    <s v=""/>
    <s v=""/>
    <n v="13"/>
  </r>
  <r>
    <s v="6c807fce-0ac0-45fe-a489-9eb4a259d571"/>
    <s v="2021-06-22"/>
    <x v="2"/>
    <s v="Save the Children"/>
    <s v="ASV758"/>
    <x v="2"/>
    <s v="L'Estère"/>
    <x v="3"/>
    <s v="Centre-ville de l'Estère"/>
    <s v="Marché L'Estère"/>
    <x v="1"/>
    <s v="Enquête auprès d'un client (pour l'eau de boisson uniquement)"/>
    <s v=""/>
    <s v=""/>
    <s v=""/>
    <s v=""/>
    <s v=""/>
    <s v=""/>
    <s v=""/>
    <s v=""/>
    <s v=""/>
    <s v=""/>
    <s v=""/>
    <s v=""/>
    <s v=""/>
    <s v=""/>
    <s v=""/>
    <n v="0.5"/>
  </r>
  <r>
    <s v="346ed950-d34c-4a64-9c3c-550e2ef35e56"/>
    <s v="2021-06-22"/>
    <x v="2"/>
    <s v="Save the Children"/>
    <s v="ASV758"/>
    <x v="2"/>
    <s v="L'Estère"/>
    <x v="3"/>
    <s v="Centre-ville de l'Estère"/>
    <s v="Marché L'Estère"/>
    <x v="1"/>
    <s v="Enquête auprès d'un client (pour l'eau de boisson uniquement)"/>
    <s v=""/>
    <s v=""/>
    <s v=""/>
    <s v=""/>
    <s v=""/>
    <s v=""/>
    <s v=""/>
    <s v=""/>
    <s v=""/>
    <s v=""/>
    <s v=""/>
    <s v=""/>
    <s v=""/>
    <s v=""/>
    <s v=""/>
    <n v="15"/>
  </r>
  <r>
    <s v="b96ce766-819e-4e39-b20c-587d86df10e3"/>
    <s v="2021-06-22"/>
    <x v="2"/>
    <s v="Save the Children"/>
    <s v="ASV758"/>
    <x v="2"/>
    <s v="L'Estère"/>
    <x v="3"/>
    <s v="Centre-ville de l'Estère"/>
    <s v="Marché L'Estère"/>
    <x v="1"/>
    <s v="Enquête auprès d'un client (pour l'eau de boisson uniquement)"/>
    <s v=""/>
    <s v=""/>
    <s v=""/>
    <s v=""/>
    <s v=""/>
    <s v=""/>
    <s v=""/>
    <s v=""/>
    <s v=""/>
    <s v=""/>
    <s v=""/>
    <s v=""/>
    <s v=""/>
    <s v=""/>
    <s v=""/>
    <n v="10"/>
  </r>
  <r>
    <s v="6f508c77-c754-4e42-806b-019f97c71b5a"/>
    <s v="2021-06-22"/>
    <x v="2"/>
    <s v="Save the Children"/>
    <s v="ASV758"/>
    <x v="2"/>
    <s v="L'Estère"/>
    <x v="3"/>
    <s v="Centre-ville de l'Estère"/>
    <s v="Marché L'Estère"/>
    <x v="1"/>
    <s v="Enquête auprès d'un client (pour l'eau de boisson uniquement)"/>
    <s v=""/>
    <s v=""/>
    <s v=""/>
    <s v=""/>
    <s v=""/>
    <s v=""/>
    <s v=""/>
    <s v=""/>
    <s v=""/>
    <s v=""/>
    <s v=""/>
    <s v=""/>
    <s v=""/>
    <s v=""/>
    <s v=""/>
    <n v="10"/>
  </r>
  <r>
    <s v="872b4835-cce1-42e8-b79d-87b5dd69f0b0"/>
    <s v="2021-06-22"/>
    <x v="2"/>
    <s v="Save the Children"/>
    <s v="ASV758"/>
    <x v="2"/>
    <s v="L'Estère"/>
    <x v="3"/>
    <s v="Centre-ville de l'Estère"/>
    <s v="Marché L'Estère"/>
    <x v="1"/>
    <s v="Enquête auprès d'un client (pour l'eau de boisson uniquement)"/>
    <s v=""/>
    <s v=""/>
    <s v=""/>
    <s v=""/>
    <s v=""/>
    <s v=""/>
    <s v=""/>
    <s v=""/>
    <s v=""/>
    <s v=""/>
    <s v=""/>
    <s v=""/>
    <s v=""/>
    <s v=""/>
    <s v=""/>
    <n v="10"/>
  </r>
  <r>
    <s v="feff33cd-4415-464c-8a58-2c7e5e9f24c6"/>
    <s v="2021-06-22"/>
    <x v="2"/>
    <s v="Save the Children"/>
    <s v="ASV758"/>
    <x v="2"/>
    <s v="L'Estère"/>
    <x v="3"/>
    <s v="Centre-ville de l'Estère"/>
    <s v="Marché L'Estère"/>
    <x v="1"/>
    <s v="Enquête auprès d'un client (pour l'eau de boisson uniquement)"/>
    <s v=""/>
    <s v=""/>
    <s v=""/>
    <s v=""/>
    <s v=""/>
    <s v=""/>
    <s v=""/>
    <s v=""/>
    <s v=""/>
    <s v=""/>
    <s v=""/>
    <s v=""/>
    <s v=""/>
    <s v=""/>
    <s v=""/>
    <n v="2"/>
  </r>
  <r>
    <s v="4f171898-08bb-4f1b-abf0-b9dcd72162f5"/>
    <s v="2021-06-22"/>
    <x v="2"/>
    <s v="Save the Children"/>
    <s v="ASV758"/>
    <x v="2"/>
    <s v="L'Estère"/>
    <x v="3"/>
    <s v="Centre-ville de l'Estère"/>
    <s v="Marché L'Estère"/>
    <x v="1"/>
    <s v="Enquête auprès d'un client (pour l'eau de boisson uniquement)"/>
    <s v=""/>
    <s v=""/>
    <s v=""/>
    <s v=""/>
    <s v=""/>
    <s v=""/>
    <s v=""/>
    <s v=""/>
    <s v=""/>
    <s v=""/>
    <s v=""/>
    <s v=""/>
    <s v=""/>
    <s v=""/>
    <s v=""/>
    <n v="10"/>
  </r>
  <r>
    <s v="74ef1536-f7e0-4fc2-89be-9d7d632b1dd8"/>
    <s v="2021-06-22"/>
    <x v="2"/>
    <s v="Save the Children"/>
    <s v="ASV758"/>
    <x v="2"/>
    <s v="L'Estère"/>
    <x v="3"/>
    <s v="Centre-ville de l'Estère"/>
    <s v="Marché L'Estère"/>
    <x v="1"/>
    <s v="Enquête auprès d'un client (pour l'eau de boisson uniquement)"/>
    <s v=""/>
    <s v=""/>
    <s v=""/>
    <s v=""/>
    <s v=""/>
    <s v=""/>
    <s v=""/>
    <s v=""/>
    <s v=""/>
    <s v=""/>
    <s v=""/>
    <s v=""/>
    <s v=""/>
    <s v=""/>
    <s v=""/>
    <n v="12.5"/>
  </r>
  <r>
    <s v="58a5ea53-edd9-4bbd-8774-2fdebc8267b1"/>
    <s v="2021-06-22"/>
    <x v="2"/>
    <s v="Save the Children"/>
    <s v="ASV758"/>
    <x v="2"/>
    <s v="L'Estère"/>
    <x v="3"/>
    <s v="Centre-ville de l'Estère"/>
    <s v="Marché L'Estère"/>
    <x v="1"/>
    <s v="Enquête auprès d'un client (pour l'eau de boisson uniquement)"/>
    <s v=""/>
    <s v=""/>
    <s v=""/>
    <s v=""/>
    <s v=""/>
    <s v=""/>
    <s v=""/>
    <s v=""/>
    <s v=""/>
    <s v=""/>
    <s v=""/>
    <s v=""/>
    <s v=""/>
    <s v=""/>
    <s v=""/>
    <n v="10"/>
  </r>
  <r>
    <s v="c0a3b243-6987-4407-8185-32abf3f57fbc"/>
    <s v="2021-06-22"/>
    <x v="2"/>
    <s v="Save the Children"/>
    <s v="ASV758"/>
    <x v="2"/>
    <s v="L'Estère"/>
    <x v="3"/>
    <s v="Centre-ville de l'Estère"/>
    <s v="Marché L'Estère"/>
    <x v="1"/>
    <s v="Enquête auprès d'un client (pour l'eau de boisson uniquement)"/>
    <s v=""/>
    <s v=""/>
    <s v=""/>
    <s v=""/>
    <s v=""/>
    <s v=""/>
    <s v=""/>
    <s v=""/>
    <s v=""/>
    <s v=""/>
    <s v=""/>
    <s v=""/>
    <s v=""/>
    <s v=""/>
    <s v=""/>
    <n v="15"/>
  </r>
  <r>
    <s v="d8f63886-34ce-4592-b051-21ebfddfc2e1"/>
    <s v="2021-06-23"/>
    <x v="3"/>
    <s v="Mercy Corps"/>
    <s v="MC01"/>
    <x v="3"/>
    <s v="Croix-Des-Bouquets"/>
    <x v="4"/>
    <s v="Bon repos"/>
    <s v="Marché Séradot"/>
    <x v="1"/>
    <s v="Enquête auprès d'un client (pour l'eau de boisson uniquement)"/>
    <s v=""/>
    <s v=""/>
    <s v=""/>
    <s v=""/>
    <s v=""/>
    <s v=""/>
    <s v=""/>
    <s v=""/>
    <s v=""/>
    <s v=""/>
    <s v=""/>
    <s v=""/>
    <s v=""/>
    <s v=""/>
    <s v=""/>
    <n v="5"/>
  </r>
  <r>
    <s v="8719e08c-04ff-49a2-99bb-0b4af105575e"/>
    <s v="2021-06-23"/>
    <x v="3"/>
    <s v="Mercy Corps"/>
    <s v="MC01"/>
    <x v="3"/>
    <s v="Croix-Des-Bouquets"/>
    <x v="4"/>
    <s v="Bon repos"/>
    <s v="Marché Séradot"/>
    <x v="1"/>
    <s v="Enquête auprès d'un client (pour l'eau de boisson uniquement)"/>
    <s v=""/>
    <s v=""/>
    <s v=""/>
    <s v=""/>
    <s v=""/>
    <s v=""/>
    <s v=""/>
    <s v=""/>
    <s v=""/>
    <s v=""/>
    <s v=""/>
    <s v=""/>
    <s v=""/>
    <s v=""/>
    <s v=""/>
    <n v="6"/>
  </r>
  <r>
    <s v="f5772c76-ffdf-49f9-a0e8-e75e86d1693c"/>
    <s v="2021-06-23"/>
    <x v="3"/>
    <s v="Mercy Corps"/>
    <s v="MC01"/>
    <x v="3"/>
    <s v="Croix-Des-Bouquets"/>
    <x v="4"/>
    <s v="Bon repos"/>
    <s v="Marché Séradot"/>
    <x v="1"/>
    <s v="Enquête auprès d'un client (pour l'eau de boisson uniquement)"/>
    <s v=""/>
    <s v=""/>
    <s v=""/>
    <s v=""/>
    <s v=""/>
    <s v=""/>
    <s v=""/>
    <s v=""/>
    <s v=""/>
    <s v=""/>
    <s v=""/>
    <s v=""/>
    <s v=""/>
    <s v=""/>
    <s v=""/>
    <n v="5"/>
  </r>
  <r>
    <s v="550c7975-6791-4fe5-ac8a-98e8db523841"/>
    <s v="2021-06-23"/>
    <x v="3"/>
    <s v="Mercy Corps"/>
    <s v="MC01"/>
    <x v="3"/>
    <s v="Croix-Des-Bouquets"/>
    <x v="4"/>
    <s v="Bon repos"/>
    <s v="Marché Séradot"/>
    <x v="1"/>
    <s v="Enquête auprès d'un client (pour l'eau de boisson uniquement)"/>
    <s v=""/>
    <s v=""/>
    <s v=""/>
    <s v=""/>
    <s v=""/>
    <s v=""/>
    <s v=""/>
    <s v=""/>
    <s v=""/>
    <s v=""/>
    <s v=""/>
    <s v=""/>
    <s v=""/>
    <s v=""/>
    <s v=""/>
    <n v="6"/>
  </r>
  <r>
    <s v="52221206-c3e5-4a94-95c3-bdabf431145c"/>
    <s v="2021-06-23"/>
    <x v="3"/>
    <s v="Mercy Corps"/>
    <s v="MC01"/>
    <x v="3"/>
    <s v="Croix-Des-Bouquets"/>
    <x v="4"/>
    <s v="Bon repos"/>
    <s v="Marché Séradot"/>
    <x v="1"/>
    <s v="Enquête auprès d'un client (pour l'eau de boisson uniquement)"/>
    <s v=""/>
    <s v=""/>
    <s v=""/>
    <s v=""/>
    <s v=""/>
    <s v=""/>
    <s v=""/>
    <s v=""/>
    <s v=""/>
    <s v=""/>
    <s v=""/>
    <s v=""/>
    <s v=""/>
    <s v=""/>
    <s v=""/>
    <n v="7"/>
  </r>
  <r>
    <s v="60a2f2a5-e2b3-4e47-bd5e-53c8ee3d52d2"/>
    <s v="2021-06-23"/>
    <x v="3"/>
    <s v="Mercy Corps"/>
    <s v="MC01"/>
    <x v="3"/>
    <s v="Croix-Des-Bouquets"/>
    <x v="4"/>
    <s v="Bon repos"/>
    <s v="Marché Séradot"/>
    <x v="1"/>
    <s v="Enquête auprès d'un marchand"/>
    <s v=""/>
    <s v=""/>
    <s v=""/>
    <s v=""/>
    <s v=""/>
    <s v=""/>
    <s v=""/>
    <n v="30"/>
    <n v="15"/>
    <n v="60"/>
    <s v=""/>
    <n v="25"/>
    <n v="75"/>
    <n v="100"/>
    <n v="5"/>
    <s v=""/>
  </r>
  <r>
    <s v="588a4d2b-7200-419f-b431-e0a4ae535533"/>
    <s v="2021-06-23"/>
    <x v="3"/>
    <s v="Mercy Corps"/>
    <s v="MC01"/>
    <x v="3"/>
    <s v="Croix-Des-Bouquets"/>
    <x v="4"/>
    <s v="Bon repos"/>
    <s v="Marché Séradot"/>
    <x v="1"/>
    <s v="Enquête auprès d'un marchand"/>
    <s v=""/>
    <s v=""/>
    <n v="86.956521739130395"/>
    <s v=""/>
    <s v=""/>
    <s v=""/>
    <n v="850"/>
    <n v="30"/>
    <s v=""/>
    <n v="50"/>
    <s v=""/>
    <s v=""/>
    <s v=""/>
    <n v="75"/>
    <s v=""/>
    <s v=""/>
  </r>
  <r>
    <s v="5b6ed150-7c19-451b-b45b-3d8d48c78344"/>
    <s v="2021-06-23"/>
    <x v="3"/>
    <s v="Mercy Corps"/>
    <s v="MC01"/>
    <x v="3"/>
    <s v="Croix-Des-Bouquets"/>
    <x v="4"/>
    <s v="Bon repos"/>
    <s v="Marché Séradot"/>
    <x v="1"/>
    <s v="Enquête auprès d'un marchand"/>
    <n v="125"/>
    <n v="115.384615384615"/>
    <n v="141.304347826086"/>
    <n v="103.448275862068"/>
    <s v=""/>
    <s v=""/>
    <n v="850"/>
    <n v="30"/>
    <s v=""/>
    <s v=""/>
    <s v=""/>
    <s v=""/>
    <s v=""/>
    <s v=""/>
    <s v=""/>
    <s v=""/>
  </r>
  <r>
    <s v="e820aa73-2f69-413e-91c8-e68b18ada96f"/>
    <s v="2021-06-23"/>
    <x v="3"/>
    <s v="Mercy Corps"/>
    <s v="MC01"/>
    <x v="3"/>
    <s v="Croix-Des-Bouquets"/>
    <x v="4"/>
    <s v="Bon repos"/>
    <s v="Marché Séradot"/>
    <x v="1"/>
    <s v="Enquête auprès d'un marchand"/>
    <n v="125"/>
    <n v="115.384615384615"/>
    <n v="152.173913043478"/>
    <n v="103.448275862068"/>
    <s v=""/>
    <s v=""/>
    <n v="800"/>
    <n v="30"/>
    <n v="25"/>
    <n v="65"/>
    <s v=""/>
    <n v="30"/>
    <n v="125"/>
    <n v="75"/>
    <n v="5"/>
    <s v=""/>
  </r>
  <r>
    <s v="b7cb9f53-2c5b-40dc-8167-30375b86dc1d"/>
    <s v="2021-06-24"/>
    <x v="4"/>
    <s v="Croix-Rouge Neerlandaise"/>
    <s v="CF_6822"/>
    <x v="4"/>
    <s v="Cayes-Jacmel"/>
    <x v="5"/>
    <s v="Cap Rouge"/>
    <s v="Marché de Cap Rouge"/>
    <x v="0"/>
    <s v="Enquête auprès d'un marchand"/>
    <n v="156"/>
    <n v="115.384615384615"/>
    <n v="91.3"/>
    <n v="75.862068965517196"/>
    <n v="218.75"/>
    <n v="218.75"/>
    <n v="900"/>
    <s v=""/>
    <s v=""/>
    <s v=""/>
    <s v=""/>
    <s v=""/>
    <s v=""/>
    <s v=""/>
    <s v=""/>
    <s v=""/>
  </r>
  <r>
    <s v="d557d5fe-4778-4819-8f55-033ecab9def2"/>
    <s v="2021-06-24"/>
    <x v="4"/>
    <s v="Croix-Rouge Neerlandaise"/>
    <s v="CF_6822"/>
    <x v="4"/>
    <s v="Cayes-Jacmel"/>
    <x v="5"/>
    <s v="Cap Rouge"/>
    <s v="Marché de Cap Rouge"/>
    <x v="0"/>
    <s v="Enquête auprès d'un client (pour l'eau de boisson uniquement)"/>
    <s v=""/>
    <s v=""/>
    <s v=""/>
    <s v=""/>
    <s v=""/>
    <s v=""/>
    <s v=""/>
    <s v=""/>
    <s v=""/>
    <s v=""/>
    <s v=""/>
    <s v=""/>
    <s v=""/>
    <s v=""/>
    <s v=""/>
    <n v="2"/>
  </r>
  <r>
    <s v="674b77aa-55f9-4491-a09b-33524021cbb9"/>
    <s v="2021-06-24"/>
    <x v="4"/>
    <s v="Croix-Rouge Neerlandaise"/>
    <s v="CF_6822"/>
    <x v="4"/>
    <s v="Cayes-Jacmel"/>
    <x v="5"/>
    <s v="Cap Rouge"/>
    <s v="Marché de Cap Rouge"/>
    <x v="0"/>
    <s v="Enquête auprès d'un marchand"/>
    <n v="152.5"/>
    <n v="115.384615384615"/>
    <n v="91.3"/>
    <n v="93.103448275861993"/>
    <n v="187.5"/>
    <n v="200"/>
    <n v="900"/>
    <s v=""/>
    <s v=""/>
    <s v=""/>
    <s v=""/>
    <s v=""/>
    <s v=""/>
    <s v=""/>
    <s v=""/>
    <s v=""/>
  </r>
  <r>
    <s v="8f194c2d-a9b3-494e-b879-f1ffe4510607"/>
    <s v="2021-06-24"/>
    <x v="4"/>
    <s v="Croix-Rouge Neerlandaise"/>
    <s v="CF_6822"/>
    <x v="4"/>
    <s v="Cayes-Jacmel"/>
    <x v="5"/>
    <s v="Cap Rouge"/>
    <s v="Marché de Cap Rouge"/>
    <x v="0"/>
    <s v="Enquête auprès d'un marchand"/>
    <s v=""/>
    <n v="115.384615384615"/>
    <s v=""/>
    <s v=""/>
    <n v="187.5"/>
    <s v=""/>
    <n v="900"/>
    <s v=""/>
    <s v=""/>
    <s v=""/>
    <s v=""/>
    <s v=""/>
    <s v=""/>
    <s v=""/>
    <s v=""/>
    <s v=""/>
  </r>
  <r>
    <s v="961f22e2-7a85-4b73-83de-1c6fe69d3de2"/>
    <s v="2021-06-24"/>
    <x v="4"/>
    <s v="Croix-Rouge Neerlandaise"/>
    <s v="CF_6822"/>
    <x v="4"/>
    <s v="Cayes-Jacmel"/>
    <x v="5"/>
    <s v="Cap Rouge"/>
    <s v="Marché de Cap Rouge"/>
    <x v="0"/>
    <s v="Enquête auprès d'un client (pour l'eau de boisson uniquement)"/>
    <s v=""/>
    <s v=""/>
    <s v=""/>
    <s v=""/>
    <s v=""/>
    <s v=""/>
    <s v=""/>
    <s v=""/>
    <s v=""/>
    <s v=""/>
    <s v=""/>
    <s v=""/>
    <s v=""/>
    <s v=""/>
    <s v=""/>
    <n v="5"/>
  </r>
  <r>
    <s v="53c39161-9cb7-42bf-9bd0-7af13fbe842e"/>
    <s v="2021-06-24"/>
    <x v="4"/>
    <s v="Croix-Rouge Neerlandaise"/>
    <s v="CF_6822"/>
    <x v="4"/>
    <s v="Cayes-Jacmel"/>
    <x v="5"/>
    <s v="Cap Rouge"/>
    <s v="Marché de Cap Rouge"/>
    <x v="0"/>
    <s v="Enquête auprès d'un marchand"/>
    <s v=""/>
    <n v="115.384615384615"/>
    <n v="91.3"/>
    <n v="93.103448275861993"/>
    <n v="187.5"/>
    <s v=""/>
    <n v="900"/>
    <n v="35"/>
    <s v=""/>
    <s v=""/>
    <s v=""/>
    <n v="25"/>
    <n v="100"/>
    <n v="100"/>
    <s v=""/>
    <s v=""/>
  </r>
  <r>
    <s v="ecf578bd-5b81-4b14-9104-3e55da379016"/>
    <s v="2021-06-24"/>
    <x v="4"/>
    <s v="Croix-Rouge Neerlandaise"/>
    <s v="CF_6822"/>
    <x v="4"/>
    <s v="Cayes-Jacmel"/>
    <x v="5"/>
    <s v="Cap Rouge"/>
    <s v="Marché de Cap Rouge"/>
    <x v="0"/>
    <s v="Enquête auprès d'un marchand"/>
    <n v="152.5"/>
    <n v="115.384615384615"/>
    <n v="91.3"/>
    <n v="93.103448275861993"/>
    <n v="187.5"/>
    <n v="200"/>
    <n v="900"/>
    <s v=""/>
    <s v=""/>
    <s v=""/>
    <s v=""/>
    <s v=""/>
    <s v=""/>
    <s v=""/>
    <s v=""/>
    <s v=""/>
  </r>
  <r>
    <s v="8a361219-a2a3-4839-8843-2901c117ad4b"/>
    <s v="2021-06-24"/>
    <x v="4"/>
    <s v="Croix-Rouge Neerlandaise"/>
    <s v="CF_6822"/>
    <x v="4"/>
    <s v="Cayes-Jacmel"/>
    <x v="5"/>
    <s v="Cap Rouge"/>
    <s v="Marché de Cap Rouge"/>
    <x v="0"/>
    <s v="Enquête auprès d'un client (pour l'eau de boisson uniquement)"/>
    <s v=""/>
    <s v=""/>
    <s v=""/>
    <s v=""/>
    <s v=""/>
    <s v=""/>
    <s v=""/>
    <s v=""/>
    <s v=""/>
    <s v=""/>
    <s v=""/>
    <s v=""/>
    <s v=""/>
    <s v=""/>
    <s v=""/>
    <n v="10"/>
  </r>
  <r>
    <s v="deb91434-e0e5-436e-bc66-f82e94ddd68a"/>
    <s v="2021-06-24"/>
    <x v="4"/>
    <s v="Croix-Rouge Neerlandaise"/>
    <s v="CF_6822"/>
    <x v="4"/>
    <s v="Cayes-Jacmel"/>
    <x v="5"/>
    <s v="Cap Rouge"/>
    <s v="Marché de Cap Rouge"/>
    <x v="0"/>
    <s v="Enquête auprès d'un marchand"/>
    <s v=""/>
    <n v="115.384615384615"/>
    <n v="91.3"/>
    <n v="93.103448275861993"/>
    <s v=""/>
    <s v=""/>
    <n v="900"/>
    <s v=""/>
    <s v=""/>
    <s v=""/>
    <s v=""/>
    <s v=""/>
    <s v=""/>
    <s v=""/>
    <s v=""/>
    <s v=""/>
  </r>
  <r>
    <s v="d2905a67-1819-4bad-ae33-67522d7f66dc"/>
    <s v="2021-06-24"/>
    <x v="4"/>
    <s v="Croix-Rouge Neerlandaise"/>
    <s v="CF_6822"/>
    <x v="4"/>
    <s v="Cayes-Jacmel"/>
    <x v="5"/>
    <s v="Cap Rouge"/>
    <s v="Marché de Cap Rouge"/>
    <x v="0"/>
    <s v="Enquête auprès d'un marchand"/>
    <n v="152.5"/>
    <n v="115.384615384615"/>
    <n v="91.3"/>
    <n v="93.103448275861993"/>
    <n v="187.5"/>
    <n v="200"/>
    <n v="900"/>
    <s v=""/>
    <s v=""/>
    <s v=""/>
    <s v=""/>
    <s v=""/>
    <s v=""/>
    <s v=""/>
    <s v=""/>
    <s v=""/>
  </r>
  <r>
    <s v="d9742ff2-7384-42a9-82fa-88c0d6890269"/>
    <s v="2021-06-24"/>
    <x v="4"/>
    <s v="Croix-Rouge Neerlandaise"/>
    <s v="EF_9527"/>
    <x v="4"/>
    <s v="Cayes-Jacmel"/>
    <x v="5"/>
    <s v="Cap Rouge"/>
    <s v="Marché de Cap Rouge"/>
    <x v="0"/>
    <s v="Enquête auprès d'un marchand"/>
    <n v="100"/>
    <n v="115.384615384615"/>
    <n v="91.3"/>
    <n v="86.2068965517241"/>
    <s v=""/>
    <s v=""/>
    <n v="568"/>
    <s v=""/>
    <s v=""/>
    <s v=""/>
    <s v=""/>
    <s v=""/>
    <s v=""/>
    <s v=""/>
    <s v=""/>
    <s v=""/>
  </r>
  <r>
    <s v="a29bb1b1-64f4-4f07-b65d-c25e1dda6ed5"/>
    <s v="2021-06-24"/>
    <x v="4"/>
    <s v="Croix-Rouge Neerlandaise"/>
    <s v="EF_9527"/>
    <x v="4"/>
    <s v="Cayes-Jacmel"/>
    <x v="5"/>
    <s v="Cap Rouge"/>
    <s v="Marché de Cap Rouge"/>
    <x v="0"/>
    <s v="Enquête auprès d'un marchand"/>
    <n v="137.5"/>
    <n v="105.76923076923001"/>
    <n v="89.130434782608702"/>
    <s v=""/>
    <s v=""/>
    <s v=""/>
    <s v=""/>
    <s v=""/>
    <s v=""/>
    <s v=""/>
    <s v=""/>
    <s v=""/>
    <s v=""/>
    <s v=""/>
    <s v=""/>
    <s v=""/>
  </r>
  <r>
    <s v="bc2cc738-2698-4802-b33c-70723b2684dd"/>
    <s v="2021-06-24"/>
    <x v="4"/>
    <s v="Croix-Rouge Neerlandaise"/>
    <s v="EF_9527"/>
    <x v="4"/>
    <s v="Cayes-Jacmel"/>
    <x v="5"/>
    <s v="Cap Rouge"/>
    <s v="Marché de Cap Rouge"/>
    <x v="0"/>
    <s v="Enquête auprès d'un marchand"/>
    <n v="102.5"/>
    <n v="107.692307692307"/>
    <n v="91.304347826086897"/>
    <n v="89.655172413793096"/>
    <s v=""/>
    <s v=""/>
    <s v=""/>
    <s v=""/>
    <s v=""/>
    <s v=""/>
    <s v=""/>
    <s v=""/>
    <s v=""/>
    <s v=""/>
    <s v=""/>
    <s v=""/>
  </r>
  <r>
    <s v="888fb213-2717-47fd-9245-4f69e4fca107"/>
    <s v="2021-06-24"/>
    <x v="4"/>
    <s v="Croix-Rouge Neerlandaise"/>
    <s v="EF_9527"/>
    <x v="4"/>
    <s v="Cayes-Jacmel"/>
    <x v="5"/>
    <s v="Cap Rouge"/>
    <s v="Marché de Cap Rouge"/>
    <x v="0"/>
    <s v="Enquête auprès d'un client (pour l'eau de boisson uniquement)"/>
    <s v=""/>
    <s v=""/>
    <s v=""/>
    <s v=""/>
    <s v=""/>
    <s v=""/>
    <s v=""/>
    <s v=""/>
    <s v=""/>
    <s v=""/>
    <s v=""/>
    <s v=""/>
    <s v=""/>
    <s v=""/>
    <s v=""/>
    <n v="1"/>
  </r>
  <r>
    <s v="1aa62796-478d-4ae4-94f9-b0ce0ff43d8e"/>
    <s v="2021-06-24"/>
    <x v="4"/>
    <s v="Croix-Rouge Neerlandaise"/>
    <s v="EF_9527"/>
    <x v="4"/>
    <s v="Cayes-Jacmel"/>
    <x v="5"/>
    <s v="Cap Rouge"/>
    <s v="Marché de Cap Rouge"/>
    <x v="0"/>
    <s v="Enquête auprès d'un marchand"/>
    <s v=""/>
    <n v="86.538461538461505"/>
    <s v=""/>
    <n v="94.827586206896498"/>
    <s v=""/>
    <s v=""/>
    <s v=""/>
    <s v=""/>
    <s v=""/>
    <s v=""/>
    <s v=""/>
    <s v=""/>
    <s v=""/>
    <s v=""/>
    <s v=""/>
    <s v=""/>
  </r>
  <r>
    <s v="260ef5e5-f6c5-4940-8ed3-1673dcc68471"/>
    <s v="2021-06-24"/>
    <x v="4"/>
    <s v="Croix-Rouge Neerlandaise"/>
    <s v="EF_9527"/>
    <x v="4"/>
    <s v="Cayes-Jacmel"/>
    <x v="5"/>
    <s v="Cap Rouge"/>
    <s v="Marché de Cap Rouge"/>
    <x v="0"/>
    <s v="Enquête auprès d'un client (pour l'eau de boisson uniquement)"/>
    <s v=""/>
    <s v=""/>
    <s v=""/>
    <s v=""/>
    <s v=""/>
    <s v=""/>
    <s v=""/>
    <s v=""/>
    <s v=""/>
    <s v=""/>
    <s v=""/>
    <s v=""/>
    <s v=""/>
    <s v=""/>
    <s v=""/>
    <n v="1"/>
  </r>
  <r>
    <s v="f266eb13-fab3-470b-8770-83be717b00ee"/>
    <s v="2021-06-24"/>
    <x v="4"/>
    <s v="Croix-Rouge Neerlandaise"/>
    <s v="EF_9527"/>
    <x v="4"/>
    <s v="Cayes-Jacmel"/>
    <x v="5"/>
    <s v="Cap Rouge"/>
    <s v="Marché de Cap Rouge"/>
    <x v="0"/>
    <s v="Enquête auprès d'un marchand"/>
    <s v=""/>
    <s v=""/>
    <s v=""/>
    <s v=""/>
    <s v=""/>
    <s v=""/>
    <s v=""/>
    <s v=""/>
    <s v=""/>
    <s v=""/>
    <s v=""/>
    <s v=""/>
    <s v=""/>
    <s v=""/>
    <s v=""/>
    <s v=""/>
  </r>
  <r>
    <s v="64476659-a800-4713-9481-526db3e7a541"/>
    <s v="2021-06-24"/>
    <x v="4"/>
    <s v="Croix-Rouge Neerlandaise"/>
    <s v="EF_9527"/>
    <x v="4"/>
    <s v="Cayes-Jacmel"/>
    <x v="5"/>
    <s v="Cap Rouge"/>
    <s v="Marché de Cap Rouge"/>
    <x v="0"/>
    <s v="Enquête auprès d'un client (pour l'eau de boisson uniquement)"/>
    <s v=""/>
    <s v=""/>
    <s v=""/>
    <s v=""/>
    <s v=""/>
    <s v=""/>
    <s v=""/>
    <s v=""/>
    <s v=""/>
    <s v=""/>
    <s v=""/>
    <s v=""/>
    <s v=""/>
    <s v=""/>
    <s v=""/>
    <n v="1"/>
  </r>
  <r>
    <s v="8f054e0a-b319-4ea6-b137-094e4b339aa9"/>
    <s v="2021-06-24"/>
    <x v="4"/>
    <s v="Croix-Rouge Neerlandaise"/>
    <s v="EF_9527"/>
    <x v="4"/>
    <s v="Cayes-Jacmel"/>
    <x v="5"/>
    <s v="Cap Rouge"/>
    <s v="Marché de Cap Rouge"/>
    <x v="0"/>
    <s v="Enquête auprès d'un client (pour l'eau de boisson uniquement)"/>
    <s v=""/>
    <s v=""/>
    <s v=""/>
    <s v=""/>
    <s v=""/>
    <s v=""/>
    <s v=""/>
    <s v=""/>
    <s v=""/>
    <s v=""/>
    <s v=""/>
    <s v=""/>
    <s v=""/>
    <s v=""/>
    <s v=""/>
    <n v="1"/>
  </r>
  <r>
    <s v="01d1378b-e194-4b74-ba76-146a8e635a7a"/>
    <s v="2021-06-24"/>
    <x v="4"/>
    <s v="Croix-Rouge Neerlandaise"/>
    <s v="EF_9527"/>
    <x v="4"/>
    <s v="Cayes-Jacmel"/>
    <x v="5"/>
    <s v="Cap Rouge"/>
    <s v="Marché de Cap Rouge"/>
    <x v="0"/>
    <s v="Enquête auprès d'un client (pour l'eau de boisson uniquement)"/>
    <s v=""/>
    <s v=""/>
    <s v=""/>
    <s v=""/>
    <s v=""/>
    <s v=""/>
    <s v=""/>
    <s v=""/>
    <s v=""/>
    <s v=""/>
    <s v=""/>
    <s v=""/>
    <s v=""/>
    <s v=""/>
    <s v=""/>
    <n v="1"/>
  </r>
  <r>
    <s v="38f25538-b820-44a7-8356-5b2bc9a7c2d0"/>
    <s v="2021-06-24"/>
    <x v="4"/>
    <s v="Croix-Rouge Neerlandaise"/>
    <s v="EF_9527"/>
    <x v="4"/>
    <s v="Cayes-Jacmel"/>
    <x v="5"/>
    <s v="Cap Rouge"/>
    <s v="Marché de Cap Rouge"/>
    <x v="0"/>
    <s v="Enquête auprès d'un client (pour l'eau de boisson uniquement)"/>
    <s v=""/>
    <s v=""/>
    <s v=""/>
    <s v=""/>
    <s v=""/>
    <s v=""/>
    <s v=""/>
    <s v=""/>
    <s v=""/>
    <s v=""/>
    <s v=""/>
    <s v=""/>
    <s v=""/>
    <s v=""/>
    <s v=""/>
    <n v="1"/>
  </r>
  <r>
    <s v="87317172-341f-41f2-9dad-a17e86661e9c"/>
    <s v="2021-06-24"/>
    <x v="4"/>
    <s v="Croix-Rouge Neerlandaise"/>
    <s v="EF_9527"/>
    <x v="4"/>
    <s v="Cayes-Jacmel"/>
    <x v="5"/>
    <s v="Cap Rouge"/>
    <s v="Marché de Cap Rouge"/>
    <x v="0"/>
    <s v="Enquête auprès d'un client (pour l'eau de boisson uniquement)"/>
    <s v=""/>
    <s v=""/>
    <s v=""/>
    <s v=""/>
    <s v=""/>
    <s v=""/>
    <s v=""/>
    <s v=""/>
    <s v=""/>
    <s v=""/>
    <s v=""/>
    <s v=""/>
    <s v=""/>
    <s v=""/>
    <s v=""/>
    <n v="1"/>
  </r>
  <r>
    <s v="ab8b7962-e695-4f5a-878e-09e8daad63d3"/>
    <s v="2021-06-24"/>
    <x v="4"/>
    <s v="Croix-Rouge Neerlandaise"/>
    <s v="EF_9527"/>
    <x v="4"/>
    <s v="Cayes-Jacmel"/>
    <x v="5"/>
    <s v="Cap Rouge"/>
    <s v="Marché de Cap Rouge"/>
    <x v="0"/>
    <s v="Enquête auprès d'un marchand"/>
    <n v="135"/>
    <n v="107.692307692307"/>
    <s v=""/>
    <n v="86.2068965517241"/>
    <s v=""/>
    <s v=""/>
    <s v=""/>
    <s v=""/>
    <s v=""/>
    <s v=""/>
    <s v=""/>
    <s v=""/>
    <s v=""/>
    <s v=""/>
    <s v=""/>
    <s v=""/>
  </r>
  <r>
    <s v="5dfc8ec9-7489-42c9-adb5-12b0d43211b3"/>
    <s v="2021-06-24"/>
    <x v="2"/>
    <s v="Save the Children"/>
    <s v="ASV758"/>
    <x v="2"/>
    <s v="L'Estère"/>
    <x v="3"/>
    <s v="Centre-ville de l'Estère"/>
    <s v="Marché L'Estère"/>
    <x v="1"/>
    <s v="Enquête auprès d'un marchand"/>
    <n v="100"/>
    <n v="96.153846153846104"/>
    <n v="86.956521739130395"/>
    <n v="86.2068965517241"/>
    <n v="208.333333333333"/>
    <s v=""/>
    <n v="750"/>
    <s v=""/>
    <s v=""/>
    <s v=""/>
    <s v=""/>
    <s v=""/>
    <s v=""/>
    <s v=""/>
    <s v=""/>
    <s v=""/>
  </r>
  <r>
    <s v="e8db4a05-d54c-4ed6-8e4c-4381be81790f"/>
    <s v="2021-06-24"/>
    <x v="2"/>
    <s v="Save the Children"/>
    <s v="ASV758"/>
    <x v="2"/>
    <s v="L'Estère"/>
    <x v="3"/>
    <s v="Centre-ville de l'Estère"/>
    <s v="Marché L'Estère"/>
    <x v="1"/>
    <s v="Enquête auprès d'un marchand"/>
    <n v="90"/>
    <n v="96.153846153846104"/>
    <n v="78.260869565217305"/>
    <s v=""/>
    <n v="208.333333333333"/>
    <s v=""/>
    <n v="750"/>
    <s v=""/>
    <s v=""/>
    <s v=""/>
    <s v=""/>
    <s v=""/>
    <s v=""/>
    <s v=""/>
    <s v=""/>
    <s v=""/>
  </r>
  <r>
    <s v="594a00c2-027d-4238-baef-519995ab5ee8"/>
    <s v="2021-06-24"/>
    <x v="2"/>
    <s v="Save the Children"/>
    <s v="ASV758"/>
    <x v="2"/>
    <s v="L'Estère"/>
    <x v="3"/>
    <s v="Centre-ville de l'Estère"/>
    <s v="Marché L'Estère"/>
    <x v="1"/>
    <s v="Enquête auprès d'un marchand"/>
    <n v="87.5"/>
    <n v="115.384615384615"/>
    <n v="76.086956521739097"/>
    <n v="86.2068965517241"/>
    <n v="208.333333333333"/>
    <s v=""/>
    <n v="800"/>
    <s v=""/>
    <s v=""/>
    <s v=""/>
    <s v=""/>
    <s v=""/>
    <s v=""/>
    <s v=""/>
    <s v=""/>
    <s v=""/>
  </r>
  <r>
    <s v="30d7b65a-6de2-4a1c-93e6-79cae5fdb71c"/>
    <s v="2021-06-24"/>
    <x v="2"/>
    <s v="Save the Children"/>
    <s v="ASV758"/>
    <x v="2"/>
    <s v="L'Estère"/>
    <x v="3"/>
    <s v="Centre-ville de l'Estère"/>
    <s v="Marché L'Estère"/>
    <x v="1"/>
    <s v="Enquête auprès d'un marchand"/>
    <n v="87.5"/>
    <n v="96.153846153846104"/>
    <n v="86.956521739130395"/>
    <n v="86.2068965517241"/>
    <n v="208.333333333333"/>
    <s v=""/>
    <n v="800"/>
    <s v=""/>
    <s v=""/>
    <s v=""/>
    <s v=""/>
    <s v=""/>
    <s v=""/>
    <s v=""/>
    <s v=""/>
    <s v=""/>
  </r>
  <r>
    <s v="568d97eb-63d8-428b-8890-ab7c8951431f"/>
    <s v="2021-06-24"/>
    <x v="2"/>
    <s v="Save the Children"/>
    <s v="ASV758"/>
    <x v="2"/>
    <s v="L'Estère"/>
    <x v="3"/>
    <s v="Centre-ville de l'Estère"/>
    <s v="Marché L'Estère"/>
    <x v="1"/>
    <s v="Enquête auprès d'un marchand"/>
    <s v=""/>
    <s v=""/>
    <s v=""/>
    <s v=""/>
    <s v=""/>
    <s v=""/>
    <s v=""/>
    <n v="30"/>
    <n v="25"/>
    <n v="50"/>
    <s v=""/>
    <n v="25"/>
    <n v="75"/>
    <n v="75"/>
    <n v="5"/>
    <s v=""/>
  </r>
  <r>
    <s v="a89163b9-1986-4173-bcfd-8ebf621a34bb"/>
    <s v="2021-06-24"/>
    <x v="2"/>
    <s v="Save the Children"/>
    <s v="ASV758"/>
    <x v="2"/>
    <s v="L'Estère"/>
    <x v="3"/>
    <s v="Centre-ville de l'Estère"/>
    <s v="Marché L'Estère"/>
    <x v="1"/>
    <s v="Enquête auprès d'un marchand"/>
    <s v=""/>
    <s v=""/>
    <s v=""/>
    <s v=""/>
    <s v=""/>
    <s v=""/>
    <s v=""/>
    <n v="30"/>
    <n v="25"/>
    <n v="25"/>
    <s v=""/>
    <n v="25"/>
    <n v="75"/>
    <n v="75"/>
    <n v="5"/>
    <s v=""/>
  </r>
  <r>
    <s v="f5686b0b-8f7d-496b-b552-c472d85a65e1"/>
    <s v="2021-06-24"/>
    <x v="2"/>
    <s v="Save the Children"/>
    <s v="ASV758"/>
    <x v="2"/>
    <s v="L'Estère"/>
    <x v="3"/>
    <s v="Centre-ville de l'Estère"/>
    <s v="Marché L'Estère"/>
    <x v="1"/>
    <s v="Enquête auprès d'un marchand"/>
    <s v=""/>
    <s v=""/>
    <s v=""/>
    <s v=""/>
    <s v=""/>
    <s v=""/>
    <s v=""/>
    <n v="30"/>
    <n v="25"/>
    <n v="25"/>
    <s v=""/>
    <n v="25"/>
    <n v="75"/>
    <n v="75"/>
    <n v="5"/>
    <s v=""/>
  </r>
  <r>
    <s v="204667a4-a53a-42ad-878d-521565f7415b"/>
    <s v="2021-06-24"/>
    <x v="5"/>
    <s v="FOKA DAI AYITI"/>
    <s v="anketè 2"/>
    <x v="5"/>
    <s v="Miragoâne"/>
    <x v="6"/>
    <s v="Saint Michel"/>
    <s v="Marché de St Michel"/>
    <x v="1"/>
    <s v="Enquête auprès d'un marchand"/>
    <n v="100"/>
    <n v="123.07692307692299"/>
    <n v="86.956521739130395"/>
    <n v="94.827586206896498"/>
    <n v="208.333333333333"/>
    <n v="250"/>
    <n v="750"/>
    <n v="35"/>
    <n v="15"/>
    <n v="50"/>
    <s v=""/>
    <n v="25"/>
    <n v="100"/>
    <n v="75"/>
    <n v="5"/>
    <s v=""/>
  </r>
  <r>
    <s v="9a107945-80d6-475f-8681-f5005028003e"/>
    <s v="2021-06-24"/>
    <x v="5"/>
    <s v="FOKA DAI AYITI"/>
    <s v="anketè 2"/>
    <x v="5"/>
    <s v="Miragoâne"/>
    <x v="6"/>
    <s v="Saint Michel"/>
    <s v="Marché de St Michel"/>
    <x v="1"/>
    <s v="Enquête auprès d'un client (pour l'eau de boisson uniquement)"/>
    <s v=""/>
    <s v=""/>
    <s v=""/>
    <s v=""/>
    <s v=""/>
    <s v=""/>
    <s v=""/>
    <s v=""/>
    <s v=""/>
    <s v=""/>
    <s v=""/>
    <s v=""/>
    <s v=""/>
    <s v=""/>
    <s v=""/>
    <n v="10"/>
  </r>
  <r>
    <s v="cdf687d6-c34d-486b-93a0-edfbb21858a5"/>
    <s v="2021-06-24"/>
    <x v="5"/>
    <s v="FOKA DAI AYITI"/>
    <s v="anketè 2"/>
    <x v="5"/>
    <s v="Miragoâne"/>
    <x v="6"/>
    <s v="Saint Michel"/>
    <s v="Marché de St Michel"/>
    <x v="1"/>
    <s v="Enquête auprès d'un marchand"/>
    <n v="100"/>
    <n v="96.153846153846104"/>
    <n v="97.826086956521706"/>
    <n v="86.2068965517241"/>
    <n v="208.333333333333"/>
    <s v=""/>
    <n v="800.54991539763103"/>
    <n v="35"/>
    <n v="15"/>
    <n v="50"/>
    <s v=""/>
    <n v="25"/>
    <n v="125"/>
    <n v="75"/>
    <n v="5"/>
    <s v=""/>
  </r>
  <r>
    <s v="454258d5-8b48-411b-8cfc-414345ff5076"/>
    <s v="2021-06-24"/>
    <x v="5"/>
    <s v="FOKA DAI AYITI"/>
    <s v="anketè 2"/>
    <x v="5"/>
    <s v="Miragoâne"/>
    <x v="6"/>
    <s v="Saint Michel"/>
    <s v="Marché de St Michel"/>
    <x v="1"/>
    <s v="Enquête auprès d'un client (pour l'eau de boisson uniquement)"/>
    <s v=""/>
    <s v=""/>
    <s v=""/>
    <s v=""/>
    <s v=""/>
    <s v=""/>
    <s v=""/>
    <s v=""/>
    <s v=""/>
    <s v=""/>
    <s v=""/>
    <s v=""/>
    <s v=""/>
    <s v=""/>
    <s v=""/>
    <n v="10"/>
  </r>
  <r>
    <s v="ce564546-31e3-4099-98e8-dc6e9969d609"/>
    <s v="2021-06-24"/>
    <x v="5"/>
    <s v="FOKA DAI AYITI"/>
    <s v="anketè 2"/>
    <x v="5"/>
    <s v="Miragoâne"/>
    <x v="6"/>
    <s v="Saint Michel"/>
    <s v="Marché de St Michel"/>
    <x v="1"/>
    <s v="Enquête auprès d'un marchand"/>
    <n v="107.5"/>
    <n v="96.153846153846104"/>
    <n v="97.826086956521706"/>
    <n v="77.586206896551701"/>
    <n v="218.75"/>
    <n v="218.75"/>
    <n v="750"/>
    <n v="35"/>
    <n v="15"/>
    <n v="50"/>
    <s v=""/>
    <n v="25"/>
    <n v="125"/>
    <n v="75"/>
    <n v="5"/>
    <s v=""/>
  </r>
  <r>
    <s v="6728011a-6357-4f86-b404-60ed1a0ab4ad"/>
    <s v="2021-06-24"/>
    <x v="5"/>
    <s v="FOKA DAI AYITI"/>
    <s v="anketè 2"/>
    <x v="5"/>
    <s v="Miragoâne"/>
    <x v="6"/>
    <s v="Saint Michel"/>
    <s v="Marché de St Michel"/>
    <x v="1"/>
    <s v="Enquête auprès d'un marchand"/>
    <s v=""/>
    <s v=""/>
    <s v=""/>
    <n v="68.965517241379303"/>
    <s v=""/>
    <s v=""/>
    <n v="700"/>
    <n v="30"/>
    <n v="15"/>
    <n v="50"/>
    <s v=""/>
    <n v="25"/>
    <n v="75"/>
    <n v="75"/>
    <n v="5"/>
    <s v=""/>
  </r>
  <r>
    <s v="1765b174-383c-425f-a12b-7c3465550d5e"/>
    <s v="2021-06-24"/>
    <x v="5"/>
    <s v="FOKA DAI AYITI"/>
    <s v="anketè 2"/>
    <x v="5"/>
    <s v="Miragoâne"/>
    <x v="6"/>
    <s v="Saint Michel"/>
    <s v="Marché de St Michel"/>
    <x v="1"/>
    <s v="Enquête auprès d'un marchand"/>
    <n v="100"/>
    <n v="123.07692307692299"/>
    <n v="104.347826086956"/>
    <n v="93.103448275861993"/>
    <n v="250"/>
    <n v="250"/>
    <n v="800.54991539763103"/>
    <n v="30"/>
    <n v="20"/>
    <n v="35"/>
    <s v=""/>
    <n v="25"/>
    <n v="50"/>
    <n v="75"/>
    <n v="5"/>
    <s v=""/>
  </r>
  <r>
    <s v="dad1203b-6176-4e47-884a-205db7d5d6e9"/>
    <s v="2021-06-24"/>
    <x v="5"/>
    <s v="FOKA DAI AYITI"/>
    <s v="anketè 2"/>
    <x v="5"/>
    <s v="Miragoâne"/>
    <x v="6"/>
    <s v="Saint Michel"/>
    <s v="Marché de St Michel"/>
    <x v="1"/>
    <s v="Enquête auprès d'un marchand"/>
    <n v="100"/>
    <n v="115.384615384615"/>
    <n v="86.956521739130395"/>
    <n v="86.2068965517241"/>
    <n v="208.333333333333"/>
    <n v="208.333333333333"/>
    <n v="750"/>
    <n v="35"/>
    <s v=""/>
    <s v=""/>
    <s v=""/>
    <n v="25"/>
    <n v="125"/>
    <s v=""/>
    <n v="5"/>
    <s v=""/>
  </r>
  <r>
    <s v="bc7633f6-77f6-40d0-aca7-a687cd04178b"/>
    <s v="2021-06-24"/>
    <x v="5"/>
    <s v="FOKA DAI AYITI"/>
    <s v="anketè 2"/>
    <x v="5"/>
    <s v="Miragoâne"/>
    <x v="6"/>
    <s v="Saint Michel"/>
    <s v="Marché de St Michel"/>
    <x v="1"/>
    <s v="Enquête auprès d'un client (pour l'eau de boisson uniquement)"/>
    <s v=""/>
    <s v=""/>
    <s v=""/>
    <s v=""/>
    <s v=""/>
    <s v=""/>
    <s v=""/>
    <s v=""/>
    <s v=""/>
    <s v=""/>
    <s v=""/>
    <s v=""/>
    <s v=""/>
    <s v=""/>
    <s v=""/>
    <n v="0"/>
  </r>
  <r>
    <s v="f159347f-9200-439b-a9ad-80d72c2f3f45"/>
    <s v="2021-06-24"/>
    <x v="5"/>
    <s v="FOKA DAI AYITI"/>
    <s v="anketè 2"/>
    <x v="5"/>
    <s v="Miragoâne"/>
    <x v="6"/>
    <s v="Saint Michel"/>
    <s v="Marché de St Michel"/>
    <x v="1"/>
    <s v="Enquête auprès d'un client (pour l'eau de boisson uniquement)"/>
    <s v=""/>
    <s v=""/>
    <s v=""/>
    <s v=""/>
    <s v=""/>
    <s v=""/>
    <s v=""/>
    <s v=""/>
    <s v=""/>
    <s v=""/>
    <s v=""/>
    <s v=""/>
    <s v=""/>
    <s v=""/>
    <s v=""/>
    <n v="0"/>
  </r>
  <r>
    <s v="6dded097-f8c8-4dbe-845a-07bde97c161e"/>
    <s v="2021-06-24"/>
    <x v="5"/>
    <s v="FOKA DAI AYITI"/>
    <s v="anketè 2"/>
    <x v="5"/>
    <s v="Miragoâne"/>
    <x v="6"/>
    <s v="Saint Michel"/>
    <s v="Marché de St Michel"/>
    <x v="1"/>
    <s v="Enquête auprès d'un client (pour l'eau de boisson uniquement)"/>
    <s v=""/>
    <s v=""/>
    <s v=""/>
    <s v=""/>
    <s v=""/>
    <s v=""/>
    <s v=""/>
    <s v=""/>
    <s v=""/>
    <s v=""/>
    <s v=""/>
    <s v=""/>
    <s v=""/>
    <s v=""/>
    <s v=""/>
    <n v="10"/>
  </r>
  <r>
    <s v="6e81b414-97a2-4479-b656-a25daa16b62f"/>
    <s v="2021-06-24"/>
    <x v="5"/>
    <s v="FOKA DAI AYITI"/>
    <s v="anketè 2"/>
    <x v="5"/>
    <s v="Miragoâne"/>
    <x v="6"/>
    <s v="Saint Michel"/>
    <s v="Marché de St Michel"/>
    <x v="1"/>
    <s v="Enquête auprès d'un client (pour l'eau de boisson uniquement)"/>
    <s v=""/>
    <s v=""/>
    <s v=""/>
    <s v=""/>
    <s v=""/>
    <s v=""/>
    <s v=""/>
    <s v=""/>
    <s v=""/>
    <s v=""/>
    <s v=""/>
    <s v=""/>
    <s v=""/>
    <s v=""/>
    <s v=""/>
    <n v="10"/>
  </r>
  <r>
    <s v="28052f36-f710-4528-9803-a41dd7ba71ed"/>
    <s v="2021-06-24"/>
    <x v="5"/>
    <s v="FOKA DAI AYITI"/>
    <s v="anketè 2"/>
    <x v="5"/>
    <s v="Miragoâne"/>
    <x v="6"/>
    <s v="Saint Michel"/>
    <s v="Marché de St Michel"/>
    <x v="1"/>
    <s v="Enquête auprès d'un client (pour l'eau de boisson uniquement)"/>
    <s v=""/>
    <s v=""/>
    <s v=""/>
    <s v=""/>
    <s v=""/>
    <s v=""/>
    <s v=""/>
    <s v=""/>
    <s v=""/>
    <s v=""/>
    <s v=""/>
    <s v=""/>
    <s v=""/>
    <s v=""/>
    <s v=""/>
    <n v="10"/>
  </r>
  <r>
    <s v="b36cc531-a28b-4d67-8263-78f3e8d93314"/>
    <s v="2021-06-24"/>
    <x v="5"/>
    <s v="FOKA DAI AYITI"/>
    <s v="anketè 2"/>
    <x v="5"/>
    <s v="Miragoâne"/>
    <x v="6"/>
    <s v="Saint Michel"/>
    <s v="Marché de St Michel"/>
    <x v="1"/>
    <s v="Enquête auprès d'un client (pour l'eau de boisson uniquement)"/>
    <s v=""/>
    <s v=""/>
    <s v=""/>
    <s v=""/>
    <s v=""/>
    <s v=""/>
    <s v=""/>
    <s v=""/>
    <s v=""/>
    <s v=""/>
    <s v=""/>
    <s v=""/>
    <s v=""/>
    <s v=""/>
    <s v=""/>
    <n v="10"/>
  </r>
  <r>
    <s v="8ea34318-51c1-4982-b7a6-1f107d000f92"/>
    <s v="2021-06-24"/>
    <x v="5"/>
    <s v="FOKA DAI AYITI"/>
    <s v="anketè 2"/>
    <x v="5"/>
    <s v="Miragoâne"/>
    <x v="6"/>
    <s v="Saint Michel"/>
    <s v="Marché de St Michel"/>
    <x v="1"/>
    <s v="Enquête auprès d'un marchand"/>
    <n v="100"/>
    <n v="115.384615384615"/>
    <n v="86.956521739130395"/>
    <n v="86.2068965517241"/>
    <n v="208.333333333333"/>
    <s v=""/>
    <n v="750"/>
    <n v="30"/>
    <s v=""/>
    <s v=""/>
    <s v=""/>
    <s v=""/>
    <s v=""/>
    <s v=""/>
    <n v="5"/>
    <s v=""/>
  </r>
  <r>
    <s v="ef3b8899-c916-420d-9094-88d9d8b6f1a6"/>
    <s v="2021-06-24"/>
    <x v="6"/>
    <s v="WFP"/>
    <s v="Sud-JY"/>
    <x v="0"/>
    <s v="Les Cayes"/>
    <x v="7"/>
    <s v="Centre-ville des Cayes"/>
    <s v="Marché communal des Cayes"/>
    <x v="1"/>
    <s v="Enquête auprès d'un marchand"/>
    <n v="100"/>
    <n v="115.384615384615"/>
    <n v="108.695652173913"/>
    <n v="103.448275862068"/>
    <n v="229.166666666666"/>
    <n v="312.5"/>
    <n v="950"/>
    <s v=""/>
    <s v=""/>
    <s v=""/>
    <s v=""/>
    <s v=""/>
    <s v=""/>
    <s v=""/>
    <s v=""/>
    <s v=""/>
  </r>
  <r>
    <s v="16cfa870-f37a-4f33-8f6c-4f64a964f73b"/>
    <s v="2021-06-24"/>
    <x v="6"/>
    <s v="WFP"/>
    <s v="Sud-JY"/>
    <x v="0"/>
    <s v="Les Cayes"/>
    <x v="7"/>
    <s v="Centre-ville des Cayes"/>
    <s v="Marché communal des Cayes"/>
    <x v="1"/>
    <s v="Enquête auprès d'un marchand"/>
    <n v="100"/>
    <n v="115.384615384615"/>
    <n v="108.695652173913"/>
    <n v="103.448275862068"/>
    <n v="208.333333333333"/>
    <n v="208"/>
    <n v="900"/>
    <s v=""/>
    <s v=""/>
    <s v=""/>
    <s v=""/>
    <s v=""/>
    <s v=""/>
    <s v=""/>
    <s v=""/>
    <s v=""/>
  </r>
  <r>
    <s v="784f2bd7-733d-4e29-90a6-73836b8486c6"/>
    <s v="2021-06-24"/>
    <x v="6"/>
    <s v="WFP"/>
    <s v="Sud-JY"/>
    <x v="0"/>
    <s v="Les Cayes"/>
    <x v="7"/>
    <s v="Centre-ville des Cayes"/>
    <s v="Marché communal des Cayes"/>
    <x v="1"/>
    <s v="Enquête auprès d'un marchand"/>
    <s v=""/>
    <s v=""/>
    <s v=""/>
    <s v=""/>
    <s v=""/>
    <s v=""/>
    <s v=""/>
    <n v="30"/>
    <n v="20"/>
    <n v="20"/>
    <n v="300"/>
    <n v="15"/>
    <n v="75"/>
    <n v="75"/>
    <n v="5"/>
    <s v=""/>
  </r>
  <r>
    <s v="817aa027-fa4e-496f-9e52-55d8cca1cd72"/>
    <s v="2021-06-24"/>
    <x v="6"/>
    <s v="WFP"/>
    <s v="Sud-JY"/>
    <x v="0"/>
    <s v="Les Cayes"/>
    <x v="7"/>
    <s v="Centre-ville des Cayes"/>
    <s v="Marché communal des Cayes"/>
    <x v="1"/>
    <s v="Enquête auprès d'un marchand"/>
    <n v="100"/>
    <n v="115.384615384615"/>
    <n v="108.695652173913"/>
    <n v="86.2068965517241"/>
    <n v="208.333333333333"/>
    <n v="333.33333333333297"/>
    <n v="850"/>
    <s v=""/>
    <s v=""/>
    <s v=""/>
    <s v=""/>
    <s v=""/>
    <s v=""/>
    <s v=""/>
    <s v=""/>
    <s v=""/>
  </r>
  <r>
    <s v="b4c2f26f-a0be-4268-8e5b-db7b747434ed"/>
    <s v="2021-06-24"/>
    <x v="6"/>
    <s v="WFP"/>
    <s v="Sud-JY"/>
    <x v="0"/>
    <s v="Les Cayes"/>
    <x v="7"/>
    <s v="Centre-ville des Cayes"/>
    <s v="Marché communal des Cayes"/>
    <x v="1"/>
    <s v="Enquête auprès d'un marchand"/>
    <s v=""/>
    <s v=""/>
    <s v=""/>
    <s v=""/>
    <s v=""/>
    <s v=""/>
    <s v=""/>
    <n v="30"/>
    <n v="25"/>
    <n v="50"/>
    <n v="200"/>
    <n v="30"/>
    <n v="75"/>
    <n v="75"/>
    <n v="5"/>
    <s v=""/>
  </r>
  <r>
    <s v="88b7ef4c-ef55-455c-963b-4f010a7bfecc"/>
    <s v="2021-06-24"/>
    <x v="6"/>
    <s v="WFP"/>
    <s v="Sud-JY"/>
    <x v="0"/>
    <s v="Les Cayes"/>
    <x v="7"/>
    <s v="Centre-ville des Cayes"/>
    <s v="Marché communal des Cayes"/>
    <x v="1"/>
    <s v="Enquête auprès d'un marchand"/>
    <s v=""/>
    <s v=""/>
    <s v=""/>
    <s v=""/>
    <s v=""/>
    <s v=""/>
    <s v=""/>
    <s v=""/>
    <s v=""/>
    <s v=""/>
    <s v="211.41649048625794"/>
    <s v=""/>
    <s v=""/>
    <s v=""/>
    <s v=""/>
    <s v=""/>
  </r>
  <r>
    <s v="1c50a7aa-7c52-474b-aa00-9376d18f9dd1"/>
    <s v="2021-06-24"/>
    <x v="6"/>
    <s v="WFP"/>
    <s v="Sud-JY"/>
    <x v="0"/>
    <s v="Les Cayes"/>
    <x v="7"/>
    <s v="Centre-ville des Cayes"/>
    <s v="Marché communal des Cayes"/>
    <x v="1"/>
    <s v="Enquête auprès d'un client (pour l'eau de boisson uniquement)"/>
    <s v=""/>
    <s v=""/>
    <s v=""/>
    <s v=""/>
    <s v=""/>
    <s v=""/>
    <s v=""/>
    <s v=""/>
    <s v=""/>
    <s v=""/>
    <s v=""/>
    <s v=""/>
    <s v=""/>
    <s v=""/>
    <s v=""/>
    <n v="8"/>
  </r>
  <r>
    <s v="45b9e381-b7cd-472f-81b6-2f3558e618e1"/>
    <s v="2021-06-24"/>
    <x v="6"/>
    <s v="WFP"/>
    <s v="Sud-JY"/>
    <x v="0"/>
    <s v="Les Cayes"/>
    <x v="7"/>
    <s v="Centre-ville des Cayes"/>
    <s v="Marché communal des Cayes"/>
    <x v="1"/>
    <s v="Enquête auprès d'un client (pour l'eau de boisson uniquement)"/>
    <s v=""/>
    <s v=""/>
    <s v=""/>
    <s v=""/>
    <s v=""/>
    <s v=""/>
    <s v=""/>
    <s v=""/>
    <s v=""/>
    <s v=""/>
    <s v=""/>
    <s v=""/>
    <s v=""/>
    <s v=""/>
    <s v=""/>
    <n v="0"/>
  </r>
  <r>
    <s v="7b4ba2f9-57c0-4c99-806a-5c9332616bf0"/>
    <s v="2021-06-24"/>
    <x v="6"/>
    <s v="WFP"/>
    <s v="Sud-JY"/>
    <x v="0"/>
    <s v="Les Cayes"/>
    <x v="7"/>
    <s v="Centre-ville des Cayes"/>
    <s v="Marché communal des Cayes"/>
    <x v="1"/>
    <s v="Enquête auprès d'un client (pour l'eau de boisson uniquement)"/>
    <s v=""/>
    <s v=""/>
    <s v=""/>
    <s v=""/>
    <s v=""/>
    <s v=""/>
    <s v=""/>
    <s v=""/>
    <s v=""/>
    <s v=""/>
    <s v=""/>
    <s v=""/>
    <s v=""/>
    <s v=""/>
    <s v=""/>
    <n v="0"/>
  </r>
  <r>
    <s v="d341789b-51f5-476b-b16f-dc0de35fa398"/>
    <s v="2021-06-24"/>
    <x v="6"/>
    <s v="WFP"/>
    <s v="Sud-JY"/>
    <x v="0"/>
    <s v="Les Cayes"/>
    <x v="7"/>
    <s v="Centre-ville des Cayes"/>
    <s v="Marché communal des Cayes"/>
    <x v="1"/>
    <s v="Enquête auprès d'un client (pour l'eau de boisson uniquement)"/>
    <s v=""/>
    <s v=""/>
    <s v=""/>
    <s v=""/>
    <s v=""/>
    <s v=""/>
    <s v=""/>
    <s v=""/>
    <s v=""/>
    <s v=""/>
    <s v=""/>
    <s v=""/>
    <s v=""/>
    <s v=""/>
    <s v=""/>
    <n v="7"/>
  </r>
  <r>
    <s v="95bc819c-898b-4d5b-a555-84eade840cf3"/>
    <s v="2021-06-24"/>
    <x v="6"/>
    <s v="WFP"/>
    <s v="Sud-JY"/>
    <x v="0"/>
    <s v="Les Cayes"/>
    <x v="7"/>
    <s v="Centre-ville des Cayes"/>
    <s v="Marché communal des Cayes"/>
    <x v="1"/>
    <s v="Enquête auprès d'un client (pour l'eau de boisson uniquement)"/>
    <s v=""/>
    <s v=""/>
    <s v=""/>
    <s v=""/>
    <s v=""/>
    <s v=""/>
    <s v=""/>
    <s v=""/>
    <s v=""/>
    <s v=""/>
    <s v=""/>
    <s v=""/>
    <s v=""/>
    <s v=""/>
    <s v=""/>
    <n v="7"/>
  </r>
  <r>
    <s v="206a6fff-f298-4dfe-9546-b417f8af1b7c"/>
    <s v="2021-06-24"/>
    <x v="6"/>
    <s v="WFP"/>
    <s v="Sud-JY"/>
    <x v="0"/>
    <s v="Les Cayes"/>
    <x v="7"/>
    <s v="Centre-ville des Cayes"/>
    <s v="Marché communal des Cayes"/>
    <x v="1"/>
    <s v="Enquête auprès d'un marchand"/>
    <s v=""/>
    <s v=""/>
    <s v=""/>
    <s v=""/>
    <s v=""/>
    <s v=""/>
    <s v=""/>
    <n v="20"/>
    <n v="20"/>
    <n v="25"/>
    <n v="300"/>
    <n v="25"/>
    <n v="75"/>
    <n v="75"/>
    <n v="5"/>
    <s v=""/>
  </r>
  <r>
    <s v="74724157-3c5a-41ee-98b1-62ca5ab34e72"/>
    <s v="2021-06-24"/>
    <x v="6"/>
    <s v="WFP"/>
    <s v="Sud-JY"/>
    <x v="0"/>
    <s v="Les Cayes"/>
    <x v="7"/>
    <s v="Centre-ville des Cayes"/>
    <s v="Marché communal des Cayes"/>
    <x v="1"/>
    <s v="Enquête auprès d'un marchand"/>
    <s v=""/>
    <s v=""/>
    <s v=""/>
    <s v=""/>
    <s v=""/>
    <s v=""/>
    <s v=""/>
    <n v="25"/>
    <n v="25"/>
    <n v="20"/>
    <s v=""/>
    <n v="20"/>
    <n v="75"/>
    <n v="75"/>
    <n v="5"/>
    <s v=""/>
  </r>
  <r>
    <s v="ac73d7ec-e743-49fb-927e-fc780ed7b2a4"/>
    <s v="2021-06-24"/>
    <x v="6"/>
    <s v="WFP"/>
    <s v="Sud-JY"/>
    <x v="0"/>
    <s v="Les Cayes"/>
    <x v="7"/>
    <s v="Centre-ville des Cayes"/>
    <s v="Marché communal des Cayes"/>
    <x v="1"/>
    <s v="Enquête auprès d'un client (pour l'eau de boisson uniquement)"/>
    <s v=""/>
    <s v=""/>
    <s v=""/>
    <s v=""/>
    <s v=""/>
    <s v=""/>
    <s v=""/>
    <s v=""/>
    <s v=""/>
    <s v=""/>
    <s v=""/>
    <s v=""/>
    <s v=""/>
    <s v=""/>
    <s v=""/>
    <n v="0"/>
  </r>
  <r>
    <s v="96312c1e-2c5e-4f47-bc27-550ce56da8f6"/>
    <s v="2021-06-24"/>
    <x v="6"/>
    <s v="WFP"/>
    <s v="Sud-JY"/>
    <x v="0"/>
    <s v="Les Cayes"/>
    <x v="7"/>
    <s v="Centre-ville des Cayes"/>
    <s v="Marché communal des Cayes"/>
    <x v="1"/>
    <s v="Enquête auprès d'un marchand"/>
    <n v="100"/>
    <n v="115.384615384615"/>
    <n v="108.695652173913"/>
    <n v="103.448275862068"/>
    <n v="208.333333333333"/>
    <n v="333.33333333333297"/>
    <n v="900"/>
    <s v=""/>
    <s v=""/>
    <s v=""/>
    <s v=""/>
    <s v=""/>
    <s v=""/>
    <s v=""/>
    <s v=""/>
    <s v=""/>
  </r>
  <r>
    <s v="a56961a8-f4f7-41ad-aa7f-85f5e8f12bb7"/>
    <s v="2021-06-22"/>
    <x v="1"/>
    <s v="CARE"/>
    <s v="MSA01"/>
    <x v="1"/>
    <s v="Beaumont"/>
    <x v="1"/>
    <s v="Centre-ville de Beaumont / Cassanette"/>
    <s v="Marché communal de Beaumont"/>
    <x v="1"/>
    <s v="Enquête auprès d'un marchand"/>
    <n v="75"/>
    <n v="105.76923076923001"/>
    <n v="86.956521739130395"/>
    <n v="77.586206896551701"/>
    <n v="166.666666666666"/>
    <n v="208.333333333333"/>
    <n v="700"/>
    <s v=""/>
    <s v=""/>
    <s v=""/>
    <s v=""/>
    <s v=""/>
    <s v=""/>
    <s v=""/>
    <s v=""/>
    <s v=""/>
  </r>
  <r>
    <s v="c62c9010-bc8d-4fc8-93b7-ca13be00b0fe"/>
    <s v="2021-06-22"/>
    <x v="1"/>
    <s v="CARE"/>
    <s v="MSA01"/>
    <x v="1"/>
    <s v="Beaumont"/>
    <x v="1"/>
    <s v="Centre-ville de Beaumont / Cassanette"/>
    <s v="Marché communal de Beaumont"/>
    <x v="1"/>
    <s v="Enquête auprès d'un marchand"/>
    <n v="80"/>
    <n v="105.76923076923001"/>
    <n v="86.956521739130395"/>
    <n v="77.586206896551701"/>
    <n v="166.666666666666"/>
    <n v="208.333333333333"/>
    <n v="700"/>
    <s v=""/>
    <s v=""/>
    <s v=""/>
    <s v=""/>
    <s v=""/>
    <s v=""/>
    <s v=""/>
    <s v=""/>
    <s v=""/>
  </r>
  <r>
    <s v="36a66f86-5ba1-49d5-844a-3d687d756cc0"/>
    <s v="2021-06-22"/>
    <x v="1"/>
    <s v="CARE"/>
    <s v="MSA01"/>
    <x v="1"/>
    <s v="Beaumont"/>
    <x v="1"/>
    <s v="Centre-ville de Beaumont / Cassanette"/>
    <s v="Marché communal de Beaumont"/>
    <x v="1"/>
    <s v="Enquête auprès d'un marchand"/>
    <n v="80"/>
    <n v="105.76923076923001"/>
    <n v="86.956521739130395"/>
    <n v="86.2068965517241"/>
    <n v="166.666666666666"/>
    <n v="208.333333333333"/>
    <n v="700"/>
    <s v=""/>
    <s v=""/>
    <s v=""/>
    <s v=""/>
    <s v=""/>
    <s v=""/>
    <s v=""/>
    <s v=""/>
    <s v=""/>
  </r>
  <r>
    <s v="79de4380-a72e-44da-ba96-c70c6f188943"/>
    <s v="2021-06-22"/>
    <x v="1"/>
    <s v="CARE"/>
    <s v="MSA01"/>
    <x v="1"/>
    <s v="Beaumont"/>
    <x v="1"/>
    <s v="Centre-ville de Beaumont / Cassanette"/>
    <s v="Marché communal de Beaumont"/>
    <x v="1"/>
    <s v="Enquête auprès d'un marchand"/>
    <n v="80"/>
    <n v="105.76923076923001"/>
    <n v="86.956521739130395"/>
    <n v="86.2068965517241"/>
    <n v="166.666666666666"/>
    <n v="208.333333333333"/>
    <n v="700"/>
    <s v=""/>
    <s v=""/>
    <s v=""/>
    <s v=""/>
    <s v=""/>
    <s v=""/>
    <s v=""/>
    <s v=""/>
    <s v=""/>
  </r>
  <r>
    <s v="619ecd86-1c9f-48eb-b134-5b24cbca3d4a"/>
    <s v="2021-06-22"/>
    <x v="1"/>
    <s v="CARE"/>
    <s v="TP52"/>
    <x v="1"/>
    <s v="Beaumont"/>
    <x v="1"/>
    <s v="Centre-ville de Beaumont / Cassanette"/>
    <s v="Marché communal de Beaumont"/>
    <x v="1"/>
    <s v="Enquête auprès d'un marchand"/>
    <s v=""/>
    <s v=""/>
    <s v=""/>
    <s v=""/>
    <s v=""/>
    <s v=""/>
    <s v=""/>
    <n v="30"/>
    <n v="20"/>
    <n v="35"/>
    <s v=""/>
    <n v="25"/>
    <n v="75"/>
    <n v="75"/>
    <n v="5"/>
    <s v=""/>
  </r>
  <r>
    <s v="98a162ff-a787-4838-bb95-57f9111df010"/>
    <s v="2021-06-22"/>
    <x v="1"/>
    <s v="CARE"/>
    <s v="TP52"/>
    <x v="1"/>
    <s v="Beaumont"/>
    <x v="1"/>
    <s v="Centre-ville de Beaumont / Cassanette"/>
    <s v="Marché communal de Beaumont"/>
    <x v="1"/>
    <s v="Enquête auprès d'un marchand"/>
    <s v=""/>
    <s v=""/>
    <s v=""/>
    <s v=""/>
    <s v=""/>
    <s v=""/>
    <s v=""/>
    <n v="30"/>
    <n v="20"/>
    <n v="35"/>
    <s v=""/>
    <n v="25"/>
    <n v="75"/>
    <n v="75"/>
    <n v="5"/>
    <s v=""/>
  </r>
  <r>
    <s v="3a63d543-53ac-4231-8315-b4933d38346a"/>
    <s v="2021-06-22"/>
    <x v="1"/>
    <s v="CARE"/>
    <s v="TP52"/>
    <x v="1"/>
    <s v="Beaumont"/>
    <x v="1"/>
    <s v="Centre-ville de Beaumont / Cassanette"/>
    <s v="Marché communal de Beaumont"/>
    <x v="1"/>
    <s v="Enquête auprès d'un marchand"/>
    <s v=""/>
    <s v=""/>
    <s v=""/>
    <s v=""/>
    <s v=""/>
    <s v=""/>
    <s v=""/>
    <n v="30"/>
    <n v="25"/>
    <n v="35"/>
    <s v=""/>
    <n v="25"/>
    <n v="75"/>
    <n v="75"/>
    <n v="5"/>
    <s v=""/>
  </r>
  <r>
    <s v="768d7171-d353-4374-a9a7-edef458f39a7"/>
    <s v="2021-06-22"/>
    <x v="1"/>
    <s v="CARE"/>
    <s v="TP52"/>
    <x v="1"/>
    <s v="Beaumont"/>
    <x v="1"/>
    <s v="Centre-ville de Beaumont / Cassanette"/>
    <s v="Marché communal de Beaumont"/>
    <x v="1"/>
    <s v="Enquête auprès d'un marchand"/>
    <s v=""/>
    <s v=""/>
    <s v=""/>
    <s v=""/>
    <s v=""/>
    <s v=""/>
    <s v=""/>
    <n v="30"/>
    <n v="25"/>
    <n v="50"/>
    <s v=""/>
    <n v="20"/>
    <n v="75"/>
    <n v="100"/>
    <n v="5"/>
    <s v=""/>
  </r>
  <r>
    <s v="5d3384ef-5d0c-4cf4-ae57-7023eb9501c3"/>
    <s v="2021-06-25"/>
    <x v="4"/>
    <s v="Croix-Rouge Neerlandaise"/>
    <s v="OJ_9690"/>
    <x v="4"/>
    <s v="Jacmel"/>
    <x v="8"/>
    <s v="Beaudoin"/>
    <s v="Marché Beaudoin"/>
    <x v="1"/>
    <s v="Enquête auprès d'un marchand"/>
    <s v=""/>
    <s v=""/>
    <s v=""/>
    <s v=""/>
    <s v=""/>
    <s v=""/>
    <n v="378"/>
    <s v=""/>
    <s v=""/>
    <s v=""/>
    <s v=""/>
    <s v=""/>
    <s v=""/>
    <s v=""/>
    <s v=""/>
    <s v=""/>
  </r>
  <r>
    <s v="91bbf0a4-ed4a-4586-8940-942f3e309a41"/>
    <s v="2021-06-25"/>
    <x v="4"/>
    <s v="Croix-Rouge Neerlandaise"/>
    <s v="OJ_9690"/>
    <x v="4"/>
    <s v="Jacmel"/>
    <x v="8"/>
    <s v="Beaudoin"/>
    <s v="Marché Beaudoin"/>
    <x v="1"/>
    <s v="Enquête auprès d'un marchand"/>
    <n v="250"/>
    <n v="96.153846153846104"/>
    <n v="95.652173913043399"/>
    <n v="120.689655172413"/>
    <s v=""/>
    <s v=""/>
    <s v=""/>
    <s v=""/>
    <s v=""/>
    <s v=""/>
    <s v=""/>
    <s v=""/>
    <s v=""/>
    <s v=""/>
    <s v=""/>
    <s v=""/>
  </r>
  <r>
    <s v="42d78d50-1ad3-4610-8df0-f8f728d61f13"/>
    <s v="2021-06-25"/>
    <x v="4"/>
    <s v="Croix-Rouge Neerlandaise"/>
    <s v="OJ_9690"/>
    <x v="4"/>
    <s v="Jacmel"/>
    <x v="8"/>
    <s v="Beaudoin"/>
    <s v="Marché Beaudoin"/>
    <x v="1"/>
    <s v="Enquête auprès d'un marchand"/>
    <s v=""/>
    <s v=""/>
    <s v=""/>
    <s v=""/>
    <s v=""/>
    <s v=""/>
    <s v=""/>
    <s v=""/>
    <s v=""/>
    <s v=""/>
    <s v=""/>
    <s v=""/>
    <s v=""/>
    <s v=""/>
    <s v=""/>
    <s v=""/>
  </r>
  <r>
    <s v="9a4d6d2f-1de2-4adf-94c5-0bb59b243df9"/>
    <s v="2021-06-25"/>
    <x v="4"/>
    <s v="Croix-Rouge Neerlandaise"/>
    <s v="PS_6827"/>
    <x v="4"/>
    <s v="Jacmel"/>
    <x v="8"/>
    <s v="Beaudoin"/>
    <s v="Marché Beaudoin"/>
    <x v="1"/>
    <s v="Enquête auprès d'un marchand"/>
    <n v="250"/>
    <n v="115.384615384615"/>
    <n v="108.695652173913"/>
    <n v="103.448275862068"/>
    <s v=""/>
    <s v=""/>
    <s v="Je ne sais pas, je ne souhaite pas répondre"/>
    <s v=""/>
    <s v=""/>
    <s v=""/>
    <s v=""/>
    <s v=""/>
    <s v=""/>
    <s v=""/>
    <s v=""/>
    <s v=""/>
  </r>
  <r>
    <s v="b49e5c39-5ba0-44b9-be7c-65c2c86c740f"/>
    <s v="2021-06-25"/>
    <x v="4"/>
    <s v="Croix-Rouge Neerlandaise"/>
    <s v="PS_6827"/>
    <x v="4"/>
    <s v="Jacmel"/>
    <x v="8"/>
    <s v="Beaudoin"/>
    <s v="Marché Beaudoin"/>
    <x v="1"/>
    <s v="Enquête auprès d'un marchand"/>
    <n v="175"/>
    <n v="115.384615384615"/>
    <n v="108.695652173913"/>
    <n v="93.103448275861993"/>
    <n v="212.5"/>
    <s v=""/>
    <n v="425"/>
    <n v="30"/>
    <n v="25"/>
    <n v="50"/>
    <n v="300"/>
    <n v="30"/>
    <n v="100"/>
    <n v="50"/>
    <s v=""/>
    <s v=""/>
  </r>
  <r>
    <s v="2449a4ee-bc9f-464b-9efb-22f7c24fd41d"/>
    <s v="2021-06-25"/>
    <x v="4"/>
    <s v="Croix-Rouge Neerlandaise"/>
    <s v="PS_6827"/>
    <x v="4"/>
    <s v="Jacmel"/>
    <x v="8"/>
    <s v="Beaudoin"/>
    <s v="Marché Beaudoin"/>
    <x v="1"/>
    <s v="Enquête auprès d'un client (pour l'eau de boisson uniquement)"/>
    <s v=""/>
    <s v=""/>
    <s v=""/>
    <s v=""/>
    <s v=""/>
    <s v=""/>
    <s v=""/>
    <s v=""/>
    <s v=""/>
    <s v=""/>
    <s v=""/>
    <s v=""/>
    <s v=""/>
    <s v=""/>
    <s v=""/>
    <n v="12"/>
  </r>
  <r>
    <s v="d5152c93-4c02-479d-b276-f00e56798900"/>
    <s v="2021-06-25"/>
    <x v="4"/>
    <s v="Croix-Rouge Neerlandaise"/>
    <s v="PS_6827"/>
    <x v="4"/>
    <s v="Jacmel"/>
    <x v="8"/>
    <s v="Beaudoin"/>
    <s v="Marché Beaudoin"/>
    <x v="1"/>
    <s v="Enquête auprès d'un marchand"/>
    <s v=""/>
    <s v=""/>
    <s v=""/>
    <s v=""/>
    <s v=""/>
    <s v=""/>
    <s v=""/>
    <n v="30"/>
    <n v="25"/>
    <n v="50"/>
    <s v=""/>
    <n v="35"/>
    <n v="125"/>
    <s v=""/>
    <s v=""/>
    <s v=""/>
  </r>
  <r>
    <s v="104978b6-6a98-4935-8399-c4fb36a845be"/>
    <s v="2021-06-25"/>
    <x v="6"/>
    <s v="WFP"/>
    <s v="nord_5661"/>
    <x v="6"/>
    <s v="Limonade"/>
    <x v="9"/>
    <s v="Limonade"/>
    <s v="Marché principal de Limonade"/>
    <x v="1"/>
    <s v="Enquête auprès d'un marchand"/>
    <n v="122.5"/>
    <n v="134.61538461538399"/>
    <n v="106.521739130434"/>
    <n v="96.551724137931004"/>
    <n v="291.666666666666"/>
    <n v="437.5"/>
    <n v="500"/>
    <s v=""/>
    <s v=""/>
    <s v=""/>
    <s v=""/>
    <s v=""/>
    <s v=""/>
    <s v=""/>
    <s v=""/>
    <s v=""/>
  </r>
  <r>
    <s v="dad53f0e-3804-48a5-840c-9f461358e3fa"/>
    <s v="2021-06-25"/>
    <x v="6"/>
    <s v="WFP"/>
    <s v="nord_5661"/>
    <x v="6"/>
    <s v="Limonade"/>
    <x v="9"/>
    <s v="Limonade"/>
    <s v="Marché principal de Limonade"/>
    <x v="1"/>
    <s v="Enquête auprès d'un marchand"/>
    <n v="122.5"/>
    <n v="134.61538461538399"/>
    <n v="106.521739130434"/>
    <n v="96.551724137931004"/>
    <n v="291.666666666666"/>
    <n v="437.5"/>
    <n v="600"/>
    <s v=""/>
    <s v=""/>
    <s v=""/>
    <s v=""/>
    <s v=""/>
    <s v=""/>
    <s v=""/>
    <s v=""/>
    <s v=""/>
  </r>
  <r>
    <s v="f34c3dec-1292-4b8d-b36a-a83eb21ec7f9"/>
    <s v="2021-06-25"/>
    <x v="6"/>
    <s v="WFP"/>
    <s v="nord_5661"/>
    <x v="6"/>
    <s v="Limonade"/>
    <x v="9"/>
    <s v="Limonade"/>
    <s v="Marché principal de Limonade"/>
    <x v="1"/>
    <s v="Enquête auprès d'un marchand"/>
    <n v="122.5"/>
    <n v="134.61538461538399"/>
    <n v="106.521739130434"/>
    <n v="96.551724137931004"/>
    <n v="291.666666666666"/>
    <n v="437.5"/>
    <n v="700"/>
    <s v=""/>
    <s v=""/>
    <s v=""/>
    <s v=""/>
    <s v=""/>
    <s v=""/>
    <s v=""/>
    <s v=""/>
    <s v=""/>
  </r>
  <r>
    <s v="b6afad6f-5bdd-4374-8abc-ea831c93796d"/>
    <s v="2021-06-25"/>
    <x v="6"/>
    <s v="WFP"/>
    <s v="nord_5661"/>
    <x v="6"/>
    <s v="Limonade"/>
    <x v="9"/>
    <s v="Limonade"/>
    <s v="Marché principal de Limonade"/>
    <x v="1"/>
    <s v="Enquête auprès d'un marchand"/>
    <s v=""/>
    <s v=""/>
    <s v=""/>
    <s v=""/>
    <s v=""/>
    <s v=""/>
    <s v=""/>
    <n v="25"/>
    <n v="15"/>
    <n v="25"/>
    <n v="150"/>
    <n v="15"/>
    <n v="42.5"/>
    <n v="60"/>
    <n v="5"/>
    <s v=""/>
  </r>
  <r>
    <s v="aa1e70d4-faac-416a-8c85-3bc25487c321"/>
    <s v="2021-06-25"/>
    <x v="6"/>
    <s v="WFP"/>
    <s v="nord_5661"/>
    <x v="6"/>
    <s v="Limonade"/>
    <x v="9"/>
    <s v="Limonade"/>
    <s v="Marché principal de Limonade"/>
    <x v="1"/>
    <s v="Enquête auprès d'un marchand"/>
    <s v=""/>
    <s v=""/>
    <s v=""/>
    <s v=""/>
    <s v=""/>
    <s v=""/>
    <s v=""/>
    <n v="25"/>
    <n v="15"/>
    <n v="25"/>
    <n v="150"/>
    <n v="15"/>
    <n v="56.6666666666666"/>
    <n v="75"/>
    <n v="5"/>
    <s v=""/>
  </r>
  <r>
    <s v="3683de55-0069-4538-b979-e6174bebadb2"/>
    <s v="2021-06-25"/>
    <x v="6"/>
    <s v="WFP"/>
    <s v="nord_5661"/>
    <x v="6"/>
    <s v="Limonade"/>
    <x v="9"/>
    <s v="Limonade"/>
    <s v="Marché principal de Limonade"/>
    <x v="1"/>
    <s v="Enquête auprès d'un marchand"/>
    <s v=""/>
    <s v=""/>
    <s v=""/>
    <s v=""/>
    <s v=""/>
    <s v=""/>
    <s v=""/>
    <n v="25"/>
    <n v="15"/>
    <n v="25"/>
    <n v="150"/>
    <n v="15"/>
    <n v="42.5"/>
    <n v="75"/>
    <n v="5"/>
    <s v=""/>
  </r>
  <r>
    <s v="45dda2a2-2f5a-46fb-9271-5e1da730191c"/>
    <s v="2021-06-25"/>
    <x v="6"/>
    <s v="WFP"/>
    <s v="nord_5661"/>
    <x v="6"/>
    <s v="Limonade"/>
    <x v="9"/>
    <s v="Limonade"/>
    <s v="Marché principal de Limonade"/>
    <x v="1"/>
    <s v="Enquête auprès d'un client (pour l'eau de boisson uniquement)"/>
    <s v=""/>
    <s v=""/>
    <s v=""/>
    <s v=""/>
    <s v=""/>
    <s v=""/>
    <s v=""/>
    <s v=""/>
    <s v=""/>
    <s v=""/>
    <s v=""/>
    <s v=""/>
    <s v=""/>
    <s v=""/>
    <s v=""/>
    <n v="7"/>
  </r>
  <r>
    <s v="a5d7a3ca-e5f4-426c-9376-f76b4b0da550"/>
    <s v="2021-06-25"/>
    <x v="6"/>
    <s v="WFP"/>
    <s v="nord_5661"/>
    <x v="6"/>
    <s v="Limonade"/>
    <x v="9"/>
    <s v="Limonade"/>
    <s v="Marché principal de Limonade"/>
    <x v="1"/>
    <s v="Enquête auprès d'un client (pour l'eau de boisson uniquement)"/>
    <s v=""/>
    <s v=""/>
    <s v=""/>
    <s v=""/>
    <s v=""/>
    <s v=""/>
    <s v=""/>
    <s v=""/>
    <s v=""/>
    <s v=""/>
    <s v=""/>
    <s v=""/>
    <s v=""/>
    <s v=""/>
    <s v=""/>
    <n v="6"/>
  </r>
  <r>
    <s v="f33254f8-31cd-4d27-a1b7-b3dc75d616f1"/>
    <s v="2021-06-25"/>
    <x v="6"/>
    <s v="WFP"/>
    <s v="nord_5661"/>
    <x v="6"/>
    <s v="Limonade"/>
    <x v="9"/>
    <s v="Limonade"/>
    <s v="Marché principal de Limonade"/>
    <x v="1"/>
    <s v="Enquête auprès d'un client (pour l'eau de boisson uniquement)"/>
    <s v=""/>
    <s v=""/>
    <s v=""/>
    <s v=""/>
    <s v=""/>
    <s v=""/>
    <s v=""/>
    <s v=""/>
    <s v=""/>
    <s v=""/>
    <s v=""/>
    <s v=""/>
    <s v=""/>
    <s v=""/>
    <s v=""/>
    <n v="7"/>
  </r>
  <r>
    <s v="07cef92a-5c8e-4410-8682-19988a836adc"/>
    <s v="2021-06-25"/>
    <x v="6"/>
    <s v="WFP"/>
    <s v="nord_5661"/>
    <x v="6"/>
    <s v="Limonade"/>
    <x v="9"/>
    <s v="Limonade"/>
    <s v="Marché principal de Limonade"/>
    <x v="1"/>
    <s v="Enquête auprès d'un client (pour l'eau de boisson uniquement)"/>
    <s v=""/>
    <s v=""/>
    <s v=""/>
    <s v=""/>
    <s v=""/>
    <s v=""/>
    <s v=""/>
    <s v=""/>
    <s v=""/>
    <s v=""/>
    <s v=""/>
    <s v=""/>
    <s v=""/>
    <s v=""/>
    <s v=""/>
    <n v="7"/>
  </r>
  <r>
    <s v="a6a672fe-c302-4b20-b37a-8d91f7b10c55"/>
    <s v="2021-06-25"/>
    <x v="6"/>
    <s v="WFP"/>
    <s v="nord_5661"/>
    <x v="6"/>
    <s v="Limonade"/>
    <x v="9"/>
    <s v="Limonade"/>
    <s v="Marché principal de Limonade"/>
    <x v="1"/>
    <s v="Enquête auprès d'un client (pour l'eau de boisson uniquement)"/>
    <s v=""/>
    <s v=""/>
    <s v=""/>
    <s v=""/>
    <s v=""/>
    <s v=""/>
    <s v=""/>
    <s v=""/>
    <s v=""/>
    <s v=""/>
    <s v=""/>
    <s v=""/>
    <s v=""/>
    <s v=""/>
    <s v=""/>
    <n v="7"/>
  </r>
  <r>
    <s v="1b1a7900-86f3-48ef-804d-fc76741233cf"/>
    <s v="2021-06-25"/>
    <x v="6"/>
    <s v="WFP"/>
    <s v="nord_5661"/>
    <x v="6"/>
    <s v="Limonade"/>
    <x v="9"/>
    <s v="Limonade"/>
    <s v="Marché principal de Limonade"/>
    <x v="1"/>
    <s v="Enquête auprès d'un client (pour l'eau de boisson uniquement)"/>
    <s v=""/>
    <s v=""/>
    <s v=""/>
    <s v=""/>
    <s v=""/>
    <s v=""/>
    <s v=""/>
    <s v=""/>
    <s v=""/>
    <s v=""/>
    <s v=""/>
    <s v=""/>
    <s v=""/>
    <s v=""/>
    <s v=""/>
    <n v="6"/>
  </r>
  <r>
    <s v="d24e9c6a-f2ea-43b6-86d0-b92f7e096706"/>
    <s v="2021-06-25"/>
    <x v="6"/>
    <s v="WFP"/>
    <s v="nord_5661"/>
    <x v="6"/>
    <s v="Limonade"/>
    <x v="9"/>
    <s v="Limonade"/>
    <s v="Marché principal de Limonade"/>
    <x v="1"/>
    <s v="Enquête auprès d'un client (pour l'eau de boisson uniquement)"/>
    <s v=""/>
    <s v=""/>
    <s v=""/>
    <s v=""/>
    <s v=""/>
    <s v=""/>
    <s v=""/>
    <s v=""/>
    <s v=""/>
    <s v=""/>
    <s v=""/>
    <s v=""/>
    <s v=""/>
    <s v=""/>
    <s v=""/>
    <n v="7"/>
  </r>
  <r>
    <s v="28092fba-71ea-4cc9-a94e-7564dd6d96ef"/>
    <s v="2021-06-25"/>
    <x v="6"/>
    <s v="WFP"/>
    <s v="nord_5661"/>
    <x v="6"/>
    <s v="Limonade"/>
    <x v="9"/>
    <s v="Limonade"/>
    <s v="Marché principal de Limonade"/>
    <x v="1"/>
    <s v="Enquête auprès d'un client (pour l'eau de boisson uniquement)"/>
    <s v=""/>
    <s v=""/>
    <s v=""/>
    <s v=""/>
    <s v=""/>
    <s v=""/>
    <s v=""/>
    <s v=""/>
    <s v=""/>
    <s v=""/>
    <s v=""/>
    <s v=""/>
    <s v=""/>
    <s v=""/>
    <s v=""/>
    <n v="7"/>
  </r>
  <r>
    <s v="5f185ce5-4789-460d-96c7-5c1ef5a7b767"/>
    <s v="2021-06-25"/>
    <x v="6"/>
    <s v="WFP"/>
    <s v="nord_5661"/>
    <x v="6"/>
    <s v="Limonade"/>
    <x v="9"/>
    <s v="Limonade"/>
    <s v="Marché principal de Limonade"/>
    <x v="1"/>
    <s v="Enquête auprès d'un client (pour l'eau de boisson uniquement)"/>
    <s v=""/>
    <s v=""/>
    <s v=""/>
    <s v=""/>
    <s v=""/>
    <s v=""/>
    <s v=""/>
    <s v=""/>
    <s v=""/>
    <s v=""/>
    <s v=""/>
    <s v=""/>
    <s v=""/>
    <s v=""/>
    <s v=""/>
    <n v="7"/>
  </r>
  <r>
    <s v="9abc1554-2600-4586-b6ba-7c61ac6b9103"/>
    <s v="2021-06-25"/>
    <x v="6"/>
    <s v="WFP"/>
    <s v="nord_5661"/>
    <x v="6"/>
    <s v="Limonade"/>
    <x v="9"/>
    <s v="Limonade"/>
    <s v="Marché principal de Limonade"/>
    <x v="1"/>
    <s v="Enquête auprès d'un client (pour l'eau de boisson uniquement)"/>
    <s v=""/>
    <s v=""/>
    <s v=""/>
    <s v=""/>
    <s v=""/>
    <s v=""/>
    <s v=""/>
    <s v=""/>
    <s v=""/>
    <s v=""/>
    <s v=""/>
    <s v=""/>
    <s v=""/>
    <s v=""/>
    <s v=""/>
    <n v="7"/>
  </r>
  <r>
    <s v="666d7001-f1bf-491e-8234-ba8703054793"/>
    <s v="2021-06-26"/>
    <x v="6"/>
    <s v="WFP"/>
    <s v="nord_5720"/>
    <x v="6"/>
    <s v="Cap-Haïtien"/>
    <x v="10"/>
    <s v="Centre-ville de Cap Haïtien"/>
    <s v="Marché de Cluny"/>
    <x v="1"/>
    <s v="Enquête auprès d'un marchand"/>
    <n v="150"/>
    <n v="115.384615384615"/>
    <n v="104.347826086956"/>
    <n v="93.103448275861993"/>
    <n v="250"/>
    <n v="375"/>
    <n v="800"/>
    <s v=""/>
    <s v=""/>
    <s v=""/>
    <s v=""/>
    <s v=""/>
    <s v=""/>
    <s v=""/>
    <s v=""/>
    <s v=""/>
  </r>
  <r>
    <s v="4fb39e8d-31ec-4881-a4db-b2965841e4bb"/>
    <s v="2021-06-26"/>
    <x v="6"/>
    <s v="WFP"/>
    <s v="nord_5720"/>
    <x v="6"/>
    <s v="Cap-Haïtien"/>
    <x v="10"/>
    <s v="Centre-ville de Cap Haïtien"/>
    <s v="Marché de Cluny"/>
    <x v="1"/>
    <s v="Enquête auprès d'un marchand"/>
    <s v=""/>
    <s v=""/>
    <s v=""/>
    <s v=""/>
    <s v=""/>
    <s v=""/>
    <s v=""/>
    <n v="25"/>
    <n v="15"/>
    <n v="20"/>
    <n v="150"/>
    <n v="17.307692307692299"/>
    <n v="56.6666666666666"/>
    <n v="75"/>
    <n v="5"/>
    <s v=""/>
  </r>
  <r>
    <s v="d01bc54d-afda-4849-9640-4972a9540be1"/>
    <s v="2021-06-26"/>
    <x v="6"/>
    <s v="WFP"/>
    <s v="nord_5720"/>
    <x v="6"/>
    <s v="Cap-Haïtien"/>
    <x v="10"/>
    <s v="Centre-ville de Cap Haïtien"/>
    <s v="Marché de Cluny"/>
    <x v="1"/>
    <s v="Enquête auprès d'un marchand"/>
    <s v=""/>
    <s v=""/>
    <s v=""/>
    <s v=""/>
    <s v=""/>
    <s v=""/>
    <s v=""/>
    <n v="25"/>
    <n v="15"/>
    <n v="20"/>
    <n v="150"/>
    <n v="15"/>
    <n v="42.5"/>
    <n v="75"/>
    <n v="5"/>
    <s v=""/>
  </r>
  <r>
    <s v="39c45380-b915-4309-aad9-0df6e9447883"/>
    <s v="2021-06-26"/>
    <x v="6"/>
    <s v="WFP"/>
    <s v="nord_5720"/>
    <x v="6"/>
    <s v="Cap-Haïtien"/>
    <x v="10"/>
    <s v="Centre-ville de Cap Haïtien"/>
    <s v="Marché de Cluny"/>
    <x v="1"/>
    <s v="Enquête auprès d'un marchand"/>
    <n v="150"/>
    <n v="103.846153846153"/>
    <n v="108.695652173913"/>
    <n v="93.103448275861993"/>
    <n v="250"/>
    <n v="375"/>
    <n v="750"/>
    <s v=""/>
    <s v=""/>
    <s v=""/>
    <s v=""/>
    <s v=""/>
    <s v=""/>
    <s v=""/>
    <s v=""/>
    <s v=""/>
  </r>
  <r>
    <s v="2cf3d598-5c33-49bc-b27f-4a96f6d40f5a"/>
    <s v="2021-06-26"/>
    <x v="6"/>
    <s v="WFP"/>
    <s v="nord_5720"/>
    <x v="6"/>
    <s v="Cap-Haïtien"/>
    <x v="10"/>
    <s v="Centre-ville de Cap Haïtien"/>
    <s v="Marché de Cluny"/>
    <x v="1"/>
    <s v="Enquête auprès d'un marchand"/>
    <n v="150"/>
    <n v="115.384615384615"/>
    <n v="156.52173913043401"/>
    <n v="93.103448275861993"/>
    <n v="250"/>
    <n v="375"/>
    <n v="800"/>
    <s v=""/>
    <s v=""/>
    <s v=""/>
    <s v=""/>
    <s v=""/>
    <s v=""/>
    <s v=""/>
    <s v=""/>
    <s v=""/>
  </r>
  <r>
    <s v="9c047205-70ae-4617-a40f-9f1e6bd44c9e"/>
    <s v="2021-06-26"/>
    <x v="6"/>
    <s v="WFP"/>
    <s v="nord_5720"/>
    <x v="6"/>
    <s v="Cap-Haïtien"/>
    <x v="10"/>
    <s v="Centre-ville de Cap Haïtien"/>
    <s v="Marché de Cluny"/>
    <x v="1"/>
    <s v="Enquête auprès d'un marchand"/>
    <s v=""/>
    <s v=""/>
    <s v=""/>
    <s v=""/>
    <s v=""/>
    <s v=""/>
    <s v=""/>
    <n v="25"/>
    <n v="15"/>
    <n v="20"/>
    <n v="150"/>
    <n v="15"/>
    <n v="42.5"/>
    <n v="75"/>
    <n v="5"/>
    <s v=""/>
  </r>
  <r>
    <s v="7d5b228a-fb88-4706-984b-b47e4a0a8a13"/>
    <s v="2021-06-26"/>
    <x v="6"/>
    <s v="WFP"/>
    <s v="nord_5720"/>
    <x v="6"/>
    <s v="Cap-Haïtien"/>
    <x v="10"/>
    <s v="Centre-ville de Cap Haïtien"/>
    <s v="Marché de Cluny"/>
    <x v="1"/>
    <s v="Enquête auprès d'un marchand"/>
    <s v=""/>
    <s v=""/>
    <s v=""/>
    <s v=""/>
    <s v=""/>
    <s v=""/>
    <s v=""/>
    <n v="25"/>
    <n v="20"/>
    <n v="20"/>
    <n v="150"/>
    <n v="17.307692307692299"/>
    <n v="56.6666666666666"/>
    <n v="75"/>
    <n v="5"/>
    <s v=""/>
  </r>
  <r>
    <s v="e443b8ce-3427-4a0f-bf0c-dc198a811d4b"/>
    <s v="2021-06-26"/>
    <x v="6"/>
    <s v="WFP"/>
    <s v="nord_5720"/>
    <x v="6"/>
    <s v="Cap-Haïtien"/>
    <x v="10"/>
    <s v="Centre-ville de Cap Haïtien"/>
    <s v="Marché de Cluny"/>
    <x v="1"/>
    <s v="Enquête auprès d'un marchand"/>
    <n v="150"/>
    <n v="115.384615384615"/>
    <n v="91.304347826086897"/>
    <n v="93.103448275861993"/>
    <n v="250"/>
    <n v="375"/>
    <n v="750"/>
    <s v=""/>
    <s v=""/>
    <s v=""/>
    <s v=""/>
    <s v=""/>
    <s v=""/>
    <s v=""/>
    <s v=""/>
    <s v=""/>
  </r>
  <r>
    <s v="9aaded21-75fe-4c68-afc9-3c249a931c67"/>
    <s v="2021-06-26"/>
    <x v="0"/>
    <s v="MOJDDE"/>
    <s v="SA0099"/>
    <x v="0"/>
    <s v="Port-à-Piment"/>
    <x v="0"/>
    <s v="Port-à-piment"/>
    <s v="Marché de Port-à-Piment"/>
    <x v="0"/>
    <s v="Enquête auprès d'un marchand"/>
    <n v="100"/>
    <n v="96.153846153846104"/>
    <n v="54.347826086956502"/>
    <n v="77.586206896551701"/>
    <n v="175"/>
    <n v="166.666666666666"/>
    <n v="700"/>
    <s v=""/>
    <s v=""/>
    <s v=""/>
    <s v=""/>
    <s v=""/>
    <s v=""/>
    <s v=""/>
    <s v=""/>
    <s v=""/>
  </r>
  <r>
    <s v="c045f2cc-fe97-48dd-8691-0ec3e239f8a0"/>
    <s v="2021-06-26"/>
    <x v="0"/>
    <s v="MOJDDE"/>
    <s v="SA0099"/>
    <x v="0"/>
    <s v="Port-à-Piment"/>
    <x v="0"/>
    <s v="Port-à-piment"/>
    <s v="Marché de Port-à-Piment"/>
    <x v="0"/>
    <s v="Enquête auprès d'un marchand"/>
    <n v="110"/>
    <n v="115.384615384615"/>
    <n v="56.521739130434703"/>
    <n v="86.2068965517241"/>
    <n v="177.083333333333"/>
    <n v="172.916666666666"/>
    <n v="710"/>
    <s v=""/>
    <s v=""/>
    <s v=""/>
    <s v=""/>
    <s v=""/>
    <s v=""/>
    <s v=""/>
    <s v=""/>
    <s v=""/>
  </r>
  <r>
    <s v="0efa2b46-6dba-47c1-afca-fc3c5f75dca4"/>
    <s v="2021-06-26"/>
    <x v="0"/>
    <s v="MOJDDE"/>
    <s v="SA0099"/>
    <x v="0"/>
    <s v="Port-à-Piment"/>
    <x v="0"/>
    <s v="Port-à-piment"/>
    <s v="Marché de Port-à-Piment"/>
    <x v="0"/>
    <s v="Enquête auprès d'un marchand"/>
    <n v="100"/>
    <n v="121.153846153846"/>
    <n v="56.521739130434703"/>
    <n v="87.931034482758605"/>
    <n v="179.166666666666"/>
    <n v="175"/>
    <n v="720"/>
    <s v=""/>
    <s v=""/>
    <s v=""/>
    <s v=""/>
    <s v=""/>
    <s v=""/>
    <s v=""/>
    <s v=""/>
    <s v=""/>
  </r>
  <r>
    <s v="dde751ee-bce9-4a79-9c71-a74aa4e9ad8c"/>
    <s v="2021-06-26"/>
    <x v="0"/>
    <s v="MOJDDE"/>
    <s v="SA0099"/>
    <x v="0"/>
    <s v="Port-à-Piment"/>
    <x v="0"/>
    <s v="Port-à-piment"/>
    <s v="Marché de Port-à-Piment"/>
    <x v="0"/>
    <s v="Enquête auprès d'un marchand"/>
    <n v="105"/>
    <n v="123.07692307692299"/>
    <n v="58.695652173912997"/>
    <n v="89.655172413793096"/>
    <n v="191.666666666666"/>
    <n v="177.083333333333"/>
    <n v="740"/>
    <s v=""/>
    <s v=""/>
    <s v=""/>
    <s v=""/>
    <s v=""/>
    <s v=""/>
    <s v=""/>
    <s v=""/>
    <s v=""/>
  </r>
  <r>
    <s v="49431afb-f7ee-4461-a741-b9fd0089070e"/>
    <s v="2021-06-26"/>
    <x v="0"/>
    <s v="MOJDDE"/>
    <s v="SA0099"/>
    <x v="0"/>
    <s v="Port-à-Piment"/>
    <x v="0"/>
    <s v="Port-à-piment"/>
    <s v="Marché de Port-à-Piment"/>
    <x v="0"/>
    <s v="Enquête auprès d'un marchand"/>
    <n v="115"/>
    <n v="96.15"/>
    <n v="60.869565217391298"/>
    <n v="96.551724137931004"/>
    <n v="181.25"/>
    <n v="170.833333333333"/>
    <n v="710"/>
    <s v=""/>
    <s v=""/>
    <s v=""/>
    <s v=""/>
    <s v=""/>
    <s v=""/>
    <s v=""/>
    <s v=""/>
    <s v=""/>
  </r>
  <r>
    <s v="5f824d83-5f49-4241-aa82-77c1ff1c2eaf"/>
    <s v="2021-06-24"/>
    <x v="1"/>
    <s v="CARE"/>
    <s v="LFP84"/>
    <x v="1"/>
    <s v="Chambellan"/>
    <x v="2"/>
    <s v="Centre-ville de Chambellan / Dejean"/>
    <s v="Marché communal de Chambellan"/>
    <x v="0"/>
    <s v="Enquête auprès d'un marchand"/>
    <n v="80"/>
    <n v="96.153846153846104"/>
    <n v="86.956521739130395"/>
    <n v="86.2068965517241"/>
    <n v="156.25"/>
    <n v="208.333333333333"/>
    <n v="700"/>
    <s v=""/>
    <s v=""/>
    <s v=""/>
    <s v=""/>
    <s v=""/>
    <s v=""/>
    <s v=""/>
    <s v=""/>
    <s v=""/>
  </r>
  <r>
    <s v="d81f9efd-6330-43a6-b28d-b6a2d4aaa171"/>
    <s v="2021-06-24"/>
    <x v="1"/>
    <s v="CARE"/>
    <s v="LFP84"/>
    <x v="1"/>
    <s v="Chambellan"/>
    <x v="2"/>
    <s v="Centre-ville de Chambellan / Dejean"/>
    <s v="Marché communal de Chambellan"/>
    <x v="0"/>
    <s v="Enquête auprès d'un marchand"/>
    <n v="75"/>
    <n v="96.153846153846104"/>
    <n v="86.956521739130395"/>
    <n v="86.2068965517241"/>
    <n v="156.25"/>
    <n v="208.333333333333"/>
    <n v="700"/>
    <s v=""/>
    <s v=""/>
    <s v=""/>
    <s v=""/>
    <s v=""/>
    <s v=""/>
    <s v=""/>
    <s v=""/>
    <s v=""/>
  </r>
  <r>
    <s v="87f1db93-5bee-4edf-b943-07dd8cfed85e"/>
    <s v="2021-06-24"/>
    <x v="1"/>
    <s v="CARE"/>
    <s v="LFP84"/>
    <x v="1"/>
    <s v="Chambellan"/>
    <x v="2"/>
    <s v="Centre-ville de Chambellan / Dejean"/>
    <s v="Marché communal de Chambellan"/>
    <x v="0"/>
    <s v="Enquête auprès d'un marchand"/>
    <n v="75"/>
    <n v="96.153846153846104"/>
    <n v="86.956521739130395"/>
    <n v="86.2068965517241"/>
    <n v="156.25"/>
    <n v="208.333333333333"/>
    <n v="700"/>
    <s v=""/>
    <s v=""/>
    <s v=""/>
    <s v=""/>
    <s v=""/>
    <s v=""/>
    <s v=""/>
    <s v=""/>
    <s v=""/>
  </r>
  <r>
    <s v="ea87dd95-f497-4671-b7df-73284945f22c"/>
    <s v="2021-06-24"/>
    <x v="1"/>
    <s v="CARE"/>
    <s v="LFP84"/>
    <x v="1"/>
    <s v="Chambellan"/>
    <x v="2"/>
    <s v="Centre-ville de Chambellan / Dejean"/>
    <s v="Marché communal de Chambellan"/>
    <x v="0"/>
    <s v="Enquête auprès d'un marchand"/>
    <n v="80"/>
    <n v="96.153846153846104"/>
    <n v="86.956521739130395"/>
    <n v="86.2068965517241"/>
    <n v="166.666666666666"/>
    <n v="208.333333333333"/>
    <n v="700"/>
    <s v=""/>
    <s v=""/>
    <s v=""/>
    <s v=""/>
    <s v=""/>
    <s v=""/>
    <s v=""/>
    <s v=""/>
    <s v=""/>
  </r>
  <r>
    <s v="bb1956a8-f97e-4a69-bb44-78fee671b15d"/>
    <s v="2021-06-24"/>
    <x v="1"/>
    <s v="CARE"/>
    <s v="LFP84"/>
    <x v="1"/>
    <s v="Chambellan"/>
    <x v="2"/>
    <s v="Centre-ville de Chambellan / Dejean"/>
    <s v="Marché communal de Chambellan"/>
    <x v="0"/>
    <s v="Enquête auprès d'un client (pour l'eau de boisson uniquement)"/>
    <s v=""/>
    <s v=""/>
    <s v=""/>
    <s v=""/>
    <s v=""/>
    <s v=""/>
    <s v=""/>
    <s v=""/>
    <s v=""/>
    <s v=""/>
    <s v=""/>
    <s v=""/>
    <s v=""/>
    <s v=""/>
    <s v=""/>
    <n v="13"/>
  </r>
  <r>
    <s v="1075d786-cf5f-43e1-8775-3fe5bfed60e1"/>
    <s v="2021-06-24"/>
    <x v="1"/>
    <s v="CARE"/>
    <s v="LFP84"/>
    <x v="1"/>
    <s v="Chambellan"/>
    <x v="2"/>
    <s v="Centre-ville de Chambellan / Dejean"/>
    <s v="Marché communal de Chambellan"/>
    <x v="0"/>
    <s v="Enquête auprès d'un client (pour l'eau de boisson uniquement)"/>
    <s v=""/>
    <s v=""/>
    <s v=""/>
    <s v=""/>
    <s v=""/>
    <s v=""/>
    <s v=""/>
    <s v=""/>
    <s v=""/>
    <s v=""/>
    <s v=""/>
    <s v=""/>
    <s v=""/>
    <s v=""/>
    <s v=""/>
    <n v="13"/>
  </r>
  <r>
    <s v="0b44f6b4-ad9b-43b8-97ea-b36dd722a0c8"/>
    <s v="2021-06-24"/>
    <x v="1"/>
    <s v="CARE"/>
    <s v="LFP84"/>
    <x v="1"/>
    <s v="Chambellan"/>
    <x v="2"/>
    <s v="Centre-ville de Chambellan / Dejean"/>
    <s v="Marché communal de Chambellan"/>
    <x v="0"/>
    <s v="Enquête auprès d'un client (pour l'eau de boisson uniquement)"/>
    <s v=""/>
    <s v=""/>
    <s v=""/>
    <s v=""/>
    <s v=""/>
    <s v=""/>
    <s v=""/>
    <s v=""/>
    <s v=""/>
    <s v=""/>
    <s v=""/>
    <s v=""/>
    <s v=""/>
    <s v=""/>
    <s v=""/>
    <n v="13"/>
  </r>
  <r>
    <s v="e3eaca60-123f-4b29-8d69-f202e6a33b7a"/>
    <s v="2021-06-24"/>
    <x v="1"/>
    <s v="CARE"/>
    <s v="LFP84"/>
    <x v="1"/>
    <s v="Chambellan"/>
    <x v="2"/>
    <s v="Centre-ville de Chambellan / Dejean"/>
    <s v="Marché communal de Chambellan"/>
    <x v="0"/>
    <s v="Enquête auprès d'un client (pour l'eau de boisson uniquement)"/>
    <s v=""/>
    <s v=""/>
    <s v=""/>
    <s v=""/>
    <s v=""/>
    <s v=""/>
    <s v=""/>
    <s v=""/>
    <s v=""/>
    <s v=""/>
    <s v=""/>
    <s v=""/>
    <s v=""/>
    <s v=""/>
    <s v=""/>
    <n v="13"/>
  </r>
  <r>
    <s v="605b4a65-02dc-4025-b732-16ec33f22958"/>
    <s v="2021-06-24"/>
    <x v="1"/>
    <s v="CARE"/>
    <s v="LFP84"/>
    <x v="1"/>
    <s v="Chambellan"/>
    <x v="2"/>
    <s v="Centre-ville de Chambellan / Dejean"/>
    <s v="Marché communal de Chambellan"/>
    <x v="0"/>
    <s v="Enquête auprès d'un client (pour l'eau de boisson uniquement)"/>
    <s v=""/>
    <s v=""/>
    <s v=""/>
    <s v=""/>
    <s v=""/>
    <s v=""/>
    <s v=""/>
    <s v=""/>
    <s v=""/>
    <s v=""/>
    <s v=""/>
    <s v=""/>
    <s v=""/>
    <s v=""/>
    <s v=""/>
    <n v="13"/>
  </r>
  <r>
    <s v="ab784851-84bf-46eb-a054-c89cdd2fd1a8"/>
    <s v="2021-06-26"/>
    <x v="0"/>
    <s v="MOJDDE"/>
    <s v="EI3120"/>
    <x v="0"/>
    <s v="Port-à-Piment"/>
    <x v="0"/>
    <s v="Port-à-piment"/>
    <s v="Marché de Port-à-Piment"/>
    <x v="0"/>
    <s v="Enquête auprès d'un marchand"/>
    <s v=""/>
    <s v=""/>
    <s v=""/>
    <s v=""/>
    <s v=""/>
    <s v=""/>
    <s v=""/>
    <n v="30"/>
    <n v="25"/>
    <n v="25"/>
    <n v="50"/>
    <n v="25"/>
    <n v="100"/>
    <n v="100"/>
    <n v="5"/>
    <s v=""/>
  </r>
  <r>
    <s v="07383aa5-cbb5-4fea-a5c0-014e9f35dc98"/>
    <s v="2021-06-26"/>
    <x v="0"/>
    <s v="MOJDDE"/>
    <s v="EI3120"/>
    <x v="0"/>
    <s v="Port-à-Piment"/>
    <x v="0"/>
    <s v="Port-à-piment"/>
    <s v="Marché de Port-à-Piment"/>
    <x v="0"/>
    <s v="Enquête auprès d'un marchand"/>
    <s v=""/>
    <s v=""/>
    <s v=""/>
    <s v=""/>
    <s v=""/>
    <s v=""/>
    <s v=""/>
    <n v="30"/>
    <n v="25"/>
    <n v="50"/>
    <n v="50"/>
    <n v="35"/>
    <n v="100"/>
    <n v="75"/>
    <n v="10"/>
    <s v=""/>
  </r>
  <r>
    <s v="226b0820-2f99-40b9-8728-c94b58085ab8"/>
    <s v="2021-06-26"/>
    <x v="0"/>
    <s v="MOJDDE"/>
    <s v="EI3120"/>
    <x v="0"/>
    <s v="Port-à-Piment"/>
    <x v="0"/>
    <s v="Port-à-piment"/>
    <s v="Marché de Port-à-Piment"/>
    <x v="0"/>
    <s v="Enquête auprès d'un marchand"/>
    <s v=""/>
    <s v=""/>
    <s v=""/>
    <s v=""/>
    <s v=""/>
    <s v=""/>
    <s v=""/>
    <n v="30"/>
    <n v="25"/>
    <n v="50"/>
    <n v="50"/>
    <n v="35"/>
    <n v="85"/>
    <n v="100"/>
    <n v="10"/>
    <s v=""/>
  </r>
  <r>
    <s v="4a49c945-3e64-4dc2-91a7-447f8b3564ac"/>
    <s v="2021-06-26"/>
    <x v="0"/>
    <s v="MOJDDE"/>
    <s v="EI3120"/>
    <x v="0"/>
    <s v="Port-à-Piment"/>
    <x v="0"/>
    <s v="Port-à-piment"/>
    <s v="Marché de Port-à-Piment"/>
    <x v="0"/>
    <s v="Enquête auprès d'un marchand"/>
    <s v=""/>
    <s v=""/>
    <s v=""/>
    <s v=""/>
    <s v=""/>
    <s v=""/>
    <s v=""/>
    <n v="30"/>
    <n v="25"/>
    <n v="25"/>
    <n v="50"/>
    <n v="25"/>
    <n v="75"/>
    <n v="75"/>
    <n v="5"/>
    <s v=""/>
  </r>
  <r>
    <s v="04b0b7ec-812c-4525-90e2-73e687102254"/>
    <s v="2021-06-26"/>
    <x v="6"/>
    <s v="WFP"/>
    <s v="nord_5720"/>
    <x v="6"/>
    <s v="Cap-Haïtien"/>
    <x v="10"/>
    <s v="Centre-ville de Cap Haïtien"/>
    <s v="Marché de Cluny"/>
    <x v="1"/>
    <s v="Enquête auprès d'un client (pour l'eau de boisson uniquement)"/>
    <s v=""/>
    <s v=""/>
    <s v=""/>
    <s v=""/>
    <s v=""/>
    <s v=""/>
    <s v=""/>
    <s v=""/>
    <s v=""/>
    <s v=""/>
    <s v=""/>
    <s v=""/>
    <s v=""/>
    <s v=""/>
    <s v=""/>
    <n v="5"/>
  </r>
  <r>
    <s v="69567c68-ba35-441f-8d94-b3c50be3c99c"/>
    <s v="2021-06-26"/>
    <x v="6"/>
    <s v="WFP"/>
    <s v="nord_5720"/>
    <x v="6"/>
    <s v="Cap-Haïtien"/>
    <x v="10"/>
    <s v="Centre-ville de Cap Haïtien"/>
    <s v="Marché de Cluny"/>
    <x v="1"/>
    <s v="Enquête auprès d'un client (pour l'eau de boisson uniquement)"/>
    <s v=""/>
    <s v=""/>
    <s v=""/>
    <s v=""/>
    <s v=""/>
    <s v=""/>
    <s v=""/>
    <s v=""/>
    <s v=""/>
    <s v=""/>
    <s v=""/>
    <s v=""/>
    <s v=""/>
    <s v=""/>
    <s v=""/>
    <n v="7"/>
  </r>
  <r>
    <s v="da7dd11c-241c-406e-9bf4-5130ad6275dc"/>
    <s v="2021-06-26"/>
    <x v="6"/>
    <s v="WFP"/>
    <s v="nord_5720"/>
    <x v="6"/>
    <s v="Cap-Haïtien"/>
    <x v="10"/>
    <s v="Centre-ville de Cap Haïtien"/>
    <s v="Marché de Cluny"/>
    <x v="1"/>
    <s v="Enquête auprès d'un client (pour l'eau de boisson uniquement)"/>
    <s v=""/>
    <s v=""/>
    <s v=""/>
    <s v=""/>
    <s v=""/>
    <s v=""/>
    <s v=""/>
    <s v=""/>
    <s v=""/>
    <s v=""/>
    <s v=""/>
    <s v=""/>
    <s v=""/>
    <s v=""/>
    <s v=""/>
    <n v="8"/>
  </r>
  <r>
    <s v="041983c5-6c78-4656-8370-6e5600bb1de7"/>
    <s v="2021-06-26"/>
    <x v="6"/>
    <s v="WFP"/>
    <s v="nord_5720"/>
    <x v="6"/>
    <s v="Cap-Haïtien"/>
    <x v="10"/>
    <s v="Centre-ville de Cap Haïtien"/>
    <s v="Marché de Cluny"/>
    <x v="1"/>
    <s v="Enquête auprès d'un client (pour l'eau de boisson uniquement)"/>
    <s v=""/>
    <s v=""/>
    <s v=""/>
    <s v=""/>
    <s v=""/>
    <s v=""/>
    <s v=""/>
    <s v=""/>
    <s v=""/>
    <s v=""/>
    <s v=""/>
    <s v=""/>
    <s v=""/>
    <s v=""/>
    <s v=""/>
    <n v="8"/>
  </r>
  <r>
    <s v="fbc31efa-3363-42d3-ba87-f857c357c29e"/>
    <s v="2021-06-26"/>
    <x v="6"/>
    <s v="WFP"/>
    <s v="nord_5720"/>
    <x v="6"/>
    <s v="Cap-Haïtien"/>
    <x v="10"/>
    <s v="Centre-ville de Cap Haïtien"/>
    <s v="Marché de Cluny"/>
    <x v="1"/>
    <s v="Enquête auprès d'un client (pour l'eau de boisson uniquement)"/>
    <s v=""/>
    <s v=""/>
    <s v=""/>
    <s v=""/>
    <s v=""/>
    <s v=""/>
    <s v=""/>
    <s v=""/>
    <s v=""/>
    <s v=""/>
    <s v=""/>
    <s v=""/>
    <s v=""/>
    <s v=""/>
    <s v=""/>
    <n v="7"/>
  </r>
  <r>
    <s v="938ab63f-bed6-4bce-a686-89b9d2eac0f8"/>
    <s v="2021-06-26"/>
    <x v="6"/>
    <s v="WFP"/>
    <s v="nord_5720"/>
    <x v="6"/>
    <s v="Cap-Haïtien"/>
    <x v="10"/>
    <s v="Centre-ville de Cap Haïtien"/>
    <s v="Marché de Cluny"/>
    <x v="1"/>
    <s v="Enquête auprès d'un client (pour l'eau de boisson uniquement)"/>
    <s v=""/>
    <s v=""/>
    <s v=""/>
    <s v=""/>
    <s v=""/>
    <s v=""/>
    <s v=""/>
    <s v=""/>
    <s v=""/>
    <s v=""/>
    <s v=""/>
    <s v=""/>
    <s v=""/>
    <s v=""/>
    <s v=""/>
    <n v="6"/>
  </r>
  <r>
    <s v="01fa0320-daee-4a0e-8f66-303fca3c34ae"/>
    <s v="2021-06-26"/>
    <x v="6"/>
    <s v="WFP"/>
    <s v="nord_5720"/>
    <x v="6"/>
    <s v="Cap-Haïtien"/>
    <x v="10"/>
    <s v="Centre-ville de Cap Haïtien"/>
    <s v="Marché de Cluny"/>
    <x v="1"/>
    <s v="Enquête auprès d'un client (pour l'eau de boisson uniquement)"/>
    <s v=""/>
    <s v=""/>
    <s v=""/>
    <s v=""/>
    <s v=""/>
    <s v=""/>
    <s v=""/>
    <s v=""/>
    <s v=""/>
    <s v=""/>
    <s v=""/>
    <s v=""/>
    <s v=""/>
    <s v=""/>
    <s v=""/>
    <n v="5"/>
  </r>
  <r>
    <s v="db71f2a8-7c77-497b-8b1f-4d7d775b6bda"/>
    <s v="2021-06-26"/>
    <x v="6"/>
    <s v="WFP"/>
    <s v="nord_5720"/>
    <x v="6"/>
    <s v="Cap-Haïtien"/>
    <x v="10"/>
    <s v="Centre-ville de Cap Haïtien"/>
    <s v="Marché de Cluny"/>
    <x v="1"/>
    <s v="Enquête auprès d'un client (pour l'eau de boisson uniquement)"/>
    <s v=""/>
    <s v=""/>
    <s v=""/>
    <s v=""/>
    <s v=""/>
    <s v=""/>
    <s v=""/>
    <s v=""/>
    <s v=""/>
    <s v=""/>
    <s v=""/>
    <s v=""/>
    <s v=""/>
    <s v=""/>
    <s v=""/>
    <n v="5"/>
  </r>
  <r>
    <s v="715db896-60a3-4616-8430-2c8dc34f536b"/>
    <s v="2021-06-26"/>
    <x v="6"/>
    <s v="WFP"/>
    <s v="nord_5720"/>
    <x v="6"/>
    <s v="Cap-Haïtien"/>
    <x v="10"/>
    <s v="Centre-ville de Cap Haïtien"/>
    <s v="Marché de Cluny"/>
    <x v="1"/>
    <s v="Enquête auprès d'un client (pour l'eau de boisson uniquement)"/>
    <s v=""/>
    <s v=""/>
    <s v=""/>
    <s v=""/>
    <s v=""/>
    <s v=""/>
    <s v=""/>
    <s v=""/>
    <s v=""/>
    <s v=""/>
    <s v=""/>
    <s v=""/>
    <s v=""/>
    <s v=""/>
    <s v=""/>
    <n v="8"/>
  </r>
  <r>
    <s v="7f10479e-9030-423f-8c21-6c866fd5cb00"/>
    <s v="2021-06-26"/>
    <x v="6"/>
    <s v="WFP"/>
    <s v="nord_5720"/>
    <x v="6"/>
    <s v="Cap-Haïtien"/>
    <x v="10"/>
    <s v="Centre-ville de Cap Haïtien"/>
    <s v="Marché de Cluny"/>
    <x v="1"/>
    <s v="Enquête auprès d'un client (pour l'eau de boisson uniquement)"/>
    <s v=""/>
    <s v=""/>
    <s v=""/>
    <s v=""/>
    <s v=""/>
    <s v=""/>
    <s v=""/>
    <s v=""/>
    <s v=""/>
    <s v=""/>
    <s v=""/>
    <s v=""/>
    <s v=""/>
    <s v=""/>
    <s v=""/>
    <n v="8"/>
  </r>
  <r>
    <s v="ba91eb81-40c4-4481-ac2f-bec38f680942"/>
    <s v="2021-06-25"/>
    <x v="6"/>
    <s v="WFP"/>
    <s v="nord_5661"/>
    <x v="6"/>
    <s v="Limonade"/>
    <x v="9"/>
    <s v="Limonade"/>
    <s v="Marché principal de Limonade"/>
    <x v="1"/>
    <s v="Enquête auprès d'un marchand"/>
    <n v="105"/>
    <n v="134.61538461538399"/>
    <n v="106.521739130434"/>
    <n v="108.620689655172"/>
    <n v="291.666666666666"/>
    <n v="437.5"/>
    <n v="500"/>
    <s v=""/>
    <s v=""/>
    <s v=""/>
    <s v=""/>
    <s v=""/>
    <s v=""/>
    <s v=""/>
    <s v=""/>
    <s v=""/>
  </r>
  <r>
    <s v="4f39b7be-a1ee-4241-916e-5ed12ca71808"/>
    <s v="2021-06-25"/>
    <x v="6"/>
    <s v="WFP"/>
    <s v="nord_5661"/>
    <x v="6"/>
    <s v="Limonade"/>
    <x v="9"/>
    <s v="Limonade"/>
    <s v="Marché principal de Limonade"/>
    <x v="1"/>
    <s v="Enquête auprès d'un marchand"/>
    <s v=""/>
    <s v=""/>
    <s v=""/>
    <s v=""/>
    <s v=""/>
    <s v=""/>
    <s v=""/>
    <n v="25"/>
    <n v="15"/>
    <n v="25"/>
    <n v="150"/>
    <n v="15"/>
    <n v="42.5"/>
    <n v="75"/>
    <n v="5"/>
    <s v=""/>
  </r>
  <r>
    <s v="a2ac24b4-a651-4d24-abcf-f261d9a90346"/>
    <s v="2021-06-26"/>
    <x v="7"/>
    <s v="Concern"/>
    <s v="CWW-02"/>
    <x v="3"/>
    <s v="Cité Soleil"/>
    <x v="11"/>
    <s v="Terre-noire"/>
    <s v="Marché de Terre Noire"/>
    <x v="1"/>
    <s v="Enquête auprès d'un marchand"/>
    <n v="150"/>
    <n v="105.76923076923001"/>
    <n v="141.304347826086"/>
    <n v="120.689655172413"/>
    <n v="270.83333333333297"/>
    <n v="333.33333333333297"/>
    <n v="850"/>
    <n v="40"/>
    <s v=""/>
    <n v="50"/>
    <n v="100"/>
    <n v="50"/>
    <s v=""/>
    <n v="75"/>
    <n v="5"/>
    <s v=""/>
  </r>
  <r>
    <s v="31786580-d49f-454d-99c6-010b4bb0a4ab"/>
    <s v="2021-06-26"/>
    <x v="7"/>
    <s v="Concern"/>
    <s v="CWW-04"/>
    <x v="3"/>
    <s v="Cité Soleil"/>
    <x v="11"/>
    <s v="Terre-noire"/>
    <s v="Marché de Terre Noire"/>
    <x v="1"/>
    <s v="Enquête auprès d'un client (pour l'eau de boisson uniquement)"/>
    <s v=""/>
    <s v=""/>
    <s v=""/>
    <s v=""/>
    <s v=""/>
    <s v=""/>
    <s v=""/>
    <s v=""/>
    <s v=""/>
    <s v=""/>
    <s v=""/>
    <s v=""/>
    <s v=""/>
    <s v=""/>
    <s v=""/>
    <n v="6"/>
  </r>
  <r>
    <s v="3af72584-efc4-4d51-80d5-53c212d079e8"/>
    <s v="2021-06-26"/>
    <x v="7"/>
    <s v="Concern"/>
    <s v="CWW-04"/>
    <x v="3"/>
    <s v="Cité Soleil"/>
    <x v="11"/>
    <s v="Terre-noire"/>
    <s v="Marché de Terre Noire"/>
    <x v="1"/>
    <s v="Enquête auprès d'un client (pour l'eau de boisson uniquement)"/>
    <s v=""/>
    <s v=""/>
    <s v=""/>
    <s v=""/>
    <s v=""/>
    <s v=""/>
    <s v=""/>
    <s v=""/>
    <s v=""/>
    <s v=""/>
    <s v=""/>
    <s v=""/>
    <s v=""/>
    <s v=""/>
    <s v=""/>
    <n v="6"/>
  </r>
  <r>
    <s v="8ed80d80-db9e-4764-b1a2-55064b545b74"/>
    <s v="2021-06-26"/>
    <x v="7"/>
    <s v="Concern"/>
    <s v="CWW-02"/>
    <x v="3"/>
    <s v="Cité Soleil"/>
    <x v="11"/>
    <s v="Terre-noire"/>
    <s v="Marché de Terre Noire"/>
    <x v="1"/>
    <s v="Enquête auprès d'un client (pour l'eau de boisson uniquement)"/>
    <s v=""/>
    <s v=""/>
    <s v=""/>
    <s v=""/>
    <s v=""/>
    <s v=""/>
    <s v=""/>
    <s v=""/>
    <s v=""/>
    <s v=""/>
    <s v=""/>
    <s v=""/>
    <s v=""/>
    <s v=""/>
    <s v=""/>
    <n v="5"/>
  </r>
  <r>
    <s v="4fe38e7e-3b73-4069-806e-a0ee1ffd012a"/>
    <s v="2021-06-26"/>
    <x v="7"/>
    <s v="Concern"/>
    <s v="CWW-02"/>
    <x v="3"/>
    <s v="Cité Soleil"/>
    <x v="11"/>
    <s v="Terre-noire"/>
    <s v="Marché de Terre Noire"/>
    <x v="1"/>
    <s v="Enquête auprès d'un client (pour l'eau de boisson uniquement)"/>
    <s v=""/>
    <s v=""/>
    <s v=""/>
    <s v=""/>
    <s v=""/>
    <s v=""/>
    <s v=""/>
    <s v=""/>
    <s v=""/>
    <s v=""/>
    <s v=""/>
    <s v=""/>
    <s v=""/>
    <s v=""/>
    <s v=""/>
    <n v="5"/>
  </r>
  <r>
    <s v="160c765b-7e95-4129-b2c7-7621141855b6"/>
    <s v="2021-06-26"/>
    <x v="7"/>
    <s v="Concern"/>
    <s v="CWW-03"/>
    <x v="3"/>
    <s v="Cité Soleil"/>
    <x v="11"/>
    <s v="Terre-noire"/>
    <s v="Marché de Terre Noire"/>
    <x v="1"/>
    <s v="Enquête auprès d'un marchand"/>
    <n v="125"/>
    <n v="115.384615384615"/>
    <n v="163.04347826086899"/>
    <n v="103.448275862068"/>
    <n v="270.83333333333297"/>
    <s v=""/>
    <n v="850"/>
    <n v="25"/>
    <s v=""/>
    <s v=""/>
    <s v=""/>
    <s v=""/>
    <s v=""/>
    <s v=""/>
    <s v=""/>
    <s v=""/>
  </r>
  <r>
    <s v="b8998d97-12d6-460b-8175-0d973c0e66ea"/>
    <s v="2021-06-26"/>
    <x v="7"/>
    <s v="Concern"/>
    <s v="CWW-03"/>
    <x v="3"/>
    <s v="Cité Soleil"/>
    <x v="11"/>
    <s v="Terre-noire"/>
    <s v="Marché de Terre Noire"/>
    <x v="1"/>
    <s v="Enquête auprès d'un client (pour l'eau de boisson uniquement)"/>
    <s v=""/>
    <s v=""/>
    <s v=""/>
    <s v=""/>
    <s v=""/>
    <s v=""/>
    <s v=""/>
    <s v=""/>
    <s v=""/>
    <s v=""/>
    <s v=""/>
    <s v=""/>
    <s v=""/>
    <s v=""/>
    <s v=""/>
    <n v="7"/>
  </r>
  <r>
    <s v="86054c10-e418-42ad-b77f-2009bcd7e7ef"/>
    <s v="2021-06-26"/>
    <x v="7"/>
    <s v="Concern"/>
    <s v="CWW-03"/>
    <x v="3"/>
    <s v="Cité Soleil"/>
    <x v="11"/>
    <s v="Terre-noire"/>
    <s v="Marché de Terre Noire"/>
    <x v="1"/>
    <s v="Enquête auprès d'un client (pour l'eau de boisson uniquement)"/>
    <s v=""/>
    <s v=""/>
    <s v=""/>
    <s v=""/>
    <s v=""/>
    <s v=""/>
    <s v=""/>
    <s v=""/>
    <s v=""/>
    <s v=""/>
    <s v=""/>
    <s v=""/>
    <s v=""/>
    <s v=""/>
    <s v=""/>
    <n v="5"/>
  </r>
  <r>
    <s v="258701cc-dbd0-4ca5-9fab-21b80bffeba3"/>
    <s v="2021-06-26"/>
    <x v="7"/>
    <s v="Concern"/>
    <s v="CWW-01"/>
    <x v="3"/>
    <s v="Cité Soleil"/>
    <x v="11"/>
    <s v="Terre-noire"/>
    <s v="Marché de Terre Noire"/>
    <x v="1"/>
    <s v="Enquête auprès d'un client (pour l'eau de boisson uniquement)"/>
    <s v=""/>
    <s v=""/>
    <s v=""/>
    <s v=""/>
    <s v=""/>
    <s v=""/>
    <s v=""/>
    <s v=""/>
    <s v=""/>
    <s v=""/>
    <s v=""/>
    <s v=""/>
    <s v=""/>
    <s v=""/>
    <s v=""/>
    <n v="5"/>
  </r>
  <r>
    <s v="e25baa59-fba8-4f15-b52a-823899adaf73"/>
    <s v="2021-06-26"/>
    <x v="7"/>
    <s v="Concern"/>
    <s v="CWW-01"/>
    <x v="3"/>
    <s v="Cité Soleil"/>
    <x v="11"/>
    <s v="Terre-noire"/>
    <s v="Marché de Terre Noire"/>
    <x v="1"/>
    <s v="Enquête auprès d'un client (pour l'eau de boisson uniquement)"/>
    <s v=""/>
    <s v=""/>
    <s v=""/>
    <s v=""/>
    <s v=""/>
    <s v=""/>
    <s v=""/>
    <s v=""/>
    <s v=""/>
    <s v=""/>
    <s v=""/>
    <s v=""/>
    <s v=""/>
    <s v=""/>
    <s v=""/>
    <n v="8"/>
  </r>
  <r>
    <s v="8ec2ab7e-a09d-4683-88f8-2f79eec138c4"/>
    <s v="2021-06-26"/>
    <x v="7"/>
    <s v="Concern"/>
    <s v="CWW-05"/>
    <x v="3"/>
    <s v="Cité Soleil"/>
    <x v="11"/>
    <s v="Terre-noire"/>
    <s v="Marché de Terre Noire"/>
    <x v="1"/>
    <s v="Enquête auprès d'un client (pour l'eau de boisson uniquement)"/>
    <s v=""/>
    <s v=""/>
    <s v=""/>
    <s v=""/>
    <s v=""/>
    <s v=""/>
    <s v=""/>
    <s v=""/>
    <s v=""/>
    <s v=""/>
    <s v=""/>
    <s v=""/>
    <s v=""/>
    <s v=""/>
    <s v=""/>
    <n v="6"/>
  </r>
  <r>
    <s v="c38b0c94-0003-4d63-944b-6abba5c600a8"/>
    <s v="2021-06-26"/>
    <x v="7"/>
    <s v="Concern"/>
    <s v="CWW-05"/>
    <x v="3"/>
    <s v="Cité Soleil"/>
    <x v="11"/>
    <s v="Terre-noire"/>
    <s v="Marché de Terre Noire"/>
    <x v="1"/>
    <s v="Enquête auprès d'un client (pour l'eau de boisson uniquement)"/>
    <s v=""/>
    <s v=""/>
    <s v=""/>
    <s v=""/>
    <s v=""/>
    <s v=""/>
    <s v=""/>
    <s v=""/>
    <s v=""/>
    <s v=""/>
    <s v=""/>
    <s v=""/>
    <s v=""/>
    <s v=""/>
    <s v=""/>
    <n v="6"/>
  </r>
  <r>
    <s v="52ad4481-cd1a-47f1-bc04-ad66ad9cb46b"/>
    <s v="2021-06-24"/>
    <x v="8"/>
    <s v="CRS"/>
    <s v="WR"/>
    <x v="5"/>
    <s v="Petit Trou de Nippes"/>
    <x v="12"/>
    <s v="Centre-ville de Petit Trou / Ste Thérèse"/>
    <s v="Marché du centre-ville de Petit Trou des Nippes / Ste Thérèse"/>
    <x v="0"/>
    <s v="Enquête auprès d'un marchand"/>
    <n v="100"/>
    <n v="96.153846153846104"/>
    <n v="97.826086956521706"/>
    <n v="86.2068965517241"/>
    <n v="187.5"/>
    <n v="187.5"/>
    <n v="750"/>
    <n v="30"/>
    <n v="25"/>
    <n v="100"/>
    <s v=""/>
    <n v="35"/>
    <n v="56.6666666666666"/>
    <n v="75"/>
    <n v="2"/>
    <s v=""/>
  </r>
  <r>
    <s v="d25ee244-4daa-4885-ae96-1a4983399d26"/>
    <s v="2021-06-24"/>
    <x v="8"/>
    <s v="CRS"/>
    <s v="WR"/>
    <x v="5"/>
    <s v="Petit Trou de Nippes"/>
    <x v="12"/>
    <s v="Centre-ville de Petit Trou / Ste Thérèse"/>
    <s v="Marché du centre-ville de Petit Trou des Nippes / Ste Thérèse"/>
    <x v="0"/>
    <s v="Enquête auprès d'un marchand"/>
    <n v="87.5"/>
    <n v="115.384615384615"/>
    <n v="108.695652173913"/>
    <n v="86.2068965517241"/>
    <n v="187.5"/>
    <n v="208.333333333333"/>
    <n v="799"/>
    <n v="30"/>
    <s v=""/>
    <s v=""/>
    <s v=""/>
    <s v=""/>
    <s v=""/>
    <s v=""/>
    <n v="10"/>
    <s v=""/>
  </r>
  <r>
    <s v="819a9ee6-4649-478f-8c2f-b58727b925d8"/>
    <s v="2021-06-24"/>
    <x v="8"/>
    <s v="CRS"/>
    <s v="WR"/>
    <x v="5"/>
    <s v="Petit Trou de Nippes"/>
    <x v="12"/>
    <s v="Centre-ville de Petit Trou / Ste Thérèse"/>
    <s v="Marché du centre-ville de Petit Trou des Nippes / Ste Thérèse"/>
    <x v="0"/>
    <s v="Enquête auprès d'un marchand"/>
    <n v="100"/>
    <n v="96.153846153846104"/>
    <n v="76.086956521739097"/>
    <n v="86.2068965517241"/>
    <n v="187.5"/>
    <n v="187.5"/>
    <n v="700"/>
    <n v="30"/>
    <n v="20"/>
    <n v="50"/>
    <s v=""/>
    <n v="25"/>
    <n v="42.5"/>
    <n v="75"/>
    <n v="10"/>
    <s v=""/>
  </r>
  <r>
    <s v="a1b3ff5a-4666-4dea-91e7-373d1b57c890"/>
    <s v="2021-06-24"/>
    <x v="8"/>
    <s v="CRS"/>
    <s v="WR"/>
    <x v="5"/>
    <s v="Petit Trou de Nippes"/>
    <x v="12"/>
    <s v="Centre-ville de Petit Trou / Ste Thérèse"/>
    <s v="Marché du centre-ville de Petit Trou des Nippes / Ste Thérèse"/>
    <x v="0"/>
    <s v="Enquête auprès d'un marchand"/>
    <s v=""/>
    <s v=""/>
    <s v=""/>
    <s v=""/>
    <s v=""/>
    <s v=""/>
    <s v=""/>
    <s v=""/>
    <n v="25"/>
    <s v=""/>
    <s v=""/>
    <n v="25"/>
    <n v="56.6666666666666"/>
    <s v=""/>
    <s v=""/>
    <s v=""/>
  </r>
  <r>
    <s v="6bb34958-45c9-4ed5-8a10-12c15eef8171"/>
    <s v="2021-06-24"/>
    <x v="8"/>
    <s v="CRS"/>
    <s v="WR"/>
    <x v="5"/>
    <s v="Petit Trou de Nippes"/>
    <x v="12"/>
    <s v="Centre-ville de Petit Trou / Ste Thérèse"/>
    <s v="Marché du centre-ville de Petit Trou des Nippes / Ste Thérèse"/>
    <x v="0"/>
    <s v="Enquête auprès d'un marchand"/>
    <n v="100"/>
    <n v="115.384615384615"/>
    <n v="86.956521739130395"/>
    <n v="103.448275862068"/>
    <n v="208"/>
    <n v="208.333333333333"/>
    <n v="750"/>
    <s v=""/>
    <s v=""/>
    <s v=""/>
    <s v=""/>
    <s v=""/>
    <s v=""/>
    <s v=""/>
    <s v=""/>
    <s v=""/>
  </r>
  <r>
    <s v="9a31697d-8140-4715-96bd-955794b7f6e9"/>
    <s v="2021-06-24"/>
    <x v="8"/>
    <s v="CRS"/>
    <s v="WR"/>
    <x v="5"/>
    <s v="Petit Trou de Nippes"/>
    <x v="12"/>
    <s v="Centre-ville de Petit Trou / Ste Thérèse"/>
    <s v="Marché du centre-ville de Petit Trou des Nippes / Ste Thérèse"/>
    <x v="0"/>
    <s v="Enquête auprès d'un marchand"/>
    <s v=""/>
    <s v=""/>
    <s v=""/>
    <s v=""/>
    <s v=""/>
    <s v=""/>
    <s v=""/>
    <n v="15"/>
    <n v="15"/>
    <n v="100"/>
    <s v=""/>
    <n v="25"/>
    <n v="43.965517241379303"/>
    <n v="75"/>
    <n v="5"/>
    <s v=""/>
  </r>
  <r>
    <s v="f10a4b8c-babf-42c8-9fab-11730bd0ca89"/>
    <s v="2021-06-24"/>
    <x v="8"/>
    <s v="CRS"/>
    <s v="WR"/>
    <x v="5"/>
    <s v="Petit Trou de Nippes"/>
    <x v="12"/>
    <s v="Centre-ville de Petit Trou / Ste Thérèse"/>
    <s v="Marché du centre-ville de Petit Trou des Nippes / Ste Thérèse"/>
    <x v="0"/>
    <s v="Enquête auprès d'un client (pour l'eau de boisson uniquement)"/>
    <s v=""/>
    <s v=""/>
    <s v=""/>
    <s v=""/>
    <s v=""/>
    <s v=""/>
    <s v=""/>
    <s v=""/>
    <s v=""/>
    <s v=""/>
    <s v=""/>
    <s v=""/>
    <s v=""/>
    <s v=""/>
    <s v=""/>
    <n v="0"/>
  </r>
  <r>
    <s v="d78a4d64-578b-48ea-9e21-3542c81acbee"/>
    <s v="2021-06-24"/>
    <x v="8"/>
    <s v="CRS"/>
    <s v="WR"/>
    <x v="5"/>
    <s v="Petit Trou de Nippes"/>
    <x v="12"/>
    <s v="Centre-ville de Petit Trou / Ste Thérèse"/>
    <s v="Marché du centre-ville de Petit Trou des Nippes / Ste Thérèse"/>
    <x v="0"/>
    <s v="Enquête auprès d'un client (pour l'eau de boisson uniquement)"/>
    <s v=""/>
    <s v=""/>
    <s v=""/>
    <s v=""/>
    <s v=""/>
    <s v=""/>
    <s v=""/>
    <s v=""/>
    <s v=""/>
    <s v=""/>
    <s v=""/>
    <s v=""/>
    <s v=""/>
    <s v=""/>
    <s v=""/>
    <n v="0"/>
  </r>
  <r>
    <s v="19756c96-62d0-4dbb-a759-900ebe0d1e11"/>
    <s v="2021-06-24"/>
    <x v="8"/>
    <s v="CRS"/>
    <s v="WR"/>
    <x v="5"/>
    <s v="Petit Trou de Nippes"/>
    <x v="12"/>
    <s v="Centre-ville de Petit Trou / Ste Thérèse"/>
    <s v="Marché du centre-ville de Petit Trou des Nippes / Ste Thérèse"/>
    <x v="0"/>
    <s v="Enquête auprès d'un client (pour l'eau de boisson uniquement)"/>
    <s v=""/>
    <s v=""/>
    <s v=""/>
    <s v=""/>
    <s v=""/>
    <s v=""/>
    <s v=""/>
    <s v=""/>
    <s v=""/>
    <s v=""/>
    <s v=""/>
    <s v=""/>
    <s v=""/>
    <s v=""/>
    <s v=""/>
    <n v="0"/>
  </r>
  <r>
    <s v="75d40259-8d21-4621-b670-5b0850fe08e2"/>
    <s v="2021-06-24"/>
    <x v="8"/>
    <s v="CRS"/>
    <s v="WR"/>
    <x v="5"/>
    <s v="Petit Trou de Nippes"/>
    <x v="12"/>
    <s v="Centre-ville de Petit Trou / Ste Thérèse"/>
    <s v="Marché du centre-ville de Petit Trou des Nippes / Ste Thérèse"/>
    <x v="0"/>
    <s v="Enquête auprès d'un client (pour l'eau de boisson uniquement)"/>
    <s v=""/>
    <s v=""/>
    <s v=""/>
    <s v=""/>
    <s v=""/>
    <s v=""/>
    <s v=""/>
    <s v=""/>
    <s v=""/>
    <s v=""/>
    <s v=""/>
    <s v=""/>
    <s v=""/>
    <s v=""/>
    <s v=""/>
    <n v="0"/>
  </r>
  <r>
    <s v="9f9f275d-5404-4243-8c79-cdbb3af9369b"/>
    <s v="2021-06-24"/>
    <x v="8"/>
    <s v="CRS"/>
    <s v="WR"/>
    <x v="5"/>
    <s v="Petit Trou de Nippes"/>
    <x v="12"/>
    <s v="Centre-ville de Petit Trou / Ste Thérèse"/>
    <s v="Marché du centre-ville de Petit Trou des Nippes / Ste Thérèse"/>
    <x v="0"/>
    <s v="Enquête auprès d'un client (pour l'eau de boisson uniquement)"/>
    <s v=""/>
    <s v=""/>
    <s v=""/>
    <s v=""/>
    <s v=""/>
    <s v=""/>
    <s v=""/>
    <s v=""/>
    <s v=""/>
    <s v=""/>
    <s v=""/>
    <s v=""/>
    <s v=""/>
    <s v=""/>
    <s v=""/>
    <n v="0"/>
  </r>
  <r>
    <s v="67c03636-c87f-4840-afef-4764d7956489"/>
    <s v="2021-06-24"/>
    <x v="8"/>
    <s v="CRS"/>
    <s v="WR"/>
    <x v="5"/>
    <s v="Petit Trou de Nippes"/>
    <x v="12"/>
    <s v="Centre-ville de Petit Trou / Ste Thérèse"/>
    <s v="Marché du centre-ville de Petit Trou des Nippes / Ste Thérèse"/>
    <x v="0"/>
    <s v="Enquête auprès d'un client (pour l'eau de boisson uniquement)"/>
    <s v=""/>
    <s v=""/>
    <s v=""/>
    <s v=""/>
    <s v=""/>
    <s v=""/>
    <s v=""/>
    <s v=""/>
    <s v=""/>
    <s v=""/>
    <s v=""/>
    <s v=""/>
    <s v=""/>
    <s v=""/>
    <s v=""/>
    <n v="0"/>
  </r>
  <r>
    <s v="5e25b747-c30b-4bd5-ba2b-29ffc538a2b4"/>
    <s v="2021-06-24"/>
    <x v="8"/>
    <s v="CRS"/>
    <s v="WR"/>
    <x v="5"/>
    <s v="Petit Trou de Nippes"/>
    <x v="12"/>
    <s v="Centre-ville de Petit Trou / Ste Thérèse"/>
    <s v="Marché du centre-ville de Petit Trou des Nippes / Ste Thérèse"/>
    <x v="0"/>
    <s v="Enquête auprès d'un marchand"/>
    <n v="87.5"/>
    <n v="96.153846153846104"/>
    <n v="86.956521739130395"/>
    <n v="86.2068965517241"/>
    <s v=""/>
    <s v=""/>
    <n v="400"/>
    <n v="30"/>
    <n v="25"/>
    <n v="75"/>
    <s v=""/>
    <n v="25"/>
    <n v="56.6666666666666"/>
    <n v="100"/>
    <s v=""/>
    <s v=""/>
  </r>
  <r>
    <s v="a3d2b754-eeab-4852-87e5-c9ada1d30a95"/>
    <s v="2021-06-24"/>
    <x v="8"/>
    <s v="CRS"/>
    <s v="WR"/>
    <x v="5"/>
    <s v="Petit Trou de Nippes"/>
    <x v="12"/>
    <s v="Centre-ville de Petit Trou / Ste Thérèse"/>
    <s v="Marché du centre-ville de Petit Trou des Nippes / Ste Thérèse"/>
    <x v="0"/>
    <s v="Enquête auprès d'un marchand"/>
    <n v="87.5"/>
    <n v="115.384615384615"/>
    <n v="108.695652173913"/>
    <n v="103.448275862068"/>
    <n v="208.333333333333"/>
    <n v="250"/>
    <n v="799"/>
    <s v=""/>
    <s v=""/>
    <s v=""/>
    <s v=""/>
    <s v=""/>
    <s v=""/>
    <s v=""/>
    <s v=""/>
    <s v=""/>
  </r>
  <r>
    <s v="daed8a13-42e5-46af-83b2-ec4d92670e41"/>
    <s v="2021-06-24"/>
    <x v="8"/>
    <s v="CRS"/>
    <s v="WR"/>
    <x v="5"/>
    <s v="Petit Trou de Nippes"/>
    <x v="12"/>
    <s v="Centre-ville de Petit Trou / Ste Thérèse"/>
    <s v="Marché du centre-ville de Petit Trou des Nippes / Ste Thérèse"/>
    <x v="0"/>
    <s v="Enquête auprès d'un marchand"/>
    <s v=""/>
    <s v=""/>
    <s v=""/>
    <s v=""/>
    <s v=""/>
    <s v=""/>
    <s v=""/>
    <s v=""/>
    <n v="25"/>
    <n v="50"/>
    <s v=""/>
    <n v="20"/>
    <n v="56.6666666666666"/>
    <n v="100"/>
    <n v="10"/>
    <s v=""/>
  </r>
</pivotCacheRecords>
</file>

<file path=xl/pivotCache/pivotCacheRecords3.xml><?xml version="1.0" encoding="utf-8"?>
<pivotCacheRecords xmlns="http://schemas.openxmlformats.org/spreadsheetml/2006/main" xmlns:r="http://schemas.openxmlformats.org/officeDocument/2006/relationships" count="199">
  <r>
    <x v="0"/>
    <s v=""/>
    <s v=""/>
    <s v=""/>
    <s v=""/>
    <s v=""/>
    <s v=""/>
    <s v=""/>
    <s v=""/>
    <s v=""/>
    <s v=""/>
    <s v=""/>
    <s v=""/>
    <s v=""/>
    <s v=""/>
    <s v=""/>
    <n v="0.2"/>
    <x v="0"/>
  </r>
  <r>
    <x v="0"/>
    <s v=""/>
    <s v=""/>
    <s v=""/>
    <s v=""/>
    <s v=""/>
    <s v=""/>
    <s v=""/>
    <s v=""/>
    <s v=""/>
    <s v=""/>
    <s v=""/>
    <s v=""/>
    <s v=""/>
    <s v=""/>
    <s v=""/>
    <n v="0.2"/>
    <x v="1"/>
  </r>
  <r>
    <x v="0"/>
    <s v=""/>
    <s v=""/>
    <s v=""/>
    <s v=""/>
    <s v=""/>
    <s v=""/>
    <s v=""/>
    <s v=""/>
    <s v=""/>
    <s v=""/>
    <s v=""/>
    <s v=""/>
    <s v=""/>
    <s v=""/>
    <s v=""/>
    <n v="0.2"/>
    <x v="1"/>
  </r>
  <r>
    <x v="0"/>
    <s v=""/>
    <s v=""/>
    <s v=""/>
    <s v=""/>
    <s v=""/>
    <s v=""/>
    <s v=""/>
    <s v=""/>
    <s v=""/>
    <s v=""/>
    <s v=""/>
    <s v=""/>
    <s v=""/>
    <s v=""/>
    <s v=""/>
    <n v="0.2"/>
    <x v="0"/>
  </r>
  <r>
    <x v="0"/>
    <s v=""/>
    <s v=""/>
    <s v=""/>
    <s v=""/>
    <s v=""/>
    <s v=""/>
    <s v=""/>
    <s v=""/>
    <s v=""/>
    <s v=""/>
    <s v=""/>
    <s v=""/>
    <s v=""/>
    <s v=""/>
    <s v=""/>
    <n v="0.2"/>
    <x v="0"/>
  </r>
  <r>
    <x v="0"/>
    <s v=""/>
    <s v=""/>
    <s v=""/>
    <s v=""/>
    <s v=""/>
    <s v=""/>
    <s v=""/>
    <s v=""/>
    <s v=""/>
    <s v=""/>
    <s v=""/>
    <s v=""/>
    <s v=""/>
    <s v=""/>
    <s v=""/>
    <n v="12"/>
    <x v="1"/>
  </r>
  <r>
    <x v="0"/>
    <s v=""/>
    <s v=""/>
    <s v=""/>
    <s v=""/>
    <s v=""/>
    <s v=""/>
    <s v=""/>
    <s v=""/>
    <s v=""/>
    <s v=""/>
    <s v=""/>
    <s v=""/>
    <s v=""/>
    <s v=""/>
    <s v=""/>
    <n v="12"/>
    <x v="1"/>
  </r>
  <r>
    <x v="0"/>
    <s v=""/>
    <s v=""/>
    <s v=""/>
    <s v=""/>
    <s v=""/>
    <s v=""/>
    <s v=""/>
    <s v=""/>
    <s v=""/>
    <s v=""/>
    <s v=""/>
    <s v=""/>
    <s v=""/>
    <s v=""/>
    <s v=""/>
    <n v="12"/>
    <x v="1"/>
  </r>
  <r>
    <x v="0"/>
    <s v=""/>
    <s v=""/>
    <s v=""/>
    <s v=""/>
    <s v=""/>
    <s v=""/>
    <s v=""/>
    <s v=""/>
    <s v=""/>
    <s v=""/>
    <s v=""/>
    <s v=""/>
    <s v=""/>
    <s v=""/>
    <s v=""/>
    <n v="12"/>
    <x v="0"/>
  </r>
  <r>
    <x v="0"/>
    <s v=""/>
    <s v=""/>
    <s v=""/>
    <s v=""/>
    <s v=""/>
    <s v=""/>
    <s v=""/>
    <s v=""/>
    <s v=""/>
    <s v=""/>
    <s v=""/>
    <s v=""/>
    <s v=""/>
    <s v=""/>
    <s v=""/>
    <n v="12"/>
    <x v="1"/>
  </r>
  <r>
    <x v="0"/>
    <s v=""/>
    <s v=""/>
    <s v=""/>
    <s v=""/>
    <s v=""/>
    <s v=""/>
    <s v=""/>
    <s v=""/>
    <s v=""/>
    <s v=""/>
    <s v=""/>
    <s v=""/>
    <s v=""/>
    <s v=""/>
    <s v=""/>
    <n v="12"/>
    <x v="1"/>
  </r>
  <r>
    <x v="0"/>
    <s v=""/>
    <s v=""/>
    <s v=""/>
    <s v=""/>
    <s v=""/>
    <s v=""/>
    <s v=""/>
    <s v=""/>
    <s v=""/>
    <s v=""/>
    <s v=""/>
    <s v=""/>
    <s v=""/>
    <s v=""/>
    <s v=""/>
    <n v="12"/>
    <x v="0"/>
  </r>
  <r>
    <x v="0"/>
    <s v=""/>
    <s v=""/>
    <s v=""/>
    <s v=""/>
    <s v=""/>
    <s v=""/>
    <s v=""/>
    <s v=""/>
    <s v=""/>
    <s v=""/>
    <s v=""/>
    <s v=""/>
    <s v=""/>
    <s v=""/>
    <s v=""/>
    <n v="12"/>
    <x v="0"/>
  </r>
  <r>
    <x v="0"/>
    <s v=""/>
    <s v=""/>
    <s v=""/>
    <s v=""/>
    <s v=""/>
    <s v=""/>
    <s v=""/>
    <s v=""/>
    <s v=""/>
    <s v=""/>
    <s v=""/>
    <s v=""/>
    <s v=""/>
    <s v=""/>
    <s v=""/>
    <n v="12"/>
    <x v="1"/>
  </r>
  <r>
    <x v="0"/>
    <s v=""/>
    <s v=""/>
    <s v=""/>
    <s v=""/>
    <s v=""/>
    <s v=""/>
    <s v=""/>
    <s v=""/>
    <s v=""/>
    <s v=""/>
    <s v=""/>
    <s v=""/>
    <s v=""/>
    <s v=""/>
    <s v=""/>
    <n v="13"/>
    <x v="1"/>
  </r>
  <r>
    <x v="0"/>
    <s v=""/>
    <s v=""/>
    <s v=""/>
    <s v=""/>
    <s v=""/>
    <s v=""/>
    <s v=""/>
    <s v=""/>
    <s v=""/>
    <s v=""/>
    <s v=""/>
    <s v=""/>
    <s v=""/>
    <s v=""/>
    <s v=""/>
    <n v="13"/>
    <x v="1"/>
  </r>
  <r>
    <x v="0"/>
    <s v=""/>
    <s v=""/>
    <s v=""/>
    <s v=""/>
    <s v=""/>
    <s v=""/>
    <s v=""/>
    <s v=""/>
    <s v=""/>
    <s v=""/>
    <s v=""/>
    <s v=""/>
    <s v=""/>
    <s v=""/>
    <s v=""/>
    <n v="13"/>
    <x v="1"/>
  </r>
  <r>
    <x v="0"/>
    <s v=""/>
    <s v=""/>
    <s v=""/>
    <s v=""/>
    <s v=""/>
    <s v=""/>
    <s v=""/>
    <s v=""/>
    <s v=""/>
    <s v=""/>
    <s v=""/>
    <s v=""/>
    <s v=""/>
    <s v=""/>
    <s v=""/>
    <n v="13"/>
    <x v="0"/>
  </r>
  <r>
    <x v="0"/>
    <s v=""/>
    <s v=""/>
    <s v=""/>
    <s v=""/>
    <s v=""/>
    <s v=""/>
    <s v=""/>
    <s v=""/>
    <s v=""/>
    <s v=""/>
    <s v=""/>
    <s v=""/>
    <s v=""/>
    <s v=""/>
    <s v=""/>
    <n v="13"/>
    <x v="1"/>
  </r>
  <r>
    <x v="1"/>
    <s v=""/>
    <s v=""/>
    <s v=""/>
    <s v=""/>
    <s v=""/>
    <s v=""/>
    <s v=""/>
    <n v="15"/>
    <n v="25"/>
    <n v="30"/>
    <s v=""/>
    <n v="30"/>
    <n v="56.6666666666666"/>
    <n v="75"/>
    <n v="5"/>
    <s v=""/>
    <x v="1"/>
  </r>
  <r>
    <x v="1"/>
    <s v=""/>
    <s v=""/>
    <s v=""/>
    <s v=""/>
    <s v=""/>
    <s v=""/>
    <s v=""/>
    <n v="15"/>
    <n v="25"/>
    <n v="30"/>
    <s v=""/>
    <n v="30"/>
    <n v="56.6666666666666"/>
    <n v="75"/>
    <n v="5"/>
    <s v=""/>
    <x v="1"/>
  </r>
  <r>
    <x v="1"/>
    <s v=""/>
    <s v=""/>
    <s v=""/>
    <s v=""/>
    <s v=""/>
    <s v=""/>
    <s v=""/>
    <n v="15"/>
    <n v="25"/>
    <n v="30"/>
    <s v=""/>
    <n v="30"/>
    <n v="56.6666666666666"/>
    <n v="75"/>
    <n v="5"/>
    <s v=""/>
    <x v="1"/>
  </r>
  <r>
    <x v="1"/>
    <s v=""/>
    <s v=""/>
    <s v=""/>
    <s v=""/>
    <s v=""/>
    <s v=""/>
    <s v=""/>
    <n v="15"/>
    <n v="25"/>
    <n v="30"/>
    <s v=""/>
    <n v="30"/>
    <n v="56.6666666666666"/>
    <n v="75"/>
    <n v="5"/>
    <s v=""/>
    <x v="1"/>
  </r>
  <r>
    <x v="0"/>
    <s v=""/>
    <s v=""/>
    <s v=""/>
    <s v=""/>
    <s v=""/>
    <s v=""/>
    <s v=""/>
    <s v=""/>
    <s v=""/>
    <s v=""/>
    <s v=""/>
    <s v=""/>
    <s v=""/>
    <s v=""/>
    <s v=""/>
    <n v="13"/>
    <x v="1"/>
  </r>
  <r>
    <x v="0"/>
    <s v=""/>
    <s v=""/>
    <s v=""/>
    <s v=""/>
    <s v=""/>
    <s v=""/>
    <s v=""/>
    <s v=""/>
    <s v=""/>
    <s v=""/>
    <s v=""/>
    <s v=""/>
    <s v=""/>
    <s v=""/>
    <s v=""/>
    <n v="0.5"/>
    <x v="1"/>
  </r>
  <r>
    <x v="0"/>
    <s v=""/>
    <s v=""/>
    <s v=""/>
    <s v=""/>
    <s v=""/>
    <s v=""/>
    <s v=""/>
    <s v=""/>
    <s v=""/>
    <s v=""/>
    <s v=""/>
    <s v=""/>
    <s v=""/>
    <s v=""/>
    <s v=""/>
    <n v="15"/>
    <x v="1"/>
  </r>
  <r>
    <x v="0"/>
    <s v=""/>
    <s v=""/>
    <s v=""/>
    <s v=""/>
    <s v=""/>
    <s v=""/>
    <s v=""/>
    <s v=""/>
    <s v=""/>
    <s v=""/>
    <s v=""/>
    <s v=""/>
    <s v=""/>
    <s v=""/>
    <s v=""/>
    <n v="10"/>
    <x v="1"/>
  </r>
  <r>
    <x v="0"/>
    <s v=""/>
    <s v=""/>
    <s v=""/>
    <s v=""/>
    <s v=""/>
    <s v=""/>
    <s v=""/>
    <s v=""/>
    <s v=""/>
    <s v=""/>
    <s v=""/>
    <s v=""/>
    <s v=""/>
    <s v=""/>
    <s v=""/>
    <n v="10"/>
    <x v="0"/>
  </r>
  <r>
    <x v="0"/>
    <s v=""/>
    <s v=""/>
    <s v=""/>
    <s v=""/>
    <s v=""/>
    <s v=""/>
    <s v=""/>
    <s v=""/>
    <s v=""/>
    <s v=""/>
    <s v=""/>
    <s v=""/>
    <s v=""/>
    <s v=""/>
    <s v=""/>
    <n v="10"/>
    <x v="0"/>
  </r>
  <r>
    <x v="0"/>
    <s v=""/>
    <s v=""/>
    <s v=""/>
    <s v=""/>
    <s v=""/>
    <s v=""/>
    <s v=""/>
    <s v=""/>
    <s v=""/>
    <s v=""/>
    <s v=""/>
    <s v=""/>
    <s v=""/>
    <s v=""/>
    <s v=""/>
    <n v="2"/>
    <x v="1"/>
  </r>
  <r>
    <x v="0"/>
    <s v=""/>
    <s v=""/>
    <s v=""/>
    <s v=""/>
    <s v=""/>
    <s v=""/>
    <s v=""/>
    <s v=""/>
    <s v=""/>
    <s v=""/>
    <s v=""/>
    <s v=""/>
    <s v=""/>
    <s v=""/>
    <s v=""/>
    <n v="10"/>
    <x v="1"/>
  </r>
  <r>
    <x v="0"/>
    <s v=""/>
    <s v=""/>
    <s v=""/>
    <s v=""/>
    <s v=""/>
    <s v=""/>
    <s v=""/>
    <s v=""/>
    <s v=""/>
    <s v=""/>
    <s v=""/>
    <s v=""/>
    <s v=""/>
    <s v=""/>
    <s v=""/>
    <n v="12.5"/>
    <x v="0"/>
  </r>
  <r>
    <x v="0"/>
    <s v=""/>
    <s v=""/>
    <s v=""/>
    <s v=""/>
    <s v=""/>
    <s v=""/>
    <s v=""/>
    <s v=""/>
    <s v=""/>
    <s v=""/>
    <s v=""/>
    <s v=""/>
    <s v=""/>
    <s v=""/>
    <s v=""/>
    <n v="10"/>
    <x v="0"/>
  </r>
  <r>
    <x v="0"/>
    <s v=""/>
    <s v=""/>
    <s v=""/>
    <s v=""/>
    <s v=""/>
    <s v=""/>
    <s v=""/>
    <s v=""/>
    <s v=""/>
    <s v=""/>
    <s v=""/>
    <s v=""/>
    <s v=""/>
    <s v=""/>
    <s v=""/>
    <n v="15"/>
    <x v="0"/>
  </r>
  <r>
    <x v="0"/>
    <s v=""/>
    <s v=""/>
    <s v=""/>
    <s v=""/>
    <s v=""/>
    <s v=""/>
    <s v=""/>
    <s v=""/>
    <s v=""/>
    <s v=""/>
    <m/>
    <s v=""/>
    <s v=""/>
    <s v=""/>
    <s v=""/>
    <n v="5"/>
    <x v="1"/>
  </r>
  <r>
    <x v="0"/>
    <s v=""/>
    <s v=""/>
    <s v=""/>
    <s v=""/>
    <s v=""/>
    <s v=""/>
    <s v=""/>
    <s v=""/>
    <s v=""/>
    <s v=""/>
    <s v=""/>
    <s v=""/>
    <s v=""/>
    <s v=""/>
    <s v=""/>
    <n v="6"/>
    <x v="0"/>
  </r>
  <r>
    <x v="0"/>
    <s v=""/>
    <s v=""/>
    <s v=""/>
    <s v=""/>
    <s v=""/>
    <s v=""/>
    <s v=""/>
    <s v=""/>
    <s v=""/>
    <s v=""/>
    <s v=""/>
    <s v=""/>
    <s v=""/>
    <s v=""/>
    <s v=""/>
    <n v="5"/>
    <x v="1"/>
  </r>
  <r>
    <x v="0"/>
    <s v=""/>
    <s v=""/>
    <s v=""/>
    <s v=""/>
    <s v=""/>
    <s v=""/>
    <s v=""/>
    <s v=""/>
    <s v=""/>
    <s v=""/>
    <s v=""/>
    <s v=""/>
    <s v=""/>
    <s v=""/>
    <s v=""/>
    <n v="6"/>
    <x v="0"/>
  </r>
  <r>
    <x v="0"/>
    <s v=""/>
    <s v=""/>
    <s v=""/>
    <s v=""/>
    <s v=""/>
    <s v=""/>
    <s v=""/>
    <s v=""/>
    <s v=""/>
    <s v=""/>
    <s v=""/>
    <s v=""/>
    <s v=""/>
    <s v=""/>
    <s v=""/>
    <n v="7"/>
    <x v="1"/>
  </r>
  <r>
    <x v="1"/>
    <s v=""/>
    <s v=""/>
    <s v=""/>
    <s v=""/>
    <s v=""/>
    <s v=""/>
    <s v=""/>
    <n v="30"/>
    <n v="15"/>
    <n v="60"/>
    <s v=""/>
    <n v="25"/>
    <n v="75"/>
    <n v="100"/>
    <n v="5"/>
    <s v=""/>
    <x v="1"/>
  </r>
  <r>
    <x v="1"/>
    <s v=""/>
    <s v=""/>
    <n v="86.956521739130395"/>
    <s v=""/>
    <s v=""/>
    <s v=""/>
    <n v="850"/>
    <n v="30"/>
    <s v=""/>
    <n v="50"/>
    <s v=""/>
    <s v=""/>
    <s v=""/>
    <n v="75"/>
    <s v=""/>
    <s v=""/>
    <x v="0"/>
  </r>
  <r>
    <x v="1"/>
    <n v="125"/>
    <n v="115.384615384615"/>
    <n v="141.304347826086"/>
    <n v="103.448275862068"/>
    <s v=""/>
    <s v=""/>
    <n v="850"/>
    <n v="30"/>
    <s v=""/>
    <s v=""/>
    <s v=""/>
    <s v=""/>
    <s v=""/>
    <s v=""/>
    <s v=""/>
    <s v=""/>
    <x v="0"/>
  </r>
  <r>
    <x v="1"/>
    <n v="125"/>
    <n v="115.384615384615"/>
    <n v="152.173913043478"/>
    <n v="103.448275862068"/>
    <s v=""/>
    <s v=""/>
    <n v="800"/>
    <n v="30"/>
    <n v="25"/>
    <n v="65"/>
    <s v=""/>
    <n v="30"/>
    <n v="125"/>
    <n v="75"/>
    <n v="5"/>
    <s v=""/>
    <x v="0"/>
  </r>
  <r>
    <x v="1"/>
    <n v="156"/>
    <n v="115.384615384615"/>
    <n v="91.3"/>
    <n v="75.862068965517196"/>
    <n v="218.75"/>
    <n v="218.75"/>
    <n v="900"/>
    <s v=""/>
    <s v=""/>
    <s v=""/>
    <s v=""/>
    <s v=""/>
    <s v=""/>
    <s v=""/>
    <s v=""/>
    <s v=""/>
    <x v="1"/>
  </r>
  <r>
    <x v="0"/>
    <s v=""/>
    <s v=""/>
    <s v=""/>
    <s v=""/>
    <s v=""/>
    <s v=""/>
    <s v=""/>
    <s v=""/>
    <s v=""/>
    <s v=""/>
    <s v=""/>
    <s v=""/>
    <s v=""/>
    <s v=""/>
    <s v=""/>
    <n v="2"/>
    <x v="1"/>
  </r>
  <r>
    <x v="1"/>
    <n v="152.5"/>
    <n v="115.384615384615"/>
    <n v="91.3"/>
    <n v="93.103448275861993"/>
    <n v="187.5"/>
    <n v="200"/>
    <n v="900"/>
    <s v=""/>
    <s v=""/>
    <s v=""/>
    <s v=""/>
    <s v=""/>
    <s v=""/>
    <s v=""/>
    <s v=""/>
    <s v=""/>
    <x v="1"/>
  </r>
  <r>
    <x v="1"/>
    <s v=""/>
    <n v="115.384615384615"/>
    <s v=""/>
    <s v=""/>
    <n v="187.5"/>
    <s v=""/>
    <n v="900"/>
    <s v=""/>
    <s v=""/>
    <s v=""/>
    <s v=""/>
    <s v=""/>
    <s v=""/>
    <s v=""/>
    <s v=""/>
    <s v=""/>
    <x v="1"/>
  </r>
  <r>
    <x v="0"/>
    <s v=""/>
    <s v=""/>
    <s v=""/>
    <s v=""/>
    <s v=""/>
    <s v=""/>
    <s v=""/>
    <s v=""/>
    <s v=""/>
    <s v=""/>
    <s v=""/>
    <s v=""/>
    <s v=""/>
    <s v=""/>
    <s v=""/>
    <n v="5"/>
    <x v="1"/>
  </r>
  <r>
    <x v="1"/>
    <s v=""/>
    <n v="115.384615384615"/>
    <n v="91.3"/>
    <n v="93.103448275861993"/>
    <n v="187.5"/>
    <s v=""/>
    <n v="900"/>
    <n v="35"/>
    <s v=""/>
    <s v=""/>
    <s v=""/>
    <n v="25"/>
    <n v="100"/>
    <n v="100"/>
    <s v=""/>
    <s v=""/>
    <x v="0"/>
  </r>
  <r>
    <x v="1"/>
    <n v="152.5"/>
    <n v="115.384615384615"/>
    <n v="91.3"/>
    <n v="93.103448275861993"/>
    <n v="187.5"/>
    <n v="200"/>
    <n v="900"/>
    <s v=""/>
    <s v=""/>
    <s v=""/>
    <s v=""/>
    <s v=""/>
    <s v=""/>
    <s v=""/>
    <s v=""/>
    <s v=""/>
    <x v="1"/>
  </r>
  <r>
    <x v="0"/>
    <s v=""/>
    <s v=""/>
    <s v=""/>
    <s v=""/>
    <s v=""/>
    <s v=""/>
    <s v=""/>
    <s v=""/>
    <s v=""/>
    <s v=""/>
    <s v=""/>
    <s v=""/>
    <s v=""/>
    <s v=""/>
    <s v=""/>
    <n v="10"/>
    <x v="1"/>
  </r>
  <r>
    <x v="1"/>
    <s v=""/>
    <n v="115.384615384615"/>
    <n v="91.3"/>
    <n v="93.103448275861993"/>
    <s v=""/>
    <s v=""/>
    <n v="900"/>
    <s v=""/>
    <s v=""/>
    <s v=""/>
    <s v=""/>
    <s v=""/>
    <s v=""/>
    <s v=""/>
    <s v=""/>
    <s v=""/>
    <x v="1"/>
  </r>
  <r>
    <x v="1"/>
    <n v="152.5"/>
    <n v="115.384615384615"/>
    <n v="91.3"/>
    <n v="93.103448275861993"/>
    <n v="187.5"/>
    <n v="200"/>
    <n v="900"/>
    <s v=""/>
    <s v=""/>
    <s v=""/>
    <s v=""/>
    <s v=""/>
    <s v=""/>
    <s v=""/>
    <s v=""/>
    <s v=""/>
    <x v="1"/>
  </r>
  <r>
    <x v="1"/>
    <n v="100"/>
    <n v="115.384615384615"/>
    <n v="91.3"/>
    <n v="86.2068965517241"/>
    <s v=""/>
    <s v=""/>
    <n v="568"/>
    <s v=""/>
    <s v=""/>
    <s v=""/>
    <s v=""/>
    <s v=""/>
    <s v=""/>
    <s v=""/>
    <s v=""/>
    <s v=""/>
    <x v="1"/>
  </r>
  <r>
    <x v="1"/>
    <n v="137.5"/>
    <n v="105.76923076923001"/>
    <n v="89.130434782608702"/>
    <s v=""/>
    <s v=""/>
    <s v=""/>
    <s v=""/>
    <s v=""/>
    <s v=""/>
    <s v=""/>
    <s v=""/>
    <s v=""/>
    <s v=""/>
    <s v=""/>
    <s v=""/>
    <s v=""/>
    <x v="1"/>
  </r>
  <r>
    <x v="1"/>
    <n v="102.5"/>
    <n v="107.692307692307"/>
    <n v="91.304347826086897"/>
    <n v="89.655172413793096"/>
    <s v=""/>
    <s v=""/>
    <s v=""/>
    <s v=""/>
    <s v=""/>
    <s v=""/>
    <s v=""/>
    <s v=""/>
    <s v=""/>
    <s v=""/>
    <s v=""/>
    <s v=""/>
    <x v="1"/>
  </r>
  <r>
    <x v="0"/>
    <s v=""/>
    <s v=""/>
    <s v=""/>
    <s v=""/>
    <s v=""/>
    <s v=""/>
    <s v=""/>
    <s v=""/>
    <s v=""/>
    <s v=""/>
    <s v=""/>
    <s v=""/>
    <s v=""/>
    <s v=""/>
    <s v=""/>
    <n v="1"/>
    <x v="1"/>
  </r>
  <r>
    <x v="1"/>
    <s v=""/>
    <n v="86.538461538461505"/>
    <s v=""/>
    <n v="94.827586206896498"/>
    <s v=""/>
    <s v=""/>
    <s v=""/>
    <s v=""/>
    <s v=""/>
    <s v=""/>
    <s v=""/>
    <s v=""/>
    <s v=""/>
    <s v=""/>
    <s v=""/>
    <s v=""/>
    <x v="1"/>
  </r>
  <r>
    <x v="0"/>
    <s v=""/>
    <s v=""/>
    <s v=""/>
    <s v=""/>
    <s v=""/>
    <s v=""/>
    <s v=""/>
    <s v=""/>
    <s v=""/>
    <s v=""/>
    <s v=""/>
    <s v=""/>
    <s v=""/>
    <s v=""/>
    <s v=""/>
    <n v="1"/>
    <x v="1"/>
  </r>
  <r>
    <x v="1"/>
    <s v=""/>
    <s v=""/>
    <s v=""/>
    <s v=""/>
    <s v=""/>
    <s v=""/>
    <s v=""/>
    <s v=""/>
    <s v=""/>
    <s v=""/>
    <s v=""/>
    <s v=""/>
    <s v=""/>
    <s v=""/>
    <s v=""/>
    <s v=""/>
    <x v="1"/>
  </r>
  <r>
    <x v="0"/>
    <s v=""/>
    <s v=""/>
    <s v=""/>
    <s v=""/>
    <s v=""/>
    <s v=""/>
    <s v=""/>
    <s v=""/>
    <s v=""/>
    <s v=""/>
    <s v=""/>
    <s v=""/>
    <s v=""/>
    <s v=""/>
    <s v=""/>
    <n v="1"/>
    <x v="1"/>
  </r>
  <r>
    <x v="0"/>
    <s v=""/>
    <s v=""/>
    <s v=""/>
    <s v=""/>
    <s v=""/>
    <s v=""/>
    <s v=""/>
    <s v=""/>
    <s v=""/>
    <s v=""/>
    <s v=""/>
    <s v=""/>
    <s v=""/>
    <s v=""/>
    <s v=""/>
    <n v="1"/>
    <x v="1"/>
  </r>
  <r>
    <x v="0"/>
    <s v=""/>
    <s v=""/>
    <s v=""/>
    <s v=""/>
    <s v=""/>
    <s v=""/>
    <s v=""/>
    <s v=""/>
    <s v=""/>
    <s v=""/>
    <s v=""/>
    <s v=""/>
    <s v=""/>
    <s v=""/>
    <s v=""/>
    <n v="1"/>
    <x v="1"/>
  </r>
  <r>
    <x v="0"/>
    <s v=""/>
    <s v=""/>
    <s v=""/>
    <s v=""/>
    <s v=""/>
    <s v=""/>
    <s v=""/>
    <s v=""/>
    <s v=""/>
    <s v=""/>
    <s v=""/>
    <s v=""/>
    <s v=""/>
    <s v=""/>
    <s v=""/>
    <n v="1"/>
    <x v="1"/>
  </r>
  <r>
    <x v="0"/>
    <s v=""/>
    <s v=""/>
    <s v=""/>
    <s v=""/>
    <s v=""/>
    <s v=""/>
    <s v=""/>
    <s v=""/>
    <s v=""/>
    <s v=""/>
    <s v=""/>
    <s v=""/>
    <s v=""/>
    <s v=""/>
    <s v=""/>
    <n v="1"/>
    <x v="1"/>
  </r>
  <r>
    <x v="1"/>
    <n v="135"/>
    <n v="107.692307692307"/>
    <s v=""/>
    <n v="86.2068965517241"/>
    <s v=""/>
    <s v=""/>
    <s v=""/>
    <s v=""/>
    <s v=""/>
    <s v=""/>
    <s v=""/>
    <s v=""/>
    <s v=""/>
    <s v=""/>
    <s v=""/>
    <s v=""/>
    <x v="1"/>
  </r>
  <r>
    <x v="1"/>
    <n v="100"/>
    <n v="96.153846153846104"/>
    <n v="86.956521739130395"/>
    <n v="86.2068965517241"/>
    <n v="208.333333333333"/>
    <s v=""/>
    <n v="750"/>
    <s v=""/>
    <s v=""/>
    <s v=""/>
    <s v=""/>
    <s v=""/>
    <s v=""/>
    <s v=""/>
    <s v=""/>
    <s v=""/>
    <x v="1"/>
  </r>
  <r>
    <x v="1"/>
    <n v="90"/>
    <n v="96.153846153846104"/>
    <n v="78.260869565217305"/>
    <s v=""/>
    <n v="208.333333333333"/>
    <s v=""/>
    <n v="750"/>
    <s v=""/>
    <s v=""/>
    <s v=""/>
    <s v=""/>
    <s v=""/>
    <s v=""/>
    <s v=""/>
    <s v=""/>
    <s v=""/>
    <x v="1"/>
  </r>
  <r>
    <x v="1"/>
    <n v="87.5"/>
    <n v="115.384615384615"/>
    <n v="76.086956521739097"/>
    <n v="86.2068965517241"/>
    <n v="208.333333333333"/>
    <s v=""/>
    <n v="800"/>
    <s v=""/>
    <s v=""/>
    <s v=""/>
    <s v=""/>
    <s v=""/>
    <s v=""/>
    <s v=""/>
    <s v=""/>
    <s v=""/>
    <x v="0"/>
  </r>
  <r>
    <x v="1"/>
    <n v="87.5"/>
    <n v="96.153846153846104"/>
    <n v="86.956521739130395"/>
    <n v="86.2068965517241"/>
    <n v="208.333333333333"/>
    <s v=""/>
    <n v="800"/>
    <s v=""/>
    <s v=""/>
    <s v=""/>
    <s v=""/>
    <s v=""/>
    <s v=""/>
    <s v=""/>
    <s v=""/>
    <s v=""/>
    <x v="1"/>
  </r>
  <r>
    <x v="1"/>
    <s v=""/>
    <s v=""/>
    <s v=""/>
    <s v=""/>
    <s v=""/>
    <s v=""/>
    <s v=""/>
    <n v="30"/>
    <n v="25"/>
    <n v="50"/>
    <s v=""/>
    <n v="25"/>
    <n v="75"/>
    <n v="75"/>
    <n v="5"/>
    <s v=""/>
    <x v="1"/>
  </r>
  <r>
    <x v="1"/>
    <s v=""/>
    <s v=""/>
    <s v=""/>
    <s v=""/>
    <s v=""/>
    <s v=""/>
    <s v=""/>
    <n v="30"/>
    <n v="25"/>
    <n v="25"/>
    <s v=""/>
    <n v="25"/>
    <n v="75"/>
    <n v="75"/>
    <n v="5"/>
    <s v=""/>
    <x v="1"/>
  </r>
  <r>
    <x v="1"/>
    <s v=""/>
    <s v=""/>
    <s v=""/>
    <s v=""/>
    <s v=""/>
    <s v=""/>
    <s v=""/>
    <n v="30"/>
    <n v="25"/>
    <n v="25"/>
    <s v=""/>
    <n v="25"/>
    <n v="75"/>
    <n v="75"/>
    <n v="5"/>
    <s v=""/>
    <x v="1"/>
  </r>
  <r>
    <x v="1"/>
    <n v="100"/>
    <n v="123.07692307692299"/>
    <n v="86.956521739130395"/>
    <n v="94.827586206896498"/>
    <n v="208.333333333333"/>
    <n v="250"/>
    <n v="750"/>
    <n v="35"/>
    <n v="15"/>
    <n v="50"/>
    <s v=""/>
    <n v="25"/>
    <n v="100"/>
    <n v="75"/>
    <n v="5"/>
    <s v=""/>
    <x v="1"/>
  </r>
  <r>
    <x v="0"/>
    <s v=""/>
    <s v=""/>
    <s v=""/>
    <s v=""/>
    <s v=""/>
    <s v=""/>
    <s v=""/>
    <s v=""/>
    <s v=""/>
    <s v=""/>
    <s v=""/>
    <s v=""/>
    <s v=""/>
    <s v=""/>
    <s v=""/>
    <n v="10"/>
    <x v="0"/>
  </r>
  <r>
    <x v="1"/>
    <n v="100"/>
    <n v="96.153846153846104"/>
    <n v="97.826086956521706"/>
    <n v="86.2068965517241"/>
    <n v="208.333333333333"/>
    <s v=""/>
    <n v="800.54991539763103"/>
    <n v="35"/>
    <n v="15"/>
    <n v="50"/>
    <s v=""/>
    <n v="25"/>
    <n v="125"/>
    <n v="75"/>
    <n v="5"/>
    <s v=""/>
    <x v="1"/>
  </r>
  <r>
    <x v="0"/>
    <s v=""/>
    <s v=""/>
    <s v=""/>
    <s v=""/>
    <s v=""/>
    <s v=""/>
    <s v=""/>
    <s v=""/>
    <s v=""/>
    <s v=""/>
    <s v=""/>
    <s v=""/>
    <s v=""/>
    <s v=""/>
    <s v=""/>
    <n v="10"/>
    <x v="1"/>
  </r>
  <r>
    <x v="1"/>
    <n v="107.5"/>
    <n v="96.153846153846104"/>
    <n v="97.826086956521706"/>
    <n v="77.586206896551701"/>
    <n v="218.75"/>
    <n v="218.75"/>
    <n v="750"/>
    <n v="35"/>
    <n v="15"/>
    <n v="50"/>
    <s v=""/>
    <n v="25"/>
    <n v="125"/>
    <n v="75"/>
    <n v="5"/>
    <s v=""/>
    <x v="1"/>
  </r>
  <r>
    <x v="1"/>
    <s v=""/>
    <s v=""/>
    <s v=""/>
    <n v="68.965517241379303"/>
    <s v=""/>
    <s v=""/>
    <n v="700"/>
    <n v="30"/>
    <n v="15"/>
    <n v="50"/>
    <s v=""/>
    <n v="25"/>
    <n v="75"/>
    <n v="75"/>
    <n v="5"/>
    <s v=""/>
    <x v="0"/>
  </r>
  <r>
    <x v="1"/>
    <n v="100"/>
    <n v="123.07692307692299"/>
    <n v="104.347826086956"/>
    <n v="93.103448275861993"/>
    <n v="250"/>
    <n v="250"/>
    <n v="800.54991539763103"/>
    <n v="30"/>
    <n v="20"/>
    <n v="35"/>
    <s v=""/>
    <n v="25"/>
    <n v="50"/>
    <n v="75"/>
    <n v="5"/>
    <s v=""/>
    <x v="1"/>
  </r>
  <r>
    <x v="1"/>
    <n v="100"/>
    <n v="115.384615384615"/>
    <n v="86.956521739130395"/>
    <n v="86.2068965517241"/>
    <n v="208.333333333333"/>
    <n v="208.333333333333"/>
    <n v="750"/>
    <n v="35"/>
    <s v=""/>
    <s v=""/>
    <s v=""/>
    <n v="25"/>
    <n v="125"/>
    <s v=""/>
    <n v="5"/>
    <s v=""/>
    <x v="1"/>
  </r>
  <r>
    <x v="0"/>
    <s v=""/>
    <s v=""/>
    <s v=""/>
    <s v=""/>
    <s v=""/>
    <s v=""/>
    <s v=""/>
    <s v=""/>
    <s v=""/>
    <s v=""/>
    <s v=""/>
    <s v=""/>
    <s v=""/>
    <s v=""/>
    <s v=""/>
    <n v="0"/>
    <x v="1"/>
  </r>
  <r>
    <x v="0"/>
    <s v=""/>
    <s v=""/>
    <s v=""/>
    <s v=""/>
    <s v=""/>
    <s v=""/>
    <s v=""/>
    <s v=""/>
    <s v=""/>
    <s v=""/>
    <s v=""/>
    <s v=""/>
    <s v=""/>
    <s v=""/>
    <s v=""/>
    <n v="0"/>
    <x v="1"/>
  </r>
  <r>
    <x v="0"/>
    <s v=""/>
    <s v=""/>
    <s v=""/>
    <s v=""/>
    <s v=""/>
    <s v=""/>
    <s v=""/>
    <s v=""/>
    <s v=""/>
    <s v=""/>
    <s v=""/>
    <s v=""/>
    <s v=""/>
    <s v=""/>
    <s v=""/>
    <n v="10"/>
    <x v="1"/>
  </r>
  <r>
    <x v="0"/>
    <s v=""/>
    <s v=""/>
    <s v=""/>
    <s v=""/>
    <s v=""/>
    <s v=""/>
    <s v=""/>
    <s v=""/>
    <s v=""/>
    <s v=""/>
    <s v=""/>
    <s v=""/>
    <s v=""/>
    <s v=""/>
    <s v=""/>
    <n v="10"/>
    <x v="0"/>
  </r>
  <r>
    <x v="0"/>
    <s v=""/>
    <s v=""/>
    <s v=""/>
    <s v=""/>
    <s v=""/>
    <s v=""/>
    <s v=""/>
    <s v=""/>
    <s v=""/>
    <s v=""/>
    <s v=""/>
    <s v=""/>
    <s v=""/>
    <s v=""/>
    <s v=""/>
    <n v="10"/>
    <x v="0"/>
  </r>
  <r>
    <x v="0"/>
    <s v=""/>
    <s v=""/>
    <s v=""/>
    <s v=""/>
    <s v=""/>
    <s v=""/>
    <s v=""/>
    <s v=""/>
    <s v=""/>
    <s v=""/>
    <s v=""/>
    <s v=""/>
    <s v=""/>
    <s v=""/>
    <s v=""/>
    <n v="10"/>
    <x v="1"/>
  </r>
  <r>
    <x v="1"/>
    <n v="100"/>
    <n v="115.384615384615"/>
    <n v="86.956521739130395"/>
    <n v="86.2068965517241"/>
    <n v="208.333333333333"/>
    <s v=""/>
    <n v="750"/>
    <n v="30"/>
    <s v=""/>
    <s v=""/>
    <s v=""/>
    <s v=""/>
    <s v=""/>
    <s v=""/>
    <n v="5"/>
    <s v=""/>
    <x v="1"/>
  </r>
  <r>
    <x v="1"/>
    <n v="100"/>
    <n v="115.384615384615"/>
    <n v="108.695652173913"/>
    <n v="103.448275862068"/>
    <n v="229.166666666666"/>
    <n v="312.5"/>
    <n v="950"/>
    <s v=""/>
    <s v=""/>
    <s v=""/>
    <s v=""/>
    <s v=""/>
    <s v=""/>
    <s v=""/>
    <s v=""/>
    <s v=""/>
    <x v="1"/>
  </r>
  <r>
    <x v="1"/>
    <n v="100"/>
    <n v="115.384615384615"/>
    <n v="108.695652173913"/>
    <n v="103.448275862068"/>
    <n v="208.333333333333"/>
    <n v="208"/>
    <n v="900"/>
    <s v=""/>
    <s v=""/>
    <s v=""/>
    <s v=""/>
    <s v=""/>
    <s v=""/>
    <s v=""/>
    <s v=""/>
    <s v=""/>
    <x v="1"/>
  </r>
  <r>
    <x v="1"/>
    <s v=""/>
    <s v=""/>
    <s v=""/>
    <s v=""/>
    <s v=""/>
    <s v=""/>
    <s v=""/>
    <n v="30"/>
    <n v="20"/>
    <n v="20"/>
    <n v="300"/>
    <n v="15"/>
    <n v="75"/>
    <n v="75"/>
    <n v="5"/>
    <s v=""/>
    <x v="1"/>
  </r>
  <r>
    <x v="1"/>
    <n v="100"/>
    <n v="115.384615384615"/>
    <n v="108.695652173913"/>
    <n v="86.2068965517241"/>
    <n v="208.333333333333"/>
    <n v="333.33333333333297"/>
    <n v="850"/>
    <s v=""/>
    <s v=""/>
    <s v=""/>
    <s v=""/>
    <s v=""/>
    <s v=""/>
    <s v=""/>
    <s v=""/>
    <s v=""/>
    <x v="0"/>
  </r>
  <r>
    <x v="1"/>
    <s v=""/>
    <s v=""/>
    <s v=""/>
    <s v=""/>
    <s v=""/>
    <s v=""/>
    <s v=""/>
    <n v="30"/>
    <n v="25"/>
    <n v="50"/>
    <n v="200"/>
    <n v="30"/>
    <n v="75"/>
    <n v="75"/>
    <n v="5"/>
    <s v=""/>
    <x v="0"/>
  </r>
  <r>
    <x v="1"/>
    <s v=""/>
    <s v=""/>
    <s v=""/>
    <s v=""/>
    <s v=""/>
    <s v=""/>
    <s v=""/>
    <s v=""/>
    <s v=""/>
    <s v=""/>
    <s v="211.41649048625794"/>
    <s v=""/>
    <s v=""/>
    <s v=""/>
    <s v=""/>
    <s v=""/>
    <x v="1"/>
  </r>
  <r>
    <x v="0"/>
    <s v=""/>
    <s v=""/>
    <s v=""/>
    <s v=""/>
    <s v=""/>
    <s v=""/>
    <s v=""/>
    <s v=""/>
    <s v=""/>
    <s v=""/>
    <s v=""/>
    <s v=""/>
    <s v=""/>
    <s v=""/>
    <s v=""/>
    <n v="8"/>
    <x v="1"/>
  </r>
  <r>
    <x v="0"/>
    <s v=""/>
    <s v=""/>
    <s v=""/>
    <s v=""/>
    <s v=""/>
    <s v=""/>
    <s v=""/>
    <s v=""/>
    <s v=""/>
    <s v=""/>
    <s v=""/>
    <s v=""/>
    <s v=""/>
    <s v=""/>
    <s v=""/>
    <n v="0"/>
    <x v="1"/>
  </r>
  <r>
    <x v="0"/>
    <s v=""/>
    <s v=""/>
    <s v=""/>
    <s v=""/>
    <s v=""/>
    <s v=""/>
    <s v=""/>
    <s v=""/>
    <s v=""/>
    <s v=""/>
    <s v=""/>
    <s v=""/>
    <s v=""/>
    <s v=""/>
    <s v=""/>
    <n v="0"/>
    <x v="0"/>
  </r>
  <r>
    <x v="0"/>
    <s v=""/>
    <s v=""/>
    <s v=""/>
    <s v=""/>
    <s v=""/>
    <s v=""/>
    <s v=""/>
    <s v=""/>
    <s v=""/>
    <s v=""/>
    <s v=""/>
    <s v=""/>
    <s v=""/>
    <s v=""/>
    <s v=""/>
    <n v="7"/>
    <x v="1"/>
  </r>
  <r>
    <x v="0"/>
    <s v=""/>
    <s v=""/>
    <s v=""/>
    <s v=""/>
    <s v=""/>
    <s v=""/>
    <s v=""/>
    <s v=""/>
    <s v=""/>
    <s v=""/>
    <s v=""/>
    <s v=""/>
    <s v=""/>
    <s v=""/>
    <s v=""/>
    <n v="7"/>
    <x v="1"/>
  </r>
  <r>
    <x v="1"/>
    <s v=""/>
    <s v=""/>
    <s v=""/>
    <s v=""/>
    <s v=""/>
    <s v=""/>
    <s v=""/>
    <n v="20"/>
    <n v="20"/>
    <n v="25"/>
    <n v="300"/>
    <n v="25"/>
    <n v="75"/>
    <n v="75"/>
    <n v="5"/>
    <s v=""/>
    <x v="1"/>
  </r>
  <r>
    <x v="1"/>
    <s v=""/>
    <s v=""/>
    <s v=""/>
    <s v=""/>
    <s v=""/>
    <s v=""/>
    <s v=""/>
    <n v="25"/>
    <n v="25"/>
    <n v="20"/>
    <s v=""/>
    <n v="20"/>
    <n v="75"/>
    <n v="75"/>
    <n v="5"/>
    <s v=""/>
    <x v="1"/>
  </r>
  <r>
    <x v="0"/>
    <s v=""/>
    <s v=""/>
    <s v=""/>
    <s v=""/>
    <s v=""/>
    <s v=""/>
    <s v=""/>
    <s v=""/>
    <s v=""/>
    <s v=""/>
    <s v=""/>
    <s v=""/>
    <s v=""/>
    <s v=""/>
    <s v=""/>
    <n v="0"/>
    <x v="1"/>
  </r>
  <r>
    <x v="1"/>
    <n v="100"/>
    <n v="115.384615384615"/>
    <n v="108.695652173913"/>
    <n v="103.448275862068"/>
    <n v="208.333333333333"/>
    <n v="333.33333333333297"/>
    <n v="900"/>
    <s v=""/>
    <s v=""/>
    <s v=""/>
    <s v=""/>
    <s v=""/>
    <s v=""/>
    <s v=""/>
    <s v=""/>
    <s v=""/>
    <x v="0"/>
  </r>
  <r>
    <x v="1"/>
    <n v="75"/>
    <n v="105.76923076923001"/>
    <n v="86.956521739130395"/>
    <n v="77.586206896551701"/>
    <n v="166.666666666666"/>
    <n v="208.333333333333"/>
    <n v="700"/>
    <s v=""/>
    <s v=""/>
    <s v=""/>
    <s v=""/>
    <s v=""/>
    <s v=""/>
    <s v=""/>
    <s v=""/>
    <s v=""/>
    <x v="1"/>
  </r>
  <r>
    <x v="1"/>
    <n v="80"/>
    <n v="105.76923076923001"/>
    <n v="86.956521739130395"/>
    <n v="77.586206896551701"/>
    <n v="166.666666666666"/>
    <n v="208.333333333333"/>
    <n v="700"/>
    <s v=""/>
    <s v=""/>
    <s v=""/>
    <s v=""/>
    <s v=""/>
    <s v=""/>
    <s v=""/>
    <s v=""/>
    <s v=""/>
    <x v="1"/>
  </r>
  <r>
    <x v="1"/>
    <n v="80"/>
    <n v="105.76923076923001"/>
    <n v="86.956521739130395"/>
    <n v="86.2068965517241"/>
    <n v="166.666666666666"/>
    <n v="208.333333333333"/>
    <n v="700"/>
    <s v=""/>
    <s v=""/>
    <s v=""/>
    <s v=""/>
    <s v=""/>
    <s v=""/>
    <s v=""/>
    <s v=""/>
    <s v=""/>
    <x v="1"/>
  </r>
  <r>
    <x v="1"/>
    <n v="80"/>
    <n v="105.76923076923001"/>
    <n v="86.956521739130395"/>
    <n v="86.2068965517241"/>
    <n v="166.666666666666"/>
    <n v="208.333333333333"/>
    <n v="700"/>
    <s v=""/>
    <s v=""/>
    <s v=""/>
    <s v=""/>
    <s v=""/>
    <s v=""/>
    <s v=""/>
    <s v=""/>
    <s v=""/>
    <x v="1"/>
  </r>
  <r>
    <x v="1"/>
    <s v=""/>
    <s v=""/>
    <s v=""/>
    <s v=""/>
    <s v=""/>
    <s v=""/>
    <s v=""/>
    <n v="30"/>
    <n v="20"/>
    <n v="35"/>
    <s v=""/>
    <n v="25"/>
    <n v="75"/>
    <n v="75"/>
    <n v="5"/>
    <s v=""/>
    <x v="1"/>
  </r>
  <r>
    <x v="1"/>
    <s v=""/>
    <s v=""/>
    <s v=""/>
    <s v=""/>
    <s v=""/>
    <s v=""/>
    <s v=""/>
    <n v="30"/>
    <n v="20"/>
    <n v="35"/>
    <s v=""/>
    <n v="25"/>
    <n v="75"/>
    <n v="75"/>
    <n v="5"/>
    <s v=""/>
    <x v="1"/>
  </r>
  <r>
    <x v="1"/>
    <s v=""/>
    <s v=""/>
    <s v=""/>
    <s v=""/>
    <s v=""/>
    <s v=""/>
    <s v=""/>
    <n v="30"/>
    <n v="25"/>
    <n v="35"/>
    <s v=""/>
    <n v="25"/>
    <n v="75"/>
    <n v="75"/>
    <n v="5"/>
    <s v=""/>
    <x v="1"/>
  </r>
  <r>
    <x v="1"/>
    <s v=""/>
    <s v=""/>
    <s v=""/>
    <s v=""/>
    <s v=""/>
    <s v=""/>
    <s v=""/>
    <n v="30"/>
    <n v="25"/>
    <n v="50"/>
    <s v=""/>
    <n v="20"/>
    <n v="75"/>
    <n v="100"/>
    <n v="5"/>
    <s v=""/>
    <x v="1"/>
  </r>
  <r>
    <x v="1"/>
    <s v=""/>
    <s v=""/>
    <s v=""/>
    <s v=""/>
    <s v=""/>
    <s v=""/>
    <n v="378"/>
    <s v=""/>
    <s v=""/>
    <s v=""/>
    <s v=""/>
    <s v=""/>
    <s v=""/>
    <s v=""/>
    <s v=""/>
    <s v=""/>
    <x v="1"/>
  </r>
  <r>
    <x v="1"/>
    <n v="250"/>
    <n v="96.153846153846104"/>
    <n v="95.652173913043399"/>
    <n v="120.689655172413"/>
    <s v=""/>
    <s v=""/>
    <s v=""/>
    <s v=""/>
    <s v=""/>
    <s v=""/>
    <s v=""/>
    <s v=""/>
    <s v=""/>
    <s v=""/>
    <s v=""/>
    <s v=""/>
    <x v="1"/>
  </r>
  <r>
    <x v="1"/>
    <s v=""/>
    <s v=""/>
    <s v=""/>
    <s v=""/>
    <s v=""/>
    <s v=""/>
    <s v=""/>
    <s v=""/>
    <s v=""/>
    <s v=""/>
    <s v=""/>
    <s v=""/>
    <s v=""/>
    <s v=""/>
    <s v=""/>
    <s v=""/>
    <x v="1"/>
  </r>
  <r>
    <x v="1"/>
    <n v="250"/>
    <n v="115.384615384615"/>
    <n v="108.695652173913"/>
    <n v="103.448275862068"/>
    <s v=""/>
    <s v=""/>
    <s v="Je ne sais pas, je ne souhaite pas répondre"/>
    <s v=""/>
    <s v=""/>
    <s v=""/>
    <s v=""/>
    <s v=""/>
    <s v=""/>
    <s v=""/>
    <s v=""/>
    <s v=""/>
    <x v="1"/>
  </r>
  <r>
    <x v="1"/>
    <n v="175"/>
    <n v="115.384615384615"/>
    <n v="108.695652173913"/>
    <n v="93.103448275861993"/>
    <n v="212.5"/>
    <s v=""/>
    <n v="425"/>
    <n v="30"/>
    <n v="25"/>
    <n v="50"/>
    <n v="300"/>
    <n v="30"/>
    <n v="100"/>
    <n v="50"/>
    <s v=""/>
    <s v=""/>
    <x v="1"/>
  </r>
  <r>
    <x v="0"/>
    <s v=""/>
    <s v=""/>
    <s v=""/>
    <s v=""/>
    <s v=""/>
    <s v=""/>
    <s v=""/>
    <s v=""/>
    <s v=""/>
    <s v=""/>
    <s v=""/>
    <s v=""/>
    <s v=""/>
    <s v=""/>
    <s v=""/>
    <n v="12"/>
    <x v="1"/>
  </r>
  <r>
    <x v="1"/>
    <s v=""/>
    <s v=""/>
    <s v=""/>
    <s v=""/>
    <s v=""/>
    <s v=""/>
    <s v=""/>
    <n v="30"/>
    <n v="25"/>
    <n v="50"/>
    <s v=""/>
    <n v="35"/>
    <n v="125"/>
    <s v=""/>
    <s v=""/>
    <s v=""/>
    <x v="1"/>
  </r>
  <r>
    <x v="1"/>
    <n v="122.5"/>
    <n v="134.61538461538399"/>
    <n v="106.521739130434"/>
    <n v="96.551724137931004"/>
    <n v="291.666666666666"/>
    <n v="437.5"/>
    <n v="500"/>
    <s v=""/>
    <s v=""/>
    <s v=""/>
    <s v=""/>
    <s v=""/>
    <s v=""/>
    <s v=""/>
    <s v=""/>
    <s v=""/>
    <x v="1"/>
  </r>
  <r>
    <x v="1"/>
    <n v="122.5"/>
    <n v="134.61538461538399"/>
    <n v="106.521739130434"/>
    <n v="96.551724137931004"/>
    <n v="291.666666666666"/>
    <n v="437.5"/>
    <n v="600"/>
    <s v=""/>
    <s v=""/>
    <s v=""/>
    <s v=""/>
    <s v=""/>
    <s v=""/>
    <s v=""/>
    <s v=""/>
    <s v=""/>
    <x v="1"/>
  </r>
  <r>
    <x v="1"/>
    <n v="122.5"/>
    <n v="134.61538461538399"/>
    <n v="106.521739130434"/>
    <n v="96.551724137931004"/>
    <n v="291.666666666666"/>
    <n v="437.5"/>
    <n v="700"/>
    <s v=""/>
    <s v=""/>
    <s v=""/>
    <s v=""/>
    <s v=""/>
    <s v=""/>
    <s v=""/>
    <s v=""/>
    <s v=""/>
    <x v="1"/>
  </r>
  <r>
    <x v="1"/>
    <s v=""/>
    <s v=""/>
    <s v=""/>
    <s v=""/>
    <s v=""/>
    <s v=""/>
    <s v=""/>
    <n v="25"/>
    <n v="15"/>
    <n v="25"/>
    <n v="150"/>
    <n v="15"/>
    <n v="42.5"/>
    <n v="60"/>
    <n v="5"/>
    <s v=""/>
    <x v="1"/>
  </r>
  <r>
    <x v="1"/>
    <s v=""/>
    <s v=""/>
    <s v=""/>
    <s v=""/>
    <s v=""/>
    <s v=""/>
    <s v=""/>
    <n v="25"/>
    <n v="15"/>
    <n v="25"/>
    <n v="150"/>
    <n v="15"/>
    <n v="56.6666666666666"/>
    <n v="75"/>
    <n v="5"/>
    <s v=""/>
    <x v="1"/>
  </r>
  <r>
    <x v="1"/>
    <s v=""/>
    <s v=""/>
    <s v=""/>
    <s v=""/>
    <s v=""/>
    <s v=""/>
    <s v=""/>
    <n v="25"/>
    <n v="15"/>
    <n v="25"/>
    <n v="150"/>
    <n v="15"/>
    <n v="42.5"/>
    <n v="75"/>
    <n v="5"/>
    <s v=""/>
    <x v="1"/>
  </r>
  <r>
    <x v="0"/>
    <s v=""/>
    <s v=""/>
    <s v=""/>
    <s v=""/>
    <s v=""/>
    <s v=""/>
    <s v=""/>
    <s v=""/>
    <s v=""/>
    <s v=""/>
    <s v=""/>
    <s v=""/>
    <s v=""/>
    <s v=""/>
    <s v=""/>
    <n v="7"/>
    <x v="1"/>
  </r>
  <r>
    <x v="0"/>
    <s v=""/>
    <s v=""/>
    <s v=""/>
    <s v=""/>
    <s v=""/>
    <s v=""/>
    <s v=""/>
    <s v=""/>
    <s v=""/>
    <s v=""/>
    <s v=""/>
    <s v=""/>
    <s v=""/>
    <s v=""/>
    <s v=""/>
    <n v="6"/>
    <x v="1"/>
  </r>
  <r>
    <x v="0"/>
    <s v=""/>
    <s v=""/>
    <s v=""/>
    <s v=""/>
    <s v=""/>
    <s v=""/>
    <s v=""/>
    <s v=""/>
    <s v=""/>
    <s v=""/>
    <s v=""/>
    <s v=""/>
    <s v=""/>
    <s v=""/>
    <s v=""/>
    <n v="7"/>
    <x v="1"/>
  </r>
  <r>
    <x v="0"/>
    <s v=""/>
    <s v=""/>
    <s v=""/>
    <s v=""/>
    <s v=""/>
    <s v=""/>
    <s v=""/>
    <s v=""/>
    <s v=""/>
    <s v=""/>
    <s v=""/>
    <s v=""/>
    <s v=""/>
    <s v=""/>
    <s v=""/>
    <n v="7"/>
    <x v="1"/>
  </r>
  <r>
    <x v="0"/>
    <s v=""/>
    <s v=""/>
    <s v=""/>
    <s v=""/>
    <s v=""/>
    <s v=""/>
    <s v=""/>
    <s v=""/>
    <s v=""/>
    <s v=""/>
    <s v=""/>
    <s v=""/>
    <s v=""/>
    <s v=""/>
    <s v=""/>
    <n v="7"/>
    <x v="1"/>
  </r>
  <r>
    <x v="0"/>
    <s v=""/>
    <s v=""/>
    <s v=""/>
    <s v=""/>
    <s v=""/>
    <s v=""/>
    <s v=""/>
    <s v=""/>
    <s v=""/>
    <s v=""/>
    <s v=""/>
    <s v=""/>
    <s v=""/>
    <s v=""/>
    <s v=""/>
    <n v="6"/>
    <x v="1"/>
  </r>
  <r>
    <x v="0"/>
    <s v=""/>
    <s v=""/>
    <s v=""/>
    <s v=""/>
    <s v=""/>
    <s v=""/>
    <s v=""/>
    <s v=""/>
    <s v=""/>
    <s v=""/>
    <s v=""/>
    <s v=""/>
    <s v=""/>
    <s v=""/>
    <s v=""/>
    <n v="7"/>
    <x v="1"/>
  </r>
  <r>
    <x v="0"/>
    <s v=""/>
    <s v=""/>
    <s v=""/>
    <s v=""/>
    <s v=""/>
    <s v=""/>
    <s v=""/>
    <s v=""/>
    <s v=""/>
    <s v=""/>
    <s v=""/>
    <s v=""/>
    <s v=""/>
    <s v=""/>
    <s v=""/>
    <n v="7"/>
    <x v="1"/>
  </r>
  <r>
    <x v="0"/>
    <s v=""/>
    <s v=""/>
    <s v=""/>
    <s v=""/>
    <s v=""/>
    <s v=""/>
    <s v=""/>
    <s v=""/>
    <s v=""/>
    <s v=""/>
    <s v=""/>
    <s v=""/>
    <s v=""/>
    <s v=""/>
    <s v=""/>
    <n v="7"/>
    <x v="1"/>
  </r>
  <r>
    <x v="0"/>
    <s v=""/>
    <s v=""/>
    <s v=""/>
    <s v=""/>
    <s v=""/>
    <s v=""/>
    <s v=""/>
    <s v=""/>
    <s v=""/>
    <s v=""/>
    <s v=""/>
    <s v=""/>
    <s v=""/>
    <s v=""/>
    <s v=""/>
    <n v="7"/>
    <x v="1"/>
  </r>
  <r>
    <x v="1"/>
    <n v="150"/>
    <n v="115.384615384615"/>
    <n v="104.347826086956"/>
    <n v="93.103448275861993"/>
    <n v="250"/>
    <n v="375"/>
    <n v="800"/>
    <s v=""/>
    <s v=""/>
    <s v=""/>
    <s v=""/>
    <s v=""/>
    <s v=""/>
    <s v=""/>
    <s v=""/>
    <s v=""/>
    <x v="1"/>
  </r>
  <r>
    <x v="1"/>
    <s v=""/>
    <s v=""/>
    <s v=""/>
    <s v=""/>
    <s v=""/>
    <s v=""/>
    <s v=""/>
    <n v="25"/>
    <n v="15"/>
    <n v="20"/>
    <n v="150"/>
    <n v="17.307692307692299"/>
    <n v="56.6666666666666"/>
    <n v="75"/>
    <n v="5"/>
    <s v=""/>
    <x v="1"/>
  </r>
  <r>
    <x v="1"/>
    <s v=""/>
    <s v=""/>
    <s v=""/>
    <s v=""/>
    <s v=""/>
    <s v=""/>
    <s v=""/>
    <n v="25"/>
    <n v="15"/>
    <n v="20"/>
    <n v="150"/>
    <n v="15"/>
    <n v="42.5"/>
    <n v="75"/>
    <n v="5"/>
    <s v=""/>
    <x v="1"/>
  </r>
  <r>
    <x v="1"/>
    <n v="150"/>
    <n v="103.846153846153"/>
    <n v="108.695652173913"/>
    <n v="93.103448275861993"/>
    <n v="250"/>
    <n v="375"/>
    <n v="750"/>
    <s v=""/>
    <s v=""/>
    <s v=""/>
    <s v=""/>
    <s v=""/>
    <s v=""/>
    <s v=""/>
    <s v=""/>
    <s v=""/>
    <x v="1"/>
  </r>
  <r>
    <x v="1"/>
    <n v="150"/>
    <n v="115.384615384615"/>
    <n v="156.52173913043401"/>
    <n v="93.103448275861993"/>
    <n v="250"/>
    <n v="375"/>
    <n v="800"/>
    <s v=""/>
    <s v=""/>
    <s v=""/>
    <s v=""/>
    <s v=""/>
    <s v=""/>
    <s v=""/>
    <s v=""/>
    <s v=""/>
    <x v="1"/>
  </r>
  <r>
    <x v="1"/>
    <s v=""/>
    <s v=""/>
    <s v=""/>
    <s v=""/>
    <s v=""/>
    <s v=""/>
    <s v=""/>
    <n v="25"/>
    <n v="15"/>
    <n v="20"/>
    <n v="150"/>
    <n v="15"/>
    <n v="42.5"/>
    <n v="75"/>
    <n v="5"/>
    <s v=""/>
    <x v="1"/>
  </r>
  <r>
    <x v="1"/>
    <s v=""/>
    <s v=""/>
    <s v=""/>
    <s v=""/>
    <s v=""/>
    <s v=""/>
    <s v=""/>
    <n v="25"/>
    <n v="20"/>
    <n v="20"/>
    <n v="150"/>
    <n v="17.307692307692299"/>
    <n v="56.6666666666666"/>
    <n v="75"/>
    <n v="5"/>
    <s v=""/>
    <x v="1"/>
  </r>
  <r>
    <x v="1"/>
    <n v="150"/>
    <n v="115.384615384615"/>
    <n v="91.304347826086897"/>
    <n v="93.103448275861993"/>
    <n v="250"/>
    <n v="375"/>
    <n v="750"/>
    <s v=""/>
    <s v=""/>
    <s v=""/>
    <s v=""/>
    <s v=""/>
    <s v=""/>
    <s v=""/>
    <s v=""/>
    <s v=""/>
    <x v="1"/>
  </r>
  <r>
    <x v="1"/>
    <n v="100"/>
    <n v="96.153846153846104"/>
    <n v="54.347826086956502"/>
    <n v="77.586206896551701"/>
    <n v="175"/>
    <n v="166.666666666666"/>
    <n v="700"/>
    <s v=""/>
    <s v=""/>
    <s v=""/>
    <s v=""/>
    <s v=""/>
    <s v=""/>
    <s v=""/>
    <s v=""/>
    <s v=""/>
    <x v="1"/>
  </r>
  <r>
    <x v="1"/>
    <n v="110"/>
    <n v="115.384615384615"/>
    <n v="56.521739130434703"/>
    <n v="86.2068965517241"/>
    <n v="177.083333333333"/>
    <n v="172.916666666666"/>
    <n v="710"/>
    <s v=""/>
    <s v=""/>
    <s v=""/>
    <s v=""/>
    <s v=""/>
    <s v=""/>
    <s v=""/>
    <s v=""/>
    <s v=""/>
    <x v="1"/>
  </r>
  <r>
    <x v="1"/>
    <n v="100"/>
    <n v="121.153846153846"/>
    <n v="56.521739130434703"/>
    <n v="87.931034482758605"/>
    <n v="179.166666666666"/>
    <n v="175"/>
    <n v="720"/>
    <s v=""/>
    <s v=""/>
    <s v=""/>
    <s v=""/>
    <s v=""/>
    <s v=""/>
    <s v=""/>
    <s v=""/>
    <s v=""/>
    <x v="1"/>
  </r>
  <r>
    <x v="1"/>
    <n v="105"/>
    <n v="123.07692307692299"/>
    <n v="58.695652173912997"/>
    <n v="89.655172413793096"/>
    <n v="191.666666666666"/>
    <n v="177.083333333333"/>
    <n v="740"/>
    <s v=""/>
    <s v=""/>
    <s v=""/>
    <s v=""/>
    <s v=""/>
    <s v=""/>
    <s v=""/>
    <s v=""/>
    <s v=""/>
    <x v="1"/>
  </r>
  <r>
    <x v="1"/>
    <n v="115"/>
    <n v="96.15"/>
    <n v="60.869565217391298"/>
    <n v="96.551724137931004"/>
    <n v="181.25"/>
    <n v="170.833333333333"/>
    <n v="710"/>
    <s v=""/>
    <s v=""/>
    <s v=""/>
    <s v=""/>
    <s v=""/>
    <s v=""/>
    <s v=""/>
    <s v=""/>
    <s v=""/>
    <x v="1"/>
  </r>
  <r>
    <x v="1"/>
    <n v="80"/>
    <n v="96.153846153846104"/>
    <n v="86.956521739130395"/>
    <n v="86.2068965517241"/>
    <n v="156.25"/>
    <n v="208.333333333333"/>
    <n v="700"/>
    <s v=""/>
    <s v=""/>
    <s v=""/>
    <s v=""/>
    <s v=""/>
    <s v=""/>
    <s v=""/>
    <s v=""/>
    <s v=""/>
    <x v="1"/>
  </r>
  <r>
    <x v="1"/>
    <n v="75"/>
    <n v="96.153846153846104"/>
    <n v="86.956521739130395"/>
    <n v="86.2068965517241"/>
    <n v="156.25"/>
    <n v="208.333333333333"/>
    <n v="700"/>
    <s v=""/>
    <s v=""/>
    <s v=""/>
    <s v=""/>
    <s v=""/>
    <s v=""/>
    <s v=""/>
    <s v=""/>
    <s v=""/>
    <x v="1"/>
  </r>
  <r>
    <x v="1"/>
    <n v="75"/>
    <n v="96.153846153846104"/>
    <n v="86.956521739130395"/>
    <n v="86.2068965517241"/>
    <n v="156.25"/>
    <n v="208.333333333333"/>
    <n v="700"/>
    <s v=""/>
    <s v=""/>
    <s v=""/>
    <s v=""/>
    <s v=""/>
    <s v=""/>
    <s v=""/>
    <s v=""/>
    <s v=""/>
    <x v="1"/>
  </r>
  <r>
    <x v="1"/>
    <n v="80"/>
    <n v="96.153846153846104"/>
    <n v="86.956521739130395"/>
    <n v="86.2068965517241"/>
    <n v="166.666666666666"/>
    <n v="208.333333333333"/>
    <n v="700"/>
    <s v=""/>
    <s v=""/>
    <s v=""/>
    <s v=""/>
    <s v=""/>
    <s v=""/>
    <s v=""/>
    <s v=""/>
    <s v=""/>
    <x v="0"/>
  </r>
  <r>
    <x v="0"/>
    <s v=""/>
    <s v=""/>
    <s v=""/>
    <s v=""/>
    <s v=""/>
    <s v=""/>
    <s v=""/>
    <s v=""/>
    <s v=""/>
    <s v=""/>
    <s v=""/>
    <s v=""/>
    <s v=""/>
    <s v=""/>
    <s v=""/>
    <n v="13"/>
    <x v="0"/>
  </r>
  <r>
    <x v="0"/>
    <s v=""/>
    <s v=""/>
    <s v=""/>
    <s v=""/>
    <s v=""/>
    <s v=""/>
    <s v=""/>
    <s v=""/>
    <s v=""/>
    <s v=""/>
    <s v=""/>
    <s v=""/>
    <s v=""/>
    <s v=""/>
    <s v=""/>
    <n v="13"/>
    <x v="1"/>
  </r>
  <r>
    <x v="0"/>
    <s v=""/>
    <s v=""/>
    <s v=""/>
    <s v=""/>
    <s v=""/>
    <s v=""/>
    <s v=""/>
    <s v=""/>
    <s v=""/>
    <s v=""/>
    <s v=""/>
    <s v=""/>
    <s v=""/>
    <s v=""/>
    <s v=""/>
    <n v="13"/>
    <x v="1"/>
  </r>
  <r>
    <x v="0"/>
    <s v=""/>
    <s v=""/>
    <s v=""/>
    <s v=""/>
    <s v=""/>
    <s v=""/>
    <s v=""/>
    <s v=""/>
    <s v=""/>
    <s v=""/>
    <s v=""/>
    <s v=""/>
    <s v=""/>
    <s v=""/>
    <s v=""/>
    <n v="13"/>
    <x v="0"/>
  </r>
  <r>
    <x v="0"/>
    <s v=""/>
    <s v=""/>
    <s v=""/>
    <s v=""/>
    <s v=""/>
    <s v=""/>
    <s v=""/>
    <s v=""/>
    <s v=""/>
    <s v=""/>
    <s v=""/>
    <s v=""/>
    <s v=""/>
    <s v=""/>
    <s v=""/>
    <n v="13"/>
    <x v="1"/>
  </r>
  <r>
    <x v="1"/>
    <s v=""/>
    <s v=""/>
    <s v=""/>
    <s v=""/>
    <s v=""/>
    <s v=""/>
    <s v=""/>
    <n v="30"/>
    <n v="25"/>
    <n v="25"/>
    <n v="50"/>
    <n v="25"/>
    <n v="100"/>
    <n v="100"/>
    <n v="5"/>
    <s v=""/>
    <x v="1"/>
  </r>
  <r>
    <x v="1"/>
    <s v=""/>
    <s v=""/>
    <s v=""/>
    <s v=""/>
    <s v=""/>
    <s v=""/>
    <s v=""/>
    <n v="30"/>
    <n v="25"/>
    <n v="50"/>
    <n v="50"/>
    <n v="35"/>
    <n v="100"/>
    <n v="75"/>
    <n v="10"/>
    <s v=""/>
    <x v="1"/>
  </r>
  <r>
    <x v="1"/>
    <s v=""/>
    <s v=""/>
    <s v=""/>
    <s v=""/>
    <s v=""/>
    <s v=""/>
    <s v=""/>
    <n v="30"/>
    <n v="25"/>
    <n v="50"/>
    <n v="50"/>
    <n v="35"/>
    <n v="85"/>
    <n v="100"/>
    <n v="10"/>
    <s v=""/>
    <x v="1"/>
  </r>
  <r>
    <x v="1"/>
    <s v=""/>
    <s v=""/>
    <s v=""/>
    <s v=""/>
    <s v=""/>
    <s v=""/>
    <s v=""/>
    <n v="30"/>
    <n v="25"/>
    <n v="25"/>
    <n v="50"/>
    <n v="25"/>
    <n v="75"/>
    <n v="75"/>
    <n v="5"/>
    <s v=""/>
    <x v="1"/>
  </r>
  <r>
    <x v="0"/>
    <s v=""/>
    <s v=""/>
    <s v=""/>
    <s v=""/>
    <s v=""/>
    <s v=""/>
    <s v=""/>
    <s v=""/>
    <s v=""/>
    <s v=""/>
    <s v=""/>
    <s v=""/>
    <s v=""/>
    <s v=""/>
    <s v=""/>
    <n v="5"/>
    <x v="1"/>
  </r>
  <r>
    <x v="0"/>
    <s v=""/>
    <s v=""/>
    <s v=""/>
    <s v=""/>
    <s v=""/>
    <s v=""/>
    <s v=""/>
    <s v=""/>
    <s v=""/>
    <s v=""/>
    <s v=""/>
    <s v=""/>
    <s v=""/>
    <s v=""/>
    <s v=""/>
    <n v="7"/>
    <x v="1"/>
  </r>
  <r>
    <x v="0"/>
    <s v=""/>
    <s v=""/>
    <s v=""/>
    <s v=""/>
    <s v=""/>
    <s v=""/>
    <s v=""/>
    <s v=""/>
    <s v=""/>
    <s v=""/>
    <s v=""/>
    <s v=""/>
    <s v=""/>
    <s v=""/>
    <s v=""/>
    <n v="8"/>
    <x v="1"/>
  </r>
  <r>
    <x v="0"/>
    <s v=""/>
    <s v=""/>
    <s v=""/>
    <s v=""/>
    <s v=""/>
    <s v=""/>
    <s v=""/>
    <s v=""/>
    <s v=""/>
    <s v=""/>
    <s v=""/>
    <s v=""/>
    <s v=""/>
    <s v=""/>
    <s v=""/>
    <n v="8"/>
    <x v="1"/>
  </r>
  <r>
    <x v="0"/>
    <s v=""/>
    <s v=""/>
    <s v=""/>
    <s v=""/>
    <s v=""/>
    <s v=""/>
    <s v=""/>
    <s v=""/>
    <s v=""/>
    <s v=""/>
    <s v=""/>
    <s v=""/>
    <s v=""/>
    <s v=""/>
    <s v=""/>
    <n v="7"/>
    <x v="0"/>
  </r>
  <r>
    <x v="0"/>
    <s v=""/>
    <s v=""/>
    <s v=""/>
    <s v=""/>
    <s v=""/>
    <s v=""/>
    <s v=""/>
    <s v=""/>
    <s v=""/>
    <s v=""/>
    <s v=""/>
    <s v=""/>
    <s v=""/>
    <s v=""/>
    <s v=""/>
    <n v="6"/>
    <x v="1"/>
  </r>
  <r>
    <x v="0"/>
    <s v=""/>
    <s v=""/>
    <s v=""/>
    <s v=""/>
    <s v=""/>
    <s v=""/>
    <s v=""/>
    <s v=""/>
    <s v=""/>
    <s v=""/>
    <s v=""/>
    <s v=""/>
    <s v=""/>
    <s v=""/>
    <s v=""/>
    <n v="5"/>
    <x v="1"/>
  </r>
  <r>
    <x v="0"/>
    <s v=""/>
    <s v=""/>
    <s v=""/>
    <s v=""/>
    <s v=""/>
    <s v=""/>
    <s v=""/>
    <s v=""/>
    <s v=""/>
    <s v=""/>
    <s v=""/>
    <s v=""/>
    <s v=""/>
    <s v=""/>
    <s v=""/>
    <n v="5"/>
    <x v="0"/>
  </r>
  <r>
    <x v="0"/>
    <s v=""/>
    <s v=""/>
    <s v=""/>
    <s v=""/>
    <s v=""/>
    <s v=""/>
    <s v=""/>
    <s v=""/>
    <s v=""/>
    <s v=""/>
    <s v=""/>
    <s v=""/>
    <s v=""/>
    <s v=""/>
    <s v=""/>
    <n v="8"/>
    <x v="1"/>
  </r>
  <r>
    <x v="0"/>
    <s v=""/>
    <s v=""/>
    <s v=""/>
    <s v=""/>
    <s v=""/>
    <s v=""/>
    <s v=""/>
    <s v=""/>
    <s v=""/>
    <s v=""/>
    <s v=""/>
    <s v=""/>
    <s v=""/>
    <s v=""/>
    <s v=""/>
    <n v="8"/>
    <x v="0"/>
  </r>
  <r>
    <x v="1"/>
    <n v="105"/>
    <n v="134.61538461538399"/>
    <n v="106.521739130434"/>
    <n v="108.620689655172"/>
    <n v="291.666666666666"/>
    <n v="437.5"/>
    <n v="500"/>
    <s v=""/>
    <s v=""/>
    <s v=""/>
    <s v=""/>
    <s v=""/>
    <s v=""/>
    <s v=""/>
    <s v=""/>
    <s v=""/>
    <x v="1"/>
  </r>
  <r>
    <x v="1"/>
    <s v=""/>
    <s v=""/>
    <s v=""/>
    <s v=""/>
    <s v=""/>
    <s v=""/>
    <s v=""/>
    <n v="25"/>
    <n v="15"/>
    <n v="25"/>
    <n v="150"/>
    <n v="15"/>
    <n v="42.5"/>
    <n v="75"/>
    <n v="5"/>
    <s v=""/>
    <x v="1"/>
  </r>
  <r>
    <x v="1"/>
    <n v="150"/>
    <n v="105.76923076923001"/>
    <n v="141.304347826086"/>
    <n v="120.689655172413"/>
    <n v="270.83333333333297"/>
    <n v="333.33333333333297"/>
    <n v="850"/>
    <n v="40"/>
    <s v=""/>
    <n v="50"/>
    <n v="100"/>
    <n v="50"/>
    <s v=""/>
    <n v="75"/>
    <n v="5"/>
    <s v=""/>
    <x v="1"/>
  </r>
  <r>
    <x v="0"/>
    <s v=""/>
    <s v=""/>
    <s v=""/>
    <s v=""/>
    <s v=""/>
    <s v=""/>
    <s v=""/>
    <s v=""/>
    <s v=""/>
    <s v=""/>
    <s v=""/>
    <s v=""/>
    <s v=""/>
    <s v=""/>
    <s v=""/>
    <n v="6"/>
    <x v="1"/>
  </r>
  <r>
    <x v="0"/>
    <s v=""/>
    <s v=""/>
    <s v=""/>
    <s v=""/>
    <s v=""/>
    <s v=""/>
    <s v=""/>
    <s v=""/>
    <s v=""/>
    <s v=""/>
    <s v=""/>
    <s v=""/>
    <s v=""/>
    <s v=""/>
    <s v=""/>
    <n v="6"/>
    <x v="1"/>
  </r>
  <r>
    <x v="0"/>
    <s v=""/>
    <s v=""/>
    <s v=""/>
    <s v=""/>
    <s v=""/>
    <s v=""/>
    <s v=""/>
    <s v=""/>
    <s v=""/>
    <s v=""/>
    <s v=""/>
    <s v=""/>
    <s v=""/>
    <s v=""/>
    <s v=""/>
    <n v="5"/>
    <x v="1"/>
  </r>
  <r>
    <x v="0"/>
    <s v=""/>
    <s v=""/>
    <s v=""/>
    <s v=""/>
    <s v=""/>
    <s v=""/>
    <s v=""/>
    <s v=""/>
    <s v=""/>
    <s v=""/>
    <s v=""/>
    <s v=""/>
    <s v=""/>
    <s v=""/>
    <s v=""/>
    <n v="5"/>
    <x v="1"/>
  </r>
  <r>
    <x v="1"/>
    <n v="125"/>
    <n v="115.384615384615"/>
    <n v="163.04347826086899"/>
    <n v="103.448275862068"/>
    <n v="270.83333333333297"/>
    <s v=""/>
    <n v="850"/>
    <n v="25"/>
    <s v=""/>
    <s v=""/>
    <s v=""/>
    <s v=""/>
    <s v=""/>
    <s v=""/>
    <s v=""/>
    <s v=""/>
    <x v="0"/>
  </r>
  <r>
    <x v="0"/>
    <s v=""/>
    <s v=""/>
    <s v=""/>
    <s v=""/>
    <s v=""/>
    <s v=""/>
    <s v=""/>
    <s v=""/>
    <s v=""/>
    <s v=""/>
    <s v=""/>
    <s v=""/>
    <s v=""/>
    <s v=""/>
    <s v=""/>
    <n v="7"/>
    <x v="1"/>
  </r>
  <r>
    <x v="0"/>
    <s v=""/>
    <s v=""/>
    <s v=""/>
    <s v=""/>
    <s v=""/>
    <s v=""/>
    <s v=""/>
    <s v=""/>
    <s v=""/>
    <s v=""/>
    <s v=""/>
    <s v=""/>
    <s v=""/>
    <s v=""/>
    <s v=""/>
    <n v="5"/>
    <x v="1"/>
  </r>
  <r>
    <x v="0"/>
    <s v=""/>
    <s v=""/>
    <s v=""/>
    <s v=""/>
    <s v=""/>
    <s v=""/>
    <s v=""/>
    <s v=""/>
    <s v=""/>
    <s v=""/>
    <s v=""/>
    <s v=""/>
    <s v=""/>
    <s v=""/>
    <s v=""/>
    <n v="5"/>
    <x v="1"/>
  </r>
  <r>
    <x v="0"/>
    <s v=""/>
    <s v=""/>
    <s v=""/>
    <s v=""/>
    <s v=""/>
    <s v=""/>
    <s v=""/>
    <s v=""/>
    <s v=""/>
    <s v=""/>
    <s v=""/>
    <s v=""/>
    <s v=""/>
    <s v=""/>
    <s v=""/>
    <n v="8"/>
    <x v="1"/>
  </r>
  <r>
    <x v="0"/>
    <s v=""/>
    <s v=""/>
    <s v=""/>
    <s v=""/>
    <s v=""/>
    <s v=""/>
    <s v=""/>
    <s v=""/>
    <s v=""/>
    <s v=""/>
    <s v=""/>
    <s v=""/>
    <s v=""/>
    <s v=""/>
    <s v=""/>
    <n v="6"/>
    <x v="1"/>
  </r>
  <r>
    <x v="0"/>
    <s v=""/>
    <s v=""/>
    <s v=""/>
    <s v=""/>
    <s v=""/>
    <s v=""/>
    <s v=""/>
    <s v=""/>
    <s v=""/>
    <s v=""/>
    <s v=""/>
    <s v=""/>
    <s v=""/>
    <s v=""/>
    <s v=""/>
    <n v="6"/>
    <x v="0"/>
  </r>
  <r>
    <x v="1"/>
    <n v="100"/>
    <n v="96.153846153846104"/>
    <n v="97.826086956521706"/>
    <n v="86.2068965517241"/>
    <n v="187.5"/>
    <n v="187.5"/>
    <n v="750"/>
    <n v="30"/>
    <n v="25"/>
    <n v="100"/>
    <s v=""/>
    <n v="35"/>
    <n v="56.6666666666666"/>
    <n v="75"/>
    <n v="2"/>
    <s v=""/>
    <x v="1"/>
  </r>
  <r>
    <x v="1"/>
    <n v="87.5"/>
    <n v="115.384615384615"/>
    <n v="108.695652173913"/>
    <n v="86.2068965517241"/>
    <n v="187.5"/>
    <n v="208.333333333333"/>
    <n v="799"/>
    <n v="30"/>
    <s v=""/>
    <s v=""/>
    <s v=""/>
    <s v=""/>
    <s v=""/>
    <s v=""/>
    <n v="10"/>
    <s v=""/>
    <x v="1"/>
  </r>
  <r>
    <x v="1"/>
    <n v="100"/>
    <n v="96.153846153846104"/>
    <n v="76.086956521739097"/>
    <n v="86.2068965517241"/>
    <n v="187.5"/>
    <n v="187.5"/>
    <n v="700"/>
    <n v="30"/>
    <n v="20"/>
    <n v="50"/>
    <s v=""/>
    <n v="25"/>
    <n v="42.5"/>
    <n v="75"/>
    <n v="10"/>
    <s v=""/>
    <x v="1"/>
  </r>
  <r>
    <x v="1"/>
    <s v=""/>
    <s v=""/>
    <s v=""/>
    <s v=""/>
    <s v=""/>
    <s v=""/>
    <s v=""/>
    <s v=""/>
    <n v="25"/>
    <s v=""/>
    <s v=""/>
    <n v="25"/>
    <n v="56.6666666666666"/>
    <s v=""/>
    <s v=""/>
    <s v=""/>
    <x v="1"/>
  </r>
  <r>
    <x v="1"/>
    <n v="100"/>
    <n v="115.384615384615"/>
    <n v="86.956521739130395"/>
    <n v="103.448275862068"/>
    <n v="208"/>
    <n v="208.333333333333"/>
    <n v="750"/>
    <s v=""/>
    <s v=""/>
    <s v=""/>
    <s v=""/>
    <s v=""/>
    <s v=""/>
    <s v=""/>
    <s v=""/>
    <s v=""/>
    <x v="1"/>
  </r>
  <r>
    <x v="1"/>
    <s v=""/>
    <s v=""/>
    <s v=""/>
    <s v=""/>
    <s v=""/>
    <s v=""/>
    <s v=""/>
    <n v="15"/>
    <n v="15"/>
    <n v="100"/>
    <s v=""/>
    <n v="25"/>
    <n v="43.965517241379303"/>
    <n v="75"/>
    <n v="5"/>
    <s v=""/>
    <x v="1"/>
  </r>
  <r>
    <x v="0"/>
    <s v=""/>
    <s v=""/>
    <s v=""/>
    <s v=""/>
    <s v=""/>
    <s v=""/>
    <s v=""/>
    <s v=""/>
    <s v=""/>
    <s v=""/>
    <s v=""/>
    <s v=""/>
    <s v=""/>
    <s v=""/>
    <s v=""/>
    <n v="0"/>
    <x v="1"/>
  </r>
  <r>
    <x v="0"/>
    <s v=""/>
    <s v=""/>
    <s v=""/>
    <s v=""/>
    <s v=""/>
    <s v=""/>
    <s v=""/>
    <s v=""/>
    <s v=""/>
    <s v=""/>
    <s v=""/>
    <s v=""/>
    <s v=""/>
    <s v=""/>
    <s v=""/>
    <n v="0"/>
    <x v="0"/>
  </r>
  <r>
    <x v="0"/>
    <s v=""/>
    <s v=""/>
    <s v=""/>
    <s v=""/>
    <s v=""/>
    <s v=""/>
    <s v=""/>
    <s v=""/>
    <s v=""/>
    <s v=""/>
    <s v=""/>
    <s v=""/>
    <s v=""/>
    <s v=""/>
    <s v=""/>
    <n v="0"/>
    <x v="1"/>
  </r>
  <r>
    <x v="0"/>
    <s v=""/>
    <s v=""/>
    <s v=""/>
    <s v=""/>
    <s v=""/>
    <s v=""/>
    <s v=""/>
    <s v=""/>
    <s v=""/>
    <s v=""/>
    <s v=""/>
    <s v=""/>
    <s v=""/>
    <s v=""/>
    <s v=""/>
    <n v="0"/>
    <x v="0"/>
  </r>
  <r>
    <x v="0"/>
    <s v=""/>
    <s v=""/>
    <s v=""/>
    <s v=""/>
    <s v=""/>
    <s v=""/>
    <s v=""/>
    <s v=""/>
    <s v=""/>
    <s v=""/>
    <s v=""/>
    <s v=""/>
    <s v=""/>
    <s v=""/>
    <s v=""/>
    <n v="0"/>
    <x v="1"/>
  </r>
  <r>
    <x v="0"/>
    <s v=""/>
    <s v=""/>
    <s v=""/>
    <s v=""/>
    <s v=""/>
    <s v=""/>
    <s v=""/>
    <s v=""/>
    <s v=""/>
    <s v=""/>
    <s v=""/>
    <s v=""/>
    <s v=""/>
    <s v=""/>
    <s v=""/>
    <n v="0"/>
    <x v="1"/>
  </r>
  <r>
    <x v="1"/>
    <n v="87.5"/>
    <n v="96.153846153846104"/>
    <n v="86.956521739130395"/>
    <n v="86.2068965517241"/>
    <s v=""/>
    <s v=""/>
    <n v="400"/>
    <n v="30"/>
    <n v="25"/>
    <n v="75"/>
    <s v=""/>
    <n v="25"/>
    <n v="56.6666666666666"/>
    <n v="100"/>
    <s v=""/>
    <s v=""/>
    <x v="0"/>
  </r>
  <r>
    <x v="1"/>
    <n v="87.5"/>
    <n v="115.384615384615"/>
    <n v="108.695652173913"/>
    <n v="103.448275862068"/>
    <n v="208.333333333333"/>
    <n v="250"/>
    <n v="799"/>
    <s v=""/>
    <s v=""/>
    <s v=""/>
    <s v=""/>
    <s v=""/>
    <s v=""/>
    <s v=""/>
    <s v=""/>
    <s v=""/>
    <x v="1"/>
  </r>
  <r>
    <x v="1"/>
    <s v=""/>
    <s v=""/>
    <s v=""/>
    <s v=""/>
    <s v=""/>
    <s v=""/>
    <s v=""/>
    <s v=""/>
    <n v="25"/>
    <n v="50"/>
    <s v=""/>
    <n v="20"/>
    <n v="56.6666666666666"/>
    <n v="100"/>
    <n v="10"/>
    <s v=""/>
    <x v="1"/>
  </r>
</pivotCacheRecords>
</file>

<file path=xl/pivotCache/pivotCacheRecords4.xml><?xml version="1.0" encoding="utf-8"?>
<pivotCacheRecords xmlns="http://schemas.openxmlformats.org/spreadsheetml/2006/main" xmlns:r="http://schemas.openxmlformats.org/officeDocument/2006/relationships" count="199">
  <r>
    <x v="0"/>
    <x v="0"/>
    <s v=""/>
    <s v=""/>
    <s v=""/>
    <s v=""/>
    <s v=""/>
    <s v=""/>
    <s v=""/>
    <s v=""/>
    <s v=""/>
    <s v=""/>
    <x v="0"/>
    <s v=""/>
  </r>
  <r>
    <x v="1"/>
    <x v="0"/>
    <s v=""/>
    <s v=""/>
    <s v=""/>
    <s v=""/>
    <s v=""/>
    <s v=""/>
    <s v=""/>
    <s v=""/>
    <s v=""/>
    <s v=""/>
    <x v="0"/>
    <s v=""/>
  </r>
  <r>
    <x v="1"/>
    <x v="0"/>
    <s v=""/>
    <s v=""/>
    <s v=""/>
    <s v=""/>
    <s v=""/>
    <s v=""/>
    <s v=""/>
    <s v=""/>
    <s v=""/>
    <s v=""/>
    <x v="0"/>
    <s v=""/>
  </r>
  <r>
    <x v="0"/>
    <x v="0"/>
    <s v=""/>
    <s v=""/>
    <s v=""/>
    <s v=""/>
    <s v=""/>
    <s v=""/>
    <s v=""/>
    <s v=""/>
    <s v=""/>
    <s v=""/>
    <x v="0"/>
    <s v=""/>
  </r>
  <r>
    <x v="0"/>
    <x v="0"/>
    <s v=""/>
    <s v=""/>
    <s v=""/>
    <s v=""/>
    <s v=""/>
    <s v=""/>
    <s v=""/>
    <s v=""/>
    <s v=""/>
    <s v=""/>
    <x v="0"/>
    <s v=""/>
  </r>
  <r>
    <x v="1"/>
    <x v="0"/>
    <s v=""/>
    <s v=""/>
    <s v=""/>
    <s v=""/>
    <s v=""/>
    <s v=""/>
    <s v=""/>
    <s v=""/>
    <s v=""/>
    <s v=""/>
    <x v="0"/>
    <s v=""/>
  </r>
  <r>
    <x v="1"/>
    <x v="0"/>
    <s v=""/>
    <s v=""/>
    <s v=""/>
    <s v=""/>
    <s v=""/>
    <s v=""/>
    <s v=""/>
    <s v=""/>
    <s v=""/>
    <s v=""/>
    <x v="0"/>
    <s v=""/>
  </r>
  <r>
    <x v="1"/>
    <x v="0"/>
    <s v=""/>
    <s v=""/>
    <s v=""/>
    <s v=""/>
    <s v=""/>
    <s v=""/>
    <s v=""/>
    <s v=""/>
    <s v=""/>
    <s v=""/>
    <x v="0"/>
    <s v=""/>
  </r>
  <r>
    <x v="0"/>
    <x v="0"/>
    <s v=""/>
    <s v=""/>
    <s v=""/>
    <s v=""/>
    <s v=""/>
    <s v=""/>
    <s v=""/>
    <s v=""/>
    <s v=""/>
    <s v=""/>
    <x v="0"/>
    <s v=""/>
  </r>
  <r>
    <x v="1"/>
    <x v="0"/>
    <s v=""/>
    <s v=""/>
    <s v=""/>
    <s v=""/>
    <s v=""/>
    <s v=""/>
    <s v=""/>
    <s v=""/>
    <s v=""/>
    <s v=""/>
    <x v="0"/>
    <s v=""/>
  </r>
  <r>
    <x v="1"/>
    <x v="0"/>
    <s v=""/>
    <s v=""/>
    <s v=""/>
    <s v=""/>
    <s v=""/>
    <s v=""/>
    <s v=""/>
    <s v=""/>
    <s v=""/>
    <s v=""/>
    <x v="0"/>
    <s v=""/>
  </r>
  <r>
    <x v="0"/>
    <x v="0"/>
    <s v=""/>
    <s v=""/>
    <s v=""/>
    <s v=""/>
    <s v=""/>
    <s v=""/>
    <s v=""/>
    <s v=""/>
    <s v=""/>
    <s v=""/>
    <x v="0"/>
    <s v=""/>
  </r>
  <r>
    <x v="0"/>
    <x v="0"/>
    <s v=""/>
    <s v=""/>
    <s v=""/>
    <s v=""/>
    <s v=""/>
    <s v=""/>
    <s v=""/>
    <s v=""/>
    <s v=""/>
    <s v=""/>
    <x v="0"/>
    <s v=""/>
  </r>
  <r>
    <x v="1"/>
    <x v="0"/>
    <s v=""/>
    <s v=""/>
    <s v=""/>
    <s v=""/>
    <s v=""/>
    <s v=""/>
    <s v=""/>
    <s v=""/>
    <s v=""/>
    <s v=""/>
    <x v="0"/>
    <s v=""/>
  </r>
  <r>
    <x v="1"/>
    <x v="0"/>
    <s v=""/>
    <s v=""/>
    <s v=""/>
    <s v=""/>
    <s v=""/>
    <s v=""/>
    <s v=""/>
    <s v=""/>
    <s v=""/>
    <s v=""/>
    <x v="0"/>
    <s v=""/>
  </r>
  <r>
    <x v="1"/>
    <x v="0"/>
    <s v=""/>
    <s v=""/>
    <s v=""/>
    <s v=""/>
    <s v=""/>
    <s v=""/>
    <s v=""/>
    <s v=""/>
    <s v=""/>
    <s v=""/>
    <x v="0"/>
    <s v=""/>
  </r>
  <r>
    <x v="1"/>
    <x v="0"/>
    <s v=""/>
    <s v=""/>
    <s v=""/>
    <s v=""/>
    <s v=""/>
    <s v=""/>
    <s v=""/>
    <s v=""/>
    <s v=""/>
    <s v=""/>
    <x v="0"/>
    <s v=""/>
  </r>
  <r>
    <x v="0"/>
    <x v="0"/>
    <s v=""/>
    <s v=""/>
    <s v=""/>
    <s v=""/>
    <s v=""/>
    <s v=""/>
    <s v=""/>
    <s v=""/>
    <s v=""/>
    <s v=""/>
    <x v="0"/>
    <s v=""/>
  </r>
  <r>
    <x v="1"/>
    <x v="0"/>
    <s v=""/>
    <s v=""/>
    <s v=""/>
    <s v=""/>
    <s v=""/>
    <s v=""/>
    <s v=""/>
    <s v=""/>
    <s v=""/>
    <s v=""/>
    <x v="0"/>
    <s v=""/>
  </r>
  <r>
    <x v="1"/>
    <x v="1"/>
    <n v="1"/>
    <n v="0"/>
    <n v="0"/>
    <n v="0"/>
    <n v="0"/>
    <n v="0"/>
    <n v="0"/>
    <n v="0"/>
    <n v="0"/>
    <n v="0"/>
    <x v="1"/>
    <s v="Plus de 60"/>
  </r>
  <r>
    <x v="1"/>
    <x v="1"/>
    <n v="1"/>
    <n v="0"/>
    <n v="0"/>
    <n v="0"/>
    <n v="0"/>
    <n v="0"/>
    <n v="0"/>
    <n v="0"/>
    <n v="0"/>
    <n v="0"/>
    <x v="1"/>
    <s v="Entre 21 et 60"/>
  </r>
  <r>
    <x v="1"/>
    <x v="1"/>
    <n v="1"/>
    <n v="0"/>
    <n v="0"/>
    <n v="0"/>
    <n v="0"/>
    <n v="0"/>
    <n v="0"/>
    <n v="0"/>
    <n v="0"/>
    <n v="0"/>
    <x v="2"/>
    <s v="Entre 21 et 60"/>
  </r>
  <r>
    <x v="1"/>
    <x v="1"/>
    <n v="1"/>
    <n v="0"/>
    <n v="0"/>
    <n v="0"/>
    <n v="0"/>
    <n v="0"/>
    <n v="0"/>
    <n v="0"/>
    <n v="0"/>
    <n v="0"/>
    <x v="3"/>
    <s v="Entre 21 et 60"/>
  </r>
  <r>
    <x v="1"/>
    <x v="0"/>
    <s v=""/>
    <s v=""/>
    <s v=""/>
    <s v=""/>
    <s v=""/>
    <s v=""/>
    <s v=""/>
    <s v=""/>
    <s v=""/>
    <s v=""/>
    <x v="0"/>
    <s v=""/>
  </r>
  <r>
    <x v="1"/>
    <x v="0"/>
    <s v=""/>
    <s v=""/>
    <s v=""/>
    <s v=""/>
    <s v=""/>
    <s v=""/>
    <s v=""/>
    <s v=""/>
    <s v=""/>
    <s v=""/>
    <x v="0"/>
    <s v=""/>
  </r>
  <r>
    <x v="1"/>
    <x v="0"/>
    <s v=""/>
    <s v=""/>
    <s v=""/>
    <s v=""/>
    <s v=""/>
    <s v=""/>
    <s v=""/>
    <s v=""/>
    <s v=""/>
    <s v=""/>
    <x v="0"/>
    <s v=""/>
  </r>
  <r>
    <x v="1"/>
    <x v="0"/>
    <s v=""/>
    <s v=""/>
    <s v=""/>
    <s v=""/>
    <s v=""/>
    <s v=""/>
    <s v=""/>
    <s v=""/>
    <s v=""/>
    <s v=""/>
    <x v="0"/>
    <s v=""/>
  </r>
  <r>
    <x v="0"/>
    <x v="0"/>
    <s v=""/>
    <s v=""/>
    <s v=""/>
    <s v=""/>
    <s v=""/>
    <s v=""/>
    <s v=""/>
    <s v=""/>
    <s v=""/>
    <s v=""/>
    <x v="0"/>
    <s v=""/>
  </r>
  <r>
    <x v="0"/>
    <x v="0"/>
    <s v=""/>
    <s v=""/>
    <s v=""/>
    <s v=""/>
    <s v=""/>
    <s v=""/>
    <s v=""/>
    <s v=""/>
    <s v=""/>
    <s v=""/>
    <x v="0"/>
    <s v=""/>
  </r>
  <r>
    <x v="1"/>
    <x v="0"/>
    <s v=""/>
    <s v=""/>
    <s v=""/>
    <s v=""/>
    <s v=""/>
    <s v=""/>
    <s v=""/>
    <s v=""/>
    <s v=""/>
    <s v=""/>
    <x v="0"/>
    <s v=""/>
  </r>
  <r>
    <x v="1"/>
    <x v="0"/>
    <s v=""/>
    <s v=""/>
    <s v=""/>
    <s v=""/>
    <s v=""/>
    <s v=""/>
    <s v=""/>
    <s v=""/>
    <s v=""/>
    <s v=""/>
    <x v="0"/>
    <s v=""/>
  </r>
  <r>
    <x v="0"/>
    <x v="0"/>
    <s v=""/>
    <s v=""/>
    <s v=""/>
    <s v=""/>
    <s v=""/>
    <s v=""/>
    <s v=""/>
    <s v=""/>
    <s v=""/>
    <s v=""/>
    <x v="0"/>
    <s v=""/>
  </r>
  <r>
    <x v="0"/>
    <x v="0"/>
    <s v=""/>
    <s v=""/>
    <s v=""/>
    <s v=""/>
    <s v=""/>
    <s v=""/>
    <s v=""/>
    <s v=""/>
    <s v=""/>
    <s v=""/>
    <x v="0"/>
    <s v=""/>
  </r>
  <r>
    <x v="0"/>
    <x v="0"/>
    <s v=""/>
    <s v=""/>
    <s v=""/>
    <s v=""/>
    <s v=""/>
    <s v=""/>
    <s v=""/>
    <s v=""/>
    <s v=""/>
    <s v=""/>
    <x v="0"/>
    <s v=""/>
  </r>
  <r>
    <x v="1"/>
    <x v="0"/>
    <s v=""/>
    <s v=""/>
    <s v=""/>
    <s v=""/>
    <s v=""/>
    <s v=""/>
    <s v=""/>
    <s v=""/>
    <s v=""/>
    <s v=""/>
    <x v="0"/>
    <s v=""/>
  </r>
  <r>
    <x v="0"/>
    <x v="0"/>
    <s v=""/>
    <s v=""/>
    <s v=""/>
    <s v=""/>
    <s v=""/>
    <s v=""/>
    <s v=""/>
    <s v=""/>
    <s v=""/>
    <s v=""/>
    <x v="0"/>
    <s v=""/>
  </r>
  <r>
    <x v="1"/>
    <x v="0"/>
    <s v=""/>
    <s v=""/>
    <s v=""/>
    <s v=""/>
    <s v=""/>
    <s v=""/>
    <s v=""/>
    <s v=""/>
    <s v=""/>
    <s v=""/>
    <x v="0"/>
    <s v=""/>
  </r>
  <r>
    <x v="0"/>
    <x v="0"/>
    <s v=""/>
    <s v=""/>
    <s v=""/>
    <s v=""/>
    <s v=""/>
    <s v=""/>
    <s v=""/>
    <s v=""/>
    <s v=""/>
    <s v=""/>
    <x v="0"/>
    <s v=""/>
  </r>
  <r>
    <x v="1"/>
    <x v="0"/>
    <s v=""/>
    <s v=""/>
    <s v=""/>
    <s v=""/>
    <s v=""/>
    <s v=""/>
    <s v=""/>
    <s v=""/>
    <s v=""/>
    <s v=""/>
    <x v="0"/>
    <s v=""/>
  </r>
  <r>
    <x v="1"/>
    <x v="1"/>
    <n v="1"/>
    <n v="0"/>
    <n v="0"/>
    <n v="0"/>
    <n v="0"/>
    <n v="0"/>
    <n v="0"/>
    <n v="0"/>
    <n v="0"/>
    <n v="0"/>
    <x v="4"/>
    <s v="Moins de 20"/>
  </r>
  <r>
    <x v="0"/>
    <x v="2"/>
    <n v="1"/>
    <n v="0"/>
    <n v="0"/>
    <n v="0"/>
    <n v="0"/>
    <n v="0"/>
    <n v="0"/>
    <n v="0"/>
    <n v="0"/>
    <n v="0"/>
    <x v="4"/>
    <s v="Entre 21 et 60"/>
  </r>
  <r>
    <x v="0"/>
    <x v="2"/>
    <n v="1"/>
    <n v="0"/>
    <n v="1"/>
    <n v="0"/>
    <n v="0"/>
    <n v="0"/>
    <n v="0"/>
    <n v="0"/>
    <n v="0"/>
    <n v="0"/>
    <x v="4"/>
    <s v="Entre 21 et 60"/>
  </r>
  <r>
    <x v="0"/>
    <x v="2"/>
    <n v="1"/>
    <n v="0"/>
    <n v="0"/>
    <n v="0"/>
    <n v="0"/>
    <n v="0"/>
    <n v="0"/>
    <n v="0"/>
    <n v="0"/>
    <n v="0"/>
    <x v="4"/>
    <s v="Entre 21 et 60"/>
  </r>
  <r>
    <x v="1"/>
    <x v="2"/>
    <n v="1"/>
    <n v="0"/>
    <n v="0"/>
    <n v="0"/>
    <n v="0"/>
    <n v="0"/>
    <n v="0"/>
    <n v="0"/>
    <n v="0"/>
    <n v="0"/>
    <x v="3"/>
    <s v="Entre 21 et 60"/>
  </r>
  <r>
    <x v="1"/>
    <x v="0"/>
    <s v=""/>
    <s v=""/>
    <s v=""/>
    <s v=""/>
    <s v=""/>
    <s v=""/>
    <s v=""/>
    <s v=""/>
    <s v=""/>
    <s v=""/>
    <x v="0"/>
    <s v=""/>
  </r>
  <r>
    <x v="1"/>
    <x v="2"/>
    <n v="1"/>
    <n v="0"/>
    <n v="0"/>
    <n v="0"/>
    <n v="0"/>
    <n v="0"/>
    <n v="0"/>
    <n v="0"/>
    <n v="0"/>
    <n v="0"/>
    <x v="3"/>
    <s v="Entre 21 et 60"/>
  </r>
  <r>
    <x v="1"/>
    <x v="2"/>
    <n v="1"/>
    <n v="0"/>
    <n v="0"/>
    <n v="0"/>
    <n v="0"/>
    <n v="0"/>
    <n v="0"/>
    <n v="0"/>
    <n v="0"/>
    <n v="0"/>
    <x v="4"/>
    <s v="Moins de 20"/>
  </r>
  <r>
    <x v="1"/>
    <x v="0"/>
    <s v=""/>
    <s v=""/>
    <s v=""/>
    <s v=""/>
    <s v=""/>
    <s v=""/>
    <s v=""/>
    <s v=""/>
    <s v=""/>
    <s v=""/>
    <x v="0"/>
    <s v=""/>
  </r>
  <r>
    <x v="0"/>
    <x v="1"/>
    <n v="1"/>
    <n v="0"/>
    <n v="0"/>
    <n v="0"/>
    <n v="0"/>
    <n v="0"/>
    <n v="0"/>
    <n v="0"/>
    <n v="0"/>
    <n v="0"/>
    <x v="4"/>
    <s v="Moins de 20"/>
  </r>
  <r>
    <x v="1"/>
    <x v="2"/>
    <n v="1"/>
    <n v="0"/>
    <n v="0"/>
    <n v="0"/>
    <n v="0"/>
    <n v="0"/>
    <n v="0"/>
    <n v="0"/>
    <n v="0"/>
    <n v="0"/>
    <x v="3"/>
    <s v="Entre 21 et 60"/>
  </r>
  <r>
    <x v="1"/>
    <x v="0"/>
    <s v=""/>
    <s v=""/>
    <s v=""/>
    <s v=""/>
    <s v=""/>
    <s v=""/>
    <s v=""/>
    <s v=""/>
    <s v=""/>
    <s v=""/>
    <x v="0"/>
    <s v=""/>
  </r>
  <r>
    <x v="1"/>
    <x v="2"/>
    <n v="1"/>
    <n v="0"/>
    <n v="0"/>
    <n v="0"/>
    <n v="0"/>
    <n v="0"/>
    <n v="0"/>
    <n v="0"/>
    <n v="0"/>
    <n v="0"/>
    <x v="3"/>
    <s v="Entre 21 et 60"/>
  </r>
  <r>
    <x v="1"/>
    <x v="2"/>
    <n v="1"/>
    <n v="0"/>
    <n v="0"/>
    <n v="0"/>
    <n v="0"/>
    <n v="0"/>
    <n v="1"/>
    <n v="0"/>
    <n v="0"/>
    <n v="0"/>
    <x v="3"/>
    <s v="Entre 21 et 60"/>
  </r>
  <r>
    <x v="1"/>
    <x v="1"/>
    <n v="1"/>
    <n v="0"/>
    <n v="0"/>
    <n v="0"/>
    <n v="0"/>
    <n v="0"/>
    <n v="0"/>
    <n v="0"/>
    <n v="0"/>
    <n v="0"/>
    <x v="1"/>
    <s v="Plus de 60"/>
  </r>
  <r>
    <x v="1"/>
    <x v="1"/>
    <n v="1"/>
    <n v="0"/>
    <n v="0"/>
    <n v="0"/>
    <n v="0"/>
    <n v="0"/>
    <n v="0"/>
    <n v="0"/>
    <n v="0"/>
    <n v="0"/>
    <x v="3"/>
    <s v="Moins de 20"/>
  </r>
  <r>
    <x v="1"/>
    <x v="2"/>
    <n v="1"/>
    <n v="0"/>
    <n v="0"/>
    <n v="0"/>
    <n v="0"/>
    <n v="0"/>
    <n v="0"/>
    <n v="0"/>
    <n v="0"/>
    <n v="0"/>
    <x v="3"/>
    <s v="Moins de 20"/>
  </r>
  <r>
    <x v="1"/>
    <x v="0"/>
    <s v=""/>
    <s v=""/>
    <s v=""/>
    <s v=""/>
    <s v=""/>
    <s v=""/>
    <s v=""/>
    <s v=""/>
    <s v=""/>
    <s v=""/>
    <x v="0"/>
    <s v=""/>
  </r>
  <r>
    <x v="1"/>
    <x v="1"/>
    <n v="1"/>
    <n v="0"/>
    <n v="0"/>
    <n v="0"/>
    <n v="0"/>
    <n v="0"/>
    <n v="0"/>
    <n v="0"/>
    <n v="0"/>
    <n v="0"/>
    <x v="3"/>
    <s v="Moins de 20"/>
  </r>
  <r>
    <x v="1"/>
    <x v="0"/>
    <s v=""/>
    <s v=""/>
    <s v=""/>
    <s v=""/>
    <s v=""/>
    <s v=""/>
    <s v=""/>
    <s v=""/>
    <s v=""/>
    <s v=""/>
    <x v="0"/>
    <s v=""/>
  </r>
  <r>
    <x v="1"/>
    <x v="1"/>
    <n v="1"/>
    <n v="0"/>
    <n v="0"/>
    <n v="0"/>
    <n v="0"/>
    <n v="0"/>
    <n v="0"/>
    <n v="0"/>
    <n v="0"/>
    <n v="0"/>
    <x v="3"/>
    <s v="Moins de 20"/>
  </r>
  <r>
    <x v="1"/>
    <x v="0"/>
    <s v=""/>
    <s v=""/>
    <s v=""/>
    <s v=""/>
    <s v=""/>
    <s v=""/>
    <s v=""/>
    <s v=""/>
    <s v=""/>
    <s v=""/>
    <x v="0"/>
    <s v=""/>
  </r>
  <r>
    <x v="1"/>
    <x v="0"/>
    <s v=""/>
    <s v=""/>
    <s v=""/>
    <s v=""/>
    <s v=""/>
    <s v=""/>
    <s v=""/>
    <s v=""/>
    <s v=""/>
    <s v=""/>
    <x v="0"/>
    <s v=""/>
  </r>
  <r>
    <x v="1"/>
    <x v="0"/>
    <s v=""/>
    <s v=""/>
    <s v=""/>
    <s v=""/>
    <s v=""/>
    <s v=""/>
    <s v=""/>
    <s v=""/>
    <s v=""/>
    <s v=""/>
    <x v="0"/>
    <s v=""/>
  </r>
  <r>
    <x v="1"/>
    <x v="0"/>
    <s v=""/>
    <s v=""/>
    <s v=""/>
    <s v=""/>
    <s v=""/>
    <s v=""/>
    <s v=""/>
    <s v=""/>
    <s v=""/>
    <s v=""/>
    <x v="0"/>
    <s v=""/>
  </r>
  <r>
    <x v="1"/>
    <x v="0"/>
    <s v=""/>
    <s v=""/>
    <s v=""/>
    <s v=""/>
    <s v=""/>
    <s v=""/>
    <s v=""/>
    <s v=""/>
    <s v=""/>
    <s v=""/>
    <x v="0"/>
    <s v=""/>
  </r>
  <r>
    <x v="1"/>
    <x v="1"/>
    <n v="1"/>
    <n v="0"/>
    <n v="0"/>
    <n v="0"/>
    <n v="0"/>
    <n v="0"/>
    <n v="0"/>
    <n v="0"/>
    <n v="0"/>
    <n v="0"/>
    <x v="3"/>
    <s v="Moins de 20"/>
  </r>
  <r>
    <x v="1"/>
    <x v="1"/>
    <n v="1"/>
    <n v="0"/>
    <n v="0"/>
    <n v="0"/>
    <n v="0"/>
    <n v="0"/>
    <n v="0"/>
    <n v="0"/>
    <n v="0"/>
    <n v="0"/>
    <x v="4"/>
    <s v="Moins de 20"/>
  </r>
  <r>
    <x v="1"/>
    <x v="1"/>
    <n v="1"/>
    <n v="0"/>
    <n v="0"/>
    <n v="0"/>
    <n v="0"/>
    <n v="0"/>
    <n v="0"/>
    <n v="0"/>
    <n v="0"/>
    <n v="0"/>
    <x v="4"/>
    <s v="Moins de 20"/>
  </r>
  <r>
    <x v="0"/>
    <x v="1"/>
    <n v="1"/>
    <n v="0"/>
    <n v="0"/>
    <n v="0"/>
    <n v="0"/>
    <n v="0"/>
    <n v="0"/>
    <n v="0"/>
    <n v="0"/>
    <n v="0"/>
    <x v="3"/>
    <s v="Entre 21 et 60"/>
  </r>
  <r>
    <x v="1"/>
    <x v="1"/>
    <n v="1"/>
    <n v="0"/>
    <n v="0"/>
    <n v="0"/>
    <n v="0"/>
    <n v="0"/>
    <n v="0"/>
    <n v="0"/>
    <n v="0"/>
    <n v="0"/>
    <x v="4"/>
    <s v="Entre 21 et 60"/>
  </r>
  <r>
    <x v="1"/>
    <x v="1"/>
    <n v="1"/>
    <n v="0"/>
    <n v="0"/>
    <n v="0"/>
    <n v="0"/>
    <n v="0"/>
    <n v="0"/>
    <n v="0"/>
    <n v="0"/>
    <n v="0"/>
    <x v="4"/>
    <s v="Moins de 20"/>
  </r>
  <r>
    <x v="1"/>
    <x v="1"/>
    <n v="1"/>
    <n v="0"/>
    <n v="0"/>
    <n v="0"/>
    <n v="0"/>
    <n v="0"/>
    <n v="0"/>
    <n v="0"/>
    <n v="0"/>
    <n v="0"/>
    <x v="3"/>
    <s v="Entre 21 et 60"/>
  </r>
  <r>
    <x v="1"/>
    <x v="1"/>
    <n v="1"/>
    <n v="0"/>
    <n v="0"/>
    <n v="0"/>
    <n v="0"/>
    <n v="0"/>
    <n v="0"/>
    <n v="0"/>
    <n v="0"/>
    <n v="0"/>
    <x v="3"/>
    <s v="Moins de 20"/>
  </r>
  <r>
    <x v="1"/>
    <x v="2"/>
    <n v="1"/>
    <n v="0"/>
    <n v="0"/>
    <n v="0"/>
    <n v="0"/>
    <n v="0"/>
    <n v="0"/>
    <n v="0"/>
    <n v="0"/>
    <n v="0"/>
    <x v="1"/>
    <s v="Entre 21 et 60"/>
  </r>
  <r>
    <x v="0"/>
    <x v="0"/>
    <s v=""/>
    <s v=""/>
    <s v=""/>
    <s v=""/>
    <s v=""/>
    <s v=""/>
    <s v=""/>
    <s v=""/>
    <s v=""/>
    <s v=""/>
    <x v="0"/>
    <s v=""/>
  </r>
  <r>
    <x v="1"/>
    <x v="2"/>
    <n v="1"/>
    <n v="0"/>
    <n v="0"/>
    <n v="0"/>
    <n v="0"/>
    <n v="0"/>
    <n v="0"/>
    <n v="0"/>
    <n v="0"/>
    <n v="0"/>
    <x v="1"/>
    <s v="Entre 21 et 60"/>
  </r>
  <r>
    <x v="1"/>
    <x v="0"/>
    <s v=""/>
    <s v=""/>
    <s v=""/>
    <s v=""/>
    <s v=""/>
    <s v=""/>
    <s v=""/>
    <s v=""/>
    <s v=""/>
    <s v=""/>
    <x v="0"/>
    <s v=""/>
  </r>
  <r>
    <x v="1"/>
    <x v="1"/>
    <n v="1"/>
    <n v="0"/>
    <n v="0"/>
    <n v="0"/>
    <n v="0"/>
    <n v="0"/>
    <n v="0"/>
    <n v="0"/>
    <n v="0"/>
    <n v="0"/>
    <x v="1"/>
    <s v="Entre 21 et 60"/>
  </r>
  <r>
    <x v="0"/>
    <x v="2"/>
    <n v="1"/>
    <n v="0"/>
    <n v="0"/>
    <n v="0"/>
    <n v="0"/>
    <n v="0"/>
    <n v="0"/>
    <n v="0"/>
    <n v="0"/>
    <n v="0"/>
    <x v="1"/>
    <s v="Entre 21 et 60"/>
  </r>
  <r>
    <x v="1"/>
    <x v="2"/>
    <n v="1"/>
    <n v="0"/>
    <n v="0"/>
    <n v="0"/>
    <n v="0"/>
    <n v="0"/>
    <n v="0"/>
    <n v="0"/>
    <n v="0"/>
    <n v="0"/>
    <x v="1"/>
    <s v="Entre 21 et 60"/>
  </r>
  <r>
    <x v="1"/>
    <x v="1"/>
    <n v="1"/>
    <n v="0"/>
    <n v="0"/>
    <n v="0"/>
    <n v="0"/>
    <n v="0"/>
    <n v="0"/>
    <n v="0"/>
    <n v="0"/>
    <n v="0"/>
    <x v="1"/>
    <s v="Entre 21 et 60"/>
  </r>
  <r>
    <x v="1"/>
    <x v="0"/>
    <s v=""/>
    <s v=""/>
    <s v=""/>
    <s v=""/>
    <s v=""/>
    <s v=""/>
    <s v=""/>
    <s v=""/>
    <s v=""/>
    <s v=""/>
    <x v="0"/>
    <s v=""/>
  </r>
  <r>
    <x v="1"/>
    <x v="0"/>
    <s v=""/>
    <s v=""/>
    <s v=""/>
    <s v=""/>
    <s v=""/>
    <s v=""/>
    <s v=""/>
    <s v=""/>
    <s v=""/>
    <s v=""/>
    <x v="0"/>
    <s v=""/>
  </r>
  <r>
    <x v="1"/>
    <x v="0"/>
    <s v=""/>
    <s v=""/>
    <s v=""/>
    <s v=""/>
    <s v=""/>
    <s v=""/>
    <s v=""/>
    <s v=""/>
    <s v=""/>
    <s v=""/>
    <x v="0"/>
    <s v=""/>
  </r>
  <r>
    <x v="0"/>
    <x v="0"/>
    <s v=""/>
    <s v=""/>
    <s v=""/>
    <s v=""/>
    <s v=""/>
    <s v=""/>
    <s v=""/>
    <s v=""/>
    <s v=""/>
    <s v=""/>
    <x v="0"/>
    <s v=""/>
  </r>
  <r>
    <x v="0"/>
    <x v="0"/>
    <s v=""/>
    <s v=""/>
    <s v=""/>
    <s v=""/>
    <s v=""/>
    <s v=""/>
    <s v=""/>
    <s v=""/>
    <s v=""/>
    <s v=""/>
    <x v="0"/>
    <s v=""/>
  </r>
  <r>
    <x v="1"/>
    <x v="0"/>
    <s v=""/>
    <s v=""/>
    <s v=""/>
    <s v=""/>
    <s v=""/>
    <s v=""/>
    <s v=""/>
    <s v=""/>
    <s v=""/>
    <s v=""/>
    <x v="0"/>
    <s v=""/>
  </r>
  <r>
    <x v="1"/>
    <x v="1"/>
    <n v="1"/>
    <n v="0"/>
    <n v="0"/>
    <n v="0"/>
    <n v="0"/>
    <n v="0"/>
    <n v="0"/>
    <n v="0"/>
    <n v="0"/>
    <n v="0"/>
    <x v="1"/>
    <s v="Entre 21 et 60"/>
  </r>
  <r>
    <x v="1"/>
    <x v="1"/>
    <n v="1"/>
    <n v="0"/>
    <n v="0"/>
    <n v="0"/>
    <n v="0"/>
    <n v="0"/>
    <n v="0"/>
    <n v="0"/>
    <n v="0"/>
    <n v="0"/>
    <x v="3"/>
    <s v="Entre 21 et 60"/>
  </r>
  <r>
    <x v="1"/>
    <x v="1"/>
    <n v="1"/>
    <n v="0"/>
    <n v="0"/>
    <n v="0"/>
    <n v="0"/>
    <n v="0"/>
    <n v="0"/>
    <n v="0"/>
    <n v="0"/>
    <n v="0"/>
    <x v="1"/>
    <s v="Moins de 20"/>
  </r>
  <r>
    <x v="1"/>
    <x v="1"/>
    <n v="1"/>
    <n v="0"/>
    <n v="0"/>
    <n v="0"/>
    <n v="0"/>
    <n v="0"/>
    <n v="0"/>
    <n v="0"/>
    <n v="0"/>
    <n v="0"/>
    <x v="3"/>
    <s v="Entre 21 et 60"/>
  </r>
  <r>
    <x v="0"/>
    <x v="1"/>
    <n v="1"/>
    <n v="0"/>
    <n v="0"/>
    <n v="0"/>
    <n v="0"/>
    <n v="0"/>
    <n v="0"/>
    <n v="0"/>
    <n v="0"/>
    <n v="0"/>
    <x v="1"/>
    <s v="Entre 21 et 60"/>
  </r>
  <r>
    <x v="0"/>
    <x v="2"/>
    <n v="1"/>
    <n v="0"/>
    <n v="0"/>
    <n v="0"/>
    <n v="0"/>
    <n v="0"/>
    <n v="0"/>
    <n v="0"/>
    <n v="0"/>
    <n v="0"/>
    <x v="1"/>
    <s v="Entre 21 et 60"/>
  </r>
  <r>
    <x v="1"/>
    <x v="2"/>
    <n v="1"/>
    <n v="0"/>
    <n v="0"/>
    <n v="0"/>
    <n v="0"/>
    <n v="0"/>
    <n v="0"/>
    <n v="0"/>
    <n v="0"/>
    <n v="0"/>
    <x v="1"/>
    <s v="Entre 21 et 60"/>
  </r>
  <r>
    <x v="1"/>
    <x v="0"/>
    <s v=""/>
    <s v=""/>
    <s v=""/>
    <s v=""/>
    <s v=""/>
    <s v=""/>
    <s v=""/>
    <s v=""/>
    <s v=""/>
    <s v=""/>
    <x v="0"/>
    <s v=""/>
  </r>
  <r>
    <x v="1"/>
    <x v="0"/>
    <s v=""/>
    <s v=""/>
    <s v=""/>
    <s v=""/>
    <s v=""/>
    <s v=""/>
    <s v=""/>
    <s v=""/>
    <s v=""/>
    <s v=""/>
    <x v="0"/>
    <s v=""/>
  </r>
  <r>
    <x v="0"/>
    <x v="0"/>
    <s v=""/>
    <s v=""/>
    <s v=""/>
    <s v=""/>
    <s v=""/>
    <s v=""/>
    <s v=""/>
    <s v=""/>
    <s v=""/>
    <s v=""/>
    <x v="0"/>
    <s v=""/>
  </r>
  <r>
    <x v="1"/>
    <x v="0"/>
    <s v=""/>
    <s v=""/>
    <s v=""/>
    <s v=""/>
    <s v=""/>
    <s v=""/>
    <s v=""/>
    <s v=""/>
    <s v=""/>
    <s v=""/>
    <x v="0"/>
    <s v=""/>
  </r>
  <r>
    <x v="1"/>
    <x v="0"/>
    <s v=""/>
    <s v=""/>
    <s v=""/>
    <s v=""/>
    <s v=""/>
    <s v=""/>
    <s v=""/>
    <s v=""/>
    <s v=""/>
    <s v=""/>
    <x v="0"/>
    <s v=""/>
  </r>
  <r>
    <x v="1"/>
    <x v="1"/>
    <n v="1"/>
    <n v="0"/>
    <n v="0"/>
    <n v="0"/>
    <n v="0"/>
    <n v="0"/>
    <n v="0"/>
    <n v="0"/>
    <n v="0"/>
    <n v="0"/>
    <x v="3"/>
    <s v="Entre 21 et 60"/>
  </r>
  <r>
    <x v="1"/>
    <x v="1"/>
    <n v="1"/>
    <n v="0"/>
    <n v="0"/>
    <n v="0"/>
    <n v="0"/>
    <n v="0"/>
    <n v="0"/>
    <n v="0"/>
    <n v="0"/>
    <n v="0"/>
    <x v="1"/>
    <s v="Moins de 20"/>
  </r>
  <r>
    <x v="1"/>
    <x v="0"/>
    <s v=""/>
    <s v=""/>
    <s v=""/>
    <s v=""/>
    <s v=""/>
    <s v=""/>
    <s v=""/>
    <s v=""/>
    <s v=""/>
    <s v=""/>
    <x v="0"/>
    <s v=""/>
  </r>
  <r>
    <x v="0"/>
    <x v="2"/>
    <n v="1"/>
    <n v="0"/>
    <n v="0"/>
    <n v="0"/>
    <n v="0"/>
    <n v="0"/>
    <n v="0"/>
    <n v="0"/>
    <n v="0"/>
    <n v="0"/>
    <x v="1"/>
    <s v="Moins de 20"/>
  </r>
  <r>
    <x v="1"/>
    <x v="1"/>
    <n v="1"/>
    <n v="0"/>
    <n v="0"/>
    <n v="0"/>
    <n v="0"/>
    <n v="0"/>
    <n v="0"/>
    <n v="0"/>
    <n v="0"/>
    <n v="0"/>
    <x v="1"/>
    <s v="Entre 21 et 60"/>
  </r>
  <r>
    <x v="1"/>
    <x v="1"/>
    <n v="1"/>
    <n v="0"/>
    <n v="0"/>
    <n v="0"/>
    <n v="0"/>
    <n v="0"/>
    <n v="0"/>
    <n v="0"/>
    <n v="0"/>
    <n v="0"/>
    <x v="1"/>
    <s v="Entre 21 et 60"/>
  </r>
  <r>
    <x v="1"/>
    <x v="1"/>
    <n v="1"/>
    <n v="0"/>
    <n v="0"/>
    <n v="0"/>
    <n v="0"/>
    <n v="0"/>
    <n v="0"/>
    <n v="0"/>
    <n v="0"/>
    <n v="0"/>
    <x v="1"/>
    <s v="Entre 21 et 60"/>
  </r>
  <r>
    <x v="1"/>
    <x v="1"/>
    <n v="1"/>
    <n v="0"/>
    <n v="0"/>
    <n v="0"/>
    <n v="0"/>
    <n v="0"/>
    <n v="0"/>
    <n v="0"/>
    <n v="0"/>
    <n v="0"/>
    <x v="3"/>
    <s v="Entre 21 et 60"/>
  </r>
  <r>
    <x v="1"/>
    <x v="1"/>
    <n v="1"/>
    <n v="0"/>
    <n v="1"/>
    <n v="0"/>
    <n v="1"/>
    <n v="0"/>
    <n v="0"/>
    <n v="0"/>
    <n v="0"/>
    <n v="0"/>
    <x v="3"/>
    <s v="Entre 21 et 60"/>
  </r>
  <r>
    <x v="1"/>
    <x v="1"/>
    <n v="1"/>
    <n v="0"/>
    <n v="0"/>
    <n v="0"/>
    <n v="1"/>
    <n v="0"/>
    <n v="0"/>
    <n v="0"/>
    <n v="0"/>
    <n v="0"/>
    <x v="3"/>
    <s v="Je ne sais pas / Je ne souhaite pas répondre"/>
  </r>
  <r>
    <x v="1"/>
    <x v="1"/>
    <n v="1"/>
    <n v="0"/>
    <n v="0"/>
    <n v="0"/>
    <n v="0"/>
    <n v="0"/>
    <n v="0"/>
    <n v="0"/>
    <n v="0"/>
    <n v="0"/>
    <x v="3"/>
    <s v="Je ne sais pas / Je ne souhaite pas répondre"/>
  </r>
  <r>
    <x v="1"/>
    <x v="1"/>
    <n v="1"/>
    <n v="0"/>
    <n v="1"/>
    <n v="0"/>
    <n v="1"/>
    <n v="0"/>
    <n v="0"/>
    <n v="0"/>
    <n v="0"/>
    <n v="0"/>
    <x v="3"/>
    <s v="Moins de 20"/>
  </r>
  <r>
    <x v="1"/>
    <x v="2"/>
    <n v="1"/>
    <n v="0"/>
    <n v="0"/>
    <n v="0"/>
    <n v="0"/>
    <n v="0"/>
    <n v="0"/>
    <n v="0"/>
    <n v="0"/>
    <n v="0"/>
    <x v="1"/>
    <s v="Moins de 20"/>
  </r>
  <r>
    <x v="1"/>
    <x v="2"/>
    <n v="1"/>
    <n v="0"/>
    <n v="0"/>
    <n v="0"/>
    <n v="0"/>
    <n v="0"/>
    <n v="0"/>
    <n v="0"/>
    <n v="0"/>
    <n v="0"/>
    <x v="3"/>
    <s v="Je ne sais pas / Je ne souhaite pas répondre"/>
  </r>
  <r>
    <x v="1"/>
    <x v="2"/>
    <n v="0"/>
    <n v="0"/>
    <n v="0"/>
    <n v="0"/>
    <n v="0"/>
    <n v="0"/>
    <n v="0"/>
    <n v="0"/>
    <n v="0"/>
    <n v="1"/>
    <x v="2"/>
    <s v="Je ne sais pas / Je ne souhaite pas répondre"/>
  </r>
  <r>
    <x v="1"/>
    <x v="1"/>
    <n v="1"/>
    <n v="0"/>
    <n v="0"/>
    <n v="0"/>
    <n v="0"/>
    <n v="0"/>
    <n v="0"/>
    <n v="0"/>
    <n v="0"/>
    <n v="0"/>
    <x v="4"/>
    <s v="Moins de 20"/>
  </r>
  <r>
    <x v="1"/>
    <x v="1"/>
    <n v="1"/>
    <n v="0"/>
    <n v="0"/>
    <n v="0"/>
    <n v="0"/>
    <n v="0"/>
    <n v="0"/>
    <n v="0"/>
    <n v="0"/>
    <n v="0"/>
    <x v="4"/>
    <s v="Moins de 20"/>
  </r>
  <r>
    <x v="1"/>
    <x v="0"/>
    <s v=""/>
    <s v=""/>
    <s v=""/>
    <s v=""/>
    <s v=""/>
    <s v=""/>
    <s v=""/>
    <s v=""/>
    <s v=""/>
    <s v=""/>
    <x v="0"/>
    <s v=""/>
  </r>
  <r>
    <x v="1"/>
    <x v="1"/>
    <n v="1"/>
    <n v="0"/>
    <n v="0"/>
    <n v="0"/>
    <n v="0"/>
    <n v="0"/>
    <n v="0"/>
    <n v="0"/>
    <n v="0"/>
    <n v="0"/>
    <x v="3"/>
    <s v="Moins de 20"/>
  </r>
  <r>
    <x v="1"/>
    <x v="1"/>
    <n v="1"/>
    <n v="0"/>
    <n v="0"/>
    <n v="0"/>
    <n v="0"/>
    <n v="0"/>
    <n v="0"/>
    <n v="0"/>
    <n v="0"/>
    <n v="0"/>
    <x v="1"/>
    <s v="Moins de 20"/>
  </r>
  <r>
    <x v="1"/>
    <x v="1"/>
    <n v="1"/>
    <n v="0"/>
    <n v="0"/>
    <n v="0"/>
    <n v="0"/>
    <n v="0"/>
    <n v="0"/>
    <n v="0"/>
    <n v="0"/>
    <n v="0"/>
    <x v="1"/>
    <s v="Moins de 20"/>
  </r>
  <r>
    <x v="1"/>
    <x v="1"/>
    <n v="1"/>
    <n v="0"/>
    <n v="0"/>
    <n v="0"/>
    <n v="0"/>
    <n v="0"/>
    <n v="0"/>
    <n v="0"/>
    <n v="0"/>
    <n v="0"/>
    <x v="1"/>
    <s v="Moins de 20"/>
  </r>
  <r>
    <x v="1"/>
    <x v="3"/>
    <n v="1"/>
    <n v="0"/>
    <n v="0"/>
    <n v="0"/>
    <n v="0"/>
    <n v="0"/>
    <n v="0"/>
    <n v="0"/>
    <n v="0"/>
    <n v="0"/>
    <x v="1"/>
    <s v="Moins de 20"/>
  </r>
  <r>
    <x v="1"/>
    <x v="3"/>
    <n v="1"/>
    <n v="0"/>
    <n v="0"/>
    <n v="0"/>
    <n v="0"/>
    <n v="0"/>
    <n v="0"/>
    <n v="0"/>
    <n v="0"/>
    <n v="0"/>
    <x v="1"/>
    <s v="Moins de 20"/>
  </r>
  <r>
    <x v="1"/>
    <x v="3"/>
    <n v="1"/>
    <n v="0"/>
    <n v="0"/>
    <n v="0"/>
    <n v="0"/>
    <n v="0"/>
    <n v="0"/>
    <n v="0"/>
    <n v="0"/>
    <n v="0"/>
    <x v="1"/>
    <s v="Moins de 20"/>
  </r>
  <r>
    <x v="1"/>
    <x v="0"/>
    <s v=""/>
    <s v=""/>
    <s v=""/>
    <s v=""/>
    <s v=""/>
    <s v=""/>
    <s v=""/>
    <s v=""/>
    <s v=""/>
    <s v=""/>
    <x v="0"/>
    <s v=""/>
  </r>
  <r>
    <x v="1"/>
    <x v="0"/>
    <s v=""/>
    <s v=""/>
    <s v=""/>
    <s v=""/>
    <s v=""/>
    <s v=""/>
    <s v=""/>
    <s v=""/>
    <s v=""/>
    <s v=""/>
    <x v="0"/>
    <s v=""/>
  </r>
  <r>
    <x v="1"/>
    <x v="0"/>
    <s v=""/>
    <s v=""/>
    <s v=""/>
    <s v=""/>
    <s v=""/>
    <s v=""/>
    <s v=""/>
    <s v=""/>
    <s v=""/>
    <s v=""/>
    <x v="0"/>
    <s v=""/>
  </r>
  <r>
    <x v="1"/>
    <x v="0"/>
    <s v=""/>
    <s v=""/>
    <s v=""/>
    <s v=""/>
    <s v=""/>
    <s v=""/>
    <s v=""/>
    <s v=""/>
    <s v=""/>
    <s v=""/>
    <x v="0"/>
    <s v=""/>
  </r>
  <r>
    <x v="1"/>
    <x v="0"/>
    <s v=""/>
    <s v=""/>
    <s v=""/>
    <s v=""/>
    <s v=""/>
    <s v=""/>
    <s v=""/>
    <s v=""/>
    <s v=""/>
    <s v=""/>
    <x v="0"/>
    <s v=""/>
  </r>
  <r>
    <x v="1"/>
    <x v="0"/>
    <s v=""/>
    <s v=""/>
    <s v=""/>
    <s v=""/>
    <s v=""/>
    <s v=""/>
    <s v=""/>
    <s v=""/>
    <s v=""/>
    <s v=""/>
    <x v="0"/>
    <s v=""/>
  </r>
  <r>
    <x v="1"/>
    <x v="0"/>
    <s v=""/>
    <s v=""/>
    <s v=""/>
    <s v=""/>
    <s v=""/>
    <s v=""/>
    <s v=""/>
    <s v=""/>
    <s v=""/>
    <s v=""/>
    <x v="0"/>
    <s v=""/>
  </r>
  <r>
    <x v="1"/>
    <x v="0"/>
    <s v=""/>
    <s v=""/>
    <s v=""/>
    <s v=""/>
    <s v=""/>
    <s v=""/>
    <s v=""/>
    <s v=""/>
    <s v=""/>
    <s v=""/>
    <x v="0"/>
    <s v=""/>
  </r>
  <r>
    <x v="1"/>
    <x v="0"/>
    <s v=""/>
    <s v=""/>
    <s v=""/>
    <s v=""/>
    <s v=""/>
    <s v=""/>
    <s v=""/>
    <s v=""/>
    <s v=""/>
    <s v=""/>
    <x v="0"/>
    <s v=""/>
  </r>
  <r>
    <x v="1"/>
    <x v="0"/>
    <s v=""/>
    <s v=""/>
    <s v=""/>
    <s v=""/>
    <s v=""/>
    <s v=""/>
    <s v=""/>
    <s v=""/>
    <s v=""/>
    <s v=""/>
    <x v="0"/>
    <s v=""/>
  </r>
  <r>
    <x v="1"/>
    <x v="1"/>
    <n v="1"/>
    <n v="0"/>
    <n v="0"/>
    <n v="0"/>
    <n v="0"/>
    <n v="0"/>
    <n v="0"/>
    <n v="0"/>
    <n v="0"/>
    <n v="0"/>
    <x v="1"/>
    <s v="Moins de 20"/>
  </r>
  <r>
    <x v="1"/>
    <x v="1"/>
    <n v="1"/>
    <n v="0"/>
    <n v="0"/>
    <n v="0"/>
    <n v="0"/>
    <n v="0"/>
    <n v="0"/>
    <n v="0"/>
    <n v="0"/>
    <n v="0"/>
    <x v="1"/>
    <s v="Moins de 20"/>
  </r>
  <r>
    <x v="1"/>
    <x v="3"/>
    <n v="1"/>
    <n v="0"/>
    <n v="0"/>
    <n v="0"/>
    <n v="0"/>
    <n v="0"/>
    <n v="0"/>
    <n v="0"/>
    <n v="0"/>
    <n v="0"/>
    <x v="2"/>
    <s v="Moins de 20"/>
  </r>
  <r>
    <x v="1"/>
    <x v="1"/>
    <n v="1"/>
    <n v="0"/>
    <n v="0"/>
    <n v="0"/>
    <n v="0"/>
    <n v="0"/>
    <n v="0"/>
    <n v="0"/>
    <n v="0"/>
    <n v="0"/>
    <x v="1"/>
    <s v="Moins de 20"/>
  </r>
  <r>
    <x v="1"/>
    <x v="1"/>
    <n v="1"/>
    <n v="0"/>
    <n v="0"/>
    <n v="0"/>
    <n v="0"/>
    <n v="0"/>
    <n v="0"/>
    <n v="0"/>
    <n v="0"/>
    <n v="0"/>
    <x v="1"/>
    <s v="Moins de 20"/>
  </r>
  <r>
    <x v="1"/>
    <x v="1"/>
    <n v="1"/>
    <n v="0"/>
    <n v="0"/>
    <n v="0"/>
    <n v="0"/>
    <n v="0"/>
    <n v="0"/>
    <n v="0"/>
    <n v="0"/>
    <n v="0"/>
    <x v="1"/>
    <s v="Moins de 20"/>
  </r>
  <r>
    <x v="1"/>
    <x v="3"/>
    <n v="1"/>
    <n v="0"/>
    <n v="0"/>
    <n v="0"/>
    <n v="0"/>
    <n v="0"/>
    <n v="0"/>
    <n v="0"/>
    <n v="0"/>
    <n v="0"/>
    <x v="1"/>
    <s v="Moins de 20"/>
  </r>
  <r>
    <x v="1"/>
    <x v="1"/>
    <n v="1"/>
    <n v="0"/>
    <n v="0"/>
    <n v="0"/>
    <n v="0"/>
    <n v="0"/>
    <n v="0"/>
    <n v="0"/>
    <n v="0"/>
    <n v="0"/>
    <x v="1"/>
    <s v="Moins de 20"/>
  </r>
  <r>
    <x v="1"/>
    <x v="2"/>
    <n v="1"/>
    <n v="0"/>
    <n v="0"/>
    <n v="0"/>
    <n v="0"/>
    <n v="0"/>
    <n v="0"/>
    <n v="0"/>
    <n v="0"/>
    <n v="0"/>
    <x v="1"/>
    <s v="Moins de 20"/>
  </r>
  <r>
    <x v="1"/>
    <x v="2"/>
    <n v="1"/>
    <n v="0"/>
    <n v="0"/>
    <n v="0"/>
    <n v="0"/>
    <n v="0"/>
    <n v="0"/>
    <n v="0"/>
    <n v="0"/>
    <n v="0"/>
    <x v="1"/>
    <s v="Moins de 20"/>
  </r>
  <r>
    <x v="1"/>
    <x v="1"/>
    <n v="1"/>
    <n v="0"/>
    <n v="0"/>
    <n v="0"/>
    <n v="0"/>
    <n v="0"/>
    <n v="0"/>
    <n v="0"/>
    <n v="0"/>
    <n v="0"/>
    <x v="1"/>
    <s v="Entre 21 et 60"/>
  </r>
  <r>
    <x v="1"/>
    <x v="1"/>
    <n v="1"/>
    <n v="0"/>
    <n v="0"/>
    <n v="0"/>
    <n v="0"/>
    <n v="0"/>
    <n v="0"/>
    <n v="0"/>
    <n v="0"/>
    <n v="0"/>
    <x v="1"/>
    <s v="Entre 21 et 60"/>
  </r>
  <r>
    <x v="1"/>
    <x v="2"/>
    <n v="1"/>
    <n v="0"/>
    <n v="0"/>
    <n v="0"/>
    <n v="0"/>
    <n v="0"/>
    <n v="0"/>
    <n v="0"/>
    <n v="0"/>
    <n v="0"/>
    <x v="1"/>
    <s v="Entre 21 et 60"/>
  </r>
  <r>
    <x v="1"/>
    <x v="1"/>
    <n v="1"/>
    <n v="0"/>
    <n v="0"/>
    <n v="0"/>
    <n v="0"/>
    <n v="0"/>
    <n v="0"/>
    <n v="0"/>
    <n v="0"/>
    <n v="0"/>
    <x v="2"/>
    <s v="Moins de 20"/>
  </r>
  <r>
    <x v="1"/>
    <x v="1"/>
    <n v="1"/>
    <n v="0"/>
    <n v="0"/>
    <n v="0"/>
    <n v="0"/>
    <n v="0"/>
    <n v="0"/>
    <n v="0"/>
    <n v="0"/>
    <n v="0"/>
    <x v="2"/>
    <s v="Moins de 20"/>
  </r>
  <r>
    <x v="1"/>
    <x v="1"/>
    <n v="1"/>
    <n v="0"/>
    <n v="0"/>
    <n v="0"/>
    <n v="0"/>
    <n v="0"/>
    <n v="0"/>
    <n v="0"/>
    <n v="0"/>
    <n v="0"/>
    <x v="2"/>
    <s v="Entre 21 et 60"/>
  </r>
  <r>
    <x v="0"/>
    <x v="2"/>
    <n v="1"/>
    <n v="0"/>
    <n v="0"/>
    <n v="0"/>
    <n v="0"/>
    <n v="0"/>
    <n v="1"/>
    <n v="1"/>
    <n v="0"/>
    <n v="0"/>
    <x v="3"/>
    <s v="Plus de 60"/>
  </r>
  <r>
    <x v="0"/>
    <x v="0"/>
    <s v=""/>
    <s v=""/>
    <s v=""/>
    <s v=""/>
    <s v=""/>
    <s v=""/>
    <s v=""/>
    <s v=""/>
    <s v=""/>
    <s v=""/>
    <x v="0"/>
    <s v=""/>
  </r>
  <r>
    <x v="1"/>
    <x v="0"/>
    <s v=""/>
    <s v=""/>
    <s v=""/>
    <s v=""/>
    <s v=""/>
    <s v=""/>
    <s v=""/>
    <s v=""/>
    <s v=""/>
    <s v=""/>
    <x v="0"/>
    <s v=""/>
  </r>
  <r>
    <x v="1"/>
    <x v="0"/>
    <s v=""/>
    <s v=""/>
    <s v=""/>
    <s v=""/>
    <s v=""/>
    <s v=""/>
    <s v=""/>
    <s v=""/>
    <s v=""/>
    <s v=""/>
    <x v="0"/>
    <s v=""/>
  </r>
  <r>
    <x v="0"/>
    <x v="0"/>
    <s v=""/>
    <s v=""/>
    <s v=""/>
    <s v=""/>
    <s v=""/>
    <s v=""/>
    <s v=""/>
    <s v=""/>
    <s v=""/>
    <s v=""/>
    <x v="0"/>
    <s v=""/>
  </r>
  <r>
    <x v="1"/>
    <x v="0"/>
    <s v=""/>
    <s v=""/>
    <s v=""/>
    <s v=""/>
    <s v=""/>
    <s v=""/>
    <s v=""/>
    <s v=""/>
    <s v=""/>
    <s v=""/>
    <x v="0"/>
    <s v=""/>
  </r>
  <r>
    <x v="1"/>
    <x v="1"/>
    <n v="1"/>
    <n v="0"/>
    <n v="0"/>
    <n v="0"/>
    <n v="0"/>
    <n v="0"/>
    <n v="0"/>
    <n v="0"/>
    <n v="0"/>
    <n v="0"/>
    <x v="1"/>
    <s v="Entre 21 et 60"/>
  </r>
  <r>
    <x v="1"/>
    <x v="1"/>
    <n v="1"/>
    <n v="0"/>
    <n v="0"/>
    <n v="0"/>
    <n v="0"/>
    <n v="0"/>
    <n v="0"/>
    <n v="0"/>
    <n v="0"/>
    <n v="0"/>
    <x v="1"/>
    <s v="Entre 21 et 60"/>
  </r>
  <r>
    <x v="1"/>
    <x v="1"/>
    <n v="1"/>
    <n v="0"/>
    <n v="0"/>
    <n v="0"/>
    <n v="0"/>
    <n v="0"/>
    <n v="0"/>
    <n v="0"/>
    <n v="0"/>
    <n v="0"/>
    <x v="1"/>
    <s v="Plus de 60"/>
  </r>
  <r>
    <x v="1"/>
    <x v="2"/>
    <n v="1"/>
    <n v="0"/>
    <n v="0"/>
    <n v="0"/>
    <n v="0"/>
    <n v="0"/>
    <n v="0"/>
    <n v="0"/>
    <n v="1"/>
    <n v="0"/>
    <x v="1"/>
    <s v="Plus de 60"/>
  </r>
  <r>
    <x v="1"/>
    <x v="0"/>
    <s v=""/>
    <s v=""/>
    <s v=""/>
    <s v=""/>
    <s v=""/>
    <s v=""/>
    <s v=""/>
    <s v=""/>
    <s v=""/>
    <s v=""/>
    <x v="0"/>
    <s v=""/>
  </r>
  <r>
    <x v="1"/>
    <x v="0"/>
    <s v=""/>
    <s v=""/>
    <s v=""/>
    <s v=""/>
    <s v=""/>
    <s v=""/>
    <s v=""/>
    <s v=""/>
    <s v=""/>
    <s v=""/>
    <x v="0"/>
    <s v=""/>
  </r>
  <r>
    <x v="1"/>
    <x v="0"/>
    <s v=""/>
    <s v=""/>
    <s v=""/>
    <s v=""/>
    <s v=""/>
    <s v=""/>
    <s v=""/>
    <s v=""/>
    <s v=""/>
    <s v=""/>
    <x v="0"/>
    <s v=""/>
  </r>
  <r>
    <x v="1"/>
    <x v="0"/>
    <s v=""/>
    <s v=""/>
    <s v=""/>
    <s v=""/>
    <s v=""/>
    <s v=""/>
    <s v=""/>
    <s v=""/>
    <s v=""/>
    <s v=""/>
    <x v="0"/>
    <s v=""/>
  </r>
  <r>
    <x v="0"/>
    <x v="0"/>
    <s v=""/>
    <s v=""/>
    <s v=""/>
    <s v=""/>
    <s v=""/>
    <s v=""/>
    <s v=""/>
    <s v=""/>
    <s v=""/>
    <s v=""/>
    <x v="0"/>
    <s v=""/>
  </r>
  <r>
    <x v="1"/>
    <x v="0"/>
    <s v=""/>
    <s v=""/>
    <s v=""/>
    <s v=""/>
    <s v=""/>
    <s v=""/>
    <s v=""/>
    <s v=""/>
    <s v=""/>
    <s v=""/>
    <x v="0"/>
    <s v=""/>
  </r>
  <r>
    <x v="1"/>
    <x v="0"/>
    <s v=""/>
    <s v=""/>
    <s v=""/>
    <s v=""/>
    <s v=""/>
    <s v=""/>
    <s v=""/>
    <s v=""/>
    <s v=""/>
    <s v=""/>
    <x v="0"/>
    <s v=""/>
  </r>
  <r>
    <x v="0"/>
    <x v="0"/>
    <s v=""/>
    <s v=""/>
    <s v=""/>
    <s v=""/>
    <s v=""/>
    <s v=""/>
    <s v=""/>
    <s v=""/>
    <s v=""/>
    <s v=""/>
    <x v="0"/>
    <s v=""/>
  </r>
  <r>
    <x v="1"/>
    <x v="0"/>
    <s v=""/>
    <s v=""/>
    <s v=""/>
    <s v=""/>
    <s v=""/>
    <s v=""/>
    <s v=""/>
    <s v=""/>
    <s v=""/>
    <s v=""/>
    <x v="0"/>
    <s v=""/>
  </r>
  <r>
    <x v="0"/>
    <x v="0"/>
    <s v=""/>
    <s v=""/>
    <s v=""/>
    <s v=""/>
    <s v=""/>
    <s v=""/>
    <s v=""/>
    <s v=""/>
    <s v=""/>
    <s v=""/>
    <x v="0"/>
    <s v=""/>
  </r>
  <r>
    <x v="1"/>
    <x v="1"/>
    <n v="1"/>
    <n v="0"/>
    <n v="0"/>
    <n v="0"/>
    <n v="0"/>
    <n v="0"/>
    <n v="0"/>
    <n v="0"/>
    <n v="0"/>
    <n v="0"/>
    <x v="1"/>
    <s v="Moins de 20"/>
  </r>
  <r>
    <x v="1"/>
    <x v="3"/>
    <n v="1"/>
    <n v="0"/>
    <n v="0"/>
    <n v="0"/>
    <n v="0"/>
    <n v="0"/>
    <n v="0"/>
    <n v="0"/>
    <n v="0"/>
    <n v="0"/>
    <x v="1"/>
    <s v="Moins de 20"/>
  </r>
  <r>
    <x v="1"/>
    <x v="2"/>
    <n v="1"/>
    <n v="0"/>
    <n v="1"/>
    <n v="0"/>
    <n v="0"/>
    <n v="0"/>
    <n v="0"/>
    <n v="0"/>
    <n v="0"/>
    <n v="0"/>
    <x v="1"/>
    <s v="Je ne sais pas / Je ne souhaite pas répondre"/>
  </r>
  <r>
    <x v="1"/>
    <x v="0"/>
    <s v=""/>
    <s v=""/>
    <s v=""/>
    <s v=""/>
    <s v=""/>
    <s v=""/>
    <s v=""/>
    <s v=""/>
    <s v=""/>
    <s v=""/>
    <x v="0"/>
    <s v=""/>
  </r>
  <r>
    <x v="1"/>
    <x v="0"/>
    <s v=""/>
    <s v=""/>
    <s v=""/>
    <s v=""/>
    <s v=""/>
    <s v=""/>
    <s v=""/>
    <s v=""/>
    <s v=""/>
    <s v=""/>
    <x v="0"/>
    <s v=""/>
  </r>
  <r>
    <x v="1"/>
    <x v="0"/>
    <s v=""/>
    <s v=""/>
    <s v=""/>
    <s v=""/>
    <s v=""/>
    <s v=""/>
    <s v=""/>
    <s v=""/>
    <s v=""/>
    <s v=""/>
    <x v="0"/>
    <s v=""/>
  </r>
  <r>
    <x v="1"/>
    <x v="0"/>
    <s v=""/>
    <s v=""/>
    <s v=""/>
    <s v=""/>
    <s v=""/>
    <s v=""/>
    <s v=""/>
    <s v=""/>
    <s v=""/>
    <s v=""/>
    <x v="0"/>
    <s v=""/>
  </r>
  <r>
    <x v="0"/>
    <x v="2"/>
    <n v="1"/>
    <n v="0"/>
    <n v="1"/>
    <n v="0"/>
    <n v="0"/>
    <n v="0"/>
    <n v="0"/>
    <n v="0"/>
    <n v="0"/>
    <n v="0"/>
    <x v="3"/>
    <s v="Moins de 20"/>
  </r>
  <r>
    <x v="1"/>
    <x v="0"/>
    <s v=""/>
    <s v=""/>
    <s v=""/>
    <s v=""/>
    <s v=""/>
    <s v=""/>
    <s v=""/>
    <s v=""/>
    <s v=""/>
    <s v=""/>
    <x v="0"/>
    <s v=""/>
  </r>
  <r>
    <x v="1"/>
    <x v="0"/>
    <s v=""/>
    <s v=""/>
    <s v=""/>
    <s v=""/>
    <s v=""/>
    <s v=""/>
    <s v=""/>
    <s v=""/>
    <s v=""/>
    <s v=""/>
    <x v="0"/>
    <s v=""/>
  </r>
  <r>
    <x v="1"/>
    <x v="0"/>
    <s v=""/>
    <s v=""/>
    <s v=""/>
    <s v=""/>
    <s v=""/>
    <s v=""/>
    <s v=""/>
    <s v=""/>
    <s v=""/>
    <s v=""/>
    <x v="0"/>
    <s v=""/>
  </r>
  <r>
    <x v="1"/>
    <x v="0"/>
    <s v=""/>
    <s v=""/>
    <s v=""/>
    <s v=""/>
    <s v=""/>
    <s v=""/>
    <s v=""/>
    <s v=""/>
    <s v=""/>
    <s v=""/>
    <x v="0"/>
    <s v=""/>
  </r>
  <r>
    <x v="1"/>
    <x v="0"/>
    <s v=""/>
    <s v=""/>
    <s v=""/>
    <s v=""/>
    <s v=""/>
    <s v=""/>
    <s v=""/>
    <s v=""/>
    <s v=""/>
    <s v=""/>
    <x v="0"/>
    <s v=""/>
  </r>
  <r>
    <x v="0"/>
    <x v="0"/>
    <s v=""/>
    <s v=""/>
    <s v=""/>
    <s v=""/>
    <s v=""/>
    <s v=""/>
    <s v=""/>
    <s v=""/>
    <s v=""/>
    <s v=""/>
    <x v="0"/>
    <s v=""/>
  </r>
  <r>
    <x v="1"/>
    <x v="1"/>
    <n v="1"/>
    <n v="0"/>
    <n v="0"/>
    <n v="1"/>
    <n v="1"/>
    <n v="0"/>
    <n v="0"/>
    <n v="0"/>
    <n v="0"/>
    <n v="0"/>
    <x v="1"/>
    <s v="Plus de 60"/>
  </r>
  <r>
    <x v="1"/>
    <x v="1"/>
    <n v="1"/>
    <n v="0"/>
    <n v="0"/>
    <n v="1"/>
    <n v="1"/>
    <n v="0"/>
    <n v="0"/>
    <n v="0"/>
    <n v="0"/>
    <n v="0"/>
    <x v="3"/>
    <s v="Plus de 60"/>
  </r>
  <r>
    <x v="1"/>
    <x v="2"/>
    <n v="1"/>
    <n v="0"/>
    <n v="0"/>
    <n v="1"/>
    <n v="1"/>
    <n v="0"/>
    <n v="0"/>
    <n v="0"/>
    <n v="0"/>
    <n v="0"/>
    <x v="3"/>
    <s v="Plus de 60"/>
  </r>
  <r>
    <x v="1"/>
    <x v="3"/>
    <n v="1"/>
    <n v="0"/>
    <n v="0"/>
    <n v="0"/>
    <n v="0"/>
    <n v="0"/>
    <n v="0"/>
    <n v="0"/>
    <n v="0"/>
    <n v="0"/>
    <x v="1"/>
    <s v="Plus de 60"/>
  </r>
  <r>
    <x v="1"/>
    <x v="1"/>
    <n v="1"/>
    <n v="0"/>
    <n v="0"/>
    <n v="1"/>
    <n v="1"/>
    <n v="0"/>
    <n v="0"/>
    <n v="0"/>
    <n v="0"/>
    <n v="0"/>
    <x v="3"/>
    <s v="Entre 21 et 60"/>
  </r>
  <r>
    <x v="1"/>
    <x v="1"/>
    <n v="1"/>
    <n v="0"/>
    <n v="0"/>
    <n v="1"/>
    <n v="1"/>
    <n v="0"/>
    <n v="0"/>
    <n v="0"/>
    <n v="0"/>
    <n v="0"/>
    <x v="1"/>
    <s v="Entre 21 et 60"/>
  </r>
  <r>
    <x v="1"/>
    <x v="0"/>
    <s v=""/>
    <s v=""/>
    <s v=""/>
    <s v=""/>
    <s v=""/>
    <s v=""/>
    <s v=""/>
    <s v=""/>
    <s v=""/>
    <s v=""/>
    <x v="0"/>
    <s v=""/>
  </r>
  <r>
    <x v="0"/>
    <x v="0"/>
    <s v=""/>
    <s v=""/>
    <s v=""/>
    <s v=""/>
    <s v=""/>
    <s v=""/>
    <s v=""/>
    <s v=""/>
    <s v=""/>
    <s v=""/>
    <x v="0"/>
    <s v=""/>
  </r>
  <r>
    <x v="1"/>
    <x v="0"/>
    <s v=""/>
    <s v=""/>
    <s v=""/>
    <s v=""/>
    <s v=""/>
    <s v=""/>
    <s v=""/>
    <s v=""/>
    <s v=""/>
    <s v=""/>
    <x v="0"/>
    <s v=""/>
  </r>
  <r>
    <x v="0"/>
    <x v="0"/>
    <s v=""/>
    <s v=""/>
    <s v=""/>
    <s v=""/>
    <s v=""/>
    <s v=""/>
    <s v=""/>
    <s v=""/>
    <s v=""/>
    <s v=""/>
    <x v="0"/>
    <s v=""/>
  </r>
  <r>
    <x v="1"/>
    <x v="0"/>
    <s v=""/>
    <s v=""/>
    <s v=""/>
    <s v=""/>
    <s v=""/>
    <s v=""/>
    <s v=""/>
    <s v=""/>
    <s v=""/>
    <s v=""/>
    <x v="0"/>
    <s v=""/>
  </r>
  <r>
    <x v="1"/>
    <x v="0"/>
    <s v=""/>
    <s v=""/>
    <s v=""/>
    <s v=""/>
    <s v=""/>
    <s v=""/>
    <s v=""/>
    <s v=""/>
    <s v=""/>
    <s v=""/>
    <x v="0"/>
    <s v=""/>
  </r>
  <r>
    <x v="0"/>
    <x v="1"/>
    <n v="1"/>
    <n v="0"/>
    <n v="0"/>
    <n v="1"/>
    <n v="1"/>
    <n v="0"/>
    <n v="0"/>
    <n v="0"/>
    <n v="0"/>
    <n v="0"/>
    <x v="3"/>
    <s v="Entre 21 et 60"/>
  </r>
  <r>
    <x v="1"/>
    <x v="1"/>
    <n v="1"/>
    <n v="0"/>
    <n v="0"/>
    <n v="1"/>
    <n v="1"/>
    <n v="0"/>
    <n v="0"/>
    <n v="0"/>
    <n v="0"/>
    <n v="0"/>
    <x v="4"/>
    <s v="Entre 21 et 60"/>
  </r>
  <r>
    <x v="1"/>
    <x v="1"/>
    <n v="1"/>
    <n v="0"/>
    <n v="0"/>
    <n v="1"/>
    <n v="1"/>
    <n v="0"/>
    <n v="0"/>
    <n v="0"/>
    <n v="0"/>
    <n v="0"/>
    <x v="3"/>
    <s v="Entre 21 et 60"/>
  </r>
</pivotCacheRecords>
</file>

<file path=xl/pivotCache/pivotCacheRecords5.xml><?xml version="1.0" encoding="utf-8"?>
<pivotCacheRecords xmlns="http://schemas.openxmlformats.org/spreadsheetml/2006/main" xmlns:r="http://schemas.openxmlformats.org/officeDocument/2006/relationships" count="200">
  <r>
    <s v="Port-à-Piment"/>
    <s v="Port-à-piment"/>
    <s v="Marché de Port-à-Piment"/>
    <x v="0"/>
    <s v="Enquête auprès d'un client (pour l'eau de boisson uniquement)"/>
    <s v=""/>
    <s v=""/>
    <s v=""/>
    <s v=""/>
    <s v=""/>
    <s v=""/>
    <s v=""/>
    <s v=""/>
    <s v=""/>
    <s v=""/>
    <s v=""/>
    <s v=""/>
    <s v=""/>
    <s v=""/>
    <s v=""/>
    <n v="0.2"/>
    <s v="Homme"/>
    <s v=""/>
    <s v=""/>
    <s v=""/>
    <s v=""/>
    <s v=""/>
    <s v=""/>
    <s v=""/>
    <s v=""/>
    <s v=""/>
    <s v=""/>
    <s v=""/>
    <s v=""/>
  </r>
  <r>
    <s v="Port-à-Piment"/>
    <s v="Port-à-piment"/>
    <s v="Marché de Port-à-Piment"/>
    <x v="0"/>
    <s v="Enquête auprès d'un client (pour l'eau de boisson uniquement)"/>
    <s v=""/>
    <s v=""/>
    <s v=""/>
    <s v=""/>
    <s v=""/>
    <s v=""/>
    <s v=""/>
    <s v=""/>
    <s v=""/>
    <s v=""/>
    <s v=""/>
    <s v=""/>
    <s v=""/>
    <s v=""/>
    <s v=""/>
    <n v="0.2"/>
    <s v="Femme"/>
    <s v=""/>
    <s v=""/>
    <s v=""/>
    <s v=""/>
    <s v=""/>
    <s v=""/>
    <s v=""/>
    <s v=""/>
    <s v=""/>
    <s v=""/>
    <s v=""/>
    <s v=""/>
  </r>
  <r>
    <s v="Port-à-Piment"/>
    <s v="Port-à-piment"/>
    <s v="Marché de Port-à-Piment"/>
    <x v="0"/>
    <s v="Enquête auprès d'un client (pour l'eau de boisson uniquement)"/>
    <s v=""/>
    <s v=""/>
    <s v=""/>
    <s v=""/>
    <s v=""/>
    <s v=""/>
    <s v=""/>
    <s v=""/>
    <s v=""/>
    <s v=""/>
    <s v=""/>
    <s v=""/>
    <s v=""/>
    <s v=""/>
    <s v=""/>
    <n v="0.2"/>
    <s v="Femme"/>
    <s v=""/>
    <s v=""/>
    <s v=""/>
    <s v=""/>
    <s v=""/>
    <s v=""/>
    <s v=""/>
    <s v=""/>
    <s v=""/>
    <s v=""/>
    <s v=""/>
    <s v=""/>
  </r>
  <r>
    <s v="Port-à-Piment"/>
    <s v="Port-à-piment"/>
    <s v="Marché de Port-à-Piment"/>
    <x v="0"/>
    <s v="Enquête auprès d'un client (pour l'eau de boisson uniquement)"/>
    <s v=""/>
    <s v=""/>
    <s v=""/>
    <s v=""/>
    <s v=""/>
    <s v=""/>
    <s v=""/>
    <s v=""/>
    <s v=""/>
    <s v=""/>
    <s v=""/>
    <s v=""/>
    <s v=""/>
    <s v=""/>
    <s v=""/>
    <n v="0.2"/>
    <s v="Homme"/>
    <s v=""/>
    <s v=""/>
    <s v=""/>
    <s v=""/>
    <s v=""/>
    <s v=""/>
    <s v=""/>
    <s v=""/>
    <s v=""/>
    <s v=""/>
    <s v=""/>
    <s v=""/>
  </r>
  <r>
    <s v="Port-à-Piment"/>
    <s v="Port-à-piment"/>
    <s v="Marché de Port-à-Piment"/>
    <x v="0"/>
    <s v="Enquête auprès d'un client (pour l'eau de boisson uniquement)"/>
    <s v=""/>
    <s v=""/>
    <s v=""/>
    <s v=""/>
    <s v=""/>
    <s v=""/>
    <s v=""/>
    <s v=""/>
    <s v=""/>
    <s v=""/>
    <s v=""/>
    <s v=""/>
    <s v=""/>
    <s v=""/>
    <s v=""/>
    <n v="0.2"/>
    <s v="Homme"/>
    <s v=""/>
    <s v=""/>
    <s v=""/>
    <s v=""/>
    <s v=""/>
    <s v=""/>
    <s v=""/>
    <s v=""/>
    <s v=""/>
    <s v=""/>
    <s v=""/>
    <s v=""/>
  </r>
  <r>
    <s v="Beaumont"/>
    <s v="Centre-ville de Beaumont / Cassanette"/>
    <s v="Marché communal de Beaumont"/>
    <x v="1"/>
    <s v="Enquête auprès d'un client (pour l'eau de boisson uniquement)"/>
    <s v=""/>
    <s v=""/>
    <s v=""/>
    <s v=""/>
    <s v=""/>
    <s v=""/>
    <s v=""/>
    <s v=""/>
    <s v=""/>
    <s v=""/>
    <s v=""/>
    <s v=""/>
    <s v=""/>
    <s v=""/>
    <s v=""/>
    <n v="12"/>
    <s v="Femme"/>
    <s v=""/>
    <s v=""/>
    <s v=""/>
    <s v=""/>
    <s v=""/>
    <s v=""/>
    <s v=""/>
    <s v=""/>
    <s v=""/>
    <s v=""/>
    <s v=""/>
    <s v=""/>
  </r>
  <r>
    <s v="Beaumont"/>
    <s v="Centre-ville de Beaumont / Cassanette"/>
    <s v="Marché communal de Beaumont"/>
    <x v="1"/>
    <s v="Enquête auprès d'un client (pour l'eau de boisson uniquement)"/>
    <s v=""/>
    <s v=""/>
    <s v=""/>
    <s v=""/>
    <s v=""/>
    <s v=""/>
    <s v=""/>
    <s v=""/>
    <s v=""/>
    <s v=""/>
    <s v=""/>
    <s v=""/>
    <s v=""/>
    <s v=""/>
    <s v=""/>
    <n v="12"/>
    <s v="Femme"/>
    <s v=""/>
    <s v=""/>
    <s v=""/>
    <s v=""/>
    <s v=""/>
    <s v=""/>
    <s v=""/>
    <s v=""/>
    <s v=""/>
    <s v=""/>
    <s v=""/>
    <s v=""/>
  </r>
  <r>
    <s v="Beaumont"/>
    <s v="Centre-ville de Beaumont / Cassanette"/>
    <s v="Marché communal de Beaumont"/>
    <x v="1"/>
    <s v="Enquête auprès d'un client (pour l'eau de boisson uniquement)"/>
    <s v=""/>
    <s v=""/>
    <s v=""/>
    <s v=""/>
    <s v=""/>
    <s v=""/>
    <s v=""/>
    <s v=""/>
    <s v=""/>
    <s v=""/>
    <s v=""/>
    <s v=""/>
    <s v=""/>
    <s v=""/>
    <s v=""/>
    <n v="12"/>
    <s v="Femme"/>
    <s v=""/>
    <s v=""/>
    <s v=""/>
    <s v=""/>
    <s v=""/>
    <s v=""/>
    <s v=""/>
    <s v=""/>
    <s v=""/>
    <s v=""/>
    <s v=""/>
    <s v=""/>
  </r>
  <r>
    <s v="Beaumont"/>
    <s v="Centre-ville de Beaumont / Cassanette"/>
    <s v="Marché communal de Beaumont"/>
    <x v="1"/>
    <s v="Enquête auprès d'un client (pour l'eau de boisson uniquement)"/>
    <s v=""/>
    <s v=""/>
    <s v=""/>
    <s v=""/>
    <s v=""/>
    <s v=""/>
    <s v=""/>
    <s v=""/>
    <s v=""/>
    <s v=""/>
    <s v=""/>
    <s v=""/>
    <s v=""/>
    <s v=""/>
    <s v=""/>
    <n v="12"/>
    <s v="Homme"/>
    <s v=""/>
    <s v=""/>
    <s v=""/>
    <s v=""/>
    <s v=""/>
    <s v=""/>
    <s v=""/>
    <s v=""/>
    <s v=""/>
    <s v=""/>
    <s v=""/>
    <s v=""/>
  </r>
  <r>
    <s v="Beaumont"/>
    <s v="Centre-ville de Beaumont / Cassanette"/>
    <s v="Marché communal de Beaumont"/>
    <x v="1"/>
    <s v="Enquête auprès d'un client (pour l'eau de boisson uniquement)"/>
    <s v=""/>
    <s v=""/>
    <s v=""/>
    <s v=""/>
    <s v=""/>
    <s v=""/>
    <s v=""/>
    <s v=""/>
    <s v=""/>
    <s v=""/>
    <s v=""/>
    <s v=""/>
    <s v=""/>
    <s v=""/>
    <s v=""/>
    <n v="12"/>
    <s v="Femme"/>
    <s v=""/>
    <s v=""/>
    <s v=""/>
    <s v=""/>
    <s v=""/>
    <s v=""/>
    <s v=""/>
    <s v=""/>
    <s v=""/>
    <s v=""/>
    <s v=""/>
    <s v=""/>
  </r>
  <r>
    <s v="Beaumont"/>
    <s v="Centre-ville de Beaumont / Cassanette"/>
    <s v="Marché communal de Beaumont"/>
    <x v="1"/>
    <s v="Enquête auprès d'un client (pour l'eau de boisson uniquement)"/>
    <s v=""/>
    <s v=""/>
    <s v=""/>
    <s v=""/>
    <s v=""/>
    <s v=""/>
    <s v=""/>
    <s v=""/>
    <s v=""/>
    <s v=""/>
    <s v=""/>
    <s v=""/>
    <s v=""/>
    <s v=""/>
    <s v=""/>
    <n v="12"/>
    <s v="Femme"/>
    <s v=""/>
    <s v=""/>
    <s v=""/>
    <s v=""/>
    <s v=""/>
    <s v=""/>
    <s v=""/>
    <s v=""/>
    <s v=""/>
    <s v=""/>
    <s v=""/>
    <s v=""/>
  </r>
  <r>
    <s v="Beaumont"/>
    <s v="Centre-ville de Beaumont / Cassanette"/>
    <s v="Marché communal de Beaumont"/>
    <x v="1"/>
    <s v="Enquête auprès d'un client (pour l'eau de boisson uniquement)"/>
    <s v=""/>
    <s v=""/>
    <s v=""/>
    <s v=""/>
    <s v=""/>
    <s v=""/>
    <s v=""/>
    <s v=""/>
    <s v=""/>
    <s v=""/>
    <s v=""/>
    <s v=""/>
    <s v=""/>
    <s v=""/>
    <s v=""/>
    <n v="12"/>
    <s v="Homme"/>
    <s v=""/>
    <s v=""/>
    <s v=""/>
    <s v=""/>
    <s v=""/>
    <s v=""/>
    <s v=""/>
    <s v=""/>
    <s v=""/>
    <s v=""/>
    <s v=""/>
    <s v=""/>
  </r>
  <r>
    <s v="Beaumont"/>
    <s v="Centre-ville de Beaumont / Cassanette"/>
    <s v="Marché communal de Beaumont"/>
    <x v="1"/>
    <s v="Enquête auprès d'un client (pour l'eau de boisson uniquement)"/>
    <s v=""/>
    <s v=""/>
    <s v=""/>
    <s v=""/>
    <s v=""/>
    <s v=""/>
    <s v=""/>
    <s v=""/>
    <s v=""/>
    <s v=""/>
    <s v=""/>
    <s v=""/>
    <s v=""/>
    <s v=""/>
    <s v=""/>
    <n v="12"/>
    <s v="Homme"/>
    <s v=""/>
    <s v=""/>
    <s v=""/>
    <s v=""/>
    <s v=""/>
    <s v=""/>
    <s v=""/>
    <s v=""/>
    <s v=""/>
    <s v=""/>
    <s v=""/>
    <s v=""/>
  </r>
  <r>
    <s v="Beaumont"/>
    <s v="Centre-ville de Beaumont / Cassanette"/>
    <s v="Marché communal de Beaumont"/>
    <x v="1"/>
    <s v="Enquête auprès d'un client (pour l'eau de boisson uniquement)"/>
    <s v=""/>
    <s v=""/>
    <s v=""/>
    <s v=""/>
    <s v=""/>
    <s v=""/>
    <s v=""/>
    <s v=""/>
    <s v=""/>
    <s v=""/>
    <s v=""/>
    <s v=""/>
    <s v=""/>
    <s v=""/>
    <s v=""/>
    <n v="12"/>
    <s v="Femme"/>
    <s v=""/>
    <s v=""/>
    <s v=""/>
    <s v=""/>
    <s v=""/>
    <s v=""/>
    <s v=""/>
    <s v=""/>
    <s v=""/>
    <s v=""/>
    <s v=""/>
    <s v=""/>
  </r>
  <r>
    <s v="Beaumont"/>
    <s v="Centre-ville de Beaumont / Cassanette"/>
    <s v="Marché communal de Beaumont"/>
    <x v="1"/>
    <s v="Enquête auprès d'un client (pour l'eau de boisson uniquement)"/>
    <s v=""/>
    <s v=""/>
    <s v=""/>
    <s v=""/>
    <s v=""/>
    <s v=""/>
    <s v=""/>
    <s v=""/>
    <s v=""/>
    <s v=""/>
    <s v=""/>
    <s v=""/>
    <s v=""/>
    <s v=""/>
    <s v=""/>
    <n v="13"/>
    <s v="Femme"/>
    <s v=""/>
    <s v=""/>
    <s v=""/>
    <s v=""/>
    <s v=""/>
    <s v=""/>
    <s v=""/>
    <s v=""/>
    <s v=""/>
    <s v=""/>
    <s v=""/>
    <s v=""/>
  </r>
  <r>
    <s v="Chambellan"/>
    <s v="Centre-ville de Chambellan / Dejean"/>
    <s v="Marché communal de Chambellan"/>
    <x v="0"/>
    <s v="Enquête auprès d'un client (pour l'eau de boisson uniquement)"/>
    <s v=""/>
    <s v=""/>
    <s v=""/>
    <s v=""/>
    <s v=""/>
    <s v=""/>
    <s v=""/>
    <s v=""/>
    <s v=""/>
    <s v=""/>
    <s v=""/>
    <s v=""/>
    <s v=""/>
    <s v=""/>
    <s v=""/>
    <n v="13"/>
    <s v="Femme"/>
    <s v=""/>
    <s v=""/>
    <s v=""/>
    <s v=""/>
    <s v=""/>
    <s v=""/>
    <s v=""/>
    <s v=""/>
    <s v=""/>
    <s v=""/>
    <s v=""/>
    <s v=""/>
  </r>
  <r>
    <s v="Chambellan"/>
    <s v="Centre-ville de Chambellan / Dejean"/>
    <s v="Marché communal de Chambellan"/>
    <x v="0"/>
    <s v="Enquête auprès d'un client (pour l'eau de boisson uniquement)"/>
    <s v=""/>
    <s v=""/>
    <s v=""/>
    <s v=""/>
    <s v=""/>
    <s v=""/>
    <s v=""/>
    <s v=""/>
    <s v=""/>
    <s v=""/>
    <s v=""/>
    <s v=""/>
    <s v=""/>
    <s v=""/>
    <s v=""/>
    <n v="13"/>
    <s v="Femme"/>
    <s v=""/>
    <s v=""/>
    <s v=""/>
    <s v=""/>
    <s v=""/>
    <s v=""/>
    <s v=""/>
    <s v=""/>
    <s v=""/>
    <s v=""/>
    <s v=""/>
    <s v=""/>
  </r>
  <r>
    <s v="Chambellan"/>
    <s v="Centre-ville de Chambellan / Dejean"/>
    <s v="Marché communal de Chambellan"/>
    <x v="0"/>
    <s v="Enquête auprès d'un client (pour l'eau de boisson uniquement)"/>
    <s v=""/>
    <s v=""/>
    <s v=""/>
    <s v=""/>
    <s v=""/>
    <s v=""/>
    <s v=""/>
    <s v=""/>
    <s v=""/>
    <s v=""/>
    <s v=""/>
    <s v=""/>
    <s v=""/>
    <s v=""/>
    <s v=""/>
    <n v="13"/>
    <s v="Homme"/>
    <s v=""/>
    <s v=""/>
    <s v=""/>
    <s v=""/>
    <s v=""/>
    <s v=""/>
    <s v=""/>
    <s v=""/>
    <s v=""/>
    <s v=""/>
    <s v=""/>
    <s v=""/>
  </r>
  <r>
    <s v="Chambellan"/>
    <s v="Centre-ville de Chambellan / Dejean"/>
    <s v="Marché communal de Chambellan"/>
    <x v="0"/>
    <s v="Enquête auprès d'un client (pour l'eau de boisson uniquement)"/>
    <s v=""/>
    <s v=""/>
    <s v=""/>
    <s v=""/>
    <s v=""/>
    <s v=""/>
    <s v=""/>
    <s v=""/>
    <s v=""/>
    <s v=""/>
    <s v=""/>
    <s v=""/>
    <s v=""/>
    <s v=""/>
    <s v=""/>
    <n v="13"/>
    <s v="Femme"/>
    <s v=""/>
    <s v=""/>
    <s v=""/>
    <s v=""/>
    <s v=""/>
    <s v=""/>
    <s v=""/>
    <s v=""/>
    <s v=""/>
    <s v=""/>
    <s v=""/>
    <s v=""/>
  </r>
  <r>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Non, il n'y a pas eu de variation"/>
  </r>
  <r>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Non, il n'y a pas eu de variation"/>
  </r>
  <r>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Je ne sais pas / Je ne souhaite pas répondre"/>
  </r>
  <r>
    <s v="Chambellan"/>
    <s v="Centre-ville de Chambellan / Dejean"/>
    <s v="Marché communal de Chambellan"/>
    <x v="0"/>
    <s v="Enquête auprès d'un marchand"/>
    <s v=""/>
    <s v=""/>
    <s v=""/>
    <s v=""/>
    <s v=""/>
    <s v=""/>
    <s v=""/>
    <n v="15"/>
    <n v="25"/>
    <n v="30"/>
    <s v=""/>
    <n v="30"/>
    <n v="56.6666666666666"/>
    <n v="75"/>
    <n v="5"/>
    <s v=""/>
    <s v="Femme"/>
    <s v="Détaillant sur une table"/>
    <n v="1"/>
    <n v="0"/>
    <n v="0"/>
    <n v="0"/>
    <n v="0"/>
    <n v="0"/>
    <n v="0"/>
    <n v="0"/>
    <n v="0"/>
    <n v="0"/>
    <s v="Oui, il y a plus de commerçants par rapport au mois passé"/>
  </r>
  <r>
    <s v="Chambellan"/>
    <s v="Centre-ville de Chambellan / Dejean"/>
    <s v="Marché communal de Chambellan"/>
    <x v="0"/>
    <s v="Enquête auprès d'un client (pour l'eau de boisson uniquement)"/>
    <s v=""/>
    <s v=""/>
    <s v=""/>
    <s v=""/>
    <s v=""/>
    <s v=""/>
    <s v=""/>
    <s v=""/>
    <s v=""/>
    <s v=""/>
    <s v=""/>
    <s v=""/>
    <s v=""/>
    <s v=""/>
    <s v=""/>
    <n v="13"/>
    <s v="Femme"/>
    <s v=""/>
    <s v=""/>
    <s v=""/>
    <s v=""/>
    <s v=""/>
    <s v=""/>
    <s v=""/>
    <s v=""/>
    <s v=""/>
    <s v=""/>
    <s v=""/>
    <s v=""/>
  </r>
  <r>
    <s v="L'Estère"/>
    <s v="Centre-ville de l'Estère"/>
    <s v="Marché L'Estère"/>
    <x v="1"/>
    <s v="Enquête auprès d'un client (pour l'eau de boisson uniquement)"/>
    <s v=""/>
    <s v=""/>
    <s v=""/>
    <s v=""/>
    <s v=""/>
    <s v=""/>
    <s v=""/>
    <s v=""/>
    <s v=""/>
    <s v=""/>
    <s v=""/>
    <s v=""/>
    <s v=""/>
    <s v=""/>
    <s v=""/>
    <n v="0.5"/>
    <s v="Femme"/>
    <s v=""/>
    <s v=""/>
    <s v=""/>
    <s v=""/>
    <s v=""/>
    <s v=""/>
    <s v=""/>
    <s v=""/>
    <s v=""/>
    <s v=""/>
    <s v=""/>
    <s v=""/>
  </r>
  <r>
    <s v="L'Estère"/>
    <s v="Centre-ville de l'Estère"/>
    <s v="Marché L'Estère"/>
    <x v="1"/>
    <s v="Enquête auprès d'un client (pour l'eau de boisson uniquement)"/>
    <s v=""/>
    <s v=""/>
    <s v=""/>
    <s v=""/>
    <s v=""/>
    <s v=""/>
    <s v=""/>
    <s v=""/>
    <s v=""/>
    <s v=""/>
    <s v=""/>
    <s v=""/>
    <s v=""/>
    <s v=""/>
    <s v=""/>
    <n v="15"/>
    <s v="Femme"/>
    <s v=""/>
    <s v=""/>
    <s v=""/>
    <s v=""/>
    <s v=""/>
    <s v=""/>
    <s v=""/>
    <s v=""/>
    <s v=""/>
    <s v=""/>
    <s v=""/>
    <s v=""/>
  </r>
  <r>
    <s v="L'Estère"/>
    <s v="Centre-ville de l'Estère"/>
    <s v="Marché L'Estère"/>
    <x v="1"/>
    <s v="Enquête auprès d'un client (pour l'eau de boisson uniquement)"/>
    <s v=""/>
    <s v=""/>
    <s v=""/>
    <s v=""/>
    <s v=""/>
    <s v=""/>
    <s v=""/>
    <s v=""/>
    <s v=""/>
    <s v=""/>
    <s v=""/>
    <s v=""/>
    <s v=""/>
    <s v=""/>
    <s v=""/>
    <n v="10"/>
    <s v="Femme"/>
    <s v=""/>
    <s v=""/>
    <s v=""/>
    <s v=""/>
    <s v=""/>
    <s v=""/>
    <s v=""/>
    <s v=""/>
    <s v=""/>
    <s v=""/>
    <s v=""/>
    <s v=""/>
  </r>
  <r>
    <s v="L'Estère"/>
    <s v="Centre-ville de l'Estère"/>
    <s v="Marché L'Estère"/>
    <x v="1"/>
    <s v="Enquête auprès d'un client (pour l'eau de boisson uniquement)"/>
    <s v=""/>
    <s v=""/>
    <s v=""/>
    <s v=""/>
    <s v=""/>
    <s v=""/>
    <s v=""/>
    <s v=""/>
    <s v=""/>
    <s v=""/>
    <s v=""/>
    <s v=""/>
    <s v=""/>
    <s v=""/>
    <s v=""/>
    <n v="10"/>
    <s v="Homme"/>
    <s v=""/>
    <s v=""/>
    <s v=""/>
    <s v=""/>
    <s v=""/>
    <s v=""/>
    <s v=""/>
    <s v=""/>
    <s v=""/>
    <s v=""/>
    <s v=""/>
    <s v=""/>
  </r>
  <r>
    <s v="L'Estère"/>
    <s v="Centre-ville de l'Estère"/>
    <s v="Marché L'Estère"/>
    <x v="1"/>
    <s v="Enquête auprès d'un client (pour l'eau de boisson uniquement)"/>
    <s v=""/>
    <s v=""/>
    <s v=""/>
    <s v=""/>
    <s v=""/>
    <s v=""/>
    <s v=""/>
    <s v=""/>
    <s v=""/>
    <s v=""/>
    <s v=""/>
    <s v=""/>
    <s v=""/>
    <s v=""/>
    <s v=""/>
    <n v="10"/>
    <s v="Homme"/>
    <s v=""/>
    <s v=""/>
    <s v=""/>
    <s v=""/>
    <s v=""/>
    <s v=""/>
    <s v=""/>
    <s v=""/>
    <s v=""/>
    <s v=""/>
    <s v=""/>
    <s v=""/>
  </r>
  <r>
    <s v="L'Estère"/>
    <s v="Centre-ville de l'Estère"/>
    <s v="Marché L'Estère"/>
    <x v="1"/>
    <s v="Enquête auprès d'un client (pour l'eau de boisson uniquement)"/>
    <s v=""/>
    <s v=""/>
    <s v=""/>
    <s v=""/>
    <s v=""/>
    <s v=""/>
    <s v=""/>
    <s v=""/>
    <s v=""/>
    <s v=""/>
    <s v=""/>
    <s v=""/>
    <s v=""/>
    <s v=""/>
    <s v=""/>
    <n v="2"/>
    <s v="Femme"/>
    <s v=""/>
    <s v=""/>
    <s v=""/>
    <s v=""/>
    <s v=""/>
    <s v=""/>
    <s v=""/>
    <s v=""/>
    <s v=""/>
    <s v=""/>
    <s v=""/>
    <s v=""/>
  </r>
  <r>
    <s v="L'Estère"/>
    <s v="Centre-ville de l'Estère"/>
    <s v="Marché L'Estère"/>
    <x v="1"/>
    <s v="Enquête auprès d'un client (pour l'eau de boisson uniquement)"/>
    <s v=""/>
    <s v=""/>
    <s v=""/>
    <s v=""/>
    <s v=""/>
    <s v=""/>
    <s v=""/>
    <s v=""/>
    <s v=""/>
    <s v=""/>
    <s v=""/>
    <s v=""/>
    <s v=""/>
    <s v=""/>
    <s v=""/>
    <n v="10"/>
    <s v="Femme"/>
    <s v=""/>
    <s v=""/>
    <s v=""/>
    <s v=""/>
    <s v=""/>
    <s v=""/>
    <s v=""/>
    <s v=""/>
    <s v=""/>
    <s v=""/>
    <s v=""/>
    <s v=""/>
  </r>
  <r>
    <s v="L'Estère"/>
    <s v="Centre-ville de l'Estère"/>
    <s v="Marché L'Estère"/>
    <x v="1"/>
    <s v="Enquête auprès d'un client (pour l'eau de boisson uniquement)"/>
    <s v=""/>
    <s v=""/>
    <s v=""/>
    <s v=""/>
    <s v=""/>
    <s v=""/>
    <s v=""/>
    <s v=""/>
    <s v=""/>
    <s v=""/>
    <s v=""/>
    <s v=""/>
    <s v=""/>
    <s v=""/>
    <s v=""/>
    <n v="12.5"/>
    <s v="Homme"/>
    <s v=""/>
    <s v=""/>
    <s v=""/>
    <s v=""/>
    <s v=""/>
    <s v=""/>
    <s v=""/>
    <s v=""/>
    <s v=""/>
    <s v=""/>
    <s v=""/>
    <s v=""/>
  </r>
  <r>
    <s v="L'Estère"/>
    <s v="Centre-ville de l'Estère"/>
    <s v="Marché L'Estère"/>
    <x v="1"/>
    <s v="Enquête auprès d'un client (pour l'eau de boisson uniquement)"/>
    <s v=""/>
    <s v=""/>
    <s v=""/>
    <s v=""/>
    <s v=""/>
    <s v=""/>
    <s v=""/>
    <s v=""/>
    <s v=""/>
    <s v=""/>
    <s v=""/>
    <s v=""/>
    <s v=""/>
    <s v=""/>
    <s v=""/>
    <n v="10"/>
    <s v="Homme"/>
    <s v=""/>
    <s v=""/>
    <s v=""/>
    <s v=""/>
    <s v=""/>
    <s v=""/>
    <s v=""/>
    <s v=""/>
    <s v=""/>
    <s v=""/>
    <s v=""/>
    <s v=""/>
  </r>
  <r>
    <s v="L'Estère"/>
    <s v="Centre-ville de l'Estère"/>
    <s v="Marché L'Estère"/>
    <x v="1"/>
    <s v="Enquête auprès d'un client (pour l'eau de boisson uniquement)"/>
    <s v=""/>
    <s v=""/>
    <s v=""/>
    <s v=""/>
    <s v=""/>
    <s v=""/>
    <s v=""/>
    <s v=""/>
    <s v=""/>
    <s v=""/>
    <s v=""/>
    <s v=""/>
    <s v=""/>
    <s v=""/>
    <s v=""/>
    <n v="15"/>
    <s v="Homme"/>
    <s v=""/>
    <s v=""/>
    <s v=""/>
    <s v=""/>
    <s v=""/>
    <s v=""/>
    <s v=""/>
    <s v=""/>
    <s v=""/>
    <s v=""/>
    <s v=""/>
    <s v=""/>
  </r>
  <r>
    <s v="Croix-Des-Bouquets"/>
    <s v="Bon repos"/>
    <s v="Marché Séradot"/>
    <x v="1"/>
    <s v="Enquête auprès d'un client (pour l'eau de boisson uniquement)"/>
    <s v=""/>
    <s v=""/>
    <s v=""/>
    <s v=""/>
    <s v=""/>
    <s v=""/>
    <s v=""/>
    <s v=""/>
    <s v=""/>
    <s v=""/>
    <m/>
    <s v=""/>
    <s v=""/>
    <s v=""/>
    <s v=""/>
    <n v="5"/>
    <s v="Femme"/>
    <s v=""/>
    <s v=""/>
    <s v=""/>
    <s v=""/>
    <s v=""/>
    <s v=""/>
    <s v=""/>
    <s v=""/>
    <s v=""/>
    <s v=""/>
    <s v=""/>
    <s v=""/>
  </r>
  <r>
    <s v="Croix-Des-Bouquets"/>
    <s v="Bon repos"/>
    <s v="Marché Séradot"/>
    <x v="1"/>
    <s v="Enquête auprès d'un client (pour l'eau de boisson uniquement)"/>
    <s v=""/>
    <s v=""/>
    <s v=""/>
    <s v=""/>
    <s v=""/>
    <s v=""/>
    <s v=""/>
    <s v=""/>
    <s v=""/>
    <s v=""/>
    <s v=""/>
    <s v=""/>
    <s v=""/>
    <s v=""/>
    <s v=""/>
    <n v="6"/>
    <s v="Homme"/>
    <s v=""/>
    <s v=""/>
    <s v=""/>
    <s v=""/>
    <s v=""/>
    <s v=""/>
    <s v=""/>
    <s v=""/>
    <s v=""/>
    <s v=""/>
    <s v=""/>
    <s v=""/>
  </r>
  <r>
    <s v="Croix-Des-Bouquets"/>
    <s v="Bon repos"/>
    <s v="Marché Séradot"/>
    <x v="1"/>
    <s v="Enquête auprès d'un client (pour l'eau de boisson uniquement)"/>
    <s v=""/>
    <s v=""/>
    <s v=""/>
    <s v=""/>
    <s v=""/>
    <s v=""/>
    <s v=""/>
    <s v=""/>
    <s v=""/>
    <s v=""/>
    <s v=""/>
    <s v=""/>
    <s v=""/>
    <s v=""/>
    <s v=""/>
    <n v="5"/>
    <s v="Femme"/>
    <s v=""/>
    <s v=""/>
    <s v=""/>
    <s v=""/>
    <s v=""/>
    <s v=""/>
    <s v=""/>
    <s v=""/>
    <s v=""/>
    <s v=""/>
    <s v=""/>
    <s v=""/>
  </r>
  <r>
    <s v="Croix-Des-Bouquets"/>
    <s v="Bon repos"/>
    <s v="Marché Séradot"/>
    <x v="1"/>
    <s v="Enquête auprès d'un client (pour l'eau de boisson uniquement)"/>
    <s v=""/>
    <s v=""/>
    <s v=""/>
    <s v=""/>
    <s v=""/>
    <s v=""/>
    <s v=""/>
    <s v=""/>
    <s v=""/>
    <s v=""/>
    <s v=""/>
    <s v=""/>
    <s v=""/>
    <s v=""/>
    <s v=""/>
    <n v="6"/>
    <s v="Homme"/>
    <s v=""/>
    <s v=""/>
    <s v=""/>
    <s v=""/>
    <s v=""/>
    <s v=""/>
    <s v=""/>
    <s v=""/>
    <s v=""/>
    <s v=""/>
    <s v=""/>
    <s v=""/>
  </r>
  <r>
    <s v="Croix-Des-Bouquets"/>
    <s v="Bon repos"/>
    <s v="Marché Séradot"/>
    <x v="1"/>
    <s v="Enquête auprès d'un client (pour l'eau de boisson uniquement)"/>
    <s v=""/>
    <s v=""/>
    <s v=""/>
    <s v=""/>
    <s v=""/>
    <s v=""/>
    <s v=""/>
    <s v=""/>
    <s v=""/>
    <s v=""/>
    <s v=""/>
    <s v=""/>
    <s v=""/>
    <s v=""/>
    <s v=""/>
    <n v="7"/>
    <s v="Femme"/>
    <s v=""/>
    <s v=""/>
    <s v=""/>
    <s v=""/>
    <s v=""/>
    <s v=""/>
    <s v=""/>
    <s v=""/>
    <s v=""/>
    <s v=""/>
    <s v=""/>
    <s v=""/>
  </r>
  <r>
    <s v="Croix-Des-Bouquets"/>
    <s v="Bon repos"/>
    <s v="Marché Séradot"/>
    <x v="1"/>
    <s v="Enquête auprès d'un marchand"/>
    <s v=""/>
    <s v=""/>
    <s v=""/>
    <s v=""/>
    <s v=""/>
    <s v=""/>
    <s v=""/>
    <n v="30"/>
    <n v="15"/>
    <n v="60"/>
    <s v=""/>
    <n v="25"/>
    <n v="75"/>
    <n v="100"/>
    <n v="5"/>
    <s v=""/>
    <s v="Femme"/>
    <s v="Détaillant sur une table"/>
    <n v="1"/>
    <n v="0"/>
    <n v="0"/>
    <n v="0"/>
    <n v="0"/>
    <n v="0"/>
    <n v="0"/>
    <n v="0"/>
    <n v="0"/>
    <n v="0"/>
    <s v="Oui, il y a moins de commerçants par rapport au mois passé"/>
  </r>
  <r>
    <s v="Croix-Des-Bouquets"/>
    <s v="Bon repos"/>
    <s v="Marché Séradot"/>
    <x v="1"/>
    <s v="Enquête auprès d'un marchand"/>
    <s v=""/>
    <s v=""/>
    <n v="86.956521739130395"/>
    <s v=""/>
    <s v=""/>
    <s v=""/>
    <n v="850"/>
    <n v="30"/>
    <s v=""/>
    <n v="50"/>
    <s v=""/>
    <s v=""/>
    <s v=""/>
    <n v="75"/>
    <s v=""/>
    <s v=""/>
    <s v="Homme"/>
    <s v="Détaillant avec boutique"/>
    <n v="1"/>
    <n v="0"/>
    <n v="0"/>
    <n v="0"/>
    <n v="0"/>
    <n v="0"/>
    <n v="0"/>
    <n v="0"/>
    <n v="0"/>
    <n v="0"/>
    <s v="Oui, il y a moins de commerçants par rapport au mois passé"/>
  </r>
  <r>
    <s v="Croix-Des-Bouquets"/>
    <s v="Bon repos"/>
    <s v="Marché Séradot"/>
    <x v="1"/>
    <s v="Enquête auprès d'un marchand"/>
    <n v="125"/>
    <n v="115.384615384615"/>
    <n v="141.304347826086"/>
    <n v="103.448275862068"/>
    <s v=""/>
    <s v=""/>
    <n v="850"/>
    <n v="30"/>
    <s v=""/>
    <s v=""/>
    <s v=""/>
    <s v=""/>
    <s v=""/>
    <s v=""/>
    <s v=""/>
    <s v=""/>
    <s v="Homme"/>
    <s v="Détaillant avec boutique"/>
    <n v="1"/>
    <n v="0"/>
    <n v="1"/>
    <n v="0"/>
    <n v="0"/>
    <n v="0"/>
    <n v="0"/>
    <n v="0"/>
    <n v="0"/>
    <n v="0"/>
    <s v="Oui, il y a moins de commerçants par rapport au mois passé"/>
  </r>
  <r>
    <s v="Croix-Des-Bouquets"/>
    <s v="Bon repos"/>
    <s v="Marché Séradot"/>
    <x v="1"/>
    <s v="Enquête auprès d'un marchand"/>
    <n v="125"/>
    <n v="115.384615384615"/>
    <n v="152.173913043478"/>
    <n v="103.448275862068"/>
    <s v=""/>
    <s v=""/>
    <n v="800"/>
    <n v="30"/>
    <n v="25"/>
    <n v="65"/>
    <s v=""/>
    <n v="30"/>
    <n v="125"/>
    <n v="75"/>
    <n v="5"/>
    <s v=""/>
    <s v="Homme"/>
    <s v="Détaillant avec boutique"/>
    <n v="1"/>
    <n v="0"/>
    <n v="0"/>
    <n v="0"/>
    <n v="0"/>
    <n v="0"/>
    <n v="0"/>
    <n v="0"/>
    <n v="0"/>
    <n v="0"/>
    <s v="Oui, il y a moins de commerçants par rapport au mois passé"/>
  </r>
  <r>
    <s v="Cayes-Jacmel"/>
    <s v="Cap Rouge"/>
    <s v="Marché de Cap Rouge"/>
    <x v="0"/>
    <s v="Enquête auprès d'un marchand"/>
    <n v="156"/>
    <n v="115.384615384615"/>
    <n v="91.3"/>
    <n v="75.862068965517196"/>
    <n v="218.75"/>
    <n v="218.75"/>
    <n v="900"/>
    <s v=""/>
    <s v=""/>
    <s v=""/>
    <s v=""/>
    <s v=""/>
    <s v=""/>
    <s v=""/>
    <s v=""/>
    <s v=""/>
    <s v="Femme"/>
    <s v="Détaillant avec boutique"/>
    <n v="1"/>
    <n v="0"/>
    <n v="0"/>
    <n v="0"/>
    <n v="0"/>
    <n v="0"/>
    <n v="0"/>
    <n v="0"/>
    <n v="0"/>
    <n v="0"/>
    <s v="Oui, il y a plus de commerçants par rapport au mois passé"/>
  </r>
  <r>
    <s v="Cayes-Jacmel"/>
    <s v="Cap Rouge"/>
    <s v="Marché de Cap Rouge"/>
    <x v="0"/>
    <s v="Enquête auprès d'un client (pour l'eau de boisson uniquement)"/>
    <s v=""/>
    <s v=""/>
    <s v=""/>
    <s v=""/>
    <s v=""/>
    <s v=""/>
    <s v=""/>
    <s v=""/>
    <s v=""/>
    <s v=""/>
    <s v=""/>
    <s v=""/>
    <s v=""/>
    <s v=""/>
    <s v=""/>
    <n v="2"/>
    <s v="Femme"/>
    <s v=""/>
    <s v=""/>
    <s v=""/>
    <s v=""/>
    <s v=""/>
    <s v=""/>
    <s v=""/>
    <s v=""/>
    <s v=""/>
    <s v=""/>
    <s v=""/>
    <s v=""/>
  </r>
  <r>
    <s v="Cayes-Jacmel"/>
    <s v="Cap Rouge"/>
    <s v="Marché de Cap Rouge"/>
    <x v="0"/>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r>
  <r>
    <s v="Cayes-Jacmel"/>
    <s v="Cap Rouge"/>
    <s v="Marché de Cap Rouge"/>
    <x v="0"/>
    <s v="Enquête auprès d'un marchand"/>
    <s v=""/>
    <n v="115.384615384615"/>
    <s v=""/>
    <s v=""/>
    <n v="187.5"/>
    <s v=""/>
    <n v="900"/>
    <s v=""/>
    <s v=""/>
    <s v=""/>
    <s v=""/>
    <s v=""/>
    <s v=""/>
    <s v=""/>
    <s v=""/>
    <s v=""/>
    <s v="Femme"/>
    <s v="Détaillant avec boutique"/>
    <n v="1"/>
    <n v="0"/>
    <n v="0"/>
    <n v="0"/>
    <n v="0"/>
    <n v="0"/>
    <n v="0"/>
    <n v="0"/>
    <n v="0"/>
    <n v="0"/>
    <s v="Oui, il y a moins de commerçants par rapport au mois passé"/>
  </r>
  <r>
    <s v="Cayes-Jacmel"/>
    <s v="Cap Rouge"/>
    <s v="Marché de Cap Rouge"/>
    <x v="0"/>
    <s v="Enquête auprès d'un client (pour l'eau de boisson uniquement)"/>
    <s v=""/>
    <s v=""/>
    <s v=""/>
    <s v=""/>
    <s v=""/>
    <s v=""/>
    <s v=""/>
    <s v=""/>
    <s v=""/>
    <s v=""/>
    <s v=""/>
    <s v=""/>
    <s v=""/>
    <s v=""/>
    <s v=""/>
    <n v="5"/>
    <s v="Femme"/>
    <s v=""/>
    <s v=""/>
    <s v=""/>
    <s v=""/>
    <s v=""/>
    <s v=""/>
    <s v=""/>
    <s v=""/>
    <s v=""/>
    <s v=""/>
    <s v=""/>
    <s v=""/>
  </r>
  <r>
    <s v="Cayes-Jacmel"/>
    <s v="Cap Rouge"/>
    <s v="Marché de Cap Rouge"/>
    <x v="0"/>
    <s v="Enquête auprès d'un marchand"/>
    <s v=""/>
    <n v="115.384615384615"/>
    <n v="91.3"/>
    <n v="93.103448275861993"/>
    <n v="187.5"/>
    <s v=""/>
    <n v="900"/>
    <n v="35"/>
    <s v=""/>
    <s v=""/>
    <s v=""/>
    <n v="25"/>
    <n v="100"/>
    <n v="100"/>
    <s v=""/>
    <s v=""/>
    <s v="Homme"/>
    <s v="Détaillant sur une table"/>
    <n v="1"/>
    <n v="0"/>
    <n v="0"/>
    <n v="0"/>
    <n v="0"/>
    <n v="0"/>
    <n v="0"/>
    <n v="0"/>
    <n v="0"/>
    <n v="0"/>
    <s v="Oui, il y a moins de commerçants par rapport au mois passé"/>
  </r>
  <r>
    <s v="Cayes-Jacmel"/>
    <s v="Cap Rouge"/>
    <s v="Marché de Cap Rouge"/>
    <x v="0"/>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r>
  <r>
    <s v="Cayes-Jacmel"/>
    <s v="Cap Rouge"/>
    <s v="Marché de Cap Rouge"/>
    <x v="0"/>
    <s v="Enquête auprès d'un client (pour l'eau de boisson uniquement)"/>
    <s v=""/>
    <s v=""/>
    <s v=""/>
    <s v=""/>
    <s v=""/>
    <s v=""/>
    <s v=""/>
    <s v=""/>
    <s v=""/>
    <s v=""/>
    <s v=""/>
    <s v=""/>
    <s v=""/>
    <s v=""/>
    <s v=""/>
    <n v="10"/>
    <s v="Femme"/>
    <s v=""/>
    <s v=""/>
    <s v=""/>
    <s v=""/>
    <s v=""/>
    <s v=""/>
    <s v=""/>
    <s v=""/>
    <s v=""/>
    <s v=""/>
    <s v=""/>
    <s v=""/>
  </r>
  <r>
    <s v="Cayes-Jacmel"/>
    <s v="Cap Rouge"/>
    <s v="Marché de Cap Rouge"/>
    <x v="0"/>
    <s v="Enquête auprès d'un marchand"/>
    <s v=""/>
    <n v="115.384615384615"/>
    <n v="91.3"/>
    <n v="93.103448275861993"/>
    <s v=""/>
    <s v=""/>
    <n v="900"/>
    <s v=""/>
    <s v=""/>
    <s v=""/>
    <s v=""/>
    <s v=""/>
    <s v=""/>
    <s v=""/>
    <s v=""/>
    <s v=""/>
    <s v="Femme"/>
    <s v="Détaillant avec boutique"/>
    <n v="1"/>
    <n v="0"/>
    <n v="0"/>
    <n v="0"/>
    <n v="0"/>
    <n v="0"/>
    <n v="0"/>
    <n v="0"/>
    <n v="0"/>
    <n v="0"/>
    <s v="Oui, il y a plus de commerçants par rapport au mois passé"/>
  </r>
  <r>
    <s v="Cayes-Jacmel"/>
    <s v="Cap Rouge"/>
    <s v="Marché de Cap Rouge"/>
    <x v="0"/>
    <s v="Enquête auprès d'un marchand"/>
    <n v="152.5"/>
    <n v="115.384615384615"/>
    <n v="91.3"/>
    <n v="93.103448275861993"/>
    <n v="187.5"/>
    <n v="200"/>
    <n v="900"/>
    <s v=""/>
    <s v=""/>
    <s v=""/>
    <s v=""/>
    <s v=""/>
    <s v=""/>
    <s v=""/>
    <s v=""/>
    <s v=""/>
    <s v="Femme"/>
    <s v="Détaillant avec boutique"/>
    <n v="1"/>
    <n v="0"/>
    <n v="0"/>
    <n v="0"/>
    <n v="0"/>
    <n v="0"/>
    <n v="1"/>
    <n v="0"/>
    <n v="0"/>
    <n v="0"/>
    <s v="Oui, il y a plus de commerçants par rapport au mois passé"/>
  </r>
  <r>
    <s v="Cayes-Jacmel"/>
    <s v="Cap Rouge"/>
    <s v="Marché de Cap Rouge"/>
    <x v="0"/>
    <s v="Enquête auprès d'un marchand"/>
    <n v="100"/>
    <n v="115.384615384615"/>
    <n v="91.3"/>
    <n v="86.2068965517241"/>
    <s v=""/>
    <s v=""/>
    <n v="568"/>
    <s v=""/>
    <s v=""/>
    <s v=""/>
    <s v=""/>
    <s v=""/>
    <s v=""/>
    <s v=""/>
    <s v=""/>
    <s v=""/>
    <s v="Femme"/>
    <s v="Détaillant sur une table"/>
    <n v="1"/>
    <n v="0"/>
    <n v="0"/>
    <n v="0"/>
    <n v="0"/>
    <n v="0"/>
    <n v="0"/>
    <n v="0"/>
    <n v="0"/>
    <n v="0"/>
    <s v="Non, il n'y a pas eu de variation"/>
  </r>
  <r>
    <s v="Cayes-Jacmel"/>
    <s v="Cap Rouge"/>
    <s v="Marché de Cap Rouge"/>
    <x v="0"/>
    <s v="Enquête auprès d'un marchand"/>
    <n v="137.5"/>
    <n v="105.76923076923001"/>
    <n v="89.130434782608702"/>
    <s v=""/>
    <s v=""/>
    <s v=""/>
    <s v=""/>
    <s v=""/>
    <s v=""/>
    <s v=""/>
    <s v=""/>
    <s v=""/>
    <s v=""/>
    <s v=""/>
    <s v=""/>
    <s v=""/>
    <s v="Femme"/>
    <s v="Détaillant sur une table"/>
    <n v="1"/>
    <n v="0"/>
    <n v="0"/>
    <n v="0"/>
    <n v="0"/>
    <n v="0"/>
    <n v="0"/>
    <n v="0"/>
    <n v="0"/>
    <n v="0"/>
    <s v="Oui, il y a plus de commerçants par rapport au mois passé"/>
  </r>
  <r>
    <s v="Cayes-Jacmel"/>
    <s v="Cap Rouge"/>
    <s v="Marché de Cap Rouge"/>
    <x v="0"/>
    <s v="Enquête auprès d'un marchand"/>
    <n v="102.5"/>
    <n v="107.692307692307"/>
    <n v="91.304347826086897"/>
    <n v="89.655172413793096"/>
    <s v=""/>
    <s v=""/>
    <s v=""/>
    <s v=""/>
    <s v=""/>
    <s v=""/>
    <s v=""/>
    <s v=""/>
    <s v=""/>
    <s v=""/>
    <s v=""/>
    <s v=""/>
    <s v="Femme"/>
    <s v="Détaillant avec boutique"/>
    <n v="1"/>
    <n v="0"/>
    <n v="0"/>
    <n v="0"/>
    <n v="0"/>
    <n v="0"/>
    <n v="0"/>
    <n v="0"/>
    <n v="0"/>
    <n v="0"/>
    <s v="Oui, il y a plus de commerçants par rapport au mois passé"/>
  </r>
  <r>
    <s v="Cayes-Jacmel"/>
    <s v="Cap Rouge"/>
    <s v="Marché de Cap Rouge"/>
    <x v="0"/>
    <s v="Enquête auprès d'un client (pour l'eau de boisson uniquement)"/>
    <s v=""/>
    <s v=""/>
    <s v=""/>
    <s v=""/>
    <s v=""/>
    <s v=""/>
    <s v=""/>
    <s v=""/>
    <s v=""/>
    <s v=""/>
    <s v=""/>
    <s v=""/>
    <s v=""/>
    <s v=""/>
    <s v=""/>
    <n v="1"/>
    <s v="Femme"/>
    <s v=""/>
    <s v=""/>
    <s v=""/>
    <s v=""/>
    <s v=""/>
    <s v=""/>
    <s v=""/>
    <s v=""/>
    <s v=""/>
    <s v=""/>
    <s v=""/>
    <s v=""/>
  </r>
  <r>
    <s v="Cayes-Jacmel"/>
    <s v="Cap Rouge"/>
    <s v="Marché de Cap Rouge"/>
    <x v="0"/>
    <s v="Enquête auprès d'un marchand"/>
    <s v=""/>
    <n v="86.538461538461505"/>
    <s v=""/>
    <n v="94.827586206896498"/>
    <s v=""/>
    <s v=""/>
    <s v=""/>
    <s v=""/>
    <s v=""/>
    <s v=""/>
    <s v=""/>
    <s v=""/>
    <s v=""/>
    <s v=""/>
    <s v=""/>
    <s v=""/>
    <s v="Femme"/>
    <s v="Détaillant sur une table"/>
    <n v="1"/>
    <n v="0"/>
    <n v="0"/>
    <n v="0"/>
    <n v="0"/>
    <n v="0"/>
    <n v="0"/>
    <n v="0"/>
    <n v="0"/>
    <n v="0"/>
    <s v="Oui, il y a plus de commerçants par rapport au mois passé"/>
  </r>
  <r>
    <s v="Cayes-Jacmel"/>
    <s v="Cap Rouge"/>
    <s v="Marché de Cap Rouge"/>
    <x v="0"/>
    <s v="Enquête auprès d'un client (pour l'eau de boisson uniquement)"/>
    <s v=""/>
    <s v=""/>
    <s v=""/>
    <s v=""/>
    <s v=""/>
    <s v=""/>
    <s v=""/>
    <s v=""/>
    <s v=""/>
    <s v=""/>
    <s v=""/>
    <s v=""/>
    <s v=""/>
    <s v=""/>
    <s v=""/>
    <n v="1"/>
    <s v="Femme"/>
    <s v=""/>
    <s v=""/>
    <s v=""/>
    <s v=""/>
    <s v=""/>
    <s v=""/>
    <s v=""/>
    <s v=""/>
    <s v=""/>
    <s v=""/>
    <s v=""/>
    <s v=""/>
  </r>
  <r>
    <s v="Cayes-Jacmel"/>
    <s v="Cap Rouge"/>
    <s v="Marché de Cap Rouge"/>
    <x v="0"/>
    <s v="Enquête auprès d'un marchand"/>
    <s v=""/>
    <s v=""/>
    <s v=""/>
    <s v=""/>
    <s v=""/>
    <s v=""/>
    <s v=""/>
    <s v=""/>
    <s v=""/>
    <s v=""/>
    <s v=""/>
    <s v=""/>
    <s v=""/>
    <s v=""/>
    <s v=""/>
    <s v=""/>
    <s v="Femme"/>
    <s v="Détaillant sur une table"/>
    <n v="1"/>
    <n v="0"/>
    <n v="0"/>
    <n v="0"/>
    <n v="0"/>
    <n v="0"/>
    <n v="0"/>
    <n v="0"/>
    <n v="0"/>
    <n v="0"/>
    <s v="Oui, il y a plus de commerçants par rapport au mois passé"/>
  </r>
  <r>
    <s v="Cayes-Jacmel"/>
    <s v="Cap Rouge"/>
    <s v="Marché de Cap Rouge"/>
    <x v="0"/>
    <s v="Enquête auprès d'un client (pour l'eau de boisson uniquement)"/>
    <s v=""/>
    <s v=""/>
    <s v=""/>
    <s v=""/>
    <s v=""/>
    <s v=""/>
    <s v=""/>
    <s v=""/>
    <s v=""/>
    <s v=""/>
    <s v=""/>
    <s v=""/>
    <s v=""/>
    <s v=""/>
    <s v=""/>
    <n v="1"/>
    <s v="Femme"/>
    <s v=""/>
    <s v=""/>
    <s v=""/>
    <s v=""/>
    <s v=""/>
    <s v=""/>
    <s v=""/>
    <s v=""/>
    <s v=""/>
    <s v=""/>
    <s v=""/>
    <s v=""/>
  </r>
  <r>
    <s v="Cayes-Jacmel"/>
    <s v="Cap Rouge"/>
    <s v="Marché de Cap Rouge"/>
    <x v="0"/>
    <s v="Enquête auprès d'un client (pour l'eau de boisson uniquement)"/>
    <s v=""/>
    <s v=""/>
    <s v=""/>
    <s v=""/>
    <s v=""/>
    <s v=""/>
    <s v=""/>
    <s v=""/>
    <s v=""/>
    <s v=""/>
    <s v=""/>
    <s v=""/>
    <s v=""/>
    <s v=""/>
    <s v=""/>
    <n v="1"/>
    <s v="Femme"/>
    <s v=""/>
    <s v=""/>
    <s v=""/>
    <s v=""/>
    <s v=""/>
    <s v=""/>
    <s v=""/>
    <s v=""/>
    <s v=""/>
    <s v=""/>
    <s v=""/>
    <s v=""/>
  </r>
  <r>
    <s v="Cayes-Jacmel"/>
    <s v="Cap Rouge"/>
    <s v="Marché de Cap Rouge"/>
    <x v="0"/>
    <s v="Enquête auprès d'un client (pour l'eau de boisson uniquement)"/>
    <s v=""/>
    <s v=""/>
    <s v=""/>
    <s v=""/>
    <s v=""/>
    <s v=""/>
    <s v=""/>
    <s v=""/>
    <s v=""/>
    <s v=""/>
    <s v=""/>
    <s v=""/>
    <s v=""/>
    <s v=""/>
    <s v=""/>
    <n v="1"/>
    <s v="Femme"/>
    <s v=""/>
    <s v=""/>
    <s v=""/>
    <s v=""/>
    <s v=""/>
    <s v=""/>
    <s v=""/>
    <s v=""/>
    <s v=""/>
    <s v=""/>
    <s v=""/>
    <s v=""/>
  </r>
  <r>
    <s v="Cayes-Jacmel"/>
    <s v="Cap Rouge"/>
    <s v="Marché de Cap Rouge"/>
    <x v="0"/>
    <s v="Enquête auprès d'un client (pour l'eau de boisson uniquement)"/>
    <s v=""/>
    <s v=""/>
    <s v=""/>
    <s v=""/>
    <s v=""/>
    <s v=""/>
    <s v=""/>
    <s v=""/>
    <s v=""/>
    <s v=""/>
    <s v=""/>
    <s v=""/>
    <s v=""/>
    <s v=""/>
    <s v=""/>
    <n v="1"/>
    <s v="Femme"/>
    <s v=""/>
    <s v=""/>
    <s v=""/>
    <s v=""/>
    <s v=""/>
    <s v=""/>
    <s v=""/>
    <s v=""/>
    <s v=""/>
    <s v=""/>
    <s v=""/>
    <s v=""/>
  </r>
  <r>
    <s v="Cayes-Jacmel"/>
    <s v="Cap Rouge"/>
    <s v="Marché de Cap Rouge"/>
    <x v="0"/>
    <s v="Enquête auprès d'un client (pour l'eau de boisson uniquement)"/>
    <s v=""/>
    <s v=""/>
    <s v=""/>
    <s v=""/>
    <s v=""/>
    <s v=""/>
    <s v=""/>
    <s v=""/>
    <s v=""/>
    <s v=""/>
    <s v=""/>
    <s v=""/>
    <s v=""/>
    <s v=""/>
    <s v=""/>
    <n v="1"/>
    <s v="Femme"/>
    <s v=""/>
    <s v=""/>
    <s v=""/>
    <s v=""/>
    <s v=""/>
    <s v=""/>
    <s v=""/>
    <s v=""/>
    <s v=""/>
    <s v=""/>
    <s v=""/>
    <s v=""/>
  </r>
  <r>
    <s v="Cayes-Jacmel"/>
    <s v="Cap Rouge"/>
    <s v="Marché de Cap Rouge"/>
    <x v="0"/>
    <s v="Enquête auprès d'un marchand"/>
    <n v="135"/>
    <n v="107.692307692307"/>
    <s v=""/>
    <n v="86.2068965517241"/>
    <s v=""/>
    <s v=""/>
    <s v=""/>
    <s v=""/>
    <s v=""/>
    <s v=""/>
    <s v=""/>
    <s v=""/>
    <s v=""/>
    <s v=""/>
    <s v=""/>
    <s v=""/>
    <s v="Femme"/>
    <s v="Détaillant sur une table"/>
    <n v="1"/>
    <n v="0"/>
    <n v="0"/>
    <n v="0"/>
    <n v="0"/>
    <n v="0"/>
    <n v="0"/>
    <n v="0"/>
    <n v="0"/>
    <n v="0"/>
    <s v="Oui, il y a plus de commerçants par rapport au mois passé"/>
  </r>
  <r>
    <s v="L'Estère"/>
    <s v="Centre-ville de l'Estère"/>
    <s v="Marché L'Estère"/>
    <x v="1"/>
    <s v="Enquête auprès d'un marchand"/>
    <n v="100"/>
    <n v="96.153846153846104"/>
    <n v="86.956521739130395"/>
    <n v="86.2068965517241"/>
    <n v="208.333333333333"/>
    <s v=""/>
    <n v="750"/>
    <s v=""/>
    <s v=""/>
    <s v=""/>
    <s v=""/>
    <s v=""/>
    <s v=""/>
    <s v=""/>
    <s v=""/>
    <s v=""/>
    <s v="Femme"/>
    <s v="Détaillant sur une table"/>
    <n v="1"/>
    <n v="0"/>
    <n v="0"/>
    <n v="0"/>
    <n v="0"/>
    <n v="0"/>
    <n v="0"/>
    <n v="0"/>
    <n v="0"/>
    <n v="0"/>
    <s v="Oui, il y a moins de commerçants par rapport au mois passé"/>
  </r>
  <r>
    <s v="L'Estère"/>
    <s v="Centre-ville de l'Estère"/>
    <s v="Marché L'Estère"/>
    <x v="1"/>
    <s v="Enquête auprès d'un marchand"/>
    <n v="90"/>
    <n v="96.153846153846104"/>
    <n v="78.260869565217305"/>
    <s v=""/>
    <n v="208.333333333333"/>
    <s v=""/>
    <n v="750"/>
    <s v=""/>
    <s v=""/>
    <s v=""/>
    <s v=""/>
    <s v=""/>
    <s v=""/>
    <s v=""/>
    <s v=""/>
    <s v=""/>
    <s v="Femme"/>
    <s v="Détaillant sur une table"/>
    <n v="1"/>
    <n v="0"/>
    <n v="0"/>
    <n v="0"/>
    <n v="0"/>
    <n v="0"/>
    <n v="0"/>
    <n v="0"/>
    <n v="0"/>
    <n v="0"/>
    <s v="Oui, il y a moins de commerçants par rapport au mois passé"/>
  </r>
  <r>
    <s v="L'Estère"/>
    <s v="Centre-ville de l'Estère"/>
    <s v="Marché L'Estère"/>
    <x v="1"/>
    <s v="Enquête auprès d'un marchand"/>
    <n v="87.5"/>
    <n v="115.384615384615"/>
    <n v="76.086956521739097"/>
    <n v="86.2068965517241"/>
    <n v="208.333333333333"/>
    <s v=""/>
    <n v="800"/>
    <s v=""/>
    <s v=""/>
    <s v=""/>
    <s v=""/>
    <s v=""/>
    <s v=""/>
    <s v=""/>
    <s v=""/>
    <s v=""/>
    <s v="Homme"/>
    <s v="Détaillant sur une table"/>
    <n v="1"/>
    <n v="0"/>
    <n v="0"/>
    <n v="0"/>
    <n v="0"/>
    <n v="0"/>
    <n v="0"/>
    <n v="0"/>
    <n v="0"/>
    <n v="0"/>
    <s v="Oui, il y a plus de commerçants par rapport au mois passé"/>
  </r>
  <r>
    <s v="L'Estère"/>
    <s v="Centre-ville de l'Estère"/>
    <s v="Marché L'Estère"/>
    <x v="1"/>
    <s v="Enquête auprès d'un marchand"/>
    <n v="87.5"/>
    <n v="96.153846153846104"/>
    <n v="86.956521739130395"/>
    <n v="86.2068965517241"/>
    <n v="208.333333333333"/>
    <s v=""/>
    <n v="800"/>
    <s v=""/>
    <s v=""/>
    <s v=""/>
    <s v=""/>
    <s v=""/>
    <s v=""/>
    <s v=""/>
    <s v=""/>
    <s v=""/>
    <s v="Femme"/>
    <s v="Détaillant sur une table"/>
    <n v="1"/>
    <n v="0"/>
    <n v="0"/>
    <n v="0"/>
    <n v="0"/>
    <n v="0"/>
    <n v="0"/>
    <n v="0"/>
    <n v="0"/>
    <n v="0"/>
    <s v="Oui, il y a moins de commerçants par rapport au mois passé"/>
  </r>
  <r>
    <s v="L'Estère"/>
    <s v="Centre-ville de l'Estère"/>
    <s v="Marché L'Estère"/>
    <x v="1"/>
    <s v="Enquête auprès d'un marchand"/>
    <s v=""/>
    <s v=""/>
    <s v=""/>
    <s v=""/>
    <s v=""/>
    <s v=""/>
    <s v=""/>
    <n v="30"/>
    <n v="25"/>
    <n v="50"/>
    <s v=""/>
    <n v="25"/>
    <n v="75"/>
    <n v="75"/>
    <n v="5"/>
    <s v=""/>
    <s v="Femme"/>
    <s v="Détaillant sur une table"/>
    <n v="1"/>
    <n v="0"/>
    <n v="0"/>
    <n v="0"/>
    <n v="0"/>
    <n v="0"/>
    <n v="0"/>
    <n v="0"/>
    <n v="0"/>
    <n v="0"/>
    <s v="Oui, il y a moins de commerçants par rapport au mois passé"/>
  </r>
  <r>
    <s v="L'Estère"/>
    <s v="Centre-ville de l'Estère"/>
    <s v="Marché L'Estère"/>
    <x v="1"/>
    <s v="Enquête auprès d'un marchand"/>
    <s v=""/>
    <s v=""/>
    <s v=""/>
    <s v=""/>
    <s v=""/>
    <s v=""/>
    <s v=""/>
    <n v="30"/>
    <n v="25"/>
    <n v="25"/>
    <s v=""/>
    <n v="25"/>
    <n v="75"/>
    <n v="75"/>
    <n v="5"/>
    <s v=""/>
    <s v="Femme"/>
    <s v="Détaillant sur une table"/>
    <n v="1"/>
    <n v="0"/>
    <n v="0"/>
    <n v="0"/>
    <n v="0"/>
    <n v="0"/>
    <n v="0"/>
    <n v="0"/>
    <n v="0"/>
    <n v="0"/>
    <s v="Oui, il y a plus de commerçants par rapport au mois passé"/>
  </r>
  <r>
    <s v="L'Estère"/>
    <s v="Centre-ville de l'Estère"/>
    <s v="Marché L'Estère"/>
    <x v="1"/>
    <s v="Enquête auprès d'un marchand"/>
    <s v=""/>
    <s v=""/>
    <s v=""/>
    <s v=""/>
    <s v=""/>
    <s v=""/>
    <s v=""/>
    <n v="30"/>
    <n v="25"/>
    <n v="25"/>
    <s v=""/>
    <n v="25"/>
    <n v="75"/>
    <n v="75"/>
    <n v="5"/>
    <s v=""/>
    <s v="Femme"/>
    <s v="Détaillant sur une table"/>
    <n v="1"/>
    <n v="0"/>
    <n v="0"/>
    <n v="0"/>
    <n v="0"/>
    <n v="0"/>
    <n v="0"/>
    <n v="0"/>
    <n v="0"/>
    <n v="0"/>
    <s v="Oui, il y a plus de commerçants par rapport au mois passé"/>
  </r>
  <r>
    <s v="Miragoâne"/>
    <s v="Saint Michel"/>
    <s v="Marché de St Michel"/>
    <x v="1"/>
    <s v="Enquête auprès d'un marchand"/>
    <n v="100"/>
    <n v="123.07692307692299"/>
    <n v="86.956521739130395"/>
    <n v="94.827586206896498"/>
    <n v="208.333333333333"/>
    <n v="250"/>
    <n v="750"/>
    <n v="35"/>
    <n v="15"/>
    <n v="50"/>
    <s v=""/>
    <n v="25"/>
    <n v="100"/>
    <n v="75"/>
    <n v="5"/>
    <s v=""/>
    <s v="Femme"/>
    <s v="Détaillant avec boutique"/>
    <n v="1"/>
    <n v="0"/>
    <n v="0"/>
    <n v="0"/>
    <n v="0"/>
    <n v="0"/>
    <n v="0"/>
    <n v="0"/>
    <n v="0"/>
    <n v="0"/>
    <s v="Non, il n'y a pas eu de variation"/>
  </r>
  <r>
    <s v="Miragoâne"/>
    <s v="Saint Michel"/>
    <s v="Marché de St Michel"/>
    <x v="1"/>
    <s v="Enquête auprès d'un client (pour l'eau de boisson uniquement)"/>
    <s v=""/>
    <s v=""/>
    <s v=""/>
    <s v=""/>
    <s v=""/>
    <s v=""/>
    <s v=""/>
    <s v=""/>
    <s v=""/>
    <s v=""/>
    <s v=""/>
    <s v=""/>
    <s v=""/>
    <s v=""/>
    <s v=""/>
    <n v="10"/>
    <s v="Homme"/>
    <s v=""/>
    <s v=""/>
    <s v=""/>
    <s v=""/>
    <s v=""/>
    <s v=""/>
    <s v=""/>
    <s v=""/>
    <s v=""/>
    <s v=""/>
    <s v=""/>
    <s v=""/>
  </r>
  <r>
    <s v="Miragoâne"/>
    <s v="Saint Michel"/>
    <s v="Marché de St Michel"/>
    <x v="1"/>
    <s v="Enquête auprès d'un marchand"/>
    <n v="100"/>
    <n v="96.153846153846104"/>
    <n v="97.826086956521706"/>
    <n v="86.2068965517241"/>
    <n v="208.333333333333"/>
    <s v=""/>
    <n v="800.54991539763103"/>
    <n v="35"/>
    <n v="15"/>
    <n v="50"/>
    <s v=""/>
    <n v="25"/>
    <n v="125"/>
    <n v="75"/>
    <n v="5"/>
    <s v=""/>
    <s v="Femme"/>
    <s v="Détaillant avec boutique"/>
    <n v="1"/>
    <n v="0"/>
    <n v="0"/>
    <n v="0"/>
    <n v="0"/>
    <n v="0"/>
    <n v="0"/>
    <n v="0"/>
    <n v="0"/>
    <n v="0"/>
    <s v="Non, il n'y a pas eu de variation"/>
  </r>
  <r>
    <s v="Miragoâne"/>
    <s v="Saint Michel"/>
    <s v="Marché de St Michel"/>
    <x v="1"/>
    <s v="Enquête auprès d'un client (pour l'eau de boisson uniquement)"/>
    <s v=""/>
    <s v=""/>
    <s v=""/>
    <s v=""/>
    <s v=""/>
    <s v=""/>
    <s v=""/>
    <s v=""/>
    <s v=""/>
    <s v=""/>
    <s v=""/>
    <s v=""/>
    <s v=""/>
    <s v=""/>
    <s v=""/>
    <n v="10"/>
    <s v="Femme"/>
    <s v=""/>
    <s v=""/>
    <s v=""/>
    <s v=""/>
    <s v=""/>
    <s v=""/>
    <s v=""/>
    <s v=""/>
    <s v=""/>
    <s v=""/>
    <s v=""/>
    <s v=""/>
  </r>
  <r>
    <s v="Miragoâne"/>
    <s v="Saint Michel"/>
    <s v="Marché de St Michel"/>
    <x v="1"/>
    <s v="Enquête auprès d'un marchand"/>
    <n v="107.5"/>
    <n v="96.153846153846104"/>
    <n v="97.826086956521706"/>
    <n v="77.586206896551701"/>
    <n v="218.75"/>
    <n v="218.75"/>
    <n v="750"/>
    <n v="35"/>
    <n v="15"/>
    <n v="50"/>
    <s v=""/>
    <n v="25"/>
    <n v="125"/>
    <n v="75"/>
    <n v="5"/>
    <s v=""/>
    <s v="Femme"/>
    <s v="Détaillant sur une table"/>
    <n v="1"/>
    <n v="0"/>
    <n v="0"/>
    <n v="0"/>
    <n v="0"/>
    <n v="0"/>
    <n v="0"/>
    <n v="0"/>
    <n v="0"/>
    <n v="0"/>
    <s v="Non, il n'y a pas eu de variation"/>
  </r>
  <r>
    <s v="Miragoâne"/>
    <s v="Saint Michel"/>
    <s v="Marché de St Michel"/>
    <x v="1"/>
    <s v="Enquête auprès d'un marchand"/>
    <s v=""/>
    <s v=""/>
    <s v=""/>
    <n v="68.965517241379303"/>
    <s v=""/>
    <s v=""/>
    <n v="700"/>
    <n v="30"/>
    <n v="15"/>
    <n v="50"/>
    <s v=""/>
    <n v="25"/>
    <n v="75"/>
    <n v="75"/>
    <n v="5"/>
    <s v=""/>
    <s v="Homme"/>
    <s v="Détaillant avec boutique"/>
    <n v="1"/>
    <n v="0"/>
    <n v="0"/>
    <n v="0"/>
    <n v="0"/>
    <n v="0"/>
    <n v="0"/>
    <n v="0"/>
    <n v="0"/>
    <n v="0"/>
    <s v="Non, il n'y a pas eu de variation"/>
  </r>
  <r>
    <s v="Miragoâne"/>
    <s v="Saint Michel"/>
    <s v="Marché de St Michel"/>
    <x v="1"/>
    <s v="Enquête auprès d'un marchand"/>
    <n v="100"/>
    <n v="123.07692307692299"/>
    <n v="104.347826086956"/>
    <n v="93.103448275861993"/>
    <n v="250"/>
    <n v="250"/>
    <n v="800.54991539763103"/>
    <n v="30"/>
    <n v="20"/>
    <n v="35"/>
    <s v=""/>
    <n v="25"/>
    <n v="50"/>
    <n v="75"/>
    <n v="5"/>
    <s v=""/>
    <s v="Femme"/>
    <s v="Détaillant avec boutique"/>
    <n v="1"/>
    <n v="0"/>
    <n v="0"/>
    <n v="0"/>
    <n v="0"/>
    <n v="0"/>
    <n v="0"/>
    <n v="0"/>
    <n v="0"/>
    <n v="0"/>
    <s v="Non, il n'y a pas eu de variation"/>
  </r>
  <r>
    <s v="Miragoâne"/>
    <s v="Saint Michel"/>
    <s v="Marché de St Michel"/>
    <x v="1"/>
    <s v="Enquête auprès d'un marchand"/>
    <n v="100"/>
    <n v="115.384615384615"/>
    <n v="86.956521739130395"/>
    <n v="86.2068965517241"/>
    <n v="208.333333333333"/>
    <n v="208.333333333333"/>
    <n v="750"/>
    <n v="35"/>
    <s v=""/>
    <s v=""/>
    <s v=""/>
    <n v="25"/>
    <n v="125"/>
    <s v=""/>
    <n v="5"/>
    <s v=""/>
    <s v="Femme"/>
    <s v="Détaillant sur une table"/>
    <n v="1"/>
    <n v="0"/>
    <n v="0"/>
    <n v="0"/>
    <n v="0"/>
    <n v="0"/>
    <n v="0"/>
    <n v="0"/>
    <n v="0"/>
    <n v="0"/>
    <s v="Non, il n'y a pas eu de variation"/>
  </r>
  <r>
    <s v="Miragoâne"/>
    <s v="Saint Michel"/>
    <s v="Marché de St Michel"/>
    <x v="1"/>
    <s v="Enquête auprès d'un client (pour l'eau de boisson uniquement)"/>
    <s v=""/>
    <s v=""/>
    <s v=""/>
    <s v=""/>
    <s v=""/>
    <s v=""/>
    <s v=""/>
    <s v=""/>
    <s v=""/>
    <s v=""/>
    <s v=""/>
    <s v=""/>
    <s v=""/>
    <s v=""/>
    <s v=""/>
    <n v="0"/>
    <s v="Femme"/>
    <s v=""/>
    <s v=""/>
    <s v=""/>
    <s v=""/>
    <s v=""/>
    <s v=""/>
    <s v=""/>
    <s v=""/>
    <s v=""/>
    <s v=""/>
    <s v=""/>
    <s v=""/>
  </r>
  <r>
    <s v="Miragoâne"/>
    <s v="Saint Michel"/>
    <s v="Marché de St Michel"/>
    <x v="1"/>
    <s v="Enquête auprès d'un client (pour l'eau de boisson uniquement)"/>
    <s v=""/>
    <s v=""/>
    <s v=""/>
    <s v=""/>
    <s v=""/>
    <s v=""/>
    <s v=""/>
    <s v=""/>
    <s v=""/>
    <s v=""/>
    <s v=""/>
    <s v=""/>
    <s v=""/>
    <s v=""/>
    <s v=""/>
    <n v="0"/>
    <s v="Femme"/>
    <s v=""/>
    <s v=""/>
    <s v=""/>
    <s v=""/>
    <s v=""/>
    <s v=""/>
    <s v=""/>
    <s v=""/>
    <s v=""/>
    <s v=""/>
    <s v=""/>
    <s v=""/>
  </r>
  <r>
    <s v="Miragoâne"/>
    <s v="Saint Michel"/>
    <s v="Marché de St Michel"/>
    <x v="1"/>
    <s v="Enquête auprès d'un client (pour l'eau de boisson uniquement)"/>
    <s v=""/>
    <s v=""/>
    <s v=""/>
    <s v=""/>
    <s v=""/>
    <s v=""/>
    <s v=""/>
    <s v=""/>
    <s v=""/>
    <s v=""/>
    <s v=""/>
    <s v=""/>
    <s v=""/>
    <s v=""/>
    <s v=""/>
    <n v="10"/>
    <s v="Femme"/>
    <s v=""/>
    <s v=""/>
    <s v=""/>
    <s v=""/>
    <s v=""/>
    <s v=""/>
    <s v=""/>
    <s v=""/>
    <s v=""/>
    <s v=""/>
    <s v=""/>
    <s v=""/>
  </r>
  <r>
    <s v="Miragoâne"/>
    <s v="Saint Michel"/>
    <s v="Marché de St Michel"/>
    <x v="1"/>
    <s v="Enquête auprès d'un client (pour l'eau de boisson uniquement)"/>
    <s v=""/>
    <s v=""/>
    <s v=""/>
    <s v=""/>
    <s v=""/>
    <s v=""/>
    <s v=""/>
    <s v=""/>
    <s v=""/>
    <s v=""/>
    <s v=""/>
    <s v=""/>
    <s v=""/>
    <s v=""/>
    <s v=""/>
    <n v="10"/>
    <s v="Homme"/>
    <s v=""/>
    <s v=""/>
    <s v=""/>
    <s v=""/>
    <s v=""/>
    <s v=""/>
    <s v=""/>
    <s v=""/>
    <s v=""/>
    <s v=""/>
    <s v=""/>
    <s v=""/>
  </r>
  <r>
    <s v="Miragoâne"/>
    <s v="Saint Michel"/>
    <s v="Marché de St Michel"/>
    <x v="1"/>
    <s v="Enquête auprès d'un client (pour l'eau de boisson uniquement)"/>
    <s v=""/>
    <s v=""/>
    <s v=""/>
    <s v=""/>
    <s v=""/>
    <s v=""/>
    <s v=""/>
    <s v=""/>
    <s v=""/>
    <s v=""/>
    <s v=""/>
    <s v=""/>
    <s v=""/>
    <s v=""/>
    <s v=""/>
    <n v="10"/>
    <s v="Homme"/>
    <s v=""/>
    <s v=""/>
    <s v=""/>
    <s v=""/>
    <s v=""/>
    <s v=""/>
    <s v=""/>
    <s v=""/>
    <s v=""/>
    <s v=""/>
    <s v=""/>
    <s v=""/>
  </r>
  <r>
    <s v="Miragoâne"/>
    <s v="Saint Michel"/>
    <s v="Marché de St Michel"/>
    <x v="1"/>
    <s v="Enquête auprès d'un client (pour l'eau de boisson uniquement)"/>
    <s v=""/>
    <s v=""/>
    <s v=""/>
    <s v=""/>
    <s v=""/>
    <s v=""/>
    <s v=""/>
    <s v=""/>
    <s v=""/>
    <s v=""/>
    <s v=""/>
    <s v=""/>
    <s v=""/>
    <s v=""/>
    <s v=""/>
    <n v="10"/>
    <s v="Femme"/>
    <s v=""/>
    <s v=""/>
    <s v=""/>
    <s v=""/>
    <s v=""/>
    <s v=""/>
    <s v=""/>
    <s v=""/>
    <s v=""/>
    <s v=""/>
    <s v=""/>
    <s v=""/>
  </r>
  <r>
    <s v="Miragoâne"/>
    <s v="Saint Michel"/>
    <s v="Marché de St Michel"/>
    <x v="1"/>
    <s v="Enquête auprès d'un marchand"/>
    <n v="100"/>
    <n v="115.384615384615"/>
    <n v="86.956521739130395"/>
    <n v="86.2068965517241"/>
    <n v="208.333333333333"/>
    <s v=""/>
    <n v="750"/>
    <n v="30"/>
    <s v=""/>
    <s v=""/>
    <s v=""/>
    <s v=""/>
    <s v=""/>
    <s v=""/>
    <n v="5"/>
    <s v=""/>
    <s v="Femme"/>
    <s v="Détaillant sur une table"/>
    <n v="1"/>
    <n v="0"/>
    <n v="0"/>
    <n v="0"/>
    <n v="0"/>
    <n v="0"/>
    <n v="0"/>
    <n v="0"/>
    <n v="0"/>
    <n v="0"/>
    <s v="Non, il n'y a pas eu de variation"/>
  </r>
  <r>
    <s v="Les Cayes"/>
    <s v="Centre-ville des Cayes"/>
    <s v="Marché communal des Cayes"/>
    <x v="1"/>
    <s v="Enquête auprès d'un marchand"/>
    <n v="100"/>
    <n v="115.384615384615"/>
    <n v="108.695652173913"/>
    <n v="103.448275862068"/>
    <n v="229.166666666666"/>
    <n v="312.5"/>
    <n v="950"/>
    <s v=""/>
    <s v=""/>
    <s v=""/>
    <s v=""/>
    <s v=""/>
    <s v=""/>
    <s v=""/>
    <s v=""/>
    <s v=""/>
    <s v="Femme"/>
    <s v="Détaillant sur une table"/>
    <n v="1"/>
    <n v="0"/>
    <n v="0"/>
    <n v="0"/>
    <n v="0"/>
    <n v="0"/>
    <n v="0"/>
    <n v="0"/>
    <n v="0"/>
    <n v="0"/>
    <s v="Oui, il y a plus de commerçants par rapport au mois passé"/>
  </r>
  <r>
    <s v="Les Cayes"/>
    <s v="Centre-ville des Cayes"/>
    <s v="Marché communal des Cayes"/>
    <x v="1"/>
    <s v="Enquête auprès d'un marchand"/>
    <n v="100"/>
    <n v="115.384615384615"/>
    <n v="108.695652173913"/>
    <n v="103.448275862068"/>
    <n v="208.333333333333"/>
    <n v="208"/>
    <n v="900"/>
    <s v=""/>
    <s v=""/>
    <s v=""/>
    <s v=""/>
    <s v=""/>
    <s v=""/>
    <s v=""/>
    <s v=""/>
    <s v=""/>
    <s v="Femme"/>
    <s v="Détaillant sur une table"/>
    <n v="1"/>
    <n v="0"/>
    <n v="0"/>
    <n v="0"/>
    <n v="0"/>
    <n v="0"/>
    <n v="0"/>
    <n v="0"/>
    <n v="0"/>
    <n v="0"/>
    <s v="Non, il n'y a pas eu de variation"/>
  </r>
  <r>
    <s v="Les Cayes"/>
    <s v="Centre-ville des Cayes"/>
    <s v="Marché communal des Cayes"/>
    <x v="1"/>
    <s v="Enquête auprès d'un marchand"/>
    <s v=""/>
    <s v=""/>
    <s v=""/>
    <s v=""/>
    <s v=""/>
    <s v=""/>
    <s v=""/>
    <n v="30"/>
    <n v="20"/>
    <n v="20"/>
    <n v="300"/>
    <n v="15"/>
    <n v="75"/>
    <n v="75"/>
    <n v="5"/>
    <s v=""/>
    <s v="Femme"/>
    <s v="Détaillant sur une table"/>
    <n v="1"/>
    <n v="0"/>
    <n v="0"/>
    <n v="0"/>
    <n v="0"/>
    <n v="0"/>
    <n v="0"/>
    <n v="0"/>
    <n v="0"/>
    <n v="0"/>
    <s v="Oui, il y a plus de commerçants par rapport au mois passé"/>
  </r>
  <r>
    <s v="Les Cayes"/>
    <s v="Centre-ville des Cayes"/>
    <s v="Marché communal des Cayes"/>
    <x v="1"/>
    <s v="Enquête auprès d'un marchand"/>
    <n v="100"/>
    <n v="115.384615384615"/>
    <n v="108.695652173913"/>
    <n v="86.2068965517241"/>
    <n v="208.333333333333"/>
    <n v="333.33333333333297"/>
    <n v="850"/>
    <s v=""/>
    <s v=""/>
    <s v=""/>
    <s v=""/>
    <s v=""/>
    <s v=""/>
    <s v=""/>
    <s v=""/>
    <s v=""/>
    <s v="Homme"/>
    <s v="Détaillant sur une table"/>
    <n v="1"/>
    <n v="0"/>
    <n v="0"/>
    <n v="0"/>
    <n v="0"/>
    <n v="0"/>
    <n v="0"/>
    <n v="0"/>
    <n v="0"/>
    <n v="0"/>
    <s v="Non, il n'y a pas eu de variation"/>
  </r>
  <r>
    <s v="Les Cayes"/>
    <s v="Centre-ville des Cayes"/>
    <s v="Marché communal des Cayes"/>
    <x v="1"/>
    <s v="Enquête auprès d'un marchand"/>
    <s v=""/>
    <s v=""/>
    <s v=""/>
    <s v=""/>
    <s v=""/>
    <s v=""/>
    <s v=""/>
    <n v="30"/>
    <n v="25"/>
    <n v="50"/>
    <n v="200"/>
    <n v="30"/>
    <n v="75"/>
    <n v="75"/>
    <n v="5"/>
    <s v=""/>
    <s v="Homme"/>
    <s v="Détaillant avec boutique"/>
    <n v="1"/>
    <n v="0"/>
    <n v="0"/>
    <n v="0"/>
    <n v="0"/>
    <n v="0"/>
    <n v="0"/>
    <n v="0"/>
    <n v="0"/>
    <n v="0"/>
    <s v="Non, il n'y a pas eu de variation"/>
  </r>
  <r>
    <s v="Les Cayes"/>
    <s v="Centre-ville des Cayes"/>
    <s v="Marché communal des Cayes"/>
    <x v="1"/>
    <s v="Enquête auprès d'un marchand"/>
    <s v=""/>
    <s v=""/>
    <s v=""/>
    <s v=""/>
    <s v=""/>
    <s v=""/>
    <s v=""/>
    <s v=""/>
    <s v=""/>
    <s v=""/>
    <s v="211.41649048625794"/>
    <s v=""/>
    <s v=""/>
    <s v=""/>
    <s v=""/>
    <s v=""/>
    <s v="Femme"/>
    <s v="Détaillant avec boutique"/>
    <n v="1"/>
    <n v="0"/>
    <n v="0"/>
    <n v="0"/>
    <n v="0"/>
    <n v="0"/>
    <n v="0"/>
    <n v="0"/>
    <n v="0"/>
    <n v="0"/>
    <s v="Non, il n'y a pas eu de variation"/>
  </r>
  <r>
    <s v="Les Cayes"/>
    <s v="Centre-ville des Cayes"/>
    <s v="Marché communal des Cayes"/>
    <x v="1"/>
    <s v="Enquête auprès d'un client (pour l'eau de boisson uniquement)"/>
    <s v=""/>
    <s v=""/>
    <s v=""/>
    <s v=""/>
    <s v=""/>
    <s v=""/>
    <s v=""/>
    <s v=""/>
    <s v=""/>
    <s v=""/>
    <s v=""/>
    <s v=""/>
    <s v=""/>
    <s v=""/>
    <s v=""/>
    <n v="8"/>
    <s v="Femme"/>
    <s v=""/>
    <s v=""/>
    <s v=""/>
    <s v=""/>
    <s v=""/>
    <s v=""/>
    <s v=""/>
    <s v=""/>
    <s v=""/>
    <s v=""/>
    <s v=""/>
    <s v=""/>
  </r>
  <r>
    <s v="Les Cayes"/>
    <s v="Centre-ville des Cayes"/>
    <s v="Marché communal des Cayes"/>
    <x v="1"/>
    <s v="Enquête auprès d'un client (pour l'eau de boisson uniquement)"/>
    <s v=""/>
    <s v=""/>
    <s v=""/>
    <s v=""/>
    <s v=""/>
    <s v=""/>
    <s v=""/>
    <s v=""/>
    <s v=""/>
    <s v=""/>
    <s v=""/>
    <s v=""/>
    <s v=""/>
    <s v=""/>
    <s v=""/>
    <n v="0"/>
    <s v="Femme"/>
    <s v=""/>
    <s v=""/>
    <s v=""/>
    <s v=""/>
    <s v=""/>
    <s v=""/>
    <s v=""/>
    <s v=""/>
    <s v=""/>
    <s v=""/>
    <s v=""/>
    <s v=""/>
  </r>
  <r>
    <s v="Les Cayes"/>
    <s v="Centre-ville des Cayes"/>
    <s v="Marché communal des Cayes"/>
    <x v="1"/>
    <s v="Enquête auprès d'un client (pour l'eau de boisson uniquement)"/>
    <s v=""/>
    <s v=""/>
    <s v=""/>
    <s v=""/>
    <s v=""/>
    <s v=""/>
    <s v=""/>
    <s v=""/>
    <s v=""/>
    <s v=""/>
    <s v=""/>
    <s v=""/>
    <s v=""/>
    <s v=""/>
    <s v=""/>
    <n v="0"/>
    <s v="Homme"/>
    <s v=""/>
    <s v=""/>
    <s v=""/>
    <s v=""/>
    <s v=""/>
    <s v=""/>
    <s v=""/>
    <s v=""/>
    <s v=""/>
    <s v=""/>
    <s v=""/>
    <s v=""/>
  </r>
  <r>
    <s v="Les Cayes"/>
    <s v="Centre-ville des Cayes"/>
    <s v="Marché communal des Cayes"/>
    <x v="1"/>
    <s v="Enquête auprès d'un client (pour l'eau de boisson uniquement)"/>
    <s v=""/>
    <s v=""/>
    <s v=""/>
    <s v=""/>
    <s v=""/>
    <s v=""/>
    <s v=""/>
    <s v=""/>
    <s v=""/>
    <s v=""/>
    <s v=""/>
    <s v=""/>
    <s v=""/>
    <s v=""/>
    <s v=""/>
    <n v="7"/>
    <s v="Femme"/>
    <s v=""/>
    <s v=""/>
    <s v=""/>
    <s v=""/>
    <s v=""/>
    <s v=""/>
    <s v=""/>
    <s v=""/>
    <s v=""/>
    <s v=""/>
    <s v=""/>
    <s v=""/>
  </r>
  <r>
    <s v="Les Cayes"/>
    <s v="Centre-ville des Cayes"/>
    <s v="Marché communal des Cayes"/>
    <x v="1"/>
    <s v="Enquête auprès d'un client (pour l'eau de boisson uniquement)"/>
    <s v=""/>
    <s v=""/>
    <s v=""/>
    <s v=""/>
    <s v=""/>
    <s v=""/>
    <s v=""/>
    <s v=""/>
    <s v=""/>
    <s v=""/>
    <s v=""/>
    <s v=""/>
    <s v=""/>
    <s v=""/>
    <s v=""/>
    <n v="7"/>
    <s v="Femme"/>
    <s v=""/>
    <s v=""/>
    <s v=""/>
    <s v=""/>
    <s v=""/>
    <s v=""/>
    <s v=""/>
    <s v=""/>
    <s v=""/>
    <s v=""/>
    <s v=""/>
    <s v=""/>
  </r>
  <r>
    <s v="Les Cayes"/>
    <s v="Centre-ville des Cayes"/>
    <s v="Marché communal des Cayes"/>
    <x v="1"/>
    <s v="Enquête auprès d'un marchand"/>
    <s v=""/>
    <s v=""/>
    <s v=""/>
    <s v=""/>
    <s v=""/>
    <s v=""/>
    <s v=""/>
    <n v="20"/>
    <n v="20"/>
    <n v="25"/>
    <n v="300"/>
    <n v="25"/>
    <n v="75"/>
    <n v="75"/>
    <n v="5"/>
    <s v=""/>
    <s v="Femme"/>
    <s v="Détaillant sur une table"/>
    <n v="1"/>
    <n v="0"/>
    <n v="0"/>
    <n v="0"/>
    <n v="0"/>
    <n v="0"/>
    <n v="0"/>
    <n v="0"/>
    <n v="0"/>
    <n v="0"/>
    <s v="Oui, il y a plus de commerçants par rapport au mois passé"/>
  </r>
  <r>
    <s v="Les Cayes"/>
    <s v="Centre-ville des Cayes"/>
    <s v="Marché communal des Cayes"/>
    <x v="1"/>
    <s v="Enquête auprès d'un marchand"/>
    <s v=""/>
    <s v=""/>
    <s v=""/>
    <s v=""/>
    <s v=""/>
    <s v=""/>
    <s v=""/>
    <n v="25"/>
    <n v="25"/>
    <n v="20"/>
    <s v=""/>
    <n v="20"/>
    <n v="75"/>
    <n v="75"/>
    <n v="5"/>
    <s v=""/>
    <s v="Femme"/>
    <s v="Détaillant sur une table"/>
    <n v="1"/>
    <n v="0"/>
    <n v="0"/>
    <n v="0"/>
    <n v="0"/>
    <n v="0"/>
    <n v="0"/>
    <n v="0"/>
    <n v="0"/>
    <n v="0"/>
    <s v="Non, il n'y a pas eu de variation"/>
  </r>
  <r>
    <s v="Les Cayes"/>
    <s v="Centre-ville des Cayes"/>
    <s v="Marché communal des Cayes"/>
    <x v="1"/>
    <s v="Enquête auprès d'un client (pour l'eau de boisson uniquement)"/>
    <s v=""/>
    <s v=""/>
    <s v=""/>
    <s v=""/>
    <s v=""/>
    <s v=""/>
    <s v=""/>
    <s v=""/>
    <s v=""/>
    <s v=""/>
    <s v=""/>
    <s v=""/>
    <s v=""/>
    <s v=""/>
    <s v=""/>
    <n v="0"/>
    <s v="Femme"/>
    <s v=""/>
    <s v=""/>
    <s v=""/>
    <s v=""/>
    <s v=""/>
    <s v=""/>
    <s v=""/>
    <s v=""/>
    <s v=""/>
    <s v=""/>
    <s v=""/>
    <s v=""/>
  </r>
  <r>
    <s v="Les Cayes"/>
    <s v="Centre-ville des Cayes"/>
    <s v="Marché communal des Cayes"/>
    <x v="1"/>
    <s v="Enquête auprès d'un marchand"/>
    <n v="100"/>
    <n v="115.384615384615"/>
    <n v="108.695652173913"/>
    <n v="103.448275862068"/>
    <n v="208.333333333333"/>
    <n v="333.33333333333297"/>
    <n v="900"/>
    <s v=""/>
    <s v=""/>
    <s v=""/>
    <s v=""/>
    <s v=""/>
    <s v=""/>
    <s v=""/>
    <s v=""/>
    <s v=""/>
    <s v="Homme"/>
    <s v="Détaillant avec boutique"/>
    <n v="1"/>
    <n v="0"/>
    <n v="0"/>
    <n v="0"/>
    <n v="0"/>
    <n v="0"/>
    <n v="0"/>
    <n v="0"/>
    <n v="0"/>
    <n v="0"/>
    <s v="Non, il n'y a pas eu de variation"/>
  </r>
  <r>
    <s v="Beaumont"/>
    <s v="Centre-ville de Beaumont / Cassanette"/>
    <s v="Marché communal de Beaumont"/>
    <x v="1"/>
    <s v="Enquête auprès d'un marchand"/>
    <n v="75"/>
    <n v="105.76923076923001"/>
    <n v="86.956521739130395"/>
    <n v="77.586206896551701"/>
    <n v="166.666666666666"/>
    <n v="208.333333333333"/>
    <n v="700"/>
    <s v=""/>
    <s v=""/>
    <s v=""/>
    <s v=""/>
    <s v=""/>
    <s v=""/>
    <s v=""/>
    <s v=""/>
    <s v=""/>
    <s v="Femme"/>
    <s v="Détaillant sur une table"/>
    <n v="1"/>
    <n v="0"/>
    <n v="0"/>
    <n v="0"/>
    <n v="0"/>
    <n v="0"/>
    <n v="0"/>
    <n v="0"/>
    <n v="0"/>
    <n v="0"/>
    <s v="Non, il n'y a pas eu de variation"/>
  </r>
  <r>
    <s v="Beaumont"/>
    <s v="Centre-ville de Beaumont / Cassanette"/>
    <s v="Marché communal de Beaumont"/>
    <x v="1"/>
    <s v="Enquête auprès d'un marchand"/>
    <n v="80"/>
    <n v="105.76923076923001"/>
    <n v="86.956521739130395"/>
    <n v="77.586206896551701"/>
    <n v="166.666666666666"/>
    <n v="208.333333333333"/>
    <n v="700"/>
    <s v=""/>
    <s v=""/>
    <s v=""/>
    <s v=""/>
    <s v=""/>
    <s v=""/>
    <s v=""/>
    <s v=""/>
    <s v=""/>
    <s v="Femme"/>
    <s v="Détaillant sur une table"/>
    <n v="1"/>
    <n v="0"/>
    <n v="0"/>
    <n v="0"/>
    <n v="0"/>
    <n v="0"/>
    <n v="0"/>
    <n v="0"/>
    <n v="0"/>
    <n v="0"/>
    <s v="Non, il n'y a pas eu de variation"/>
  </r>
  <r>
    <s v="Beaumont"/>
    <s v="Centre-ville de Beaumont / Cassanette"/>
    <s v="Marché communal de Beaumont"/>
    <x v="1"/>
    <s v="Enquête auprès d'un marchand"/>
    <n v="80"/>
    <n v="105.76923076923001"/>
    <n v="86.956521739130395"/>
    <n v="86.2068965517241"/>
    <n v="166.666666666666"/>
    <n v="208.333333333333"/>
    <n v="700"/>
    <s v=""/>
    <s v=""/>
    <s v=""/>
    <s v=""/>
    <s v=""/>
    <s v=""/>
    <s v=""/>
    <s v=""/>
    <s v=""/>
    <s v="Femme"/>
    <s v="Détaillant sur une table"/>
    <n v="1"/>
    <n v="0"/>
    <n v="0"/>
    <n v="0"/>
    <n v="0"/>
    <n v="0"/>
    <n v="0"/>
    <n v="0"/>
    <n v="0"/>
    <n v="0"/>
    <s v="Non, il n'y a pas eu de variation"/>
  </r>
  <r>
    <s v="Beaumont"/>
    <s v="Centre-ville de Beaumont / Cassanette"/>
    <s v="Marché communal de Beaumont"/>
    <x v="1"/>
    <s v="Enquête auprès d'un marchand"/>
    <n v="80"/>
    <n v="105.76923076923001"/>
    <n v="86.956521739130395"/>
    <n v="86.2068965517241"/>
    <n v="166.666666666666"/>
    <n v="208.333333333333"/>
    <n v="700"/>
    <s v=""/>
    <s v=""/>
    <s v=""/>
    <s v=""/>
    <s v=""/>
    <s v=""/>
    <s v=""/>
    <s v=""/>
    <s v=""/>
    <s v="Femme"/>
    <s v="Détaillant sur une table"/>
    <n v="1"/>
    <n v="0"/>
    <n v="0"/>
    <n v="0"/>
    <n v="0"/>
    <n v="0"/>
    <n v="0"/>
    <n v="0"/>
    <n v="0"/>
    <n v="0"/>
    <s v="Oui, il y a plus de commerçants par rapport au mois passé"/>
  </r>
  <r>
    <s v="Beaumont"/>
    <s v="Centre-ville de Beaumont / Cassanette"/>
    <s v="Marché communal de Beaumont"/>
    <x v="1"/>
    <s v="Enquête auprès d'un marchand"/>
    <s v=""/>
    <s v=""/>
    <s v=""/>
    <s v=""/>
    <s v=""/>
    <s v=""/>
    <s v=""/>
    <n v="30"/>
    <n v="20"/>
    <n v="35"/>
    <s v=""/>
    <n v="25"/>
    <n v="75"/>
    <n v="75"/>
    <n v="5"/>
    <s v=""/>
    <s v="Femme"/>
    <s v="Détaillant sur une table"/>
    <n v="1"/>
    <n v="0"/>
    <n v="1"/>
    <n v="0"/>
    <n v="1"/>
    <n v="0"/>
    <n v="0"/>
    <n v="0"/>
    <n v="0"/>
    <n v="0"/>
    <s v="Oui, il y a plus de commerçants par rapport au mois passé"/>
  </r>
  <r>
    <s v="Beaumont"/>
    <s v="Centre-ville de Beaumont / Cassanette"/>
    <s v="Marché communal de Beaumont"/>
    <x v="1"/>
    <s v="Enquête auprès d'un marchand"/>
    <s v=""/>
    <s v=""/>
    <s v=""/>
    <s v=""/>
    <s v=""/>
    <s v=""/>
    <s v=""/>
    <n v="30"/>
    <n v="20"/>
    <n v="35"/>
    <s v=""/>
    <n v="25"/>
    <n v="75"/>
    <n v="75"/>
    <n v="5"/>
    <s v=""/>
    <s v="Femme"/>
    <s v="Détaillant sur une table"/>
    <n v="1"/>
    <n v="0"/>
    <n v="0"/>
    <n v="0"/>
    <n v="1"/>
    <n v="0"/>
    <n v="0"/>
    <n v="0"/>
    <n v="0"/>
    <n v="0"/>
    <s v="Oui, il y a plus de commerçants par rapport au mois passé"/>
  </r>
  <r>
    <s v="Beaumont"/>
    <s v="Centre-ville de Beaumont / Cassanette"/>
    <s v="Marché communal de Beaumont"/>
    <x v="1"/>
    <s v="Enquête auprès d'un marchand"/>
    <s v=""/>
    <s v=""/>
    <s v=""/>
    <s v=""/>
    <s v=""/>
    <s v=""/>
    <s v=""/>
    <n v="30"/>
    <n v="25"/>
    <n v="35"/>
    <s v=""/>
    <n v="25"/>
    <n v="75"/>
    <n v="75"/>
    <n v="5"/>
    <s v=""/>
    <s v="Femme"/>
    <s v="Détaillant sur une table"/>
    <n v="1"/>
    <n v="0"/>
    <n v="0"/>
    <n v="0"/>
    <n v="0"/>
    <n v="0"/>
    <n v="0"/>
    <n v="0"/>
    <n v="0"/>
    <n v="0"/>
    <s v="Oui, il y a plus de commerçants par rapport au mois passé"/>
  </r>
  <r>
    <s v="Beaumont"/>
    <s v="Centre-ville de Beaumont / Cassanette"/>
    <s v="Marché communal de Beaumont"/>
    <x v="1"/>
    <s v="Enquête auprès d'un marchand"/>
    <s v=""/>
    <s v=""/>
    <s v=""/>
    <s v=""/>
    <s v=""/>
    <s v=""/>
    <s v=""/>
    <n v="30"/>
    <n v="25"/>
    <n v="50"/>
    <s v=""/>
    <n v="20"/>
    <n v="75"/>
    <n v="100"/>
    <n v="5"/>
    <s v=""/>
    <s v="Femme"/>
    <s v="Détaillant sur une table"/>
    <n v="1"/>
    <n v="0"/>
    <n v="1"/>
    <n v="0"/>
    <n v="1"/>
    <n v="0"/>
    <n v="0"/>
    <n v="0"/>
    <n v="0"/>
    <n v="0"/>
    <s v="Oui, il y a plus de commerçants par rapport au mois passé"/>
  </r>
  <r>
    <s v="Jacmel"/>
    <s v="Beaudoin"/>
    <s v="Marché Beaudoin"/>
    <x v="1"/>
    <s v="Enquête auprès d'un marchand"/>
    <s v=""/>
    <s v=""/>
    <s v=""/>
    <s v=""/>
    <s v=""/>
    <s v=""/>
    <n v="378"/>
    <s v=""/>
    <s v=""/>
    <s v=""/>
    <s v=""/>
    <s v=""/>
    <s v=""/>
    <s v=""/>
    <s v=""/>
    <s v=""/>
    <s v="Femme"/>
    <s v="Détaillant avec boutique"/>
    <n v="1"/>
    <n v="0"/>
    <n v="0"/>
    <n v="0"/>
    <n v="0"/>
    <n v="0"/>
    <n v="0"/>
    <n v="0"/>
    <n v="0"/>
    <n v="0"/>
    <s v="Non, il n'y a pas eu de variation"/>
  </r>
  <r>
    <s v="Jacmel"/>
    <s v="Beaudoin"/>
    <s v="Marché Beaudoin"/>
    <x v="1"/>
    <s v="Enquête auprès d'un marchand"/>
    <n v="250"/>
    <n v="96.153846153846104"/>
    <n v="95.652173913043399"/>
    <n v="120.689655172413"/>
    <s v=""/>
    <s v=""/>
    <s v=""/>
    <s v=""/>
    <s v=""/>
    <s v=""/>
    <s v=""/>
    <s v=""/>
    <s v=""/>
    <s v=""/>
    <s v=""/>
    <s v=""/>
    <s v="Femme"/>
    <s v="Détaillant avec boutique"/>
    <n v="1"/>
    <n v="0"/>
    <n v="0"/>
    <n v="0"/>
    <n v="0"/>
    <n v="0"/>
    <n v="0"/>
    <n v="0"/>
    <n v="0"/>
    <n v="0"/>
    <s v="Oui, il y a plus de commerçants par rapport au mois passé"/>
  </r>
  <r>
    <s v="Jacmel"/>
    <s v="Beaudoin"/>
    <s v="Marché Beaudoin"/>
    <x v="1"/>
    <s v="Enquête auprès d'un marchand"/>
    <s v=""/>
    <s v=""/>
    <s v=""/>
    <s v=""/>
    <s v=""/>
    <s v=""/>
    <s v=""/>
    <s v=""/>
    <s v=""/>
    <s v=""/>
    <s v=""/>
    <s v=""/>
    <s v=""/>
    <s v=""/>
    <s v=""/>
    <s v=""/>
    <s v="Femme"/>
    <s v="Détaillant avec boutique"/>
    <n v="0"/>
    <n v="0"/>
    <n v="0"/>
    <n v="0"/>
    <n v="0"/>
    <n v="0"/>
    <n v="0"/>
    <n v="0"/>
    <n v="0"/>
    <n v="1"/>
    <s v="Je ne sais pas / Je ne souhaite pas répondre"/>
  </r>
  <r>
    <s v="Jacmel"/>
    <s v="Beaudoin"/>
    <s v="Marché Beaudoin"/>
    <x v="1"/>
    <s v="Enquête auprès d'un marchand"/>
    <n v="250"/>
    <n v="115.384615384615"/>
    <n v="108.695652173913"/>
    <n v="103.448275862068"/>
    <s v=""/>
    <s v=""/>
    <s v="Je ne sais pas, je ne souhaite pas répondre"/>
    <s v=""/>
    <s v=""/>
    <s v=""/>
    <s v=""/>
    <s v=""/>
    <s v=""/>
    <s v=""/>
    <s v=""/>
    <s v=""/>
    <s v="Femme"/>
    <s v="Détaillant sur une table"/>
    <n v="1"/>
    <n v="0"/>
    <n v="0"/>
    <n v="0"/>
    <n v="0"/>
    <n v="0"/>
    <n v="0"/>
    <n v="0"/>
    <n v="0"/>
    <n v="0"/>
    <s v="Oui, il y a moins de commerçants par rapport au mois passé"/>
  </r>
  <r>
    <s v="Jacmel"/>
    <s v="Beaudoin"/>
    <s v="Marché Beaudoin"/>
    <x v="1"/>
    <s v="Enquête auprès d'un marchand"/>
    <n v="175"/>
    <n v="115.384615384615"/>
    <n v="108.695652173913"/>
    <n v="93.103448275861993"/>
    <n v="212.5"/>
    <s v=""/>
    <n v="425"/>
    <n v="30"/>
    <n v="25"/>
    <n v="50"/>
    <n v="300"/>
    <n v="30"/>
    <n v="100"/>
    <n v="50"/>
    <s v=""/>
    <s v=""/>
    <s v="Femme"/>
    <s v="Détaillant sur une table"/>
    <n v="1"/>
    <n v="0"/>
    <n v="0"/>
    <n v="0"/>
    <n v="0"/>
    <n v="0"/>
    <n v="0"/>
    <n v="0"/>
    <n v="0"/>
    <n v="0"/>
    <s v="Oui, il y a moins de commerçants par rapport au mois passé"/>
  </r>
  <r>
    <s v="Jacmel"/>
    <s v="Beaudoin"/>
    <s v="Marché Beaudoin"/>
    <x v="1"/>
    <s v="Enquête auprès d'un client (pour l'eau de boisson uniquement)"/>
    <s v=""/>
    <s v=""/>
    <s v=""/>
    <s v=""/>
    <s v=""/>
    <s v=""/>
    <s v=""/>
    <s v=""/>
    <s v=""/>
    <s v=""/>
    <s v=""/>
    <s v=""/>
    <s v=""/>
    <s v=""/>
    <s v=""/>
    <n v="12"/>
    <s v="Femme"/>
    <s v=""/>
    <s v=""/>
    <s v=""/>
    <s v=""/>
    <s v=""/>
    <s v=""/>
    <s v=""/>
    <s v=""/>
    <s v=""/>
    <s v=""/>
    <s v=""/>
    <s v=""/>
  </r>
  <r>
    <s v="Jacmel"/>
    <s v="Beaudoin"/>
    <s v="Marché Beaudoin"/>
    <x v="1"/>
    <s v="Enquête auprès d'un marchand"/>
    <s v=""/>
    <s v=""/>
    <s v=""/>
    <s v=""/>
    <s v=""/>
    <s v=""/>
    <s v=""/>
    <n v="30"/>
    <n v="25"/>
    <n v="50"/>
    <s v=""/>
    <n v="35"/>
    <n v="125"/>
    <s v=""/>
    <s v=""/>
    <s v=""/>
    <s v="Femme"/>
    <s v="Détaillant sur une table"/>
    <n v="1"/>
    <n v="0"/>
    <n v="0"/>
    <n v="0"/>
    <n v="0"/>
    <n v="0"/>
    <n v="0"/>
    <n v="0"/>
    <n v="0"/>
    <n v="0"/>
    <s v="Oui, il y a plus de commerçants par rapport au mois passé"/>
  </r>
  <r>
    <s v="Limonade"/>
    <s v="Limonade"/>
    <s v="Marché principal de Limonade"/>
    <x v="1"/>
    <s v="Enquête auprès d'un marchand"/>
    <n v="122.5"/>
    <n v="134.61538461538399"/>
    <n v="106.521739130434"/>
    <n v="96.551724137931004"/>
    <n v="291.666666666666"/>
    <n v="437.5"/>
    <n v="500"/>
    <s v=""/>
    <s v=""/>
    <s v=""/>
    <s v=""/>
    <s v=""/>
    <s v=""/>
    <s v=""/>
    <s v=""/>
    <s v=""/>
    <s v="Femme"/>
    <s v="Détaillant sur une table"/>
    <n v="1"/>
    <n v="0"/>
    <n v="0"/>
    <n v="0"/>
    <n v="0"/>
    <n v="0"/>
    <n v="0"/>
    <n v="0"/>
    <n v="0"/>
    <n v="0"/>
    <s v="Non, il n'y a pas eu de variation"/>
  </r>
  <r>
    <s v="Limonade"/>
    <s v="Limonade"/>
    <s v="Marché principal de Limonade"/>
    <x v="1"/>
    <s v="Enquête auprès d'un marchand"/>
    <n v="122.5"/>
    <n v="134.61538461538399"/>
    <n v="106.521739130434"/>
    <n v="96.551724137931004"/>
    <n v="291.666666666666"/>
    <n v="437.5"/>
    <n v="600"/>
    <s v=""/>
    <s v=""/>
    <s v=""/>
    <s v=""/>
    <s v=""/>
    <s v=""/>
    <s v=""/>
    <s v=""/>
    <s v=""/>
    <s v="Femme"/>
    <s v="Détaillant sur une table"/>
    <n v="1"/>
    <n v="0"/>
    <n v="0"/>
    <n v="0"/>
    <n v="0"/>
    <n v="0"/>
    <n v="0"/>
    <n v="0"/>
    <n v="0"/>
    <n v="0"/>
    <s v="Non, il n'y a pas eu de variation"/>
  </r>
  <r>
    <s v="Limonade"/>
    <s v="Limonade"/>
    <s v="Marché principal de Limonade"/>
    <x v="1"/>
    <s v="Enquête auprès d'un marchand"/>
    <n v="122.5"/>
    <n v="134.61538461538399"/>
    <n v="106.521739130434"/>
    <n v="96.551724137931004"/>
    <n v="291.666666666666"/>
    <n v="437.5"/>
    <n v="700"/>
    <s v=""/>
    <s v=""/>
    <s v=""/>
    <s v=""/>
    <s v=""/>
    <s v=""/>
    <s v=""/>
    <s v=""/>
    <s v=""/>
    <s v="Femme"/>
    <s v="Détaillant sur une table"/>
    <n v="1"/>
    <n v="0"/>
    <n v="0"/>
    <n v="0"/>
    <n v="0"/>
    <n v="0"/>
    <n v="0"/>
    <n v="0"/>
    <n v="0"/>
    <n v="0"/>
    <s v="Non, il n'y a pas eu de variation"/>
  </r>
  <r>
    <s v="Limonade"/>
    <s v="Limonade"/>
    <s v="Marché principal de Limonade"/>
    <x v="1"/>
    <s v="Enquête auprès d'un marchand"/>
    <s v=""/>
    <s v=""/>
    <s v=""/>
    <s v=""/>
    <s v=""/>
    <s v=""/>
    <s v=""/>
    <n v="25"/>
    <n v="15"/>
    <n v="25"/>
    <n v="150"/>
    <n v="15"/>
    <n v="42.5"/>
    <n v="60"/>
    <n v="5"/>
    <s v=""/>
    <s v="Femme"/>
    <s v="Détaillant mobile"/>
    <n v="1"/>
    <n v="0"/>
    <n v="0"/>
    <n v="0"/>
    <n v="0"/>
    <n v="0"/>
    <n v="0"/>
    <n v="0"/>
    <n v="0"/>
    <n v="0"/>
    <s v="Non, il n'y a pas eu de variation"/>
  </r>
  <r>
    <s v="Limonade"/>
    <s v="Limonade"/>
    <s v="Marché principal de Limonade"/>
    <x v="1"/>
    <s v="Enquête auprès d'un marchand"/>
    <s v=""/>
    <s v=""/>
    <s v=""/>
    <s v=""/>
    <s v=""/>
    <s v=""/>
    <s v=""/>
    <n v="25"/>
    <n v="15"/>
    <n v="25"/>
    <n v="150"/>
    <n v="15"/>
    <n v="56.6666666666666"/>
    <n v="75"/>
    <n v="5"/>
    <s v=""/>
    <s v="Femme"/>
    <s v="Détaillant mobile"/>
    <n v="1"/>
    <n v="0"/>
    <n v="0"/>
    <n v="0"/>
    <n v="0"/>
    <n v="0"/>
    <n v="0"/>
    <n v="0"/>
    <n v="0"/>
    <n v="0"/>
    <s v="Non, il n'y a pas eu de variation"/>
  </r>
  <r>
    <s v="Limonade"/>
    <s v="Limonade"/>
    <s v="Marché principal de Limonade"/>
    <x v="1"/>
    <s v="Enquête auprès d'un marchand"/>
    <s v=""/>
    <s v=""/>
    <s v=""/>
    <s v=""/>
    <s v=""/>
    <s v=""/>
    <s v=""/>
    <n v="25"/>
    <n v="15"/>
    <n v="25"/>
    <n v="150"/>
    <n v="15"/>
    <n v="42.5"/>
    <n v="75"/>
    <n v="5"/>
    <s v=""/>
    <s v="Femme"/>
    <s v="Détaillant mobile"/>
    <n v="1"/>
    <n v="0"/>
    <n v="0"/>
    <n v="0"/>
    <n v="0"/>
    <n v="0"/>
    <n v="0"/>
    <n v="0"/>
    <n v="0"/>
    <n v="0"/>
    <s v="Non, il n'y a pas eu de variation"/>
  </r>
  <r>
    <s v="Limonade"/>
    <s v="Limonade"/>
    <s v="Marché principal de Limonade"/>
    <x v="1"/>
    <s v="Enquête auprès d'un client (pour l'eau de boisson uniquement)"/>
    <s v=""/>
    <s v=""/>
    <s v=""/>
    <s v=""/>
    <s v=""/>
    <s v=""/>
    <s v=""/>
    <s v=""/>
    <s v=""/>
    <s v=""/>
    <s v=""/>
    <s v=""/>
    <s v=""/>
    <s v=""/>
    <s v=""/>
    <n v="7"/>
    <s v="Femme"/>
    <s v=""/>
    <s v=""/>
    <s v=""/>
    <s v=""/>
    <s v=""/>
    <s v=""/>
    <s v=""/>
    <s v=""/>
    <s v=""/>
    <s v=""/>
    <s v=""/>
    <s v=""/>
  </r>
  <r>
    <s v="Limonade"/>
    <s v="Limonade"/>
    <s v="Marché principal de Limonade"/>
    <x v="1"/>
    <s v="Enquête auprès d'un client (pour l'eau de boisson uniquement)"/>
    <s v=""/>
    <s v=""/>
    <s v=""/>
    <s v=""/>
    <s v=""/>
    <s v=""/>
    <s v=""/>
    <s v=""/>
    <s v=""/>
    <s v=""/>
    <s v=""/>
    <s v=""/>
    <s v=""/>
    <s v=""/>
    <s v=""/>
    <n v="6"/>
    <s v="Femme"/>
    <s v=""/>
    <s v=""/>
    <s v=""/>
    <s v=""/>
    <s v=""/>
    <s v=""/>
    <s v=""/>
    <s v=""/>
    <s v=""/>
    <s v=""/>
    <s v=""/>
    <s v=""/>
  </r>
  <r>
    <s v="Limonade"/>
    <s v="Limonade"/>
    <s v="Marché principal de Limonade"/>
    <x v="1"/>
    <s v="Enquête auprès d'un client (pour l'eau de boisson uniquement)"/>
    <s v=""/>
    <s v=""/>
    <s v=""/>
    <s v=""/>
    <s v=""/>
    <s v=""/>
    <s v=""/>
    <s v=""/>
    <s v=""/>
    <s v=""/>
    <s v=""/>
    <s v=""/>
    <s v=""/>
    <s v=""/>
    <s v=""/>
    <n v="7"/>
    <s v="Femme"/>
    <s v=""/>
    <s v=""/>
    <s v=""/>
    <s v=""/>
    <s v=""/>
    <s v=""/>
    <s v=""/>
    <s v=""/>
    <s v=""/>
    <s v=""/>
    <s v=""/>
    <s v=""/>
  </r>
  <r>
    <s v="Limonade"/>
    <s v="Limonade"/>
    <s v="Marché principal de Limonade"/>
    <x v="1"/>
    <s v="Enquête auprès d'un client (pour l'eau de boisson uniquement)"/>
    <s v=""/>
    <s v=""/>
    <s v=""/>
    <s v=""/>
    <s v=""/>
    <s v=""/>
    <s v=""/>
    <s v=""/>
    <s v=""/>
    <s v=""/>
    <s v=""/>
    <s v=""/>
    <s v=""/>
    <s v=""/>
    <s v=""/>
    <n v="7"/>
    <s v="Femme"/>
    <s v=""/>
    <s v=""/>
    <s v=""/>
    <s v=""/>
    <s v=""/>
    <s v=""/>
    <s v=""/>
    <s v=""/>
    <s v=""/>
    <s v=""/>
    <s v=""/>
    <s v=""/>
  </r>
  <r>
    <s v="Limonade"/>
    <s v="Limonade"/>
    <s v="Marché principal de Limonade"/>
    <x v="1"/>
    <s v="Enquête auprès d'un client (pour l'eau de boisson uniquement)"/>
    <s v=""/>
    <s v=""/>
    <s v=""/>
    <s v=""/>
    <s v=""/>
    <s v=""/>
    <s v=""/>
    <s v=""/>
    <s v=""/>
    <s v=""/>
    <s v=""/>
    <s v=""/>
    <s v=""/>
    <s v=""/>
    <s v=""/>
    <n v="7"/>
    <s v="Femme"/>
    <s v=""/>
    <s v=""/>
    <s v=""/>
    <s v=""/>
    <s v=""/>
    <s v=""/>
    <s v=""/>
    <s v=""/>
    <s v=""/>
    <s v=""/>
    <s v=""/>
    <s v=""/>
  </r>
  <r>
    <s v="Limonade"/>
    <s v="Limonade"/>
    <s v="Marché principal de Limonade"/>
    <x v="1"/>
    <s v="Enquête auprès d'un client (pour l'eau de boisson uniquement)"/>
    <s v=""/>
    <s v=""/>
    <s v=""/>
    <s v=""/>
    <s v=""/>
    <s v=""/>
    <s v=""/>
    <s v=""/>
    <s v=""/>
    <s v=""/>
    <s v=""/>
    <s v=""/>
    <s v=""/>
    <s v=""/>
    <s v=""/>
    <n v="6"/>
    <s v="Femme"/>
    <s v=""/>
    <s v=""/>
    <s v=""/>
    <s v=""/>
    <s v=""/>
    <s v=""/>
    <s v=""/>
    <s v=""/>
    <s v=""/>
    <s v=""/>
    <s v=""/>
    <s v=""/>
  </r>
  <r>
    <s v="Limonade"/>
    <s v="Limonade"/>
    <s v="Marché principal de Limonade"/>
    <x v="1"/>
    <s v="Enquête auprès d'un client (pour l'eau de boisson uniquement)"/>
    <s v=""/>
    <s v=""/>
    <s v=""/>
    <s v=""/>
    <s v=""/>
    <s v=""/>
    <s v=""/>
    <s v=""/>
    <s v=""/>
    <s v=""/>
    <s v=""/>
    <s v=""/>
    <s v=""/>
    <s v=""/>
    <s v=""/>
    <n v="7"/>
    <s v="Femme"/>
    <s v=""/>
    <s v=""/>
    <s v=""/>
    <s v=""/>
    <s v=""/>
    <s v=""/>
    <s v=""/>
    <s v=""/>
    <s v=""/>
    <s v=""/>
    <s v=""/>
    <s v=""/>
  </r>
  <r>
    <s v="Limonade"/>
    <s v="Limonade"/>
    <s v="Marché principal de Limonade"/>
    <x v="1"/>
    <s v="Enquête auprès d'un client (pour l'eau de boisson uniquement)"/>
    <s v=""/>
    <s v=""/>
    <s v=""/>
    <s v=""/>
    <s v=""/>
    <s v=""/>
    <s v=""/>
    <s v=""/>
    <s v=""/>
    <s v=""/>
    <s v=""/>
    <s v=""/>
    <s v=""/>
    <s v=""/>
    <s v=""/>
    <n v="7"/>
    <s v="Femme"/>
    <s v=""/>
    <s v=""/>
    <s v=""/>
    <s v=""/>
    <s v=""/>
    <s v=""/>
    <s v=""/>
    <s v=""/>
    <s v=""/>
    <s v=""/>
    <s v=""/>
    <s v=""/>
  </r>
  <r>
    <s v="Limonade"/>
    <s v="Limonade"/>
    <s v="Marché principal de Limonade"/>
    <x v="1"/>
    <s v="Enquête auprès d'un client (pour l'eau de boisson uniquement)"/>
    <s v=""/>
    <s v=""/>
    <s v=""/>
    <s v=""/>
    <s v=""/>
    <s v=""/>
    <s v=""/>
    <s v=""/>
    <s v=""/>
    <s v=""/>
    <s v=""/>
    <s v=""/>
    <s v=""/>
    <s v=""/>
    <s v=""/>
    <n v="7"/>
    <s v="Femme"/>
    <s v=""/>
    <s v=""/>
    <s v=""/>
    <s v=""/>
    <s v=""/>
    <s v=""/>
    <s v=""/>
    <s v=""/>
    <s v=""/>
    <s v=""/>
    <s v=""/>
    <s v=""/>
  </r>
  <r>
    <s v="Limonade"/>
    <s v="Limonade"/>
    <s v="Marché principal de Limonade"/>
    <x v="1"/>
    <s v="Enquête auprès d'un client (pour l'eau de boisson uniquement)"/>
    <s v=""/>
    <s v=""/>
    <s v=""/>
    <s v=""/>
    <s v=""/>
    <s v=""/>
    <s v=""/>
    <s v=""/>
    <s v=""/>
    <s v=""/>
    <s v=""/>
    <s v=""/>
    <s v=""/>
    <s v=""/>
    <s v=""/>
    <n v="7"/>
    <s v="Femme"/>
    <s v=""/>
    <s v=""/>
    <s v=""/>
    <s v=""/>
    <s v=""/>
    <s v=""/>
    <s v=""/>
    <s v=""/>
    <s v=""/>
    <s v=""/>
    <s v=""/>
    <s v=""/>
  </r>
  <r>
    <s v="Cap-Haïtien"/>
    <s v="Centre-ville de Cap Haïtien"/>
    <s v="Marché de Cluny"/>
    <x v="1"/>
    <s v="Enquête auprès d'un marchand"/>
    <n v="150"/>
    <n v="115.384615384615"/>
    <n v="104.347826086956"/>
    <n v="93.103448275861993"/>
    <n v="250"/>
    <n v="375"/>
    <n v="800"/>
    <s v=""/>
    <s v=""/>
    <s v=""/>
    <s v=""/>
    <s v=""/>
    <s v=""/>
    <s v=""/>
    <s v=""/>
    <s v=""/>
    <s v="Femme"/>
    <s v="Détaillant sur une table"/>
    <n v="1"/>
    <n v="0"/>
    <n v="0"/>
    <n v="0"/>
    <n v="0"/>
    <n v="0"/>
    <n v="0"/>
    <n v="0"/>
    <n v="0"/>
    <n v="0"/>
    <s v="Non, il n'y a pas eu de variation"/>
  </r>
  <r>
    <s v="Cap-Haïtien"/>
    <s v="Centre-ville de Cap Haïtien"/>
    <s v="Marché de Cluny"/>
    <x v="1"/>
    <s v="Enquête auprès d'un marchand"/>
    <s v=""/>
    <s v=""/>
    <s v=""/>
    <s v=""/>
    <s v=""/>
    <s v=""/>
    <s v=""/>
    <n v="25"/>
    <n v="15"/>
    <n v="20"/>
    <n v="150"/>
    <n v="17.307692307692299"/>
    <n v="56.6666666666666"/>
    <n v="75"/>
    <n v="5"/>
    <s v=""/>
    <s v="Femme"/>
    <s v="Détaillant sur une table"/>
    <n v="1"/>
    <n v="0"/>
    <n v="0"/>
    <n v="0"/>
    <n v="0"/>
    <n v="0"/>
    <n v="0"/>
    <n v="0"/>
    <n v="0"/>
    <n v="0"/>
    <s v="Non, il n'y a pas eu de variation"/>
  </r>
  <r>
    <s v="Cap-Haïtien"/>
    <s v="Centre-ville de Cap Haïtien"/>
    <s v="Marché de Cluny"/>
    <x v="1"/>
    <s v="Enquête auprès d'un marchand"/>
    <s v=""/>
    <s v=""/>
    <s v=""/>
    <s v=""/>
    <s v=""/>
    <s v=""/>
    <s v=""/>
    <n v="25"/>
    <n v="15"/>
    <n v="20"/>
    <n v="150"/>
    <n v="15"/>
    <n v="42.5"/>
    <n v="75"/>
    <n v="5"/>
    <s v=""/>
    <s v="Femme"/>
    <s v="Détaillant mobile"/>
    <n v="1"/>
    <n v="0"/>
    <n v="0"/>
    <n v="0"/>
    <n v="0"/>
    <n v="0"/>
    <n v="0"/>
    <n v="0"/>
    <n v="0"/>
    <n v="0"/>
    <s v="Je ne sais pas / Je ne souhaite pas répondre"/>
  </r>
  <r>
    <s v="Cap-Haïtien"/>
    <s v="Centre-ville de Cap Haïtien"/>
    <s v="Marché de Cluny"/>
    <x v="1"/>
    <s v="Enquête auprès d'un marchand"/>
    <n v="150"/>
    <n v="103.846153846153"/>
    <n v="108.695652173913"/>
    <n v="93.103448275861993"/>
    <n v="250"/>
    <n v="375"/>
    <n v="750"/>
    <s v=""/>
    <s v=""/>
    <s v=""/>
    <s v=""/>
    <s v=""/>
    <s v=""/>
    <s v=""/>
    <s v=""/>
    <s v=""/>
    <s v="Femme"/>
    <s v="Détaillant sur une table"/>
    <n v="1"/>
    <n v="0"/>
    <n v="0"/>
    <n v="0"/>
    <n v="0"/>
    <n v="0"/>
    <n v="0"/>
    <n v="0"/>
    <n v="0"/>
    <n v="0"/>
    <s v="Non, il n'y a pas eu de variation"/>
  </r>
  <r>
    <s v="Cap-Haïtien"/>
    <s v="Centre-ville de Cap Haïtien"/>
    <s v="Marché de Cluny"/>
    <x v="1"/>
    <s v="Enquête auprès d'un marchand"/>
    <n v="150"/>
    <n v="115.384615384615"/>
    <n v="156.52173913043401"/>
    <n v="93.103448275861993"/>
    <n v="250"/>
    <n v="375"/>
    <n v="800"/>
    <s v=""/>
    <s v=""/>
    <s v=""/>
    <s v=""/>
    <s v=""/>
    <s v=""/>
    <s v=""/>
    <s v=""/>
    <s v=""/>
    <s v="Femme"/>
    <s v="Détaillant sur une table"/>
    <n v="1"/>
    <n v="0"/>
    <n v="0"/>
    <n v="0"/>
    <n v="0"/>
    <n v="0"/>
    <n v="0"/>
    <n v="0"/>
    <n v="0"/>
    <n v="0"/>
    <s v="Non, il n'y a pas eu de variation"/>
  </r>
  <r>
    <s v="Cap-Haïtien"/>
    <s v="Centre-ville de Cap Haïtien"/>
    <s v="Marché de Cluny"/>
    <x v="1"/>
    <s v="Enquête auprès d'un marchand"/>
    <s v=""/>
    <s v=""/>
    <s v=""/>
    <s v=""/>
    <s v=""/>
    <s v=""/>
    <s v=""/>
    <n v="25"/>
    <n v="15"/>
    <n v="20"/>
    <n v="150"/>
    <n v="15"/>
    <n v="42.5"/>
    <n v="75"/>
    <n v="5"/>
    <s v=""/>
    <s v="Femme"/>
    <s v="Détaillant sur une table"/>
    <n v="1"/>
    <n v="0"/>
    <n v="0"/>
    <n v="0"/>
    <n v="0"/>
    <n v="0"/>
    <n v="0"/>
    <n v="0"/>
    <n v="0"/>
    <n v="0"/>
    <s v="Non, il n'y a pas eu de variation"/>
  </r>
  <r>
    <s v="Cap-Haïtien"/>
    <s v="Centre-ville de Cap Haïtien"/>
    <s v="Marché de Cluny"/>
    <x v="1"/>
    <s v="Enquête auprès d'un marchand"/>
    <s v=""/>
    <s v=""/>
    <s v=""/>
    <s v=""/>
    <s v=""/>
    <s v=""/>
    <s v=""/>
    <n v="25"/>
    <n v="20"/>
    <n v="20"/>
    <n v="150"/>
    <n v="17.307692307692299"/>
    <n v="56.6666666666666"/>
    <n v="75"/>
    <n v="5"/>
    <s v=""/>
    <s v="Femme"/>
    <s v="Détaillant mobile"/>
    <n v="1"/>
    <n v="0"/>
    <n v="0"/>
    <n v="0"/>
    <n v="0"/>
    <n v="0"/>
    <n v="0"/>
    <n v="0"/>
    <n v="0"/>
    <n v="0"/>
    <s v="Non, il n'y a pas eu de variation"/>
  </r>
  <r>
    <s v="Cap-Haïtien"/>
    <s v="Centre-ville de Cap Haïtien"/>
    <s v="Marché de Cluny"/>
    <x v="1"/>
    <s v="Enquête auprès d'un marchand"/>
    <n v="150"/>
    <n v="115.384615384615"/>
    <n v="91.304347826086897"/>
    <n v="93.103448275861993"/>
    <n v="250"/>
    <n v="375"/>
    <n v="750"/>
    <s v=""/>
    <s v=""/>
    <s v=""/>
    <s v=""/>
    <s v=""/>
    <s v=""/>
    <s v=""/>
    <s v=""/>
    <s v=""/>
    <s v="Femme"/>
    <s v="Détaillant sur une table"/>
    <n v="1"/>
    <n v="0"/>
    <n v="0"/>
    <n v="0"/>
    <n v="0"/>
    <n v="0"/>
    <n v="0"/>
    <n v="0"/>
    <n v="0"/>
    <n v="0"/>
    <s v="Non, il n'y a pas eu de variation"/>
  </r>
  <r>
    <s v="Port-à-Piment"/>
    <s v="Port-à-piment"/>
    <s v="Marché de Port-à-Piment"/>
    <x v="0"/>
    <s v="Enquête auprès d'un marchand"/>
    <n v="100"/>
    <n v="96.153846153846104"/>
    <n v="54.347826086956502"/>
    <n v="77.586206896551701"/>
    <n v="175"/>
    <n v="166.666666666666"/>
    <n v="700"/>
    <s v=""/>
    <s v=""/>
    <s v=""/>
    <s v=""/>
    <s v=""/>
    <s v=""/>
    <s v=""/>
    <s v=""/>
    <s v=""/>
    <s v="Femme"/>
    <s v="Détaillant avec boutique"/>
    <n v="1"/>
    <n v="0"/>
    <n v="0"/>
    <n v="0"/>
    <n v="0"/>
    <n v="0"/>
    <n v="0"/>
    <n v="0"/>
    <n v="0"/>
    <n v="0"/>
    <s v="Non, il n'y a pas eu de variation"/>
  </r>
  <r>
    <s v="Port-à-Piment"/>
    <s v="Port-à-piment"/>
    <s v="Marché de Port-à-Piment"/>
    <x v="0"/>
    <s v="Enquête auprès d'un marchand"/>
    <n v="110"/>
    <n v="115.384615384615"/>
    <n v="56.521739130434703"/>
    <n v="86.2068965517241"/>
    <n v="177.083333333333"/>
    <n v="172.916666666666"/>
    <n v="710"/>
    <s v=""/>
    <s v=""/>
    <s v=""/>
    <s v=""/>
    <s v=""/>
    <s v=""/>
    <s v=""/>
    <s v=""/>
    <s v=""/>
    <s v="Femme"/>
    <s v="Détaillant avec boutique"/>
    <n v="1"/>
    <n v="0"/>
    <n v="0"/>
    <n v="0"/>
    <n v="0"/>
    <n v="0"/>
    <n v="0"/>
    <n v="0"/>
    <n v="0"/>
    <n v="0"/>
    <s v="Non, il n'y a pas eu de variation"/>
  </r>
  <r>
    <s v="Port-à-Piment"/>
    <s v="Port-à-piment"/>
    <s v="Marché de Port-à-Piment"/>
    <x v="0"/>
    <s v="Enquête auprès d'un marchand"/>
    <n v="100"/>
    <n v="121.153846153846"/>
    <n v="56.521739130434703"/>
    <n v="87.931034482758605"/>
    <n v="179.166666666666"/>
    <n v="175"/>
    <n v="720"/>
    <s v=""/>
    <s v=""/>
    <s v=""/>
    <s v=""/>
    <s v=""/>
    <s v=""/>
    <s v=""/>
    <s v=""/>
    <s v=""/>
    <s v="Femme"/>
    <s v="Détaillant sur une table"/>
    <n v="1"/>
    <n v="0"/>
    <n v="0"/>
    <n v="0"/>
    <n v="0"/>
    <n v="0"/>
    <n v="0"/>
    <n v="0"/>
    <n v="0"/>
    <n v="0"/>
    <s v="Non, il n'y a pas eu de variation"/>
  </r>
  <r>
    <s v="Port-à-Piment"/>
    <s v="Port-à-piment"/>
    <s v="Marché de Port-à-Piment"/>
    <x v="0"/>
    <s v="Enquête auprès d'un marchand"/>
    <n v="105"/>
    <n v="123.07692307692299"/>
    <n v="58.695652173912997"/>
    <n v="89.655172413793096"/>
    <n v="191.666666666666"/>
    <n v="177.083333333333"/>
    <n v="740"/>
    <s v=""/>
    <s v=""/>
    <s v=""/>
    <s v=""/>
    <s v=""/>
    <s v=""/>
    <s v=""/>
    <s v=""/>
    <s v=""/>
    <s v="Femme"/>
    <s v="Détaillant sur une table"/>
    <n v="1"/>
    <n v="0"/>
    <n v="0"/>
    <n v="0"/>
    <n v="0"/>
    <n v="0"/>
    <n v="0"/>
    <n v="0"/>
    <n v="0"/>
    <n v="0"/>
    <s v="Non, il n'y a pas eu de variation"/>
  </r>
  <r>
    <s v="Port-à-Piment"/>
    <s v="Port-à-piment"/>
    <s v="Marché de Port-à-Piment"/>
    <x v="0"/>
    <s v="Enquête auprès d'un marchand"/>
    <n v="115"/>
    <n v="96.15"/>
    <n v="60.869565217391298"/>
    <n v="96.551724137931004"/>
    <n v="181.25"/>
    <n v="170.833333333333"/>
    <n v="710"/>
    <s v=""/>
    <s v=""/>
    <s v=""/>
    <s v=""/>
    <s v=""/>
    <s v=""/>
    <s v=""/>
    <s v=""/>
    <s v=""/>
    <s v="Femme"/>
    <s v="Détaillant avec boutique"/>
    <n v="1"/>
    <n v="0"/>
    <n v="0"/>
    <n v="0"/>
    <n v="0"/>
    <n v="0"/>
    <n v="0"/>
    <n v="0"/>
    <n v="0"/>
    <n v="0"/>
    <s v="Non, il n'y a pas eu de variation"/>
  </r>
  <r>
    <s v="Chambellan"/>
    <s v="Centre-ville de Chambellan / Dejean"/>
    <s v="Marché communal de Chambellan"/>
    <x v="0"/>
    <s v="Enquête auprès d'un marchand"/>
    <n v="80"/>
    <n v="96.153846153846104"/>
    <n v="86.956521739130395"/>
    <n v="86.2068965517241"/>
    <n v="156.25"/>
    <n v="208.333333333333"/>
    <n v="700"/>
    <s v=""/>
    <s v=""/>
    <s v=""/>
    <s v=""/>
    <s v=""/>
    <s v=""/>
    <s v=""/>
    <s v=""/>
    <s v=""/>
    <s v="Femme"/>
    <s v="Détaillant sur une table"/>
    <n v="1"/>
    <n v="0"/>
    <n v="0"/>
    <n v="0"/>
    <n v="0"/>
    <n v="0"/>
    <n v="0"/>
    <n v="0"/>
    <n v="0"/>
    <n v="0"/>
    <s v="Je ne sais pas / Je ne souhaite pas répondre"/>
  </r>
  <r>
    <s v="Chambellan"/>
    <s v="Centre-ville de Chambellan / Dejean"/>
    <s v="Marché communal de Chambellan"/>
    <x v="0"/>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r>
  <r>
    <s v="Chambellan"/>
    <s v="Centre-ville de Chambellan / Dejean"/>
    <s v="Marché communal de Chambellan"/>
    <x v="0"/>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r>
  <r>
    <s v="Chambellan"/>
    <s v="Centre-ville de Chambellan / Dejean"/>
    <s v="Marché communal de Chambellan"/>
    <x v="0"/>
    <s v="Enquête auprès d'un marchand"/>
    <n v="80"/>
    <n v="96.153846153846104"/>
    <n v="86.956521739130395"/>
    <n v="86.2068965517241"/>
    <n v="166.666666666666"/>
    <n v="208.333333333333"/>
    <n v="700"/>
    <s v=""/>
    <s v=""/>
    <s v=""/>
    <s v=""/>
    <s v=""/>
    <s v=""/>
    <s v=""/>
    <s v=""/>
    <s v=""/>
    <s v="Homme"/>
    <s v="Détaillant avec boutique"/>
    <n v="1"/>
    <n v="0"/>
    <n v="0"/>
    <n v="0"/>
    <n v="0"/>
    <n v="0"/>
    <n v="1"/>
    <n v="1"/>
    <n v="0"/>
    <n v="0"/>
    <s v="Oui, il y a plus de commerçants par rapport au mois passé"/>
  </r>
  <r>
    <s v="Chambellan"/>
    <s v="Centre-ville de Chambellan / Dejean"/>
    <s v="Marché communal de Chambellan"/>
    <x v="0"/>
    <s v="Enquête auprès d'un client (pour l'eau de boisson uniquement)"/>
    <s v=""/>
    <s v=""/>
    <s v=""/>
    <s v=""/>
    <s v=""/>
    <s v=""/>
    <s v=""/>
    <s v=""/>
    <s v=""/>
    <s v=""/>
    <s v=""/>
    <s v=""/>
    <s v=""/>
    <s v=""/>
    <s v=""/>
    <n v="13"/>
    <s v="Homme"/>
    <s v=""/>
    <s v=""/>
    <s v=""/>
    <s v=""/>
    <s v=""/>
    <s v=""/>
    <s v=""/>
    <s v=""/>
    <s v=""/>
    <s v=""/>
    <s v=""/>
    <s v=""/>
  </r>
  <r>
    <s v="Chambellan"/>
    <s v="Centre-ville de Chambellan / Dejean"/>
    <s v="Marché communal de Chambellan"/>
    <x v="0"/>
    <s v="Enquête auprès d'un client (pour l'eau de boisson uniquement)"/>
    <s v=""/>
    <s v=""/>
    <s v=""/>
    <s v=""/>
    <s v=""/>
    <s v=""/>
    <s v=""/>
    <s v=""/>
    <s v=""/>
    <s v=""/>
    <s v=""/>
    <s v=""/>
    <s v=""/>
    <s v=""/>
    <s v=""/>
    <n v="13"/>
    <s v="Femme"/>
    <s v=""/>
    <s v=""/>
    <s v=""/>
    <s v=""/>
    <s v=""/>
    <s v=""/>
    <s v=""/>
    <s v=""/>
    <s v=""/>
    <s v=""/>
    <s v=""/>
    <s v=""/>
  </r>
  <r>
    <s v="Chambellan"/>
    <s v="Centre-ville de Chambellan / Dejean"/>
    <s v="Marché communal de Chambellan"/>
    <x v="0"/>
    <s v="Enquête auprès d'un client (pour l'eau de boisson uniquement)"/>
    <s v=""/>
    <s v=""/>
    <s v=""/>
    <s v=""/>
    <s v=""/>
    <s v=""/>
    <s v=""/>
    <s v=""/>
    <s v=""/>
    <s v=""/>
    <s v=""/>
    <s v=""/>
    <s v=""/>
    <s v=""/>
    <s v=""/>
    <n v="13"/>
    <s v="Femme"/>
    <s v=""/>
    <s v=""/>
    <s v=""/>
    <s v=""/>
    <s v=""/>
    <s v=""/>
    <s v=""/>
    <s v=""/>
    <s v=""/>
    <s v=""/>
    <s v=""/>
    <s v=""/>
  </r>
  <r>
    <s v="Chambellan"/>
    <s v="Centre-ville de Chambellan / Dejean"/>
    <s v="Marché communal de Chambellan"/>
    <x v="0"/>
    <s v="Enquête auprès d'un client (pour l'eau de boisson uniquement)"/>
    <s v=""/>
    <s v=""/>
    <s v=""/>
    <s v=""/>
    <s v=""/>
    <s v=""/>
    <s v=""/>
    <s v=""/>
    <s v=""/>
    <s v=""/>
    <s v=""/>
    <s v=""/>
    <s v=""/>
    <s v=""/>
    <s v=""/>
    <n v="13"/>
    <s v="Homme"/>
    <s v=""/>
    <s v=""/>
    <s v=""/>
    <s v=""/>
    <s v=""/>
    <s v=""/>
    <s v=""/>
    <s v=""/>
    <s v=""/>
    <s v=""/>
    <s v=""/>
    <s v=""/>
  </r>
  <r>
    <s v="Chambellan"/>
    <s v="Centre-ville de Chambellan / Dejean"/>
    <s v="Marché communal de Chambellan"/>
    <x v="0"/>
    <s v="Enquête auprès d'un client (pour l'eau de boisson uniquement)"/>
    <s v=""/>
    <s v=""/>
    <s v=""/>
    <s v=""/>
    <s v=""/>
    <s v=""/>
    <s v=""/>
    <s v=""/>
    <s v=""/>
    <s v=""/>
    <s v=""/>
    <s v=""/>
    <s v=""/>
    <s v=""/>
    <s v=""/>
    <n v="13"/>
    <s v="Femme"/>
    <s v=""/>
    <s v=""/>
    <s v=""/>
    <s v=""/>
    <s v=""/>
    <s v=""/>
    <s v=""/>
    <s v=""/>
    <s v=""/>
    <s v=""/>
    <s v=""/>
    <s v=""/>
  </r>
  <r>
    <s v="Port-à-Piment"/>
    <s v="Port-à-piment"/>
    <s v="Marché de Port-à-Piment"/>
    <x v="0"/>
    <s v="Enquête auprès d'un marchand"/>
    <s v=""/>
    <s v=""/>
    <s v=""/>
    <s v=""/>
    <s v=""/>
    <s v=""/>
    <s v=""/>
    <n v="30"/>
    <n v="25"/>
    <n v="25"/>
    <n v="50"/>
    <n v="25"/>
    <n v="100"/>
    <n v="100"/>
    <n v="5"/>
    <s v=""/>
    <s v="Femme"/>
    <s v="Détaillant sur une table"/>
    <n v="1"/>
    <n v="0"/>
    <n v="0"/>
    <n v="0"/>
    <n v="0"/>
    <n v="0"/>
    <n v="0"/>
    <n v="0"/>
    <n v="0"/>
    <n v="0"/>
    <s v="Non, il n'y a pas eu de variation"/>
  </r>
  <r>
    <s v="Port-à-Piment"/>
    <s v="Port-à-piment"/>
    <s v="Marché de Port-à-Piment"/>
    <x v="0"/>
    <s v="Enquête auprès d'un marchand"/>
    <s v=""/>
    <s v=""/>
    <s v=""/>
    <s v=""/>
    <s v=""/>
    <s v=""/>
    <s v=""/>
    <n v="30"/>
    <n v="25"/>
    <n v="50"/>
    <n v="50"/>
    <n v="35"/>
    <n v="100"/>
    <n v="75"/>
    <n v="10"/>
    <s v=""/>
    <s v="Femme"/>
    <s v="Détaillant sur une table"/>
    <n v="1"/>
    <n v="0"/>
    <n v="0"/>
    <n v="0"/>
    <n v="0"/>
    <n v="0"/>
    <n v="0"/>
    <n v="0"/>
    <n v="0"/>
    <n v="0"/>
    <s v="Non, il n'y a pas eu de variation"/>
  </r>
  <r>
    <s v="Port-à-Piment"/>
    <s v="Port-à-piment"/>
    <s v="Marché de Port-à-Piment"/>
    <x v="0"/>
    <s v="Enquête auprès d'un marchand"/>
    <s v=""/>
    <s v=""/>
    <s v=""/>
    <s v=""/>
    <s v=""/>
    <s v=""/>
    <s v=""/>
    <n v="30"/>
    <n v="25"/>
    <n v="50"/>
    <n v="50"/>
    <n v="35"/>
    <n v="85"/>
    <n v="100"/>
    <n v="10"/>
    <s v=""/>
    <s v="Femme"/>
    <s v="Détaillant sur une table"/>
    <n v="1"/>
    <n v="0"/>
    <n v="0"/>
    <n v="0"/>
    <n v="0"/>
    <n v="0"/>
    <n v="0"/>
    <n v="0"/>
    <n v="0"/>
    <n v="0"/>
    <s v="Non, il n'y a pas eu de variation"/>
  </r>
  <r>
    <s v="Port-à-Piment"/>
    <s v="Port-à-piment"/>
    <s v="Marché de Port-à-Piment"/>
    <x v="0"/>
    <s v="Enquête auprès d'un marchand"/>
    <s v=""/>
    <s v=""/>
    <s v=""/>
    <s v=""/>
    <s v=""/>
    <s v=""/>
    <s v=""/>
    <n v="30"/>
    <n v="25"/>
    <n v="25"/>
    <n v="50"/>
    <n v="25"/>
    <n v="75"/>
    <n v="75"/>
    <n v="5"/>
    <s v=""/>
    <s v="Femme"/>
    <s v="Détaillant avec boutique"/>
    <n v="1"/>
    <n v="0"/>
    <n v="0"/>
    <n v="0"/>
    <n v="0"/>
    <n v="0"/>
    <n v="0"/>
    <n v="0"/>
    <n v="1"/>
    <n v="0"/>
    <s v="Non, il n'y a pas eu de variation"/>
  </r>
  <r>
    <s v="Cap-Haïtien"/>
    <s v="Centre-ville de Cap Haïtien"/>
    <s v="Marché de Cluny"/>
    <x v="1"/>
    <s v="Enquête auprès d'un client (pour l'eau de boisson uniquement)"/>
    <s v=""/>
    <s v=""/>
    <s v=""/>
    <s v=""/>
    <s v=""/>
    <s v=""/>
    <s v=""/>
    <s v=""/>
    <s v=""/>
    <s v=""/>
    <s v=""/>
    <s v=""/>
    <s v=""/>
    <s v=""/>
    <s v=""/>
    <n v="5"/>
    <s v="Femme"/>
    <s v=""/>
    <s v=""/>
    <s v=""/>
    <s v=""/>
    <s v=""/>
    <s v=""/>
    <s v=""/>
    <s v=""/>
    <s v=""/>
    <s v=""/>
    <s v=""/>
    <s v=""/>
  </r>
  <r>
    <s v="Cap-Haïtien"/>
    <s v="Centre-ville de Cap Haïtien"/>
    <s v="Marché de Cluny"/>
    <x v="1"/>
    <s v="Enquête auprès d'un client (pour l'eau de boisson uniquement)"/>
    <s v=""/>
    <s v=""/>
    <s v=""/>
    <s v=""/>
    <s v=""/>
    <s v=""/>
    <s v=""/>
    <s v=""/>
    <s v=""/>
    <s v=""/>
    <s v=""/>
    <s v=""/>
    <s v=""/>
    <s v=""/>
    <s v=""/>
    <n v="7"/>
    <s v="Femme"/>
    <s v=""/>
    <s v=""/>
    <s v=""/>
    <s v=""/>
    <s v=""/>
    <s v=""/>
    <s v=""/>
    <s v=""/>
    <s v=""/>
    <s v=""/>
    <s v=""/>
    <s v=""/>
  </r>
  <r>
    <s v="Cap-Haïtien"/>
    <s v="Centre-ville de Cap Haïtien"/>
    <s v="Marché de Cluny"/>
    <x v="1"/>
    <s v="Enquête auprès d'un client (pour l'eau de boisson uniquement)"/>
    <s v=""/>
    <s v=""/>
    <s v=""/>
    <s v=""/>
    <s v=""/>
    <s v=""/>
    <s v=""/>
    <s v=""/>
    <s v=""/>
    <s v=""/>
    <s v=""/>
    <s v=""/>
    <s v=""/>
    <s v=""/>
    <s v=""/>
    <n v="8"/>
    <s v="Femme"/>
    <s v=""/>
    <s v=""/>
    <s v=""/>
    <s v=""/>
    <s v=""/>
    <s v=""/>
    <s v=""/>
    <s v=""/>
    <s v=""/>
    <s v=""/>
    <s v=""/>
    <s v=""/>
  </r>
  <r>
    <s v="Cap-Haïtien"/>
    <s v="Centre-ville de Cap Haïtien"/>
    <s v="Marché de Cluny"/>
    <x v="1"/>
    <s v="Enquête auprès d'un client (pour l'eau de boisson uniquement)"/>
    <s v=""/>
    <s v=""/>
    <s v=""/>
    <s v=""/>
    <s v=""/>
    <s v=""/>
    <s v=""/>
    <s v=""/>
    <s v=""/>
    <s v=""/>
    <s v=""/>
    <s v=""/>
    <s v=""/>
    <s v=""/>
    <s v=""/>
    <n v="8"/>
    <s v="Femme"/>
    <s v=""/>
    <s v=""/>
    <s v=""/>
    <s v=""/>
    <s v=""/>
    <s v=""/>
    <s v=""/>
    <s v=""/>
    <s v=""/>
    <s v=""/>
    <s v=""/>
    <s v=""/>
  </r>
  <r>
    <s v="Cap-Haïtien"/>
    <s v="Centre-ville de Cap Haïtien"/>
    <s v="Marché de Cluny"/>
    <x v="1"/>
    <s v="Enquête auprès d'un client (pour l'eau de boisson uniquement)"/>
    <s v=""/>
    <s v=""/>
    <s v=""/>
    <s v=""/>
    <s v=""/>
    <s v=""/>
    <s v=""/>
    <s v=""/>
    <s v=""/>
    <s v=""/>
    <s v=""/>
    <s v=""/>
    <s v=""/>
    <s v=""/>
    <s v=""/>
    <n v="7"/>
    <s v="Homme"/>
    <s v=""/>
    <s v=""/>
    <s v=""/>
    <s v=""/>
    <s v=""/>
    <s v=""/>
    <s v=""/>
    <s v=""/>
    <s v=""/>
    <s v=""/>
    <s v=""/>
    <s v=""/>
  </r>
  <r>
    <s v="Cap-Haïtien"/>
    <s v="Centre-ville de Cap Haïtien"/>
    <s v="Marché de Cluny"/>
    <x v="1"/>
    <s v="Enquête auprès d'un client (pour l'eau de boisson uniquement)"/>
    <s v=""/>
    <s v=""/>
    <s v=""/>
    <s v=""/>
    <s v=""/>
    <s v=""/>
    <s v=""/>
    <s v=""/>
    <s v=""/>
    <s v=""/>
    <s v=""/>
    <s v=""/>
    <s v=""/>
    <s v=""/>
    <s v=""/>
    <n v="6"/>
    <s v="Femme"/>
    <s v=""/>
    <s v=""/>
    <s v=""/>
    <s v=""/>
    <s v=""/>
    <s v=""/>
    <s v=""/>
    <s v=""/>
    <s v=""/>
    <s v=""/>
    <s v=""/>
    <s v=""/>
  </r>
  <r>
    <s v="Cap-Haïtien"/>
    <s v="Centre-ville de Cap Haïtien"/>
    <s v="Marché de Cluny"/>
    <x v="1"/>
    <s v="Enquête auprès d'un client (pour l'eau de boisson uniquement)"/>
    <s v=""/>
    <s v=""/>
    <s v=""/>
    <s v=""/>
    <s v=""/>
    <s v=""/>
    <s v=""/>
    <s v=""/>
    <s v=""/>
    <s v=""/>
    <s v=""/>
    <s v=""/>
    <s v=""/>
    <s v=""/>
    <s v=""/>
    <n v="5"/>
    <s v="Femme"/>
    <s v=""/>
    <s v=""/>
    <s v=""/>
    <s v=""/>
    <s v=""/>
    <s v=""/>
    <s v=""/>
    <s v=""/>
    <s v=""/>
    <s v=""/>
    <s v=""/>
    <s v=""/>
  </r>
  <r>
    <s v="Cap-Haïtien"/>
    <s v="Centre-ville de Cap Haïtien"/>
    <s v="Marché de Cluny"/>
    <x v="1"/>
    <s v="Enquête auprès d'un client (pour l'eau de boisson uniquement)"/>
    <s v=""/>
    <s v=""/>
    <s v=""/>
    <s v=""/>
    <s v=""/>
    <s v=""/>
    <s v=""/>
    <s v=""/>
    <s v=""/>
    <s v=""/>
    <s v=""/>
    <s v=""/>
    <s v=""/>
    <s v=""/>
    <s v=""/>
    <n v="5"/>
    <s v="Homme"/>
    <s v=""/>
    <s v=""/>
    <s v=""/>
    <s v=""/>
    <s v=""/>
    <s v=""/>
    <s v=""/>
    <s v=""/>
    <s v=""/>
    <s v=""/>
    <s v=""/>
    <s v=""/>
  </r>
  <r>
    <s v="Cap-Haïtien"/>
    <s v="Centre-ville de Cap Haïtien"/>
    <s v="Marché de Cluny"/>
    <x v="1"/>
    <s v="Enquête auprès d'un client (pour l'eau de boisson uniquement)"/>
    <s v=""/>
    <s v=""/>
    <s v=""/>
    <s v=""/>
    <s v=""/>
    <s v=""/>
    <s v=""/>
    <s v=""/>
    <s v=""/>
    <s v=""/>
    <s v=""/>
    <s v=""/>
    <s v=""/>
    <s v=""/>
    <s v=""/>
    <n v="8"/>
    <s v="Femme"/>
    <s v=""/>
    <s v=""/>
    <s v=""/>
    <s v=""/>
    <s v=""/>
    <s v=""/>
    <s v=""/>
    <s v=""/>
    <s v=""/>
    <s v=""/>
    <s v=""/>
    <s v=""/>
  </r>
  <r>
    <s v="Cap-Haïtien"/>
    <s v="Centre-ville de Cap Haïtien"/>
    <s v="Marché de Cluny"/>
    <x v="1"/>
    <s v="Enquête auprès d'un client (pour l'eau de boisson uniquement)"/>
    <s v=""/>
    <s v=""/>
    <s v=""/>
    <s v=""/>
    <s v=""/>
    <s v=""/>
    <s v=""/>
    <s v=""/>
    <s v=""/>
    <s v=""/>
    <s v=""/>
    <s v=""/>
    <s v=""/>
    <s v=""/>
    <s v=""/>
    <n v="8"/>
    <s v="Homme"/>
    <s v=""/>
    <s v=""/>
    <s v=""/>
    <s v=""/>
    <s v=""/>
    <s v=""/>
    <s v=""/>
    <s v=""/>
    <s v=""/>
    <s v=""/>
    <s v=""/>
    <s v=""/>
  </r>
  <r>
    <s v="Limonade"/>
    <s v="Limonade"/>
    <s v="Marché principal de Limonade"/>
    <x v="1"/>
    <s v="Enquête auprès d'un marchand"/>
    <n v="105"/>
    <n v="134.61538461538399"/>
    <n v="106.521739130434"/>
    <n v="108.620689655172"/>
    <n v="291.666666666666"/>
    <n v="437.5"/>
    <n v="500"/>
    <s v=""/>
    <s v=""/>
    <s v=""/>
    <s v=""/>
    <s v=""/>
    <s v=""/>
    <s v=""/>
    <s v=""/>
    <s v=""/>
    <s v="Femme"/>
    <s v="Détaillant sur une table"/>
    <n v="1"/>
    <n v="0"/>
    <n v="0"/>
    <n v="0"/>
    <n v="0"/>
    <n v="0"/>
    <n v="0"/>
    <n v="0"/>
    <n v="0"/>
    <n v="0"/>
    <s v="Non, il n'y a pas eu de variation"/>
  </r>
  <r>
    <s v="Limonade"/>
    <s v="Limonade"/>
    <s v="Marché principal de Limonade"/>
    <x v="1"/>
    <s v="Enquête auprès d'un marchand"/>
    <s v=""/>
    <s v=""/>
    <s v=""/>
    <s v=""/>
    <s v=""/>
    <s v=""/>
    <s v=""/>
    <n v="25"/>
    <n v="15"/>
    <n v="25"/>
    <n v="150"/>
    <n v="15"/>
    <n v="42.5"/>
    <n v="75"/>
    <n v="5"/>
    <s v=""/>
    <s v="Femme"/>
    <s v="Détaillant mobile"/>
    <n v="1"/>
    <n v="0"/>
    <n v="0"/>
    <n v="0"/>
    <n v="0"/>
    <n v="0"/>
    <n v="0"/>
    <n v="0"/>
    <n v="0"/>
    <n v="0"/>
    <s v="Non, il n'y a pas eu de variation"/>
  </r>
  <r>
    <s v="Cité Soleil"/>
    <s v="Terre-noire"/>
    <s v="Marché de Terre Noire"/>
    <x v="1"/>
    <s v="Enquête auprès d'un marchand"/>
    <n v="150"/>
    <n v="105.76923076923001"/>
    <n v="141.304347826086"/>
    <n v="120.689655172413"/>
    <n v="270.83333333333297"/>
    <n v="333.33333333333297"/>
    <n v="850"/>
    <n v="40"/>
    <s v=""/>
    <n v="50"/>
    <n v="100"/>
    <n v="50"/>
    <s v=""/>
    <n v="75"/>
    <n v="5"/>
    <s v=""/>
    <s v="Femme"/>
    <s v="Détaillant avec boutique"/>
    <n v="1"/>
    <n v="0"/>
    <n v="1"/>
    <n v="0"/>
    <n v="0"/>
    <n v="0"/>
    <n v="0"/>
    <n v="0"/>
    <n v="0"/>
    <n v="0"/>
    <s v="Non, il n'y a pas eu de variation"/>
  </r>
  <r>
    <s v="Cité Soleil"/>
    <s v="Terre-noire"/>
    <s v="Marché de Terre Noire"/>
    <x v="1"/>
    <s v="Enquête auprès d'un client (pour l'eau de boisson uniquement)"/>
    <s v=""/>
    <s v=""/>
    <s v=""/>
    <s v=""/>
    <s v=""/>
    <s v=""/>
    <s v=""/>
    <s v=""/>
    <s v=""/>
    <s v=""/>
    <s v=""/>
    <s v=""/>
    <s v=""/>
    <s v=""/>
    <s v=""/>
    <n v="6"/>
    <s v="Femme"/>
    <s v=""/>
    <s v=""/>
    <s v=""/>
    <s v=""/>
    <s v=""/>
    <s v=""/>
    <s v=""/>
    <s v=""/>
    <s v=""/>
    <s v=""/>
    <s v=""/>
    <s v=""/>
  </r>
  <r>
    <s v="Cité Soleil"/>
    <s v="Terre-noire"/>
    <s v="Marché de Terre Noire"/>
    <x v="1"/>
    <s v="Enquête auprès d'un client (pour l'eau de boisson uniquement)"/>
    <s v=""/>
    <s v=""/>
    <s v=""/>
    <s v=""/>
    <s v=""/>
    <s v=""/>
    <s v=""/>
    <s v=""/>
    <s v=""/>
    <s v=""/>
    <s v=""/>
    <s v=""/>
    <s v=""/>
    <s v=""/>
    <s v=""/>
    <n v="6"/>
    <s v="Femme"/>
    <s v=""/>
    <s v=""/>
    <s v=""/>
    <s v=""/>
    <s v=""/>
    <s v=""/>
    <s v=""/>
    <s v=""/>
    <s v=""/>
    <s v=""/>
    <s v=""/>
    <s v=""/>
  </r>
  <r>
    <s v="Cité Soleil"/>
    <s v="Terre-noire"/>
    <s v="Marché de Terre Noire"/>
    <x v="1"/>
    <s v="Enquête auprès d'un client (pour l'eau de boisson uniquement)"/>
    <s v=""/>
    <s v=""/>
    <s v=""/>
    <s v=""/>
    <s v=""/>
    <s v=""/>
    <s v=""/>
    <s v=""/>
    <s v=""/>
    <s v=""/>
    <s v=""/>
    <s v=""/>
    <s v=""/>
    <s v=""/>
    <s v=""/>
    <n v="5"/>
    <s v="Femme"/>
    <s v=""/>
    <s v=""/>
    <s v=""/>
    <s v=""/>
    <s v=""/>
    <s v=""/>
    <s v=""/>
    <s v=""/>
    <s v=""/>
    <s v=""/>
    <s v=""/>
    <s v=""/>
  </r>
  <r>
    <s v="Cité Soleil"/>
    <s v="Terre-noire"/>
    <s v="Marché de Terre Noire"/>
    <x v="1"/>
    <s v="Enquête auprès d'un client (pour l'eau de boisson uniquement)"/>
    <s v=""/>
    <s v=""/>
    <s v=""/>
    <s v=""/>
    <s v=""/>
    <s v=""/>
    <s v=""/>
    <s v=""/>
    <s v=""/>
    <s v=""/>
    <s v=""/>
    <s v=""/>
    <s v=""/>
    <s v=""/>
    <s v=""/>
    <n v="5"/>
    <s v="Femme"/>
    <s v=""/>
    <s v=""/>
    <s v=""/>
    <s v=""/>
    <s v=""/>
    <s v=""/>
    <s v=""/>
    <s v=""/>
    <s v=""/>
    <s v=""/>
    <s v=""/>
    <s v=""/>
  </r>
  <r>
    <s v="Cité Soleil"/>
    <s v="Terre-noire"/>
    <s v="Marché de Terre Noire"/>
    <x v="1"/>
    <s v="Enquête auprès d'un marchand"/>
    <n v="125"/>
    <n v="115.384615384615"/>
    <n v="163.04347826086899"/>
    <n v="103.448275862068"/>
    <n v="270.83333333333297"/>
    <s v=""/>
    <n v="850"/>
    <n v="25"/>
    <s v=""/>
    <s v=""/>
    <s v=""/>
    <s v=""/>
    <s v=""/>
    <s v=""/>
    <s v=""/>
    <s v=""/>
    <s v="Homme"/>
    <s v="Détaillant avec boutique"/>
    <n v="1"/>
    <n v="0"/>
    <n v="1"/>
    <n v="0"/>
    <n v="0"/>
    <n v="0"/>
    <n v="0"/>
    <n v="0"/>
    <n v="0"/>
    <n v="0"/>
    <s v="Oui, il y a plus de commerçants par rapport au mois passé"/>
  </r>
  <r>
    <s v="Cité Soleil"/>
    <s v="Terre-noire"/>
    <s v="Marché de Terre Noire"/>
    <x v="1"/>
    <s v="Enquête auprès d'un client (pour l'eau de boisson uniquement)"/>
    <s v=""/>
    <s v=""/>
    <s v=""/>
    <s v=""/>
    <s v=""/>
    <s v=""/>
    <s v=""/>
    <s v=""/>
    <s v=""/>
    <s v=""/>
    <s v=""/>
    <s v=""/>
    <s v=""/>
    <s v=""/>
    <s v=""/>
    <n v="7"/>
    <s v="Femme"/>
    <s v=""/>
    <s v=""/>
    <s v=""/>
    <s v=""/>
    <s v=""/>
    <s v=""/>
    <s v=""/>
    <s v=""/>
    <s v=""/>
    <s v=""/>
    <s v=""/>
    <s v=""/>
  </r>
  <r>
    <s v="Cité Soleil"/>
    <s v="Terre-noire"/>
    <s v="Marché de Terre Noire"/>
    <x v="1"/>
    <s v="Enquête auprès d'un client (pour l'eau de boisson uniquement)"/>
    <s v=""/>
    <s v=""/>
    <s v=""/>
    <s v=""/>
    <s v=""/>
    <s v=""/>
    <s v=""/>
    <s v=""/>
    <s v=""/>
    <s v=""/>
    <s v=""/>
    <s v=""/>
    <s v=""/>
    <s v=""/>
    <s v=""/>
    <n v="5"/>
    <s v="Femme"/>
    <s v=""/>
    <s v=""/>
    <s v=""/>
    <s v=""/>
    <s v=""/>
    <s v=""/>
    <s v=""/>
    <s v=""/>
    <s v=""/>
    <s v=""/>
    <s v=""/>
    <s v=""/>
  </r>
  <r>
    <s v="Cité Soleil"/>
    <s v="Terre-noire"/>
    <s v="Marché de Terre Noire"/>
    <x v="1"/>
    <s v="Enquête auprès d'un client (pour l'eau de boisson uniquement)"/>
    <s v=""/>
    <s v=""/>
    <s v=""/>
    <s v=""/>
    <s v=""/>
    <s v=""/>
    <s v=""/>
    <s v=""/>
    <s v=""/>
    <s v=""/>
    <s v=""/>
    <s v=""/>
    <s v=""/>
    <s v=""/>
    <s v=""/>
    <n v="5"/>
    <s v="Femme"/>
    <s v=""/>
    <s v=""/>
    <s v=""/>
    <s v=""/>
    <s v=""/>
    <s v=""/>
    <s v=""/>
    <s v=""/>
    <s v=""/>
    <s v=""/>
    <s v=""/>
    <s v=""/>
  </r>
  <r>
    <s v="Cité Soleil"/>
    <s v="Terre-noire"/>
    <s v="Marché de Terre Noire"/>
    <x v="1"/>
    <s v="Enquête auprès d'un client (pour l'eau de boisson uniquement)"/>
    <s v=""/>
    <s v=""/>
    <s v=""/>
    <s v=""/>
    <s v=""/>
    <s v=""/>
    <s v=""/>
    <s v=""/>
    <s v=""/>
    <s v=""/>
    <s v=""/>
    <s v=""/>
    <s v=""/>
    <s v=""/>
    <s v=""/>
    <n v="8"/>
    <s v="Femme"/>
    <s v=""/>
    <s v=""/>
    <s v=""/>
    <s v=""/>
    <s v=""/>
    <s v=""/>
    <s v=""/>
    <s v=""/>
    <s v=""/>
    <s v=""/>
    <s v=""/>
    <s v=""/>
  </r>
  <r>
    <s v="Cité Soleil"/>
    <s v="Terre-noire"/>
    <s v="Marché de Terre Noire"/>
    <x v="1"/>
    <s v="Enquête auprès d'un client (pour l'eau de boisson uniquement)"/>
    <s v=""/>
    <s v=""/>
    <s v=""/>
    <s v=""/>
    <s v=""/>
    <s v=""/>
    <s v=""/>
    <s v=""/>
    <s v=""/>
    <s v=""/>
    <s v=""/>
    <s v=""/>
    <s v=""/>
    <s v=""/>
    <s v=""/>
    <n v="6"/>
    <s v="Femme"/>
    <s v=""/>
    <s v=""/>
    <s v=""/>
    <s v=""/>
    <s v=""/>
    <s v=""/>
    <s v=""/>
    <s v=""/>
    <s v=""/>
    <s v=""/>
    <s v=""/>
    <s v=""/>
  </r>
  <r>
    <s v="Cité Soleil"/>
    <s v="Terre-noire"/>
    <s v="Marché de Terre Noire"/>
    <x v="1"/>
    <s v="Enquête auprès d'un client (pour l'eau de boisson uniquement)"/>
    <s v=""/>
    <s v=""/>
    <s v=""/>
    <s v=""/>
    <s v=""/>
    <s v=""/>
    <s v=""/>
    <s v=""/>
    <s v=""/>
    <s v=""/>
    <s v=""/>
    <s v=""/>
    <s v=""/>
    <s v=""/>
    <s v=""/>
    <n v="6"/>
    <s v="Homme"/>
    <s v=""/>
    <s v=""/>
    <s v=""/>
    <s v=""/>
    <s v=""/>
    <s v=""/>
    <s v=""/>
    <s v=""/>
    <s v=""/>
    <s v=""/>
    <s v=""/>
    <s v=""/>
  </r>
  <r>
    <s v="Petit Trou de Nippes"/>
    <s v="Centre-ville de Petit Trou / Ste Thérèse"/>
    <s v="Marché du centre-ville de Petit Trou des Nippes / Ste Thérèse"/>
    <x v="0"/>
    <s v="Enquête auprès d'un marchand"/>
    <n v="100"/>
    <n v="96.153846153846104"/>
    <n v="97.826086956521706"/>
    <n v="86.2068965517241"/>
    <n v="187.5"/>
    <n v="187.5"/>
    <n v="750"/>
    <n v="30"/>
    <n v="25"/>
    <n v="100"/>
    <s v=""/>
    <n v="35"/>
    <n v="56.6666666666666"/>
    <n v="75"/>
    <n v="2"/>
    <s v=""/>
    <s v="Femme"/>
    <s v="Détaillant sur une table"/>
    <n v="1"/>
    <n v="0"/>
    <n v="0"/>
    <n v="1"/>
    <n v="1"/>
    <n v="0"/>
    <n v="0"/>
    <n v="0"/>
    <n v="0"/>
    <n v="0"/>
    <s v="Non, il n'y a pas eu de variation"/>
  </r>
  <r>
    <s v="Petit Trou de Nippes"/>
    <s v="Centre-ville de Petit Trou / Ste Thérèse"/>
    <s v="Marché du centre-ville de Petit Trou des Nippes / Ste Thérèse"/>
    <x v="0"/>
    <s v="Enquête auprès d'un marchand"/>
    <n v="87.5"/>
    <n v="115.384615384615"/>
    <n v="108.695652173913"/>
    <n v="86.2068965517241"/>
    <n v="187.5"/>
    <n v="208.333333333333"/>
    <n v="799"/>
    <n v="30"/>
    <s v=""/>
    <s v=""/>
    <s v=""/>
    <s v=""/>
    <s v=""/>
    <s v=""/>
    <n v="10"/>
    <s v=""/>
    <s v="Femme"/>
    <s v="Détaillant sur une table"/>
    <n v="1"/>
    <n v="0"/>
    <n v="0"/>
    <n v="1"/>
    <n v="1"/>
    <n v="0"/>
    <n v="0"/>
    <n v="0"/>
    <n v="0"/>
    <n v="0"/>
    <s v="Oui, il y a plus de commerçants par rapport au mois passé"/>
  </r>
  <r>
    <s v="Petit Trou de Nippes"/>
    <s v="Centre-ville de Petit Trou / Ste Thérèse"/>
    <s v="Marché du centre-ville de Petit Trou des Nippes / Ste Thérèse"/>
    <x v="0"/>
    <s v="Enquête auprès d'un marchand"/>
    <n v="100"/>
    <n v="96.153846153846104"/>
    <n v="76.086956521739097"/>
    <n v="86.2068965517241"/>
    <n v="187.5"/>
    <n v="187.5"/>
    <n v="700"/>
    <n v="30"/>
    <n v="20"/>
    <n v="50"/>
    <s v=""/>
    <n v="25"/>
    <n v="42.5"/>
    <n v="75"/>
    <n v="10"/>
    <s v=""/>
    <s v="Femme"/>
    <s v="Détaillant avec boutique"/>
    <n v="1"/>
    <n v="0"/>
    <n v="0"/>
    <n v="1"/>
    <n v="1"/>
    <n v="0"/>
    <n v="0"/>
    <n v="0"/>
    <n v="0"/>
    <n v="0"/>
    <s v="Oui, il y a plus de commerçants par rapport au mois passé"/>
  </r>
  <r>
    <s v="Petit Trou de Nippes"/>
    <s v="Centre-ville de Petit Trou / Ste Thérèse"/>
    <s v="Marché du centre-ville de Petit Trou des Nippes / Ste Thérèse"/>
    <x v="0"/>
    <s v="Enquête auprès d'un marchand"/>
    <s v=""/>
    <s v=""/>
    <s v=""/>
    <s v=""/>
    <s v=""/>
    <s v=""/>
    <s v=""/>
    <s v=""/>
    <n v="25"/>
    <s v=""/>
    <s v=""/>
    <n v="25"/>
    <n v="56.6666666666666"/>
    <s v=""/>
    <s v=""/>
    <s v=""/>
    <s v="Femme"/>
    <s v="Détaillant mobile"/>
    <n v="1"/>
    <n v="0"/>
    <n v="0"/>
    <n v="0"/>
    <n v="0"/>
    <n v="0"/>
    <n v="0"/>
    <n v="0"/>
    <n v="0"/>
    <n v="0"/>
    <s v="Non, il n'y a pas eu de variation"/>
  </r>
  <r>
    <s v="Petit Trou de Nippes"/>
    <s v="Centre-ville de Petit Trou / Ste Thérèse"/>
    <s v="Marché du centre-ville de Petit Trou des Nippes / Ste Thérèse"/>
    <x v="0"/>
    <s v="Enquête auprès d'un marchand"/>
    <n v="100"/>
    <n v="115.384615384615"/>
    <n v="86.956521739130395"/>
    <n v="103.448275862068"/>
    <n v="208"/>
    <n v="208.333333333333"/>
    <n v="750"/>
    <s v=""/>
    <s v=""/>
    <s v=""/>
    <s v=""/>
    <s v=""/>
    <s v=""/>
    <s v=""/>
    <s v=""/>
    <s v=""/>
    <s v="Femme"/>
    <s v="Détaillant sur une table"/>
    <n v="1"/>
    <n v="0"/>
    <n v="0"/>
    <n v="1"/>
    <n v="1"/>
    <n v="0"/>
    <n v="0"/>
    <n v="0"/>
    <n v="0"/>
    <n v="0"/>
    <s v="Oui, il y a plus de commerçants par rapport au mois passé"/>
  </r>
  <r>
    <s v="Petit Trou de Nippes"/>
    <s v="Centre-ville de Petit Trou / Ste Thérèse"/>
    <s v="Marché du centre-ville de Petit Trou des Nippes / Ste Thérèse"/>
    <x v="0"/>
    <s v="Enquête auprès d'un marchand"/>
    <s v=""/>
    <s v=""/>
    <s v=""/>
    <s v=""/>
    <s v=""/>
    <s v=""/>
    <s v=""/>
    <n v="15"/>
    <n v="15"/>
    <n v="100"/>
    <s v=""/>
    <n v="25"/>
    <n v="43.965517241379303"/>
    <n v="75"/>
    <n v="5"/>
    <s v=""/>
    <s v="Femme"/>
    <s v="Détaillant sur une table"/>
    <n v="1"/>
    <n v="0"/>
    <n v="0"/>
    <n v="1"/>
    <n v="1"/>
    <n v="0"/>
    <n v="0"/>
    <n v="0"/>
    <n v="0"/>
    <n v="0"/>
    <s v="Non, il n'y a pas eu de variation"/>
  </r>
  <r>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r>
  <r>
    <s v="Petit Trou de Nippes"/>
    <s v="Centre-ville de Petit Trou / Ste Thérèse"/>
    <s v="Marché du centre-ville de Petit Trou des Nippes / Ste Thérèse"/>
    <x v="0"/>
    <s v="Enquête auprès d'un client (pour l'eau de boisson uniquement)"/>
    <s v=""/>
    <s v=""/>
    <s v=""/>
    <s v=""/>
    <s v=""/>
    <s v=""/>
    <s v=""/>
    <s v=""/>
    <s v=""/>
    <s v=""/>
    <s v=""/>
    <s v=""/>
    <s v=""/>
    <s v=""/>
    <s v=""/>
    <n v="0"/>
    <s v="Homme"/>
    <s v=""/>
    <s v=""/>
    <s v=""/>
    <s v=""/>
    <s v=""/>
    <s v=""/>
    <s v=""/>
    <s v=""/>
    <s v=""/>
    <s v=""/>
    <s v=""/>
    <s v=""/>
  </r>
  <r>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r>
  <r>
    <s v="Petit Trou de Nippes"/>
    <s v="Centre-ville de Petit Trou / Ste Thérèse"/>
    <s v="Marché du centre-ville de Petit Trou des Nippes / Ste Thérèse"/>
    <x v="0"/>
    <s v="Enquête auprès d'un client (pour l'eau de boisson uniquement)"/>
    <s v=""/>
    <s v=""/>
    <s v=""/>
    <s v=""/>
    <s v=""/>
    <s v=""/>
    <s v=""/>
    <s v=""/>
    <s v=""/>
    <s v=""/>
    <s v=""/>
    <s v=""/>
    <s v=""/>
    <s v=""/>
    <s v=""/>
    <n v="0"/>
    <s v="Homme"/>
    <s v=""/>
    <s v=""/>
    <s v=""/>
    <s v=""/>
    <s v=""/>
    <s v=""/>
    <s v=""/>
    <s v=""/>
    <s v=""/>
    <s v=""/>
    <s v=""/>
    <s v=""/>
  </r>
  <r>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r>
  <r>
    <s v="Petit Trou de Nippes"/>
    <s v="Centre-ville de Petit Trou / Ste Thérèse"/>
    <s v="Marché du centre-ville de Petit Trou des Nippes / Ste Thérèse"/>
    <x v="0"/>
    <s v="Enquête auprès d'un client (pour l'eau de boisson uniquement)"/>
    <s v=""/>
    <s v=""/>
    <s v=""/>
    <s v=""/>
    <s v=""/>
    <s v=""/>
    <s v=""/>
    <s v=""/>
    <s v=""/>
    <s v=""/>
    <s v=""/>
    <s v=""/>
    <s v=""/>
    <s v=""/>
    <s v=""/>
    <n v="0"/>
    <s v="Femme"/>
    <s v=""/>
    <s v=""/>
    <s v=""/>
    <s v=""/>
    <s v=""/>
    <s v=""/>
    <s v=""/>
    <s v=""/>
    <s v=""/>
    <s v=""/>
    <s v=""/>
    <s v=""/>
  </r>
  <r>
    <s v="Petit Trou de Nippes"/>
    <s v="Centre-ville de Petit Trou / Ste Thérèse"/>
    <s v="Marché du centre-ville de Petit Trou des Nippes / Ste Thérèse"/>
    <x v="0"/>
    <s v="Enquête auprès d'un marchand"/>
    <n v="87.5"/>
    <n v="96.153846153846104"/>
    <n v="86.956521739130395"/>
    <n v="86.2068965517241"/>
    <s v=""/>
    <s v=""/>
    <n v="400"/>
    <n v="30"/>
    <n v="25"/>
    <n v="75"/>
    <s v=""/>
    <n v="25"/>
    <n v="56.6666666666666"/>
    <n v="100"/>
    <s v=""/>
    <s v=""/>
    <s v="Homme"/>
    <s v="Détaillant sur une table"/>
    <n v="1"/>
    <n v="0"/>
    <n v="0"/>
    <n v="1"/>
    <n v="1"/>
    <n v="0"/>
    <n v="0"/>
    <n v="0"/>
    <n v="0"/>
    <n v="0"/>
    <s v="Oui, il y a plus de commerçants par rapport au mois passé"/>
  </r>
  <r>
    <s v="Petit Trou de Nippes"/>
    <s v="Centre-ville de Petit Trou / Ste Thérèse"/>
    <s v="Marché du centre-ville de Petit Trou des Nippes / Ste Thérèse"/>
    <x v="0"/>
    <s v="Enquête auprès d'un marchand"/>
    <n v="87.5"/>
    <n v="115.384615384615"/>
    <n v="108.695652173913"/>
    <n v="103.448275862068"/>
    <n v="208.333333333333"/>
    <n v="250"/>
    <n v="799"/>
    <s v=""/>
    <s v=""/>
    <s v=""/>
    <s v=""/>
    <s v=""/>
    <s v=""/>
    <s v=""/>
    <s v=""/>
    <s v=""/>
    <s v="Femme"/>
    <s v="Détaillant sur une table"/>
    <n v="1"/>
    <n v="0"/>
    <n v="0"/>
    <n v="1"/>
    <n v="1"/>
    <n v="0"/>
    <n v="0"/>
    <n v="0"/>
    <n v="0"/>
    <n v="0"/>
    <s v="Oui, il y a moins de commerçants par rapport au mois passé"/>
  </r>
  <r>
    <s v="Petit Trou de Nippes"/>
    <s v="Centre-ville de Petit Trou / Ste Thérèse"/>
    <s v="Marché du centre-ville de Petit Trou des Nippes / Ste Thérèse"/>
    <x v="0"/>
    <s v="Enquête auprès d'un marchand"/>
    <s v=""/>
    <s v=""/>
    <s v=""/>
    <s v=""/>
    <s v=""/>
    <s v=""/>
    <s v=""/>
    <s v=""/>
    <n v="25"/>
    <n v="50"/>
    <s v=""/>
    <n v="20"/>
    <n v="56.6666666666666"/>
    <n v="100"/>
    <n v="10"/>
    <s v=""/>
    <s v="Femme"/>
    <s v="Détaillant sur une table"/>
    <n v="1"/>
    <n v="0"/>
    <n v="0"/>
    <n v="1"/>
    <n v="1"/>
    <n v="0"/>
    <n v="0"/>
    <n v="0"/>
    <n v="0"/>
    <n v="0"/>
    <s v="Oui, il y a plus de commerçants par rapport au mois passé"/>
  </r>
  <r>
    <m/>
    <m/>
    <m/>
    <x v="2"/>
    <m/>
    <m/>
    <m/>
    <m/>
    <m/>
    <m/>
    <m/>
    <m/>
    <m/>
    <m/>
    <m/>
    <m/>
    <m/>
    <m/>
    <m/>
    <m/>
    <m/>
    <m/>
    <m/>
    <m/>
    <m/>
    <m/>
    <m/>
    <m/>
    <m/>
    <m/>
    <m/>
    <m/>
    <m/>
    <m/>
  </r>
</pivotCacheRecords>
</file>

<file path=xl/pivotCache/pivotCacheRecords6.xml><?xml version="1.0" encoding="utf-8"?>
<pivotCacheRecords xmlns="http://schemas.openxmlformats.org/spreadsheetml/2006/main" xmlns:r="http://schemas.openxmlformats.org/officeDocument/2006/relationships" count="199">
  <r>
    <s v="MOJDDE"/>
    <s v="SA0099"/>
    <x v="0"/>
    <s v="Port-à-Piment"/>
    <s v="Port-à-Piment"/>
    <s v="Port-à-piment"/>
    <s v="Marché de Port-à-Piment"/>
    <s v="Milieu rural"/>
    <s v="Enquête auprès d'un client (pour l'eau de boisson uniquement)"/>
    <s v=""/>
    <s v=""/>
    <s v=""/>
    <s v=""/>
    <s v=""/>
    <s v=""/>
    <s v=""/>
    <s v=""/>
    <s v=""/>
    <s v=""/>
    <s v=""/>
    <s v=""/>
    <s v=""/>
    <s v=""/>
    <s v=""/>
    <n v="0.2"/>
    <x v="0"/>
    <s v=""/>
    <s v=""/>
    <s v=""/>
    <s v=""/>
    <s v=""/>
    <s v=""/>
    <s v=""/>
    <s v=""/>
    <s v=""/>
    <s v=""/>
    <s v=""/>
    <x v="0"/>
    <x v="0"/>
  </r>
  <r>
    <s v="MOJDDE"/>
    <s v="SA0099"/>
    <x v="0"/>
    <s v="Port-à-Piment"/>
    <s v="Port-à-Piment"/>
    <s v="Port-à-piment"/>
    <s v="Marché de Port-à-Piment"/>
    <s v="Milieu rural"/>
    <s v="Enquête auprès d'un client (pour l'eau de boisson uniquement)"/>
    <s v=""/>
    <s v=""/>
    <s v=""/>
    <s v=""/>
    <s v=""/>
    <s v=""/>
    <s v=""/>
    <s v=""/>
    <s v=""/>
    <s v=""/>
    <s v=""/>
    <s v=""/>
    <s v=""/>
    <s v=""/>
    <s v=""/>
    <n v="0.2"/>
    <x v="1"/>
    <s v=""/>
    <s v=""/>
    <s v=""/>
    <s v=""/>
    <s v=""/>
    <s v=""/>
    <s v=""/>
    <s v=""/>
    <s v=""/>
    <s v=""/>
    <s v=""/>
    <x v="0"/>
    <x v="0"/>
  </r>
  <r>
    <s v="MOJDDE"/>
    <s v="SA0099"/>
    <x v="0"/>
    <s v="Port-à-Piment"/>
    <s v="Port-à-Piment"/>
    <s v="Port-à-piment"/>
    <s v="Marché de Port-à-Piment"/>
    <s v="Milieu rural"/>
    <s v="Enquête auprès d'un client (pour l'eau de boisson uniquement)"/>
    <s v=""/>
    <s v=""/>
    <s v=""/>
    <s v=""/>
    <s v=""/>
    <s v=""/>
    <s v=""/>
    <s v=""/>
    <s v=""/>
    <s v=""/>
    <s v=""/>
    <s v=""/>
    <s v=""/>
    <s v=""/>
    <s v=""/>
    <n v="0.2"/>
    <x v="1"/>
    <s v=""/>
    <s v=""/>
    <s v=""/>
    <s v=""/>
    <s v=""/>
    <s v=""/>
    <s v=""/>
    <s v=""/>
    <s v=""/>
    <s v=""/>
    <s v=""/>
    <x v="0"/>
    <x v="0"/>
  </r>
  <r>
    <s v="MOJDDE"/>
    <s v="SA0099"/>
    <x v="0"/>
    <s v="Port-à-Piment"/>
    <s v="Port-à-Piment"/>
    <s v="Port-à-piment"/>
    <s v="Marché de Port-à-Piment"/>
    <s v="Milieu rural"/>
    <s v="Enquête auprès d'un client (pour l'eau de boisson uniquement)"/>
    <s v=""/>
    <s v=""/>
    <s v=""/>
    <s v=""/>
    <s v=""/>
    <s v=""/>
    <s v=""/>
    <s v=""/>
    <s v=""/>
    <s v=""/>
    <s v=""/>
    <s v=""/>
    <s v=""/>
    <s v=""/>
    <s v=""/>
    <n v="0.2"/>
    <x v="0"/>
    <s v=""/>
    <s v=""/>
    <s v=""/>
    <s v=""/>
    <s v=""/>
    <s v=""/>
    <s v=""/>
    <s v=""/>
    <s v=""/>
    <s v=""/>
    <s v=""/>
    <x v="0"/>
    <x v="0"/>
  </r>
  <r>
    <s v="MOJDDE"/>
    <s v="SA0099"/>
    <x v="0"/>
    <s v="Port-à-Piment"/>
    <s v="Port-à-Piment"/>
    <s v="Port-à-piment"/>
    <s v="Marché de Port-à-Piment"/>
    <s v="Milieu rural"/>
    <s v="Enquête auprès d'un client (pour l'eau de boisson uniquement)"/>
    <s v=""/>
    <s v=""/>
    <s v=""/>
    <s v=""/>
    <s v=""/>
    <s v=""/>
    <s v=""/>
    <s v=""/>
    <s v=""/>
    <s v=""/>
    <s v=""/>
    <s v=""/>
    <s v=""/>
    <s v=""/>
    <s v=""/>
    <n v="0.2"/>
    <x v="0"/>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2"/>
    <x v="1"/>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2"/>
    <x v="1"/>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2"/>
    <x v="1"/>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2"/>
    <x v="0"/>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2"/>
    <x v="1"/>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2"/>
    <x v="1"/>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2"/>
    <x v="0"/>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2"/>
    <x v="0"/>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2"/>
    <x v="1"/>
    <s v=""/>
    <s v=""/>
    <s v=""/>
    <s v=""/>
    <s v=""/>
    <s v=""/>
    <s v=""/>
    <s v=""/>
    <s v=""/>
    <s v=""/>
    <s v=""/>
    <x v="0"/>
    <x v="0"/>
  </r>
  <r>
    <s v="CARE"/>
    <s v="LFP84"/>
    <x v="1"/>
    <s v="Beaumont"/>
    <s v="Beaumont"/>
    <s v="Centre-ville de Beaumont / Cassanette"/>
    <s v="Marché communal de Beaumont"/>
    <s v="Milieu urbain"/>
    <s v="Enquête auprès d'un client (pour l'eau de boisson uniquement)"/>
    <s v=""/>
    <s v=""/>
    <s v=""/>
    <s v=""/>
    <s v=""/>
    <s v=""/>
    <s v=""/>
    <s v=""/>
    <s v=""/>
    <s v=""/>
    <s v=""/>
    <s v=""/>
    <s v=""/>
    <s v=""/>
    <s v=""/>
    <n v="13"/>
    <x v="1"/>
    <s v=""/>
    <s v=""/>
    <s v=""/>
    <s v=""/>
    <s v=""/>
    <s v=""/>
    <s v=""/>
    <s v=""/>
    <s v=""/>
    <s v=""/>
    <s v=""/>
    <x v="0"/>
    <x v="0"/>
  </r>
  <r>
    <s v="CARE"/>
    <s v="MSA01"/>
    <x v="1"/>
    <s v="Chambellan"/>
    <s v="Chambellan"/>
    <s v="Centre-ville de Chambellan / Dejean"/>
    <s v="Marché communal de Chambellan"/>
    <s v="Milieu rural"/>
    <s v="Enquête auprès d'un client (pour l'eau de boisson uniquement)"/>
    <s v=""/>
    <s v=""/>
    <s v=""/>
    <s v=""/>
    <s v=""/>
    <s v=""/>
    <s v=""/>
    <s v=""/>
    <s v=""/>
    <s v=""/>
    <s v=""/>
    <s v=""/>
    <s v=""/>
    <s v=""/>
    <s v=""/>
    <n v="13"/>
    <x v="1"/>
    <s v=""/>
    <s v=""/>
    <s v=""/>
    <s v=""/>
    <s v=""/>
    <s v=""/>
    <s v=""/>
    <s v=""/>
    <s v=""/>
    <s v=""/>
    <s v=""/>
    <x v="0"/>
    <x v="0"/>
  </r>
  <r>
    <s v="CARE"/>
    <s v="MSA01"/>
    <x v="1"/>
    <s v="Chambellan"/>
    <s v="Chambellan"/>
    <s v="Centre-ville de Chambellan / Dejean"/>
    <s v="Marché communal de Chambellan"/>
    <s v="Milieu rural"/>
    <s v="Enquête auprès d'un client (pour l'eau de boisson uniquement)"/>
    <s v=""/>
    <s v=""/>
    <s v=""/>
    <s v=""/>
    <s v=""/>
    <s v=""/>
    <s v=""/>
    <s v=""/>
    <s v=""/>
    <s v=""/>
    <s v=""/>
    <s v=""/>
    <s v=""/>
    <s v=""/>
    <s v=""/>
    <n v="13"/>
    <x v="1"/>
    <s v=""/>
    <s v=""/>
    <s v=""/>
    <s v=""/>
    <s v=""/>
    <s v=""/>
    <s v=""/>
    <s v=""/>
    <s v=""/>
    <s v=""/>
    <s v=""/>
    <x v="0"/>
    <x v="0"/>
  </r>
  <r>
    <s v="CARE"/>
    <s v="MSA01"/>
    <x v="1"/>
    <s v="Chambellan"/>
    <s v="Chambellan"/>
    <s v="Centre-ville de Chambellan / Dejean"/>
    <s v="Marché communal de Chambellan"/>
    <s v="Milieu rural"/>
    <s v="Enquête auprès d'un client (pour l'eau de boisson uniquement)"/>
    <s v=""/>
    <s v=""/>
    <s v=""/>
    <s v=""/>
    <s v=""/>
    <s v=""/>
    <s v=""/>
    <s v=""/>
    <s v=""/>
    <s v=""/>
    <s v=""/>
    <s v=""/>
    <s v=""/>
    <s v=""/>
    <s v=""/>
    <n v="13"/>
    <x v="0"/>
    <s v=""/>
    <s v=""/>
    <s v=""/>
    <s v=""/>
    <s v=""/>
    <s v=""/>
    <s v=""/>
    <s v=""/>
    <s v=""/>
    <s v=""/>
    <s v=""/>
    <x v="0"/>
    <x v="0"/>
  </r>
  <r>
    <s v="CARE"/>
    <s v="MSA01"/>
    <x v="1"/>
    <s v="Chambellan"/>
    <s v="Chambellan"/>
    <s v="Centre-ville de Chambellan / Dejean"/>
    <s v="Marché communal de Chambellan"/>
    <s v="Milieu rural"/>
    <s v="Enquête auprès d'un client (pour l'eau de boisson uniquement)"/>
    <s v=""/>
    <s v=""/>
    <s v=""/>
    <s v=""/>
    <s v=""/>
    <s v=""/>
    <s v=""/>
    <s v=""/>
    <s v=""/>
    <s v=""/>
    <s v=""/>
    <s v=""/>
    <s v=""/>
    <s v=""/>
    <s v=""/>
    <n v="13"/>
    <x v="1"/>
    <s v=""/>
    <s v=""/>
    <s v=""/>
    <s v=""/>
    <s v=""/>
    <s v=""/>
    <s v=""/>
    <s v=""/>
    <s v=""/>
    <s v=""/>
    <s v=""/>
    <x v="0"/>
    <x v="0"/>
  </r>
  <r>
    <s v="CARE"/>
    <s v="MSA01"/>
    <x v="1"/>
    <s v="Chambellan"/>
    <s v="Chambellan"/>
    <s v="Centre-ville de Chambellan / Dejean"/>
    <s v="Marché communal de Chambellan"/>
    <s v="Milieu rural"/>
    <s v="Enquête auprès d'un marchand"/>
    <s v=""/>
    <s v=""/>
    <s v=""/>
    <s v=""/>
    <s v=""/>
    <s v=""/>
    <s v=""/>
    <n v="15"/>
    <n v="25"/>
    <n v="30"/>
    <s v=""/>
    <n v="30"/>
    <n v="56.6666666666666"/>
    <n v="75"/>
    <n v="5"/>
    <s v=""/>
    <x v="1"/>
    <s v="Détaillant sur une table"/>
    <n v="1"/>
    <n v="0"/>
    <n v="0"/>
    <n v="0"/>
    <n v="0"/>
    <n v="0"/>
    <n v="0"/>
    <n v="0"/>
    <n v="0"/>
    <n v="0"/>
    <x v="1"/>
    <x v="1"/>
  </r>
  <r>
    <s v="CARE"/>
    <s v="MSA01"/>
    <x v="1"/>
    <s v="Chambellan"/>
    <s v="Chambellan"/>
    <s v="Centre-ville de Chambellan / Dejean"/>
    <s v="Marché communal de Chambellan"/>
    <s v="Milieu rural"/>
    <s v="Enquête auprès d'un marchand"/>
    <s v=""/>
    <s v=""/>
    <s v=""/>
    <s v=""/>
    <s v=""/>
    <s v=""/>
    <s v=""/>
    <n v="15"/>
    <n v="25"/>
    <n v="30"/>
    <s v=""/>
    <n v="30"/>
    <n v="56.6666666666666"/>
    <n v="75"/>
    <n v="5"/>
    <s v=""/>
    <x v="1"/>
    <s v="Détaillant sur une table"/>
    <n v="1"/>
    <n v="0"/>
    <n v="0"/>
    <n v="0"/>
    <n v="0"/>
    <n v="0"/>
    <n v="0"/>
    <n v="0"/>
    <n v="0"/>
    <n v="0"/>
    <x v="1"/>
    <x v="2"/>
  </r>
  <r>
    <s v="CARE"/>
    <s v="MSA01"/>
    <x v="1"/>
    <s v="Chambellan"/>
    <s v="Chambellan"/>
    <s v="Centre-ville de Chambellan / Dejean"/>
    <s v="Marché communal de Chambellan"/>
    <s v="Milieu rural"/>
    <s v="Enquête auprès d'un marchand"/>
    <s v=""/>
    <s v=""/>
    <s v=""/>
    <s v=""/>
    <s v=""/>
    <s v=""/>
    <s v=""/>
    <n v="15"/>
    <n v="25"/>
    <n v="30"/>
    <s v=""/>
    <n v="30"/>
    <n v="56.6666666666666"/>
    <n v="75"/>
    <n v="5"/>
    <s v=""/>
    <x v="1"/>
    <s v="Détaillant sur une table"/>
    <n v="1"/>
    <n v="0"/>
    <n v="0"/>
    <n v="0"/>
    <n v="0"/>
    <n v="0"/>
    <n v="0"/>
    <n v="0"/>
    <n v="0"/>
    <n v="0"/>
    <x v="2"/>
    <x v="2"/>
  </r>
  <r>
    <s v="CARE"/>
    <s v="MSA01"/>
    <x v="1"/>
    <s v="Chambellan"/>
    <s v="Chambellan"/>
    <s v="Centre-ville de Chambellan / Dejean"/>
    <s v="Marché communal de Chambellan"/>
    <s v="Milieu rural"/>
    <s v="Enquête auprès d'un marchand"/>
    <s v=""/>
    <s v=""/>
    <s v=""/>
    <s v=""/>
    <s v=""/>
    <s v=""/>
    <s v=""/>
    <n v="15"/>
    <n v="25"/>
    <n v="30"/>
    <s v=""/>
    <n v="30"/>
    <n v="56.6666666666666"/>
    <n v="75"/>
    <n v="5"/>
    <s v=""/>
    <x v="1"/>
    <s v="Détaillant sur une table"/>
    <n v="1"/>
    <n v="0"/>
    <n v="0"/>
    <n v="0"/>
    <n v="0"/>
    <n v="0"/>
    <n v="0"/>
    <n v="0"/>
    <n v="0"/>
    <n v="0"/>
    <x v="3"/>
    <x v="2"/>
  </r>
  <r>
    <s v="CARE"/>
    <s v="MSA01"/>
    <x v="1"/>
    <s v="Chambellan"/>
    <s v="Chambellan"/>
    <s v="Centre-ville de Chambellan / Dejean"/>
    <s v="Marché communal de Chambellan"/>
    <s v="Milieu rural"/>
    <s v="Enquête auprès d'un client (pour l'eau de boisson uniquement)"/>
    <s v=""/>
    <s v=""/>
    <s v=""/>
    <s v=""/>
    <s v=""/>
    <s v=""/>
    <s v=""/>
    <s v=""/>
    <s v=""/>
    <s v=""/>
    <s v=""/>
    <s v=""/>
    <s v=""/>
    <s v=""/>
    <s v=""/>
    <n v="13"/>
    <x v="1"/>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0.5"/>
    <x v="1"/>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15"/>
    <x v="1"/>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10"/>
    <x v="1"/>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10"/>
    <x v="0"/>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10"/>
    <x v="0"/>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2"/>
    <x v="1"/>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10"/>
    <x v="1"/>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12.5"/>
    <x v="0"/>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10"/>
    <x v="0"/>
    <s v=""/>
    <s v=""/>
    <s v=""/>
    <s v=""/>
    <s v=""/>
    <s v=""/>
    <s v=""/>
    <s v=""/>
    <s v=""/>
    <s v=""/>
    <s v=""/>
    <x v="0"/>
    <x v="0"/>
  </r>
  <r>
    <s v="Save the Children"/>
    <s v="ASV758"/>
    <x v="2"/>
    <s v="L'Estère"/>
    <s v="L'Estère"/>
    <s v="Centre-ville de l'Estère"/>
    <s v="Marché L'Estère"/>
    <s v="Milieu urbain"/>
    <s v="Enquête auprès d'un client (pour l'eau de boisson uniquement)"/>
    <s v=""/>
    <s v=""/>
    <s v=""/>
    <s v=""/>
    <s v=""/>
    <s v=""/>
    <s v=""/>
    <s v=""/>
    <s v=""/>
    <s v=""/>
    <s v=""/>
    <s v=""/>
    <s v=""/>
    <s v=""/>
    <s v=""/>
    <n v="15"/>
    <x v="0"/>
    <s v=""/>
    <s v=""/>
    <s v=""/>
    <s v=""/>
    <s v=""/>
    <s v=""/>
    <s v=""/>
    <s v=""/>
    <s v=""/>
    <s v=""/>
    <s v=""/>
    <x v="0"/>
    <x v="0"/>
  </r>
  <r>
    <s v="Mercy Corps"/>
    <s v="MC01"/>
    <x v="3"/>
    <s v="Croix-Des-Bouquets"/>
    <s v="Croix-Des-Bouquets"/>
    <s v="Bon repos"/>
    <s v="Marché Séradot"/>
    <s v="Milieu urbain"/>
    <s v="Enquête auprès d'un client (pour l'eau de boisson uniquement)"/>
    <s v=""/>
    <s v=""/>
    <s v=""/>
    <s v=""/>
    <s v=""/>
    <s v=""/>
    <s v=""/>
    <s v=""/>
    <s v=""/>
    <s v=""/>
    <m/>
    <s v=""/>
    <s v=""/>
    <s v=""/>
    <s v=""/>
    <n v="5"/>
    <x v="1"/>
    <s v=""/>
    <s v=""/>
    <s v=""/>
    <s v=""/>
    <s v=""/>
    <s v=""/>
    <s v=""/>
    <s v=""/>
    <s v=""/>
    <s v=""/>
    <s v=""/>
    <x v="0"/>
    <x v="0"/>
  </r>
  <r>
    <s v="Mercy Corps"/>
    <s v="MC01"/>
    <x v="3"/>
    <s v="Croix-Des-Bouquets"/>
    <s v="Croix-Des-Bouquets"/>
    <s v="Bon repos"/>
    <s v="Marché Séradot"/>
    <s v="Milieu urbain"/>
    <s v="Enquête auprès d'un client (pour l'eau de boisson uniquement)"/>
    <s v=""/>
    <s v=""/>
    <s v=""/>
    <s v=""/>
    <s v=""/>
    <s v=""/>
    <s v=""/>
    <s v=""/>
    <s v=""/>
    <s v=""/>
    <s v=""/>
    <s v=""/>
    <s v=""/>
    <s v=""/>
    <s v=""/>
    <n v="6"/>
    <x v="0"/>
    <s v=""/>
    <s v=""/>
    <s v=""/>
    <s v=""/>
    <s v=""/>
    <s v=""/>
    <s v=""/>
    <s v=""/>
    <s v=""/>
    <s v=""/>
    <s v=""/>
    <x v="0"/>
    <x v="0"/>
  </r>
  <r>
    <s v="Mercy Corps"/>
    <s v="MC01"/>
    <x v="3"/>
    <s v="Croix-Des-Bouquets"/>
    <s v="Croix-Des-Bouquets"/>
    <s v="Bon repos"/>
    <s v="Marché Séradot"/>
    <s v="Milieu urbain"/>
    <s v="Enquête auprès d'un client (pour l'eau de boisson uniquement)"/>
    <s v=""/>
    <s v=""/>
    <s v=""/>
    <s v=""/>
    <s v=""/>
    <s v=""/>
    <s v=""/>
    <s v=""/>
    <s v=""/>
    <s v=""/>
    <s v=""/>
    <s v=""/>
    <s v=""/>
    <s v=""/>
    <s v=""/>
    <n v="5"/>
    <x v="1"/>
    <s v=""/>
    <s v=""/>
    <s v=""/>
    <s v=""/>
    <s v=""/>
    <s v=""/>
    <s v=""/>
    <s v=""/>
    <s v=""/>
    <s v=""/>
    <s v=""/>
    <x v="0"/>
    <x v="0"/>
  </r>
  <r>
    <s v="Mercy Corps"/>
    <s v="MC01"/>
    <x v="3"/>
    <s v="Croix-Des-Bouquets"/>
    <s v="Croix-Des-Bouquets"/>
    <s v="Bon repos"/>
    <s v="Marché Séradot"/>
    <s v="Milieu urbain"/>
    <s v="Enquête auprès d'un client (pour l'eau de boisson uniquement)"/>
    <s v=""/>
    <s v=""/>
    <s v=""/>
    <s v=""/>
    <s v=""/>
    <s v=""/>
    <s v=""/>
    <s v=""/>
    <s v=""/>
    <s v=""/>
    <s v=""/>
    <s v=""/>
    <s v=""/>
    <s v=""/>
    <s v=""/>
    <n v="6"/>
    <x v="0"/>
    <s v=""/>
    <s v=""/>
    <s v=""/>
    <s v=""/>
    <s v=""/>
    <s v=""/>
    <s v=""/>
    <s v=""/>
    <s v=""/>
    <s v=""/>
    <s v=""/>
    <x v="0"/>
    <x v="0"/>
  </r>
  <r>
    <s v="Mercy Corps"/>
    <s v="MC01"/>
    <x v="3"/>
    <s v="Croix-Des-Bouquets"/>
    <s v="Croix-Des-Bouquets"/>
    <s v="Bon repos"/>
    <s v="Marché Séradot"/>
    <s v="Milieu urbain"/>
    <s v="Enquête auprès d'un client (pour l'eau de boisson uniquement)"/>
    <s v=""/>
    <s v=""/>
    <s v=""/>
    <s v=""/>
    <s v=""/>
    <s v=""/>
    <s v=""/>
    <s v=""/>
    <s v=""/>
    <s v=""/>
    <s v=""/>
    <s v=""/>
    <s v=""/>
    <s v=""/>
    <s v=""/>
    <n v="7"/>
    <x v="1"/>
    <s v=""/>
    <s v=""/>
    <s v=""/>
    <s v=""/>
    <s v=""/>
    <s v=""/>
    <s v=""/>
    <s v=""/>
    <s v=""/>
    <s v=""/>
    <s v=""/>
    <x v="0"/>
    <x v="0"/>
  </r>
  <r>
    <s v="Mercy Corps"/>
    <s v="MC01"/>
    <x v="3"/>
    <s v="Croix-Des-Bouquets"/>
    <s v="Croix-Des-Bouquets"/>
    <s v="Bon repos"/>
    <s v="Marché Séradot"/>
    <s v="Milieu urbain"/>
    <s v="Enquête auprès d'un marchand"/>
    <s v=""/>
    <s v=""/>
    <s v=""/>
    <s v=""/>
    <s v=""/>
    <s v=""/>
    <s v=""/>
    <n v="30"/>
    <n v="15"/>
    <n v="60"/>
    <s v=""/>
    <n v="25"/>
    <n v="75"/>
    <n v="100"/>
    <n v="5"/>
    <s v=""/>
    <x v="1"/>
    <s v="Détaillant sur une table"/>
    <n v="1"/>
    <n v="0"/>
    <n v="0"/>
    <n v="0"/>
    <n v="0"/>
    <n v="0"/>
    <n v="0"/>
    <n v="0"/>
    <n v="0"/>
    <n v="0"/>
    <x v="4"/>
    <x v="3"/>
  </r>
  <r>
    <s v="Mercy Corps"/>
    <s v="MC01"/>
    <x v="3"/>
    <s v="Croix-Des-Bouquets"/>
    <s v="Croix-Des-Bouquets"/>
    <s v="Bon repos"/>
    <s v="Marché Séradot"/>
    <s v="Milieu urbain"/>
    <s v="Enquête auprès d'un marchand"/>
    <s v=""/>
    <s v=""/>
    <n v="86.956521739130395"/>
    <s v=""/>
    <s v=""/>
    <s v=""/>
    <n v="850"/>
    <n v="30"/>
    <s v=""/>
    <n v="50"/>
    <s v=""/>
    <s v=""/>
    <s v=""/>
    <n v="75"/>
    <s v=""/>
    <s v=""/>
    <x v="0"/>
    <s v="Détaillant avec boutique"/>
    <n v="1"/>
    <n v="0"/>
    <n v="0"/>
    <n v="0"/>
    <n v="0"/>
    <n v="0"/>
    <n v="0"/>
    <n v="0"/>
    <n v="0"/>
    <n v="0"/>
    <x v="4"/>
    <x v="2"/>
  </r>
  <r>
    <s v="Mercy Corps"/>
    <s v="MC01"/>
    <x v="3"/>
    <s v="Croix-Des-Bouquets"/>
    <s v="Croix-Des-Bouquets"/>
    <s v="Bon repos"/>
    <s v="Marché Séradot"/>
    <s v="Milieu urbain"/>
    <s v="Enquête auprès d'un marchand"/>
    <n v="125"/>
    <n v="115.384615384615"/>
    <n v="141.304347826086"/>
    <n v="103.448275862068"/>
    <s v=""/>
    <s v=""/>
    <n v="850"/>
    <n v="30"/>
    <s v=""/>
    <s v=""/>
    <s v=""/>
    <s v=""/>
    <s v=""/>
    <s v=""/>
    <s v=""/>
    <s v=""/>
    <x v="0"/>
    <s v="Détaillant avec boutique"/>
    <n v="1"/>
    <n v="0"/>
    <n v="1"/>
    <n v="0"/>
    <n v="0"/>
    <n v="0"/>
    <n v="0"/>
    <n v="0"/>
    <n v="0"/>
    <n v="0"/>
    <x v="4"/>
    <x v="2"/>
  </r>
  <r>
    <s v="Mercy Corps"/>
    <s v="MC01"/>
    <x v="3"/>
    <s v="Croix-Des-Bouquets"/>
    <s v="Croix-Des-Bouquets"/>
    <s v="Bon repos"/>
    <s v="Marché Séradot"/>
    <s v="Milieu urbain"/>
    <s v="Enquête auprès d'un marchand"/>
    <n v="125"/>
    <n v="115.384615384615"/>
    <n v="152.173913043478"/>
    <n v="103.448275862068"/>
    <s v=""/>
    <s v=""/>
    <n v="800"/>
    <n v="30"/>
    <n v="25"/>
    <n v="65"/>
    <s v=""/>
    <n v="30"/>
    <n v="125"/>
    <n v="75"/>
    <n v="5"/>
    <s v=""/>
    <x v="0"/>
    <s v="Détaillant avec boutique"/>
    <n v="1"/>
    <n v="0"/>
    <n v="0"/>
    <n v="0"/>
    <n v="0"/>
    <n v="0"/>
    <n v="0"/>
    <n v="0"/>
    <n v="0"/>
    <n v="0"/>
    <x v="4"/>
    <x v="2"/>
  </r>
  <r>
    <s v="Croix-Rouge Neerlandaise"/>
    <s v="CF_6822"/>
    <x v="4"/>
    <s v="Cayes-Jacmel"/>
    <s v="Cayes-Jacmel"/>
    <s v="Cap Rouge"/>
    <s v="Marché de Cap Rouge"/>
    <s v="Milieu rural"/>
    <s v="Enquête auprès d'un marchand"/>
    <n v="156"/>
    <n v="115.384615384615"/>
    <n v="91.3"/>
    <n v="75.862068965517196"/>
    <n v="218.75"/>
    <n v="218.75"/>
    <n v="900"/>
    <s v=""/>
    <s v=""/>
    <s v=""/>
    <s v=""/>
    <s v=""/>
    <s v=""/>
    <s v=""/>
    <s v=""/>
    <s v=""/>
    <x v="1"/>
    <s v="Détaillant avec boutique"/>
    <n v="1"/>
    <n v="0"/>
    <n v="0"/>
    <n v="0"/>
    <n v="0"/>
    <n v="0"/>
    <n v="0"/>
    <n v="0"/>
    <n v="0"/>
    <n v="0"/>
    <x v="3"/>
    <x v="2"/>
  </r>
  <r>
    <s v="Croix-Rouge Neerlandaise"/>
    <s v="CF_6822"/>
    <x v="4"/>
    <s v="Cayes-Jacmel"/>
    <s v="Cayes-Jacmel"/>
    <s v="Cap Rouge"/>
    <s v="Marché de Cap Rouge"/>
    <s v="Milieu rural"/>
    <s v="Enquête auprès d'un client (pour l'eau de boisson uniquement)"/>
    <s v=""/>
    <s v=""/>
    <s v=""/>
    <s v=""/>
    <s v=""/>
    <s v=""/>
    <s v=""/>
    <s v=""/>
    <s v=""/>
    <s v=""/>
    <s v=""/>
    <s v=""/>
    <s v=""/>
    <s v=""/>
    <s v=""/>
    <n v="2"/>
    <x v="1"/>
    <s v=""/>
    <s v=""/>
    <s v=""/>
    <s v=""/>
    <s v=""/>
    <s v=""/>
    <s v=""/>
    <s v=""/>
    <s v=""/>
    <s v=""/>
    <s v=""/>
    <x v="0"/>
    <x v="0"/>
  </r>
  <r>
    <s v="Croix-Rouge Neerlandaise"/>
    <s v="CF_6822"/>
    <x v="4"/>
    <s v="Cayes-Jacmel"/>
    <s v="Cayes-Jacmel"/>
    <s v="Cap Rouge"/>
    <s v="Marché de Cap Rouge"/>
    <s v="Milieu rural"/>
    <s v="Enquête auprès d'un marchand"/>
    <n v="152.5"/>
    <n v="115.384615384615"/>
    <n v="91.3"/>
    <n v="93.103448275861993"/>
    <n v="187.5"/>
    <n v="200"/>
    <n v="900"/>
    <s v=""/>
    <s v=""/>
    <s v=""/>
    <s v=""/>
    <s v=""/>
    <s v=""/>
    <s v=""/>
    <s v=""/>
    <s v=""/>
    <x v="1"/>
    <s v="Détaillant avec boutique"/>
    <n v="1"/>
    <n v="0"/>
    <n v="0"/>
    <n v="0"/>
    <n v="0"/>
    <n v="0"/>
    <n v="0"/>
    <n v="0"/>
    <n v="0"/>
    <n v="0"/>
    <x v="3"/>
    <x v="2"/>
  </r>
  <r>
    <s v="Croix-Rouge Neerlandaise"/>
    <s v="CF_6822"/>
    <x v="4"/>
    <s v="Cayes-Jacmel"/>
    <s v="Cayes-Jacmel"/>
    <s v="Cap Rouge"/>
    <s v="Marché de Cap Rouge"/>
    <s v="Milieu rural"/>
    <s v="Enquête auprès d'un marchand"/>
    <s v=""/>
    <n v="115.384615384615"/>
    <s v=""/>
    <s v=""/>
    <n v="187.5"/>
    <s v=""/>
    <n v="900"/>
    <s v=""/>
    <s v=""/>
    <s v=""/>
    <s v=""/>
    <s v=""/>
    <s v=""/>
    <s v=""/>
    <s v=""/>
    <s v=""/>
    <x v="1"/>
    <s v="Détaillant avec boutique"/>
    <n v="1"/>
    <n v="0"/>
    <n v="0"/>
    <n v="0"/>
    <n v="0"/>
    <n v="0"/>
    <n v="0"/>
    <n v="0"/>
    <n v="0"/>
    <n v="0"/>
    <x v="4"/>
    <x v="3"/>
  </r>
  <r>
    <s v="Croix-Rouge Neerlandaise"/>
    <s v="CF_6822"/>
    <x v="4"/>
    <s v="Cayes-Jacmel"/>
    <s v="Cayes-Jacmel"/>
    <s v="Cap Rouge"/>
    <s v="Marché de Cap Rouge"/>
    <s v="Milieu rural"/>
    <s v="Enquête auprès d'un client (pour l'eau de boisson uniquement)"/>
    <s v=""/>
    <s v=""/>
    <s v=""/>
    <s v=""/>
    <s v=""/>
    <s v=""/>
    <s v=""/>
    <s v=""/>
    <s v=""/>
    <s v=""/>
    <s v=""/>
    <s v=""/>
    <s v=""/>
    <s v=""/>
    <s v=""/>
    <n v="5"/>
    <x v="1"/>
    <s v=""/>
    <s v=""/>
    <s v=""/>
    <s v=""/>
    <s v=""/>
    <s v=""/>
    <s v=""/>
    <s v=""/>
    <s v=""/>
    <s v=""/>
    <s v=""/>
    <x v="0"/>
    <x v="0"/>
  </r>
  <r>
    <s v="Croix-Rouge Neerlandaise"/>
    <s v="CF_6822"/>
    <x v="4"/>
    <s v="Cayes-Jacmel"/>
    <s v="Cayes-Jacmel"/>
    <s v="Cap Rouge"/>
    <s v="Marché de Cap Rouge"/>
    <s v="Milieu rural"/>
    <s v="Enquête auprès d'un marchand"/>
    <s v=""/>
    <n v="115.384615384615"/>
    <n v="91.3"/>
    <n v="93.103448275861993"/>
    <n v="187.5"/>
    <s v=""/>
    <n v="900"/>
    <n v="35"/>
    <s v=""/>
    <s v=""/>
    <s v=""/>
    <n v="25"/>
    <n v="100"/>
    <n v="100"/>
    <s v=""/>
    <s v=""/>
    <x v="0"/>
    <s v="Détaillant sur une table"/>
    <n v="1"/>
    <n v="0"/>
    <n v="0"/>
    <n v="0"/>
    <n v="0"/>
    <n v="0"/>
    <n v="0"/>
    <n v="0"/>
    <n v="0"/>
    <n v="0"/>
    <x v="4"/>
    <x v="3"/>
  </r>
  <r>
    <s v="Croix-Rouge Neerlandaise"/>
    <s v="CF_6822"/>
    <x v="4"/>
    <s v="Cayes-Jacmel"/>
    <s v="Cayes-Jacmel"/>
    <s v="Cap Rouge"/>
    <s v="Marché de Cap Rouge"/>
    <s v="Milieu rural"/>
    <s v="Enquête auprès d'un marchand"/>
    <n v="152.5"/>
    <n v="115.384615384615"/>
    <n v="91.3"/>
    <n v="93.103448275861993"/>
    <n v="187.5"/>
    <n v="200"/>
    <n v="900"/>
    <s v=""/>
    <s v=""/>
    <s v=""/>
    <s v=""/>
    <s v=""/>
    <s v=""/>
    <s v=""/>
    <s v=""/>
    <s v=""/>
    <x v="1"/>
    <s v="Détaillant avec boutique"/>
    <n v="1"/>
    <n v="0"/>
    <n v="0"/>
    <n v="0"/>
    <n v="0"/>
    <n v="0"/>
    <n v="0"/>
    <n v="0"/>
    <n v="0"/>
    <n v="0"/>
    <x v="3"/>
    <x v="2"/>
  </r>
  <r>
    <s v="Croix-Rouge Neerlandaise"/>
    <s v="CF_6822"/>
    <x v="4"/>
    <s v="Cayes-Jacmel"/>
    <s v="Cayes-Jacmel"/>
    <s v="Cap Rouge"/>
    <s v="Marché de Cap Rouge"/>
    <s v="Milieu rural"/>
    <s v="Enquête auprès d'un client (pour l'eau de boisson uniquement)"/>
    <s v=""/>
    <s v=""/>
    <s v=""/>
    <s v=""/>
    <s v=""/>
    <s v=""/>
    <s v=""/>
    <s v=""/>
    <s v=""/>
    <s v=""/>
    <s v=""/>
    <s v=""/>
    <s v=""/>
    <s v=""/>
    <s v=""/>
    <n v="10"/>
    <x v="1"/>
    <s v=""/>
    <s v=""/>
    <s v=""/>
    <s v=""/>
    <s v=""/>
    <s v=""/>
    <s v=""/>
    <s v=""/>
    <s v=""/>
    <s v=""/>
    <s v=""/>
    <x v="0"/>
    <x v="0"/>
  </r>
  <r>
    <s v="Croix-Rouge Neerlandaise"/>
    <s v="CF_6822"/>
    <x v="4"/>
    <s v="Cayes-Jacmel"/>
    <s v="Cayes-Jacmel"/>
    <s v="Cap Rouge"/>
    <s v="Marché de Cap Rouge"/>
    <s v="Milieu rural"/>
    <s v="Enquête auprès d'un marchand"/>
    <s v=""/>
    <n v="115.384615384615"/>
    <n v="91.3"/>
    <n v="93.103448275861993"/>
    <s v=""/>
    <s v=""/>
    <n v="900"/>
    <s v=""/>
    <s v=""/>
    <s v=""/>
    <s v=""/>
    <s v=""/>
    <s v=""/>
    <s v=""/>
    <s v=""/>
    <s v=""/>
    <x v="1"/>
    <s v="Détaillant avec boutique"/>
    <n v="1"/>
    <n v="0"/>
    <n v="0"/>
    <n v="0"/>
    <n v="0"/>
    <n v="0"/>
    <n v="0"/>
    <n v="0"/>
    <n v="0"/>
    <n v="0"/>
    <x v="3"/>
    <x v="2"/>
  </r>
  <r>
    <s v="Croix-Rouge Neerlandaise"/>
    <s v="CF_6822"/>
    <x v="4"/>
    <s v="Cayes-Jacmel"/>
    <s v="Cayes-Jacmel"/>
    <s v="Cap Rouge"/>
    <s v="Marché de Cap Rouge"/>
    <s v="Milieu rural"/>
    <s v="Enquête auprès d'un marchand"/>
    <n v="152.5"/>
    <n v="115.384615384615"/>
    <n v="91.3"/>
    <n v="93.103448275861993"/>
    <n v="187.5"/>
    <n v="200"/>
    <n v="900"/>
    <s v=""/>
    <s v=""/>
    <s v=""/>
    <s v=""/>
    <s v=""/>
    <s v=""/>
    <s v=""/>
    <s v=""/>
    <s v=""/>
    <x v="1"/>
    <s v="Détaillant avec boutique"/>
    <n v="1"/>
    <n v="0"/>
    <n v="0"/>
    <n v="0"/>
    <n v="0"/>
    <n v="0"/>
    <n v="1"/>
    <n v="0"/>
    <n v="0"/>
    <n v="0"/>
    <x v="3"/>
    <x v="2"/>
  </r>
  <r>
    <s v="Croix-Rouge Neerlandaise"/>
    <s v="EF_9527"/>
    <x v="4"/>
    <s v="Cayes-Jacmel"/>
    <s v="Cayes-Jacmel"/>
    <s v="Cap Rouge"/>
    <s v="Marché de Cap Rouge"/>
    <s v="Milieu rural"/>
    <s v="Enquête auprès d'un marchand"/>
    <n v="100"/>
    <n v="115.384615384615"/>
    <n v="91.3"/>
    <n v="86.2068965517241"/>
    <s v=""/>
    <s v=""/>
    <n v="568"/>
    <s v=""/>
    <s v=""/>
    <s v=""/>
    <s v=""/>
    <s v=""/>
    <s v=""/>
    <s v=""/>
    <s v=""/>
    <s v=""/>
    <x v="1"/>
    <s v="Détaillant sur une table"/>
    <n v="1"/>
    <n v="0"/>
    <n v="0"/>
    <n v="0"/>
    <n v="0"/>
    <n v="0"/>
    <n v="0"/>
    <n v="0"/>
    <n v="0"/>
    <n v="0"/>
    <x v="1"/>
    <x v="1"/>
  </r>
  <r>
    <s v="Croix-Rouge Neerlandaise"/>
    <s v="EF_9527"/>
    <x v="4"/>
    <s v="Cayes-Jacmel"/>
    <s v="Cayes-Jacmel"/>
    <s v="Cap Rouge"/>
    <s v="Marché de Cap Rouge"/>
    <s v="Milieu rural"/>
    <s v="Enquête auprès d'un marchand"/>
    <n v="137.5"/>
    <n v="105.76923076923001"/>
    <n v="89.130434782608702"/>
    <s v=""/>
    <s v=""/>
    <s v=""/>
    <s v=""/>
    <s v=""/>
    <s v=""/>
    <s v=""/>
    <s v=""/>
    <s v=""/>
    <s v=""/>
    <s v=""/>
    <s v=""/>
    <s v=""/>
    <x v="1"/>
    <s v="Détaillant sur une table"/>
    <n v="1"/>
    <n v="0"/>
    <n v="0"/>
    <n v="0"/>
    <n v="0"/>
    <n v="0"/>
    <n v="0"/>
    <n v="0"/>
    <n v="0"/>
    <n v="0"/>
    <x v="3"/>
    <x v="3"/>
  </r>
  <r>
    <s v="Croix-Rouge Neerlandaise"/>
    <s v="EF_9527"/>
    <x v="4"/>
    <s v="Cayes-Jacmel"/>
    <s v="Cayes-Jacmel"/>
    <s v="Cap Rouge"/>
    <s v="Marché de Cap Rouge"/>
    <s v="Milieu rural"/>
    <s v="Enquête auprès d'un marchand"/>
    <n v="102.5"/>
    <n v="107.692307692307"/>
    <n v="91.304347826086897"/>
    <n v="89.655172413793096"/>
    <s v=""/>
    <s v=""/>
    <s v=""/>
    <s v=""/>
    <s v=""/>
    <s v=""/>
    <s v=""/>
    <s v=""/>
    <s v=""/>
    <s v=""/>
    <s v=""/>
    <s v=""/>
    <x v="1"/>
    <s v="Détaillant avec boutique"/>
    <n v="1"/>
    <n v="0"/>
    <n v="0"/>
    <n v="0"/>
    <n v="0"/>
    <n v="0"/>
    <n v="0"/>
    <n v="0"/>
    <n v="0"/>
    <n v="0"/>
    <x v="3"/>
    <x v="3"/>
  </r>
  <r>
    <s v="Croix-Rouge Neerlandaise"/>
    <s v="EF_9527"/>
    <x v="4"/>
    <s v="Cayes-Jacmel"/>
    <s v="Cayes-Jacmel"/>
    <s v="Cap Rouge"/>
    <s v="Marché de Cap Rouge"/>
    <s v="Milieu rural"/>
    <s v="Enquête auprès d'un client (pour l'eau de boisson uniquement)"/>
    <s v=""/>
    <s v=""/>
    <s v=""/>
    <s v=""/>
    <s v=""/>
    <s v=""/>
    <s v=""/>
    <s v=""/>
    <s v=""/>
    <s v=""/>
    <s v=""/>
    <s v=""/>
    <s v=""/>
    <s v=""/>
    <s v=""/>
    <n v="1"/>
    <x v="1"/>
    <s v=""/>
    <s v=""/>
    <s v=""/>
    <s v=""/>
    <s v=""/>
    <s v=""/>
    <s v=""/>
    <s v=""/>
    <s v=""/>
    <s v=""/>
    <s v=""/>
    <x v="0"/>
    <x v="0"/>
  </r>
  <r>
    <s v="Croix-Rouge Neerlandaise"/>
    <s v="EF_9527"/>
    <x v="4"/>
    <s v="Cayes-Jacmel"/>
    <s v="Cayes-Jacmel"/>
    <s v="Cap Rouge"/>
    <s v="Marché de Cap Rouge"/>
    <s v="Milieu rural"/>
    <s v="Enquête auprès d'un marchand"/>
    <s v=""/>
    <n v="86.538461538461505"/>
    <s v=""/>
    <n v="94.827586206896498"/>
    <s v=""/>
    <s v=""/>
    <s v=""/>
    <s v=""/>
    <s v=""/>
    <s v=""/>
    <s v=""/>
    <s v=""/>
    <s v=""/>
    <s v=""/>
    <s v=""/>
    <s v=""/>
    <x v="1"/>
    <s v="Détaillant sur une table"/>
    <n v="1"/>
    <n v="0"/>
    <n v="0"/>
    <n v="0"/>
    <n v="0"/>
    <n v="0"/>
    <n v="0"/>
    <n v="0"/>
    <n v="0"/>
    <n v="0"/>
    <x v="3"/>
    <x v="3"/>
  </r>
  <r>
    <s v="Croix-Rouge Neerlandaise"/>
    <s v="EF_9527"/>
    <x v="4"/>
    <s v="Cayes-Jacmel"/>
    <s v="Cayes-Jacmel"/>
    <s v="Cap Rouge"/>
    <s v="Marché de Cap Rouge"/>
    <s v="Milieu rural"/>
    <s v="Enquête auprès d'un client (pour l'eau de boisson uniquement)"/>
    <s v=""/>
    <s v=""/>
    <s v=""/>
    <s v=""/>
    <s v=""/>
    <s v=""/>
    <s v=""/>
    <s v=""/>
    <s v=""/>
    <s v=""/>
    <s v=""/>
    <s v=""/>
    <s v=""/>
    <s v=""/>
    <s v=""/>
    <n v="1"/>
    <x v="1"/>
    <s v=""/>
    <s v=""/>
    <s v=""/>
    <s v=""/>
    <s v=""/>
    <s v=""/>
    <s v=""/>
    <s v=""/>
    <s v=""/>
    <s v=""/>
    <s v=""/>
    <x v="0"/>
    <x v="0"/>
  </r>
  <r>
    <s v="Croix-Rouge Neerlandaise"/>
    <s v="EF_9527"/>
    <x v="4"/>
    <s v="Cayes-Jacmel"/>
    <s v="Cayes-Jacmel"/>
    <s v="Cap Rouge"/>
    <s v="Marché de Cap Rouge"/>
    <s v="Milieu rural"/>
    <s v="Enquête auprès d'un marchand"/>
    <s v=""/>
    <s v=""/>
    <s v=""/>
    <s v=""/>
    <s v=""/>
    <s v=""/>
    <s v=""/>
    <s v=""/>
    <s v=""/>
    <s v=""/>
    <s v=""/>
    <s v=""/>
    <s v=""/>
    <s v=""/>
    <s v=""/>
    <s v=""/>
    <x v="1"/>
    <s v="Détaillant sur une table"/>
    <n v="1"/>
    <n v="0"/>
    <n v="0"/>
    <n v="0"/>
    <n v="0"/>
    <n v="0"/>
    <n v="0"/>
    <n v="0"/>
    <n v="0"/>
    <n v="0"/>
    <x v="3"/>
    <x v="3"/>
  </r>
  <r>
    <s v="Croix-Rouge Neerlandaise"/>
    <s v="EF_9527"/>
    <x v="4"/>
    <s v="Cayes-Jacmel"/>
    <s v="Cayes-Jacmel"/>
    <s v="Cap Rouge"/>
    <s v="Marché de Cap Rouge"/>
    <s v="Milieu rural"/>
    <s v="Enquête auprès d'un client (pour l'eau de boisson uniquement)"/>
    <s v=""/>
    <s v=""/>
    <s v=""/>
    <s v=""/>
    <s v=""/>
    <s v=""/>
    <s v=""/>
    <s v=""/>
    <s v=""/>
    <s v=""/>
    <s v=""/>
    <s v=""/>
    <s v=""/>
    <s v=""/>
    <s v=""/>
    <n v="1"/>
    <x v="1"/>
    <s v=""/>
    <s v=""/>
    <s v=""/>
    <s v=""/>
    <s v=""/>
    <s v=""/>
    <s v=""/>
    <s v=""/>
    <s v=""/>
    <s v=""/>
    <s v=""/>
    <x v="0"/>
    <x v="0"/>
  </r>
  <r>
    <s v="Croix-Rouge Neerlandaise"/>
    <s v="EF_9527"/>
    <x v="4"/>
    <s v="Cayes-Jacmel"/>
    <s v="Cayes-Jacmel"/>
    <s v="Cap Rouge"/>
    <s v="Marché de Cap Rouge"/>
    <s v="Milieu rural"/>
    <s v="Enquête auprès d'un client (pour l'eau de boisson uniquement)"/>
    <s v=""/>
    <s v=""/>
    <s v=""/>
    <s v=""/>
    <s v=""/>
    <s v=""/>
    <s v=""/>
    <s v=""/>
    <s v=""/>
    <s v=""/>
    <s v=""/>
    <s v=""/>
    <s v=""/>
    <s v=""/>
    <s v=""/>
    <n v="1"/>
    <x v="1"/>
    <s v=""/>
    <s v=""/>
    <s v=""/>
    <s v=""/>
    <s v=""/>
    <s v=""/>
    <s v=""/>
    <s v=""/>
    <s v=""/>
    <s v=""/>
    <s v=""/>
    <x v="0"/>
    <x v="0"/>
  </r>
  <r>
    <s v="Croix-Rouge Neerlandaise"/>
    <s v="EF_9527"/>
    <x v="4"/>
    <s v="Cayes-Jacmel"/>
    <s v="Cayes-Jacmel"/>
    <s v="Cap Rouge"/>
    <s v="Marché de Cap Rouge"/>
    <s v="Milieu rural"/>
    <s v="Enquête auprès d'un client (pour l'eau de boisson uniquement)"/>
    <s v=""/>
    <s v=""/>
    <s v=""/>
    <s v=""/>
    <s v=""/>
    <s v=""/>
    <s v=""/>
    <s v=""/>
    <s v=""/>
    <s v=""/>
    <s v=""/>
    <s v=""/>
    <s v=""/>
    <s v=""/>
    <s v=""/>
    <n v="1"/>
    <x v="1"/>
    <s v=""/>
    <s v=""/>
    <s v=""/>
    <s v=""/>
    <s v=""/>
    <s v=""/>
    <s v=""/>
    <s v=""/>
    <s v=""/>
    <s v=""/>
    <s v=""/>
    <x v="0"/>
    <x v="0"/>
  </r>
  <r>
    <s v="Croix-Rouge Neerlandaise"/>
    <s v="EF_9527"/>
    <x v="4"/>
    <s v="Cayes-Jacmel"/>
    <s v="Cayes-Jacmel"/>
    <s v="Cap Rouge"/>
    <s v="Marché de Cap Rouge"/>
    <s v="Milieu rural"/>
    <s v="Enquête auprès d'un client (pour l'eau de boisson uniquement)"/>
    <s v=""/>
    <s v=""/>
    <s v=""/>
    <s v=""/>
    <s v=""/>
    <s v=""/>
    <s v=""/>
    <s v=""/>
    <s v=""/>
    <s v=""/>
    <s v=""/>
    <s v=""/>
    <s v=""/>
    <s v=""/>
    <s v=""/>
    <n v="1"/>
    <x v="1"/>
    <s v=""/>
    <s v=""/>
    <s v=""/>
    <s v=""/>
    <s v=""/>
    <s v=""/>
    <s v=""/>
    <s v=""/>
    <s v=""/>
    <s v=""/>
    <s v=""/>
    <x v="0"/>
    <x v="0"/>
  </r>
  <r>
    <s v="Croix-Rouge Neerlandaise"/>
    <s v="EF_9527"/>
    <x v="4"/>
    <s v="Cayes-Jacmel"/>
    <s v="Cayes-Jacmel"/>
    <s v="Cap Rouge"/>
    <s v="Marché de Cap Rouge"/>
    <s v="Milieu rural"/>
    <s v="Enquête auprès d'un client (pour l'eau de boisson uniquement)"/>
    <s v=""/>
    <s v=""/>
    <s v=""/>
    <s v=""/>
    <s v=""/>
    <s v=""/>
    <s v=""/>
    <s v=""/>
    <s v=""/>
    <s v=""/>
    <s v=""/>
    <s v=""/>
    <s v=""/>
    <s v=""/>
    <s v=""/>
    <n v="1"/>
    <x v="1"/>
    <s v=""/>
    <s v=""/>
    <s v=""/>
    <s v=""/>
    <s v=""/>
    <s v=""/>
    <s v=""/>
    <s v=""/>
    <s v=""/>
    <s v=""/>
    <s v=""/>
    <x v="0"/>
    <x v="0"/>
  </r>
  <r>
    <s v="Croix-Rouge Neerlandaise"/>
    <s v="EF_9527"/>
    <x v="4"/>
    <s v="Cayes-Jacmel"/>
    <s v="Cayes-Jacmel"/>
    <s v="Cap Rouge"/>
    <s v="Marché de Cap Rouge"/>
    <s v="Milieu rural"/>
    <s v="Enquête auprès d'un marchand"/>
    <n v="135"/>
    <n v="107.692307692307"/>
    <s v=""/>
    <n v="86.2068965517241"/>
    <s v=""/>
    <s v=""/>
    <s v=""/>
    <s v=""/>
    <s v=""/>
    <s v=""/>
    <s v=""/>
    <s v=""/>
    <s v=""/>
    <s v=""/>
    <s v=""/>
    <s v=""/>
    <x v="1"/>
    <s v="Détaillant sur une table"/>
    <n v="1"/>
    <n v="0"/>
    <n v="0"/>
    <n v="0"/>
    <n v="0"/>
    <n v="0"/>
    <n v="0"/>
    <n v="0"/>
    <n v="0"/>
    <n v="0"/>
    <x v="3"/>
    <x v="3"/>
  </r>
  <r>
    <s v="Save the Children"/>
    <s v="ASV758"/>
    <x v="2"/>
    <s v="L'Estère"/>
    <s v="L'Estère"/>
    <s v="Centre-ville de l'Estère"/>
    <s v="Marché L'Estère"/>
    <s v="Milieu urbain"/>
    <s v="Enquête auprès d'un marchand"/>
    <n v="100"/>
    <n v="96.153846153846104"/>
    <n v="86.956521739130395"/>
    <n v="86.2068965517241"/>
    <n v="208.333333333333"/>
    <s v=""/>
    <n v="750"/>
    <s v=""/>
    <s v=""/>
    <s v=""/>
    <s v=""/>
    <s v=""/>
    <s v=""/>
    <s v=""/>
    <s v=""/>
    <s v=""/>
    <x v="1"/>
    <s v="Détaillant sur une table"/>
    <n v="1"/>
    <n v="0"/>
    <n v="0"/>
    <n v="0"/>
    <n v="0"/>
    <n v="0"/>
    <n v="0"/>
    <n v="0"/>
    <n v="0"/>
    <n v="0"/>
    <x v="4"/>
    <x v="3"/>
  </r>
  <r>
    <s v="Save the Children"/>
    <s v="ASV758"/>
    <x v="2"/>
    <s v="L'Estère"/>
    <s v="L'Estère"/>
    <s v="Centre-ville de l'Estère"/>
    <s v="Marché L'Estère"/>
    <s v="Milieu urbain"/>
    <s v="Enquête auprès d'un marchand"/>
    <n v="90"/>
    <n v="96.153846153846104"/>
    <n v="78.260869565217305"/>
    <s v=""/>
    <n v="208.333333333333"/>
    <s v=""/>
    <n v="750"/>
    <s v=""/>
    <s v=""/>
    <s v=""/>
    <s v=""/>
    <s v=""/>
    <s v=""/>
    <s v=""/>
    <s v=""/>
    <s v=""/>
    <x v="1"/>
    <s v="Détaillant sur une table"/>
    <n v="1"/>
    <n v="0"/>
    <n v="0"/>
    <n v="0"/>
    <n v="0"/>
    <n v="0"/>
    <n v="0"/>
    <n v="0"/>
    <n v="0"/>
    <n v="0"/>
    <x v="4"/>
    <x v="3"/>
  </r>
  <r>
    <s v="Save the Children"/>
    <s v="ASV758"/>
    <x v="2"/>
    <s v="L'Estère"/>
    <s v="L'Estère"/>
    <s v="Centre-ville de l'Estère"/>
    <s v="Marché L'Estère"/>
    <s v="Milieu urbain"/>
    <s v="Enquête auprès d'un marchand"/>
    <n v="87.5"/>
    <n v="115.384615384615"/>
    <n v="76.086956521739097"/>
    <n v="86.2068965517241"/>
    <n v="208.333333333333"/>
    <s v=""/>
    <n v="800"/>
    <s v=""/>
    <s v=""/>
    <s v=""/>
    <s v=""/>
    <s v=""/>
    <s v=""/>
    <s v=""/>
    <s v=""/>
    <s v=""/>
    <x v="0"/>
    <s v="Détaillant sur une table"/>
    <n v="1"/>
    <n v="0"/>
    <n v="0"/>
    <n v="0"/>
    <n v="0"/>
    <n v="0"/>
    <n v="0"/>
    <n v="0"/>
    <n v="0"/>
    <n v="0"/>
    <x v="3"/>
    <x v="2"/>
  </r>
  <r>
    <s v="Save the Children"/>
    <s v="ASV758"/>
    <x v="2"/>
    <s v="L'Estère"/>
    <s v="L'Estère"/>
    <s v="Centre-ville de l'Estère"/>
    <s v="Marché L'Estère"/>
    <s v="Milieu urbain"/>
    <s v="Enquête auprès d'un marchand"/>
    <n v="87.5"/>
    <n v="96.153846153846104"/>
    <n v="86.956521739130395"/>
    <n v="86.2068965517241"/>
    <n v="208.333333333333"/>
    <s v=""/>
    <n v="800"/>
    <s v=""/>
    <s v=""/>
    <s v=""/>
    <s v=""/>
    <s v=""/>
    <s v=""/>
    <s v=""/>
    <s v=""/>
    <s v=""/>
    <x v="1"/>
    <s v="Détaillant sur une table"/>
    <n v="1"/>
    <n v="0"/>
    <n v="0"/>
    <n v="0"/>
    <n v="0"/>
    <n v="0"/>
    <n v="0"/>
    <n v="0"/>
    <n v="0"/>
    <n v="0"/>
    <x v="4"/>
    <x v="2"/>
  </r>
  <r>
    <s v="Save the Children"/>
    <s v="ASV758"/>
    <x v="2"/>
    <s v="L'Estère"/>
    <s v="L'Estère"/>
    <s v="Centre-ville de l'Estère"/>
    <s v="Marché L'Estère"/>
    <s v="Milieu urbain"/>
    <s v="Enquête auprès d'un marchand"/>
    <s v=""/>
    <s v=""/>
    <s v=""/>
    <s v=""/>
    <s v=""/>
    <s v=""/>
    <s v=""/>
    <n v="30"/>
    <n v="25"/>
    <n v="50"/>
    <s v=""/>
    <n v="25"/>
    <n v="75"/>
    <n v="75"/>
    <n v="5"/>
    <s v=""/>
    <x v="1"/>
    <s v="Détaillant sur une table"/>
    <n v="1"/>
    <n v="0"/>
    <n v="0"/>
    <n v="0"/>
    <n v="0"/>
    <n v="0"/>
    <n v="0"/>
    <n v="0"/>
    <n v="0"/>
    <n v="0"/>
    <x v="4"/>
    <x v="3"/>
  </r>
  <r>
    <s v="Save the Children"/>
    <s v="ASV758"/>
    <x v="2"/>
    <s v="L'Estère"/>
    <s v="L'Estère"/>
    <s v="Centre-ville de l'Estère"/>
    <s v="Marché L'Estère"/>
    <s v="Milieu urbain"/>
    <s v="Enquête auprès d'un marchand"/>
    <s v=""/>
    <s v=""/>
    <s v=""/>
    <s v=""/>
    <s v=""/>
    <s v=""/>
    <s v=""/>
    <n v="30"/>
    <n v="25"/>
    <n v="25"/>
    <s v=""/>
    <n v="25"/>
    <n v="75"/>
    <n v="75"/>
    <n v="5"/>
    <s v=""/>
    <x v="1"/>
    <s v="Détaillant sur une table"/>
    <n v="1"/>
    <n v="0"/>
    <n v="0"/>
    <n v="0"/>
    <n v="0"/>
    <n v="0"/>
    <n v="0"/>
    <n v="0"/>
    <n v="0"/>
    <n v="0"/>
    <x v="3"/>
    <x v="2"/>
  </r>
  <r>
    <s v="Save the Children"/>
    <s v="ASV758"/>
    <x v="2"/>
    <s v="L'Estère"/>
    <s v="L'Estère"/>
    <s v="Centre-ville de l'Estère"/>
    <s v="Marché L'Estère"/>
    <s v="Milieu urbain"/>
    <s v="Enquête auprès d'un marchand"/>
    <s v=""/>
    <s v=""/>
    <s v=""/>
    <s v=""/>
    <s v=""/>
    <s v=""/>
    <s v=""/>
    <n v="30"/>
    <n v="25"/>
    <n v="25"/>
    <s v=""/>
    <n v="25"/>
    <n v="75"/>
    <n v="75"/>
    <n v="5"/>
    <s v=""/>
    <x v="1"/>
    <s v="Détaillant sur une table"/>
    <n v="1"/>
    <n v="0"/>
    <n v="0"/>
    <n v="0"/>
    <n v="0"/>
    <n v="0"/>
    <n v="0"/>
    <n v="0"/>
    <n v="0"/>
    <n v="0"/>
    <x v="3"/>
    <x v="3"/>
  </r>
  <r>
    <s v="FOKA DAI AYITI"/>
    <s v="anketè 2"/>
    <x v="5"/>
    <s v="Miragoâne"/>
    <s v="Miragoâne"/>
    <s v="Saint Michel"/>
    <s v="Marché de St Michel"/>
    <s v="Milieu urbain"/>
    <s v="Enquête auprès d'un marchand"/>
    <n v="100"/>
    <n v="123.07692307692299"/>
    <n v="86.956521739130395"/>
    <n v="94.827586206896498"/>
    <n v="208.333333333333"/>
    <n v="250"/>
    <n v="750"/>
    <n v="35"/>
    <n v="15"/>
    <n v="50"/>
    <s v=""/>
    <n v="25"/>
    <n v="100"/>
    <n v="75"/>
    <n v="5"/>
    <s v=""/>
    <x v="1"/>
    <s v="Détaillant avec boutique"/>
    <n v="1"/>
    <n v="0"/>
    <n v="0"/>
    <n v="0"/>
    <n v="0"/>
    <n v="0"/>
    <n v="0"/>
    <n v="0"/>
    <n v="0"/>
    <n v="0"/>
    <x v="1"/>
    <x v="2"/>
  </r>
  <r>
    <s v="FOKA DAI AYITI"/>
    <s v="anketè 2"/>
    <x v="5"/>
    <s v="Miragoâne"/>
    <s v="Miragoâne"/>
    <s v="Saint Michel"/>
    <s v="Marché de St Michel"/>
    <s v="Milieu urbain"/>
    <s v="Enquête auprès d'un client (pour l'eau de boisson uniquement)"/>
    <s v=""/>
    <s v=""/>
    <s v=""/>
    <s v=""/>
    <s v=""/>
    <s v=""/>
    <s v=""/>
    <s v=""/>
    <s v=""/>
    <s v=""/>
    <s v=""/>
    <s v=""/>
    <s v=""/>
    <s v=""/>
    <s v=""/>
    <n v="10"/>
    <x v="0"/>
    <s v=""/>
    <s v=""/>
    <s v=""/>
    <s v=""/>
    <s v=""/>
    <s v=""/>
    <s v=""/>
    <s v=""/>
    <s v=""/>
    <s v=""/>
    <s v=""/>
    <x v="0"/>
    <x v="0"/>
  </r>
  <r>
    <s v="FOKA DAI AYITI"/>
    <s v="anketè 2"/>
    <x v="5"/>
    <s v="Miragoâne"/>
    <s v="Miragoâne"/>
    <s v="Saint Michel"/>
    <s v="Marché de St Michel"/>
    <s v="Milieu urbain"/>
    <s v="Enquête auprès d'un marchand"/>
    <n v="100"/>
    <n v="96.153846153846104"/>
    <n v="97.826086956521706"/>
    <n v="86.2068965517241"/>
    <n v="208.333333333333"/>
    <s v=""/>
    <n v="800.54991539763103"/>
    <n v="35"/>
    <n v="15"/>
    <n v="50"/>
    <s v=""/>
    <n v="25"/>
    <n v="125"/>
    <n v="75"/>
    <n v="5"/>
    <s v=""/>
    <x v="1"/>
    <s v="Détaillant avec boutique"/>
    <n v="1"/>
    <n v="0"/>
    <n v="0"/>
    <n v="0"/>
    <n v="0"/>
    <n v="0"/>
    <n v="0"/>
    <n v="0"/>
    <n v="0"/>
    <n v="0"/>
    <x v="1"/>
    <x v="2"/>
  </r>
  <r>
    <s v="FOKA DAI AYITI"/>
    <s v="anketè 2"/>
    <x v="5"/>
    <s v="Miragoâne"/>
    <s v="Miragoâne"/>
    <s v="Saint Michel"/>
    <s v="Marché de St Michel"/>
    <s v="Milieu urbain"/>
    <s v="Enquête auprès d'un client (pour l'eau de boisson uniquement)"/>
    <s v=""/>
    <s v=""/>
    <s v=""/>
    <s v=""/>
    <s v=""/>
    <s v=""/>
    <s v=""/>
    <s v=""/>
    <s v=""/>
    <s v=""/>
    <s v=""/>
    <s v=""/>
    <s v=""/>
    <s v=""/>
    <s v=""/>
    <n v="10"/>
    <x v="1"/>
    <s v=""/>
    <s v=""/>
    <s v=""/>
    <s v=""/>
    <s v=""/>
    <s v=""/>
    <s v=""/>
    <s v=""/>
    <s v=""/>
    <s v=""/>
    <s v=""/>
    <x v="0"/>
    <x v="0"/>
  </r>
  <r>
    <s v="FOKA DAI AYITI"/>
    <s v="anketè 2"/>
    <x v="5"/>
    <s v="Miragoâne"/>
    <s v="Miragoâne"/>
    <s v="Saint Michel"/>
    <s v="Marché de St Michel"/>
    <s v="Milieu urbain"/>
    <s v="Enquête auprès d'un marchand"/>
    <n v="107.5"/>
    <n v="96.153846153846104"/>
    <n v="97.826086956521706"/>
    <n v="77.586206896551701"/>
    <n v="218.75"/>
    <n v="218.75"/>
    <n v="750"/>
    <n v="35"/>
    <n v="15"/>
    <n v="50"/>
    <s v=""/>
    <n v="25"/>
    <n v="125"/>
    <n v="75"/>
    <n v="5"/>
    <s v=""/>
    <x v="1"/>
    <s v="Détaillant sur une table"/>
    <n v="1"/>
    <n v="0"/>
    <n v="0"/>
    <n v="0"/>
    <n v="0"/>
    <n v="0"/>
    <n v="0"/>
    <n v="0"/>
    <n v="0"/>
    <n v="0"/>
    <x v="1"/>
    <x v="2"/>
  </r>
  <r>
    <s v="FOKA DAI AYITI"/>
    <s v="anketè 2"/>
    <x v="5"/>
    <s v="Miragoâne"/>
    <s v="Miragoâne"/>
    <s v="Saint Michel"/>
    <s v="Marché de St Michel"/>
    <s v="Milieu urbain"/>
    <s v="Enquête auprès d'un marchand"/>
    <s v=""/>
    <s v=""/>
    <s v=""/>
    <n v="68.965517241379303"/>
    <s v=""/>
    <s v=""/>
    <n v="700"/>
    <n v="30"/>
    <n v="15"/>
    <n v="50"/>
    <s v=""/>
    <n v="25"/>
    <n v="75"/>
    <n v="75"/>
    <n v="5"/>
    <s v=""/>
    <x v="0"/>
    <s v="Détaillant avec boutique"/>
    <n v="1"/>
    <n v="0"/>
    <n v="0"/>
    <n v="0"/>
    <n v="0"/>
    <n v="0"/>
    <n v="0"/>
    <n v="0"/>
    <n v="0"/>
    <n v="0"/>
    <x v="1"/>
    <x v="2"/>
  </r>
  <r>
    <s v="FOKA DAI AYITI"/>
    <s v="anketè 2"/>
    <x v="5"/>
    <s v="Miragoâne"/>
    <s v="Miragoâne"/>
    <s v="Saint Michel"/>
    <s v="Marché de St Michel"/>
    <s v="Milieu urbain"/>
    <s v="Enquête auprès d'un marchand"/>
    <n v="100"/>
    <n v="123.07692307692299"/>
    <n v="104.347826086956"/>
    <n v="93.103448275861993"/>
    <n v="250"/>
    <n v="250"/>
    <n v="800.54991539763103"/>
    <n v="30"/>
    <n v="20"/>
    <n v="35"/>
    <s v=""/>
    <n v="25"/>
    <n v="50"/>
    <n v="75"/>
    <n v="5"/>
    <s v=""/>
    <x v="1"/>
    <s v="Détaillant avec boutique"/>
    <n v="1"/>
    <n v="0"/>
    <n v="0"/>
    <n v="0"/>
    <n v="0"/>
    <n v="0"/>
    <n v="0"/>
    <n v="0"/>
    <n v="0"/>
    <n v="0"/>
    <x v="1"/>
    <x v="2"/>
  </r>
  <r>
    <s v="FOKA DAI AYITI"/>
    <s v="anketè 2"/>
    <x v="5"/>
    <s v="Miragoâne"/>
    <s v="Miragoâne"/>
    <s v="Saint Michel"/>
    <s v="Marché de St Michel"/>
    <s v="Milieu urbain"/>
    <s v="Enquête auprès d'un marchand"/>
    <n v="100"/>
    <n v="115.384615384615"/>
    <n v="86.956521739130395"/>
    <n v="86.2068965517241"/>
    <n v="208.333333333333"/>
    <n v="208.333333333333"/>
    <n v="750"/>
    <n v="35"/>
    <s v=""/>
    <s v=""/>
    <s v=""/>
    <n v="25"/>
    <n v="125"/>
    <s v=""/>
    <n v="5"/>
    <s v=""/>
    <x v="1"/>
    <s v="Détaillant sur une table"/>
    <n v="1"/>
    <n v="0"/>
    <n v="0"/>
    <n v="0"/>
    <n v="0"/>
    <n v="0"/>
    <n v="0"/>
    <n v="0"/>
    <n v="0"/>
    <n v="0"/>
    <x v="1"/>
    <x v="2"/>
  </r>
  <r>
    <s v="FOKA DAI AYITI"/>
    <s v="anketè 2"/>
    <x v="5"/>
    <s v="Miragoâne"/>
    <s v="Miragoâne"/>
    <s v="Saint Michel"/>
    <s v="Marché de St Michel"/>
    <s v="Milieu urbain"/>
    <s v="Enquête auprès d'un client (pour l'eau de boisson uniquement)"/>
    <s v=""/>
    <s v=""/>
    <s v=""/>
    <s v=""/>
    <s v=""/>
    <s v=""/>
    <s v=""/>
    <s v=""/>
    <s v=""/>
    <s v=""/>
    <s v=""/>
    <s v=""/>
    <s v=""/>
    <s v=""/>
    <s v=""/>
    <n v="0"/>
    <x v="1"/>
    <s v=""/>
    <s v=""/>
    <s v=""/>
    <s v=""/>
    <s v=""/>
    <s v=""/>
    <s v=""/>
    <s v=""/>
    <s v=""/>
    <s v=""/>
    <s v=""/>
    <x v="0"/>
    <x v="0"/>
  </r>
  <r>
    <s v="FOKA DAI AYITI"/>
    <s v="anketè 2"/>
    <x v="5"/>
    <s v="Miragoâne"/>
    <s v="Miragoâne"/>
    <s v="Saint Michel"/>
    <s v="Marché de St Michel"/>
    <s v="Milieu urbain"/>
    <s v="Enquête auprès d'un client (pour l'eau de boisson uniquement)"/>
    <s v=""/>
    <s v=""/>
    <s v=""/>
    <s v=""/>
    <s v=""/>
    <s v=""/>
    <s v=""/>
    <s v=""/>
    <s v=""/>
    <s v=""/>
    <s v=""/>
    <s v=""/>
    <s v=""/>
    <s v=""/>
    <s v=""/>
    <n v="0"/>
    <x v="1"/>
    <s v=""/>
    <s v=""/>
    <s v=""/>
    <s v=""/>
    <s v=""/>
    <s v=""/>
    <s v=""/>
    <s v=""/>
    <s v=""/>
    <s v=""/>
    <s v=""/>
    <x v="0"/>
    <x v="0"/>
  </r>
  <r>
    <s v="FOKA DAI AYITI"/>
    <s v="anketè 2"/>
    <x v="5"/>
    <s v="Miragoâne"/>
    <s v="Miragoâne"/>
    <s v="Saint Michel"/>
    <s v="Marché de St Michel"/>
    <s v="Milieu urbain"/>
    <s v="Enquête auprès d'un client (pour l'eau de boisson uniquement)"/>
    <s v=""/>
    <s v=""/>
    <s v=""/>
    <s v=""/>
    <s v=""/>
    <s v=""/>
    <s v=""/>
    <s v=""/>
    <s v=""/>
    <s v=""/>
    <s v=""/>
    <s v=""/>
    <s v=""/>
    <s v=""/>
    <s v=""/>
    <n v="10"/>
    <x v="1"/>
    <s v=""/>
    <s v=""/>
    <s v=""/>
    <s v=""/>
    <s v=""/>
    <s v=""/>
    <s v=""/>
    <s v=""/>
    <s v=""/>
    <s v=""/>
    <s v=""/>
    <x v="0"/>
    <x v="0"/>
  </r>
  <r>
    <s v="FOKA DAI AYITI"/>
    <s v="anketè 2"/>
    <x v="5"/>
    <s v="Miragoâne"/>
    <s v="Miragoâne"/>
    <s v="Saint Michel"/>
    <s v="Marché de St Michel"/>
    <s v="Milieu urbain"/>
    <s v="Enquête auprès d'un client (pour l'eau de boisson uniquement)"/>
    <s v=""/>
    <s v=""/>
    <s v=""/>
    <s v=""/>
    <s v=""/>
    <s v=""/>
    <s v=""/>
    <s v=""/>
    <s v=""/>
    <s v=""/>
    <s v=""/>
    <s v=""/>
    <s v=""/>
    <s v=""/>
    <s v=""/>
    <n v="10"/>
    <x v="0"/>
    <s v=""/>
    <s v=""/>
    <s v=""/>
    <s v=""/>
    <s v=""/>
    <s v=""/>
    <s v=""/>
    <s v=""/>
    <s v=""/>
    <s v=""/>
    <s v=""/>
    <x v="0"/>
    <x v="0"/>
  </r>
  <r>
    <s v="FOKA DAI AYITI"/>
    <s v="anketè 2"/>
    <x v="5"/>
    <s v="Miragoâne"/>
    <s v="Miragoâne"/>
    <s v="Saint Michel"/>
    <s v="Marché de St Michel"/>
    <s v="Milieu urbain"/>
    <s v="Enquête auprès d'un client (pour l'eau de boisson uniquement)"/>
    <s v=""/>
    <s v=""/>
    <s v=""/>
    <s v=""/>
    <s v=""/>
    <s v=""/>
    <s v=""/>
    <s v=""/>
    <s v=""/>
    <s v=""/>
    <s v=""/>
    <s v=""/>
    <s v=""/>
    <s v=""/>
    <s v=""/>
    <n v="10"/>
    <x v="0"/>
    <s v=""/>
    <s v=""/>
    <s v=""/>
    <s v=""/>
    <s v=""/>
    <s v=""/>
    <s v=""/>
    <s v=""/>
    <s v=""/>
    <s v=""/>
    <s v=""/>
    <x v="0"/>
    <x v="0"/>
  </r>
  <r>
    <s v="FOKA DAI AYITI"/>
    <s v="anketè 2"/>
    <x v="5"/>
    <s v="Miragoâne"/>
    <s v="Miragoâne"/>
    <s v="Saint Michel"/>
    <s v="Marché de St Michel"/>
    <s v="Milieu urbain"/>
    <s v="Enquête auprès d'un client (pour l'eau de boisson uniquement)"/>
    <s v=""/>
    <s v=""/>
    <s v=""/>
    <s v=""/>
    <s v=""/>
    <s v=""/>
    <s v=""/>
    <s v=""/>
    <s v=""/>
    <s v=""/>
    <s v=""/>
    <s v=""/>
    <s v=""/>
    <s v=""/>
    <s v=""/>
    <n v="10"/>
    <x v="1"/>
    <s v=""/>
    <s v=""/>
    <s v=""/>
    <s v=""/>
    <s v=""/>
    <s v=""/>
    <s v=""/>
    <s v=""/>
    <s v=""/>
    <s v=""/>
    <s v=""/>
    <x v="0"/>
    <x v="0"/>
  </r>
  <r>
    <s v="FOKA DAI AYITI"/>
    <s v="anketè 2"/>
    <x v="5"/>
    <s v="Miragoâne"/>
    <s v="Miragoâne"/>
    <s v="Saint Michel"/>
    <s v="Marché de St Michel"/>
    <s v="Milieu urbain"/>
    <s v="Enquête auprès d'un marchand"/>
    <n v="100"/>
    <n v="115.384615384615"/>
    <n v="86.956521739130395"/>
    <n v="86.2068965517241"/>
    <n v="208.333333333333"/>
    <s v=""/>
    <n v="750"/>
    <n v="30"/>
    <s v=""/>
    <s v=""/>
    <s v=""/>
    <s v=""/>
    <s v=""/>
    <s v=""/>
    <n v="5"/>
    <s v=""/>
    <x v="1"/>
    <s v="Détaillant sur une table"/>
    <n v="1"/>
    <n v="0"/>
    <n v="0"/>
    <n v="0"/>
    <n v="0"/>
    <n v="0"/>
    <n v="0"/>
    <n v="0"/>
    <n v="0"/>
    <n v="0"/>
    <x v="1"/>
    <x v="2"/>
  </r>
  <r>
    <s v="WFP"/>
    <s v="Sud-JY"/>
    <x v="0"/>
    <s v="Les Cayes"/>
    <s v="Les Cayes"/>
    <s v="Centre-ville des Cayes"/>
    <s v="Marché communal des Cayes"/>
    <s v="Milieu urbain"/>
    <s v="Enquête auprès d'un marchand"/>
    <n v="100"/>
    <n v="115.384615384615"/>
    <n v="108.695652173913"/>
    <n v="103.448275862068"/>
    <n v="229.166666666666"/>
    <n v="312.5"/>
    <n v="950"/>
    <s v=""/>
    <s v=""/>
    <s v=""/>
    <s v=""/>
    <s v=""/>
    <s v=""/>
    <s v=""/>
    <s v=""/>
    <s v=""/>
    <x v="1"/>
    <s v="Détaillant sur une table"/>
    <n v="1"/>
    <n v="0"/>
    <n v="0"/>
    <n v="0"/>
    <n v="0"/>
    <n v="0"/>
    <n v="0"/>
    <n v="0"/>
    <n v="0"/>
    <n v="0"/>
    <x v="3"/>
    <x v="2"/>
  </r>
  <r>
    <s v="WFP"/>
    <s v="Sud-JY"/>
    <x v="0"/>
    <s v="Les Cayes"/>
    <s v="Les Cayes"/>
    <s v="Centre-ville des Cayes"/>
    <s v="Marché communal des Cayes"/>
    <s v="Milieu urbain"/>
    <s v="Enquête auprès d'un marchand"/>
    <n v="100"/>
    <n v="115.384615384615"/>
    <n v="108.695652173913"/>
    <n v="103.448275862068"/>
    <n v="208.333333333333"/>
    <n v="208"/>
    <n v="900"/>
    <s v=""/>
    <s v=""/>
    <s v=""/>
    <s v=""/>
    <s v=""/>
    <s v=""/>
    <s v=""/>
    <s v=""/>
    <s v=""/>
    <x v="1"/>
    <s v="Détaillant sur une table"/>
    <n v="1"/>
    <n v="0"/>
    <n v="0"/>
    <n v="0"/>
    <n v="0"/>
    <n v="0"/>
    <n v="0"/>
    <n v="0"/>
    <n v="0"/>
    <n v="0"/>
    <x v="1"/>
    <x v="3"/>
  </r>
  <r>
    <s v="WFP"/>
    <s v="Sud-JY"/>
    <x v="0"/>
    <s v="Les Cayes"/>
    <s v="Les Cayes"/>
    <s v="Centre-ville des Cayes"/>
    <s v="Marché communal des Cayes"/>
    <s v="Milieu urbain"/>
    <s v="Enquête auprès d'un marchand"/>
    <s v=""/>
    <s v=""/>
    <s v=""/>
    <s v=""/>
    <s v=""/>
    <s v=""/>
    <s v=""/>
    <n v="30"/>
    <n v="20"/>
    <n v="20"/>
    <n v="300"/>
    <n v="15"/>
    <n v="75"/>
    <n v="75"/>
    <n v="5"/>
    <s v=""/>
    <x v="1"/>
    <s v="Détaillant sur une table"/>
    <n v="1"/>
    <n v="0"/>
    <n v="0"/>
    <n v="0"/>
    <n v="0"/>
    <n v="0"/>
    <n v="0"/>
    <n v="0"/>
    <n v="0"/>
    <n v="0"/>
    <x v="3"/>
    <x v="2"/>
  </r>
  <r>
    <s v="WFP"/>
    <s v="Sud-JY"/>
    <x v="0"/>
    <s v="Les Cayes"/>
    <s v="Les Cayes"/>
    <s v="Centre-ville des Cayes"/>
    <s v="Marché communal des Cayes"/>
    <s v="Milieu urbain"/>
    <s v="Enquête auprès d'un marchand"/>
    <n v="100"/>
    <n v="115.384615384615"/>
    <n v="108.695652173913"/>
    <n v="86.2068965517241"/>
    <n v="208.333333333333"/>
    <n v="333.33333333333297"/>
    <n v="850"/>
    <s v=""/>
    <s v=""/>
    <s v=""/>
    <s v=""/>
    <s v=""/>
    <s v=""/>
    <s v=""/>
    <s v=""/>
    <s v=""/>
    <x v="0"/>
    <s v="Détaillant sur une table"/>
    <n v="1"/>
    <n v="0"/>
    <n v="0"/>
    <n v="0"/>
    <n v="0"/>
    <n v="0"/>
    <n v="0"/>
    <n v="0"/>
    <n v="0"/>
    <n v="0"/>
    <x v="1"/>
    <x v="2"/>
  </r>
  <r>
    <s v="WFP"/>
    <s v="Sud-JY"/>
    <x v="0"/>
    <s v="Les Cayes"/>
    <s v="Les Cayes"/>
    <s v="Centre-ville des Cayes"/>
    <s v="Marché communal des Cayes"/>
    <s v="Milieu urbain"/>
    <s v="Enquête auprès d'un marchand"/>
    <s v=""/>
    <s v=""/>
    <s v=""/>
    <s v=""/>
    <s v=""/>
    <s v=""/>
    <s v=""/>
    <n v="30"/>
    <n v="25"/>
    <n v="50"/>
    <n v="200"/>
    <n v="30"/>
    <n v="75"/>
    <n v="75"/>
    <n v="5"/>
    <s v=""/>
    <x v="0"/>
    <s v="Détaillant avec boutique"/>
    <n v="1"/>
    <n v="0"/>
    <n v="0"/>
    <n v="0"/>
    <n v="0"/>
    <n v="0"/>
    <n v="0"/>
    <n v="0"/>
    <n v="0"/>
    <n v="0"/>
    <x v="1"/>
    <x v="2"/>
  </r>
  <r>
    <s v="WFP"/>
    <s v="Sud-JY"/>
    <x v="0"/>
    <s v="Les Cayes"/>
    <s v="Les Cayes"/>
    <s v="Centre-ville des Cayes"/>
    <s v="Marché communal des Cayes"/>
    <s v="Milieu urbain"/>
    <s v="Enquête auprès d'un marchand"/>
    <s v=""/>
    <s v=""/>
    <s v=""/>
    <s v=""/>
    <s v=""/>
    <s v=""/>
    <s v=""/>
    <s v=""/>
    <s v=""/>
    <s v=""/>
    <s v="211.41649048625794"/>
    <s v=""/>
    <s v=""/>
    <s v=""/>
    <s v=""/>
    <s v=""/>
    <x v="1"/>
    <s v="Détaillant avec boutique"/>
    <n v="1"/>
    <n v="0"/>
    <n v="0"/>
    <n v="0"/>
    <n v="0"/>
    <n v="0"/>
    <n v="0"/>
    <n v="0"/>
    <n v="0"/>
    <n v="0"/>
    <x v="1"/>
    <x v="2"/>
  </r>
  <r>
    <s v="WFP"/>
    <s v="Sud-JY"/>
    <x v="0"/>
    <s v="Les Cayes"/>
    <s v="Les Cayes"/>
    <s v="Centre-ville des Cayes"/>
    <s v="Marché communal des Cayes"/>
    <s v="Milieu urbain"/>
    <s v="Enquête auprès d'un client (pour l'eau de boisson uniquement)"/>
    <s v=""/>
    <s v=""/>
    <s v=""/>
    <s v=""/>
    <s v=""/>
    <s v=""/>
    <s v=""/>
    <s v=""/>
    <s v=""/>
    <s v=""/>
    <s v=""/>
    <s v=""/>
    <s v=""/>
    <s v=""/>
    <s v=""/>
    <n v="8"/>
    <x v="1"/>
    <s v=""/>
    <s v=""/>
    <s v=""/>
    <s v=""/>
    <s v=""/>
    <s v=""/>
    <s v=""/>
    <s v=""/>
    <s v=""/>
    <s v=""/>
    <s v=""/>
    <x v="0"/>
    <x v="0"/>
  </r>
  <r>
    <s v="WFP"/>
    <s v="Sud-JY"/>
    <x v="0"/>
    <s v="Les Cayes"/>
    <s v="Les Cayes"/>
    <s v="Centre-ville des Cayes"/>
    <s v="Marché communal des Cayes"/>
    <s v="Milieu urbain"/>
    <s v="Enquête auprès d'un client (pour l'eau de boisson uniquement)"/>
    <s v=""/>
    <s v=""/>
    <s v=""/>
    <s v=""/>
    <s v=""/>
    <s v=""/>
    <s v=""/>
    <s v=""/>
    <s v=""/>
    <s v=""/>
    <s v=""/>
    <s v=""/>
    <s v=""/>
    <s v=""/>
    <s v=""/>
    <n v="0"/>
    <x v="1"/>
    <s v=""/>
    <s v=""/>
    <s v=""/>
    <s v=""/>
    <s v=""/>
    <s v=""/>
    <s v=""/>
    <s v=""/>
    <s v=""/>
    <s v=""/>
    <s v=""/>
    <x v="0"/>
    <x v="0"/>
  </r>
  <r>
    <s v="WFP"/>
    <s v="Sud-JY"/>
    <x v="0"/>
    <s v="Les Cayes"/>
    <s v="Les Cayes"/>
    <s v="Centre-ville des Cayes"/>
    <s v="Marché communal des Cayes"/>
    <s v="Milieu urbain"/>
    <s v="Enquête auprès d'un client (pour l'eau de boisson uniquement)"/>
    <s v=""/>
    <s v=""/>
    <s v=""/>
    <s v=""/>
    <s v=""/>
    <s v=""/>
    <s v=""/>
    <s v=""/>
    <s v=""/>
    <s v=""/>
    <s v=""/>
    <s v=""/>
    <s v=""/>
    <s v=""/>
    <s v=""/>
    <n v="0"/>
    <x v="0"/>
    <s v=""/>
    <s v=""/>
    <s v=""/>
    <s v=""/>
    <s v=""/>
    <s v=""/>
    <s v=""/>
    <s v=""/>
    <s v=""/>
    <s v=""/>
    <s v=""/>
    <x v="0"/>
    <x v="0"/>
  </r>
  <r>
    <s v="WFP"/>
    <s v="Sud-JY"/>
    <x v="0"/>
    <s v="Les Cayes"/>
    <s v="Les Cayes"/>
    <s v="Centre-ville des Cayes"/>
    <s v="Marché communal des Cayes"/>
    <s v="Milieu urbain"/>
    <s v="Enquête auprès d'un client (pour l'eau de boisson uniquement)"/>
    <s v=""/>
    <s v=""/>
    <s v=""/>
    <s v=""/>
    <s v=""/>
    <s v=""/>
    <s v=""/>
    <s v=""/>
    <s v=""/>
    <s v=""/>
    <s v=""/>
    <s v=""/>
    <s v=""/>
    <s v=""/>
    <s v=""/>
    <n v="7"/>
    <x v="1"/>
    <s v=""/>
    <s v=""/>
    <s v=""/>
    <s v=""/>
    <s v=""/>
    <s v=""/>
    <s v=""/>
    <s v=""/>
    <s v=""/>
    <s v=""/>
    <s v=""/>
    <x v="0"/>
    <x v="0"/>
  </r>
  <r>
    <s v="WFP"/>
    <s v="Sud-JY"/>
    <x v="0"/>
    <s v="Les Cayes"/>
    <s v="Les Cayes"/>
    <s v="Centre-ville des Cayes"/>
    <s v="Marché communal des Cayes"/>
    <s v="Milieu urbain"/>
    <s v="Enquête auprès d'un client (pour l'eau de boisson uniquement)"/>
    <s v=""/>
    <s v=""/>
    <s v=""/>
    <s v=""/>
    <s v=""/>
    <s v=""/>
    <s v=""/>
    <s v=""/>
    <s v=""/>
    <s v=""/>
    <s v=""/>
    <s v=""/>
    <s v=""/>
    <s v=""/>
    <s v=""/>
    <n v="7"/>
    <x v="1"/>
    <s v=""/>
    <s v=""/>
    <s v=""/>
    <s v=""/>
    <s v=""/>
    <s v=""/>
    <s v=""/>
    <s v=""/>
    <s v=""/>
    <s v=""/>
    <s v=""/>
    <x v="0"/>
    <x v="0"/>
  </r>
  <r>
    <s v="WFP"/>
    <s v="Sud-JY"/>
    <x v="0"/>
    <s v="Les Cayes"/>
    <s v="Les Cayes"/>
    <s v="Centre-ville des Cayes"/>
    <s v="Marché communal des Cayes"/>
    <s v="Milieu urbain"/>
    <s v="Enquête auprès d'un marchand"/>
    <s v=""/>
    <s v=""/>
    <s v=""/>
    <s v=""/>
    <s v=""/>
    <s v=""/>
    <s v=""/>
    <n v="20"/>
    <n v="20"/>
    <n v="25"/>
    <n v="300"/>
    <n v="25"/>
    <n v="75"/>
    <n v="75"/>
    <n v="5"/>
    <s v=""/>
    <x v="1"/>
    <s v="Détaillant sur une table"/>
    <n v="1"/>
    <n v="0"/>
    <n v="0"/>
    <n v="0"/>
    <n v="0"/>
    <n v="0"/>
    <n v="0"/>
    <n v="0"/>
    <n v="0"/>
    <n v="0"/>
    <x v="3"/>
    <x v="2"/>
  </r>
  <r>
    <s v="WFP"/>
    <s v="Sud-JY"/>
    <x v="0"/>
    <s v="Les Cayes"/>
    <s v="Les Cayes"/>
    <s v="Centre-ville des Cayes"/>
    <s v="Marché communal des Cayes"/>
    <s v="Milieu urbain"/>
    <s v="Enquête auprès d'un marchand"/>
    <s v=""/>
    <s v=""/>
    <s v=""/>
    <s v=""/>
    <s v=""/>
    <s v=""/>
    <s v=""/>
    <n v="25"/>
    <n v="25"/>
    <n v="20"/>
    <s v=""/>
    <n v="20"/>
    <n v="75"/>
    <n v="75"/>
    <n v="5"/>
    <s v=""/>
    <x v="1"/>
    <s v="Détaillant sur une table"/>
    <n v="1"/>
    <n v="0"/>
    <n v="0"/>
    <n v="0"/>
    <n v="0"/>
    <n v="0"/>
    <n v="0"/>
    <n v="0"/>
    <n v="0"/>
    <n v="0"/>
    <x v="1"/>
    <x v="3"/>
  </r>
  <r>
    <s v="WFP"/>
    <s v="Sud-JY"/>
    <x v="0"/>
    <s v="Les Cayes"/>
    <s v="Les Cayes"/>
    <s v="Centre-ville des Cayes"/>
    <s v="Marché communal des Cayes"/>
    <s v="Milieu urbain"/>
    <s v="Enquête auprès d'un client (pour l'eau de boisson uniquement)"/>
    <s v=""/>
    <s v=""/>
    <s v=""/>
    <s v=""/>
    <s v=""/>
    <s v=""/>
    <s v=""/>
    <s v=""/>
    <s v=""/>
    <s v=""/>
    <s v=""/>
    <s v=""/>
    <s v=""/>
    <s v=""/>
    <s v=""/>
    <n v="0"/>
    <x v="1"/>
    <s v=""/>
    <s v=""/>
    <s v=""/>
    <s v=""/>
    <s v=""/>
    <s v=""/>
    <s v=""/>
    <s v=""/>
    <s v=""/>
    <s v=""/>
    <s v=""/>
    <x v="0"/>
    <x v="0"/>
  </r>
  <r>
    <s v="WFP"/>
    <s v="Sud-JY"/>
    <x v="0"/>
    <s v="Les Cayes"/>
    <s v="Les Cayes"/>
    <s v="Centre-ville des Cayes"/>
    <s v="Marché communal des Cayes"/>
    <s v="Milieu urbain"/>
    <s v="Enquête auprès d'un marchand"/>
    <n v="100"/>
    <n v="115.384615384615"/>
    <n v="108.695652173913"/>
    <n v="103.448275862068"/>
    <n v="208.333333333333"/>
    <n v="333.33333333333297"/>
    <n v="900"/>
    <s v=""/>
    <s v=""/>
    <s v=""/>
    <s v=""/>
    <s v=""/>
    <s v=""/>
    <s v=""/>
    <s v=""/>
    <s v=""/>
    <x v="0"/>
    <s v="Détaillant avec boutique"/>
    <n v="1"/>
    <n v="0"/>
    <n v="0"/>
    <n v="0"/>
    <n v="0"/>
    <n v="0"/>
    <n v="0"/>
    <n v="0"/>
    <n v="0"/>
    <n v="0"/>
    <x v="1"/>
    <x v="3"/>
  </r>
  <r>
    <s v="CARE"/>
    <s v="MSA01"/>
    <x v="1"/>
    <s v="Beaumont"/>
    <s v="Beaumont"/>
    <s v="Centre-ville de Beaumont / Cassanette"/>
    <s v="Marché communal de Beaumont"/>
    <s v="Milieu urbain"/>
    <s v="Enquête auprès d'un marchand"/>
    <n v="75"/>
    <n v="105.76923076923001"/>
    <n v="86.956521739130395"/>
    <n v="77.586206896551701"/>
    <n v="166.666666666666"/>
    <n v="208.333333333333"/>
    <n v="700"/>
    <s v=""/>
    <s v=""/>
    <s v=""/>
    <s v=""/>
    <s v=""/>
    <s v=""/>
    <s v=""/>
    <s v=""/>
    <s v=""/>
    <x v="1"/>
    <s v="Détaillant sur une table"/>
    <n v="1"/>
    <n v="0"/>
    <n v="0"/>
    <n v="0"/>
    <n v="0"/>
    <n v="0"/>
    <n v="0"/>
    <n v="0"/>
    <n v="0"/>
    <n v="0"/>
    <x v="1"/>
    <x v="2"/>
  </r>
  <r>
    <s v="CARE"/>
    <s v="MSA01"/>
    <x v="1"/>
    <s v="Beaumont"/>
    <s v="Beaumont"/>
    <s v="Centre-ville de Beaumont / Cassanette"/>
    <s v="Marché communal de Beaumont"/>
    <s v="Milieu urbain"/>
    <s v="Enquête auprès d'un marchand"/>
    <n v="80"/>
    <n v="105.76923076923001"/>
    <n v="86.956521739130395"/>
    <n v="77.586206896551701"/>
    <n v="166.666666666666"/>
    <n v="208.333333333333"/>
    <n v="700"/>
    <s v=""/>
    <s v=""/>
    <s v=""/>
    <s v=""/>
    <s v=""/>
    <s v=""/>
    <s v=""/>
    <s v=""/>
    <s v=""/>
    <x v="1"/>
    <s v="Détaillant sur une table"/>
    <n v="1"/>
    <n v="0"/>
    <n v="0"/>
    <n v="0"/>
    <n v="0"/>
    <n v="0"/>
    <n v="0"/>
    <n v="0"/>
    <n v="0"/>
    <n v="0"/>
    <x v="1"/>
    <x v="2"/>
  </r>
  <r>
    <s v="CARE"/>
    <s v="MSA01"/>
    <x v="1"/>
    <s v="Beaumont"/>
    <s v="Beaumont"/>
    <s v="Centre-ville de Beaumont / Cassanette"/>
    <s v="Marché communal de Beaumont"/>
    <s v="Milieu urbain"/>
    <s v="Enquête auprès d'un marchand"/>
    <n v="80"/>
    <n v="105.76923076923001"/>
    <n v="86.956521739130395"/>
    <n v="86.2068965517241"/>
    <n v="166.666666666666"/>
    <n v="208.333333333333"/>
    <n v="700"/>
    <s v=""/>
    <s v=""/>
    <s v=""/>
    <s v=""/>
    <s v=""/>
    <s v=""/>
    <s v=""/>
    <s v=""/>
    <s v=""/>
    <x v="1"/>
    <s v="Détaillant sur une table"/>
    <n v="1"/>
    <n v="0"/>
    <n v="0"/>
    <n v="0"/>
    <n v="0"/>
    <n v="0"/>
    <n v="0"/>
    <n v="0"/>
    <n v="0"/>
    <n v="0"/>
    <x v="1"/>
    <x v="2"/>
  </r>
  <r>
    <s v="CARE"/>
    <s v="MSA01"/>
    <x v="1"/>
    <s v="Beaumont"/>
    <s v="Beaumont"/>
    <s v="Centre-ville de Beaumont / Cassanette"/>
    <s v="Marché communal de Beaumont"/>
    <s v="Milieu urbain"/>
    <s v="Enquête auprès d'un marchand"/>
    <n v="80"/>
    <n v="105.76923076923001"/>
    <n v="86.956521739130395"/>
    <n v="86.2068965517241"/>
    <n v="166.666666666666"/>
    <n v="208.333333333333"/>
    <n v="700"/>
    <s v=""/>
    <s v=""/>
    <s v=""/>
    <s v=""/>
    <s v=""/>
    <s v=""/>
    <s v=""/>
    <s v=""/>
    <s v=""/>
    <x v="1"/>
    <s v="Détaillant sur une table"/>
    <n v="1"/>
    <n v="0"/>
    <n v="0"/>
    <n v="0"/>
    <n v="0"/>
    <n v="0"/>
    <n v="0"/>
    <n v="0"/>
    <n v="0"/>
    <n v="0"/>
    <x v="3"/>
    <x v="2"/>
  </r>
  <r>
    <s v="CARE"/>
    <s v="TP52"/>
    <x v="1"/>
    <s v="Beaumont"/>
    <s v="Beaumont"/>
    <s v="Centre-ville de Beaumont / Cassanette"/>
    <s v="Marché communal de Beaumont"/>
    <s v="Milieu urbain"/>
    <s v="Enquête auprès d'un marchand"/>
    <s v=""/>
    <s v=""/>
    <s v=""/>
    <s v=""/>
    <s v=""/>
    <s v=""/>
    <s v=""/>
    <n v="30"/>
    <n v="20"/>
    <n v="35"/>
    <s v=""/>
    <n v="25"/>
    <n v="75"/>
    <n v="75"/>
    <n v="5"/>
    <s v=""/>
    <x v="1"/>
    <s v="Détaillant sur une table"/>
    <n v="1"/>
    <n v="0"/>
    <n v="1"/>
    <n v="0"/>
    <n v="1"/>
    <n v="0"/>
    <n v="0"/>
    <n v="0"/>
    <n v="0"/>
    <n v="0"/>
    <x v="3"/>
    <x v="2"/>
  </r>
  <r>
    <s v="CARE"/>
    <s v="TP52"/>
    <x v="1"/>
    <s v="Beaumont"/>
    <s v="Beaumont"/>
    <s v="Centre-ville de Beaumont / Cassanette"/>
    <s v="Marché communal de Beaumont"/>
    <s v="Milieu urbain"/>
    <s v="Enquête auprès d'un marchand"/>
    <s v=""/>
    <s v=""/>
    <s v=""/>
    <s v=""/>
    <s v=""/>
    <s v=""/>
    <s v=""/>
    <n v="30"/>
    <n v="20"/>
    <n v="35"/>
    <s v=""/>
    <n v="25"/>
    <n v="75"/>
    <n v="75"/>
    <n v="5"/>
    <s v=""/>
    <x v="1"/>
    <s v="Détaillant sur une table"/>
    <n v="1"/>
    <n v="0"/>
    <n v="0"/>
    <n v="0"/>
    <n v="1"/>
    <n v="0"/>
    <n v="0"/>
    <n v="0"/>
    <n v="0"/>
    <n v="0"/>
    <x v="3"/>
    <x v="4"/>
  </r>
  <r>
    <s v="CARE"/>
    <s v="TP52"/>
    <x v="1"/>
    <s v="Beaumont"/>
    <s v="Beaumont"/>
    <s v="Centre-ville de Beaumont / Cassanette"/>
    <s v="Marché communal de Beaumont"/>
    <s v="Milieu urbain"/>
    <s v="Enquête auprès d'un marchand"/>
    <s v=""/>
    <s v=""/>
    <s v=""/>
    <s v=""/>
    <s v=""/>
    <s v=""/>
    <s v=""/>
    <n v="30"/>
    <n v="25"/>
    <n v="35"/>
    <s v=""/>
    <n v="25"/>
    <n v="75"/>
    <n v="75"/>
    <n v="5"/>
    <s v=""/>
    <x v="1"/>
    <s v="Détaillant sur une table"/>
    <n v="1"/>
    <n v="0"/>
    <n v="0"/>
    <n v="0"/>
    <n v="0"/>
    <n v="0"/>
    <n v="0"/>
    <n v="0"/>
    <n v="0"/>
    <n v="0"/>
    <x v="3"/>
    <x v="4"/>
  </r>
  <r>
    <s v="CARE"/>
    <s v="TP52"/>
    <x v="1"/>
    <s v="Beaumont"/>
    <s v="Beaumont"/>
    <s v="Centre-ville de Beaumont / Cassanette"/>
    <s v="Marché communal de Beaumont"/>
    <s v="Milieu urbain"/>
    <s v="Enquête auprès d'un marchand"/>
    <s v=""/>
    <s v=""/>
    <s v=""/>
    <s v=""/>
    <s v=""/>
    <s v=""/>
    <s v=""/>
    <n v="30"/>
    <n v="25"/>
    <n v="50"/>
    <s v=""/>
    <n v="20"/>
    <n v="75"/>
    <n v="100"/>
    <n v="5"/>
    <s v=""/>
    <x v="1"/>
    <s v="Détaillant sur une table"/>
    <n v="1"/>
    <n v="0"/>
    <n v="1"/>
    <n v="0"/>
    <n v="1"/>
    <n v="0"/>
    <n v="0"/>
    <n v="0"/>
    <n v="0"/>
    <n v="0"/>
    <x v="3"/>
    <x v="3"/>
  </r>
  <r>
    <s v="Croix-Rouge Neerlandaise"/>
    <s v="OJ_9690"/>
    <x v="4"/>
    <s v="Jacmel"/>
    <s v="Jacmel"/>
    <s v="Beaudoin"/>
    <s v="Marché Beaudoin"/>
    <s v="Milieu urbain"/>
    <s v="Enquête auprès d'un marchand"/>
    <s v=""/>
    <s v=""/>
    <s v=""/>
    <s v=""/>
    <s v=""/>
    <s v=""/>
    <n v="378"/>
    <s v=""/>
    <s v=""/>
    <s v=""/>
    <s v=""/>
    <s v=""/>
    <s v=""/>
    <s v=""/>
    <s v=""/>
    <s v=""/>
    <x v="1"/>
    <s v="Détaillant avec boutique"/>
    <n v="1"/>
    <n v="0"/>
    <n v="0"/>
    <n v="0"/>
    <n v="0"/>
    <n v="0"/>
    <n v="0"/>
    <n v="0"/>
    <n v="0"/>
    <n v="0"/>
    <x v="1"/>
    <x v="3"/>
  </r>
  <r>
    <s v="Croix-Rouge Neerlandaise"/>
    <s v="OJ_9690"/>
    <x v="4"/>
    <s v="Jacmel"/>
    <s v="Jacmel"/>
    <s v="Beaudoin"/>
    <s v="Marché Beaudoin"/>
    <s v="Milieu urbain"/>
    <s v="Enquête auprès d'un marchand"/>
    <n v="250"/>
    <n v="96.153846153846104"/>
    <n v="95.652173913043399"/>
    <n v="120.689655172413"/>
    <s v=""/>
    <s v=""/>
    <s v=""/>
    <s v=""/>
    <s v=""/>
    <s v=""/>
    <s v=""/>
    <s v=""/>
    <s v=""/>
    <s v=""/>
    <s v=""/>
    <s v=""/>
    <x v="1"/>
    <s v="Détaillant avec boutique"/>
    <n v="1"/>
    <n v="0"/>
    <n v="0"/>
    <n v="0"/>
    <n v="0"/>
    <n v="0"/>
    <n v="0"/>
    <n v="0"/>
    <n v="0"/>
    <n v="0"/>
    <x v="3"/>
    <x v="4"/>
  </r>
  <r>
    <s v="Croix-Rouge Neerlandaise"/>
    <s v="OJ_9690"/>
    <x v="4"/>
    <s v="Jacmel"/>
    <s v="Jacmel"/>
    <s v="Beaudoin"/>
    <s v="Marché Beaudoin"/>
    <s v="Milieu urbain"/>
    <s v="Enquête auprès d'un marchand"/>
    <s v=""/>
    <s v=""/>
    <s v=""/>
    <s v=""/>
    <s v=""/>
    <s v=""/>
    <s v=""/>
    <s v=""/>
    <s v=""/>
    <s v=""/>
    <s v=""/>
    <s v=""/>
    <s v=""/>
    <s v=""/>
    <s v=""/>
    <s v=""/>
    <x v="1"/>
    <s v="Détaillant avec boutique"/>
    <n v="0"/>
    <n v="0"/>
    <n v="0"/>
    <n v="0"/>
    <n v="0"/>
    <n v="0"/>
    <n v="0"/>
    <n v="0"/>
    <n v="0"/>
    <n v="1"/>
    <x v="2"/>
    <x v="4"/>
  </r>
  <r>
    <s v="Croix-Rouge Neerlandaise"/>
    <s v="PS_6827"/>
    <x v="4"/>
    <s v="Jacmel"/>
    <s v="Jacmel"/>
    <s v="Beaudoin"/>
    <s v="Marché Beaudoin"/>
    <s v="Milieu urbain"/>
    <s v="Enquête auprès d'un marchand"/>
    <n v="250"/>
    <n v="115.384615384615"/>
    <n v="108.695652173913"/>
    <n v="103.448275862068"/>
    <s v=""/>
    <s v=""/>
    <s v="Je ne sais pas, je ne souhaite pas répondre"/>
    <s v=""/>
    <s v=""/>
    <s v=""/>
    <s v=""/>
    <s v=""/>
    <s v=""/>
    <s v=""/>
    <s v=""/>
    <s v=""/>
    <x v="1"/>
    <s v="Détaillant sur une table"/>
    <n v="1"/>
    <n v="0"/>
    <n v="0"/>
    <n v="0"/>
    <n v="0"/>
    <n v="0"/>
    <n v="0"/>
    <n v="0"/>
    <n v="0"/>
    <n v="0"/>
    <x v="4"/>
    <x v="3"/>
  </r>
  <r>
    <s v="Croix-Rouge Neerlandaise"/>
    <s v="PS_6827"/>
    <x v="4"/>
    <s v="Jacmel"/>
    <s v="Jacmel"/>
    <s v="Beaudoin"/>
    <s v="Marché Beaudoin"/>
    <s v="Milieu urbain"/>
    <s v="Enquête auprès d'un marchand"/>
    <n v="175"/>
    <n v="115.384615384615"/>
    <n v="108.695652173913"/>
    <n v="93.103448275861993"/>
    <n v="212.5"/>
    <s v=""/>
    <n v="425"/>
    <n v="30"/>
    <n v="25"/>
    <n v="50"/>
    <n v="300"/>
    <n v="30"/>
    <n v="100"/>
    <n v="50"/>
    <s v=""/>
    <s v=""/>
    <x v="1"/>
    <s v="Détaillant sur une table"/>
    <n v="1"/>
    <n v="0"/>
    <n v="0"/>
    <n v="0"/>
    <n v="0"/>
    <n v="0"/>
    <n v="0"/>
    <n v="0"/>
    <n v="0"/>
    <n v="0"/>
    <x v="4"/>
    <x v="3"/>
  </r>
  <r>
    <s v="Croix-Rouge Neerlandaise"/>
    <s v="PS_6827"/>
    <x v="4"/>
    <s v="Jacmel"/>
    <s v="Jacmel"/>
    <s v="Beaudoin"/>
    <s v="Marché Beaudoin"/>
    <s v="Milieu urbain"/>
    <s v="Enquête auprès d'un client (pour l'eau de boisson uniquement)"/>
    <s v=""/>
    <s v=""/>
    <s v=""/>
    <s v=""/>
    <s v=""/>
    <s v=""/>
    <s v=""/>
    <s v=""/>
    <s v=""/>
    <s v=""/>
    <s v=""/>
    <s v=""/>
    <s v=""/>
    <s v=""/>
    <s v=""/>
    <n v="12"/>
    <x v="1"/>
    <s v=""/>
    <s v=""/>
    <s v=""/>
    <s v=""/>
    <s v=""/>
    <s v=""/>
    <s v=""/>
    <s v=""/>
    <s v=""/>
    <s v=""/>
    <s v=""/>
    <x v="0"/>
    <x v="0"/>
  </r>
  <r>
    <s v="Croix-Rouge Neerlandaise"/>
    <s v="PS_6827"/>
    <x v="4"/>
    <s v="Jacmel"/>
    <s v="Jacmel"/>
    <s v="Beaudoin"/>
    <s v="Marché Beaudoin"/>
    <s v="Milieu urbain"/>
    <s v="Enquête auprès d'un marchand"/>
    <s v=""/>
    <s v=""/>
    <s v=""/>
    <s v=""/>
    <s v=""/>
    <s v=""/>
    <s v=""/>
    <n v="30"/>
    <n v="25"/>
    <n v="50"/>
    <s v=""/>
    <n v="35"/>
    <n v="125"/>
    <s v=""/>
    <s v=""/>
    <s v=""/>
    <x v="1"/>
    <s v="Détaillant sur une table"/>
    <n v="1"/>
    <n v="0"/>
    <n v="0"/>
    <n v="0"/>
    <n v="0"/>
    <n v="0"/>
    <n v="0"/>
    <n v="0"/>
    <n v="0"/>
    <n v="0"/>
    <x v="3"/>
    <x v="3"/>
  </r>
  <r>
    <s v="WFP"/>
    <s v="nord_5661"/>
    <x v="6"/>
    <s v="Limonade"/>
    <s v="Limonade"/>
    <s v="Limonade"/>
    <s v="Marché principal de Limonade"/>
    <s v="Milieu urbain"/>
    <s v="Enquête auprès d'un marchand"/>
    <n v="122.5"/>
    <n v="134.61538461538399"/>
    <n v="106.521739130434"/>
    <n v="96.551724137931004"/>
    <n v="291.666666666666"/>
    <n v="437.5"/>
    <n v="500"/>
    <s v=""/>
    <s v=""/>
    <s v=""/>
    <s v=""/>
    <s v=""/>
    <s v=""/>
    <s v=""/>
    <s v=""/>
    <s v=""/>
    <x v="1"/>
    <s v="Détaillant sur une table"/>
    <n v="1"/>
    <n v="0"/>
    <n v="0"/>
    <n v="0"/>
    <n v="0"/>
    <n v="0"/>
    <n v="0"/>
    <n v="0"/>
    <n v="0"/>
    <n v="0"/>
    <x v="1"/>
    <x v="3"/>
  </r>
  <r>
    <s v="WFP"/>
    <s v="nord_5661"/>
    <x v="6"/>
    <s v="Limonade"/>
    <s v="Limonade"/>
    <s v="Limonade"/>
    <s v="Marché principal de Limonade"/>
    <s v="Milieu urbain"/>
    <s v="Enquête auprès d'un marchand"/>
    <n v="122.5"/>
    <n v="134.61538461538399"/>
    <n v="106.521739130434"/>
    <n v="96.551724137931004"/>
    <n v="291.666666666666"/>
    <n v="437.5"/>
    <n v="600"/>
    <s v=""/>
    <s v=""/>
    <s v=""/>
    <s v=""/>
    <s v=""/>
    <s v=""/>
    <s v=""/>
    <s v=""/>
    <s v=""/>
    <x v="1"/>
    <s v="Détaillant sur une table"/>
    <n v="1"/>
    <n v="0"/>
    <n v="0"/>
    <n v="0"/>
    <n v="0"/>
    <n v="0"/>
    <n v="0"/>
    <n v="0"/>
    <n v="0"/>
    <n v="0"/>
    <x v="1"/>
    <x v="3"/>
  </r>
  <r>
    <s v="WFP"/>
    <s v="nord_5661"/>
    <x v="6"/>
    <s v="Limonade"/>
    <s v="Limonade"/>
    <s v="Limonade"/>
    <s v="Marché principal de Limonade"/>
    <s v="Milieu urbain"/>
    <s v="Enquête auprès d'un marchand"/>
    <n v="122.5"/>
    <n v="134.61538461538399"/>
    <n v="106.521739130434"/>
    <n v="96.551724137931004"/>
    <n v="291.666666666666"/>
    <n v="437.5"/>
    <n v="700"/>
    <s v=""/>
    <s v=""/>
    <s v=""/>
    <s v=""/>
    <s v=""/>
    <s v=""/>
    <s v=""/>
    <s v=""/>
    <s v=""/>
    <x v="1"/>
    <s v="Détaillant sur une table"/>
    <n v="1"/>
    <n v="0"/>
    <n v="0"/>
    <n v="0"/>
    <n v="0"/>
    <n v="0"/>
    <n v="0"/>
    <n v="0"/>
    <n v="0"/>
    <n v="0"/>
    <x v="1"/>
    <x v="3"/>
  </r>
  <r>
    <s v="WFP"/>
    <s v="nord_5661"/>
    <x v="6"/>
    <s v="Limonade"/>
    <s v="Limonade"/>
    <s v="Limonade"/>
    <s v="Marché principal de Limonade"/>
    <s v="Milieu urbain"/>
    <s v="Enquête auprès d'un marchand"/>
    <s v=""/>
    <s v=""/>
    <s v=""/>
    <s v=""/>
    <s v=""/>
    <s v=""/>
    <s v=""/>
    <n v="25"/>
    <n v="15"/>
    <n v="25"/>
    <n v="150"/>
    <n v="15"/>
    <n v="42.5"/>
    <n v="60"/>
    <n v="5"/>
    <s v=""/>
    <x v="1"/>
    <s v="Détaillant mobile"/>
    <n v="1"/>
    <n v="0"/>
    <n v="0"/>
    <n v="0"/>
    <n v="0"/>
    <n v="0"/>
    <n v="0"/>
    <n v="0"/>
    <n v="0"/>
    <n v="0"/>
    <x v="1"/>
    <x v="3"/>
  </r>
  <r>
    <s v="WFP"/>
    <s v="nord_5661"/>
    <x v="6"/>
    <s v="Limonade"/>
    <s v="Limonade"/>
    <s v="Limonade"/>
    <s v="Marché principal de Limonade"/>
    <s v="Milieu urbain"/>
    <s v="Enquête auprès d'un marchand"/>
    <s v=""/>
    <s v=""/>
    <s v=""/>
    <s v=""/>
    <s v=""/>
    <s v=""/>
    <s v=""/>
    <n v="25"/>
    <n v="15"/>
    <n v="25"/>
    <n v="150"/>
    <n v="15"/>
    <n v="56.6666666666666"/>
    <n v="75"/>
    <n v="5"/>
    <s v=""/>
    <x v="1"/>
    <s v="Détaillant mobile"/>
    <n v="1"/>
    <n v="0"/>
    <n v="0"/>
    <n v="0"/>
    <n v="0"/>
    <n v="0"/>
    <n v="0"/>
    <n v="0"/>
    <n v="0"/>
    <n v="0"/>
    <x v="1"/>
    <x v="3"/>
  </r>
  <r>
    <s v="WFP"/>
    <s v="nord_5661"/>
    <x v="6"/>
    <s v="Limonade"/>
    <s v="Limonade"/>
    <s v="Limonade"/>
    <s v="Marché principal de Limonade"/>
    <s v="Milieu urbain"/>
    <s v="Enquête auprès d'un marchand"/>
    <s v=""/>
    <s v=""/>
    <s v=""/>
    <s v=""/>
    <s v=""/>
    <s v=""/>
    <s v=""/>
    <n v="25"/>
    <n v="15"/>
    <n v="25"/>
    <n v="150"/>
    <n v="15"/>
    <n v="42.5"/>
    <n v="75"/>
    <n v="5"/>
    <s v=""/>
    <x v="1"/>
    <s v="Détaillant mobile"/>
    <n v="1"/>
    <n v="0"/>
    <n v="0"/>
    <n v="0"/>
    <n v="0"/>
    <n v="0"/>
    <n v="0"/>
    <n v="0"/>
    <n v="0"/>
    <n v="0"/>
    <x v="1"/>
    <x v="3"/>
  </r>
  <r>
    <s v="WFP"/>
    <s v="nord_5661"/>
    <x v="6"/>
    <s v="Limonade"/>
    <s v="Limonade"/>
    <s v="Limonade"/>
    <s v="Marché principal de Limonade"/>
    <s v="Milieu urbain"/>
    <s v="Enquête auprès d'un client (pour l'eau de boisson uniquement)"/>
    <s v=""/>
    <s v=""/>
    <s v=""/>
    <s v=""/>
    <s v=""/>
    <s v=""/>
    <s v=""/>
    <s v=""/>
    <s v=""/>
    <s v=""/>
    <s v=""/>
    <s v=""/>
    <s v=""/>
    <s v=""/>
    <s v=""/>
    <n v="7"/>
    <x v="1"/>
    <s v=""/>
    <s v=""/>
    <s v=""/>
    <s v=""/>
    <s v=""/>
    <s v=""/>
    <s v=""/>
    <s v=""/>
    <s v=""/>
    <s v=""/>
    <s v=""/>
    <x v="0"/>
    <x v="0"/>
  </r>
  <r>
    <s v="WFP"/>
    <s v="nord_5661"/>
    <x v="6"/>
    <s v="Limonade"/>
    <s v="Limonade"/>
    <s v="Limonade"/>
    <s v="Marché principal de Limonade"/>
    <s v="Milieu urbain"/>
    <s v="Enquête auprès d'un client (pour l'eau de boisson uniquement)"/>
    <s v=""/>
    <s v=""/>
    <s v=""/>
    <s v=""/>
    <s v=""/>
    <s v=""/>
    <s v=""/>
    <s v=""/>
    <s v=""/>
    <s v=""/>
    <s v=""/>
    <s v=""/>
    <s v=""/>
    <s v=""/>
    <s v=""/>
    <n v="6"/>
    <x v="1"/>
    <s v=""/>
    <s v=""/>
    <s v=""/>
    <s v=""/>
    <s v=""/>
    <s v=""/>
    <s v=""/>
    <s v=""/>
    <s v=""/>
    <s v=""/>
    <s v=""/>
    <x v="0"/>
    <x v="0"/>
  </r>
  <r>
    <s v="WFP"/>
    <s v="nord_5661"/>
    <x v="6"/>
    <s v="Limonade"/>
    <s v="Limonade"/>
    <s v="Limonade"/>
    <s v="Marché principal de Limonade"/>
    <s v="Milieu urbain"/>
    <s v="Enquête auprès d'un client (pour l'eau de boisson uniquement)"/>
    <s v=""/>
    <s v=""/>
    <s v=""/>
    <s v=""/>
    <s v=""/>
    <s v=""/>
    <s v=""/>
    <s v=""/>
    <s v=""/>
    <s v=""/>
    <s v=""/>
    <s v=""/>
    <s v=""/>
    <s v=""/>
    <s v=""/>
    <n v="7"/>
    <x v="1"/>
    <s v=""/>
    <s v=""/>
    <s v=""/>
    <s v=""/>
    <s v=""/>
    <s v=""/>
    <s v=""/>
    <s v=""/>
    <s v=""/>
    <s v=""/>
    <s v=""/>
    <x v="0"/>
    <x v="0"/>
  </r>
  <r>
    <s v="WFP"/>
    <s v="nord_5661"/>
    <x v="6"/>
    <s v="Limonade"/>
    <s v="Limonade"/>
    <s v="Limonade"/>
    <s v="Marché principal de Limonade"/>
    <s v="Milieu urbain"/>
    <s v="Enquête auprès d'un client (pour l'eau de boisson uniquement)"/>
    <s v=""/>
    <s v=""/>
    <s v=""/>
    <s v=""/>
    <s v=""/>
    <s v=""/>
    <s v=""/>
    <s v=""/>
    <s v=""/>
    <s v=""/>
    <s v=""/>
    <s v=""/>
    <s v=""/>
    <s v=""/>
    <s v=""/>
    <n v="7"/>
    <x v="1"/>
    <s v=""/>
    <s v=""/>
    <s v=""/>
    <s v=""/>
    <s v=""/>
    <s v=""/>
    <s v=""/>
    <s v=""/>
    <s v=""/>
    <s v=""/>
    <s v=""/>
    <x v="0"/>
    <x v="0"/>
  </r>
  <r>
    <s v="WFP"/>
    <s v="nord_5661"/>
    <x v="6"/>
    <s v="Limonade"/>
    <s v="Limonade"/>
    <s v="Limonade"/>
    <s v="Marché principal de Limonade"/>
    <s v="Milieu urbain"/>
    <s v="Enquête auprès d'un client (pour l'eau de boisson uniquement)"/>
    <s v=""/>
    <s v=""/>
    <s v=""/>
    <s v=""/>
    <s v=""/>
    <s v=""/>
    <s v=""/>
    <s v=""/>
    <s v=""/>
    <s v=""/>
    <s v=""/>
    <s v=""/>
    <s v=""/>
    <s v=""/>
    <s v=""/>
    <n v="7"/>
    <x v="1"/>
    <s v=""/>
    <s v=""/>
    <s v=""/>
    <s v=""/>
    <s v=""/>
    <s v=""/>
    <s v=""/>
    <s v=""/>
    <s v=""/>
    <s v=""/>
    <s v=""/>
    <x v="0"/>
    <x v="0"/>
  </r>
  <r>
    <s v="WFP"/>
    <s v="nord_5661"/>
    <x v="6"/>
    <s v="Limonade"/>
    <s v="Limonade"/>
    <s v="Limonade"/>
    <s v="Marché principal de Limonade"/>
    <s v="Milieu urbain"/>
    <s v="Enquête auprès d'un client (pour l'eau de boisson uniquement)"/>
    <s v=""/>
    <s v=""/>
    <s v=""/>
    <s v=""/>
    <s v=""/>
    <s v=""/>
    <s v=""/>
    <s v=""/>
    <s v=""/>
    <s v=""/>
    <s v=""/>
    <s v=""/>
    <s v=""/>
    <s v=""/>
    <s v=""/>
    <n v="6"/>
    <x v="1"/>
    <s v=""/>
    <s v=""/>
    <s v=""/>
    <s v=""/>
    <s v=""/>
    <s v=""/>
    <s v=""/>
    <s v=""/>
    <s v=""/>
    <s v=""/>
    <s v=""/>
    <x v="0"/>
    <x v="0"/>
  </r>
  <r>
    <s v="WFP"/>
    <s v="nord_5661"/>
    <x v="6"/>
    <s v="Limonade"/>
    <s v="Limonade"/>
    <s v="Limonade"/>
    <s v="Marché principal de Limonade"/>
    <s v="Milieu urbain"/>
    <s v="Enquête auprès d'un client (pour l'eau de boisson uniquement)"/>
    <s v=""/>
    <s v=""/>
    <s v=""/>
    <s v=""/>
    <s v=""/>
    <s v=""/>
    <s v=""/>
    <s v=""/>
    <s v=""/>
    <s v=""/>
    <s v=""/>
    <s v=""/>
    <s v=""/>
    <s v=""/>
    <s v=""/>
    <n v="7"/>
    <x v="1"/>
    <s v=""/>
    <s v=""/>
    <s v=""/>
    <s v=""/>
    <s v=""/>
    <s v=""/>
    <s v=""/>
    <s v=""/>
    <s v=""/>
    <s v=""/>
    <s v=""/>
    <x v="0"/>
    <x v="0"/>
  </r>
  <r>
    <s v="WFP"/>
    <s v="nord_5661"/>
    <x v="6"/>
    <s v="Limonade"/>
    <s v="Limonade"/>
    <s v="Limonade"/>
    <s v="Marché principal de Limonade"/>
    <s v="Milieu urbain"/>
    <s v="Enquête auprès d'un client (pour l'eau de boisson uniquement)"/>
    <s v=""/>
    <s v=""/>
    <s v=""/>
    <s v=""/>
    <s v=""/>
    <s v=""/>
    <s v=""/>
    <s v=""/>
    <s v=""/>
    <s v=""/>
    <s v=""/>
    <s v=""/>
    <s v=""/>
    <s v=""/>
    <s v=""/>
    <n v="7"/>
    <x v="1"/>
    <s v=""/>
    <s v=""/>
    <s v=""/>
    <s v=""/>
    <s v=""/>
    <s v=""/>
    <s v=""/>
    <s v=""/>
    <s v=""/>
    <s v=""/>
    <s v=""/>
    <x v="0"/>
    <x v="0"/>
  </r>
  <r>
    <s v="WFP"/>
    <s v="nord_5661"/>
    <x v="6"/>
    <s v="Limonade"/>
    <s v="Limonade"/>
    <s v="Limonade"/>
    <s v="Marché principal de Limonade"/>
    <s v="Milieu urbain"/>
    <s v="Enquête auprès d'un client (pour l'eau de boisson uniquement)"/>
    <s v=""/>
    <s v=""/>
    <s v=""/>
    <s v=""/>
    <s v=""/>
    <s v=""/>
    <s v=""/>
    <s v=""/>
    <s v=""/>
    <s v=""/>
    <s v=""/>
    <s v=""/>
    <s v=""/>
    <s v=""/>
    <s v=""/>
    <n v="7"/>
    <x v="1"/>
    <s v=""/>
    <s v=""/>
    <s v=""/>
    <s v=""/>
    <s v=""/>
    <s v=""/>
    <s v=""/>
    <s v=""/>
    <s v=""/>
    <s v=""/>
    <s v=""/>
    <x v="0"/>
    <x v="0"/>
  </r>
  <r>
    <s v="WFP"/>
    <s v="nord_5661"/>
    <x v="6"/>
    <s v="Limonade"/>
    <s v="Limonade"/>
    <s v="Limonade"/>
    <s v="Marché principal de Limonade"/>
    <s v="Milieu urbain"/>
    <s v="Enquête auprès d'un client (pour l'eau de boisson uniquement)"/>
    <s v=""/>
    <s v=""/>
    <s v=""/>
    <s v=""/>
    <s v=""/>
    <s v=""/>
    <s v=""/>
    <s v=""/>
    <s v=""/>
    <s v=""/>
    <s v=""/>
    <s v=""/>
    <s v=""/>
    <s v=""/>
    <s v=""/>
    <n v="7"/>
    <x v="1"/>
    <s v=""/>
    <s v=""/>
    <s v=""/>
    <s v=""/>
    <s v=""/>
    <s v=""/>
    <s v=""/>
    <s v=""/>
    <s v=""/>
    <s v=""/>
    <s v=""/>
    <x v="0"/>
    <x v="0"/>
  </r>
  <r>
    <s v="WFP"/>
    <s v="nord_5720"/>
    <x v="6"/>
    <s v="Cap-Haïtien"/>
    <s v="Cap-Haïtien"/>
    <s v="Centre-ville de Cap Haïtien"/>
    <s v="Marché de Cluny"/>
    <s v="Milieu urbain"/>
    <s v="Enquête auprès d'un marchand"/>
    <n v="150"/>
    <n v="115.384615384615"/>
    <n v="104.347826086956"/>
    <n v="93.103448275861993"/>
    <n v="250"/>
    <n v="375"/>
    <n v="800"/>
    <s v=""/>
    <s v=""/>
    <s v=""/>
    <s v=""/>
    <s v=""/>
    <s v=""/>
    <s v=""/>
    <s v=""/>
    <s v=""/>
    <x v="1"/>
    <s v="Détaillant sur une table"/>
    <n v="1"/>
    <n v="0"/>
    <n v="0"/>
    <n v="0"/>
    <n v="0"/>
    <n v="0"/>
    <n v="0"/>
    <n v="0"/>
    <n v="0"/>
    <n v="0"/>
    <x v="1"/>
    <x v="3"/>
  </r>
  <r>
    <s v="WFP"/>
    <s v="nord_5720"/>
    <x v="6"/>
    <s v="Cap-Haïtien"/>
    <s v="Cap-Haïtien"/>
    <s v="Centre-ville de Cap Haïtien"/>
    <s v="Marché de Cluny"/>
    <s v="Milieu urbain"/>
    <s v="Enquête auprès d'un marchand"/>
    <s v=""/>
    <s v=""/>
    <s v=""/>
    <s v=""/>
    <s v=""/>
    <s v=""/>
    <s v=""/>
    <n v="25"/>
    <n v="15"/>
    <n v="20"/>
    <n v="150"/>
    <n v="17.307692307692299"/>
    <n v="56.6666666666666"/>
    <n v="75"/>
    <n v="5"/>
    <s v=""/>
    <x v="1"/>
    <s v="Détaillant sur une table"/>
    <n v="1"/>
    <n v="0"/>
    <n v="0"/>
    <n v="0"/>
    <n v="0"/>
    <n v="0"/>
    <n v="0"/>
    <n v="0"/>
    <n v="0"/>
    <n v="0"/>
    <x v="1"/>
    <x v="3"/>
  </r>
  <r>
    <s v="WFP"/>
    <s v="nord_5720"/>
    <x v="6"/>
    <s v="Cap-Haïtien"/>
    <s v="Cap-Haïtien"/>
    <s v="Centre-ville de Cap Haïtien"/>
    <s v="Marché de Cluny"/>
    <s v="Milieu urbain"/>
    <s v="Enquête auprès d'un marchand"/>
    <s v=""/>
    <s v=""/>
    <s v=""/>
    <s v=""/>
    <s v=""/>
    <s v=""/>
    <s v=""/>
    <n v="25"/>
    <n v="15"/>
    <n v="20"/>
    <n v="150"/>
    <n v="15"/>
    <n v="42.5"/>
    <n v="75"/>
    <n v="5"/>
    <s v=""/>
    <x v="1"/>
    <s v="Détaillant mobile"/>
    <n v="1"/>
    <n v="0"/>
    <n v="0"/>
    <n v="0"/>
    <n v="0"/>
    <n v="0"/>
    <n v="0"/>
    <n v="0"/>
    <n v="0"/>
    <n v="0"/>
    <x v="2"/>
    <x v="3"/>
  </r>
  <r>
    <s v="WFP"/>
    <s v="nord_5720"/>
    <x v="6"/>
    <s v="Cap-Haïtien"/>
    <s v="Cap-Haïtien"/>
    <s v="Centre-ville de Cap Haïtien"/>
    <s v="Marché de Cluny"/>
    <s v="Milieu urbain"/>
    <s v="Enquête auprès d'un marchand"/>
    <n v="150"/>
    <n v="103.846153846153"/>
    <n v="108.695652173913"/>
    <n v="93.103448275861993"/>
    <n v="250"/>
    <n v="375"/>
    <n v="750"/>
    <s v=""/>
    <s v=""/>
    <s v=""/>
    <s v=""/>
    <s v=""/>
    <s v=""/>
    <s v=""/>
    <s v=""/>
    <s v=""/>
    <x v="1"/>
    <s v="Détaillant sur une table"/>
    <n v="1"/>
    <n v="0"/>
    <n v="0"/>
    <n v="0"/>
    <n v="0"/>
    <n v="0"/>
    <n v="0"/>
    <n v="0"/>
    <n v="0"/>
    <n v="0"/>
    <x v="1"/>
    <x v="3"/>
  </r>
  <r>
    <s v="WFP"/>
    <s v="nord_5720"/>
    <x v="6"/>
    <s v="Cap-Haïtien"/>
    <s v="Cap-Haïtien"/>
    <s v="Centre-ville de Cap Haïtien"/>
    <s v="Marché de Cluny"/>
    <s v="Milieu urbain"/>
    <s v="Enquête auprès d'un marchand"/>
    <n v="150"/>
    <n v="115.384615384615"/>
    <n v="156.52173913043401"/>
    <n v="93.103448275861993"/>
    <n v="250"/>
    <n v="375"/>
    <n v="800"/>
    <s v=""/>
    <s v=""/>
    <s v=""/>
    <s v=""/>
    <s v=""/>
    <s v=""/>
    <s v=""/>
    <s v=""/>
    <s v=""/>
    <x v="1"/>
    <s v="Détaillant sur une table"/>
    <n v="1"/>
    <n v="0"/>
    <n v="0"/>
    <n v="0"/>
    <n v="0"/>
    <n v="0"/>
    <n v="0"/>
    <n v="0"/>
    <n v="0"/>
    <n v="0"/>
    <x v="1"/>
    <x v="3"/>
  </r>
  <r>
    <s v="WFP"/>
    <s v="nord_5720"/>
    <x v="6"/>
    <s v="Cap-Haïtien"/>
    <s v="Cap-Haïtien"/>
    <s v="Centre-ville de Cap Haïtien"/>
    <s v="Marché de Cluny"/>
    <s v="Milieu urbain"/>
    <s v="Enquête auprès d'un marchand"/>
    <s v=""/>
    <s v=""/>
    <s v=""/>
    <s v=""/>
    <s v=""/>
    <s v=""/>
    <s v=""/>
    <n v="25"/>
    <n v="15"/>
    <n v="20"/>
    <n v="150"/>
    <n v="15"/>
    <n v="42.5"/>
    <n v="75"/>
    <n v="5"/>
    <s v=""/>
    <x v="1"/>
    <s v="Détaillant sur une table"/>
    <n v="1"/>
    <n v="0"/>
    <n v="0"/>
    <n v="0"/>
    <n v="0"/>
    <n v="0"/>
    <n v="0"/>
    <n v="0"/>
    <n v="0"/>
    <n v="0"/>
    <x v="1"/>
    <x v="3"/>
  </r>
  <r>
    <s v="WFP"/>
    <s v="nord_5720"/>
    <x v="6"/>
    <s v="Cap-Haïtien"/>
    <s v="Cap-Haïtien"/>
    <s v="Centre-ville de Cap Haïtien"/>
    <s v="Marché de Cluny"/>
    <s v="Milieu urbain"/>
    <s v="Enquête auprès d'un marchand"/>
    <s v=""/>
    <s v=""/>
    <s v=""/>
    <s v=""/>
    <s v=""/>
    <s v=""/>
    <s v=""/>
    <n v="25"/>
    <n v="20"/>
    <n v="20"/>
    <n v="150"/>
    <n v="17.307692307692299"/>
    <n v="56.6666666666666"/>
    <n v="75"/>
    <n v="5"/>
    <s v=""/>
    <x v="1"/>
    <s v="Détaillant mobile"/>
    <n v="1"/>
    <n v="0"/>
    <n v="0"/>
    <n v="0"/>
    <n v="0"/>
    <n v="0"/>
    <n v="0"/>
    <n v="0"/>
    <n v="0"/>
    <n v="0"/>
    <x v="1"/>
    <x v="3"/>
  </r>
  <r>
    <s v="WFP"/>
    <s v="nord_5720"/>
    <x v="6"/>
    <s v="Cap-Haïtien"/>
    <s v="Cap-Haïtien"/>
    <s v="Centre-ville de Cap Haïtien"/>
    <s v="Marché de Cluny"/>
    <s v="Milieu urbain"/>
    <s v="Enquête auprès d'un marchand"/>
    <n v="150"/>
    <n v="115.384615384615"/>
    <n v="91.304347826086897"/>
    <n v="93.103448275861993"/>
    <n v="250"/>
    <n v="375"/>
    <n v="750"/>
    <s v=""/>
    <s v=""/>
    <s v=""/>
    <s v=""/>
    <s v=""/>
    <s v=""/>
    <s v=""/>
    <s v=""/>
    <s v=""/>
    <x v="1"/>
    <s v="Détaillant sur une table"/>
    <n v="1"/>
    <n v="0"/>
    <n v="0"/>
    <n v="0"/>
    <n v="0"/>
    <n v="0"/>
    <n v="0"/>
    <n v="0"/>
    <n v="0"/>
    <n v="0"/>
    <x v="1"/>
    <x v="3"/>
  </r>
  <r>
    <s v="MOJDDE"/>
    <s v="SA0099"/>
    <x v="0"/>
    <s v="Port-à-Piment"/>
    <s v="Port-à-Piment"/>
    <s v="Port-à-piment"/>
    <s v="Marché de Port-à-Piment"/>
    <s v="Milieu rural"/>
    <s v="Enquête auprès d'un marchand"/>
    <n v="100"/>
    <n v="96.153846153846104"/>
    <n v="54.347826086956502"/>
    <n v="77.586206896551701"/>
    <n v="175"/>
    <n v="166.666666666666"/>
    <n v="700"/>
    <s v=""/>
    <s v=""/>
    <s v=""/>
    <s v=""/>
    <s v=""/>
    <s v=""/>
    <s v=""/>
    <s v=""/>
    <s v=""/>
    <x v="1"/>
    <s v="Détaillant avec boutique"/>
    <n v="1"/>
    <n v="0"/>
    <n v="0"/>
    <n v="0"/>
    <n v="0"/>
    <n v="0"/>
    <n v="0"/>
    <n v="0"/>
    <n v="0"/>
    <n v="0"/>
    <x v="1"/>
    <x v="3"/>
  </r>
  <r>
    <s v="MOJDDE"/>
    <s v="SA0099"/>
    <x v="0"/>
    <s v="Port-à-Piment"/>
    <s v="Port-à-Piment"/>
    <s v="Port-à-piment"/>
    <s v="Marché de Port-à-Piment"/>
    <s v="Milieu rural"/>
    <s v="Enquête auprès d'un marchand"/>
    <n v="110"/>
    <n v="115.384615384615"/>
    <n v="56.521739130434703"/>
    <n v="86.2068965517241"/>
    <n v="177.083333333333"/>
    <n v="172.916666666666"/>
    <n v="710"/>
    <s v=""/>
    <s v=""/>
    <s v=""/>
    <s v=""/>
    <s v=""/>
    <s v=""/>
    <s v=""/>
    <s v=""/>
    <s v=""/>
    <x v="1"/>
    <s v="Détaillant avec boutique"/>
    <n v="1"/>
    <n v="0"/>
    <n v="0"/>
    <n v="0"/>
    <n v="0"/>
    <n v="0"/>
    <n v="0"/>
    <n v="0"/>
    <n v="0"/>
    <n v="0"/>
    <x v="1"/>
    <x v="3"/>
  </r>
  <r>
    <s v="MOJDDE"/>
    <s v="SA0099"/>
    <x v="0"/>
    <s v="Port-à-Piment"/>
    <s v="Port-à-Piment"/>
    <s v="Port-à-piment"/>
    <s v="Marché de Port-à-Piment"/>
    <s v="Milieu rural"/>
    <s v="Enquête auprès d'un marchand"/>
    <n v="100"/>
    <n v="121.153846153846"/>
    <n v="56.521739130434703"/>
    <n v="87.931034482758605"/>
    <n v="179.166666666666"/>
    <n v="175"/>
    <n v="720"/>
    <s v=""/>
    <s v=""/>
    <s v=""/>
    <s v=""/>
    <s v=""/>
    <s v=""/>
    <s v=""/>
    <s v=""/>
    <s v=""/>
    <x v="1"/>
    <s v="Détaillant sur une table"/>
    <n v="1"/>
    <n v="0"/>
    <n v="0"/>
    <n v="0"/>
    <n v="0"/>
    <n v="0"/>
    <n v="0"/>
    <n v="0"/>
    <n v="0"/>
    <n v="0"/>
    <x v="1"/>
    <x v="2"/>
  </r>
  <r>
    <s v="MOJDDE"/>
    <s v="SA0099"/>
    <x v="0"/>
    <s v="Port-à-Piment"/>
    <s v="Port-à-Piment"/>
    <s v="Port-à-piment"/>
    <s v="Marché de Port-à-Piment"/>
    <s v="Milieu rural"/>
    <s v="Enquête auprès d'un marchand"/>
    <n v="105"/>
    <n v="123.07692307692299"/>
    <n v="58.695652173912997"/>
    <n v="89.655172413793096"/>
    <n v="191.666666666666"/>
    <n v="177.083333333333"/>
    <n v="740"/>
    <s v=""/>
    <s v=""/>
    <s v=""/>
    <s v=""/>
    <s v=""/>
    <s v=""/>
    <s v=""/>
    <s v=""/>
    <s v=""/>
    <x v="1"/>
    <s v="Détaillant sur une table"/>
    <n v="1"/>
    <n v="0"/>
    <n v="0"/>
    <n v="0"/>
    <n v="0"/>
    <n v="0"/>
    <n v="0"/>
    <n v="0"/>
    <n v="0"/>
    <n v="0"/>
    <x v="1"/>
    <x v="2"/>
  </r>
  <r>
    <s v="MOJDDE"/>
    <s v="SA0099"/>
    <x v="0"/>
    <s v="Port-à-Piment"/>
    <s v="Port-à-Piment"/>
    <s v="Port-à-piment"/>
    <s v="Marché de Port-à-Piment"/>
    <s v="Milieu rural"/>
    <s v="Enquête auprès d'un marchand"/>
    <n v="115"/>
    <n v="96.15"/>
    <n v="60.869565217391298"/>
    <n v="96.551724137931004"/>
    <n v="181.25"/>
    <n v="170.833333333333"/>
    <n v="710"/>
    <s v=""/>
    <s v=""/>
    <s v=""/>
    <s v=""/>
    <s v=""/>
    <s v=""/>
    <s v=""/>
    <s v=""/>
    <s v=""/>
    <x v="1"/>
    <s v="Détaillant avec boutique"/>
    <n v="1"/>
    <n v="0"/>
    <n v="0"/>
    <n v="0"/>
    <n v="0"/>
    <n v="0"/>
    <n v="0"/>
    <n v="0"/>
    <n v="0"/>
    <n v="0"/>
    <x v="1"/>
    <x v="2"/>
  </r>
  <r>
    <s v="CARE"/>
    <s v="LFP84"/>
    <x v="1"/>
    <s v="Chambellan"/>
    <s v="Chambellan"/>
    <s v="Centre-ville de Chambellan / Dejean"/>
    <s v="Marché communal de Chambellan"/>
    <s v="Milieu rural"/>
    <s v="Enquête auprès d'un marchand"/>
    <n v="80"/>
    <n v="96.153846153846104"/>
    <n v="86.956521739130395"/>
    <n v="86.2068965517241"/>
    <n v="156.25"/>
    <n v="208.333333333333"/>
    <n v="700"/>
    <s v=""/>
    <s v=""/>
    <s v=""/>
    <s v=""/>
    <s v=""/>
    <s v=""/>
    <s v=""/>
    <s v=""/>
    <s v=""/>
    <x v="1"/>
    <s v="Détaillant sur une table"/>
    <n v="1"/>
    <n v="0"/>
    <n v="0"/>
    <n v="0"/>
    <n v="0"/>
    <n v="0"/>
    <n v="0"/>
    <n v="0"/>
    <n v="0"/>
    <n v="0"/>
    <x v="2"/>
    <x v="3"/>
  </r>
  <r>
    <s v="CARE"/>
    <s v="LFP84"/>
    <x v="1"/>
    <s v="Chambellan"/>
    <s v="Chambellan"/>
    <s v="Centre-ville de Chambellan / Dejean"/>
    <s v="Marché communal de Chambellan"/>
    <s v="Milieu rural"/>
    <s v="Enquête auprès d'un marchand"/>
    <n v="75"/>
    <n v="96.153846153846104"/>
    <n v="86.956521739130395"/>
    <n v="86.2068965517241"/>
    <n v="156.25"/>
    <n v="208.333333333333"/>
    <n v="700"/>
    <s v=""/>
    <s v=""/>
    <s v=""/>
    <s v=""/>
    <s v=""/>
    <s v=""/>
    <s v=""/>
    <s v=""/>
    <s v=""/>
    <x v="1"/>
    <s v="Détaillant sur une table"/>
    <n v="1"/>
    <n v="0"/>
    <n v="0"/>
    <n v="0"/>
    <n v="0"/>
    <n v="0"/>
    <n v="0"/>
    <n v="0"/>
    <n v="0"/>
    <n v="0"/>
    <x v="2"/>
    <x v="3"/>
  </r>
  <r>
    <s v="CARE"/>
    <s v="LFP84"/>
    <x v="1"/>
    <s v="Chambellan"/>
    <s v="Chambellan"/>
    <s v="Centre-ville de Chambellan / Dejean"/>
    <s v="Marché communal de Chambellan"/>
    <s v="Milieu rural"/>
    <s v="Enquête auprès d'un marchand"/>
    <n v="75"/>
    <n v="96.153846153846104"/>
    <n v="86.956521739130395"/>
    <n v="86.2068965517241"/>
    <n v="156.25"/>
    <n v="208.333333333333"/>
    <n v="700"/>
    <s v=""/>
    <s v=""/>
    <s v=""/>
    <s v=""/>
    <s v=""/>
    <s v=""/>
    <s v=""/>
    <s v=""/>
    <s v=""/>
    <x v="1"/>
    <s v="Détaillant sur une table"/>
    <n v="1"/>
    <n v="0"/>
    <n v="0"/>
    <n v="0"/>
    <n v="0"/>
    <n v="0"/>
    <n v="0"/>
    <n v="0"/>
    <n v="0"/>
    <n v="0"/>
    <x v="2"/>
    <x v="2"/>
  </r>
  <r>
    <s v="CARE"/>
    <s v="LFP84"/>
    <x v="1"/>
    <s v="Chambellan"/>
    <s v="Chambellan"/>
    <s v="Centre-ville de Chambellan / Dejean"/>
    <s v="Marché communal de Chambellan"/>
    <s v="Milieu rural"/>
    <s v="Enquête auprès d'un marchand"/>
    <n v="80"/>
    <n v="96.153846153846104"/>
    <n v="86.956521739130395"/>
    <n v="86.2068965517241"/>
    <n v="166.666666666666"/>
    <n v="208.333333333333"/>
    <n v="700"/>
    <s v=""/>
    <s v=""/>
    <s v=""/>
    <s v=""/>
    <s v=""/>
    <s v=""/>
    <s v=""/>
    <s v=""/>
    <s v=""/>
    <x v="0"/>
    <s v="Détaillant avec boutique"/>
    <n v="1"/>
    <n v="0"/>
    <n v="0"/>
    <n v="0"/>
    <n v="0"/>
    <n v="0"/>
    <n v="1"/>
    <n v="1"/>
    <n v="0"/>
    <n v="0"/>
    <x v="3"/>
    <x v="1"/>
  </r>
  <r>
    <s v="CARE"/>
    <s v="LFP84"/>
    <x v="1"/>
    <s v="Chambellan"/>
    <s v="Chambellan"/>
    <s v="Centre-ville de Chambellan / Dejean"/>
    <s v="Marché communal de Chambellan"/>
    <s v="Milieu rural"/>
    <s v="Enquête auprès d'un client (pour l'eau de boisson uniquement)"/>
    <s v=""/>
    <s v=""/>
    <s v=""/>
    <s v=""/>
    <s v=""/>
    <s v=""/>
    <s v=""/>
    <s v=""/>
    <s v=""/>
    <s v=""/>
    <s v=""/>
    <s v=""/>
    <s v=""/>
    <s v=""/>
    <s v=""/>
    <n v="13"/>
    <x v="0"/>
    <s v=""/>
    <s v=""/>
    <s v=""/>
    <s v=""/>
    <s v=""/>
    <s v=""/>
    <s v=""/>
    <s v=""/>
    <s v=""/>
    <s v=""/>
    <s v=""/>
    <x v="0"/>
    <x v="0"/>
  </r>
  <r>
    <s v="CARE"/>
    <s v="LFP84"/>
    <x v="1"/>
    <s v="Chambellan"/>
    <s v="Chambellan"/>
    <s v="Centre-ville de Chambellan / Dejean"/>
    <s v="Marché communal de Chambellan"/>
    <s v="Milieu rural"/>
    <s v="Enquête auprès d'un client (pour l'eau de boisson uniquement)"/>
    <s v=""/>
    <s v=""/>
    <s v=""/>
    <s v=""/>
    <s v=""/>
    <s v=""/>
    <s v=""/>
    <s v=""/>
    <s v=""/>
    <s v=""/>
    <s v=""/>
    <s v=""/>
    <s v=""/>
    <s v=""/>
    <s v=""/>
    <n v="13"/>
    <x v="1"/>
    <s v=""/>
    <s v=""/>
    <s v=""/>
    <s v=""/>
    <s v=""/>
    <s v=""/>
    <s v=""/>
    <s v=""/>
    <s v=""/>
    <s v=""/>
    <s v=""/>
    <x v="0"/>
    <x v="0"/>
  </r>
  <r>
    <s v="CARE"/>
    <s v="LFP84"/>
    <x v="1"/>
    <s v="Chambellan"/>
    <s v="Chambellan"/>
    <s v="Centre-ville de Chambellan / Dejean"/>
    <s v="Marché communal de Chambellan"/>
    <s v="Milieu rural"/>
    <s v="Enquête auprès d'un client (pour l'eau de boisson uniquement)"/>
    <s v=""/>
    <s v=""/>
    <s v=""/>
    <s v=""/>
    <s v=""/>
    <s v=""/>
    <s v=""/>
    <s v=""/>
    <s v=""/>
    <s v=""/>
    <s v=""/>
    <s v=""/>
    <s v=""/>
    <s v=""/>
    <s v=""/>
    <n v="13"/>
    <x v="1"/>
    <s v=""/>
    <s v=""/>
    <s v=""/>
    <s v=""/>
    <s v=""/>
    <s v=""/>
    <s v=""/>
    <s v=""/>
    <s v=""/>
    <s v=""/>
    <s v=""/>
    <x v="0"/>
    <x v="0"/>
  </r>
  <r>
    <s v="CARE"/>
    <s v="LFP84"/>
    <x v="1"/>
    <s v="Chambellan"/>
    <s v="Chambellan"/>
    <s v="Centre-ville de Chambellan / Dejean"/>
    <s v="Marché communal de Chambellan"/>
    <s v="Milieu rural"/>
    <s v="Enquête auprès d'un client (pour l'eau de boisson uniquement)"/>
    <s v=""/>
    <s v=""/>
    <s v=""/>
    <s v=""/>
    <s v=""/>
    <s v=""/>
    <s v=""/>
    <s v=""/>
    <s v=""/>
    <s v=""/>
    <s v=""/>
    <s v=""/>
    <s v=""/>
    <s v=""/>
    <s v=""/>
    <n v="13"/>
    <x v="0"/>
    <s v=""/>
    <s v=""/>
    <s v=""/>
    <s v=""/>
    <s v=""/>
    <s v=""/>
    <s v=""/>
    <s v=""/>
    <s v=""/>
    <s v=""/>
    <s v=""/>
    <x v="0"/>
    <x v="0"/>
  </r>
  <r>
    <s v="CARE"/>
    <s v="LFP84"/>
    <x v="1"/>
    <s v="Chambellan"/>
    <s v="Chambellan"/>
    <s v="Centre-ville de Chambellan / Dejean"/>
    <s v="Marché communal de Chambellan"/>
    <s v="Milieu rural"/>
    <s v="Enquête auprès d'un client (pour l'eau de boisson uniquement)"/>
    <s v=""/>
    <s v=""/>
    <s v=""/>
    <s v=""/>
    <s v=""/>
    <s v=""/>
    <s v=""/>
    <s v=""/>
    <s v=""/>
    <s v=""/>
    <s v=""/>
    <s v=""/>
    <s v=""/>
    <s v=""/>
    <s v=""/>
    <n v="13"/>
    <x v="1"/>
    <s v=""/>
    <s v=""/>
    <s v=""/>
    <s v=""/>
    <s v=""/>
    <s v=""/>
    <s v=""/>
    <s v=""/>
    <s v=""/>
    <s v=""/>
    <s v=""/>
    <x v="0"/>
    <x v="0"/>
  </r>
  <r>
    <s v="MOJDDE"/>
    <s v="EI3120"/>
    <x v="0"/>
    <s v="Port-à-Piment"/>
    <s v="Port-à-Piment"/>
    <s v="Port-à-piment"/>
    <s v="Marché de Port-à-Piment"/>
    <s v="Milieu rural"/>
    <s v="Enquête auprès d'un marchand"/>
    <s v=""/>
    <s v=""/>
    <s v=""/>
    <s v=""/>
    <s v=""/>
    <s v=""/>
    <s v=""/>
    <n v="30"/>
    <n v="25"/>
    <n v="25"/>
    <n v="50"/>
    <n v="25"/>
    <n v="100"/>
    <n v="100"/>
    <n v="5"/>
    <s v=""/>
    <x v="1"/>
    <s v="Détaillant sur une table"/>
    <n v="1"/>
    <n v="0"/>
    <n v="0"/>
    <n v="0"/>
    <n v="0"/>
    <n v="0"/>
    <n v="0"/>
    <n v="0"/>
    <n v="0"/>
    <n v="0"/>
    <x v="1"/>
    <x v="2"/>
  </r>
  <r>
    <s v="MOJDDE"/>
    <s v="EI3120"/>
    <x v="0"/>
    <s v="Port-à-Piment"/>
    <s v="Port-à-Piment"/>
    <s v="Port-à-piment"/>
    <s v="Marché de Port-à-Piment"/>
    <s v="Milieu rural"/>
    <s v="Enquête auprès d'un marchand"/>
    <s v=""/>
    <s v=""/>
    <s v=""/>
    <s v=""/>
    <s v=""/>
    <s v=""/>
    <s v=""/>
    <n v="30"/>
    <n v="25"/>
    <n v="50"/>
    <n v="50"/>
    <n v="35"/>
    <n v="100"/>
    <n v="75"/>
    <n v="10"/>
    <s v=""/>
    <x v="1"/>
    <s v="Détaillant sur une table"/>
    <n v="1"/>
    <n v="0"/>
    <n v="0"/>
    <n v="0"/>
    <n v="0"/>
    <n v="0"/>
    <n v="0"/>
    <n v="0"/>
    <n v="0"/>
    <n v="0"/>
    <x v="1"/>
    <x v="2"/>
  </r>
  <r>
    <s v="MOJDDE"/>
    <s v="EI3120"/>
    <x v="0"/>
    <s v="Port-à-Piment"/>
    <s v="Port-à-Piment"/>
    <s v="Port-à-piment"/>
    <s v="Marché de Port-à-Piment"/>
    <s v="Milieu rural"/>
    <s v="Enquête auprès d'un marchand"/>
    <s v=""/>
    <s v=""/>
    <s v=""/>
    <s v=""/>
    <s v=""/>
    <s v=""/>
    <s v=""/>
    <n v="30"/>
    <n v="25"/>
    <n v="50"/>
    <n v="50"/>
    <n v="35"/>
    <n v="85"/>
    <n v="100"/>
    <n v="10"/>
    <s v=""/>
    <x v="1"/>
    <s v="Détaillant sur une table"/>
    <n v="1"/>
    <n v="0"/>
    <n v="0"/>
    <n v="0"/>
    <n v="0"/>
    <n v="0"/>
    <n v="0"/>
    <n v="0"/>
    <n v="0"/>
    <n v="0"/>
    <x v="1"/>
    <x v="1"/>
  </r>
  <r>
    <s v="MOJDDE"/>
    <s v="EI3120"/>
    <x v="0"/>
    <s v="Port-à-Piment"/>
    <s v="Port-à-Piment"/>
    <s v="Port-à-piment"/>
    <s v="Marché de Port-à-Piment"/>
    <s v="Milieu rural"/>
    <s v="Enquête auprès d'un marchand"/>
    <s v=""/>
    <s v=""/>
    <s v=""/>
    <s v=""/>
    <s v=""/>
    <s v=""/>
    <s v=""/>
    <n v="30"/>
    <n v="25"/>
    <n v="25"/>
    <n v="50"/>
    <n v="25"/>
    <n v="75"/>
    <n v="75"/>
    <n v="5"/>
    <s v=""/>
    <x v="1"/>
    <s v="Détaillant avec boutique"/>
    <n v="1"/>
    <n v="0"/>
    <n v="0"/>
    <n v="0"/>
    <n v="0"/>
    <n v="0"/>
    <n v="0"/>
    <n v="0"/>
    <n v="1"/>
    <n v="0"/>
    <x v="1"/>
    <x v="1"/>
  </r>
  <r>
    <s v="WFP"/>
    <s v="nord_5720"/>
    <x v="6"/>
    <s v="Cap-Haïtien"/>
    <s v="Cap-Haïtien"/>
    <s v="Centre-ville de Cap Haïtien"/>
    <s v="Marché de Cluny"/>
    <s v="Milieu urbain"/>
    <s v="Enquête auprès d'un client (pour l'eau de boisson uniquement)"/>
    <s v=""/>
    <s v=""/>
    <s v=""/>
    <s v=""/>
    <s v=""/>
    <s v=""/>
    <s v=""/>
    <s v=""/>
    <s v=""/>
    <s v=""/>
    <s v=""/>
    <s v=""/>
    <s v=""/>
    <s v=""/>
    <s v=""/>
    <n v="5"/>
    <x v="1"/>
    <s v=""/>
    <s v=""/>
    <s v=""/>
    <s v=""/>
    <s v=""/>
    <s v=""/>
    <s v=""/>
    <s v=""/>
    <s v=""/>
    <s v=""/>
    <s v=""/>
    <x v="0"/>
    <x v="0"/>
  </r>
  <r>
    <s v="WFP"/>
    <s v="nord_5720"/>
    <x v="6"/>
    <s v="Cap-Haïtien"/>
    <s v="Cap-Haïtien"/>
    <s v="Centre-ville de Cap Haïtien"/>
    <s v="Marché de Cluny"/>
    <s v="Milieu urbain"/>
    <s v="Enquête auprès d'un client (pour l'eau de boisson uniquement)"/>
    <s v=""/>
    <s v=""/>
    <s v=""/>
    <s v=""/>
    <s v=""/>
    <s v=""/>
    <s v=""/>
    <s v=""/>
    <s v=""/>
    <s v=""/>
    <s v=""/>
    <s v=""/>
    <s v=""/>
    <s v=""/>
    <s v=""/>
    <n v="7"/>
    <x v="1"/>
    <s v=""/>
    <s v=""/>
    <s v=""/>
    <s v=""/>
    <s v=""/>
    <s v=""/>
    <s v=""/>
    <s v=""/>
    <s v=""/>
    <s v=""/>
    <s v=""/>
    <x v="0"/>
    <x v="0"/>
  </r>
  <r>
    <s v="WFP"/>
    <s v="nord_5720"/>
    <x v="6"/>
    <s v="Cap-Haïtien"/>
    <s v="Cap-Haïtien"/>
    <s v="Centre-ville de Cap Haïtien"/>
    <s v="Marché de Cluny"/>
    <s v="Milieu urbain"/>
    <s v="Enquête auprès d'un client (pour l'eau de boisson uniquement)"/>
    <s v=""/>
    <s v=""/>
    <s v=""/>
    <s v=""/>
    <s v=""/>
    <s v=""/>
    <s v=""/>
    <s v=""/>
    <s v=""/>
    <s v=""/>
    <s v=""/>
    <s v=""/>
    <s v=""/>
    <s v=""/>
    <s v=""/>
    <n v="8"/>
    <x v="1"/>
    <s v=""/>
    <s v=""/>
    <s v=""/>
    <s v=""/>
    <s v=""/>
    <s v=""/>
    <s v=""/>
    <s v=""/>
    <s v=""/>
    <s v=""/>
    <s v=""/>
    <x v="0"/>
    <x v="0"/>
  </r>
  <r>
    <s v="WFP"/>
    <s v="nord_5720"/>
    <x v="6"/>
    <s v="Cap-Haïtien"/>
    <s v="Cap-Haïtien"/>
    <s v="Centre-ville de Cap Haïtien"/>
    <s v="Marché de Cluny"/>
    <s v="Milieu urbain"/>
    <s v="Enquête auprès d'un client (pour l'eau de boisson uniquement)"/>
    <s v=""/>
    <s v=""/>
    <s v=""/>
    <s v=""/>
    <s v=""/>
    <s v=""/>
    <s v=""/>
    <s v=""/>
    <s v=""/>
    <s v=""/>
    <s v=""/>
    <s v=""/>
    <s v=""/>
    <s v=""/>
    <s v=""/>
    <n v="8"/>
    <x v="1"/>
    <s v=""/>
    <s v=""/>
    <s v=""/>
    <s v=""/>
    <s v=""/>
    <s v=""/>
    <s v=""/>
    <s v=""/>
    <s v=""/>
    <s v=""/>
    <s v=""/>
    <x v="0"/>
    <x v="0"/>
  </r>
  <r>
    <s v="WFP"/>
    <s v="nord_5720"/>
    <x v="6"/>
    <s v="Cap-Haïtien"/>
    <s v="Cap-Haïtien"/>
    <s v="Centre-ville de Cap Haïtien"/>
    <s v="Marché de Cluny"/>
    <s v="Milieu urbain"/>
    <s v="Enquête auprès d'un client (pour l'eau de boisson uniquement)"/>
    <s v=""/>
    <s v=""/>
    <s v=""/>
    <s v=""/>
    <s v=""/>
    <s v=""/>
    <s v=""/>
    <s v=""/>
    <s v=""/>
    <s v=""/>
    <s v=""/>
    <s v=""/>
    <s v=""/>
    <s v=""/>
    <s v=""/>
    <n v="7"/>
    <x v="0"/>
    <s v=""/>
    <s v=""/>
    <s v=""/>
    <s v=""/>
    <s v=""/>
    <s v=""/>
    <s v=""/>
    <s v=""/>
    <s v=""/>
    <s v=""/>
    <s v=""/>
    <x v="0"/>
    <x v="0"/>
  </r>
  <r>
    <s v="WFP"/>
    <s v="nord_5720"/>
    <x v="6"/>
    <s v="Cap-Haïtien"/>
    <s v="Cap-Haïtien"/>
    <s v="Centre-ville de Cap Haïtien"/>
    <s v="Marché de Cluny"/>
    <s v="Milieu urbain"/>
    <s v="Enquête auprès d'un client (pour l'eau de boisson uniquement)"/>
    <s v=""/>
    <s v=""/>
    <s v=""/>
    <s v=""/>
    <s v=""/>
    <s v=""/>
    <s v=""/>
    <s v=""/>
    <s v=""/>
    <s v=""/>
    <s v=""/>
    <s v=""/>
    <s v=""/>
    <s v=""/>
    <s v=""/>
    <n v="6"/>
    <x v="1"/>
    <s v=""/>
    <s v=""/>
    <s v=""/>
    <s v=""/>
    <s v=""/>
    <s v=""/>
    <s v=""/>
    <s v=""/>
    <s v=""/>
    <s v=""/>
    <s v=""/>
    <x v="0"/>
    <x v="0"/>
  </r>
  <r>
    <s v="WFP"/>
    <s v="nord_5720"/>
    <x v="6"/>
    <s v="Cap-Haïtien"/>
    <s v="Cap-Haïtien"/>
    <s v="Centre-ville de Cap Haïtien"/>
    <s v="Marché de Cluny"/>
    <s v="Milieu urbain"/>
    <s v="Enquête auprès d'un client (pour l'eau de boisson uniquement)"/>
    <s v=""/>
    <s v=""/>
    <s v=""/>
    <s v=""/>
    <s v=""/>
    <s v=""/>
    <s v=""/>
    <s v=""/>
    <s v=""/>
    <s v=""/>
    <s v=""/>
    <s v=""/>
    <s v=""/>
    <s v=""/>
    <s v=""/>
    <n v="5"/>
    <x v="1"/>
    <s v=""/>
    <s v=""/>
    <s v=""/>
    <s v=""/>
    <s v=""/>
    <s v=""/>
    <s v=""/>
    <s v=""/>
    <s v=""/>
    <s v=""/>
    <s v=""/>
    <x v="0"/>
    <x v="0"/>
  </r>
  <r>
    <s v="WFP"/>
    <s v="nord_5720"/>
    <x v="6"/>
    <s v="Cap-Haïtien"/>
    <s v="Cap-Haïtien"/>
    <s v="Centre-ville de Cap Haïtien"/>
    <s v="Marché de Cluny"/>
    <s v="Milieu urbain"/>
    <s v="Enquête auprès d'un client (pour l'eau de boisson uniquement)"/>
    <s v=""/>
    <s v=""/>
    <s v=""/>
    <s v=""/>
    <s v=""/>
    <s v=""/>
    <s v=""/>
    <s v=""/>
    <s v=""/>
    <s v=""/>
    <s v=""/>
    <s v=""/>
    <s v=""/>
    <s v=""/>
    <s v=""/>
    <n v="5"/>
    <x v="0"/>
    <s v=""/>
    <s v=""/>
    <s v=""/>
    <s v=""/>
    <s v=""/>
    <s v=""/>
    <s v=""/>
    <s v=""/>
    <s v=""/>
    <s v=""/>
    <s v=""/>
    <x v="0"/>
    <x v="0"/>
  </r>
  <r>
    <s v="WFP"/>
    <s v="nord_5720"/>
    <x v="6"/>
    <s v="Cap-Haïtien"/>
    <s v="Cap-Haïtien"/>
    <s v="Centre-ville de Cap Haïtien"/>
    <s v="Marché de Cluny"/>
    <s v="Milieu urbain"/>
    <s v="Enquête auprès d'un client (pour l'eau de boisson uniquement)"/>
    <s v=""/>
    <s v=""/>
    <s v=""/>
    <s v=""/>
    <s v=""/>
    <s v=""/>
    <s v=""/>
    <s v=""/>
    <s v=""/>
    <s v=""/>
    <s v=""/>
    <s v=""/>
    <s v=""/>
    <s v=""/>
    <s v=""/>
    <n v="8"/>
    <x v="1"/>
    <s v=""/>
    <s v=""/>
    <s v=""/>
    <s v=""/>
    <s v=""/>
    <s v=""/>
    <s v=""/>
    <s v=""/>
    <s v=""/>
    <s v=""/>
    <s v=""/>
    <x v="0"/>
    <x v="0"/>
  </r>
  <r>
    <s v="WFP"/>
    <s v="nord_5720"/>
    <x v="6"/>
    <s v="Cap-Haïtien"/>
    <s v="Cap-Haïtien"/>
    <s v="Centre-ville de Cap Haïtien"/>
    <s v="Marché de Cluny"/>
    <s v="Milieu urbain"/>
    <s v="Enquête auprès d'un client (pour l'eau de boisson uniquement)"/>
    <s v=""/>
    <s v=""/>
    <s v=""/>
    <s v=""/>
    <s v=""/>
    <s v=""/>
    <s v=""/>
    <s v=""/>
    <s v=""/>
    <s v=""/>
    <s v=""/>
    <s v=""/>
    <s v=""/>
    <s v=""/>
    <s v=""/>
    <n v="8"/>
    <x v="0"/>
    <s v=""/>
    <s v=""/>
    <s v=""/>
    <s v=""/>
    <s v=""/>
    <s v=""/>
    <s v=""/>
    <s v=""/>
    <s v=""/>
    <s v=""/>
    <s v=""/>
    <x v="0"/>
    <x v="0"/>
  </r>
  <r>
    <s v="WFP"/>
    <s v="nord_5661"/>
    <x v="6"/>
    <s v="Limonade"/>
    <s v="Limonade"/>
    <s v="Limonade"/>
    <s v="Marché principal de Limonade"/>
    <s v="Milieu urbain"/>
    <s v="Enquête auprès d'un marchand"/>
    <n v="105"/>
    <n v="134.61538461538399"/>
    <n v="106.521739130434"/>
    <n v="108.620689655172"/>
    <n v="291.666666666666"/>
    <n v="437.5"/>
    <n v="500"/>
    <s v=""/>
    <s v=""/>
    <s v=""/>
    <s v=""/>
    <s v=""/>
    <s v=""/>
    <s v=""/>
    <s v=""/>
    <s v=""/>
    <x v="1"/>
    <s v="Détaillant sur une table"/>
    <n v="1"/>
    <n v="0"/>
    <n v="0"/>
    <n v="0"/>
    <n v="0"/>
    <n v="0"/>
    <n v="0"/>
    <n v="0"/>
    <n v="0"/>
    <n v="0"/>
    <x v="1"/>
    <x v="3"/>
  </r>
  <r>
    <s v="WFP"/>
    <s v="nord_5661"/>
    <x v="6"/>
    <s v="Limonade"/>
    <s v="Limonade"/>
    <s v="Limonade"/>
    <s v="Marché principal de Limonade"/>
    <s v="Milieu urbain"/>
    <s v="Enquête auprès d'un marchand"/>
    <s v=""/>
    <s v=""/>
    <s v=""/>
    <s v=""/>
    <s v=""/>
    <s v=""/>
    <s v=""/>
    <n v="25"/>
    <n v="15"/>
    <n v="25"/>
    <n v="150"/>
    <n v="15"/>
    <n v="42.5"/>
    <n v="75"/>
    <n v="5"/>
    <s v=""/>
    <x v="1"/>
    <s v="Détaillant mobile"/>
    <n v="1"/>
    <n v="0"/>
    <n v="0"/>
    <n v="0"/>
    <n v="0"/>
    <n v="0"/>
    <n v="0"/>
    <n v="0"/>
    <n v="0"/>
    <n v="0"/>
    <x v="1"/>
    <x v="3"/>
  </r>
  <r>
    <s v="Concern"/>
    <s v="CWW-02"/>
    <x v="3"/>
    <s v="Cité Soleil"/>
    <s v="Cité Soleil"/>
    <s v="Terre-noire"/>
    <s v="Marché de Terre Noire"/>
    <s v="Milieu urbain"/>
    <s v="Enquête auprès d'un marchand"/>
    <n v="150"/>
    <n v="105.76923076923001"/>
    <n v="141.304347826086"/>
    <n v="120.689655172413"/>
    <n v="270.83333333333297"/>
    <n v="333.33333333333297"/>
    <n v="850"/>
    <n v="40"/>
    <s v=""/>
    <n v="50"/>
    <n v="100"/>
    <n v="50"/>
    <s v=""/>
    <n v="75"/>
    <n v="5"/>
    <s v=""/>
    <x v="1"/>
    <s v="Détaillant avec boutique"/>
    <n v="1"/>
    <n v="0"/>
    <n v="1"/>
    <n v="0"/>
    <n v="0"/>
    <n v="0"/>
    <n v="0"/>
    <n v="0"/>
    <n v="0"/>
    <n v="0"/>
    <x v="1"/>
    <x v="4"/>
  </r>
  <r>
    <s v="Concern"/>
    <s v="CWW-04"/>
    <x v="3"/>
    <s v="Cité Soleil"/>
    <s v="Cité Soleil"/>
    <s v="Terre-noire"/>
    <s v="Marché de Terre Noire"/>
    <s v="Milieu urbain"/>
    <s v="Enquête auprès d'un client (pour l'eau de boisson uniquement)"/>
    <s v=""/>
    <s v=""/>
    <s v=""/>
    <s v=""/>
    <s v=""/>
    <s v=""/>
    <s v=""/>
    <s v=""/>
    <s v=""/>
    <s v=""/>
    <s v=""/>
    <s v=""/>
    <s v=""/>
    <s v=""/>
    <s v=""/>
    <n v="6"/>
    <x v="1"/>
    <s v=""/>
    <s v=""/>
    <s v=""/>
    <s v=""/>
    <s v=""/>
    <s v=""/>
    <s v=""/>
    <s v=""/>
    <s v=""/>
    <s v=""/>
    <s v=""/>
    <x v="0"/>
    <x v="0"/>
  </r>
  <r>
    <s v="Concern"/>
    <s v="CWW-04"/>
    <x v="3"/>
    <s v="Cité Soleil"/>
    <s v="Cité Soleil"/>
    <s v="Terre-noire"/>
    <s v="Marché de Terre Noire"/>
    <s v="Milieu urbain"/>
    <s v="Enquête auprès d'un client (pour l'eau de boisson uniquement)"/>
    <s v=""/>
    <s v=""/>
    <s v=""/>
    <s v=""/>
    <s v=""/>
    <s v=""/>
    <s v=""/>
    <s v=""/>
    <s v=""/>
    <s v=""/>
    <s v=""/>
    <s v=""/>
    <s v=""/>
    <s v=""/>
    <s v=""/>
    <n v="6"/>
    <x v="1"/>
    <s v=""/>
    <s v=""/>
    <s v=""/>
    <s v=""/>
    <s v=""/>
    <s v=""/>
    <s v=""/>
    <s v=""/>
    <s v=""/>
    <s v=""/>
    <s v=""/>
    <x v="0"/>
    <x v="0"/>
  </r>
  <r>
    <s v="Concern"/>
    <s v="CWW-02"/>
    <x v="3"/>
    <s v="Cité Soleil"/>
    <s v="Cité Soleil"/>
    <s v="Terre-noire"/>
    <s v="Marché de Terre Noire"/>
    <s v="Milieu urbain"/>
    <s v="Enquête auprès d'un client (pour l'eau de boisson uniquement)"/>
    <s v=""/>
    <s v=""/>
    <s v=""/>
    <s v=""/>
    <s v=""/>
    <s v=""/>
    <s v=""/>
    <s v=""/>
    <s v=""/>
    <s v=""/>
    <s v=""/>
    <s v=""/>
    <s v=""/>
    <s v=""/>
    <s v=""/>
    <n v="5"/>
    <x v="1"/>
    <s v=""/>
    <s v=""/>
    <s v=""/>
    <s v=""/>
    <s v=""/>
    <s v=""/>
    <s v=""/>
    <s v=""/>
    <s v=""/>
    <s v=""/>
    <s v=""/>
    <x v="0"/>
    <x v="0"/>
  </r>
  <r>
    <s v="Concern"/>
    <s v="CWW-02"/>
    <x v="3"/>
    <s v="Cité Soleil"/>
    <s v="Cité Soleil"/>
    <s v="Terre-noire"/>
    <s v="Marché de Terre Noire"/>
    <s v="Milieu urbain"/>
    <s v="Enquête auprès d'un client (pour l'eau de boisson uniquement)"/>
    <s v=""/>
    <s v=""/>
    <s v=""/>
    <s v=""/>
    <s v=""/>
    <s v=""/>
    <s v=""/>
    <s v=""/>
    <s v=""/>
    <s v=""/>
    <s v=""/>
    <s v=""/>
    <s v=""/>
    <s v=""/>
    <s v=""/>
    <n v="5"/>
    <x v="1"/>
    <s v=""/>
    <s v=""/>
    <s v=""/>
    <s v=""/>
    <s v=""/>
    <s v=""/>
    <s v=""/>
    <s v=""/>
    <s v=""/>
    <s v=""/>
    <s v=""/>
    <x v="0"/>
    <x v="0"/>
  </r>
  <r>
    <s v="Concern"/>
    <s v="CWW-03"/>
    <x v="3"/>
    <s v="Cité Soleil"/>
    <s v="Cité Soleil"/>
    <s v="Terre-noire"/>
    <s v="Marché de Terre Noire"/>
    <s v="Milieu urbain"/>
    <s v="Enquête auprès d'un marchand"/>
    <n v="125"/>
    <n v="115.384615384615"/>
    <n v="163.04347826086899"/>
    <n v="103.448275862068"/>
    <n v="270.83333333333297"/>
    <s v=""/>
    <n v="850"/>
    <n v="25"/>
    <s v=""/>
    <s v=""/>
    <s v=""/>
    <s v=""/>
    <s v=""/>
    <s v=""/>
    <s v=""/>
    <s v=""/>
    <x v="0"/>
    <s v="Détaillant avec boutique"/>
    <n v="1"/>
    <n v="0"/>
    <n v="1"/>
    <n v="0"/>
    <n v="0"/>
    <n v="0"/>
    <n v="0"/>
    <n v="0"/>
    <n v="0"/>
    <n v="0"/>
    <x v="3"/>
    <x v="3"/>
  </r>
  <r>
    <s v="Concern"/>
    <s v="CWW-03"/>
    <x v="3"/>
    <s v="Cité Soleil"/>
    <s v="Cité Soleil"/>
    <s v="Terre-noire"/>
    <s v="Marché de Terre Noire"/>
    <s v="Milieu urbain"/>
    <s v="Enquête auprès d'un client (pour l'eau de boisson uniquement)"/>
    <s v=""/>
    <s v=""/>
    <s v=""/>
    <s v=""/>
    <s v=""/>
    <s v=""/>
    <s v=""/>
    <s v=""/>
    <s v=""/>
    <s v=""/>
    <s v=""/>
    <s v=""/>
    <s v=""/>
    <s v=""/>
    <s v=""/>
    <n v="7"/>
    <x v="1"/>
    <s v=""/>
    <s v=""/>
    <s v=""/>
    <s v=""/>
    <s v=""/>
    <s v=""/>
    <s v=""/>
    <s v=""/>
    <s v=""/>
    <s v=""/>
    <s v=""/>
    <x v="0"/>
    <x v="0"/>
  </r>
  <r>
    <s v="Concern"/>
    <s v="CWW-03"/>
    <x v="3"/>
    <s v="Cité Soleil"/>
    <s v="Cité Soleil"/>
    <s v="Terre-noire"/>
    <s v="Marché de Terre Noire"/>
    <s v="Milieu urbain"/>
    <s v="Enquête auprès d'un client (pour l'eau de boisson uniquement)"/>
    <s v=""/>
    <s v=""/>
    <s v=""/>
    <s v=""/>
    <s v=""/>
    <s v=""/>
    <s v=""/>
    <s v=""/>
    <s v=""/>
    <s v=""/>
    <s v=""/>
    <s v=""/>
    <s v=""/>
    <s v=""/>
    <s v=""/>
    <n v="5"/>
    <x v="1"/>
    <s v=""/>
    <s v=""/>
    <s v=""/>
    <s v=""/>
    <s v=""/>
    <s v=""/>
    <s v=""/>
    <s v=""/>
    <s v=""/>
    <s v=""/>
    <s v=""/>
    <x v="0"/>
    <x v="0"/>
  </r>
  <r>
    <s v="Concern"/>
    <s v="CWW-01"/>
    <x v="3"/>
    <s v="Cité Soleil"/>
    <s v="Cité Soleil"/>
    <s v="Terre-noire"/>
    <s v="Marché de Terre Noire"/>
    <s v="Milieu urbain"/>
    <s v="Enquête auprès d'un client (pour l'eau de boisson uniquement)"/>
    <s v=""/>
    <s v=""/>
    <s v=""/>
    <s v=""/>
    <s v=""/>
    <s v=""/>
    <s v=""/>
    <s v=""/>
    <s v=""/>
    <s v=""/>
    <s v=""/>
    <s v=""/>
    <s v=""/>
    <s v=""/>
    <s v=""/>
    <n v="5"/>
    <x v="1"/>
    <s v=""/>
    <s v=""/>
    <s v=""/>
    <s v=""/>
    <s v=""/>
    <s v=""/>
    <s v=""/>
    <s v=""/>
    <s v=""/>
    <s v=""/>
    <s v=""/>
    <x v="0"/>
    <x v="0"/>
  </r>
  <r>
    <s v="Concern"/>
    <s v="CWW-01"/>
    <x v="3"/>
    <s v="Cité Soleil"/>
    <s v="Cité Soleil"/>
    <s v="Terre-noire"/>
    <s v="Marché de Terre Noire"/>
    <s v="Milieu urbain"/>
    <s v="Enquête auprès d'un client (pour l'eau de boisson uniquement)"/>
    <s v=""/>
    <s v=""/>
    <s v=""/>
    <s v=""/>
    <s v=""/>
    <s v=""/>
    <s v=""/>
    <s v=""/>
    <s v=""/>
    <s v=""/>
    <s v=""/>
    <s v=""/>
    <s v=""/>
    <s v=""/>
    <s v=""/>
    <n v="8"/>
    <x v="1"/>
    <s v=""/>
    <s v=""/>
    <s v=""/>
    <s v=""/>
    <s v=""/>
    <s v=""/>
    <s v=""/>
    <s v=""/>
    <s v=""/>
    <s v=""/>
    <s v=""/>
    <x v="0"/>
    <x v="0"/>
  </r>
  <r>
    <s v="Concern"/>
    <s v="CWW-05"/>
    <x v="3"/>
    <s v="Cité Soleil"/>
    <s v="Cité Soleil"/>
    <s v="Terre-noire"/>
    <s v="Marché de Terre Noire"/>
    <s v="Milieu urbain"/>
    <s v="Enquête auprès d'un client (pour l'eau de boisson uniquement)"/>
    <s v=""/>
    <s v=""/>
    <s v=""/>
    <s v=""/>
    <s v=""/>
    <s v=""/>
    <s v=""/>
    <s v=""/>
    <s v=""/>
    <s v=""/>
    <s v=""/>
    <s v=""/>
    <s v=""/>
    <s v=""/>
    <s v=""/>
    <n v="6"/>
    <x v="1"/>
    <s v=""/>
    <s v=""/>
    <s v=""/>
    <s v=""/>
    <s v=""/>
    <s v=""/>
    <s v=""/>
    <s v=""/>
    <s v=""/>
    <s v=""/>
    <s v=""/>
    <x v="0"/>
    <x v="0"/>
  </r>
  <r>
    <s v="Concern"/>
    <s v="CWW-05"/>
    <x v="3"/>
    <s v="Cité Soleil"/>
    <s v="Cité Soleil"/>
    <s v="Terre-noire"/>
    <s v="Marché de Terre Noire"/>
    <s v="Milieu urbain"/>
    <s v="Enquête auprès d'un client (pour l'eau de boisson uniquement)"/>
    <s v=""/>
    <s v=""/>
    <s v=""/>
    <s v=""/>
    <s v=""/>
    <s v=""/>
    <s v=""/>
    <s v=""/>
    <s v=""/>
    <s v=""/>
    <s v=""/>
    <s v=""/>
    <s v=""/>
    <s v=""/>
    <s v=""/>
    <n v="6"/>
    <x v="0"/>
    <s v=""/>
    <s v=""/>
    <s v=""/>
    <s v=""/>
    <s v=""/>
    <s v=""/>
    <s v=""/>
    <s v=""/>
    <s v=""/>
    <s v=""/>
    <s v=""/>
    <x v="0"/>
    <x v="0"/>
  </r>
  <r>
    <s v="CRS"/>
    <s v="WR"/>
    <x v="5"/>
    <s v="Petit Trou de Nippes"/>
    <s v="Petit Trou de Nippes"/>
    <s v="Centre-ville de Petit Trou / Ste Thérèse"/>
    <s v="Marché du centre-ville de Petit Trou des Nippes / Ste Thérèse"/>
    <s v="Milieu rural"/>
    <s v="Enquête auprès d'un marchand"/>
    <n v="100"/>
    <n v="96.153846153846104"/>
    <n v="97.826086956521706"/>
    <n v="86.2068965517241"/>
    <n v="187.5"/>
    <n v="187.5"/>
    <n v="750"/>
    <n v="30"/>
    <n v="25"/>
    <n v="100"/>
    <s v=""/>
    <n v="35"/>
    <n v="56.6666666666666"/>
    <n v="75"/>
    <n v="2"/>
    <s v=""/>
    <x v="1"/>
    <s v="Détaillant sur une table"/>
    <n v="1"/>
    <n v="0"/>
    <n v="0"/>
    <n v="1"/>
    <n v="1"/>
    <n v="0"/>
    <n v="0"/>
    <n v="0"/>
    <n v="0"/>
    <n v="0"/>
    <x v="1"/>
    <x v="1"/>
  </r>
  <r>
    <s v="CRS"/>
    <s v="WR"/>
    <x v="5"/>
    <s v="Petit Trou de Nippes"/>
    <s v="Petit Trou de Nippes"/>
    <s v="Centre-ville de Petit Trou / Ste Thérèse"/>
    <s v="Marché du centre-ville de Petit Trou des Nippes / Ste Thérèse"/>
    <s v="Milieu rural"/>
    <s v="Enquête auprès d'un marchand"/>
    <n v="87.5"/>
    <n v="115.384615384615"/>
    <n v="108.695652173913"/>
    <n v="86.2068965517241"/>
    <n v="187.5"/>
    <n v="208.333333333333"/>
    <n v="799"/>
    <n v="30"/>
    <s v=""/>
    <s v=""/>
    <s v=""/>
    <s v=""/>
    <s v=""/>
    <s v=""/>
    <n v="10"/>
    <s v=""/>
    <x v="1"/>
    <s v="Détaillant sur une table"/>
    <n v="1"/>
    <n v="0"/>
    <n v="0"/>
    <n v="1"/>
    <n v="1"/>
    <n v="0"/>
    <n v="0"/>
    <n v="0"/>
    <n v="0"/>
    <n v="0"/>
    <x v="3"/>
    <x v="1"/>
  </r>
  <r>
    <s v="CRS"/>
    <s v="WR"/>
    <x v="5"/>
    <s v="Petit Trou de Nippes"/>
    <s v="Petit Trou de Nippes"/>
    <s v="Centre-ville de Petit Trou / Ste Thérèse"/>
    <s v="Marché du centre-ville de Petit Trou des Nippes / Ste Thérèse"/>
    <s v="Milieu rural"/>
    <s v="Enquête auprès d'un marchand"/>
    <n v="100"/>
    <n v="96.153846153846104"/>
    <n v="76.086956521739097"/>
    <n v="86.2068965517241"/>
    <n v="187.5"/>
    <n v="187.5"/>
    <n v="700"/>
    <n v="30"/>
    <n v="20"/>
    <n v="50"/>
    <s v=""/>
    <n v="25"/>
    <n v="42.5"/>
    <n v="75"/>
    <n v="10"/>
    <s v=""/>
    <x v="1"/>
    <s v="Détaillant avec boutique"/>
    <n v="1"/>
    <n v="0"/>
    <n v="0"/>
    <n v="1"/>
    <n v="1"/>
    <n v="0"/>
    <n v="0"/>
    <n v="0"/>
    <n v="0"/>
    <n v="0"/>
    <x v="3"/>
    <x v="1"/>
  </r>
  <r>
    <s v="CRS"/>
    <s v="WR"/>
    <x v="5"/>
    <s v="Petit Trou de Nippes"/>
    <s v="Petit Trou de Nippes"/>
    <s v="Centre-ville de Petit Trou / Ste Thérèse"/>
    <s v="Marché du centre-ville de Petit Trou des Nippes / Ste Thérèse"/>
    <s v="Milieu rural"/>
    <s v="Enquête auprès d'un marchand"/>
    <s v=""/>
    <s v=""/>
    <s v=""/>
    <s v=""/>
    <s v=""/>
    <s v=""/>
    <s v=""/>
    <s v=""/>
    <n v="25"/>
    <s v=""/>
    <s v=""/>
    <n v="25"/>
    <n v="56.6666666666666"/>
    <s v=""/>
    <s v=""/>
    <s v=""/>
    <x v="1"/>
    <s v="Détaillant mobile"/>
    <n v="1"/>
    <n v="0"/>
    <n v="0"/>
    <n v="0"/>
    <n v="0"/>
    <n v="0"/>
    <n v="0"/>
    <n v="0"/>
    <n v="0"/>
    <n v="0"/>
    <x v="1"/>
    <x v="1"/>
  </r>
  <r>
    <s v="CRS"/>
    <s v="WR"/>
    <x v="5"/>
    <s v="Petit Trou de Nippes"/>
    <s v="Petit Trou de Nippes"/>
    <s v="Centre-ville de Petit Trou / Ste Thérèse"/>
    <s v="Marché du centre-ville de Petit Trou des Nippes / Ste Thérèse"/>
    <s v="Milieu rural"/>
    <s v="Enquête auprès d'un marchand"/>
    <n v="100"/>
    <n v="115.384615384615"/>
    <n v="86.956521739130395"/>
    <n v="103.448275862068"/>
    <n v="208"/>
    <n v="208.333333333333"/>
    <n v="750"/>
    <s v=""/>
    <s v=""/>
    <s v=""/>
    <s v=""/>
    <s v=""/>
    <s v=""/>
    <s v=""/>
    <s v=""/>
    <s v=""/>
    <x v="1"/>
    <s v="Détaillant sur une table"/>
    <n v="1"/>
    <n v="0"/>
    <n v="0"/>
    <n v="1"/>
    <n v="1"/>
    <n v="0"/>
    <n v="0"/>
    <n v="0"/>
    <n v="0"/>
    <n v="0"/>
    <x v="3"/>
    <x v="2"/>
  </r>
  <r>
    <s v="CRS"/>
    <s v="WR"/>
    <x v="5"/>
    <s v="Petit Trou de Nippes"/>
    <s v="Petit Trou de Nippes"/>
    <s v="Centre-ville de Petit Trou / Ste Thérèse"/>
    <s v="Marché du centre-ville de Petit Trou des Nippes / Ste Thérèse"/>
    <s v="Milieu rural"/>
    <s v="Enquête auprès d'un marchand"/>
    <s v=""/>
    <s v=""/>
    <s v=""/>
    <s v=""/>
    <s v=""/>
    <s v=""/>
    <s v=""/>
    <n v="15"/>
    <n v="15"/>
    <n v="100"/>
    <s v=""/>
    <n v="25"/>
    <n v="43.965517241379303"/>
    <n v="75"/>
    <n v="5"/>
    <s v=""/>
    <x v="1"/>
    <s v="Détaillant sur une table"/>
    <n v="1"/>
    <n v="0"/>
    <n v="0"/>
    <n v="1"/>
    <n v="1"/>
    <n v="0"/>
    <n v="0"/>
    <n v="0"/>
    <n v="0"/>
    <n v="0"/>
    <x v="1"/>
    <x v="2"/>
  </r>
  <r>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x v="1"/>
    <s v=""/>
    <s v=""/>
    <s v=""/>
    <s v=""/>
    <s v=""/>
    <s v=""/>
    <s v=""/>
    <s v=""/>
    <s v=""/>
    <s v=""/>
    <s v=""/>
    <x v="0"/>
    <x v="0"/>
  </r>
  <r>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x v="0"/>
    <s v=""/>
    <s v=""/>
    <s v=""/>
    <s v=""/>
    <s v=""/>
    <s v=""/>
    <s v=""/>
    <s v=""/>
    <s v=""/>
    <s v=""/>
    <s v=""/>
    <x v="0"/>
    <x v="0"/>
  </r>
  <r>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x v="1"/>
    <s v=""/>
    <s v=""/>
    <s v=""/>
    <s v=""/>
    <s v=""/>
    <s v=""/>
    <s v=""/>
    <s v=""/>
    <s v=""/>
    <s v=""/>
    <s v=""/>
    <x v="0"/>
    <x v="0"/>
  </r>
  <r>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x v="0"/>
    <s v=""/>
    <s v=""/>
    <s v=""/>
    <s v=""/>
    <s v=""/>
    <s v=""/>
    <s v=""/>
    <s v=""/>
    <s v=""/>
    <s v=""/>
    <s v=""/>
    <x v="0"/>
    <x v="0"/>
  </r>
  <r>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x v="1"/>
    <s v=""/>
    <s v=""/>
    <s v=""/>
    <s v=""/>
    <s v=""/>
    <s v=""/>
    <s v=""/>
    <s v=""/>
    <s v=""/>
    <s v=""/>
    <s v=""/>
    <x v="0"/>
    <x v="0"/>
  </r>
  <r>
    <s v="CRS"/>
    <s v="WR"/>
    <x v="5"/>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x v="1"/>
    <s v=""/>
    <s v=""/>
    <s v=""/>
    <s v=""/>
    <s v=""/>
    <s v=""/>
    <s v=""/>
    <s v=""/>
    <s v=""/>
    <s v=""/>
    <s v=""/>
    <x v="0"/>
    <x v="0"/>
  </r>
  <r>
    <s v="CRS"/>
    <s v="WR"/>
    <x v="5"/>
    <s v="Petit Trou de Nippes"/>
    <s v="Petit Trou de Nippes"/>
    <s v="Centre-ville de Petit Trou / Ste Thérèse"/>
    <s v="Marché du centre-ville de Petit Trou des Nippes / Ste Thérèse"/>
    <s v="Milieu rural"/>
    <s v="Enquête auprès d'un marchand"/>
    <n v="87.5"/>
    <n v="96.153846153846104"/>
    <n v="86.956521739130395"/>
    <n v="86.2068965517241"/>
    <s v=""/>
    <s v=""/>
    <n v="400"/>
    <n v="30"/>
    <n v="25"/>
    <n v="75"/>
    <s v=""/>
    <n v="25"/>
    <n v="56.6666666666666"/>
    <n v="100"/>
    <s v=""/>
    <s v=""/>
    <x v="0"/>
    <s v="Détaillant sur une table"/>
    <n v="1"/>
    <n v="0"/>
    <n v="0"/>
    <n v="1"/>
    <n v="1"/>
    <n v="0"/>
    <n v="0"/>
    <n v="0"/>
    <n v="0"/>
    <n v="0"/>
    <x v="3"/>
    <x v="2"/>
  </r>
  <r>
    <s v="CRS"/>
    <s v="WR"/>
    <x v="5"/>
    <s v="Petit Trou de Nippes"/>
    <s v="Petit Trou de Nippes"/>
    <s v="Centre-ville de Petit Trou / Ste Thérèse"/>
    <s v="Marché du centre-ville de Petit Trou des Nippes / Ste Thérèse"/>
    <s v="Milieu rural"/>
    <s v="Enquête auprès d'un marchand"/>
    <n v="87.5"/>
    <n v="115.384615384615"/>
    <n v="108.695652173913"/>
    <n v="103.448275862068"/>
    <n v="208.333333333333"/>
    <n v="250"/>
    <n v="799"/>
    <s v=""/>
    <s v=""/>
    <s v=""/>
    <s v=""/>
    <s v=""/>
    <s v=""/>
    <s v=""/>
    <s v=""/>
    <s v=""/>
    <x v="1"/>
    <s v="Détaillant sur une table"/>
    <n v="1"/>
    <n v="0"/>
    <n v="0"/>
    <n v="1"/>
    <n v="1"/>
    <n v="0"/>
    <n v="0"/>
    <n v="0"/>
    <n v="0"/>
    <n v="0"/>
    <x v="4"/>
    <x v="2"/>
  </r>
  <r>
    <s v="CRS"/>
    <s v="WR"/>
    <x v="5"/>
    <s v="Petit Trou de Nippes"/>
    <s v="Petit Trou de Nippes"/>
    <s v="Centre-ville de Petit Trou / Ste Thérèse"/>
    <s v="Marché du centre-ville de Petit Trou des Nippes / Ste Thérèse"/>
    <s v="Milieu rural"/>
    <s v="Enquête auprès d'un marchand"/>
    <s v=""/>
    <s v=""/>
    <s v=""/>
    <s v=""/>
    <s v=""/>
    <s v=""/>
    <s v=""/>
    <s v=""/>
    <n v="25"/>
    <n v="50"/>
    <s v=""/>
    <n v="20"/>
    <n v="56.6666666666666"/>
    <n v="100"/>
    <n v="10"/>
    <s v=""/>
    <x v="1"/>
    <s v="Détaillant sur une table"/>
    <n v="1"/>
    <n v="0"/>
    <n v="0"/>
    <n v="1"/>
    <n v="1"/>
    <n v="0"/>
    <n v="0"/>
    <n v="0"/>
    <n v="0"/>
    <n v="0"/>
    <x v="3"/>
    <x v="2"/>
  </r>
</pivotCacheRecords>
</file>

<file path=xl/pivotCache/pivotCacheRecords7.xml><?xml version="1.0" encoding="utf-8"?>
<pivotCacheRecords xmlns="http://schemas.openxmlformats.org/spreadsheetml/2006/main" xmlns:r="http://schemas.openxmlformats.org/officeDocument/2006/relationships" count="199">
  <r>
    <s v="1298ff41-c961-4dee-b2d0-391fed9d9169"/>
    <s v="2021-06-28"/>
    <s v="MOJDDE"/>
    <s v="MOJDDE"/>
    <s v="SA0099"/>
    <s v="Sud"/>
    <s v="Port-à-Piment"/>
    <s v="Port-à-Piment"/>
    <s v="Port-à-piment"/>
    <s v="Marché de Port-à-Piment"/>
    <s v="Milieu rural"/>
    <x v="0"/>
    <s v=""/>
    <s v=""/>
    <s v=""/>
    <s v=""/>
    <s v=""/>
    <s v=""/>
    <s v=""/>
    <s v=""/>
    <s v=""/>
    <s v=""/>
    <s v=""/>
    <s v=""/>
    <s v=""/>
    <s v=""/>
    <s v=""/>
    <n v="0.2"/>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kiosque public (DINEPA)"/>
    <s v="kiosque"/>
    <s v="Il n'y a pas d'autres options dans ma zone"/>
    <s v=""/>
    <s v="Moins de 15 min au total"/>
    <s v="Oui"/>
    <s v=""/>
    <s v="Non"/>
    <s v=""/>
    <s v=""/>
    <s v=""/>
    <s v=""/>
    <s v=""/>
    <s v=""/>
    <s v=""/>
    <s v=""/>
    <s v=""/>
    <s v=""/>
    <s v=""/>
  </r>
  <r>
    <s v="818151e3-1d61-42d5-b70f-ca22f2fad81f"/>
    <s v="2021-06-28"/>
    <s v="MOJDDE"/>
    <s v="MOJDDE"/>
    <s v="SA0099"/>
    <s v="Sud"/>
    <s v="Port-à-Piment"/>
    <s v="Port-à-Piment"/>
    <s v="Port-à-piment"/>
    <s v="Marché de Port-à-Piment"/>
    <s v="Milieu rural"/>
    <x v="0"/>
    <s v=""/>
    <s v=""/>
    <s v=""/>
    <s v=""/>
    <s v=""/>
    <s v=""/>
    <s v=""/>
    <s v=""/>
    <s v=""/>
    <s v=""/>
    <s v=""/>
    <s v=""/>
    <s v=""/>
    <s v=""/>
    <s v=""/>
    <n v="0.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kiosque public (DINEPA)"/>
    <s v="kiosque"/>
    <s v="Il n'y a pas d'autres options dans ma zone"/>
    <s v=""/>
    <s v="Entre 15 min et 30 min au total"/>
    <s v="Oui"/>
    <s v=""/>
    <s v="Non"/>
    <s v=""/>
    <s v=""/>
    <s v=""/>
    <s v=""/>
    <s v=""/>
    <s v=""/>
    <s v=""/>
    <s v=""/>
    <s v=""/>
    <s v=""/>
    <s v=""/>
  </r>
  <r>
    <s v="00070e6e-6ad4-4a6f-a927-266650108af5"/>
    <s v="2021-06-28"/>
    <s v="MOJDDE"/>
    <s v="MOJDDE"/>
    <s v="SA0099"/>
    <s v="Sud"/>
    <s v="Port-à-Piment"/>
    <s v="Port-à-Piment"/>
    <s v="Port-à-piment"/>
    <s v="Marché de Port-à-Piment"/>
    <s v="Milieu rural"/>
    <x v="0"/>
    <s v=""/>
    <s v=""/>
    <s v=""/>
    <s v=""/>
    <s v=""/>
    <s v=""/>
    <s v=""/>
    <s v=""/>
    <s v=""/>
    <s v=""/>
    <s v=""/>
    <s v=""/>
    <s v=""/>
    <s v=""/>
    <s v=""/>
    <n v="0.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kiosque public (DINEPA)"/>
    <s v="kiosque"/>
    <s v="Il n'y a pas d'autres options dans ma zone"/>
    <s v=""/>
    <s v="Entre 15 min et 30 min au total"/>
    <s v="Oui"/>
    <s v=""/>
    <s v="Non"/>
    <s v=""/>
    <s v=""/>
    <s v=""/>
    <s v=""/>
    <s v=""/>
    <s v=""/>
    <s v=""/>
    <s v=""/>
    <s v=""/>
    <s v=""/>
    <s v=""/>
  </r>
  <r>
    <s v="bd2073bd-6495-4cd1-a233-aab9809cac10"/>
    <s v="2021-06-28"/>
    <s v="MOJDDE"/>
    <s v="MOJDDE"/>
    <s v="SA0099"/>
    <s v="Sud"/>
    <s v="Port-à-Piment"/>
    <s v="Port-à-Piment"/>
    <s v="Port-à-piment"/>
    <s v="Marché de Port-à-Piment"/>
    <s v="Milieu rural"/>
    <x v="0"/>
    <s v=""/>
    <s v=""/>
    <s v=""/>
    <s v=""/>
    <s v=""/>
    <s v=""/>
    <s v=""/>
    <s v=""/>
    <s v=""/>
    <s v=""/>
    <s v=""/>
    <s v=""/>
    <s v=""/>
    <s v=""/>
    <s v=""/>
    <n v="0.2"/>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kiosque public (DINEPA)"/>
    <s v="kiosque"/>
    <s v="Il n'y a pas d'autres options dans ma zone"/>
    <s v=""/>
    <s v="Entre 15 min et 30 min au total"/>
    <s v="Oui"/>
    <s v=""/>
    <s v="Je ne sais pas, je ne souhaite pas répondre"/>
    <s v=""/>
    <s v=""/>
    <s v=""/>
    <s v=""/>
    <s v=""/>
    <s v=""/>
    <s v=""/>
    <s v=""/>
    <s v=""/>
    <s v=""/>
    <s v=""/>
  </r>
  <r>
    <s v="0eff3702-4dff-4fb8-8865-043b3cd10ff6"/>
    <s v="2021-06-28"/>
    <s v="MOJDDE"/>
    <s v="MOJDDE"/>
    <s v="SA0099"/>
    <s v="Sud"/>
    <s v="Port-à-Piment"/>
    <s v="Port-à-Piment"/>
    <s v="Port-à-piment"/>
    <s v="Marché de Port-à-Piment"/>
    <s v="Milieu rural"/>
    <x v="0"/>
    <s v=""/>
    <s v=""/>
    <s v=""/>
    <s v=""/>
    <s v=""/>
    <s v=""/>
    <s v=""/>
    <s v=""/>
    <s v=""/>
    <s v=""/>
    <s v=""/>
    <s v=""/>
    <s v=""/>
    <s v=""/>
    <s v=""/>
    <n v="0.2"/>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kiosque public (DINEPA)"/>
    <s v="kiosque"/>
    <s v="L'eau est de meilleure qualité"/>
    <s v=""/>
    <s v="Entre 15 min et 30 min au total"/>
    <s v="Oui"/>
    <s v=""/>
    <s v="Non"/>
    <s v=""/>
    <s v=""/>
    <s v=""/>
    <s v=""/>
    <s v=""/>
    <s v=""/>
    <s v=""/>
    <s v=""/>
    <s v=""/>
    <s v=""/>
    <s v=""/>
  </r>
  <r>
    <s v="d9933ac1-9795-4f07-818d-c02f88754597"/>
    <s v="2021-06-22"/>
    <s v="CARE"/>
    <s v="CARE"/>
    <s v="LFP84"/>
    <s v="Grand'Anse"/>
    <s v="Beaumont"/>
    <s v="Beaumont"/>
    <s v="Centre-ville de Beaumont / Cassanette"/>
    <s v="Marché communal de Beaumont"/>
    <s v="Milieu urbain"/>
    <x v="0"/>
    <s v=""/>
    <s v=""/>
    <s v=""/>
    <s v=""/>
    <s v=""/>
    <s v=""/>
    <s v=""/>
    <s v=""/>
    <s v=""/>
    <s v=""/>
    <s v=""/>
    <s v=""/>
    <s v=""/>
    <s v=""/>
    <s v=""/>
    <n v="1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2a652808-f4a4-4a49-a026-8b8ebc85c1b0"/>
    <s v="2021-06-22"/>
    <s v="CARE"/>
    <s v="CARE"/>
    <s v="LFP84"/>
    <s v="Grand'Anse"/>
    <s v="Beaumont"/>
    <s v="Beaumont"/>
    <s v="Centre-ville de Beaumont / Cassanette"/>
    <s v="Marché communal de Beaumont"/>
    <s v="Milieu urbain"/>
    <x v="0"/>
    <s v=""/>
    <s v=""/>
    <s v=""/>
    <s v=""/>
    <s v=""/>
    <s v=""/>
    <s v=""/>
    <s v=""/>
    <s v=""/>
    <s v=""/>
    <s v=""/>
    <s v=""/>
    <s v=""/>
    <s v=""/>
    <s v=""/>
    <n v="1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0"/>
    <n v="0"/>
    <n v="1"/>
  </r>
  <r>
    <s v="9a11d1e7-aecb-4ff4-9b79-1ee3d763be47"/>
    <s v="2021-06-22"/>
    <s v="CARE"/>
    <s v="CARE"/>
    <s v="LFP84"/>
    <s v="Grand'Anse"/>
    <s v="Beaumont"/>
    <s v="Beaumont"/>
    <s v="Centre-ville de Beaumont / Cassanette"/>
    <s v="Marché communal de Beaumont"/>
    <s v="Milieu urbain"/>
    <x v="0"/>
    <s v=""/>
    <s v=""/>
    <s v=""/>
    <s v=""/>
    <s v=""/>
    <s v=""/>
    <s v=""/>
    <s v=""/>
    <s v=""/>
    <s v=""/>
    <s v=""/>
    <s v=""/>
    <s v=""/>
    <s v=""/>
    <s v=""/>
    <n v="1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0"/>
    <n v="0"/>
    <n v="1"/>
  </r>
  <r>
    <s v="063e3788-b5d3-4f99-add8-62dd44db6aa3"/>
    <s v="2021-06-22"/>
    <s v="CARE"/>
    <s v="CARE"/>
    <s v="LFP84"/>
    <s v="Grand'Anse"/>
    <s v="Beaumont"/>
    <s v="Beaumont"/>
    <s v="Centre-ville de Beaumont / Cassanette"/>
    <s v="Marché communal de Beaumont"/>
    <s v="Milieu urbain"/>
    <x v="0"/>
    <s v=""/>
    <s v=""/>
    <s v=""/>
    <s v=""/>
    <s v=""/>
    <s v=""/>
    <s v=""/>
    <s v=""/>
    <s v=""/>
    <s v=""/>
    <s v=""/>
    <s v=""/>
    <s v=""/>
    <s v=""/>
    <s v=""/>
    <n v="12"/>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0"/>
    <n v="0"/>
    <n v="0"/>
    <n v="0"/>
    <n v="0"/>
    <n v="0"/>
    <n v="0"/>
    <n v="0"/>
    <n v="0"/>
    <n v="0"/>
    <n v="1"/>
  </r>
  <r>
    <s v="f0260517-110d-4bd1-88cd-025e3e4d61c3"/>
    <s v="2021-06-22"/>
    <s v="CARE"/>
    <s v="CARE"/>
    <s v="LFP84"/>
    <s v="Grand'Anse"/>
    <s v="Beaumont"/>
    <s v="Beaumont"/>
    <s v="Centre-ville de Beaumont / Cassanette"/>
    <s v="Marché communal de Beaumont"/>
    <s v="Milieu urbain"/>
    <x v="0"/>
    <s v=""/>
    <s v=""/>
    <s v=""/>
    <s v=""/>
    <s v=""/>
    <s v=""/>
    <s v=""/>
    <s v=""/>
    <s v=""/>
    <s v=""/>
    <s v=""/>
    <s v=""/>
    <s v=""/>
    <s v=""/>
    <s v=""/>
    <n v="1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0"/>
    <n v="0"/>
    <n v="1"/>
  </r>
  <r>
    <s v="f9049e2d-c5fb-4ce8-a144-4394db3c0e36"/>
    <s v="2021-06-22"/>
    <s v="CARE"/>
    <s v="CARE"/>
    <s v="LFP84"/>
    <s v="Grand'Anse"/>
    <s v="Beaumont"/>
    <s v="Beaumont"/>
    <s v="Centre-ville de Beaumont / Cassanette"/>
    <s v="Marché communal de Beaumont"/>
    <s v="Milieu urbain"/>
    <x v="0"/>
    <s v=""/>
    <s v=""/>
    <s v=""/>
    <s v=""/>
    <s v=""/>
    <s v=""/>
    <s v=""/>
    <s v=""/>
    <s v=""/>
    <s v=""/>
    <s v=""/>
    <s v=""/>
    <s v=""/>
    <s v=""/>
    <s v=""/>
    <n v="1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87928f2e-885c-4f1e-b275-e5e479f6008a"/>
    <s v="2021-06-22"/>
    <s v="CARE"/>
    <s v="CARE"/>
    <s v="LFP84"/>
    <s v="Grand'Anse"/>
    <s v="Beaumont"/>
    <s v="Beaumont"/>
    <s v="Centre-ville de Beaumont / Cassanette"/>
    <s v="Marché communal de Beaumont"/>
    <s v="Milieu urbain"/>
    <x v="0"/>
    <s v=""/>
    <s v=""/>
    <s v=""/>
    <s v=""/>
    <s v=""/>
    <s v=""/>
    <s v=""/>
    <s v=""/>
    <s v=""/>
    <s v=""/>
    <s v=""/>
    <s v=""/>
    <s v=""/>
    <s v=""/>
    <s v=""/>
    <n v="12"/>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0fa2ed95-e6af-499c-a5a2-0c94f15fb05b"/>
    <s v="2021-06-22"/>
    <s v="CARE"/>
    <s v="CARE"/>
    <s v="LFP84"/>
    <s v="Grand'Anse"/>
    <s v="Beaumont"/>
    <s v="Beaumont"/>
    <s v="Centre-ville de Beaumont / Cassanette"/>
    <s v="Marché communal de Beaumont"/>
    <s v="Milieu urbain"/>
    <x v="0"/>
    <s v=""/>
    <s v=""/>
    <s v=""/>
    <s v=""/>
    <s v=""/>
    <s v=""/>
    <s v=""/>
    <s v=""/>
    <s v=""/>
    <s v=""/>
    <s v=""/>
    <s v=""/>
    <s v=""/>
    <s v=""/>
    <s v=""/>
    <n v="12"/>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97209862-7e62-4c02-962b-9ac018828943"/>
    <s v="2021-06-22"/>
    <s v="CARE"/>
    <s v="CARE"/>
    <s v="LFP84"/>
    <s v="Grand'Anse"/>
    <s v="Beaumont"/>
    <s v="Beaumont"/>
    <s v="Centre-ville de Beaumont / Cassanette"/>
    <s v="Marché communal de Beaumont"/>
    <s v="Milieu urbain"/>
    <x v="0"/>
    <s v=""/>
    <s v=""/>
    <s v=""/>
    <s v=""/>
    <s v=""/>
    <s v=""/>
    <s v=""/>
    <s v=""/>
    <s v=""/>
    <s v=""/>
    <s v=""/>
    <s v=""/>
    <s v=""/>
    <s v=""/>
    <s v=""/>
    <n v="1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b3ac3325-1cc6-4f3d-b9e0-0d40bd55589f"/>
    <s v="2021-06-22"/>
    <s v="CARE"/>
    <s v="CARE"/>
    <s v="LFP84"/>
    <s v="Grand'Anse"/>
    <s v="Beaumont"/>
    <s v="Beaumont"/>
    <s v="Centre-ville de Beaumont / Cassanette"/>
    <s v="Marché communal de Beaumont"/>
    <s v="Milieu urbain"/>
    <x v="0"/>
    <s v=""/>
    <s v=""/>
    <s v=""/>
    <s v=""/>
    <s v=""/>
    <s v=""/>
    <s v=""/>
    <s v=""/>
    <s v=""/>
    <s v=""/>
    <s v=""/>
    <s v=""/>
    <s v=""/>
    <s v=""/>
    <s v=""/>
    <n v="13"/>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b9abe0b0-9055-460f-a5f7-fcb4a734e8e0"/>
    <s v="2021-06-24"/>
    <s v="CARE"/>
    <s v="CARE"/>
    <s v="MSA01"/>
    <s v="Grand'Anse"/>
    <s v="Chambellan"/>
    <s v="Chambellan"/>
    <s v="Centre-ville de Chambellan / Dejean"/>
    <s v="Marché communal de Chambellan"/>
    <s v="Milieu rural"/>
    <x v="0"/>
    <s v=""/>
    <s v=""/>
    <s v=""/>
    <s v=""/>
    <s v=""/>
    <s v=""/>
    <s v=""/>
    <s v=""/>
    <s v=""/>
    <s v=""/>
    <s v=""/>
    <s v=""/>
    <s v=""/>
    <s v=""/>
    <s v=""/>
    <n v="13"/>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Non"/>
    <s v="Oui, chaque fois"/>
    <s v="Oui"/>
    <n v="0"/>
    <n v="0"/>
    <n v="0"/>
    <n v="0"/>
    <n v="0"/>
    <n v="1"/>
    <n v="0"/>
    <n v="0"/>
    <n v="0"/>
    <n v="0"/>
    <n v="0"/>
  </r>
  <r>
    <s v="db9b7f10-0320-4372-884e-954204ff68c2"/>
    <s v="2021-06-24"/>
    <s v="CARE"/>
    <s v="CARE"/>
    <s v="MSA01"/>
    <s v="Grand'Anse"/>
    <s v="Chambellan"/>
    <s v="Chambellan"/>
    <s v="Centre-ville de Chambellan / Dejean"/>
    <s v="Marché communal de Chambellan"/>
    <s v="Milieu rural"/>
    <x v="0"/>
    <s v=""/>
    <s v=""/>
    <s v=""/>
    <s v=""/>
    <s v=""/>
    <s v=""/>
    <s v=""/>
    <s v=""/>
    <s v=""/>
    <s v=""/>
    <s v=""/>
    <s v=""/>
    <s v=""/>
    <s v=""/>
    <s v=""/>
    <n v="13"/>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Autre"/>
    <s v="Parce que c’est la possibilité que j’ai, et je fais confiance à cette eau"/>
    <s v="Moins de 15 min au total"/>
    <s v="Non"/>
    <s v="Oui, chaque fois"/>
    <s v="Oui"/>
    <n v="0"/>
    <n v="0"/>
    <n v="0"/>
    <n v="0"/>
    <n v="0"/>
    <n v="1"/>
    <n v="0"/>
    <n v="0"/>
    <n v="0"/>
    <n v="0"/>
    <n v="0"/>
  </r>
  <r>
    <s v="83f9ba1d-563f-4358-abb8-66fd58728ee5"/>
    <s v="2021-06-24"/>
    <s v="CARE"/>
    <s v="CARE"/>
    <s v="MSA01"/>
    <s v="Grand'Anse"/>
    <s v="Chambellan"/>
    <s v="Chambellan"/>
    <s v="Centre-ville de Chambellan / Dejean"/>
    <s v="Marché communal de Chambellan"/>
    <s v="Milieu rural"/>
    <x v="0"/>
    <s v=""/>
    <s v=""/>
    <s v=""/>
    <s v=""/>
    <s v=""/>
    <s v=""/>
    <s v=""/>
    <s v=""/>
    <s v=""/>
    <s v=""/>
    <s v=""/>
    <s v=""/>
    <s v=""/>
    <s v=""/>
    <s v=""/>
    <n v="13"/>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1"/>
    <n v="0"/>
    <n v="0"/>
  </r>
  <r>
    <s v="fc895277-691e-409b-8c03-cb97b0c651da"/>
    <s v="2021-06-24"/>
    <s v="CARE"/>
    <s v="CARE"/>
    <s v="MSA01"/>
    <s v="Grand'Anse"/>
    <s v="Chambellan"/>
    <s v="Chambellan"/>
    <s v="Centre-ville de Chambellan / Dejean"/>
    <s v="Marché communal de Chambellan"/>
    <s v="Milieu rural"/>
    <x v="0"/>
    <s v=""/>
    <s v=""/>
    <s v=""/>
    <s v=""/>
    <s v=""/>
    <s v=""/>
    <s v=""/>
    <s v=""/>
    <s v=""/>
    <s v=""/>
    <s v=""/>
    <s v=""/>
    <s v=""/>
    <s v=""/>
    <s v=""/>
    <n v="13"/>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607351bf-b9f5-45f9-b1c3-22786d947176"/>
    <s v="2021-06-24"/>
    <s v="CARE"/>
    <s v="CARE"/>
    <s v="MSA01"/>
    <s v="Grand'Anse"/>
    <s v="Chambellan"/>
    <s v="Chambellan"/>
    <s v="Centre-ville de Chambellan / Dejean"/>
    <s v="Marché communal de Chambellan"/>
    <s v="Milieu rural"/>
    <x v="1"/>
    <s v=""/>
    <s v=""/>
    <s v=""/>
    <s v=""/>
    <s v=""/>
    <s v=""/>
    <s v=""/>
    <n v="15"/>
    <n v="25"/>
    <n v="30"/>
    <s v=""/>
    <n v="30"/>
    <n v="56.6666666666666"/>
    <n v="75"/>
    <n v="5"/>
    <s v=""/>
    <x v="1"/>
    <s v="Détaillant sur une table"/>
    <n v="1"/>
    <n v="0"/>
    <n v="0"/>
    <n v="0"/>
    <n v="0"/>
    <n v="0"/>
    <n v="0"/>
    <n v="0"/>
    <n v="0"/>
    <n v="0"/>
    <s v="Non, il n'y a pas eu de variation"/>
    <s v="Plus de 60"/>
    <s v=""/>
    <s v=""/>
    <s v=""/>
    <s v=""/>
    <s v=""/>
    <s v=""/>
    <s v=""/>
    <s v="Non"/>
    <s v="Oui"/>
    <s v="Oui"/>
    <s v=""/>
    <s v="Oui"/>
    <s v="Oui"/>
    <s v="Oui"/>
    <s v="Oui"/>
    <s v=""/>
    <s v=""/>
    <s v=""/>
    <s v=""/>
    <s v=""/>
    <s v=""/>
    <s v=""/>
    <s v=""/>
    <s v=""/>
    <s v=""/>
    <s v=""/>
    <s v=""/>
    <s v=""/>
    <s v=""/>
    <s v=""/>
    <s v=""/>
    <s v=""/>
    <s v=""/>
    <s v=""/>
    <s v=""/>
    <s v=""/>
    <s v=""/>
    <s v=""/>
    <s v=""/>
    <x v="0"/>
    <s v=""/>
    <s v=""/>
    <s v=""/>
    <s v=""/>
    <s v=""/>
    <s v="Non"/>
    <s v=""/>
    <s v=""/>
    <s v=""/>
    <s v=""/>
    <s v=""/>
    <s v=""/>
    <s v=""/>
    <s v=""/>
    <s v=""/>
    <s v=""/>
    <s v=""/>
    <s v=""/>
    <s v=""/>
    <s v=""/>
    <s v=""/>
    <s v=""/>
    <s v=""/>
    <s v=""/>
    <s v=""/>
    <s v=""/>
    <s v=""/>
    <s v=""/>
    <s v=""/>
    <s v="Oui"/>
    <s v="Oui"/>
    <s v="Oui"/>
    <s v="Grand'Anse"/>
    <s v="Meme"/>
    <s v="Jérémie"/>
    <s v="Différent"/>
    <s v=""/>
    <s v=""/>
    <s v=""/>
    <s v=""/>
    <s v=""/>
    <s v=""/>
    <s v=""/>
    <s v=""/>
    <s v=""/>
    <s v=""/>
    <s v=""/>
    <s v=""/>
    <s v=""/>
    <s v=""/>
    <s v=""/>
    <s v=""/>
    <s v=""/>
    <s v=""/>
    <s v=""/>
    <s v=""/>
  </r>
  <r>
    <s v="06e40db0-77d2-480b-81c1-b1fcaff358d9"/>
    <s v="2021-06-24"/>
    <s v="CARE"/>
    <s v="CARE"/>
    <s v="MSA01"/>
    <s v="Grand'Anse"/>
    <s v="Chambellan"/>
    <s v="Chambellan"/>
    <s v="Centre-ville de Chambellan / Dejean"/>
    <s v="Marché communal de Chambellan"/>
    <s v="Milieu rural"/>
    <x v="1"/>
    <s v=""/>
    <s v=""/>
    <s v=""/>
    <s v=""/>
    <s v=""/>
    <s v=""/>
    <s v=""/>
    <n v="15"/>
    <n v="25"/>
    <n v="30"/>
    <s v=""/>
    <n v="30"/>
    <n v="56.6666666666666"/>
    <n v="75"/>
    <n v="5"/>
    <s v=""/>
    <x v="1"/>
    <s v="Détaillant sur une table"/>
    <n v="1"/>
    <n v="0"/>
    <n v="0"/>
    <n v="0"/>
    <n v="0"/>
    <n v="0"/>
    <n v="0"/>
    <n v="0"/>
    <n v="0"/>
    <n v="0"/>
    <s v="Non, il n'y a pas eu de variation"/>
    <s v="Entre 21 et 60"/>
    <s v=""/>
    <s v=""/>
    <s v=""/>
    <s v=""/>
    <s v=""/>
    <s v=""/>
    <s v=""/>
    <s v="Non"/>
    <s v="Oui"/>
    <s v="Oui"/>
    <s v=""/>
    <s v="Je ne sais pas, je ne souhaite pas répondre"/>
    <s v="Oui"/>
    <s v="Oui"/>
    <s v="Oui"/>
    <s v=""/>
    <s v=""/>
    <s v=""/>
    <s v=""/>
    <s v=""/>
    <s v=""/>
    <s v=""/>
    <s v=""/>
    <s v=""/>
    <s v=""/>
    <s v=""/>
    <s v=""/>
    <s v=""/>
    <s v=""/>
    <s v=""/>
    <s v=""/>
    <s v=""/>
    <s v=""/>
    <s v=""/>
    <s v=""/>
    <s v=""/>
    <s v=""/>
    <s v=""/>
    <s v=""/>
    <x v="0"/>
    <s v=""/>
    <s v=""/>
    <s v=""/>
    <s v=""/>
    <s v=""/>
    <s v="Non"/>
    <s v=""/>
    <s v=""/>
    <s v=""/>
    <s v=""/>
    <s v=""/>
    <s v=""/>
    <s v=""/>
    <s v=""/>
    <s v=""/>
    <s v=""/>
    <s v=""/>
    <s v=""/>
    <s v=""/>
    <s v=""/>
    <s v=""/>
    <s v=""/>
    <s v=""/>
    <s v=""/>
    <s v=""/>
    <s v=""/>
    <s v=""/>
    <s v=""/>
    <s v=""/>
    <s v="Oui"/>
    <s v="Oui"/>
    <s v="Oui"/>
    <s v="Grand'Anse"/>
    <s v="Meme"/>
    <s v="Jérémie"/>
    <s v="Différent"/>
    <s v=""/>
    <s v=""/>
    <s v=""/>
    <s v=""/>
    <s v=""/>
    <s v=""/>
    <s v=""/>
    <s v=""/>
    <s v=""/>
    <s v=""/>
    <s v=""/>
    <s v=""/>
    <s v=""/>
    <s v=""/>
    <s v=""/>
    <s v=""/>
    <s v=""/>
    <s v=""/>
    <s v=""/>
    <s v=""/>
  </r>
  <r>
    <s v="6f556e2a-957c-4942-b128-417106e4c743"/>
    <s v="2021-06-24"/>
    <s v="CARE"/>
    <s v="CARE"/>
    <s v="MSA01"/>
    <s v="Grand'Anse"/>
    <s v="Chambellan"/>
    <s v="Chambellan"/>
    <s v="Centre-ville de Chambellan / Dejean"/>
    <s v="Marché communal de Chambellan"/>
    <s v="Milieu rural"/>
    <x v="1"/>
    <s v=""/>
    <s v=""/>
    <s v=""/>
    <s v=""/>
    <s v=""/>
    <s v=""/>
    <s v=""/>
    <n v="15"/>
    <n v="25"/>
    <n v="30"/>
    <s v=""/>
    <n v="30"/>
    <n v="56.6666666666666"/>
    <n v="75"/>
    <n v="5"/>
    <s v=""/>
    <x v="1"/>
    <s v="Détaillant sur une table"/>
    <n v="1"/>
    <n v="0"/>
    <n v="0"/>
    <n v="0"/>
    <n v="0"/>
    <n v="0"/>
    <n v="0"/>
    <n v="0"/>
    <n v="0"/>
    <n v="0"/>
    <s v="Je ne sais pas / Je ne souhaite pas répondre"/>
    <s v="Entre 21 et 60"/>
    <s v=""/>
    <s v=""/>
    <s v=""/>
    <s v=""/>
    <s v=""/>
    <s v=""/>
    <s v=""/>
    <s v="Non"/>
    <s v="Oui"/>
    <s v="Oui"/>
    <s v=""/>
    <s v="Oui"/>
    <s v="Oui"/>
    <s v="Oui"/>
    <s v="Oui"/>
    <s v=""/>
    <s v=""/>
    <s v=""/>
    <s v=""/>
    <s v=""/>
    <s v=""/>
    <s v=""/>
    <s v=""/>
    <s v=""/>
    <s v=""/>
    <s v=""/>
    <s v=""/>
    <s v=""/>
    <s v=""/>
    <s v=""/>
    <s v=""/>
    <s v=""/>
    <s v=""/>
    <s v=""/>
    <s v=""/>
    <s v=""/>
    <s v=""/>
    <s v=""/>
    <s v=""/>
    <x v="0"/>
    <s v=""/>
    <s v=""/>
    <s v=""/>
    <s v=""/>
    <s v=""/>
    <s v="Non"/>
    <s v=""/>
    <s v=""/>
    <s v=""/>
    <s v=""/>
    <s v=""/>
    <s v=""/>
    <s v=""/>
    <s v=""/>
    <s v=""/>
    <s v=""/>
    <s v=""/>
    <s v=""/>
    <s v=""/>
    <s v=""/>
    <s v=""/>
    <s v=""/>
    <s v=""/>
    <s v=""/>
    <s v=""/>
    <s v=""/>
    <s v=""/>
    <s v=""/>
    <s v=""/>
    <s v="Non"/>
    <s v="Oui"/>
    <s v="Oui"/>
    <s v="Grand'Anse"/>
    <s v="Meme"/>
    <s v="Jérémie"/>
    <s v="Différent"/>
    <s v=""/>
    <s v=""/>
    <s v=""/>
    <s v=""/>
    <s v=""/>
    <s v=""/>
    <s v=""/>
    <s v=""/>
    <s v=""/>
    <s v=""/>
    <s v=""/>
    <s v=""/>
    <s v=""/>
    <s v=""/>
    <s v=""/>
    <s v=""/>
    <s v=""/>
    <s v=""/>
    <s v=""/>
    <s v=""/>
  </r>
  <r>
    <s v="be5d6d5b-31e9-4c4c-92c8-0c1195065020"/>
    <s v="2021-06-24"/>
    <s v="CARE"/>
    <s v="CARE"/>
    <s v="MSA01"/>
    <s v="Grand'Anse"/>
    <s v="Chambellan"/>
    <s v="Chambellan"/>
    <s v="Centre-ville de Chambellan / Dejean"/>
    <s v="Marché communal de Chambellan"/>
    <s v="Milieu rural"/>
    <x v="1"/>
    <s v=""/>
    <s v=""/>
    <s v=""/>
    <s v=""/>
    <s v=""/>
    <s v=""/>
    <s v=""/>
    <n v="15"/>
    <n v="25"/>
    <n v="30"/>
    <s v=""/>
    <n v="30"/>
    <n v="56.6666666666666"/>
    <n v="75"/>
    <n v="5"/>
    <s v=""/>
    <x v="1"/>
    <s v="Détaillant sur une table"/>
    <n v="1"/>
    <n v="0"/>
    <n v="0"/>
    <n v="0"/>
    <n v="0"/>
    <n v="0"/>
    <n v="0"/>
    <n v="0"/>
    <n v="0"/>
    <n v="0"/>
    <s v="Oui, il y a plus de commerçants par rapport au mois passé"/>
    <s v="Entre 21 et 60"/>
    <s v=""/>
    <s v=""/>
    <s v=""/>
    <s v=""/>
    <s v=""/>
    <s v=""/>
    <s v=""/>
    <s v="Non"/>
    <s v="Oui"/>
    <s v="Oui"/>
    <s v=""/>
    <s v="Oui"/>
    <s v="Oui"/>
    <s v="Oui"/>
    <s v="Oui"/>
    <s v=""/>
    <s v=""/>
    <s v=""/>
    <s v=""/>
    <s v=""/>
    <s v=""/>
    <s v=""/>
    <s v=""/>
    <s v=""/>
    <s v=""/>
    <s v=""/>
    <s v=""/>
    <s v=""/>
    <s v=""/>
    <s v=""/>
    <s v=""/>
    <s v=""/>
    <s v=""/>
    <s v=""/>
    <s v=""/>
    <s v=""/>
    <s v=""/>
    <s v=""/>
    <s v=""/>
    <x v="0"/>
    <s v=""/>
    <s v=""/>
    <s v=""/>
    <s v=""/>
    <s v=""/>
    <s v="Non"/>
    <s v=""/>
    <s v=""/>
    <s v=""/>
    <s v=""/>
    <s v=""/>
    <s v=""/>
    <s v=""/>
    <s v=""/>
    <s v=""/>
    <s v=""/>
    <s v=""/>
    <s v=""/>
    <s v=""/>
    <s v=""/>
    <s v=""/>
    <s v=""/>
    <s v=""/>
    <s v=""/>
    <s v=""/>
    <s v=""/>
    <s v=""/>
    <s v=""/>
    <s v=""/>
    <s v="Oui"/>
    <s v="Oui"/>
    <s v="Oui"/>
    <s v="Grand'Anse"/>
    <s v="Meme"/>
    <s v="Jérémie"/>
    <s v="Différent"/>
    <s v=""/>
    <s v=""/>
    <s v=""/>
    <s v=""/>
    <s v=""/>
    <s v=""/>
    <s v=""/>
    <s v=""/>
    <s v=""/>
    <s v=""/>
    <s v=""/>
    <s v=""/>
    <s v=""/>
    <s v=""/>
    <s v=""/>
    <s v=""/>
    <s v=""/>
    <s v=""/>
    <s v=""/>
    <s v=""/>
  </r>
  <r>
    <s v="31d700a1-fbda-4902-9de1-cc3f3a3ef8e0"/>
    <s v="2021-06-24"/>
    <s v="CARE"/>
    <s v="CARE"/>
    <s v="MSA01"/>
    <s v="Grand'Anse"/>
    <s v="Chambellan"/>
    <s v="Chambellan"/>
    <s v="Centre-ville de Chambellan / Dejean"/>
    <s v="Marché communal de Chambellan"/>
    <s v="Milieu rural"/>
    <x v="0"/>
    <s v=""/>
    <s v=""/>
    <s v=""/>
    <s v=""/>
    <s v=""/>
    <s v=""/>
    <s v=""/>
    <s v=""/>
    <s v=""/>
    <s v=""/>
    <s v=""/>
    <s v=""/>
    <s v=""/>
    <s v=""/>
    <s v=""/>
    <n v="13"/>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1"/>
    <n v="0"/>
    <n v="0"/>
  </r>
  <r>
    <s v="6c807fce-0ac0-45fe-a489-9eb4a259d571"/>
    <s v="2021-06-22"/>
    <s v="Save the Children"/>
    <s v="Save the Children"/>
    <s v="ASV758"/>
    <s v="Artibonite"/>
    <s v="L'Estère"/>
    <s v="L'Estère"/>
    <s v="Centre-ville de l'Estère"/>
    <s v="Marché L'Estère"/>
    <s v="Milieu urbain"/>
    <x v="0"/>
    <s v=""/>
    <s v=""/>
    <s v=""/>
    <s v=""/>
    <s v=""/>
    <s v=""/>
    <s v=""/>
    <s v=""/>
    <s v=""/>
    <s v=""/>
    <s v=""/>
    <s v=""/>
    <s v=""/>
    <s v=""/>
    <s v=""/>
    <n v="0.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Oui, chaque fois"/>
    <s v="Non"/>
    <s v=""/>
    <s v=""/>
    <s v=""/>
    <s v=""/>
    <s v=""/>
    <s v=""/>
    <s v=""/>
    <s v=""/>
    <s v=""/>
    <s v=""/>
    <s v=""/>
  </r>
  <r>
    <s v="346ed950-d34c-4a64-9c3c-550e2ef35e56"/>
    <s v="2021-06-22"/>
    <s v="Save the Children"/>
    <s v="Save the Children"/>
    <s v="ASV758"/>
    <s v="Artibonite"/>
    <s v="L'Estère"/>
    <s v="L'Estère"/>
    <s v="Centre-ville de l'Estère"/>
    <s v="Marché L'Estère"/>
    <s v="Milieu urbain"/>
    <x v="0"/>
    <s v=""/>
    <s v=""/>
    <s v=""/>
    <s v=""/>
    <s v=""/>
    <s v=""/>
    <s v=""/>
    <s v=""/>
    <s v=""/>
    <s v=""/>
    <s v=""/>
    <s v=""/>
    <s v=""/>
    <s v=""/>
    <s v=""/>
    <n v="1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b96ce766-819e-4e39-b20c-587d86df10e3"/>
    <s v="2021-06-22"/>
    <s v="Save the Children"/>
    <s v="Save the Children"/>
    <s v="ASV758"/>
    <s v="Artibonite"/>
    <s v="L'Estère"/>
    <s v="L'Estère"/>
    <s v="Centre-ville de l'Estère"/>
    <s v="Marché L'Estère"/>
    <s v="Milieu urbain"/>
    <x v="0"/>
    <s v=""/>
    <s v=""/>
    <s v=""/>
    <s v=""/>
    <s v=""/>
    <s v=""/>
    <s v=""/>
    <s v=""/>
    <s v=""/>
    <s v=""/>
    <s v=""/>
    <s v=""/>
    <s v=""/>
    <s v=""/>
    <s v=""/>
    <n v="1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6f508c77-c754-4e42-806b-019f97c71b5a"/>
    <s v="2021-06-22"/>
    <s v="Save the Children"/>
    <s v="Save the Children"/>
    <s v="ASV758"/>
    <s v="Artibonite"/>
    <s v="L'Estère"/>
    <s v="L'Estère"/>
    <s v="Centre-ville de l'Estère"/>
    <s v="Marché L'Estère"/>
    <s v="Milieu urbain"/>
    <x v="0"/>
    <s v=""/>
    <s v=""/>
    <s v=""/>
    <s v=""/>
    <s v=""/>
    <s v=""/>
    <s v=""/>
    <s v=""/>
    <s v=""/>
    <s v=""/>
    <s v=""/>
    <s v=""/>
    <s v=""/>
    <s v=""/>
    <s v=""/>
    <n v="10"/>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1"/>
    <n v="0"/>
    <n v="0"/>
    <n v="0"/>
    <n v="0"/>
    <n v="0"/>
    <n v="0"/>
    <n v="1"/>
    <n v="0"/>
    <n v="0"/>
  </r>
  <r>
    <s v="872b4835-cce1-42e8-b79d-87b5dd69f0b0"/>
    <s v="2021-06-22"/>
    <s v="Save the Children"/>
    <s v="Save the Children"/>
    <s v="ASV758"/>
    <s v="Artibonite"/>
    <s v="L'Estère"/>
    <s v="L'Estère"/>
    <s v="Centre-ville de l'Estère"/>
    <s v="Marché L'Estère"/>
    <s v="Milieu urbain"/>
    <x v="0"/>
    <s v=""/>
    <s v=""/>
    <s v=""/>
    <s v=""/>
    <s v=""/>
    <s v=""/>
    <s v=""/>
    <s v=""/>
    <s v=""/>
    <s v=""/>
    <s v=""/>
    <s v=""/>
    <s v=""/>
    <s v=""/>
    <s v=""/>
    <n v="10"/>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0"/>
    <n v="0"/>
    <n v="0"/>
    <n v="0"/>
    <n v="0"/>
    <n v="0"/>
    <n v="0"/>
    <n v="0"/>
    <n v="1"/>
    <n v="0"/>
    <n v="0"/>
  </r>
  <r>
    <s v="feff33cd-4415-464c-8a58-2c7e5e9f24c6"/>
    <s v="2021-06-22"/>
    <s v="Save the Children"/>
    <s v="Save the Children"/>
    <s v="ASV758"/>
    <s v="Artibonite"/>
    <s v="L'Estère"/>
    <s v="L'Estère"/>
    <s v="Centre-ville de l'Estère"/>
    <s v="Marché L'Estère"/>
    <s v="Milieu urbain"/>
    <x v="0"/>
    <s v=""/>
    <s v=""/>
    <s v=""/>
    <s v=""/>
    <s v=""/>
    <s v=""/>
    <s v=""/>
    <s v=""/>
    <s v=""/>
    <s v=""/>
    <s v=""/>
    <s v=""/>
    <s v=""/>
    <s v=""/>
    <s v=""/>
    <n v="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Non, jamais."/>
    <s v="Oui"/>
    <n v="0"/>
    <n v="0"/>
    <n v="0"/>
    <n v="0"/>
    <n v="0"/>
    <n v="0"/>
    <n v="1"/>
    <n v="0"/>
    <n v="0"/>
    <n v="0"/>
    <n v="0"/>
  </r>
  <r>
    <s v="4f171898-08bb-4f1b-abf0-b9dcd72162f5"/>
    <s v="2021-06-22"/>
    <s v="Save the Children"/>
    <s v="Save the Children"/>
    <s v="ASV758"/>
    <s v="Artibonite"/>
    <s v="L'Estère"/>
    <s v="L'Estère"/>
    <s v="Centre-ville de l'Estère"/>
    <s v="Marché L'Estère"/>
    <s v="Milieu urbain"/>
    <x v="0"/>
    <s v=""/>
    <s v=""/>
    <s v=""/>
    <s v=""/>
    <s v=""/>
    <s v=""/>
    <s v=""/>
    <s v=""/>
    <s v=""/>
    <s v=""/>
    <s v=""/>
    <s v=""/>
    <s v=""/>
    <s v=""/>
    <s v=""/>
    <n v="1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74ef1536-f7e0-4fc2-89be-9d7d632b1dd8"/>
    <s v="2021-06-22"/>
    <s v="Save the Children"/>
    <s v="Save the Children"/>
    <s v="ASV758"/>
    <s v="Artibonite"/>
    <s v="L'Estère"/>
    <s v="L'Estère"/>
    <s v="Centre-ville de l'Estère"/>
    <s v="Marché L'Estère"/>
    <s v="Milieu urbain"/>
    <x v="0"/>
    <s v=""/>
    <s v=""/>
    <s v=""/>
    <s v=""/>
    <s v=""/>
    <s v=""/>
    <s v=""/>
    <s v=""/>
    <s v=""/>
    <s v=""/>
    <s v=""/>
    <s v=""/>
    <s v=""/>
    <s v=""/>
    <s v=""/>
    <n v="12.5"/>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0"/>
    <n v="0"/>
    <n v="0"/>
    <n v="0"/>
    <n v="0"/>
    <n v="0"/>
    <n v="0"/>
    <n v="0"/>
    <n v="0"/>
    <n v="0"/>
    <n v="1"/>
  </r>
  <r>
    <s v="58a5ea53-edd9-4bbd-8774-2fdebc8267b1"/>
    <s v="2021-06-22"/>
    <s v="Save the Children"/>
    <s v="Save the Children"/>
    <s v="ASV758"/>
    <s v="Artibonite"/>
    <s v="L'Estère"/>
    <s v="L'Estère"/>
    <s v="Centre-ville de l'Estère"/>
    <s v="Marché L'Estère"/>
    <s v="Milieu urbain"/>
    <x v="0"/>
    <s v=""/>
    <s v=""/>
    <s v=""/>
    <s v=""/>
    <s v=""/>
    <s v=""/>
    <s v=""/>
    <s v=""/>
    <s v=""/>
    <s v=""/>
    <s v=""/>
    <s v=""/>
    <s v=""/>
    <s v=""/>
    <s v=""/>
    <n v="10"/>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c0a3b243-6987-4407-8185-32abf3f57fbc"/>
    <s v="2021-06-22"/>
    <s v="Save the Children"/>
    <s v="Save the Children"/>
    <s v="ASV758"/>
    <s v="Artibonite"/>
    <s v="L'Estère"/>
    <s v="L'Estère"/>
    <s v="Centre-ville de l'Estère"/>
    <s v="Marché L'Estère"/>
    <s v="Milieu urbain"/>
    <x v="0"/>
    <s v=""/>
    <s v=""/>
    <s v=""/>
    <s v=""/>
    <s v=""/>
    <s v=""/>
    <s v=""/>
    <s v=""/>
    <s v=""/>
    <s v=""/>
    <s v=""/>
    <s v=""/>
    <s v=""/>
    <s v=""/>
    <s v=""/>
    <n v="15"/>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Entre 15 min et 30 min au total"/>
    <s v="Oui"/>
    <s v=""/>
    <s v="Oui"/>
    <n v="0"/>
    <n v="0"/>
    <n v="0"/>
    <n v="0"/>
    <n v="0"/>
    <n v="0"/>
    <n v="0"/>
    <n v="0"/>
    <n v="1"/>
    <n v="0"/>
    <n v="0"/>
  </r>
  <r>
    <s v="d8f63886-34ce-4592-b051-21ebfddfc2e1"/>
    <s v="2021-06-23"/>
    <s v="Mercy Corps"/>
    <s v="Mercy Corps"/>
    <s v="MC01"/>
    <s v="Ouest"/>
    <s v="Croix-Des-Bouquets"/>
    <s v="Croix-Des-Bouquets"/>
    <s v="Bon repos"/>
    <s v="Marché Séradot"/>
    <s v="Milieu urbain"/>
    <x v="0"/>
    <s v=""/>
    <s v=""/>
    <s v=""/>
    <s v=""/>
    <s v=""/>
    <s v=""/>
    <s v=""/>
    <s v=""/>
    <s v=""/>
    <s v=""/>
    <m/>
    <s v=""/>
    <s v=""/>
    <s v=""/>
    <s v=""/>
    <n v="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0"/>
    <n v="0"/>
    <n v="0"/>
    <n v="0"/>
    <n v="0"/>
    <n v="0"/>
    <n v="0"/>
    <n v="0"/>
    <n v="0"/>
    <n v="0"/>
    <n v="1"/>
  </r>
  <r>
    <s v="8719e08c-04ff-49a2-99bb-0b4af105575e"/>
    <s v="2021-06-23"/>
    <s v="Mercy Corps"/>
    <s v="Mercy Corps"/>
    <s v="MC01"/>
    <s v="Ouest"/>
    <s v="Croix-Des-Bouquets"/>
    <s v="Croix-Des-Bouquets"/>
    <s v="Bon repos"/>
    <s v="Marché Séradot"/>
    <s v="Milieu urbain"/>
    <x v="0"/>
    <s v=""/>
    <s v=""/>
    <s v=""/>
    <s v=""/>
    <s v=""/>
    <s v=""/>
    <s v=""/>
    <s v=""/>
    <s v=""/>
    <s v=""/>
    <s v=""/>
    <s v=""/>
    <s v=""/>
    <s v=""/>
    <s v=""/>
    <n v="6"/>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f5772c76-ffdf-49f9-a0e8-e75e86d1693c"/>
    <s v="2021-06-23"/>
    <s v="Mercy Corps"/>
    <s v="Mercy Corps"/>
    <s v="MC01"/>
    <s v="Ouest"/>
    <s v="Croix-Des-Bouquets"/>
    <s v="Croix-Des-Bouquets"/>
    <s v="Bon repos"/>
    <s v="Marché Séradot"/>
    <s v="Milieu urbain"/>
    <x v="0"/>
    <s v=""/>
    <s v=""/>
    <s v=""/>
    <s v=""/>
    <s v=""/>
    <s v=""/>
    <s v=""/>
    <s v=""/>
    <s v=""/>
    <s v=""/>
    <s v=""/>
    <s v=""/>
    <s v=""/>
    <s v=""/>
    <s v=""/>
    <n v="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Je ne sais pas, je ne souhaite pas répondre"/>
    <s v=""/>
    <s v="Non"/>
    <s v=""/>
    <s v=""/>
    <s v=""/>
    <s v=""/>
    <s v=""/>
    <s v=""/>
    <s v=""/>
    <s v=""/>
    <s v=""/>
    <s v=""/>
    <s v=""/>
  </r>
  <r>
    <s v="550c7975-6791-4fe5-ac8a-98e8db523841"/>
    <s v="2021-06-23"/>
    <s v="Mercy Corps"/>
    <s v="Mercy Corps"/>
    <s v="MC01"/>
    <s v="Ouest"/>
    <s v="Croix-Des-Bouquets"/>
    <s v="Croix-Des-Bouquets"/>
    <s v="Bon repos"/>
    <s v="Marché Séradot"/>
    <s v="Milieu urbain"/>
    <x v="0"/>
    <s v=""/>
    <s v=""/>
    <s v=""/>
    <s v=""/>
    <s v=""/>
    <s v=""/>
    <s v=""/>
    <s v=""/>
    <s v=""/>
    <s v=""/>
    <s v=""/>
    <s v=""/>
    <s v=""/>
    <s v=""/>
    <s v=""/>
    <n v="6"/>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Je ne sais pas, je ne souhaite pas répondre"/>
    <s v=""/>
    <s v="Je ne sais pas, je ne souhaite pas répondre"/>
    <s v=""/>
    <s v=""/>
    <s v=""/>
    <s v=""/>
    <s v=""/>
    <s v=""/>
    <s v=""/>
    <s v=""/>
    <s v=""/>
    <s v=""/>
    <s v=""/>
  </r>
  <r>
    <s v="52221206-c3e5-4a94-95c3-bdabf431145c"/>
    <s v="2021-06-23"/>
    <s v="Mercy Corps"/>
    <s v="Mercy Corps"/>
    <s v="MC01"/>
    <s v="Ouest"/>
    <s v="Croix-Des-Bouquets"/>
    <s v="Croix-Des-Bouquets"/>
    <s v="Bon repos"/>
    <s v="Marché Séradot"/>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C'est le plus près / pratique pour moi"/>
    <s v=""/>
    <s v="Moins de 15 min au total"/>
    <s v="Je ne sais pas, je ne souhaite pas répondre"/>
    <s v=""/>
    <s v="Oui"/>
    <n v="0"/>
    <n v="1"/>
    <n v="0"/>
    <n v="0"/>
    <n v="0"/>
    <n v="0"/>
    <n v="0"/>
    <n v="0"/>
    <n v="0"/>
    <n v="0"/>
    <n v="0"/>
  </r>
  <r>
    <s v="60a2f2a5-e2b3-4e47-bd5e-53c8ee3d52d2"/>
    <s v="2021-06-23"/>
    <s v="Mercy Corps"/>
    <s v="Mercy Corps"/>
    <s v="MC01"/>
    <s v="Ouest"/>
    <s v="Croix-Des-Bouquets"/>
    <s v="Croix-Des-Bouquets"/>
    <s v="Bon repos"/>
    <s v="Marché Séradot"/>
    <s v="Milieu urbain"/>
    <x v="1"/>
    <s v=""/>
    <s v=""/>
    <s v=""/>
    <s v=""/>
    <s v=""/>
    <s v=""/>
    <s v=""/>
    <n v="30"/>
    <n v="15"/>
    <n v="60"/>
    <s v=""/>
    <n v="25"/>
    <n v="75"/>
    <n v="100"/>
    <n v="5"/>
    <s v=""/>
    <x v="1"/>
    <s v="Détaillant sur une table"/>
    <n v="1"/>
    <n v="0"/>
    <n v="0"/>
    <n v="0"/>
    <n v="0"/>
    <n v="0"/>
    <n v="0"/>
    <n v="0"/>
    <n v="0"/>
    <n v="0"/>
    <s v="Oui, il y a moins de commerçants par rapport au mois passé"/>
    <s v="Moins de 20"/>
    <s v=""/>
    <s v=""/>
    <s v=""/>
    <s v=""/>
    <s v=""/>
    <s v=""/>
    <s v=""/>
    <s v="Oui"/>
    <s v="Oui"/>
    <s v="Oui"/>
    <s v=""/>
    <s v="Oui"/>
    <s v="Oui"/>
    <s v="Oui"/>
    <s v="Oui"/>
    <s v=""/>
    <s v=""/>
    <s v=""/>
    <s v=""/>
    <s v=""/>
    <s v=""/>
    <s v=""/>
    <s v=""/>
    <s v=""/>
    <s v=""/>
    <s v=""/>
    <s v=""/>
    <s v=""/>
    <s v=""/>
    <s v=""/>
    <s v=""/>
    <s v=""/>
    <s v=""/>
    <s v=""/>
    <s v=""/>
    <s v=""/>
    <s v=""/>
    <s v=""/>
    <s v=""/>
    <x v="0"/>
    <s v=""/>
    <s v=""/>
    <s v=""/>
    <s v=""/>
    <s v=""/>
    <s v="Non"/>
    <s v=""/>
    <s v=""/>
    <s v=""/>
    <s v=""/>
    <s v=""/>
    <s v=""/>
    <s v=""/>
    <s v=""/>
    <s v=""/>
    <s v=""/>
    <s v=""/>
    <s v=""/>
    <s v=""/>
    <s v=""/>
    <s v=""/>
    <s v=""/>
    <s v=""/>
    <s v=""/>
    <s v=""/>
    <s v=""/>
    <s v=""/>
    <s v=""/>
    <s v=""/>
    <s v="Oui"/>
    <s v="Non"/>
    <s v="Oui"/>
    <s v="Ouest"/>
    <s v="Meme"/>
    <s v="Croix-Des-Bouquets"/>
    <s v="Meme"/>
    <s v=""/>
    <s v=""/>
    <s v=""/>
    <s v=""/>
    <s v=""/>
    <s v=""/>
    <s v=""/>
    <s v=""/>
    <s v=""/>
    <s v=""/>
    <s v=""/>
    <s v=""/>
    <s v=""/>
    <s v=""/>
    <s v=""/>
    <s v=""/>
    <s v=""/>
    <s v=""/>
    <s v=""/>
    <s v=""/>
  </r>
  <r>
    <s v="588a4d2b-7200-419f-b431-e0a4ae535533"/>
    <s v="2021-06-23"/>
    <s v="Mercy Corps"/>
    <s v="Mercy Corps"/>
    <s v="MC01"/>
    <s v="Ouest"/>
    <s v="Croix-Des-Bouquets"/>
    <s v="Croix-Des-Bouquets"/>
    <s v="Bon repos"/>
    <s v="Marché Séradot"/>
    <s v="Milieu urbain"/>
    <x v="1"/>
    <s v=""/>
    <s v=""/>
    <n v="86.956521739130395"/>
    <s v=""/>
    <s v=""/>
    <s v=""/>
    <n v="850"/>
    <n v="30"/>
    <s v=""/>
    <n v="50"/>
    <s v=""/>
    <s v=""/>
    <s v=""/>
    <n v="75"/>
    <s v=""/>
    <s v=""/>
    <x v="0"/>
    <s v="Détaillant avec boutique"/>
    <n v="1"/>
    <n v="0"/>
    <n v="0"/>
    <n v="0"/>
    <n v="0"/>
    <n v="0"/>
    <n v="0"/>
    <n v="0"/>
    <n v="0"/>
    <n v="0"/>
    <s v="Oui, il y a moins de commerçants par rapport au mois passé"/>
    <s v="Entre 21 et 60"/>
    <s v=""/>
    <s v=""/>
    <s v="Oui"/>
    <s v=""/>
    <s v=""/>
    <s v=""/>
    <s v="Oui"/>
    <s v="Oui"/>
    <s v=""/>
    <s v="Oui"/>
    <s v=""/>
    <s v=""/>
    <s v=""/>
    <s v="Oui"/>
    <s v=""/>
    <s v="Oui"/>
    <n v="0"/>
    <n v="0"/>
    <n v="0"/>
    <n v="0"/>
    <n v="0"/>
    <n v="0"/>
    <n v="0"/>
    <n v="0"/>
    <n v="0"/>
    <n v="0"/>
    <n v="0"/>
    <n v="0"/>
    <n v="1"/>
    <n v="0"/>
    <s v="Problème d'insecurité, le magasin du fournisseur a été cambriolé"/>
    <n v="0"/>
    <n v="0"/>
    <n v="1"/>
    <n v="0"/>
    <n v="0"/>
    <n v="0"/>
    <n v="1"/>
    <s v="Non"/>
    <x v="1"/>
    <s v="Oui"/>
    <s v="Ouest"/>
    <s v="Meme"/>
    <s v="Cité Soleil"/>
    <s v="Différent"/>
    <s v="Non"/>
    <s v=""/>
    <s v=""/>
    <s v=""/>
    <s v=""/>
    <s v=""/>
    <s v=""/>
    <s v=""/>
    <s v=""/>
    <s v=""/>
    <s v=""/>
    <s v=""/>
    <s v=""/>
    <s v=""/>
    <s v=""/>
    <s v=""/>
    <s v=""/>
    <s v=""/>
    <s v=""/>
    <s v=""/>
    <s v=""/>
    <s v=""/>
    <s v=""/>
    <s v=""/>
    <s v="Oui"/>
    <s v="Non"/>
    <s v="Oui"/>
    <s v="Ouest"/>
    <s v="Meme"/>
    <s v="Croix-Des-Bouquets"/>
    <s v="Meme"/>
    <s v=""/>
    <s v=""/>
    <s v=""/>
    <s v=""/>
    <s v=""/>
    <s v=""/>
    <s v=""/>
    <s v=""/>
    <s v=""/>
    <s v=""/>
    <s v=""/>
    <s v=""/>
    <s v=""/>
    <s v=""/>
    <s v=""/>
    <s v=""/>
    <s v=""/>
    <s v=""/>
    <s v=""/>
    <s v=""/>
  </r>
  <r>
    <s v="5b6ed150-7c19-451b-b45b-3d8d48c78344"/>
    <s v="2021-06-23"/>
    <s v="Mercy Corps"/>
    <s v="Mercy Corps"/>
    <s v="MC01"/>
    <s v="Ouest"/>
    <s v="Croix-Des-Bouquets"/>
    <s v="Croix-Des-Bouquets"/>
    <s v="Bon repos"/>
    <s v="Marché Séradot"/>
    <s v="Milieu urbain"/>
    <x v="1"/>
    <n v="125"/>
    <n v="115.384615384615"/>
    <n v="141.304347826086"/>
    <n v="103.448275862068"/>
    <s v=""/>
    <s v=""/>
    <n v="850"/>
    <n v="30"/>
    <s v=""/>
    <s v=""/>
    <s v=""/>
    <s v=""/>
    <s v=""/>
    <s v=""/>
    <s v=""/>
    <s v=""/>
    <x v="0"/>
    <s v="Détaillant avec boutique"/>
    <n v="1"/>
    <n v="0"/>
    <n v="1"/>
    <n v="0"/>
    <n v="0"/>
    <n v="0"/>
    <n v="0"/>
    <n v="0"/>
    <n v="0"/>
    <n v="0"/>
    <s v="Oui, il y a moins de commerçants par rapport au mois passé"/>
    <s v="Entre 21 et 60"/>
    <s v="Oui"/>
    <s v="Oui"/>
    <s v="Oui"/>
    <s v="Oui"/>
    <s v=""/>
    <s v=""/>
    <s v="Oui"/>
    <s v="Oui"/>
    <s v=""/>
    <s v=""/>
    <s v=""/>
    <s v=""/>
    <s v=""/>
    <s v=""/>
    <s v=""/>
    <s v="Oui"/>
    <n v="1"/>
    <n v="0"/>
    <n v="0"/>
    <n v="0"/>
    <n v="0"/>
    <n v="0"/>
    <n v="0"/>
    <n v="0"/>
    <n v="0"/>
    <n v="0"/>
    <n v="0"/>
    <n v="0"/>
    <n v="0"/>
    <n v="0"/>
    <s v=""/>
    <n v="1"/>
    <n v="0"/>
    <n v="0"/>
    <n v="0"/>
    <n v="0"/>
    <n v="0"/>
    <n v="1"/>
    <s v="Non"/>
    <x v="2"/>
    <s v="Oui"/>
    <s v="Ouest"/>
    <s v="Meme"/>
    <s v="Cité Soleil"/>
    <s v="Différent"/>
    <s v="Non"/>
    <s v=""/>
    <s v=""/>
    <s v=""/>
    <s v=""/>
    <s v=""/>
    <s v=""/>
    <s v=""/>
    <s v=""/>
    <s v=""/>
    <s v=""/>
    <s v=""/>
    <s v=""/>
    <s v=""/>
    <s v=""/>
    <s v=""/>
    <s v=""/>
    <s v=""/>
    <s v=""/>
    <s v=""/>
    <s v=""/>
    <s v=""/>
    <s v=""/>
    <s v=""/>
    <s v="Oui"/>
    <s v="Oui"/>
    <s v="Oui"/>
    <s v="Ouest"/>
    <s v="Meme"/>
    <s v="Cité Soleil"/>
    <s v="Différent"/>
    <s v=""/>
    <s v=""/>
    <s v=""/>
    <s v=""/>
    <s v=""/>
    <s v=""/>
    <s v=""/>
    <s v=""/>
    <s v=""/>
    <s v=""/>
    <s v=""/>
    <s v=""/>
    <s v=""/>
    <s v=""/>
    <s v=""/>
    <s v=""/>
    <s v=""/>
    <s v=""/>
    <s v=""/>
    <s v=""/>
  </r>
  <r>
    <s v="e820aa73-2f69-413e-91c8-e68b18ada96f"/>
    <s v="2021-06-23"/>
    <s v="Mercy Corps"/>
    <s v="Mercy Corps"/>
    <s v="MC01"/>
    <s v="Ouest"/>
    <s v="Croix-Des-Bouquets"/>
    <s v="Croix-Des-Bouquets"/>
    <s v="Bon repos"/>
    <s v="Marché Séradot"/>
    <s v="Milieu urbain"/>
    <x v="1"/>
    <n v="125"/>
    <n v="115.384615384615"/>
    <n v="152.173913043478"/>
    <n v="103.448275862068"/>
    <s v=""/>
    <s v=""/>
    <n v="800"/>
    <n v="30"/>
    <n v="25"/>
    <n v="65"/>
    <s v=""/>
    <n v="30"/>
    <n v="125"/>
    <n v="75"/>
    <n v="5"/>
    <s v=""/>
    <x v="0"/>
    <s v="Détaillant avec boutique"/>
    <n v="1"/>
    <n v="0"/>
    <n v="0"/>
    <n v="0"/>
    <n v="0"/>
    <n v="0"/>
    <n v="0"/>
    <n v="0"/>
    <n v="0"/>
    <n v="0"/>
    <s v="Oui, il y a moins de commerçants par rapport au mois passé"/>
    <s v="Entre 21 et 60"/>
    <s v="Oui"/>
    <s v="Oui"/>
    <s v="Oui"/>
    <s v="Oui"/>
    <s v=""/>
    <s v=""/>
    <s v="Oui"/>
    <s v="Oui"/>
    <s v="Oui"/>
    <s v="Oui"/>
    <s v=""/>
    <s v="Oui"/>
    <s v="Oui"/>
    <s v="Oui"/>
    <s v="Oui"/>
    <s v="Oui"/>
    <n v="1"/>
    <n v="0"/>
    <n v="0"/>
    <n v="0"/>
    <n v="0"/>
    <n v="0"/>
    <n v="0"/>
    <n v="0"/>
    <n v="0"/>
    <n v="0"/>
    <n v="0"/>
    <n v="0"/>
    <n v="0"/>
    <n v="0"/>
    <s v=""/>
    <n v="1"/>
    <n v="1"/>
    <n v="1"/>
    <n v="1"/>
    <n v="0"/>
    <n v="0"/>
    <n v="1"/>
    <s v="Oui"/>
    <x v="1"/>
    <s v="Oui"/>
    <s v="Ouest"/>
    <s v="Meme"/>
    <s v="Croix-Des-Bouquets"/>
    <s v="Meme"/>
    <s v="Non"/>
    <s v=""/>
    <s v=""/>
    <s v=""/>
    <s v=""/>
    <s v=""/>
    <s v=""/>
    <s v=""/>
    <s v=""/>
    <s v=""/>
    <s v=""/>
    <s v=""/>
    <s v=""/>
    <s v=""/>
    <s v=""/>
    <s v=""/>
    <s v=""/>
    <s v=""/>
    <s v=""/>
    <s v=""/>
    <s v=""/>
    <s v=""/>
    <s v=""/>
    <s v=""/>
    <s v="Oui"/>
    <s v="Non"/>
    <s v="Oui"/>
    <s v="Ouest"/>
    <s v="Meme"/>
    <s v="Croix-Des-Bouquets"/>
    <s v="Meme"/>
    <s v=""/>
    <s v=""/>
    <s v=""/>
    <s v=""/>
    <s v=""/>
    <s v=""/>
    <s v=""/>
    <s v=""/>
    <s v=""/>
    <s v=""/>
    <s v=""/>
    <s v=""/>
    <s v=""/>
    <s v=""/>
    <s v=""/>
    <s v=""/>
    <s v=""/>
    <s v=""/>
    <s v=""/>
    <s v=""/>
  </r>
  <r>
    <s v="b7cb9f53-2c5b-40dc-8167-30375b86dc1d"/>
    <s v="2021-06-24"/>
    <s v="Croix-Rouge Neerlandaise"/>
    <s v="Croix-Rouge Neerlandaise"/>
    <s v="CF_6822"/>
    <s v="Sud-Est"/>
    <s v="Cayes-Jacmel"/>
    <s v="Cayes-Jacmel"/>
    <s v="Cap Rouge"/>
    <s v="Marché de Cap Rouge"/>
    <s v="Milieu rural"/>
    <x v="1"/>
    <n v="156"/>
    <n v="115.384615384615"/>
    <n v="91.3"/>
    <n v="75.862068965517196"/>
    <n v="218.75"/>
    <n v="218.75"/>
    <n v="900"/>
    <s v=""/>
    <s v=""/>
    <s v=""/>
    <s v=""/>
    <s v=""/>
    <s v=""/>
    <s v=""/>
    <s v=""/>
    <s v=""/>
    <x v="1"/>
    <s v="Détaillant avec boutique"/>
    <n v="1"/>
    <n v="0"/>
    <n v="0"/>
    <n v="0"/>
    <n v="0"/>
    <n v="0"/>
    <n v="0"/>
    <n v="0"/>
    <n v="0"/>
    <n v="0"/>
    <s v="Oui, il y a plus de commerçants par rapport au mois passé"/>
    <s v="Entre 21 et 60"/>
    <s v="Oui"/>
    <s v="Oui"/>
    <s v="Oui"/>
    <s v="Oui"/>
    <s v="Oui"/>
    <s v="Oui"/>
    <s v="Oui"/>
    <s v=""/>
    <s v=""/>
    <s v=""/>
    <s v=""/>
    <s v=""/>
    <s v=""/>
    <s v=""/>
    <s v=""/>
    <s v="Oui"/>
    <n v="1"/>
    <n v="0"/>
    <n v="0"/>
    <n v="0"/>
    <n v="0"/>
    <n v="0"/>
    <n v="0"/>
    <n v="0"/>
    <n v="0"/>
    <n v="0"/>
    <n v="0"/>
    <n v="0"/>
    <n v="0"/>
    <n v="0"/>
    <s v=""/>
    <n v="0"/>
    <n v="1"/>
    <n v="1"/>
    <n v="1"/>
    <n v="0"/>
    <n v="0"/>
    <n v="0"/>
    <s v="Oui"/>
    <x v="1"/>
    <s v="Oui"/>
    <s v="Ouest"/>
    <s v="Différent"/>
    <s v="Carrefour"/>
    <s v="Différent"/>
    <s v=""/>
    <s v=""/>
    <s v=""/>
    <s v=""/>
    <s v=""/>
    <s v=""/>
    <s v=""/>
    <s v=""/>
    <s v=""/>
    <s v=""/>
    <s v=""/>
    <s v=""/>
    <s v=""/>
    <s v=""/>
    <s v=""/>
    <s v=""/>
    <s v=""/>
    <s v=""/>
    <s v=""/>
    <s v=""/>
    <s v=""/>
    <s v=""/>
    <s v=""/>
    <s v=""/>
    <s v=""/>
    <s v=""/>
    <s v=""/>
    <s v=""/>
    <s v=""/>
    <s v=""/>
    <s v=""/>
    <s v=""/>
    <s v=""/>
    <s v=""/>
    <s v=""/>
    <s v=""/>
    <s v=""/>
    <s v=""/>
    <s v=""/>
    <s v=""/>
    <s v=""/>
    <s v=""/>
    <s v=""/>
    <s v=""/>
    <s v=""/>
    <s v=""/>
    <s v=""/>
    <s v=""/>
    <s v=""/>
    <s v=""/>
    <s v=""/>
  </r>
  <r>
    <s v="d557d5fe-4778-4819-8f55-033ecab9def2"/>
    <s v="2021-06-24"/>
    <s v="Croix-Rouge Neerlandaise"/>
    <s v="Croix-Rouge Neerlandaise"/>
    <s v="CF_6822"/>
    <s v="Sud-Est"/>
    <s v="Cayes-Jacmel"/>
    <s v="Cayes-Jacmel"/>
    <s v="Cap Rouge"/>
    <s v="Marché de Cap Rouge"/>
    <s v="Milieu rural"/>
    <x v="0"/>
    <s v=""/>
    <s v=""/>
    <s v=""/>
    <s v=""/>
    <s v=""/>
    <s v=""/>
    <s v=""/>
    <s v=""/>
    <s v=""/>
    <s v=""/>
    <s v=""/>
    <s v=""/>
    <s v=""/>
    <s v=""/>
    <s v=""/>
    <n v="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kiosque public (DINEPA)"/>
    <s v="kiosque"/>
    <s v="Il n'y a pas d'autres options dans ma zone"/>
    <s v=""/>
    <s v="Entre 30 min et 1h au total"/>
    <s v="Oui"/>
    <s v=""/>
    <s v="Oui"/>
    <n v="0"/>
    <n v="0"/>
    <n v="0"/>
    <n v="1"/>
    <n v="0"/>
    <n v="0"/>
    <n v="0"/>
    <n v="0"/>
    <n v="0"/>
    <n v="0"/>
    <n v="0"/>
  </r>
  <r>
    <s v="674b77aa-55f9-4491-a09b-33524021cbb9"/>
    <s v="2021-06-24"/>
    <s v="Croix-Rouge Neerlandaise"/>
    <s v="Croix-Rouge Neerlandaise"/>
    <s v="CF_6822"/>
    <s v="Sud-Est"/>
    <s v="Cayes-Jacmel"/>
    <s v="Cayes-Jacmel"/>
    <s v="Cap Rouge"/>
    <s v="Marché de Cap Rouge"/>
    <s v="Milieu rural"/>
    <x v="1"/>
    <n v="152.5"/>
    <n v="115.384615384615"/>
    <n v="91.3"/>
    <n v="93.103448275861993"/>
    <n v="187.5"/>
    <n v="200"/>
    <n v="900"/>
    <s v=""/>
    <s v=""/>
    <s v=""/>
    <s v=""/>
    <s v=""/>
    <s v=""/>
    <s v=""/>
    <s v=""/>
    <s v=""/>
    <x v="1"/>
    <s v="Détaillant avec boutique"/>
    <n v="1"/>
    <n v="0"/>
    <n v="0"/>
    <n v="0"/>
    <n v="0"/>
    <n v="0"/>
    <n v="0"/>
    <n v="0"/>
    <n v="0"/>
    <n v="0"/>
    <s v="Oui, il y a plus de commerçants par rapport au mois passé"/>
    <s v="Entre 21 et 60"/>
    <s v="Oui"/>
    <s v="Oui"/>
    <s v="Oui"/>
    <s v="Oui"/>
    <s v="Oui"/>
    <s v="Oui"/>
    <s v="Oui"/>
    <s v=""/>
    <s v=""/>
    <s v=""/>
    <s v=""/>
    <s v=""/>
    <s v=""/>
    <s v=""/>
    <s v=""/>
    <s v="Oui"/>
    <n v="1"/>
    <n v="0"/>
    <n v="0"/>
    <n v="0"/>
    <n v="0"/>
    <n v="0"/>
    <n v="0"/>
    <n v="0"/>
    <n v="0"/>
    <n v="0"/>
    <n v="0"/>
    <n v="0"/>
    <n v="0"/>
    <n v="0"/>
    <s v=""/>
    <n v="0"/>
    <n v="1"/>
    <n v="1"/>
    <n v="1"/>
    <n v="1"/>
    <n v="0"/>
    <n v="0"/>
    <s v="Oui"/>
    <x v="2"/>
    <s v="Oui"/>
    <s v="Ouest"/>
    <s v="Différent"/>
    <s v="Carrefour"/>
    <s v="Différent"/>
    <s v=""/>
    <s v=""/>
    <s v=""/>
    <s v=""/>
    <s v=""/>
    <s v=""/>
    <s v=""/>
    <s v=""/>
    <s v=""/>
    <s v=""/>
    <s v=""/>
    <s v=""/>
    <s v=""/>
    <s v=""/>
    <s v=""/>
    <s v=""/>
    <s v=""/>
    <s v=""/>
    <s v=""/>
    <s v=""/>
    <s v=""/>
    <s v=""/>
    <s v=""/>
    <s v=""/>
    <s v=""/>
    <s v=""/>
    <s v=""/>
    <s v=""/>
    <s v=""/>
    <s v=""/>
    <s v=""/>
    <s v=""/>
    <s v=""/>
    <s v=""/>
    <s v=""/>
    <s v=""/>
    <s v=""/>
    <s v=""/>
    <s v=""/>
    <s v=""/>
    <s v=""/>
    <s v=""/>
    <s v=""/>
    <s v=""/>
    <s v=""/>
    <s v=""/>
    <s v=""/>
    <s v=""/>
    <s v=""/>
    <s v=""/>
    <s v=""/>
  </r>
  <r>
    <s v="8f194c2d-a9b3-494e-b879-f1ffe4510607"/>
    <s v="2021-06-24"/>
    <s v="Croix-Rouge Neerlandaise"/>
    <s v="Croix-Rouge Neerlandaise"/>
    <s v="CF_6822"/>
    <s v="Sud-Est"/>
    <s v="Cayes-Jacmel"/>
    <s v="Cayes-Jacmel"/>
    <s v="Cap Rouge"/>
    <s v="Marché de Cap Rouge"/>
    <s v="Milieu rural"/>
    <x v="1"/>
    <s v=""/>
    <n v="115.384615384615"/>
    <s v=""/>
    <s v=""/>
    <n v="187.5"/>
    <s v=""/>
    <n v="900"/>
    <s v=""/>
    <s v=""/>
    <s v=""/>
    <s v=""/>
    <s v=""/>
    <s v=""/>
    <s v=""/>
    <s v=""/>
    <s v=""/>
    <x v="1"/>
    <s v="Détaillant avec boutique"/>
    <n v="1"/>
    <n v="0"/>
    <n v="0"/>
    <n v="0"/>
    <n v="0"/>
    <n v="0"/>
    <n v="0"/>
    <n v="0"/>
    <n v="0"/>
    <n v="0"/>
    <s v="Oui, il y a moins de commerçants par rapport au mois passé"/>
    <s v="Moins de 20"/>
    <s v=""/>
    <s v="Oui"/>
    <s v=""/>
    <s v=""/>
    <s v="Oui"/>
    <s v=""/>
    <s v="Oui"/>
    <s v=""/>
    <s v=""/>
    <s v=""/>
    <s v=""/>
    <s v=""/>
    <s v=""/>
    <s v=""/>
    <s v=""/>
    <s v="Oui"/>
    <n v="0"/>
    <n v="0"/>
    <n v="0"/>
    <n v="0"/>
    <n v="1"/>
    <n v="0"/>
    <n v="0"/>
    <n v="0"/>
    <n v="0"/>
    <n v="0"/>
    <n v="0"/>
    <n v="0"/>
    <n v="0"/>
    <n v="0"/>
    <s v=""/>
    <n v="0"/>
    <n v="1"/>
    <n v="0"/>
    <n v="0"/>
    <n v="1"/>
    <n v="0"/>
    <n v="1"/>
    <s v="Oui"/>
    <x v="2"/>
    <s v="Oui"/>
    <s v="Artibonite"/>
    <s v="Différent"/>
    <s v="Saint-Marc"/>
    <s v="Différent"/>
    <s v=""/>
    <s v=""/>
    <s v=""/>
    <s v=""/>
    <s v=""/>
    <s v=""/>
    <s v=""/>
    <s v=""/>
    <s v=""/>
    <s v=""/>
    <s v=""/>
    <s v=""/>
    <s v=""/>
    <s v=""/>
    <s v=""/>
    <s v=""/>
    <s v=""/>
    <s v=""/>
    <s v=""/>
    <s v=""/>
    <s v=""/>
    <s v=""/>
    <s v=""/>
    <s v=""/>
    <s v=""/>
    <s v=""/>
    <s v=""/>
    <s v=""/>
    <s v=""/>
    <s v=""/>
    <s v=""/>
    <s v=""/>
    <s v=""/>
    <s v=""/>
    <s v=""/>
    <s v=""/>
    <s v=""/>
    <s v=""/>
    <s v=""/>
    <s v=""/>
    <s v=""/>
    <s v=""/>
    <s v=""/>
    <s v=""/>
    <s v=""/>
    <s v=""/>
    <s v=""/>
    <s v=""/>
    <s v=""/>
    <s v=""/>
    <s v=""/>
  </r>
  <r>
    <s v="961f22e2-7a85-4b73-83de-1c6fe69d3de2"/>
    <s v="2021-06-24"/>
    <s v="Croix-Rouge Neerlandaise"/>
    <s v="Croix-Rouge Neerlandaise"/>
    <s v="CF_6822"/>
    <s v="Sud-Est"/>
    <s v="Cayes-Jacmel"/>
    <s v="Cayes-Jacmel"/>
    <s v="Cap Rouge"/>
    <s v="Marché de Cap Rouge"/>
    <s v="Milieu rural"/>
    <x v="0"/>
    <s v=""/>
    <s v=""/>
    <s v=""/>
    <s v=""/>
    <s v=""/>
    <s v=""/>
    <s v=""/>
    <s v=""/>
    <s v=""/>
    <s v=""/>
    <s v=""/>
    <s v=""/>
    <s v=""/>
    <s v=""/>
    <s v=""/>
    <n v="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kiosque public (DINEPA)"/>
    <s v="kiosque"/>
    <s v="C'est le moins cher"/>
    <s v=""/>
    <s v="Entre 15 min et 30 min au total"/>
    <s v="Oui"/>
    <s v=""/>
    <s v="Oui"/>
    <n v="0"/>
    <n v="0"/>
    <n v="0"/>
    <n v="1"/>
    <n v="0"/>
    <n v="0"/>
    <n v="0"/>
    <n v="0"/>
    <n v="0"/>
    <n v="0"/>
    <n v="0"/>
  </r>
  <r>
    <s v="53c39161-9cb7-42bf-9bd0-7af13fbe842e"/>
    <s v="2021-06-24"/>
    <s v="Croix-Rouge Neerlandaise"/>
    <s v="Croix-Rouge Neerlandaise"/>
    <s v="CF_6822"/>
    <s v="Sud-Est"/>
    <s v="Cayes-Jacmel"/>
    <s v="Cayes-Jacmel"/>
    <s v="Cap Rouge"/>
    <s v="Marché de Cap Rouge"/>
    <s v="Milieu rural"/>
    <x v="1"/>
    <s v=""/>
    <n v="115.384615384615"/>
    <n v="91.3"/>
    <n v="93.103448275861993"/>
    <n v="187.5"/>
    <s v=""/>
    <n v="900"/>
    <n v="35"/>
    <s v=""/>
    <s v=""/>
    <s v=""/>
    <n v="25"/>
    <n v="100"/>
    <n v="100"/>
    <s v=""/>
    <s v=""/>
    <x v="0"/>
    <s v="Détaillant sur une table"/>
    <n v="1"/>
    <n v="0"/>
    <n v="0"/>
    <n v="0"/>
    <n v="0"/>
    <n v="0"/>
    <n v="0"/>
    <n v="0"/>
    <n v="0"/>
    <n v="0"/>
    <s v="Oui, il y a moins de commerçants par rapport au mois passé"/>
    <s v="Moins de 20"/>
    <s v=""/>
    <s v="Oui"/>
    <s v="Oui"/>
    <s v="Oui"/>
    <s v="Oui"/>
    <s v=""/>
    <s v="Oui"/>
    <s v="Oui"/>
    <s v=""/>
    <s v=""/>
    <s v=""/>
    <s v="Oui"/>
    <s v="Oui"/>
    <s v="Oui"/>
    <s v=""/>
    <s v="Oui"/>
    <n v="0"/>
    <n v="0"/>
    <n v="0"/>
    <n v="0"/>
    <n v="1"/>
    <n v="0"/>
    <n v="0"/>
    <n v="0"/>
    <n v="0"/>
    <n v="0"/>
    <n v="0"/>
    <n v="0"/>
    <n v="0"/>
    <n v="0"/>
    <s v=""/>
    <n v="0"/>
    <n v="1"/>
    <n v="0"/>
    <n v="1"/>
    <n v="0"/>
    <n v="0"/>
    <n v="1"/>
    <s v="Oui"/>
    <x v="1"/>
    <s v="Oui"/>
    <s v="Artibonite"/>
    <s v="Différent"/>
    <s v="Saint-Marc"/>
    <s v="Différent"/>
    <s v="Oui"/>
    <n v="1"/>
    <n v="0"/>
    <n v="0"/>
    <n v="0"/>
    <n v="0"/>
    <n v="0"/>
    <n v="0"/>
    <n v="0"/>
    <n v="0"/>
    <n v="0"/>
    <n v="0"/>
    <n v="0"/>
    <n v="0"/>
    <s v=""/>
    <s v="Savon lessive Dentifrice Serviettes hygiéniques Savon pour se laver"/>
    <n v="1"/>
    <n v="0"/>
    <n v="1"/>
    <n v="0"/>
    <n v="1"/>
    <n v="0"/>
    <n v="0"/>
    <n v="1"/>
    <s v="Oui"/>
    <s v="Non"/>
    <s v="Oui"/>
    <s v="Ouest"/>
    <s v="Différent"/>
    <s v="Carrefour"/>
    <s v="Différent"/>
    <s v=""/>
    <s v=""/>
    <s v=""/>
    <s v=""/>
    <s v=""/>
    <s v=""/>
    <s v=""/>
    <s v=""/>
    <s v=""/>
    <s v=""/>
    <s v=""/>
    <s v=""/>
    <s v=""/>
    <s v=""/>
    <s v=""/>
    <s v=""/>
    <s v=""/>
    <s v=""/>
    <s v=""/>
    <s v=""/>
  </r>
  <r>
    <s v="ecf578bd-5b81-4b14-9104-3e55da379016"/>
    <s v="2021-06-24"/>
    <s v="Croix-Rouge Neerlandaise"/>
    <s v="Croix-Rouge Neerlandaise"/>
    <s v="CF_6822"/>
    <s v="Sud-Est"/>
    <s v="Cayes-Jacmel"/>
    <s v="Cayes-Jacmel"/>
    <s v="Cap Rouge"/>
    <s v="Marché de Cap Rouge"/>
    <s v="Milieu rural"/>
    <x v="1"/>
    <n v="152.5"/>
    <n v="115.384615384615"/>
    <n v="91.3"/>
    <n v="93.103448275861993"/>
    <n v="187.5"/>
    <n v="200"/>
    <n v="900"/>
    <s v=""/>
    <s v=""/>
    <s v=""/>
    <s v=""/>
    <s v=""/>
    <s v=""/>
    <s v=""/>
    <s v=""/>
    <s v=""/>
    <x v="1"/>
    <s v="Détaillant avec boutique"/>
    <n v="1"/>
    <n v="0"/>
    <n v="0"/>
    <n v="0"/>
    <n v="0"/>
    <n v="0"/>
    <n v="0"/>
    <n v="0"/>
    <n v="0"/>
    <n v="0"/>
    <s v="Oui, il y a plus de commerçants par rapport au mois passé"/>
    <s v="Entre 21 et 60"/>
    <s v="Oui"/>
    <s v="Oui"/>
    <s v="Oui"/>
    <s v="Non"/>
    <s v="Oui"/>
    <s v="Oui"/>
    <s v="Oui"/>
    <s v=""/>
    <s v=""/>
    <s v=""/>
    <s v=""/>
    <s v=""/>
    <s v=""/>
    <s v=""/>
    <s v=""/>
    <s v="Oui"/>
    <n v="0"/>
    <n v="1"/>
    <n v="0"/>
    <n v="0"/>
    <n v="0"/>
    <n v="0"/>
    <n v="0"/>
    <n v="0"/>
    <n v="0"/>
    <n v="0"/>
    <n v="0"/>
    <n v="0"/>
    <n v="0"/>
    <n v="0"/>
    <s v=""/>
    <n v="1"/>
    <n v="1"/>
    <n v="1"/>
    <n v="1"/>
    <n v="1"/>
    <n v="1"/>
    <n v="1"/>
    <s v="Oui"/>
    <x v="2"/>
    <s v="Oui"/>
    <s v="Artibonite"/>
    <s v="Différent"/>
    <s v="Saint-Marc"/>
    <s v="Différent"/>
    <s v=""/>
    <s v=""/>
    <s v=""/>
    <s v=""/>
    <s v=""/>
    <s v=""/>
    <s v=""/>
    <s v=""/>
    <s v=""/>
    <s v=""/>
    <s v=""/>
    <s v=""/>
    <s v=""/>
    <s v=""/>
    <s v=""/>
    <s v=""/>
    <s v=""/>
    <s v=""/>
    <s v=""/>
    <s v=""/>
    <s v=""/>
    <s v=""/>
    <s v=""/>
    <s v=""/>
    <s v=""/>
    <s v=""/>
    <s v=""/>
    <s v=""/>
    <s v=""/>
    <s v=""/>
    <s v=""/>
    <s v=""/>
    <s v=""/>
    <s v=""/>
    <s v=""/>
    <s v=""/>
    <s v=""/>
    <s v=""/>
    <s v=""/>
    <s v=""/>
    <s v=""/>
    <s v=""/>
    <s v=""/>
    <s v=""/>
    <s v=""/>
    <s v=""/>
    <s v=""/>
    <s v=""/>
    <s v=""/>
    <s v=""/>
    <s v=""/>
  </r>
  <r>
    <s v="8a361219-a2a3-4839-8843-2901c117ad4b"/>
    <s v="2021-06-24"/>
    <s v="Croix-Rouge Neerlandaise"/>
    <s v="Croix-Rouge Neerlandaise"/>
    <s v="CF_6822"/>
    <s v="Sud-Est"/>
    <s v="Cayes-Jacmel"/>
    <s v="Cayes-Jacmel"/>
    <s v="Cap Rouge"/>
    <s v="Marché de Cap Rouge"/>
    <s v="Milieu rural"/>
    <x v="0"/>
    <s v=""/>
    <s v=""/>
    <s v=""/>
    <s v=""/>
    <s v=""/>
    <s v=""/>
    <s v=""/>
    <s v=""/>
    <s v=""/>
    <s v=""/>
    <s v=""/>
    <s v=""/>
    <s v=""/>
    <s v=""/>
    <s v=""/>
    <n v="1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kiosque public (DINEPA)"/>
    <s v="kiosque"/>
    <s v="Il n'y a pas d'autres options dans ma zone"/>
    <s v=""/>
    <s v="Plus d'1h au total"/>
    <s v="Oui"/>
    <s v=""/>
    <s v="Oui"/>
    <n v="0"/>
    <n v="0"/>
    <n v="0"/>
    <n v="1"/>
    <n v="0"/>
    <n v="0"/>
    <n v="0"/>
    <n v="0"/>
    <n v="0"/>
    <n v="0"/>
    <n v="0"/>
  </r>
  <r>
    <s v="deb91434-e0e5-436e-bc66-f82e94ddd68a"/>
    <s v="2021-06-24"/>
    <s v="Croix-Rouge Neerlandaise"/>
    <s v="Croix-Rouge Neerlandaise"/>
    <s v="CF_6822"/>
    <s v="Sud-Est"/>
    <s v="Cayes-Jacmel"/>
    <s v="Cayes-Jacmel"/>
    <s v="Cap Rouge"/>
    <s v="Marché de Cap Rouge"/>
    <s v="Milieu rural"/>
    <x v="1"/>
    <s v=""/>
    <n v="115.384615384615"/>
    <n v="91.3"/>
    <n v="93.103448275861993"/>
    <s v=""/>
    <s v=""/>
    <n v="900"/>
    <s v=""/>
    <s v=""/>
    <s v=""/>
    <s v=""/>
    <s v=""/>
    <s v=""/>
    <s v=""/>
    <s v=""/>
    <s v=""/>
    <x v="1"/>
    <s v="Détaillant avec boutique"/>
    <n v="1"/>
    <n v="0"/>
    <n v="0"/>
    <n v="0"/>
    <n v="0"/>
    <n v="0"/>
    <n v="0"/>
    <n v="0"/>
    <n v="0"/>
    <n v="0"/>
    <s v="Oui, il y a plus de commerçants par rapport au mois passé"/>
    <s v="Entre 21 et 60"/>
    <s v=""/>
    <s v="Oui"/>
    <s v="Oui"/>
    <s v="Oui"/>
    <s v=""/>
    <s v=""/>
    <s v="Oui"/>
    <s v=""/>
    <s v=""/>
    <s v=""/>
    <s v=""/>
    <s v=""/>
    <s v=""/>
    <s v=""/>
    <s v=""/>
    <s v="Oui"/>
    <n v="0"/>
    <n v="1"/>
    <n v="1"/>
    <n v="0"/>
    <n v="0"/>
    <n v="1"/>
    <n v="0"/>
    <n v="0"/>
    <n v="0"/>
    <n v="0"/>
    <n v="0"/>
    <n v="0"/>
    <n v="0"/>
    <n v="0"/>
    <s v=""/>
    <n v="0"/>
    <n v="1"/>
    <n v="1"/>
    <n v="1"/>
    <n v="0"/>
    <n v="0"/>
    <n v="1"/>
    <s v="Oui"/>
    <x v="2"/>
    <s v="Oui"/>
    <s v="Ouest"/>
    <s v="Différent"/>
    <s v="Kenscoff"/>
    <s v="Différent"/>
    <s v=""/>
    <s v=""/>
    <s v=""/>
    <s v=""/>
    <s v=""/>
    <s v=""/>
    <s v=""/>
    <s v=""/>
    <s v=""/>
    <s v=""/>
    <s v=""/>
    <s v=""/>
    <s v=""/>
    <s v=""/>
    <s v=""/>
    <s v=""/>
    <s v=""/>
    <s v=""/>
    <s v=""/>
    <s v=""/>
    <s v=""/>
    <s v=""/>
    <s v=""/>
    <s v=""/>
    <s v=""/>
    <s v=""/>
    <s v=""/>
    <s v=""/>
    <s v=""/>
    <s v=""/>
    <s v=""/>
    <s v=""/>
    <s v=""/>
    <s v=""/>
    <s v=""/>
    <s v=""/>
    <s v=""/>
    <s v=""/>
    <s v=""/>
    <s v=""/>
    <s v=""/>
    <s v=""/>
    <s v=""/>
    <s v=""/>
    <s v=""/>
    <s v=""/>
    <s v=""/>
    <s v=""/>
    <s v=""/>
    <s v=""/>
    <s v=""/>
  </r>
  <r>
    <s v="d2905a67-1819-4bad-ae33-67522d7f66dc"/>
    <s v="2021-06-24"/>
    <s v="Croix-Rouge Neerlandaise"/>
    <s v="Croix-Rouge Neerlandaise"/>
    <s v="CF_6822"/>
    <s v="Sud-Est"/>
    <s v="Cayes-Jacmel"/>
    <s v="Cayes-Jacmel"/>
    <s v="Cap Rouge"/>
    <s v="Marché de Cap Rouge"/>
    <s v="Milieu rural"/>
    <x v="1"/>
    <n v="152.5"/>
    <n v="115.384615384615"/>
    <n v="91.3"/>
    <n v="93.103448275861993"/>
    <n v="187.5"/>
    <n v="200"/>
    <n v="900"/>
    <s v=""/>
    <s v=""/>
    <s v=""/>
    <s v=""/>
    <s v=""/>
    <s v=""/>
    <s v=""/>
    <s v=""/>
    <s v=""/>
    <x v="1"/>
    <s v="Détaillant avec boutique"/>
    <n v="1"/>
    <n v="0"/>
    <n v="0"/>
    <n v="0"/>
    <n v="0"/>
    <n v="0"/>
    <n v="1"/>
    <n v="0"/>
    <n v="0"/>
    <n v="0"/>
    <s v="Oui, il y a plus de commerçants par rapport au mois passé"/>
    <s v="Entre 21 et 60"/>
    <s v="Oui"/>
    <s v="Oui"/>
    <s v="Oui"/>
    <s v="Oui"/>
    <s v="Oui"/>
    <s v="Oui"/>
    <s v="Oui"/>
    <s v=""/>
    <s v=""/>
    <s v=""/>
    <s v=""/>
    <s v=""/>
    <s v=""/>
    <s v=""/>
    <s v=""/>
    <s v="Oui"/>
    <n v="1"/>
    <n v="1"/>
    <n v="0"/>
    <n v="0"/>
    <n v="0"/>
    <n v="0"/>
    <n v="0"/>
    <n v="0"/>
    <n v="0"/>
    <n v="0"/>
    <n v="0"/>
    <n v="0"/>
    <n v="0"/>
    <n v="0"/>
    <s v=""/>
    <n v="0"/>
    <n v="1"/>
    <n v="1"/>
    <n v="1"/>
    <n v="1"/>
    <n v="1"/>
    <n v="1"/>
    <s v="Oui"/>
    <x v="2"/>
    <s v="Oui"/>
    <s v="Sud-Est"/>
    <s v="Meme"/>
    <s v="La Vallée"/>
    <s v="Différent"/>
    <s v=""/>
    <s v=""/>
    <s v=""/>
    <s v=""/>
    <s v=""/>
    <s v=""/>
    <s v=""/>
    <s v=""/>
    <s v=""/>
    <s v=""/>
    <s v=""/>
    <s v=""/>
    <s v=""/>
    <s v=""/>
    <s v=""/>
    <s v=""/>
    <s v=""/>
    <s v=""/>
    <s v=""/>
    <s v=""/>
    <s v=""/>
    <s v=""/>
    <s v=""/>
    <s v=""/>
    <s v=""/>
    <s v=""/>
    <s v=""/>
    <s v=""/>
    <s v=""/>
    <s v=""/>
    <s v=""/>
    <s v=""/>
    <s v=""/>
    <s v=""/>
    <s v=""/>
    <s v=""/>
    <s v=""/>
    <s v=""/>
    <s v=""/>
    <s v=""/>
    <s v=""/>
    <s v=""/>
    <s v=""/>
    <s v=""/>
    <s v=""/>
    <s v=""/>
    <s v=""/>
    <s v=""/>
    <s v=""/>
    <s v=""/>
    <s v=""/>
  </r>
  <r>
    <s v="d9742ff2-7384-42a9-82fa-88c0d6890269"/>
    <s v="2021-06-24"/>
    <s v="Croix-Rouge Neerlandaise"/>
    <s v="Croix-Rouge Neerlandaise"/>
    <s v="EF_9527"/>
    <s v="Sud-Est"/>
    <s v="Cayes-Jacmel"/>
    <s v="Cayes-Jacmel"/>
    <s v="Cap Rouge"/>
    <s v="Marché de Cap Rouge"/>
    <s v="Milieu rural"/>
    <x v="1"/>
    <n v="100"/>
    <n v="115.384615384615"/>
    <n v="91.3"/>
    <n v="86.2068965517241"/>
    <s v=""/>
    <s v=""/>
    <n v="568"/>
    <s v=""/>
    <s v=""/>
    <s v=""/>
    <s v=""/>
    <s v=""/>
    <s v=""/>
    <s v=""/>
    <s v=""/>
    <s v=""/>
    <x v="1"/>
    <s v="Détaillant sur une table"/>
    <n v="1"/>
    <n v="0"/>
    <n v="0"/>
    <n v="0"/>
    <n v="0"/>
    <n v="0"/>
    <n v="0"/>
    <n v="0"/>
    <n v="0"/>
    <n v="0"/>
    <s v="Non, il n'y a pas eu de variation"/>
    <s v="Plus de 60"/>
    <s v="Non"/>
    <s v="Oui"/>
    <s v="Oui"/>
    <s v="Non"/>
    <s v=""/>
    <s v=""/>
    <s v="Oui"/>
    <s v=""/>
    <s v=""/>
    <s v=""/>
    <s v=""/>
    <s v=""/>
    <s v=""/>
    <s v=""/>
    <s v=""/>
    <s v="Oui"/>
    <n v="0"/>
    <n v="0"/>
    <n v="0"/>
    <n v="0"/>
    <n v="1"/>
    <n v="1"/>
    <n v="0"/>
    <n v="1"/>
    <n v="0"/>
    <n v="0"/>
    <n v="0"/>
    <n v="0"/>
    <n v="0"/>
    <n v="0"/>
    <s v=""/>
    <n v="0"/>
    <n v="1"/>
    <n v="0"/>
    <n v="1"/>
    <n v="0"/>
    <n v="0"/>
    <n v="0"/>
    <s v="Oui"/>
    <x v="1"/>
    <s v="Oui"/>
    <s v="Sud-Est"/>
    <s v="Meme"/>
    <s v="Jacmel"/>
    <s v="Différent"/>
    <s v=""/>
    <s v=""/>
    <s v=""/>
    <s v=""/>
    <s v=""/>
    <s v=""/>
    <s v=""/>
    <s v=""/>
    <s v=""/>
    <s v=""/>
    <s v=""/>
    <s v=""/>
    <s v=""/>
    <s v=""/>
    <s v=""/>
    <s v=""/>
    <s v=""/>
    <s v=""/>
    <s v=""/>
    <s v=""/>
    <s v=""/>
    <s v=""/>
    <s v=""/>
    <s v=""/>
    <s v=""/>
    <s v=""/>
    <s v=""/>
    <s v=""/>
    <s v=""/>
    <s v=""/>
    <s v=""/>
    <s v=""/>
    <s v=""/>
    <s v=""/>
    <s v=""/>
    <s v=""/>
    <s v=""/>
    <s v=""/>
    <s v=""/>
    <s v=""/>
    <s v=""/>
    <s v=""/>
    <s v=""/>
    <s v=""/>
    <s v=""/>
    <s v=""/>
    <s v=""/>
    <s v=""/>
    <s v=""/>
    <s v=""/>
    <s v=""/>
  </r>
  <r>
    <s v="a29bb1b1-64f4-4f07-b65d-c25e1dda6ed5"/>
    <s v="2021-06-24"/>
    <s v="Croix-Rouge Neerlandaise"/>
    <s v="Croix-Rouge Neerlandaise"/>
    <s v="EF_9527"/>
    <s v="Sud-Est"/>
    <s v="Cayes-Jacmel"/>
    <s v="Cayes-Jacmel"/>
    <s v="Cap Rouge"/>
    <s v="Marché de Cap Rouge"/>
    <s v="Milieu rural"/>
    <x v="1"/>
    <n v="137.5"/>
    <n v="105.76923076923001"/>
    <n v="89.130434782608702"/>
    <s v=""/>
    <s v=""/>
    <s v=""/>
    <s v=""/>
    <s v=""/>
    <s v=""/>
    <s v=""/>
    <s v=""/>
    <s v=""/>
    <s v=""/>
    <s v=""/>
    <s v=""/>
    <s v=""/>
    <x v="1"/>
    <s v="Détaillant sur une table"/>
    <n v="1"/>
    <n v="0"/>
    <n v="0"/>
    <n v="0"/>
    <n v="0"/>
    <n v="0"/>
    <n v="0"/>
    <n v="0"/>
    <n v="0"/>
    <n v="0"/>
    <s v="Oui, il y a plus de commerçants par rapport au mois passé"/>
    <s v="Moins de 20"/>
    <s v="Oui"/>
    <s v="Oui"/>
    <s v="Oui"/>
    <s v=""/>
    <s v=""/>
    <s v=""/>
    <s v="Oui"/>
    <s v=""/>
    <s v=""/>
    <s v=""/>
    <s v=""/>
    <s v=""/>
    <s v=""/>
    <s v=""/>
    <s v=""/>
    <s v="Oui"/>
    <n v="0"/>
    <n v="0"/>
    <n v="0"/>
    <n v="0"/>
    <n v="1"/>
    <n v="1"/>
    <n v="0"/>
    <n v="0"/>
    <n v="0"/>
    <n v="0"/>
    <n v="0"/>
    <n v="0"/>
    <n v="0"/>
    <n v="0"/>
    <s v=""/>
    <n v="1"/>
    <n v="0"/>
    <n v="1"/>
    <n v="0"/>
    <n v="0"/>
    <n v="0"/>
    <n v="1"/>
    <s v="Oui"/>
    <x v="1"/>
    <s v="Oui"/>
    <s v="Sud-Est"/>
    <s v="Meme"/>
    <s v="Jacmel"/>
    <s v="Différent"/>
    <s v=""/>
    <s v=""/>
    <s v=""/>
    <s v=""/>
    <s v=""/>
    <s v=""/>
    <s v=""/>
    <s v=""/>
    <s v=""/>
    <s v=""/>
    <s v=""/>
    <s v=""/>
    <s v=""/>
    <s v=""/>
    <s v=""/>
    <s v=""/>
    <s v=""/>
    <s v=""/>
    <s v=""/>
    <s v=""/>
    <s v=""/>
    <s v=""/>
    <s v=""/>
    <s v=""/>
    <s v=""/>
    <s v=""/>
    <s v=""/>
    <s v=""/>
    <s v=""/>
    <s v=""/>
    <s v=""/>
    <s v=""/>
    <s v=""/>
    <s v=""/>
    <s v=""/>
    <s v=""/>
    <s v=""/>
    <s v=""/>
    <s v=""/>
    <s v=""/>
    <s v=""/>
    <s v=""/>
    <s v=""/>
    <s v=""/>
    <s v=""/>
    <s v=""/>
    <s v=""/>
    <s v=""/>
    <s v=""/>
    <s v=""/>
    <s v=""/>
  </r>
  <r>
    <s v="bc2cc738-2698-4802-b33c-70723b2684dd"/>
    <s v="2021-06-24"/>
    <s v="Croix-Rouge Neerlandaise"/>
    <s v="Croix-Rouge Neerlandaise"/>
    <s v="EF_9527"/>
    <s v="Sud-Est"/>
    <s v="Cayes-Jacmel"/>
    <s v="Cayes-Jacmel"/>
    <s v="Cap Rouge"/>
    <s v="Marché de Cap Rouge"/>
    <s v="Milieu rural"/>
    <x v="1"/>
    <n v="102.5"/>
    <n v="107.692307692307"/>
    <n v="91.304347826086897"/>
    <n v="89.655172413793096"/>
    <s v=""/>
    <s v=""/>
    <s v=""/>
    <s v=""/>
    <s v=""/>
    <s v=""/>
    <s v=""/>
    <s v=""/>
    <s v=""/>
    <s v=""/>
    <s v=""/>
    <s v=""/>
    <x v="1"/>
    <s v="Détaillant avec boutique"/>
    <n v="1"/>
    <n v="0"/>
    <n v="0"/>
    <n v="0"/>
    <n v="0"/>
    <n v="0"/>
    <n v="0"/>
    <n v="0"/>
    <n v="0"/>
    <n v="0"/>
    <s v="Oui, il y a plus de commerçants par rapport au mois passé"/>
    <s v="Moins de 20"/>
    <s v="Oui"/>
    <s v="Oui"/>
    <s v="Oui"/>
    <s v="Oui"/>
    <s v=""/>
    <s v=""/>
    <s v=""/>
    <s v=""/>
    <s v=""/>
    <s v=""/>
    <s v=""/>
    <s v=""/>
    <s v=""/>
    <s v=""/>
    <s v=""/>
    <s v="Oui"/>
    <n v="0"/>
    <n v="0"/>
    <n v="0"/>
    <n v="0"/>
    <n v="1"/>
    <n v="0"/>
    <n v="0"/>
    <n v="1"/>
    <n v="0"/>
    <n v="0"/>
    <n v="0"/>
    <n v="0"/>
    <n v="0"/>
    <n v="0"/>
    <s v=""/>
    <n v="0"/>
    <n v="0"/>
    <n v="1"/>
    <n v="1"/>
    <n v="0"/>
    <n v="0"/>
    <n v="0"/>
    <s v="Non"/>
    <x v="1"/>
    <s v="Oui"/>
    <s v="Sud-Est"/>
    <s v="Meme"/>
    <s v="Cayes-Jacmel"/>
    <s v="Meme"/>
    <s v=""/>
    <s v=""/>
    <s v=""/>
    <s v=""/>
    <s v=""/>
    <s v=""/>
    <s v=""/>
    <s v=""/>
    <s v=""/>
    <s v=""/>
    <s v=""/>
    <s v=""/>
    <s v=""/>
    <s v=""/>
    <s v=""/>
    <s v=""/>
    <s v=""/>
    <s v=""/>
    <s v=""/>
    <s v=""/>
    <s v=""/>
    <s v=""/>
    <s v=""/>
    <s v=""/>
    <s v=""/>
    <s v=""/>
    <s v=""/>
    <s v=""/>
    <s v=""/>
    <s v=""/>
    <s v=""/>
    <s v=""/>
    <s v=""/>
    <s v=""/>
    <s v=""/>
    <s v=""/>
    <s v=""/>
    <s v=""/>
    <s v=""/>
    <s v=""/>
    <s v=""/>
    <s v=""/>
    <s v=""/>
    <s v=""/>
    <s v=""/>
    <s v=""/>
    <s v=""/>
    <s v=""/>
    <s v=""/>
    <s v=""/>
    <s v=""/>
  </r>
  <r>
    <s v="888fb213-2717-47fd-9245-4f69e4fca107"/>
    <s v="2021-06-24"/>
    <s v="Croix-Rouge Neerlandaise"/>
    <s v="Croix-Rouge Neerlandaise"/>
    <s v="EF_9527"/>
    <s v="Sud-Est"/>
    <s v="Cayes-Jacmel"/>
    <s v="Cayes-Jacmel"/>
    <s v="Cap Rouge"/>
    <s v="Marché de Cap Rouge"/>
    <s v="Milieu rural"/>
    <x v="0"/>
    <s v=""/>
    <s v=""/>
    <s v=""/>
    <s v=""/>
    <s v=""/>
    <s v=""/>
    <s v=""/>
    <s v=""/>
    <s v=""/>
    <s v=""/>
    <s v=""/>
    <s v=""/>
    <s v=""/>
    <s v=""/>
    <s v=""/>
    <n v="1"/>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chez un voisin"/>
    <s v="voisin"/>
    <s v="C'est le moins cher"/>
    <s v=""/>
    <s v="Moins de 15 min au total"/>
    <s v="Non"/>
    <s v="Oui, chaque fois"/>
    <s v="Oui"/>
    <n v="0"/>
    <n v="0"/>
    <n v="0"/>
    <n v="1"/>
    <n v="0"/>
    <n v="0"/>
    <n v="0"/>
    <n v="0"/>
    <n v="0"/>
    <n v="0"/>
    <n v="0"/>
  </r>
  <r>
    <s v="1aa62796-478d-4ae4-94f9-b0ce0ff43d8e"/>
    <s v="2021-06-24"/>
    <s v="Croix-Rouge Neerlandaise"/>
    <s v="Croix-Rouge Neerlandaise"/>
    <s v="EF_9527"/>
    <s v="Sud-Est"/>
    <s v="Cayes-Jacmel"/>
    <s v="Cayes-Jacmel"/>
    <s v="Cap Rouge"/>
    <s v="Marché de Cap Rouge"/>
    <s v="Milieu rural"/>
    <x v="1"/>
    <s v=""/>
    <n v="86.538461538461505"/>
    <s v=""/>
    <n v="94.827586206896498"/>
    <s v=""/>
    <s v=""/>
    <s v=""/>
    <s v=""/>
    <s v=""/>
    <s v=""/>
    <s v=""/>
    <s v=""/>
    <s v=""/>
    <s v=""/>
    <s v=""/>
    <s v=""/>
    <x v="1"/>
    <s v="Détaillant sur une table"/>
    <n v="1"/>
    <n v="0"/>
    <n v="0"/>
    <n v="0"/>
    <n v="0"/>
    <n v="0"/>
    <n v="0"/>
    <n v="0"/>
    <n v="0"/>
    <n v="0"/>
    <s v="Oui, il y a plus de commerçants par rapport au mois passé"/>
    <s v="Moins de 20"/>
    <s v=""/>
    <s v="Oui"/>
    <s v=""/>
    <s v="Oui"/>
    <s v=""/>
    <s v=""/>
    <s v="Oui"/>
    <s v=""/>
    <s v=""/>
    <s v=""/>
    <s v=""/>
    <s v=""/>
    <s v=""/>
    <s v=""/>
    <s v=""/>
    <s v="Oui"/>
    <n v="0"/>
    <n v="0"/>
    <n v="0"/>
    <n v="0"/>
    <n v="0"/>
    <n v="1"/>
    <n v="0"/>
    <n v="0"/>
    <n v="0"/>
    <n v="0"/>
    <n v="0"/>
    <n v="0"/>
    <n v="0"/>
    <n v="0"/>
    <s v=""/>
    <n v="0"/>
    <n v="0"/>
    <n v="0"/>
    <n v="0"/>
    <n v="0"/>
    <n v="0"/>
    <n v="1"/>
    <s v="Non"/>
    <x v="1"/>
    <s v="Oui"/>
    <s v="Ouest"/>
    <s v="Différent"/>
    <s v="Gressier"/>
    <s v="Différent"/>
    <s v=""/>
    <s v=""/>
    <s v=""/>
    <s v=""/>
    <s v=""/>
    <s v=""/>
    <s v=""/>
    <s v=""/>
    <s v=""/>
    <s v=""/>
    <s v=""/>
    <s v=""/>
    <s v=""/>
    <s v=""/>
    <s v=""/>
    <s v=""/>
    <s v=""/>
    <s v=""/>
    <s v=""/>
    <s v=""/>
    <s v=""/>
    <s v=""/>
    <s v=""/>
    <s v=""/>
    <s v=""/>
    <s v=""/>
    <s v=""/>
    <s v=""/>
    <s v=""/>
    <s v=""/>
    <s v=""/>
    <s v=""/>
    <s v=""/>
    <s v=""/>
    <s v=""/>
    <s v=""/>
    <s v=""/>
    <s v=""/>
    <s v=""/>
    <s v=""/>
    <s v=""/>
    <s v=""/>
    <s v=""/>
    <s v=""/>
    <s v=""/>
    <s v=""/>
    <s v=""/>
    <s v=""/>
    <s v=""/>
    <s v=""/>
    <s v=""/>
  </r>
  <r>
    <s v="260ef5e5-f6c5-4940-8ed3-1673dcc68471"/>
    <s v="2021-06-24"/>
    <s v="Croix-Rouge Neerlandaise"/>
    <s v="Croix-Rouge Neerlandaise"/>
    <s v="EF_9527"/>
    <s v="Sud-Est"/>
    <s v="Cayes-Jacmel"/>
    <s v="Cayes-Jacmel"/>
    <s v="Cap Rouge"/>
    <s v="Marché de Cap Rouge"/>
    <s v="Milieu rural"/>
    <x v="0"/>
    <s v=""/>
    <s v=""/>
    <s v=""/>
    <s v=""/>
    <s v=""/>
    <s v=""/>
    <s v=""/>
    <s v=""/>
    <s v=""/>
    <s v=""/>
    <s v=""/>
    <s v=""/>
    <s v=""/>
    <s v=""/>
    <s v=""/>
    <n v="1"/>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chez un voisin"/>
    <s v="voisin"/>
    <s v="C'est le moins cher"/>
    <s v=""/>
    <s v="Moins de 15 min au total"/>
    <s v="Non"/>
    <s v="Oui, chaque fois"/>
    <s v="Oui"/>
    <n v="0"/>
    <n v="0"/>
    <n v="0"/>
    <n v="1"/>
    <n v="0"/>
    <n v="0"/>
    <n v="0"/>
    <n v="0"/>
    <n v="0"/>
    <n v="0"/>
    <n v="0"/>
  </r>
  <r>
    <s v="f266eb13-fab3-470b-8770-83be717b00ee"/>
    <s v="2021-06-24"/>
    <s v="Croix-Rouge Neerlandaise"/>
    <s v="Croix-Rouge Neerlandaise"/>
    <s v="EF_9527"/>
    <s v="Sud-Est"/>
    <s v="Cayes-Jacmel"/>
    <s v="Cayes-Jacmel"/>
    <s v="Cap Rouge"/>
    <s v="Marché de Cap Rouge"/>
    <s v="Milieu rural"/>
    <x v="1"/>
    <s v=""/>
    <s v=""/>
    <s v=""/>
    <s v=""/>
    <s v=""/>
    <s v=""/>
    <s v=""/>
    <s v=""/>
    <s v=""/>
    <s v=""/>
    <s v=""/>
    <s v=""/>
    <s v=""/>
    <s v=""/>
    <s v=""/>
    <s v=""/>
    <x v="1"/>
    <s v="Détaillant sur une table"/>
    <n v="1"/>
    <n v="0"/>
    <n v="0"/>
    <n v="0"/>
    <n v="0"/>
    <n v="0"/>
    <n v="0"/>
    <n v="0"/>
    <n v="0"/>
    <n v="0"/>
    <s v="Oui, il y a plus de commerçants par rapport au mois passé"/>
    <s v="Moins de 20"/>
    <s v=""/>
    <s v=""/>
    <s v=""/>
    <s v=""/>
    <s v=""/>
    <s v=""/>
    <s v=""/>
    <s v=""/>
    <s v=""/>
    <s v=""/>
    <s v=""/>
    <s v=""/>
    <s v=""/>
    <s v=""/>
    <s v=""/>
    <s v="Non"/>
    <s v=""/>
    <s v=""/>
    <s v=""/>
    <s v=""/>
    <s v=""/>
    <s v=""/>
    <s v=""/>
    <s v=""/>
    <s v=""/>
    <s v=""/>
    <s v=""/>
    <s v=""/>
    <s v=""/>
    <s v=""/>
    <s v=""/>
    <s v=""/>
    <s v=""/>
    <s v=""/>
    <s v=""/>
    <s v=""/>
    <s v=""/>
    <s v=""/>
    <s v="Oui"/>
    <x v="2"/>
    <s v="Oui"/>
    <s v="Sud-Est"/>
    <s v="Meme"/>
    <s v="Jacmel"/>
    <s v="Différent"/>
    <s v=""/>
    <s v=""/>
    <s v=""/>
    <s v=""/>
    <s v=""/>
    <s v=""/>
    <s v=""/>
    <s v=""/>
    <s v=""/>
    <s v=""/>
    <s v=""/>
    <s v=""/>
    <s v=""/>
    <s v=""/>
    <s v=""/>
    <s v=""/>
    <s v=""/>
    <s v=""/>
    <s v=""/>
    <s v=""/>
    <s v=""/>
    <s v=""/>
    <s v=""/>
    <s v=""/>
    <s v=""/>
    <s v=""/>
    <s v=""/>
    <s v=""/>
    <s v=""/>
    <s v=""/>
    <s v=""/>
    <s v=""/>
    <s v=""/>
    <s v=""/>
    <s v=""/>
    <s v=""/>
    <s v=""/>
    <s v=""/>
    <s v=""/>
    <s v=""/>
    <s v=""/>
    <s v=""/>
    <s v=""/>
    <s v=""/>
    <s v=""/>
    <s v=""/>
    <s v=""/>
    <s v=""/>
    <s v=""/>
    <s v=""/>
    <s v=""/>
  </r>
  <r>
    <s v="64476659-a800-4713-9481-526db3e7a541"/>
    <s v="2021-06-24"/>
    <s v="Croix-Rouge Neerlandaise"/>
    <s v="Croix-Rouge Neerlandaise"/>
    <s v="EF_9527"/>
    <s v="Sud-Est"/>
    <s v="Cayes-Jacmel"/>
    <s v="Cayes-Jacmel"/>
    <s v="Cap Rouge"/>
    <s v="Marché de Cap Rouge"/>
    <s v="Milieu rural"/>
    <x v="0"/>
    <s v=""/>
    <s v=""/>
    <s v=""/>
    <s v=""/>
    <s v=""/>
    <s v=""/>
    <s v=""/>
    <s v=""/>
    <s v=""/>
    <s v=""/>
    <s v=""/>
    <s v=""/>
    <s v=""/>
    <s v=""/>
    <s v=""/>
    <n v="1"/>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Oui, chaque fois"/>
    <s v="Oui"/>
    <n v="0"/>
    <n v="0"/>
    <n v="0"/>
    <n v="1"/>
    <n v="0"/>
    <n v="0"/>
    <n v="0"/>
    <n v="0"/>
    <n v="0"/>
    <n v="0"/>
    <n v="0"/>
  </r>
  <r>
    <s v="8f054e0a-b319-4ea6-b137-094e4b339aa9"/>
    <s v="2021-06-24"/>
    <s v="Croix-Rouge Neerlandaise"/>
    <s v="Croix-Rouge Neerlandaise"/>
    <s v="EF_9527"/>
    <s v="Sud-Est"/>
    <s v="Cayes-Jacmel"/>
    <s v="Cayes-Jacmel"/>
    <s v="Cap Rouge"/>
    <s v="Marché de Cap Rouge"/>
    <s v="Milieu rural"/>
    <x v="0"/>
    <s v=""/>
    <s v=""/>
    <s v=""/>
    <s v=""/>
    <s v=""/>
    <s v=""/>
    <s v=""/>
    <s v=""/>
    <s v=""/>
    <s v=""/>
    <s v=""/>
    <s v=""/>
    <s v=""/>
    <s v=""/>
    <s v=""/>
    <n v="1"/>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Oui, chaque fois"/>
    <s v="Oui"/>
    <n v="0"/>
    <n v="0"/>
    <n v="0"/>
    <n v="1"/>
    <n v="0"/>
    <n v="0"/>
    <n v="0"/>
    <n v="0"/>
    <n v="0"/>
    <n v="0"/>
    <n v="0"/>
  </r>
  <r>
    <s v="01d1378b-e194-4b74-ba76-146a8e635a7a"/>
    <s v="2021-06-24"/>
    <s v="Croix-Rouge Neerlandaise"/>
    <s v="Croix-Rouge Neerlandaise"/>
    <s v="EF_9527"/>
    <s v="Sud-Est"/>
    <s v="Cayes-Jacmel"/>
    <s v="Cayes-Jacmel"/>
    <s v="Cap Rouge"/>
    <s v="Marché de Cap Rouge"/>
    <s v="Milieu rural"/>
    <x v="0"/>
    <s v=""/>
    <s v=""/>
    <s v=""/>
    <s v=""/>
    <s v=""/>
    <s v=""/>
    <s v=""/>
    <s v=""/>
    <s v=""/>
    <s v=""/>
    <s v=""/>
    <s v=""/>
    <s v=""/>
    <s v=""/>
    <s v=""/>
    <n v="1"/>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privé individuel"/>
    <s v="branchement"/>
    <s v="Il n'y a pas d'autres options dans ma zone"/>
    <s v=""/>
    <s v="Moins de 15 min au total"/>
    <s v="Non"/>
    <s v="Oui, chaque fois"/>
    <s v="Je ne sais pas, je ne souhaite pas répondre"/>
    <s v=""/>
    <s v=""/>
    <s v=""/>
    <s v=""/>
    <s v=""/>
    <s v=""/>
    <s v=""/>
    <s v=""/>
    <s v=""/>
    <s v=""/>
    <s v=""/>
  </r>
  <r>
    <s v="38f25538-b820-44a7-8356-5b2bc9a7c2d0"/>
    <s v="2021-06-24"/>
    <s v="Croix-Rouge Neerlandaise"/>
    <s v="Croix-Rouge Neerlandaise"/>
    <s v="EF_9527"/>
    <s v="Sud-Est"/>
    <s v="Cayes-Jacmel"/>
    <s v="Cayes-Jacmel"/>
    <s v="Cap Rouge"/>
    <s v="Marché de Cap Rouge"/>
    <s v="Milieu rural"/>
    <x v="0"/>
    <s v=""/>
    <s v=""/>
    <s v=""/>
    <s v=""/>
    <s v=""/>
    <s v=""/>
    <s v=""/>
    <s v=""/>
    <s v=""/>
    <s v=""/>
    <s v=""/>
    <s v=""/>
    <s v=""/>
    <s v=""/>
    <s v=""/>
    <n v="1"/>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Non"/>
    <s v="Oui, chaque fois"/>
    <s v="Oui"/>
    <n v="0"/>
    <n v="0"/>
    <n v="0"/>
    <n v="1"/>
    <n v="0"/>
    <n v="0"/>
    <n v="0"/>
    <n v="0"/>
    <n v="0"/>
    <n v="0"/>
    <n v="0"/>
  </r>
  <r>
    <s v="87317172-341f-41f2-9dad-a17e86661e9c"/>
    <s v="2021-06-24"/>
    <s v="Croix-Rouge Neerlandaise"/>
    <s v="Croix-Rouge Neerlandaise"/>
    <s v="EF_9527"/>
    <s v="Sud-Est"/>
    <s v="Cayes-Jacmel"/>
    <s v="Cayes-Jacmel"/>
    <s v="Cap Rouge"/>
    <s v="Marché de Cap Rouge"/>
    <s v="Milieu rural"/>
    <x v="0"/>
    <s v=""/>
    <s v=""/>
    <s v=""/>
    <s v=""/>
    <s v=""/>
    <s v=""/>
    <s v=""/>
    <s v=""/>
    <s v=""/>
    <s v=""/>
    <s v=""/>
    <s v=""/>
    <s v=""/>
    <s v=""/>
    <s v=""/>
    <n v="1"/>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privé individuel"/>
    <s v="branchement"/>
    <s v="C'est le moins cher"/>
    <s v=""/>
    <s v="Moins de 15 min au total"/>
    <s v="Oui"/>
    <s v=""/>
    <s v="Oui"/>
    <n v="0"/>
    <n v="0"/>
    <n v="0"/>
    <n v="1"/>
    <n v="0"/>
    <n v="0"/>
    <n v="0"/>
    <n v="0"/>
    <n v="0"/>
    <n v="0"/>
    <n v="0"/>
  </r>
  <r>
    <s v="ab8b7962-e695-4f5a-878e-09e8daad63d3"/>
    <s v="2021-06-24"/>
    <s v="Croix-Rouge Neerlandaise"/>
    <s v="Croix-Rouge Neerlandaise"/>
    <s v="EF_9527"/>
    <s v="Sud-Est"/>
    <s v="Cayes-Jacmel"/>
    <s v="Cayes-Jacmel"/>
    <s v="Cap Rouge"/>
    <s v="Marché de Cap Rouge"/>
    <s v="Milieu rural"/>
    <x v="1"/>
    <n v="135"/>
    <n v="107.692307692307"/>
    <s v=""/>
    <n v="86.2068965517241"/>
    <s v=""/>
    <s v=""/>
    <s v=""/>
    <s v=""/>
    <s v=""/>
    <s v=""/>
    <s v=""/>
    <s v=""/>
    <s v=""/>
    <s v=""/>
    <s v=""/>
    <s v=""/>
    <x v="1"/>
    <s v="Détaillant sur une table"/>
    <n v="1"/>
    <n v="0"/>
    <n v="0"/>
    <n v="0"/>
    <n v="0"/>
    <n v="0"/>
    <n v="0"/>
    <n v="0"/>
    <n v="0"/>
    <n v="0"/>
    <s v="Oui, il y a plus de commerçants par rapport au mois passé"/>
    <s v="Moins de 20"/>
    <s v="Oui"/>
    <s v="Oui"/>
    <s v=""/>
    <s v="Oui"/>
    <s v=""/>
    <s v=""/>
    <s v="Oui"/>
    <s v=""/>
    <s v=""/>
    <s v=""/>
    <s v=""/>
    <s v=""/>
    <s v=""/>
    <s v=""/>
    <s v=""/>
    <s v="Oui"/>
    <n v="0"/>
    <n v="1"/>
    <n v="0"/>
    <n v="0"/>
    <n v="0"/>
    <n v="0"/>
    <n v="0"/>
    <n v="0"/>
    <n v="0"/>
    <n v="0"/>
    <n v="0"/>
    <n v="0"/>
    <n v="0"/>
    <n v="0"/>
    <s v=""/>
    <n v="0"/>
    <n v="1"/>
    <n v="0"/>
    <n v="0"/>
    <n v="0"/>
    <n v="0"/>
    <n v="1"/>
    <s v="Oui"/>
    <x v="1"/>
    <s v="Oui"/>
    <s v="Ouest"/>
    <s v="Différent"/>
    <s v="Léogâne"/>
    <s v="Différent"/>
    <s v=""/>
    <s v=""/>
    <s v=""/>
    <s v=""/>
    <s v=""/>
    <s v=""/>
    <s v=""/>
    <s v=""/>
    <s v=""/>
    <s v=""/>
    <s v=""/>
    <s v=""/>
    <s v=""/>
    <s v=""/>
    <s v=""/>
    <s v=""/>
    <s v=""/>
    <s v=""/>
    <s v=""/>
    <s v=""/>
    <s v=""/>
    <s v=""/>
    <s v=""/>
    <s v=""/>
    <s v=""/>
    <s v=""/>
    <s v=""/>
    <s v=""/>
    <s v=""/>
    <s v=""/>
    <s v=""/>
    <s v=""/>
    <s v=""/>
    <s v=""/>
    <s v=""/>
    <s v=""/>
    <s v=""/>
    <s v=""/>
    <s v=""/>
    <s v=""/>
    <s v=""/>
    <s v=""/>
    <s v=""/>
    <s v=""/>
    <s v=""/>
    <s v=""/>
    <s v=""/>
    <s v=""/>
    <s v=""/>
    <s v=""/>
    <s v=""/>
  </r>
  <r>
    <s v="5dfc8ec9-7489-42c9-adb5-12b0d43211b3"/>
    <s v="2021-06-24"/>
    <s v="Save the Children"/>
    <s v="Save the Children"/>
    <s v="ASV758"/>
    <s v="Artibonite"/>
    <s v="L'Estère"/>
    <s v="L'Estère"/>
    <s v="Centre-ville de l'Estère"/>
    <s v="Marché L'Estère"/>
    <s v="Milieu urbain"/>
    <x v="1"/>
    <n v="100"/>
    <n v="96.153846153846104"/>
    <n v="86.956521739130395"/>
    <n v="86.2068965517241"/>
    <n v="208.333333333333"/>
    <s v=""/>
    <n v="750"/>
    <s v=""/>
    <s v=""/>
    <s v=""/>
    <s v=""/>
    <s v=""/>
    <s v=""/>
    <s v=""/>
    <s v=""/>
    <s v=""/>
    <x v="1"/>
    <s v="Détaillant sur une table"/>
    <n v="1"/>
    <n v="0"/>
    <n v="0"/>
    <n v="0"/>
    <n v="0"/>
    <n v="0"/>
    <n v="0"/>
    <n v="0"/>
    <n v="0"/>
    <n v="0"/>
    <s v="Oui, il y a moins de commerçants par rapport au mois passé"/>
    <s v="Moins de 20"/>
    <s v="Oui"/>
    <s v="Oui"/>
    <s v="Oui"/>
    <s v="Oui"/>
    <s v="Oui"/>
    <s v=""/>
    <s v="Oui"/>
    <s v=""/>
    <s v=""/>
    <s v=""/>
    <s v=""/>
    <s v=""/>
    <s v=""/>
    <s v=""/>
    <s v=""/>
    <s v="Oui"/>
    <n v="0"/>
    <n v="0"/>
    <n v="0"/>
    <n v="0"/>
    <n v="1"/>
    <n v="0"/>
    <n v="0"/>
    <n v="0"/>
    <n v="0"/>
    <n v="0"/>
    <n v="0"/>
    <n v="0"/>
    <n v="0"/>
    <n v="0"/>
    <s v=""/>
    <n v="0"/>
    <n v="1"/>
    <n v="0"/>
    <n v="0"/>
    <n v="1"/>
    <n v="0"/>
    <n v="0"/>
    <s v="Non"/>
    <x v="1"/>
    <s v="Oui"/>
    <s v="Artibonite"/>
    <s v="Meme"/>
    <s v="L'Estère"/>
    <s v="Meme"/>
    <s v=""/>
    <s v=""/>
    <s v=""/>
    <s v=""/>
    <s v=""/>
    <s v=""/>
    <s v=""/>
    <s v=""/>
    <s v=""/>
    <s v=""/>
    <s v=""/>
    <s v=""/>
    <s v=""/>
    <s v=""/>
    <s v=""/>
    <s v=""/>
    <s v=""/>
    <s v=""/>
    <s v=""/>
    <s v=""/>
    <s v=""/>
    <s v=""/>
    <s v=""/>
    <s v=""/>
    <s v=""/>
    <s v=""/>
    <s v=""/>
    <s v=""/>
    <s v=""/>
    <s v=""/>
    <s v=""/>
    <s v=""/>
    <s v=""/>
    <s v=""/>
    <s v=""/>
    <s v=""/>
    <s v=""/>
    <s v=""/>
    <s v=""/>
    <s v=""/>
    <s v=""/>
    <s v=""/>
    <s v=""/>
    <s v=""/>
    <s v=""/>
    <s v=""/>
    <s v=""/>
    <s v=""/>
    <s v=""/>
    <s v=""/>
    <s v=""/>
  </r>
  <r>
    <s v="e8db4a05-d54c-4ed6-8e4c-4381be81790f"/>
    <s v="2021-06-24"/>
    <s v="Save the Children"/>
    <s v="Save the Children"/>
    <s v="ASV758"/>
    <s v="Artibonite"/>
    <s v="L'Estère"/>
    <s v="L'Estère"/>
    <s v="Centre-ville de l'Estère"/>
    <s v="Marché L'Estère"/>
    <s v="Milieu urbain"/>
    <x v="1"/>
    <n v="90"/>
    <n v="96.153846153846104"/>
    <n v="78.260869565217305"/>
    <s v=""/>
    <n v="208.333333333333"/>
    <s v=""/>
    <n v="750"/>
    <s v=""/>
    <s v=""/>
    <s v=""/>
    <s v=""/>
    <s v=""/>
    <s v=""/>
    <s v=""/>
    <s v=""/>
    <s v=""/>
    <x v="1"/>
    <s v="Détaillant sur une table"/>
    <n v="1"/>
    <n v="0"/>
    <n v="0"/>
    <n v="0"/>
    <n v="0"/>
    <n v="0"/>
    <n v="0"/>
    <n v="0"/>
    <n v="0"/>
    <n v="0"/>
    <s v="Oui, il y a moins de commerçants par rapport au mois passé"/>
    <s v="Moins de 20"/>
    <s v="Oui"/>
    <s v="Oui"/>
    <s v="Oui"/>
    <s v=""/>
    <s v="Non"/>
    <s v=""/>
    <s v="Oui"/>
    <s v=""/>
    <s v=""/>
    <s v=""/>
    <s v=""/>
    <s v=""/>
    <s v=""/>
    <s v=""/>
    <s v=""/>
    <s v="Oui"/>
    <n v="0"/>
    <n v="0"/>
    <n v="0"/>
    <n v="0"/>
    <n v="0"/>
    <n v="1"/>
    <n v="0"/>
    <n v="0"/>
    <n v="0"/>
    <n v="0"/>
    <n v="0"/>
    <n v="0"/>
    <n v="0"/>
    <n v="0"/>
    <s v=""/>
    <n v="0"/>
    <n v="0"/>
    <n v="0"/>
    <n v="0"/>
    <n v="0"/>
    <n v="0"/>
    <n v="1"/>
    <s v="Non"/>
    <x v="1"/>
    <s v="Oui"/>
    <s v="Artibonite"/>
    <s v="Meme"/>
    <s v="L'Estère"/>
    <s v="Meme"/>
    <s v=""/>
    <s v=""/>
    <s v=""/>
    <s v=""/>
    <s v=""/>
    <s v=""/>
    <s v=""/>
    <s v=""/>
    <s v=""/>
    <s v=""/>
    <s v=""/>
    <s v=""/>
    <s v=""/>
    <s v=""/>
    <s v=""/>
    <s v=""/>
    <s v=""/>
    <s v=""/>
    <s v=""/>
    <s v=""/>
    <s v=""/>
    <s v=""/>
    <s v=""/>
    <s v=""/>
    <s v=""/>
    <s v=""/>
    <s v=""/>
    <s v=""/>
    <s v=""/>
    <s v=""/>
    <s v=""/>
    <s v=""/>
    <s v=""/>
    <s v=""/>
    <s v=""/>
    <s v=""/>
    <s v=""/>
    <s v=""/>
    <s v=""/>
    <s v=""/>
    <s v=""/>
    <s v=""/>
    <s v=""/>
    <s v=""/>
    <s v=""/>
    <s v=""/>
    <s v=""/>
    <s v=""/>
    <s v=""/>
    <s v=""/>
    <s v=""/>
  </r>
  <r>
    <s v="594a00c2-027d-4238-baef-519995ab5ee8"/>
    <s v="2021-06-24"/>
    <s v="Save the Children"/>
    <s v="Save the Children"/>
    <s v="ASV758"/>
    <s v="Artibonite"/>
    <s v="L'Estère"/>
    <s v="L'Estère"/>
    <s v="Centre-ville de l'Estère"/>
    <s v="Marché L'Estère"/>
    <s v="Milieu urbain"/>
    <x v="1"/>
    <n v="87.5"/>
    <n v="115.384615384615"/>
    <n v="76.086956521739097"/>
    <n v="86.2068965517241"/>
    <n v="208.333333333333"/>
    <s v=""/>
    <n v="800"/>
    <s v=""/>
    <s v=""/>
    <s v=""/>
    <s v=""/>
    <s v=""/>
    <s v=""/>
    <s v=""/>
    <s v=""/>
    <s v=""/>
    <x v="0"/>
    <s v="Détaillant sur une table"/>
    <n v="1"/>
    <n v="0"/>
    <n v="0"/>
    <n v="0"/>
    <n v="0"/>
    <n v="0"/>
    <n v="0"/>
    <n v="0"/>
    <n v="0"/>
    <n v="0"/>
    <s v="Oui, il y a plus de commerçants par rapport au mois passé"/>
    <s v="Entre 21 et 60"/>
    <s v="Oui"/>
    <s v="Oui"/>
    <s v="Oui"/>
    <s v="Oui"/>
    <s v="Oui"/>
    <s v=""/>
    <s v="Oui"/>
    <s v=""/>
    <s v=""/>
    <s v=""/>
    <s v=""/>
    <s v=""/>
    <s v=""/>
    <s v=""/>
    <s v=""/>
    <s v="Oui"/>
    <n v="0"/>
    <n v="0"/>
    <n v="0"/>
    <n v="0"/>
    <n v="1"/>
    <n v="0"/>
    <n v="0"/>
    <n v="0"/>
    <n v="0"/>
    <n v="0"/>
    <n v="0"/>
    <n v="0"/>
    <n v="0"/>
    <n v="0"/>
    <s v=""/>
    <n v="0"/>
    <n v="0"/>
    <n v="0"/>
    <n v="1"/>
    <n v="0"/>
    <n v="0"/>
    <n v="1"/>
    <s v="Non"/>
    <x v="1"/>
    <s v="Oui"/>
    <s v="Ouest"/>
    <s v="Différent"/>
    <s v="Port-au-Prince"/>
    <s v="Différent"/>
    <s v=""/>
    <s v=""/>
    <s v=""/>
    <s v=""/>
    <s v=""/>
    <s v=""/>
    <s v=""/>
    <s v=""/>
    <s v=""/>
    <s v=""/>
    <s v=""/>
    <s v=""/>
    <s v=""/>
    <s v=""/>
    <s v=""/>
    <s v=""/>
    <s v=""/>
    <s v=""/>
    <s v=""/>
    <s v=""/>
    <s v=""/>
    <s v=""/>
    <s v=""/>
    <s v=""/>
    <s v=""/>
    <s v=""/>
    <s v=""/>
    <s v=""/>
    <s v=""/>
    <s v=""/>
    <s v=""/>
    <s v=""/>
    <s v=""/>
    <s v=""/>
    <s v=""/>
    <s v=""/>
    <s v=""/>
    <s v=""/>
    <s v=""/>
    <s v=""/>
    <s v=""/>
    <s v=""/>
    <s v=""/>
    <s v=""/>
    <s v=""/>
    <s v=""/>
    <s v=""/>
    <s v=""/>
    <s v=""/>
    <s v=""/>
    <s v=""/>
  </r>
  <r>
    <s v="30d7b65a-6de2-4a1c-93e6-79cae5fdb71c"/>
    <s v="2021-06-24"/>
    <s v="Save the Children"/>
    <s v="Save the Children"/>
    <s v="ASV758"/>
    <s v="Artibonite"/>
    <s v="L'Estère"/>
    <s v="L'Estère"/>
    <s v="Centre-ville de l'Estère"/>
    <s v="Marché L'Estère"/>
    <s v="Milieu urbain"/>
    <x v="1"/>
    <n v="87.5"/>
    <n v="96.153846153846104"/>
    <n v="86.956521739130395"/>
    <n v="86.2068965517241"/>
    <n v="208.333333333333"/>
    <s v=""/>
    <n v="800"/>
    <s v=""/>
    <s v=""/>
    <s v=""/>
    <s v=""/>
    <s v=""/>
    <s v=""/>
    <s v=""/>
    <s v=""/>
    <s v=""/>
    <x v="1"/>
    <s v="Détaillant sur une table"/>
    <n v="1"/>
    <n v="0"/>
    <n v="0"/>
    <n v="0"/>
    <n v="0"/>
    <n v="0"/>
    <n v="0"/>
    <n v="0"/>
    <n v="0"/>
    <n v="0"/>
    <s v="Oui, il y a moins de commerçants par rapport au mois passé"/>
    <s v="Entre 21 et 60"/>
    <s v="Oui"/>
    <s v="Oui"/>
    <s v="Oui"/>
    <s v="Oui"/>
    <s v="Oui"/>
    <s v=""/>
    <s v="Oui"/>
    <s v=""/>
    <s v=""/>
    <s v=""/>
    <s v=""/>
    <s v=""/>
    <s v=""/>
    <s v=""/>
    <s v=""/>
    <s v="Oui"/>
    <n v="0"/>
    <n v="0"/>
    <n v="0"/>
    <n v="0"/>
    <n v="0"/>
    <n v="1"/>
    <n v="0"/>
    <n v="0"/>
    <n v="0"/>
    <n v="0"/>
    <n v="0"/>
    <n v="0"/>
    <n v="0"/>
    <n v="0"/>
    <s v=""/>
    <n v="0"/>
    <n v="1"/>
    <n v="0"/>
    <n v="0"/>
    <n v="1"/>
    <n v="0"/>
    <n v="1"/>
    <s v="Non"/>
    <x v="1"/>
    <s v="Oui"/>
    <s v="Artibonite"/>
    <s v="Meme"/>
    <s v="L'Estère"/>
    <s v="Meme"/>
    <s v=""/>
    <s v=""/>
    <s v=""/>
    <s v=""/>
    <s v=""/>
    <s v=""/>
    <s v=""/>
    <s v=""/>
    <s v=""/>
    <s v=""/>
    <s v=""/>
    <s v=""/>
    <s v=""/>
    <s v=""/>
    <s v=""/>
    <s v=""/>
    <s v=""/>
    <s v=""/>
    <s v=""/>
    <s v=""/>
    <s v=""/>
    <s v=""/>
    <s v=""/>
    <s v=""/>
    <s v=""/>
    <s v=""/>
    <s v=""/>
    <s v=""/>
    <s v=""/>
    <s v=""/>
    <s v=""/>
    <s v=""/>
    <s v=""/>
    <s v=""/>
    <s v=""/>
    <s v=""/>
    <s v=""/>
    <s v=""/>
    <s v=""/>
    <s v=""/>
    <s v=""/>
    <s v=""/>
    <s v=""/>
    <s v=""/>
    <s v=""/>
    <s v=""/>
    <s v=""/>
    <s v=""/>
    <s v=""/>
    <s v=""/>
    <s v=""/>
  </r>
  <r>
    <s v="568d97eb-63d8-428b-8890-ab7c8951431f"/>
    <s v="2021-06-24"/>
    <s v="Save the Children"/>
    <s v="Save the Children"/>
    <s v="ASV758"/>
    <s v="Artibonite"/>
    <s v="L'Estère"/>
    <s v="L'Estère"/>
    <s v="Centre-ville de l'Estère"/>
    <s v="Marché L'Estère"/>
    <s v="Milieu urbain"/>
    <x v="1"/>
    <s v=""/>
    <s v=""/>
    <s v=""/>
    <s v=""/>
    <s v=""/>
    <s v=""/>
    <s v=""/>
    <n v="30"/>
    <n v="25"/>
    <n v="50"/>
    <s v=""/>
    <n v="25"/>
    <n v="75"/>
    <n v="75"/>
    <n v="5"/>
    <s v=""/>
    <x v="1"/>
    <s v="Détaillant sur une table"/>
    <n v="1"/>
    <n v="0"/>
    <n v="0"/>
    <n v="0"/>
    <n v="0"/>
    <n v="0"/>
    <n v="0"/>
    <n v="0"/>
    <n v="0"/>
    <n v="0"/>
    <s v="Oui, il y a moins de commerçants par rapport au mois passé"/>
    <s v="Moins de 20"/>
    <s v=""/>
    <s v=""/>
    <s v=""/>
    <s v=""/>
    <s v=""/>
    <s v=""/>
    <s v=""/>
    <s v="Oui"/>
    <s v="Oui"/>
    <s v="Oui"/>
    <s v=""/>
    <s v="Oui"/>
    <s v="Oui"/>
    <s v="Oui"/>
    <s v="Je ne sais pas, je ne souhaite pas répondre"/>
    <s v=""/>
    <s v=""/>
    <s v=""/>
    <s v=""/>
    <s v=""/>
    <s v=""/>
    <s v=""/>
    <s v=""/>
    <s v=""/>
    <s v=""/>
    <s v=""/>
    <s v=""/>
    <s v=""/>
    <s v=""/>
    <s v=""/>
    <s v=""/>
    <s v=""/>
    <s v=""/>
    <s v=""/>
    <s v=""/>
    <s v=""/>
    <s v=""/>
    <s v=""/>
    <s v=""/>
    <x v="0"/>
    <s v=""/>
    <s v=""/>
    <s v=""/>
    <s v=""/>
    <s v=""/>
    <s v="Oui"/>
    <n v="0"/>
    <n v="0"/>
    <n v="0"/>
    <n v="1"/>
    <n v="0"/>
    <n v="0"/>
    <n v="0"/>
    <n v="0"/>
    <n v="0"/>
    <n v="0"/>
    <n v="0"/>
    <n v="0"/>
    <n v="0"/>
    <s v=""/>
    <s v="Savon lessive Chlore en grain (nettoyage)"/>
    <n v="1"/>
    <n v="0"/>
    <n v="0"/>
    <n v="0"/>
    <n v="0"/>
    <n v="0"/>
    <n v="1"/>
    <n v="0"/>
    <s v="Non"/>
    <s v="Non"/>
    <s v="Oui"/>
    <s v="Artibonite"/>
    <s v="Meme"/>
    <s v="L'Estère"/>
    <s v="Meme"/>
    <s v=""/>
    <s v=""/>
    <s v=""/>
    <s v=""/>
    <s v=""/>
    <s v=""/>
    <s v=""/>
    <s v=""/>
    <s v=""/>
    <s v=""/>
    <s v=""/>
    <s v=""/>
    <s v=""/>
    <s v=""/>
    <s v=""/>
    <s v=""/>
    <s v=""/>
    <s v=""/>
    <s v=""/>
    <s v=""/>
  </r>
  <r>
    <s v="a89163b9-1986-4173-bcfd-8ebf621a34bb"/>
    <s v="2021-06-24"/>
    <s v="Save the Children"/>
    <s v="Save the Children"/>
    <s v="ASV758"/>
    <s v="Artibonite"/>
    <s v="L'Estère"/>
    <s v="L'Estère"/>
    <s v="Centre-ville de l'Estère"/>
    <s v="Marché L'Estère"/>
    <s v="Milieu urbain"/>
    <x v="1"/>
    <s v=""/>
    <s v=""/>
    <s v=""/>
    <s v=""/>
    <s v=""/>
    <s v=""/>
    <s v=""/>
    <n v="30"/>
    <n v="25"/>
    <n v="25"/>
    <s v=""/>
    <n v="25"/>
    <n v="75"/>
    <n v="75"/>
    <n v="5"/>
    <s v=""/>
    <x v="1"/>
    <s v="Détaillant sur une table"/>
    <n v="1"/>
    <n v="0"/>
    <n v="0"/>
    <n v="0"/>
    <n v="0"/>
    <n v="0"/>
    <n v="0"/>
    <n v="0"/>
    <n v="0"/>
    <n v="0"/>
    <s v="Oui, il y a plus de commerçants par rapport au mois passé"/>
    <s v="Entre 21 et 60"/>
    <s v=""/>
    <s v=""/>
    <s v=""/>
    <s v=""/>
    <s v=""/>
    <s v=""/>
    <s v=""/>
    <s v="Oui"/>
    <s v="Oui"/>
    <s v="Oui"/>
    <s v=""/>
    <s v="Oui"/>
    <s v="Oui"/>
    <s v="Oui"/>
    <s v="Je ne sais pas, je ne souhaite pas répondre"/>
    <s v=""/>
    <s v=""/>
    <s v=""/>
    <s v=""/>
    <s v=""/>
    <s v=""/>
    <s v=""/>
    <s v=""/>
    <s v=""/>
    <s v=""/>
    <s v=""/>
    <s v=""/>
    <s v=""/>
    <s v=""/>
    <s v=""/>
    <s v=""/>
    <s v=""/>
    <s v=""/>
    <s v=""/>
    <s v=""/>
    <s v=""/>
    <s v=""/>
    <s v=""/>
    <s v=""/>
    <x v="0"/>
    <s v=""/>
    <s v=""/>
    <s v=""/>
    <s v=""/>
    <s v=""/>
    <s v="Oui"/>
    <n v="0"/>
    <n v="0"/>
    <n v="0"/>
    <n v="0"/>
    <n v="1"/>
    <n v="0"/>
    <n v="0"/>
    <n v="0"/>
    <n v="0"/>
    <n v="0"/>
    <n v="0"/>
    <n v="0"/>
    <n v="0"/>
    <s v=""/>
    <s v="Savon lessive Dentifrice"/>
    <n v="1"/>
    <n v="0"/>
    <n v="1"/>
    <n v="0"/>
    <n v="0"/>
    <n v="0"/>
    <n v="0"/>
    <n v="0"/>
    <s v="Non"/>
    <s v="Non"/>
    <s v="Oui"/>
    <s v="Artibonite"/>
    <s v="Meme"/>
    <s v="L'Estère"/>
    <s v="Meme"/>
    <s v=""/>
    <s v=""/>
    <s v=""/>
    <s v=""/>
    <s v=""/>
    <s v=""/>
    <s v=""/>
    <s v=""/>
    <s v=""/>
    <s v=""/>
    <s v=""/>
    <s v=""/>
    <s v=""/>
    <s v=""/>
    <s v=""/>
    <s v=""/>
    <s v=""/>
    <s v=""/>
    <s v=""/>
    <s v=""/>
  </r>
  <r>
    <s v="f5686b0b-8f7d-496b-b552-c472d85a65e1"/>
    <s v="2021-06-24"/>
    <s v="Save the Children"/>
    <s v="Save the Children"/>
    <s v="ASV758"/>
    <s v="Artibonite"/>
    <s v="L'Estère"/>
    <s v="L'Estère"/>
    <s v="Centre-ville de l'Estère"/>
    <s v="Marché L'Estère"/>
    <s v="Milieu urbain"/>
    <x v="1"/>
    <s v=""/>
    <s v=""/>
    <s v=""/>
    <s v=""/>
    <s v=""/>
    <s v=""/>
    <s v=""/>
    <n v="30"/>
    <n v="25"/>
    <n v="25"/>
    <s v=""/>
    <n v="25"/>
    <n v="75"/>
    <n v="75"/>
    <n v="5"/>
    <s v=""/>
    <x v="1"/>
    <s v="Détaillant sur une table"/>
    <n v="1"/>
    <n v="0"/>
    <n v="0"/>
    <n v="0"/>
    <n v="0"/>
    <n v="0"/>
    <n v="0"/>
    <n v="0"/>
    <n v="0"/>
    <n v="0"/>
    <s v="Oui, il y a plus de commerçants par rapport au mois passé"/>
    <s v="Moins de 20"/>
    <s v=""/>
    <s v=""/>
    <s v=""/>
    <s v=""/>
    <s v=""/>
    <s v=""/>
    <s v=""/>
    <s v="Oui"/>
    <s v="Oui"/>
    <s v="Oui"/>
    <s v=""/>
    <s v="Oui"/>
    <s v="Oui"/>
    <s v="Oui"/>
    <s v="Je ne sais pas, je ne souhaite pas répondre"/>
    <s v=""/>
    <s v=""/>
    <s v=""/>
    <s v=""/>
    <s v=""/>
    <s v=""/>
    <s v=""/>
    <s v=""/>
    <s v=""/>
    <s v=""/>
    <s v=""/>
    <s v=""/>
    <s v=""/>
    <s v=""/>
    <s v=""/>
    <s v=""/>
    <s v=""/>
    <s v=""/>
    <s v=""/>
    <s v=""/>
    <s v=""/>
    <s v=""/>
    <s v=""/>
    <s v=""/>
    <x v="0"/>
    <s v=""/>
    <s v=""/>
    <s v=""/>
    <s v=""/>
    <s v=""/>
    <s v="Oui"/>
    <n v="0"/>
    <n v="0"/>
    <n v="0"/>
    <n v="0"/>
    <n v="1"/>
    <n v="0"/>
    <n v="0"/>
    <n v="0"/>
    <n v="0"/>
    <n v="0"/>
    <n v="0"/>
    <n v="0"/>
    <n v="0"/>
    <s v=""/>
    <s v="Savon lessive Papier toilette"/>
    <n v="1"/>
    <n v="0"/>
    <n v="0"/>
    <n v="1"/>
    <n v="0"/>
    <n v="0"/>
    <n v="0"/>
    <n v="0"/>
    <s v="Non"/>
    <s v="Non"/>
    <s v="Oui"/>
    <s v="Artibonite"/>
    <s v="Meme"/>
    <s v="L'Estère"/>
    <s v="Meme"/>
    <s v=""/>
    <s v=""/>
    <s v=""/>
    <s v=""/>
    <s v=""/>
    <s v=""/>
    <s v=""/>
    <s v=""/>
    <s v=""/>
    <s v=""/>
    <s v=""/>
    <s v=""/>
    <s v=""/>
    <s v=""/>
    <s v=""/>
    <s v=""/>
    <s v=""/>
    <s v=""/>
    <s v=""/>
    <s v=""/>
  </r>
  <r>
    <s v="204667a4-a53a-42ad-878d-521565f7415b"/>
    <s v="2021-06-24"/>
    <s v="FOKA DAI AYITI"/>
    <s v="FOKA DAI AYITI"/>
    <s v="anketè 2"/>
    <s v="Nippes"/>
    <s v="Miragoâne"/>
    <s v="Miragoâne"/>
    <s v="Saint Michel"/>
    <s v="Marché de St Michel"/>
    <s v="Milieu urbain"/>
    <x v="1"/>
    <n v="100"/>
    <n v="123.07692307692299"/>
    <n v="86.956521739130395"/>
    <n v="94.827586206896498"/>
    <n v="208.333333333333"/>
    <n v="250"/>
    <n v="750"/>
    <n v="35"/>
    <n v="15"/>
    <n v="50"/>
    <s v=""/>
    <n v="25"/>
    <n v="100"/>
    <n v="75"/>
    <n v="5"/>
    <s v=""/>
    <x v="1"/>
    <s v="Détaillant avec boutique"/>
    <n v="1"/>
    <n v="0"/>
    <n v="0"/>
    <n v="0"/>
    <n v="0"/>
    <n v="0"/>
    <n v="0"/>
    <n v="0"/>
    <n v="0"/>
    <n v="0"/>
    <s v="Non, il n'y a pas eu de variation"/>
    <s v="Entre 21 et 60"/>
    <s v="Je ne sais pas, je ne souhaite pas répondre"/>
    <s v="Oui"/>
    <s v="Oui"/>
    <s v="Je ne sais pas, je ne souhaite pas répondre"/>
    <s v="Non"/>
    <s v="Oui"/>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Oui"/>
    <s v="Je ne sais pas, je ne souhaite pas répondre"/>
    <s v="Oui"/>
    <n v="0"/>
    <n v="0"/>
    <n v="0"/>
    <n v="0"/>
    <n v="1"/>
    <n v="1"/>
    <n v="0"/>
    <n v="0"/>
    <n v="0"/>
    <n v="0"/>
    <n v="0"/>
    <n v="0"/>
    <n v="0"/>
    <n v="0"/>
    <s v=""/>
    <n v="1"/>
    <n v="1"/>
    <n v="0"/>
    <n v="0"/>
    <n v="0"/>
    <n v="0"/>
    <n v="1"/>
    <s v="Je ne sais pas, je ne souhaite pas répondre"/>
    <x v="1"/>
    <s v="Oui"/>
    <s v="Nippes"/>
    <s v="Meme"/>
    <s v="Fonds des Nègres"/>
    <s v="Différent"/>
    <s v="Oui"/>
    <n v="0"/>
    <n v="0"/>
    <n v="0"/>
    <n v="1"/>
    <n v="1"/>
    <n v="0"/>
    <n v="0"/>
    <n v="0"/>
    <n v="0"/>
    <n v="0"/>
    <n v="0"/>
    <n v="0"/>
    <n v="0"/>
    <s v=""/>
    <s v="Brosse à dent Dentifrice Papier toilette"/>
    <n v="0"/>
    <n v="1"/>
    <n v="1"/>
    <n v="1"/>
    <n v="0"/>
    <n v="0"/>
    <n v="0"/>
    <n v="0"/>
    <s v="Je ne sais pas, je ne souhaite pas répondre"/>
    <s v="Non"/>
    <s v="Oui"/>
    <s v="Nippes"/>
    <s v="Meme"/>
    <s v="Fonds des Nègres"/>
    <s v="Différent"/>
    <s v=""/>
    <s v=""/>
    <s v=""/>
    <s v=""/>
    <s v=""/>
    <s v=""/>
    <s v=""/>
    <s v=""/>
    <s v=""/>
    <s v=""/>
    <s v=""/>
    <s v=""/>
    <s v=""/>
    <s v=""/>
    <s v=""/>
    <s v=""/>
    <s v=""/>
    <s v=""/>
    <s v=""/>
    <s v=""/>
  </r>
  <r>
    <s v="9a107945-80d6-475f-8681-f5005028003e"/>
    <s v="2021-06-24"/>
    <s v="FOKA DAI AYITI"/>
    <s v="FOKA DAI AYITI"/>
    <s v="anketè 2"/>
    <s v="Nippes"/>
    <s v="Miragoâne"/>
    <s v="Miragoâne"/>
    <s v="Saint Michel"/>
    <s v="Marché de St Michel"/>
    <s v="Milieu urbain"/>
    <x v="0"/>
    <s v=""/>
    <s v=""/>
    <s v=""/>
    <s v=""/>
    <s v=""/>
    <s v=""/>
    <s v=""/>
    <s v=""/>
    <s v=""/>
    <s v=""/>
    <s v=""/>
    <s v=""/>
    <s v=""/>
    <s v=""/>
    <s v=""/>
    <n v="10"/>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Oui"/>
    <s v=""/>
    <s v="Oui"/>
    <n v="1"/>
    <n v="0"/>
    <n v="0"/>
    <n v="1"/>
    <n v="0"/>
    <n v="1"/>
    <n v="0"/>
    <n v="0"/>
    <n v="1"/>
    <n v="0"/>
    <n v="0"/>
  </r>
  <r>
    <s v="cdf687d6-c34d-486b-93a0-edfbb21858a5"/>
    <s v="2021-06-24"/>
    <s v="FOKA DAI AYITI"/>
    <s v="FOKA DAI AYITI"/>
    <s v="anketè 2"/>
    <s v="Nippes"/>
    <s v="Miragoâne"/>
    <s v="Miragoâne"/>
    <s v="Saint Michel"/>
    <s v="Marché de St Michel"/>
    <s v="Milieu urbain"/>
    <x v="1"/>
    <n v="100"/>
    <n v="96.153846153846104"/>
    <n v="97.826086956521706"/>
    <n v="86.2068965517241"/>
    <n v="208.333333333333"/>
    <s v=""/>
    <n v="800.54991539763103"/>
    <n v="35"/>
    <n v="15"/>
    <n v="50"/>
    <s v=""/>
    <n v="25"/>
    <n v="125"/>
    <n v="75"/>
    <n v="5"/>
    <s v=""/>
    <x v="1"/>
    <s v="Détaillant avec boutique"/>
    <n v="1"/>
    <n v="0"/>
    <n v="0"/>
    <n v="0"/>
    <n v="0"/>
    <n v="0"/>
    <n v="0"/>
    <n v="0"/>
    <n v="0"/>
    <n v="0"/>
    <s v="Non, il n'y a pas eu de variation"/>
    <s v="Entre 21 et 60"/>
    <s v="Je ne sais pas, je ne souhaite pas répondre"/>
    <s v="Je ne sais pas, je ne souhaite pas répondre"/>
    <s v="Non"/>
    <s v="Je ne sais pas, je ne souhaite pas répondre"/>
    <s v="Non"/>
    <s v=""/>
    <s v="Je ne sais pas, je ne souhaite pas répondre"/>
    <s v="Je ne sais pas, je ne souhaite pas répondre"/>
    <s v="Je ne sais pas, je ne souhaite pas répondre"/>
    <s v="Oui"/>
    <s v=""/>
    <s v="Je ne sais pas, je ne souhaite pas répondre"/>
    <s v="Oui"/>
    <s v="Oui"/>
    <s v="Je ne sais pas, je ne souhaite pas répondre"/>
    <s v="Oui"/>
    <n v="0"/>
    <n v="0"/>
    <n v="0"/>
    <n v="0"/>
    <n v="1"/>
    <n v="1"/>
    <n v="0"/>
    <n v="1"/>
    <n v="0"/>
    <n v="0"/>
    <n v="0"/>
    <n v="0"/>
    <n v="0"/>
    <n v="0"/>
    <s v=""/>
    <n v="1"/>
    <n v="1"/>
    <n v="1"/>
    <n v="1"/>
    <n v="1"/>
    <n v="0"/>
    <n v="1"/>
    <s v="Je ne sais pas, je ne souhaite pas répondre"/>
    <x v="1"/>
    <s v="Oui"/>
    <s v="Nippes"/>
    <s v="Meme"/>
    <s v="Fonds des Nègres"/>
    <s v="Différent"/>
    <s v="Oui"/>
    <n v="0"/>
    <n v="0"/>
    <n v="0"/>
    <n v="1"/>
    <n v="1"/>
    <n v="0"/>
    <n v="0"/>
    <n v="0"/>
    <n v="0"/>
    <n v="0"/>
    <n v="0"/>
    <n v="0"/>
    <n v="0"/>
    <s v=""/>
    <s v="Brosse à dent Dentifrice Papier toilette Serviettes hygiéniques Savon pour se laver"/>
    <n v="0"/>
    <n v="1"/>
    <n v="1"/>
    <n v="1"/>
    <n v="1"/>
    <n v="0"/>
    <n v="0"/>
    <n v="1"/>
    <s v="Je ne sais pas, je ne souhaite pas répondre"/>
    <s v="Non"/>
    <s v="Oui"/>
    <s v="Nippes"/>
    <s v="Meme"/>
    <s v="Fonds des Nègres"/>
    <s v="Différent"/>
    <s v=""/>
    <s v=""/>
    <s v=""/>
    <s v=""/>
    <s v=""/>
    <s v=""/>
    <s v=""/>
    <s v=""/>
    <s v=""/>
    <s v=""/>
    <s v=""/>
    <s v=""/>
    <s v=""/>
    <s v=""/>
    <s v=""/>
    <s v=""/>
    <s v=""/>
    <s v=""/>
    <s v=""/>
    <s v=""/>
  </r>
  <r>
    <s v="454258d5-8b48-411b-8cfc-414345ff5076"/>
    <s v="2021-06-24"/>
    <s v="FOKA DAI AYITI"/>
    <s v="FOKA DAI AYITI"/>
    <s v="anketè 2"/>
    <s v="Nippes"/>
    <s v="Miragoâne"/>
    <s v="Miragoâne"/>
    <s v="Saint Michel"/>
    <s v="Marché de St Michel"/>
    <s v="Milieu urbain"/>
    <x v="0"/>
    <s v=""/>
    <s v=""/>
    <s v=""/>
    <s v=""/>
    <s v=""/>
    <s v=""/>
    <s v=""/>
    <s v=""/>
    <s v=""/>
    <s v=""/>
    <s v=""/>
    <s v=""/>
    <s v=""/>
    <s v=""/>
    <s v=""/>
    <n v="1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Je ne sais pas, je ne souhaite pas répondre"/>
    <s v=""/>
    <s v="Oui"/>
    <n v="0"/>
    <n v="0"/>
    <n v="0"/>
    <n v="0"/>
    <n v="0"/>
    <n v="0"/>
    <n v="0"/>
    <n v="0"/>
    <n v="1"/>
    <n v="0"/>
    <n v="0"/>
  </r>
  <r>
    <s v="ce564546-31e3-4099-98e8-dc6e9969d609"/>
    <s v="2021-06-24"/>
    <s v="FOKA DAI AYITI"/>
    <s v="FOKA DAI AYITI"/>
    <s v="anketè 2"/>
    <s v="Nippes"/>
    <s v="Miragoâne"/>
    <s v="Miragoâne"/>
    <s v="Saint Michel"/>
    <s v="Marché de St Michel"/>
    <s v="Milieu urbain"/>
    <x v="1"/>
    <n v="107.5"/>
    <n v="96.153846153846104"/>
    <n v="97.826086956521706"/>
    <n v="77.586206896551701"/>
    <n v="218.75"/>
    <n v="218.75"/>
    <n v="750"/>
    <n v="35"/>
    <n v="15"/>
    <n v="50"/>
    <s v=""/>
    <n v="25"/>
    <n v="125"/>
    <n v="75"/>
    <n v="5"/>
    <s v=""/>
    <x v="1"/>
    <s v="Détaillant sur une table"/>
    <n v="1"/>
    <n v="0"/>
    <n v="0"/>
    <n v="0"/>
    <n v="0"/>
    <n v="0"/>
    <n v="0"/>
    <n v="0"/>
    <n v="0"/>
    <n v="0"/>
    <s v="Non, il n'y a pas eu de variation"/>
    <s v="Entre 21 et 60"/>
    <s v="Je ne sais pas, je ne souhaite pas répondre"/>
    <s v="Oui"/>
    <s v="Je ne sais pas, je ne souhaite pas répondre"/>
    <s v="Oui"/>
    <s v="Je ne sais pas, je ne souhaite pas répondre"/>
    <s v="Non"/>
    <s v="Je ne sais pas, je ne souhaite pas répondre"/>
    <s v="Je ne sais pas, je ne souhaite pas répondre"/>
    <s v="Je ne sais pas, je ne souhaite pas répondre"/>
    <s v="Je ne sais pas, je ne souhaite pas répondre"/>
    <s v=""/>
    <s v="Je ne sais pas, je ne souhaite pas répondre"/>
    <s v="Oui"/>
    <s v="Je ne sais pas, je ne souhaite pas répondre"/>
    <s v="Je ne sais pas, je ne souhaite pas répondre"/>
    <s v="Oui"/>
    <n v="0"/>
    <n v="0"/>
    <n v="0"/>
    <n v="0"/>
    <n v="1"/>
    <n v="1"/>
    <n v="0"/>
    <n v="0"/>
    <n v="0"/>
    <n v="0"/>
    <n v="0"/>
    <n v="0"/>
    <n v="0"/>
    <n v="0"/>
    <s v=""/>
    <n v="1"/>
    <n v="0"/>
    <n v="0"/>
    <n v="0"/>
    <n v="0"/>
    <n v="1"/>
    <n v="1"/>
    <s v="Je ne sais pas, je ne souhaite pas répondre"/>
    <x v="1"/>
    <s v="Oui"/>
    <s v="Nippes"/>
    <s v="Meme"/>
    <s v="Miragoâne"/>
    <s v="Meme"/>
    <s v="Oui"/>
    <n v="0"/>
    <n v="0"/>
    <n v="0"/>
    <n v="1"/>
    <n v="1"/>
    <n v="0"/>
    <n v="0"/>
    <n v="0"/>
    <n v="0"/>
    <n v="0"/>
    <n v="0"/>
    <n v="0"/>
    <n v="0"/>
    <s v=""/>
    <s v="Brosse à dent Dentifrice Chlore en grain (nettoyage) Savon pour se laver"/>
    <n v="0"/>
    <n v="1"/>
    <n v="1"/>
    <n v="0"/>
    <n v="0"/>
    <n v="0"/>
    <n v="1"/>
    <n v="1"/>
    <s v="Je ne sais pas, je ne souhaite pas répondre"/>
    <s v="Je ne sais pas, je ne souhaite pas répondre"/>
    <s v="Oui"/>
    <s v="Nippes"/>
    <s v="Meme"/>
    <s v="Miragoâne"/>
    <s v="Meme"/>
    <s v=""/>
    <s v=""/>
    <s v=""/>
    <s v=""/>
    <s v=""/>
    <s v=""/>
    <s v=""/>
    <s v=""/>
    <s v=""/>
    <s v=""/>
    <s v=""/>
    <s v=""/>
    <s v=""/>
    <s v=""/>
    <s v=""/>
    <s v=""/>
    <s v=""/>
    <s v=""/>
    <s v=""/>
    <s v=""/>
  </r>
  <r>
    <s v="6728011a-6357-4f86-b404-60ed1a0ab4ad"/>
    <s v="2021-06-24"/>
    <s v="FOKA DAI AYITI"/>
    <s v="FOKA DAI AYITI"/>
    <s v="anketè 2"/>
    <s v="Nippes"/>
    <s v="Miragoâne"/>
    <s v="Miragoâne"/>
    <s v="Saint Michel"/>
    <s v="Marché de St Michel"/>
    <s v="Milieu urbain"/>
    <x v="1"/>
    <s v=""/>
    <s v=""/>
    <s v=""/>
    <n v="68.965517241379303"/>
    <s v=""/>
    <s v=""/>
    <n v="700"/>
    <n v="30"/>
    <n v="15"/>
    <n v="50"/>
    <s v=""/>
    <n v="25"/>
    <n v="75"/>
    <n v="75"/>
    <n v="5"/>
    <s v=""/>
    <x v="0"/>
    <s v="Détaillant avec boutique"/>
    <n v="1"/>
    <n v="0"/>
    <n v="0"/>
    <n v="0"/>
    <n v="0"/>
    <n v="0"/>
    <n v="0"/>
    <n v="0"/>
    <n v="0"/>
    <n v="0"/>
    <s v="Non, il n'y a pas eu de variation"/>
    <s v="Entre 21 et 60"/>
    <s v=""/>
    <s v=""/>
    <s v=""/>
    <s v="Je ne sais pas, je ne souhaite pas répondre"/>
    <s v=""/>
    <s v=""/>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Non"/>
    <s v=""/>
    <s v=""/>
    <s v=""/>
    <s v=""/>
    <s v=""/>
    <s v=""/>
    <s v=""/>
    <s v=""/>
    <s v=""/>
    <s v=""/>
    <s v=""/>
    <s v=""/>
    <s v=""/>
    <s v=""/>
    <s v=""/>
    <s v=""/>
    <s v=""/>
    <s v=""/>
    <s v=""/>
    <s v=""/>
    <s v=""/>
    <s v=""/>
    <s v="Je ne sais pas, je ne souhaite pas répondre"/>
    <x v="2"/>
    <s v="Oui"/>
    <s v="Nippes"/>
    <s v="Meme"/>
    <s v="Fonds des Nègres"/>
    <s v="Différent"/>
    <s v="Oui"/>
    <n v="0"/>
    <n v="0"/>
    <n v="0"/>
    <n v="1"/>
    <n v="1"/>
    <n v="0"/>
    <n v="0"/>
    <n v="0"/>
    <n v="0"/>
    <n v="0"/>
    <n v="0"/>
    <n v="0"/>
    <n v="0"/>
    <s v=""/>
    <s v="Serviettes hygiéniques"/>
    <n v="0"/>
    <n v="0"/>
    <n v="0"/>
    <n v="0"/>
    <n v="1"/>
    <n v="0"/>
    <n v="0"/>
    <n v="0"/>
    <s v="Je ne sais pas, je ne souhaite pas répondre"/>
    <s v="Oui"/>
    <s v="Oui"/>
    <s v="Nippes"/>
    <s v="Meme"/>
    <s v="Fonds des Nègres"/>
    <s v="Différent"/>
    <s v=""/>
    <s v=""/>
    <s v=""/>
    <s v=""/>
    <s v=""/>
    <s v=""/>
    <s v=""/>
    <s v=""/>
    <s v=""/>
    <s v=""/>
    <s v=""/>
    <s v=""/>
    <s v=""/>
    <s v=""/>
    <s v=""/>
    <s v=""/>
    <s v=""/>
    <s v=""/>
    <s v=""/>
    <s v=""/>
  </r>
  <r>
    <s v="1765b174-383c-425f-a12b-7c3465550d5e"/>
    <s v="2021-06-24"/>
    <s v="FOKA DAI AYITI"/>
    <s v="FOKA DAI AYITI"/>
    <s v="anketè 2"/>
    <s v="Nippes"/>
    <s v="Miragoâne"/>
    <s v="Miragoâne"/>
    <s v="Saint Michel"/>
    <s v="Marché de St Michel"/>
    <s v="Milieu urbain"/>
    <x v="1"/>
    <n v="100"/>
    <n v="123.07692307692299"/>
    <n v="104.347826086956"/>
    <n v="93.103448275861993"/>
    <n v="250"/>
    <n v="250"/>
    <n v="800.54991539763103"/>
    <n v="30"/>
    <n v="20"/>
    <n v="35"/>
    <s v=""/>
    <n v="25"/>
    <n v="50"/>
    <n v="75"/>
    <n v="5"/>
    <s v=""/>
    <x v="1"/>
    <s v="Détaillant avec boutique"/>
    <n v="1"/>
    <n v="0"/>
    <n v="0"/>
    <n v="0"/>
    <n v="0"/>
    <n v="0"/>
    <n v="0"/>
    <n v="0"/>
    <n v="0"/>
    <n v="0"/>
    <s v="Non, il n'y a pas eu de variation"/>
    <s v="Entre 21 et 60"/>
    <s v="Je ne sais pas, je ne souhaite pas répondre"/>
    <s v="Oui"/>
    <s v="Oui"/>
    <s v="Je ne sais pas, je ne souhaite pas répondre"/>
    <s v="Non"/>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Oui"/>
    <n v="0"/>
    <n v="0"/>
    <n v="0"/>
    <n v="0"/>
    <n v="1"/>
    <n v="1"/>
    <n v="0"/>
    <n v="0"/>
    <n v="0"/>
    <n v="0"/>
    <n v="0"/>
    <n v="0"/>
    <n v="0"/>
    <n v="0"/>
    <s v=""/>
    <n v="0"/>
    <n v="0"/>
    <n v="0"/>
    <n v="0"/>
    <n v="0"/>
    <n v="0"/>
    <n v="1"/>
    <s v="Je ne sais pas, je ne souhaite pas répondre"/>
    <x v="3"/>
    <s v="Oui"/>
    <s v="Nippes"/>
    <s v="Meme"/>
    <s v="Fonds des Nègres"/>
    <s v="Différent"/>
    <s v="Oui"/>
    <n v="0"/>
    <n v="0"/>
    <n v="0"/>
    <n v="1"/>
    <n v="1"/>
    <n v="0"/>
    <n v="0"/>
    <n v="0"/>
    <n v="0"/>
    <n v="0"/>
    <n v="0"/>
    <n v="0"/>
    <n v="0"/>
    <s v=""/>
    <s v="Serviettes hygiéniques"/>
    <n v="0"/>
    <n v="0"/>
    <n v="0"/>
    <n v="0"/>
    <n v="1"/>
    <n v="0"/>
    <n v="0"/>
    <n v="0"/>
    <s v="Je ne sais pas, je ne souhaite pas répondre"/>
    <s v="Je ne sais pas, je ne souhaite pas répondre"/>
    <s v="Oui"/>
    <s v="Nippes"/>
    <s v="Meme"/>
    <s v="Miragoâne"/>
    <s v="Meme"/>
    <s v=""/>
    <s v=""/>
    <s v=""/>
    <s v=""/>
    <s v=""/>
    <s v=""/>
    <s v=""/>
    <s v=""/>
    <s v=""/>
    <s v=""/>
    <s v=""/>
    <s v=""/>
    <s v=""/>
    <s v=""/>
    <s v=""/>
    <s v=""/>
    <s v=""/>
    <s v=""/>
    <s v=""/>
    <s v=""/>
  </r>
  <r>
    <s v="dad1203b-6176-4e47-884a-205db7d5d6e9"/>
    <s v="2021-06-24"/>
    <s v="FOKA DAI AYITI"/>
    <s v="FOKA DAI AYITI"/>
    <s v="anketè 2"/>
    <s v="Nippes"/>
    <s v="Miragoâne"/>
    <s v="Miragoâne"/>
    <s v="Saint Michel"/>
    <s v="Marché de St Michel"/>
    <s v="Milieu urbain"/>
    <x v="1"/>
    <n v="100"/>
    <n v="115.384615384615"/>
    <n v="86.956521739130395"/>
    <n v="86.2068965517241"/>
    <n v="208.333333333333"/>
    <n v="208.333333333333"/>
    <n v="750"/>
    <n v="35"/>
    <s v=""/>
    <s v=""/>
    <s v=""/>
    <n v="25"/>
    <n v="125"/>
    <s v=""/>
    <n v="5"/>
    <s v=""/>
    <x v="1"/>
    <s v="Détaillant sur une table"/>
    <n v="1"/>
    <n v="0"/>
    <n v="0"/>
    <n v="0"/>
    <n v="0"/>
    <n v="0"/>
    <n v="0"/>
    <n v="0"/>
    <n v="0"/>
    <n v="0"/>
    <s v="Non, il n'y a pas eu de variation"/>
    <s v="Entre 21 et 60"/>
    <s v="Je ne sais pas, je ne souhaite pas répondre"/>
    <s v="Oui"/>
    <s v="Oui"/>
    <s v="Je ne sais pas, je ne souhaite pas répondre"/>
    <s v="Je ne sais pas, je ne souhaite pas répondre"/>
    <s v="Je ne sais pas, je ne souhaite pas répondre"/>
    <s v="Je ne sais pas, je ne souhaite pas répondre"/>
    <s v="Je ne sais pas, je ne souhaite pas répondre"/>
    <s v=""/>
    <s v=""/>
    <s v=""/>
    <s v="Oui"/>
    <s v="Je ne sais pas, je ne souhaite pas répondre"/>
    <s v=""/>
    <s v="Je ne sais pas, je ne souhaite pas répondre"/>
    <s v="Non"/>
    <s v=""/>
    <s v=""/>
    <s v=""/>
    <s v=""/>
    <s v=""/>
    <s v=""/>
    <s v=""/>
    <s v=""/>
    <s v=""/>
    <s v=""/>
    <s v=""/>
    <s v=""/>
    <s v=""/>
    <s v=""/>
    <s v=""/>
    <s v=""/>
    <s v=""/>
    <s v=""/>
    <s v=""/>
    <s v=""/>
    <s v=""/>
    <s v=""/>
    <s v="Je ne sais pas, je ne souhaite pas répondre"/>
    <x v="1"/>
    <s v="Oui"/>
    <s v="Nippes"/>
    <s v="Meme"/>
    <s v="Fonds des Nègres"/>
    <s v="Différent"/>
    <s v="Non"/>
    <s v=""/>
    <s v=""/>
    <s v=""/>
    <s v=""/>
    <s v=""/>
    <s v=""/>
    <s v=""/>
    <s v=""/>
    <s v=""/>
    <s v=""/>
    <s v=""/>
    <s v=""/>
    <s v=""/>
    <s v=""/>
    <s v=""/>
    <s v=""/>
    <s v=""/>
    <s v=""/>
    <s v=""/>
    <s v=""/>
    <s v=""/>
    <s v=""/>
    <s v=""/>
    <s v="Je ne sais pas, je ne souhaite pas répondre"/>
    <s v="Non"/>
    <s v="Oui"/>
    <s v="Nippes"/>
    <s v="Meme"/>
    <s v="Fonds des Nègres"/>
    <s v="Différent"/>
    <s v=""/>
    <s v=""/>
    <s v=""/>
    <s v=""/>
    <s v=""/>
    <s v=""/>
    <s v=""/>
    <s v=""/>
    <s v=""/>
    <s v=""/>
    <s v=""/>
    <s v=""/>
    <s v=""/>
    <s v=""/>
    <s v=""/>
    <s v=""/>
    <s v=""/>
    <s v=""/>
    <s v=""/>
    <s v=""/>
  </r>
  <r>
    <s v="bc7633f6-77f6-40d0-aca7-a687cd04178b"/>
    <s v="2021-06-24"/>
    <s v="FOKA DAI AYITI"/>
    <s v="FOKA DAI AYITI"/>
    <s v="anketè 2"/>
    <s v="Nippes"/>
    <s v="Miragoâne"/>
    <s v="Miragoâne"/>
    <s v="Saint Michel"/>
    <s v="Marché de St Michel"/>
    <s v="Milieu urbain"/>
    <x v="0"/>
    <s v=""/>
    <s v=""/>
    <s v=""/>
    <s v=""/>
    <s v=""/>
    <s v=""/>
    <s v=""/>
    <s v=""/>
    <s v=""/>
    <s v=""/>
    <s v=""/>
    <s v=""/>
    <s v=""/>
    <s v=""/>
    <s v=""/>
    <n v="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kiosque public (DINEPA)"/>
    <s v="kiosque"/>
    <s v="L'eau est de meilleure qualité"/>
    <s v=""/>
    <s v="Moins de 15 min au total"/>
    <s v="Oui"/>
    <s v=""/>
    <s v="Non"/>
    <s v=""/>
    <s v=""/>
    <s v=""/>
    <s v=""/>
    <s v=""/>
    <s v=""/>
    <s v=""/>
    <s v=""/>
    <s v=""/>
    <s v=""/>
    <s v=""/>
  </r>
  <r>
    <s v="f159347f-9200-439b-a9ad-80d72c2f3f45"/>
    <s v="2021-06-24"/>
    <s v="FOKA DAI AYITI"/>
    <s v="FOKA DAI AYITI"/>
    <s v="anketè 2"/>
    <s v="Nippes"/>
    <s v="Miragoâne"/>
    <s v="Miragoâne"/>
    <s v="Saint Michel"/>
    <s v="Marché de St Michel"/>
    <s v="Milieu urbain"/>
    <x v="0"/>
    <s v=""/>
    <s v=""/>
    <s v=""/>
    <s v=""/>
    <s v=""/>
    <s v=""/>
    <s v=""/>
    <s v=""/>
    <s v=""/>
    <s v=""/>
    <s v=""/>
    <s v=""/>
    <s v=""/>
    <s v=""/>
    <s v=""/>
    <n v="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source aménagée (borne fontaine, pompe, etc.)"/>
    <s v="source"/>
    <s v="L'eau est de meilleure qualité"/>
    <s v=""/>
    <s v="Moins de 15 min au total"/>
    <s v="Je ne sais pas, je ne souhaite pas répondre"/>
    <s v=""/>
    <s v="Oui"/>
    <n v="0"/>
    <n v="0"/>
    <n v="0"/>
    <n v="1"/>
    <n v="1"/>
    <n v="0"/>
    <n v="0"/>
    <n v="0"/>
    <n v="0"/>
    <n v="0"/>
    <n v="0"/>
  </r>
  <r>
    <s v="6dded097-f8c8-4dbe-845a-07bde97c161e"/>
    <s v="2021-06-24"/>
    <s v="FOKA DAI AYITI"/>
    <s v="FOKA DAI AYITI"/>
    <s v="anketè 2"/>
    <s v="Nippes"/>
    <s v="Miragoâne"/>
    <s v="Miragoâne"/>
    <s v="Saint Michel"/>
    <s v="Marché de St Michel"/>
    <s v="Milieu urbain"/>
    <x v="0"/>
    <s v=""/>
    <s v=""/>
    <s v=""/>
    <s v=""/>
    <s v=""/>
    <s v=""/>
    <s v=""/>
    <s v=""/>
    <s v=""/>
    <s v=""/>
    <s v=""/>
    <s v=""/>
    <s v=""/>
    <s v=""/>
    <s v=""/>
    <n v="1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Je ne sais pas, je ne souhaite pas répondre"/>
    <s v=""/>
    <s v="Oui"/>
    <n v="0"/>
    <n v="0"/>
    <n v="0"/>
    <n v="0"/>
    <n v="0"/>
    <n v="0"/>
    <n v="0"/>
    <n v="0"/>
    <n v="1"/>
    <n v="0"/>
    <n v="0"/>
  </r>
  <r>
    <s v="6e81b414-97a2-4479-b656-a25daa16b62f"/>
    <s v="2021-06-24"/>
    <s v="FOKA DAI AYITI"/>
    <s v="FOKA DAI AYITI"/>
    <s v="anketè 2"/>
    <s v="Nippes"/>
    <s v="Miragoâne"/>
    <s v="Miragoâne"/>
    <s v="Saint Michel"/>
    <s v="Marché de St Michel"/>
    <s v="Milieu urbain"/>
    <x v="0"/>
    <s v=""/>
    <s v=""/>
    <s v=""/>
    <s v=""/>
    <s v=""/>
    <s v=""/>
    <s v=""/>
    <s v=""/>
    <s v=""/>
    <s v=""/>
    <s v=""/>
    <s v=""/>
    <s v=""/>
    <s v=""/>
    <s v=""/>
    <n v="10"/>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Je ne sais pas, je ne souhaite pas répondre"/>
    <s v=""/>
    <s v="Oui"/>
    <n v="0"/>
    <n v="1"/>
    <n v="0"/>
    <n v="1"/>
    <n v="0"/>
    <n v="0"/>
    <n v="0"/>
    <n v="0"/>
    <n v="1"/>
    <n v="0"/>
    <n v="0"/>
  </r>
  <r>
    <s v="28052f36-f710-4528-9803-a41dd7ba71ed"/>
    <s v="2021-06-24"/>
    <s v="FOKA DAI AYITI"/>
    <s v="FOKA DAI AYITI"/>
    <s v="anketè 2"/>
    <s v="Nippes"/>
    <s v="Miragoâne"/>
    <s v="Miragoâne"/>
    <s v="Saint Michel"/>
    <s v="Marché de St Michel"/>
    <s v="Milieu urbain"/>
    <x v="0"/>
    <s v=""/>
    <s v=""/>
    <s v=""/>
    <s v=""/>
    <s v=""/>
    <s v=""/>
    <s v=""/>
    <s v=""/>
    <s v=""/>
    <s v=""/>
    <s v=""/>
    <s v=""/>
    <s v=""/>
    <s v=""/>
    <s v=""/>
    <n v="10"/>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Je ne sais pas, je ne souhaite pas répondre"/>
    <s v=""/>
    <s v="Oui"/>
    <n v="0"/>
    <n v="1"/>
    <n v="0"/>
    <n v="0"/>
    <n v="0"/>
    <n v="0"/>
    <n v="0"/>
    <n v="0"/>
    <n v="1"/>
    <n v="0"/>
    <n v="0"/>
  </r>
  <r>
    <s v="b36cc531-a28b-4d67-8263-78f3e8d93314"/>
    <s v="2021-06-24"/>
    <s v="FOKA DAI AYITI"/>
    <s v="FOKA DAI AYITI"/>
    <s v="anketè 2"/>
    <s v="Nippes"/>
    <s v="Miragoâne"/>
    <s v="Miragoâne"/>
    <s v="Saint Michel"/>
    <s v="Marché de St Michel"/>
    <s v="Milieu urbain"/>
    <x v="0"/>
    <s v=""/>
    <s v=""/>
    <s v=""/>
    <s v=""/>
    <s v=""/>
    <s v=""/>
    <s v=""/>
    <s v=""/>
    <s v=""/>
    <s v=""/>
    <s v=""/>
    <s v=""/>
    <s v=""/>
    <s v=""/>
    <s v=""/>
    <n v="1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Oui"/>
    <s v=""/>
    <s v="Oui"/>
    <n v="0"/>
    <n v="0"/>
    <n v="0"/>
    <n v="0"/>
    <n v="0"/>
    <n v="0"/>
    <n v="0"/>
    <n v="0"/>
    <n v="1"/>
    <n v="0"/>
    <n v="0"/>
  </r>
  <r>
    <s v="8ea34318-51c1-4982-b7a6-1f107d000f92"/>
    <s v="2021-06-24"/>
    <s v="FOKA DAI AYITI"/>
    <s v="FOKA DAI AYITI"/>
    <s v="anketè 2"/>
    <s v="Nippes"/>
    <s v="Miragoâne"/>
    <s v="Miragoâne"/>
    <s v="Saint Michel"/>
    <s v="Marché de St Michel"/>
    <s v="Milieu urbain"/>
    <x v="1"/>
    <n v="100"/>
    <n v="115.384615384615"/>
    <n v="86.956521739130395"/>
    <n v="86.2068965517241"/>
    <n v="208.333333333333"/>
    <s v=""/>
    <n v="750"/>
    <n v="30"/>
    <s v=""/>
    <s v=""/>
    <s v=""/>
    <s v=""/>
    <s v=""/>
    <s v=""/>
    <n v="5"/>
    <s v=""/>
    <x v="1"/>
    <s v="Détaillant sur une table"/>
    <n v="1"/>
    <n v="0"/>
    <n v="0"/>
    <n v="0"/>
    <n v="0"/>
    <n v="0"/>
    <n v="0"/>
    <n v="0"/>
    <n v="0"/>
    <n v="0"/>
    <s v="Non, il n'y a pas eu de variation"/>
    <s v="Entre 21 et 60"/>
    <s v="Je ne sais pas, je ne souhaite pas répondre"/>
    <s v="Oui"/>
    <s v="Oui"/>
    <s v="Oui"/>
    <s v="Non"/>
    <s v=""/>
    <s v="Je ne sais pas, je ne souhaite pas répondre"/>
    <s v="Je ne sais pas, je ne souhaite pas répondre"/>
    <s v=""/>
    <s v=""/>
    <s v=""/>
    <s v=""/>
    <s v=""/>
    <s v=""/>
    <s v="Je ne sais pas, je ne souhaite pas répondre"/>
    <s v="Oui"/>
    <n v="0"/>
    <n v="0"/>
    <n v="0"/>
    <n v="0"/>
    <n v="1"/>
    <n v="1"/>
    <n v="0"/>
    <n v="0"/>
    <n v="0"/>
    <n v="0"/>
    <n v="0"/>
    <n v="0"/>
    <n v="0"/>
    <n v="0"/>
    <s v=""/>
    <n v="1"/>
    <n v="1"/>
    <n v="1"/>
    <n v="1"/>
    <n v="1"/>
    <n v="0"/>
    <n v="1"/>
    <s v="Je ne sais pas, je ne souhaite pas répondre"/>
    <x v="1"/>
    <s v="Oui"/>
    <s v="Nippes"/>
    <s v="Meme"/>
    <s v="Miragoâne"/>
    <s v="Meme"/>
    <s v="Oui"/>
    <n v="0"/>
    <n v="0"/>
    <n v="0"/>
    <n v="1"/>
    <n v="1"/>
    <n v="0"/>
    <n v="0"/>
    <n v="0"/>
    <n v="0"/>
    <n v="0"/>
    <n v="0"/>
    <n v="0"/>
    <n v="0"/>
    <s v=""/>
    <s v="Chlore en grain (nettoyage)"/>
    <n v="0"/>
    <n v="0"/>
    <n v="0"/>
    <n v="0"/>
    <n v="0"/>
    <n v="0"/>
    <n v="1"/>
    <n v="0"/>
    <s v="Je ne sais pas, je ne souhaite pas répondre"/>
    <s v="Non"/>
    <s v="Oui"/>
    <s v="Nippes"/>
    <s v="Meme"/>
    <s v="Fonds des Nègres"/>
    <s v="Différent"/>
    <s v=""/>
    <s v=""/>
    <s v=""/>
    <s v=""/>
    <s v=""/>
    <s v=""/>
    <s v=""/>
    <s v=""/>
    <s v=""/>
    <s v=""/>
    <s v=""/>
    <s v=""/>
    <s v=""/>
    <s v=""/>
    <s v=""/>
    <s v=""/>
    <s v=""/>
    <s v=""/>
    <s v=""/>
    <s v=""/>
  </r>
  <r>
    <s v="ef3b8899-c916-420d-9094-88d9d8b6f1a6"/>
    <s v="2021-06-24"/>
    <s v="WFP"/>
    <s v="WFP"/>
    <s v="Sud-JY"/>
    <s v="Sud"/>
    <s v="Les Cayes"/>
    <s v="Les Cayes"/>
    <s v="Centre-ville des Cayes"/>
    <s v="Marché communal des Cayes"/>
    <s v="Milieu urbain"/>
    <x v="1"/>
    <n v="100"/>
    <n v="115.384615384615"/>
    <n v="108.695652173913"/>
    <n v="103.448275862068"/>
    <n v="229.166666666666"/>
    <n v="312.5"/>
    <n v="950"/>
    <s v=""/>
    <s v=""/>
    <s v=""/>
    <s v=""/>
    <s v=""/>
    <s v=""/>
    <s v=""/>
    <s v=""/>
    <s v=""/>
    <x v="1"/>
    <s v="Détaillant sur une table"/>
    <n v="1"/>
    <n v="0"/>
    <n v="0"/>
    <n v="0"/>
    <n v="0"/>
    <n v="0"/>
    <n v="0"/>
    <n v="0"/>
    <n v="0"/>
    <n v="0"/>
    <s v="Oui, il y a plus de commerçants par rapport au mois passé"/>
    <s v="Entre 21 et 60"/>
    <s v="Oui"/>
    <s v="Oui"/>
    <s v="Oui"/>
    <s v="Oui"/>
    <s v="Oui"/>
    <s v="Non"/>
    <s v="Oui"/>
    <s v=""/>
    <s v=""/>
    <s v=""/>
    <s v=""/>
    <s v=""/>
    <s v=""/>
    <s v=""/>
    <s v=""/>
    <s v="Oui"/>
    <n v="0"/>
    <n v="1"/>
    <n v="0"/>
    <n v="0"/>
    <n v="0"/>
    <n v="1"/>
    <n v="0"/>
    <n v="1"/>
    <n v="0"/>
    <n v="0"/>
    <n v="0"/>
    <n v="0"/>
    <n v="1"/>
    <n v="0"/>
    <s v="Problèmes à Martissants"/>
    <n v="1"/>
    <n v="0"/>
    <n v="1"/>
    <n v="0"/>
    <n v="0"/>
    <n v="0"/>
    <n v="0"/>
    <s v="Non"/>
    <x v="1"/>
    <s v="Oui"/>
    <s v="Ouest"/>
    <s v="Différent"/>
    <s v="Port-au-Prince"/>
    <s v="Différent"/>
    <s v=""/>
    <s v=""/>
    <s v=""/>
    <s v=""/>
    <s v=""/>
    <s v=""/>
    <s v=""/>
    <s v=""/>
    <s v=""/>
    <s v=""/>
    <s v=""/>
    <s v=""/>
    <s v=""/>
    <s v=""/>
    <s v=""/>
    <s v=""/>
    <s v=""/>
    <s v=""/>
    <s v=""/>
    <s v=""/>
    <s v=""/>
    <s v=""/>
    <s v=""/>
    <s v=""/>
    <s v=""/>
    <s v=""/>
    <s v=""/>
    <s v=""/>
    <s v=""/>
    <s v=""/>
    <s v=""/>
    <s v=""/>
    <s v=""/>
    <s v=""/>
    <s v=""/>
    <s v=""/>
    <s v=""/>
    <s v=""/>
    <s v=""/>
    <s v=""/>
    <s v=""/>
    <s v=""/>
    <s v=""/>
    <s v=""/>
    <s v=""/>
    <s v=""/>
    <s v=""/>
    <s v=""/>
    <s v=""/>
    <s v=""/>
    <s v=""/>
  </r>
  <r>
    <s v="16cfa870-f37a-4f33-8f6c-4f64a964f73b"/>
    <s v="2021-06-24"/>
    <s v="WFP"/>
    <s v="WFP"/>
    <s v="Sud-JY"/>
    <s v="Sud"/>
    <s v="Les Cayes"/>
    <s v="Les Cayes"/>
    <s v="Centre-ville des Cayes"/>
    <s v="Marché communal des Cayes"/>
    <s v="Milieu urbain"/>
    <x v="1"/>
    <n v="100"/>
    <n v="115.384615384615"/>
    <n v="108.695652173913"/>
    <n v="103.448275862068"/>
    <n v="208.333333333333"/>
    <n v="208"/>
    <n v="900"/>
    <s v=""/>
    <s v=""/>
    <s v=""/>
    <s v=""/>
    <s v=""/>
    <s v=""/>
    <s v=""/>
    <s v=""/>
    <s v=""/>
    <x v="1"/>
    <s v="Détaillant sur une table"/>
    <n v="1"/>
    <n v="0"/>
    <n v="0"/>
    <n v="0"/>
    <n v="0"/>
    <n v="0"/>
    <n v="0"/>
    <n v="0"/>
    <n v="0"/>
    <n v="0"/>
    <s v="Non, il n'y a pas eu de variation"/>
    <s v="Moins de 20"/>
    <s v="Oui"/>
    <s v="Oui"/>
    <s v="Oui"/>
    <s v="Oui"/>
    <s v="Oui"/>
    <s v="Non"/>
    <s v="Oui"/>
    <s v=""/>
    <s v=""/>
    <s v=""/>
    <s v=""/>
    <s v=""/>
    <s v=""/>
    <s v=""/>
    <s v=""/>
    <s v="Oui"/>
    <n v="0"/>
    <n v="1"/>
    <n v="0"/>
    <n v="0"/>
    <n v="0"/>
    <n v="0"/>
    <n v="0"/>
    <n v="0"/>
    <n v="0"/>
    <n v="0"/>
    <n v="0"/>
    <n v="0"/>
    <n v="0"/>
    <n v="0"/>
    <s v=""/>
    <n v="1"/>
    <n v="0"/>
    <n v="0"/>
    <n v="0"/>
    <n v="0"/>
    <n v="0"/>
    <n v="1"/>
    <s v="Non"/>
    <x v="1"/>
    <s v="Oui"/>
    <s v="Sud"/>
    <s v="Meme"/>
    <s v="Les Cayes"/>
    <s v="Meme"/>
    <s v=""/>
    <s v=""/>
    <s v=""/>
    <s v=""/>
    <s v=""/>
    <s v=""/>
    <s v=""/>
    <s v=""/>
    <s v=""/>
    <s v=""/>
    <s v=""/>
    <s v=""/>
    <s v=""/>
    <s v=""/>
    <s v=""/>
    <s v=""/>
    <s v=""/>
    <s v=""/>
    <s v=""/>
    <s v=""/>
    <s v=""/>
    <s v=""/>
    <s v=""/>
    <s v=""/>
    <s v=""/>
    <s v=""/>
    <s v=""/>
    <s v=""/>
    <s v=""/>
    <s v=""/>
    <s v=""/>
    <s v=""/>
    <s v=""/>
    <s v=""/>
    <s v=""/>
    <s v=""/>
    <s v=""/>
    <s v=""/>
    <s v=""/>
    <s v=""/>
    <s v=""/>
    <s v=""/>
    <s v=""/>
    <s v=""/>
    <s v=""/>
    <s v=""/>
    <s v=""/>
    <s v=""/>
    <s v=""/>
    <s v=""/>
    <s v=""/>
  </r>
  <r>
    <s v="784f2bd7-733d-4e29-90a6-73836b8486c6"/>
    <s v="2021-06-24"/>
    <s v="WFP"/>
    <s v="WFP"/>
    <s v="Sud-JY"/>
    <s v="Sud"/>
    <s v="Les Cayes"/>
    <s v="Les Cayes"/>
    <s v="Centre-ville des Cayes"/>
    <s v="Marché communal des Cayes"/>
    <s v="Milieu urbain"/>
    <x v="1"/>
    <s v=""/>
    <s v=""/>
    <s v=""/>
    <s v=""/>
    <s v=""/>
    <s v=""/>
    <s v=""/>
    <n v="30"/>
    <n v="20"/>
    <n v="20"/>
    <n v="300"/>
    <n v="15"/>
    <n v="75"/>
    <n v="75"/>
    <n v="5"/>
    <s v=""/>
    <x v="1"/>
    <s v="Détaillant sur une table"/>
    <n v="1"/>
    <n v="0"/>
    <n v="0"/>
    <n v="0"/>
    <n v="0"/>
    <n v="0"/>
    <n v="0"/>
    <n v="0"/>
    <n v="0"/>
    <n v="0"/>
    <s v="Oui, il y a plus de commerçants par rapport au mois passé"/>
    <s v="Entre 21 et 60"/>
    <s v=""/>
    <s v=""/>
    <s v=""/>
    <s v=""/>
    <s v=""/>
    <s v=""/>
    <s v=""/>
    <s v="Oui"/>
    <s v="Oui"/>
    <s v="Oui"/>
    <s v="Oui"/>
    <s v="Non"/>
    <s v="Non"/>
    <s v="Non"/>
    <s v="Oui"/>
    <s v=""/>
    <s v=""/>
    <s v=""/>
    <s v=""/>
    <s v=""/>
    <s v=""/>
    <s v=""/>
    <s v=""/>
    <s v=""/>
    <s v=""/>
    <s v=""/>
    <s v=""/>
    <s v=""/>
    <s v=""/>
    <s v=""/>
    <s v=""/>
    <s v=""/>
    <s v=""/>
    <s v=""/>
    <s v=""/>
    <s v=""/>
    <s v=""/>
    <s v=""/>
    <s v=""/>
    <x v="0"/>
    <s v=""/>
    <s v=""/>
    <s v=""/>
    <s v=""/>
    <s v=""/>
    <s v="Oui"/>
    <n v="0"/>
    <n v="0"/>
    <n v="0"/>
    <n v="0"/>
    <n v="0"/>
    <n v="0"/>
    <n v="1"/>
    <n v="0"/>
    <n v="0"/>
    <n v="0"/>
    <n v="0"/>
    <n v="0"/>
    <n v="0"/>
    <s v=""/>
    <s v="Papier toilette"/>
    <n v="0"/>
    <n v="0"/>
    <n v="0"/>
    <n v="1"/>
    <n v="0"/>
    <n v="0"/>
    <n v="0"/>
    <n v="0"/>
    <s v="Non"/>
    <s v="Non"/>
    <s v="Oui"/>
    <s v="Sud"/>
    <s v="Meme"/>
    <s v="Les Cayes"/>
    <s v="Meme"/>
    <s v=""/>
    <s v=""/>
    <s v=""/>
    <s v=""/>
    <s v=""/>
    <s v=""/>
    <s v=""/>
    <s v=""/>
    <s v=""/>
    <s v=""/>
    <s v=""/>
    <s v=""/>
    <s v=""/>
    <s v=""/>
    <s v=""/>
    <s v=""/>
    <s v=""/>
    <s v=""/>
    <s v=""/>
    <s v=""/>
  </r>
  <r>
    <s v="817aa027-fa4e-496f-9e52-55d8cca1cd72"/>
    <s v="2021-06-24"/>
    <s v="WFP"/>
    <s v="WFP"/>
    <s v="Sud-JY"/>
    <s v="Sud"/>
    <s v="Les Cayes"/>
    <s v="Les Cayes"/>
    <s v="Centre-ville des Cayes"/>
    <s v="Marché communal des Cayes"/>
    <s v="Milieu urbain"/>
    <x v="1"/>
    <n v="100"/>
    <n v="115.384615384615"/>
    <n v="108.695652173913"/>
    <n v="86.2068965517241"/>
    <n v="208.333333333333"/>
    <n v="333.33333333333297"/>
    <n v="850"/>
    <s v=""/>
    <s v=""/>
    <s v=""/>
    <s v=""/>
    <s v=""/>
    <s v=""/>
    <s v=""/>
    <s v=""/>
    <s v=""/>
    <x v="0"/>
    <s v="Détaillant sur une table"/>
    <n v="1"/>
    <n v="0"/>
    <n v="0"/>
    <n v="0"/>
    <n v="0"/>
    <n v="0"/>
    <n v="0"/>
    <n v="0"/>
    <n v="0"/>
    <n v="0"/>
    <s v="Non, il n'y a pas eu de variation"/>
    <s v="Entre 21 et 60"/>
    <s v="Non"/>
    <s v="Oui"/>
    <s v="Oui"/>
    <s v="Oui"/>
    <s v="Oui"/>
    <s v="Oui"/>
    <s v="Oui"/>
    <s v=""/>
    <s v=""/>
    <s v=""/>
    <s v=""/>
    <s v=""/>
    <s v=""/>
    <s v=""/>
    <s v=""/>
    <s v="Oui"/>
    <n v="1"/>
    <n v="1"/>
    <n v="0"/>
    <n v="0"/>
    <n v="1"/>
    <n v="0"/>
    <n v="0"/>
    <n v="0"/>
    <n v="0"/>
    <n v="0"/>
    <n v="0"/>
    <n v="0"/>
    <n v="1"/>
    <n v="0"/>
    <s v="Problèmes à Martissants"/>
    <n v="1"/>
    <n v="1"/>
    <n v="1"/>
    <n v="1"/>
    <n v="0"/>
    <n v="0"/>
    <n v="0"/>
    <s v="Non"/>
    <x v="1"/>
    <s v="Oui"/>
    <s v="Ouest"/>
    <s v="Différent"/>
    <s v="Port-au-Prince"/>
    <s v="Différent"/>
    <s v=""/>
    <s v=""/>
    <s v=""/>
    <s v=""/>
    <s v=""/>
    <s v=""/>
    <s v=""/>
    <s v=""/>
    <s v=""/>
    <s v=""/>
    <s v=""/>
    <s v=""/>
    <s v=""/>
    <s v=""/>
    <s v=""/>
    <s v=""/>
    <s v=""/>
    <s v=""/>
    <s v=""/>
    <s v=""/>
    <s v=""/>
    <s v=""/>
    <s v=""/>
    <s v=""/>
    <s v=""/>
    <s v=""/>
    <s v=""/>
    <s v=""/>
    <s v=""/>
    <s v=""/>
    <s v=""/>
    <s v=""/>
    <s v=""/>
    <s v=""/>
    <s v=""/>
    <s v=""/>
    <s v=""/>
    <s v=""/>
    <s v=""/>
    <s v=""/>
    <s v=""/>
    <s v=""/>
    <s v=""/>
    <s v=""/>
    <s v=""/>
    <s v=""/>
    <s v=""/>
    <s v=""/>
    <s v=""/>
    <s v=""/>
    <s v=""/>
  </r>
  <r>
    <s v="b4c2f26f-a0be-4268-8e5b-db7b747434ed"/>
    <s v="2021-06-24"/>
    <s v="WFP"/>
    <s v="WFP"/>
    <s v="Sud-JY"/>
    <s v="Sud"/>
    <s v="Les Cayes"/>
    <s v="Les Cayes"/>
    <s v="Centre-ville des Cayes"/>
    <s v="Marché communal des Cayes"/>
    <s v="Milieu urbain"/>
    <x v="1"/>
    <s v=""/>
    <s v=""/>
    <s v=""/>
    <s v=""/>
    <s v=""/>
    <s v=""/>
    <s v=""/>
    <n v="30"/>
    <n v="25"/>
    <n v="50"/>
    <n v="200"/>
    <n v="30"/>
    <n v="75"/>
    <n v="75"/>
    <n v="5"/>
    <s v=""/>
    <x v="0"/>
    <s v="Détaillant avec boutique"/>
    <n v="1"/>
    <n v="0"/>
    <n v="0"/>
    <n v="0"/>
    <n v="0"/>
    <n v="0"/>
    <n v="0"/>
    <n v="0"/>
    <n v="0"/>
    <n v="0"/>
    <s v="Non, il n'y a pas eu de variation"/>
    <s v="Entre 21 et 60"/>
    <s v=""/>
    <s v=""/>
    <s v=""/>
    <s v=""/>
    <s v=""/>
    <s v=""/>
    <s v=""/>
    <s v="Oui"/>
    <s v="Oui"/>
    <s v="Oui"/>
    <s v="Oui"/>
    <s v="Oui"/>
    <s v="Oui"/>
    <s v="Non"/>
    <s v="Oui"/>
    <s v=""/>
    <s v=""/>
    <s v=""/>
    <s v=""/>
    <s v=""/>
    <s v=""/>
    <s v=""/>
    <s v=""/>
    <s v=""/>
    <s v=""/>
    <s v=""/>
    <s v=""/>
    <s v=""/>
    <s v=""/>
    <s v=""/>
    <s v=""/>
    <s v=""/>
    <s v=""/>
    <s v=""/>
    <s v=""/>
    <s v=""/>
    <s v=""/>
    <s v=""/>
    <s v=""/>
    <x v="0"/>
    <s v=""/>
    <s v=""/>
    <s v=""/>
    <s v=""/>
    <s v=""/>
    <s v="Non"/>
    <s v=""/>
    <s v=""/>
    <s v=""/>
    <s v=""/>
    <s v=""/>
    <s v=""/>
    <s v=""/>
    <s v=""/>
    <s v=""/>
    <s v=""/>
    <s v=""/>
    <s v=""/>
    <s v=""/>
    <s v=""/>
    <s v=""/>
    <s v=""/>
    <s v=""/>
    <s v=""/>
    <s v=""/>
    <s v=""/>
    <s v=""/>
    <s v=""/>
    <s v=""/>
    <s v="Non"/>
    <s v="Oui"/>
    <s v="Oui"/>
    <s v="Ouest"/>
    <s v="Différent"/>
    <s v="Port-au-Prince"/>
    <s v="Différent"/>
    <s v=""/>
    <s v=""/>
    <s v=""/>
    <s v=""/>
    <s v=""/>
    <s v=""/>
    <s v=""/>
    <s v=""/>
    <s v=""/>
    <s v=""/>
    <s v=""/>
    <s v=""/>
    <s v=""/>
    <s v=""/>
    <s v=""/>
    <s v=""/>
    <s v=""/>
    <s v=""/>
    <s v=""/>
    <s v=""/>
  </r>
  <r>
    <s v="88b7ef4c-ef55-455c-963b-4f010a7bfecc"/>
    <s v="2021-06-24"/>
    <s v="WFP"/>
    <s v="WFP"/>
    <s v="Sud-JY"/>
    <s v="Sud"/>
    <s v="Les Cayes"/>
    <s v="Les Cayes"/>
    <s v="Centre-ville des Cayes"/>
    <s v="Marché communal des Cayes"/>
    <s v="Milieu urbain"/>
    <x v="1"/>
    <s v=""/>
    <s v=""/>
    <s v=""/>
    <s v=""/>
    <s v=""/>
    <s v=""/>
    <s v=""/>
    <s v=""/>
    <s v=""/>
    <s v=""/>
    <s v="211.41649048625794"/>
    <s v=""/>
    <s v=""/>
    <s v=""/>
    <s v=""/>
    <s v=""/>
    <x v="1"/>
    <s v="Détaillant avec boutique"/>
    <n v="1"/>
    <n v="0"/>
    <n v="0"/>
    <n v="0"/>
    <n v="0"/>
    <n v="0"/>
    <n v="0"/>
    <n v="0"/>
    <n v="0"/>
    <n v="0"/>
    <s v="Non, il n'y a pas eu de variation"/>
    <s v="Entre 21 et 60"/>
    <s v=""/>
    <s v=""/>
    <s v=""/>
    <s v=""/>
    <s v=""/>
    <s v=""/>
    <s v=""/>
    <s v=""/>
    <s v=""/>
    <s v=""/>
    <s v="Oui"/>
    <s v=""/>
    <s v=""/>
    <s v=""/>
    <s v=""/>
    <s v=""/>
    <s v=""/>
    <s v=""/>
    <s v=""/>
    <s v=""/>
    <s v=""/>
    <s v=""/>
    <s v=""/>
    <s v=""/>
    <s v=""/>
    <s v=""/>
    <s v=""/>
    <s v=""/>
    <s v=""/>
    <s v=""/>
    <s v=""/>
    <s v=""/>
    <s v=""/>
    <s v=""/>
    <s v=""/>
    <s v=""/>
    <s v=""/>
    <s v=""/>
    <s v=""/>
    <x v="0"/>
    <s v=""/>
    <s v=""/>
    <s v=""/>
    <s v=""/>
    <s v=""/>
    <s v="Non"/>
    <s v=""/>
    <s v=""/>
    <s v=""/>
    <s v=""/>
    <s v=""/>
    <s v=""/>
    <s v=""/>
    <s v=""/>
    <s v=""/>
    <s v=""/>
    <s v=""/>
    <s v=""/>
    <s v=""/>
    <s v=""/>
    <s v=""/>
    <s v=""/>
    <s v=""/>
    <s v=""/>
    <s v=""/>
    <s v=""/>
    <s v=""/>
    <s v=""/>
    <s v=""/>
    <s v="Non"/>
    <s v="Non"/>
    <s v="Oui"/>
    <s v="Ouest"/>
    <s v="Différent"/>
    <s v="Port-au-Prince"/>
    <s v="Différent"/>
    <s v=""/>
    <s v=""/>
    <s v=""/>
    <s v=""/>
    <s v=""/>
    <s v=""/>
    <s v=""/>
    <s v=""/>
    <s v=""/>
    <s v=""/>
    <s v=""/>
    <s v=""/>
    <s v=""/>
    <s v=""/>
    <s v=""/>
    <s v=""/>
    <s v=""/>
    <s v=""/>
    <s v=""/>
    <s v=""/>
  </r>
  <r>
    <s v="1c50a7aa-7c52-474b-aa00-9376d18f9dd1"/>
    <s v="2021-06-24"/>
    <s v="WFP"/>
    <s v="WFP"/>
    <s v="Sud-JY"/>
    <s v="Sud"/>
    <s v="Les Cayes"/>
    <s v="Les Cayes"/>
    <s v="Centre-ville des Cayes"/>
    <s v="Marché communal des Cayes"/>
    <s v="Milieu urbain"/>
    <x v="0"/>
    <s v=""/>
    <s v=""/>
    <s v=""/>
    <s v=""/>
    <s v=""/>
    <s v=""/>
    <s v=""/>
    <s v=""/>
    <s v=""/>
    <s v=""/>
    <s v=""/>
    <s v=""/>
    <s v=""/>
    <s v=""/>
    <s v=""/>
    <n v="8"/>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45b9e381-b7cd-472f-81b6-2f3558e618e1"/>
    <s v="2021-06-24"/>
    <s v="WFP"/>
    <s v="WFP"/>
    <s v="Sud-JY"/>
    <s v="Sud"/>
    <s v="Les Cayes"/>
    <s v="Les Cayes"/>
    <s v="Centre-ville des Cayes"/>
    <s v="Marché communal des Cayes"/>
    <s v="Milieu urbain"/>
    <x v="0"/>
    <s v=""/>
    <s v=""/>
    <s v=""/>
    <s v=""/>
    <s v=""/>
    <s v=""/>
    <s v=""/>
    <s v=""/>
    <s v=""/>
    <s v=""/>
    <s v=""/>
    <s v=""/>
    <s v=""/>
    <s v=""/>
    <s v=""/>
    <n v="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source aménagée (borne fontaine, pompe, etc.)"/>
    <s v="source"/>
    <s v="C'est le moins cher"/>
    <s v=""/>
    <s v="Moins de 15 min au total"/>
    <s v="Je ne sais pas, je ne souhaite pas répondre"/>
    <s v=""/>
    <s v="Non"/>
    <s v=""/>
    <s v=""/>
    <s v=""/>
    <s v=""/>
    <s v=""/>
    <s v=""/>
    <s v=""/>
    <s v=""/>
    <s v=""/>
    <s v=""/>
    <s v=""/>
  </r>
  <r>
    <s v="7b4ba2f9-57c0-4c99-806a-5c9332616bf0"/>
    <s v="2021-06-24"/>
    <s v="WFP"/>
    <s v="WFP"/>
    <s v="Sud-JY"/>
    <s v="Sud"/>
    <s v="Les Cayes"/>
    <s v="Les Cayes"/>
    <s v="Centre-ville des Cayes"/>
    <s v="Marché communal des Cayes"/>
    <s v="Milieu urbain"/>
    <x v="0"/>
    <s v=""/>
    <s v=""/>
    <s v=""/>
    <s v=""/>
    <s v=""/>
    <s v=""/>
    <s v=""/>
    <s v=""/>
    <s v=""/>
    <s v=""/>
    <s v=""/>
    <s v=""/>
    <s v=""/>
    <s v=""/>
    <s v=""/>
    <n v="0"/>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source aménagée (borne fontaine, pompe, etc.)"/>
    <s v="source"/>
    <s v="C'est le moins cher"/>
    <s v=""/>
    <s v="Entre 15 min et 30 min au total"/>
    <s v="Oui"/>
    <s v=""/>
    <s v="Non"/>
    <s v=""/>
    <s v=""/>
    <s v=""/>
    <s v=""/>
    <s v=""/>
    <s v=""/>
    <s v=""/>
    <s v=""/>
    <s v=""/>
    <s v=""/>
    <s v=""/>
  </r>
  <r>
    <s v="d341789b-51f5-476b-b16f-dc0de35fa398"/>
    <s v="2021-06-24"/>
    <s v="WFP"/>
    <s v="WFP"/>
    <s v="Sud-JY"/>
    <s v="Sud"/>
    <s v="Les Cayes"/>
    <s v="Les Cayes"/>
    <s v="Centre-ville des Cayes"/>
    <s v="Marché communal des Cayes"/>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0"/>
    <n v="0"/>
    <n v="0"/>
    <n v="0"/>
    <n v="0"/>
    <n v="0"/>
    <n v="0"/>
    <n v="0"/>
    <n v="1"/>
    <n v="0"/>
    <n v="0"/>
  </r>
  <r>
    <s v="95bc819c-898b-4d5b-a555-84eade840cf3"/>
    <s v="2021-06-24"/>
    <s v="WFP"/>
    <s v="WFP"/>
    <s v="Sud-JY"/>
    <s v="Sud"/>
    <s v="Les Cayes"/>
    <s v="Les Cayes"/>
    <s v="Centre-ville des Cayes"/>
    <s v="Marché communal des Cayes"/>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206a6fff-f298-4dfe-9546-b417f8af1b7c"/>
    <s v="2021-06-24"/>
    <s v="WFP"/>
    <s v="WFP"/>
    <s v="Sud-JY"/>
    <s v="Sud"/>
    <s v="Les Cayes"/>
    <s v="Les Cayes"/>
    <s v="Centre-ville des Cayes"/>
    <s v="Marché communal des Cayes"/>
    <s v="Milieu urbain"/>
    <x v="1"/>
    <s v=""/>
    <s v=""/>
    <s v=""/>
    <s v=""/>
    <s v=""/>
    <s v=""/>
    <s v=""/>
    <n v="20"/>
    <n v="20"/>
    <n v="25"/>
    <n v="300"/>
    <n v="25"/>
    <n v="75"/>
    <n v="75"/>
    <n v="5"/>
    <s v=""/>
    <x v="1"/>
    <s v="Détaillant sur une table"/>
    <n v="1"/>
    <n v="0"/>
    <n v="0"/>
    <n v="0"/>
    <n v="0"/>
    <n v="0"/>
    <n v="0"/>
    <n v="0"/>
    <n v="0"/>
    <n v="0"/>
    <s v="Oui, il y a plus de commerçants par rapport au mois passé"/>
    <s v="Entre 21 et 60"/>
    <s v=""/>
    <s v=""/>
    <s v=""/>
    <s v=""/>
    <s v=""/>
    <s v=""/>
    <s v=""/>
    <s v="Oui"/>
    <s v="Oui"/>
    <s v="Oui"/>
    <s v="Oui"/>
    <s v="Non"/>
    <s v="Oui"/>
    <s v="Je ne sais pas, je ne souhaite pas répondre"/>
    <s v="Oui"/>
    <s v=""/>
    <s v=""/>
    <s v=""/>
    <s v=""/>
    <s v=""/>
    <s v=""/>
    <s v=""/>
    <s v=""/>
    <s v=""/>
    <s v=""/>
    <s v=""/>
    <s v=""/>
    <s v=""/>
    <s v=""/>
    <s v=""/>
    <s v=""/>
    <s v=""/>
    <s v=""/>
    <s v=""/>
    <s v=""/>
    <s v=""/>
    <s v=""/>
    <s v=""/>
    <s v=""/>
    <x v="0"/>
    <s v=""/>
    <s v=""/>
    <s v=""/>
    <s v=""/>
    <s v=""/>
    <s v="Non"/>
    <s v=""/>
    <s v=""/>
    <s v=""/>
    <s v=""/>
    <s v=""/>
    <s v=""/>
    <s v=""/>
    <s v=""/>
    <s v=""/>
    <s v=""/>
    <s v=""/>
    <s v=""/>
    <s v=""/>
    <s v=""/>
    <s v=""/>
    <s v=""/>
    <s v=""/>
    <s v=""/>
    <s v=""/>
    <s v=""/>
    <s v=""/>
    <s v=""/>
    <s v=""/>
    <s v="Non"/>
    <s v="Non"/>
    <s v="Oui"/>
    <s v="Ouest"/>
    <s v="Différent"/>
    <s v="Port-au-Prince"/>
    <s v="Différent"/>
    <s v=""/>
    <s v=""/>
    <s v=""/>
    <s v=""/>
    <s v=""/>
    <s v=""/>
    <s v=""/>
    <s v=""/>
    <s v=""/>
    <s v=""/>
    <s v=""/>
    <s v=""/>
    <s v=""/>
    <s v=""/>
    <s v=""/>
    <s v=""/>
    <s v=""/>
    <s v=""/>
    <s v=""/>
    <s v=""/>
  </r>
  <r>
    <s v="74724157-3c5a-41ee-98b1-62ca5ab34e72"/>
    <s v="2021-06-24"/>
    <s v="WFP"/>
    <s v="WFP"/>
    <s v="Sud-JY"/>
    <s v="Sud"/>
    <s v="Les Cayes"/>
    <s v="Les Cayes"/>
    <s v="Centre-ville des Cayes"/>
    <s v="Marché communal des Cayes"/>
    <s v="Milieu urbain"/>
    <x v="1"/>
    <s v=""/>
    <s v=""/>
    <s v=""/>
    <s v=""/>
    <s v=""/>
    <s v=""/>
    <s v=""/>
    <n v="25"/>
    <n v="25"/>
    <n v="20"/>
    <s v=""/>
    <n v="20"/>
    <n v="75"/>
    <n v="75"/>
    <n v="5"/>
    <s v=""/>
    <x v="1"/>
    <s v="Détaillant sur une table"/>
    <n v="1"/>
    <n v="0"/>
    <n v="0"/>
    <n v="0"/>
    <n v="0"/>
    <n v="0"/>
    <n v="0"/>
    <n v="0"/>
    <n v="0"/>
    <n v="0"/>
    <s v="Non, il n'y a pas eu de variation"/>
    <s v="Moins de 20"/>
    <s v=""/>
    <s v=""/>
    <s v=""/>
    <s v=""/>
    <s v=""/>
    <s v=""/>
    <s v=""/>
    <s v="Oui"/>
    <s v="Oui"/>
    <s v="Non"/>
    <s v=""/>
    <s v="Non"/>
    <s v="Oui"/>
    <s v="Non"/>
    <s v="Oui"/>
    <s v=""/>
    <s v=""/>
    <s v=""/>
    <s v=""/>
    <s v=""/>
    <s v=""/>
    <s v=""/>
    <s v=""/>
    <s v=""/>
    <s v=""/>
    <s v=""/>
    <s v=""/>
    <s v=""/>
    <s v=""/>
    <s v=""/>
    <s v=""/>
    <s v=""/>
    <s v=""/>
    <s v=""/>
    <s v=""/>
    <s v=""/>
    <s v=""/>
    <s v=""/>
    <s v=""/>
    <x v="0"/>
    <s v=""/>
    <s v=""/>
    <s v=""/>
    <s v=""/>
    <s v=""/>
    <s v="Non"/>
    <s v=""/>
    <s v=""/>
    <s v=""/>
    <s v=""/>
    <s v=""/>
    <s v=""/>
    <s v=""/>
    <s v=""/>
    <s v=""/>
    <s v=""/>
    <s v=""/>
    <s v=""/>
    <s v=""/>
    <s v=""/>
    <s v=""/>
    <s v=""/>
    <s v=""/>
    <s v=""/>
    <s v=""/>
    <s v=""/>
    <s v=""/>
    <s v=""/>
    <s v=""/>
    <s v="Non"/>
    <s v="Non"/>
    <s v="Oui"/>
    <s v="Ouest"/>
    <s v="Différent"/>
    <s v="Port-au-Prince"/>
    <s v="Différent"/>
    <s v=""/>
    <s v=""/>
    <s v=""/>
    <s v=""/>
    <s v=""/>
    <s v=""/>
    <s v=""/>
    <s v=""/>
    <s v=""/>
    <s v=""/>
    <s v=""/>
    <s v=""/>
    <s v=""/>
    <s v=""/>
    <s v=""/>
    <s v=""/>
    <s v=""/>
    <s v=""/>
    <s v=""/>
    <s v=""/>
  </r>
  <r>
    <s v="ac73d7ec-e743-49fb-927e-fc780ed7b2a4"/>
    <s v="2021-06-24"/>
    <s v="WFP"/>
    <s v="WFP"/>
    <s v="Sud-JY"/>
    <s v="Sud"/>
    <s v="Les Cayes"/>
    <s v="Les Cayes"/>
    <s v="Centre-ville des Cayes"/>
    <s v="Marché communal des Cayes"/>
    <s v="Milieu urbain"/>
    <x v="0"/>
    <s v=""/>
    <s v=""/>
    <s v=""/>
    <s v=""/>
    <s v=""/>
    <s v=""/>
    <s v=""/>
    <s v=""/>
    <s v=""/>
    <s v=""/>
    <s v=""/>
    <s v=""/>
    <s v=""/>
    <s v=""/>
    <s v=""/>
    <n v="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ranchement chez un voisin"/>
    <s v="voisin"/>
    <s v="C'est le moins cher"/>
    <s v=""/>
    <s v="Moins de 15 min au total"/>
    <s v="Non"/>
    <s v="Oui, parfois"/>
    <s v="Non"/>
    <s v=""/>
    <s v=""/>
    <s v=""/>
    <s v=""/>
    <s v=""/>
    <s v=""/>
    <s v=""/>
    <s v=""/>
    <s v=""/>
    <s v=""/>
    <s v=""/>
  </r>
  <r>
    <s v="96312c1e-2c5e-4f47-bc27-550ce56da8f6"/>
    <s v="2021-06-24"/>
    <s v="WFP"/>
    <s v="WFP"/>
    <s v="Sud-JY"/>
    <s v="Sud"/>
    <s v="Les Cayes"/>
    <s v="Les Cayes"/>
    <s v="Centre-ville des Cayes"/>
    <s v="Marché communal des Cayes"/>
    <s v="Milieu urbain"/>
    <x v="1"/>
    <n v="100"/>
    <n v="115.384615384615"/>
    <n v="108.695652173913"/>
    <n v="103.448275862068"/>
    <n v="208.333333333333"/>
    <n v="333.33333333333297"/>
    <n v="900"/>
    <s v=""/>
    <s v=""/>
    <s v=""/>
    <s v=""/>
    <s v=""/>
    <s v=""/>
    <s v=""/>
    <s v=""/>
    <s v=""/>
    <x v="0"/>
    <s v="Détaillant avec boutique"/>
    <n v="1"/>
    <n v="0"/>
    <n v="0"/>
    <n v="0"/>
    <n v="0"/>
    <n v="0"/>
    <n v="0"/>
    <n v="0"/>
    <n v="0"/>
    <n v="0"/>
    <s v="Non, il n'y a pas eu de variation"/>
    <s v="Moins de 20"/>
    <s v="Oui"/>
    <s v="Oui"/>
    <s v="Oui"/>
    <s v="Oui"/>
    <s v="Oui"/>
    <s v="Non"/>
    <s v="Oui"/>
    <s v=""/>
    <s v=""/>
    <s v=""/>
    <s v=""/>
    <s v=""/>
    <s v=""/>
    <s v=""/>
    <s v=""/>
    <s v="Oui"/>
    <n v="0"/>
    <n v="1"/>
    <n v="0"/>
    <n v="0"/>
    <n v="0"/>
    <n v="0"/>
    <n v="0"/>
    <n v="1"/>
    <n v="0"/>
    <n v="0"/>
    <n v="0"/>
    <n v="0"/>
    <n v="0"/>
    <n v="0"/>
    <s v=""/>
    <n v="0"/>
    <n v="0"/>
    <n v="0"/>
    <n v="0"/>
    <n v="1"/>
    <n v="0"/>
    <n v="1"/>
    <s v="Non"/>
    <x v="2"/>
    <s v="Oui"/>
    <s v="Ouest"/>
    <s v="Différent"/>
    <s v="Port-au-Prince"/>
    <s v="Différent"/>
    <s v=""/>
    <s v=""/>
    <s v=""/>
    <s v=""/>
    <s v=""/>
    <s v=""/>
    <s v=""/>
    <s v=""/>
    <s v=""/>
    <s v=""/>
    <s v=""/>
    <s v=""/>
    <s v=""/>
    <s v=""/>
    <s v=""/>
    <s v=""/>
    <s v=""/>
    <s v=""/>
    <s v=""/>
    <s v=""/>
    <s v=""/>
    <s v=""/>
    <s v=""/>
    <s v=""/>
    <s v=""/>
    <s v=""/>
    <s v=""/>
    <s v=""/>
    <s v=""/>
    <s v=""/>
    <s v=""/>
    <s v=""/>
    <s v=""/>
    <s v=""/>
    <s v=""/>
    <s v=""/>
    <s v=""/>
    <s v=""/>
    <s v=""/>
    <s v=""/>
    <s v=""/>
    <s v=""/>
    <s v=""/>
    <s v=""/>
    <s v=""/>
    <s v=""/>
    <s v=""/>
    <s v=""/>
    <s v=""/>
    <s v=""/>
    <s v=""/>
  </r>
  <r>
    <s v="a56961a8-f4f7-41ad-aa7f-85f5e8f12bb7"/>
    <s v="2021-06-22"/>
    <s v="CARE"/>
    <s v="CARE"/>
    <s v="MSA01"/>
    <s v="Grand'Anse"/>
    <s v="Beaumont"/>
    <s v="Beaumont"/>
    <s v="Centre-ville de Beaumont / Cassanette"/>
    <s v="Marché communal de Beaumont"/>
    <s v="Milieu urbain"/>
    <x v="1"/>
    <n v="75"/>
    <n v="105.76923076923001"/>
    <n v="86.956521739130395"/>
    <n v="77.586206896551701"/>
    <n v="166.666666666666"/>
    <n v="208.333333333333"/>
    <n v="700"/>
    <s v=""/>
    <s v=""/>
    <s v=""/>
    <s v=""/>
    <s v=""/>
    <s v=""/>
    <s v=""/>
    <s v=""/>
    <s v=""/>
    <x v="1"/>
    <s v="Détaillant sur une table"/>
    <n v="1"/>
    <n v="0"/>
    <n v="0"/>
    <n v="0"/>
    <n v="0"/>
    <n v="0"/>
    <n v="0"/>
    <n v="0"/>
    <n v="0"/>
    <n v="0"/>
    <s v="Non, il n'y a pas eu de variation"/>
    <s v="Entre 21 et 60"/>
    <s v="Non"/>
    <s v="Oui"/>
    <s v="Non"/>
    <s v="Oui"/>
    <s v="Non"/>
    <s v="Non"/>
    <s v="Oui"/>
    <s v=""/>
    <s v=""/>
    <s v=""/>
    <s v=""/>
    <s v=""/>
    <s v=""/>
    <s v=""/>
    <s v=""/>
    <s v="Non"/>
    <s v=""/>
    <s v=""/>
    <s v=""/>
    <s v=""/>
    <s v=""/>
    <s v=""/>
    <s v=""/>
    <s v=""/>
    <s v=""/>
    <s v=""/>
    <s v=""/>
    <s v=""/>
    <s v=""/>
    <s v=""/>
    <s v=""/>
    <s v=""/>
    <s v=""/>
    <s v=""/>
    <s v=""/>
    <s v=""/>
    <s v=""/>
    <s v=""/>
    <s v="Oui"/>
    <x v="2"/>
    <s v="Oui"/>
    <s v="Grand'Anse"/>
    <s v="Meme"/>
    <s v="Beaumont"/>
    <s v="Meme"/>
    <s v=""/>
    <s v=""/>
    <s v=""/>
    <s v=""/>
    <s v=""/>
    <s v=""/>
    <s v=""/>
    <s v=""/>
    <s v=""/>
    <s v=""/>
    <s v=""/>
    <s v=""/>
    <s v=""/>
    <s v=""/>
    <s v=""/>
    <s v=""/>
    <s v=""/>
    <s v=""/>
    <s v=""/>
    <s v=""/>
    <s v=""/>
    <s v=""/>
    <s v=""/>
    <s v=""/>
    <s v=""/>
    <s v=""/>
    <s v=""/>
    <s v=""/>
    <s v=""/>
    <s v=""/>
    <s v=""/>
    <s v=""/>
    <s v=""/>
    <s v=""/>
    <s v=""/>
    <s v=""/>
    <s v=""/>
    <s v=""/>
    <s v=""/>
    <s v=""/>
    <s v=""/>
    <s v=""/>
    <s v=""/>
    <s v=""/>
    <s v=""/>
    <s v=""/>
    <s v=""/>
    <s v=""/>
    <s v=""/>
    <s v=""/>
    <s v=""/>
  </r>
  <r>
    <s v="c62c9010-bc8d-4fc8-93b7-ca13be00b0fe"/>
    <s v="2021-06-22"/>
    <s v="CARE"/>
    <s v="CARE"/>
    <s v="MSA01"/>
    <s v="Grand'Anse"/>
    <s v="Beaumont"/>
    <s v="Beaumont"/>
    <s v="Centre-ville de Beaumont / Cassanette"/>
    <s v="Marché communal de Beaumont"/>
    <s v="Milieu urbain"/>
    <x v="1"/>
    <n v="80"/>
    <n v="105.76923076923001"/>
    <n v="86.956521739130395"/>
    <n v="77.586206896551701"/>
    <n v="166.666666666666"/>
    <n v="208.333333333333"/>
    <n v="700"/>
    <s v=""/>
    <s v=""/>
    <s v=""/>
    <s v=""/>
    <s v=""/>
    <s v=""/>
    <s v=""/>
    <s v=""/>
    <s v=""/>
    <x v="1"/>
    <s v="Détaillant sur une table"/>
    <n v="1"/>
    <n v="0"/>
    <n v="0"/>
    <n v="0"/>
    <n v="0"/>
    <n v="0"/>
    <n v="0"/>
    <n v="0"/>
    <n v="0"/>
    <n v="0"/>
    <s v="Non, il n'y a pas eu de variation"/>
    <s v="Entre 21 et 60"/>
    <s v="Non"/>
    <s v="Oui"/>
    <s v="Oui"/>
    <s v="Oui"/>
    <s v="Non"/>
    <s v="Non"/>
    <s v="Oui"/>
    <s v=""/>
    <s v=""/>
    <s v=""/>
    <s v=""/>
    <s v=""/>
    <s v=""/>
    <s v=""/>
    <s v=""/>
    <s v="Non"/>
    <s v=""/>
    <s v=""/>
    <s v=""/>
    <s v=""/>
    <s v=""/>
    <s v=""/>
    <s v=""/>
    <s v=""/>
    <s v=""/>
    <s v=""/>
    <s v=""/>
    <s v=""/>
    <s v=""/>
    <s v=""/>
    <s v=""/>
    <s v=""/>
    <s v=""/>
    <s v=""/>
    <s v=""/>
    <s v=""/>
    <s v=""/>
    <s v=""/>
    <s v="Non"/>
    <x v="1"/>
    <s v="Oui"/>
    <s v="Grand'Anse"/>
    <s v="Meme"/>
    <s v="Beaumont"/>
    <s v="Meme"/>
    <s v=""/>
    <s v=""/>
    <s v=""/>
    <s v=""/>
    <s v=""/>
    <s v=""/>
    <s v=""/>
    <s v=""/>
    <s v=""/>
    <s v=""/>
    <s v=""/>
    <s v=""/>
    <s v=""/>
    <s v=""/>
    <s v=""/>
    <s v=""/>
    <s v=""/>
    <s v=""/>
    <s v=""/>
    <s v=""/>
    <s v=""/>
    <s v=""/>
    <s v=""/>
    <s v=""/>
    <s v=""/>
    <s v=""/>
    <s v=""/>
    <s v=""/>
    <s v=""/>
    <s v=""/>
    <s v=""/>
    <s v=""/>
    <s v=""/>
    <s v=""/>
    <s v=""/>
    <s v=""/>
    <s v=""/>
    <s v=""/>
    <s v=""/>
    <s v=""/>
    <s v=""/>
    <s v=""/>
    <s v=""/>
    <s v=""/>
    <s v=""/>
    <s v=""/>
    <s v=""/>
    <s v=""/>
    <s v=""/>
    <s v=""/>
    <s v=""/>
  </r>
  <r>
    <s v="36a66f86-5ba1-49d5-844a-3d687d756cc0"/>
    <s v="2021-06-22"/>
    <s v="CARE"/>
    <s v="CARE"/>
    <s v="MSA01"/>
    <s v="Grand'Anse"/>
    <s v="Beaumont"/>
    <s v="Beaumont"/>
    <s v="Centre-ville de Beaumont / Cassanette"/>
    <s v="Marché communal de Beaumont"/>
    <s v="Milieu urbain"/>
    <x v="1"/>
    <n v="80"/>
    <n v="105.76923076923001"/>
    <n v="86.956521739130395"/>
    <n v="86.2068965517241"/>
    <n v="166.666666666666"/>
    <n v="208.333333333333"/>
    <n v="700"/>
    <s v=""/>
    <s v=""/>
    <s v=""/>
    <s v=""/>
    <s v=""/>
    <s v=""/>
    <s v=""/>
    <s v=""/>
    <s v=""/>
    <x v="1"/>
    <s v="Détaillant sur une table"/>
    <n v="1"/>
    <n v="0"/>
    <n v="0"/>
    <n v="0"/>
    <n v="0"/>
    <n v="0"/>
    <n v="0"/>
    <n v="0"/>
    <n v="0"/>
    <n v="0"/>
    <s v="Non, il n'y a pas eu de variation"/>
    <s v="Entre 21 et 60"/>
    <s v="Non"/>
    <s v="Oui"/>
    <s v="Oui"/>
    <s v="Oui"/>
    <s v="Non"/>
    <s v="Non"/>
    <s v="Je ne sais pas, je ne souhaite pas répondre"/>
    <s v=""/>
    <s v=""/>
    <s v=""/>
    <s v=""/>
    <s v=""/>
    <s v=""/>
    <s v=""/>
    <s v=""/>
    <s v="Non"/>
    <s v=""/>
    <s v=""/>
    <s v=""/>
    <s v=""/>
    <s v=""/>
    <s v=""/>
    <s v=""/>
    <s v=""/>
    <s v=""/>
    <s v=""/>
    <s v=""/>
    <s v=""/>
    <s v=""/>
    <s v=""/>
    <s v=""/>
    <s v=""/>
    <s v=""/>
    <s v=""/>
    <s v=""/>
    <s v=""/>
    <s v=""/>
    <s v=""/>
    <s v="Oui"/>
    <x v="2"/>
    <s v="Oui"/>
    <s v="Grand'Anse"/>
    <s v="Meme"/>
    <s v="Beaumont"/>
    <s v="Meme"/>
    <s v=""/>
    <s v=""/>
    <s v=""/>
    <s v=""/>
    <s v=""/>
    <s v=""/>
    <s v=""/>
    <s v=""/>
    <s v=""/>
    <s v=""/>
    <s v=""/>
    <s v=""/>
    <s v=""/>
    <s v=""/>
    <s v=""/>
    <s v=""/>
    <s v=""/>
    <s v=""/>
    <s v=""/>
    <s v=""/>
    <s v=""/>
    <s v=""/>
    <s v=""/>
    <s v=""/>
    <s v=""/>
    <s v=""/>
    <s v=""/>
    <s v=""/>
    <s v=""/>
    <s v=""/>
    <s v=""/>
    <s v=""/>
    <s v=""/>
    <s v=""/>
    <s v=""/>
    <s v=""/>
    <s v=""/>
    <s v=""/>
    <s v=""/>
    <s v=""/>
    <s v=""/>
    <s v=""/>
    <s v=""/>
    <s v=""/>
    <s v=""/>
    <s v=""/>
    <s v=""/>
    <s v=""/>
    <s v=""/>
    <s v=""/>
    <s v=""/>
  </r>
  <r>
    <s v="79de4380-a72e-44da-ba96-c70c6f188943"/>
    <s v="2021-06-22"/>
    <s v="CARE"/>
    <s v="CARE"/>
    <s v="MSA01"/>
    <s v="Grand'Anse"/>
    <s v="Beaumont"/>
    <s v="Beaumont"/>
    <s v="Centre-ville de Beaumont / Cassanette"/>
    <s v="Marché communal de Beaumont"/>
    <s v="Milieu urbain"/>
    <x v="1"/>
    <n v="80"/>
    <n v="105.76923076923001"/>
    <n v="86.956521739130395"/>
    <n v="86.2068965517241"/>
    <n v="166.666666666666"/>
    <n v="208.333333333333"/>
    <n v="700"/>
    <s v=""/>
    <s v=""/>
    <s v=""/>
    <s v=""/>
    <s v=""/>
    <s v=""/>
    <s v=""/>
    <s v=""/>
    <s v=""/>
    <x v="1"/>
    <s v="Détaillant sur une table"/>
    <n v="1"/>
    <n v="0"/>
    <n v="0"/>
    <n v="0"/>
    <n v="0"/>
    <n v="0"/>
    <n v="0"/>
    <n v="0"/>
    <n v="0"/>
    <n v="0"/>
    <s v="Oui, il y a plus de commerçants par rapport au mois passé"/>
    <s v="Entre 21 et 60"/>
    <s v="Oui"/>
    <s v="Oui"/>
    <s v="Oui"/>
    <s v="Oui"/>
    <s v="Non"/>
    <s v="Non"/>
    <s v="Oui"/>
    <s v=""/>
    <s v=""/>
    <s v=""/>
    <s v=""/>
    <s v=""/>
    <s v=""/>
    <s v=""/>
    <s v=""/>
    <s v="Non"/>
    <s v=""/>
    <s v=""/>
    <s v=""/>
    <s v=""/>
    <s v=""/>
    <s v=""/>
    <s v=""/>
    <s v=""/>
    <s v=""/>
    <s v=""/>
    <s v=""/>
    <s v=""/>
    <s v=""/>
    <s v=""/>
    <s v=""/>
    <s v=""/>
    <s v=""/>
    <s v=""/>
    <s v=""/>
    <s v=""/>
    <s v=""/>
    <s v=""/>
    <s v="Oui"/>
    <x v="1"/>
    <s v="Oui"/>
    <s v="Grand'Anse"/>
    <s v="Meme"/>
    <s v="Beaumont"/>
    <s v="Meme"/>
    <s v=""/>
    <s v=""/>
    <s v=""/>
    <s v=""/>
    <s v=""/>
    <s v=""/>
    <s v=""/>
    <s v=""/>
    <s v=""/>
    <s v=""/>
    <s v=""/>
    <s v=""/>
    <s v=""/>
    <s v=""/>
    <s v=""/>
    <s v=""/>
    <s v=""/>
    <s v=""/>
    <s v=""/>
    <s v=""/>
    <s v=""/>
    <s v=""/>
    <s v=""/>
    <s v=""/>
    <s v=""/>
    <s v=""/>
    <s v=""/>
    <s v=""/>
    <s v=""/>
    <s v=""/>
    <s v=""/>
    <s v=""/>
    <s v=""/>
    <s v=""/>
    <s v=""/>
    <s v=""/>
    <s v=""/>
    <s v=""/>
    <s v=""/>
    <s v=""/>
    <s v=""/>
    <s v=""/>
    <s v=""/>
    <s v=""/>
    <s v=""/>
    <s v=""/>
    <s v=""/>
    <s v=""/>
    <s v=""/>
    <s v=""/>
    <s v=""/>
  </r>
  <r>
    <s v="619ecd86-1c9f-48eb-b134-5b24cbca3d4a"/>
    <s v="2021-06-22"/>
    <s v="CARE"/>
    <s v="CARE"/>
    <s v="TP52"/>
    <s v="Grand'Anse"/>
    <s v="Beaumont"/>
    <s v="Beaumont"/>
    <s v="Centre-ville de Beaumont / Cassanette"/>
    <s v="Marché communal de Beaumont"/>
    <s v="Milieu urbain"/>
    <x v="1"/>
    <s v=""/>
    <s v=""/>
    <s v=""/>
    <s v=""/>
    <s v=""/>
    <s v=""/>
    <s v=""/>
    <n v="30"/>
    <n v="20"/>
    <n v="35"/>
    <s v=""/>
    <n v="25"/>
    <n v="75"/>
    <n v="75"/>
    <n v="5"/>
    <s v=""/>
    <x v="1"/>
    <s v="Détaillant sur une table"/>
    <n v="1"/>
    <n v="0"/>
    <n v="1"/>
    <n v="0"/>
    <n v="1"/>
    <n v="0"/>
    <n v="0"/>
    <n v="0"/>
    <n v="0"/>
    <n v="0"/>
    <s v="Oui, il y a plus de commerçants par rapport au mois passé"/>
    <s v="Entre 21 et 6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x v="0"/>
    <s v=""/>
    <s v=""/>
    <s v=""/>
    <s v=""/>
    <s v=""/>
    <s v="Non"/>
    <s v=""/>
    <s v=""/>
    <s v=""/>
    <s v=""/>
    <s v=""/>
    <s v=""/>
    <s v=""/>
    <s v=""/>
    <s v=""/>
    <s v=""/>
    <s v=""/>
    <s v=""/>
    <s v=""/>
    <s v=""/>
    <s v=""/>
    <s v=""/>
    <s v=""/>
    <s v=""/>
    <s v=""/>
    <s v=""/>
    <s v=""/>
    <s v=""/>
    <s v=""/>
    <s v="Non"/>
    <s v="Non"/>
    <s v="Oui"/>
    <s v="Sud"/>
    <s v="Différent"/>
    <s v="Les Cayes"/>
    <s v="Différent"/>
    <s v=""/>
    <s v=""/>
    <s v=""/>
    <s v=""/>
    <s v=""/>
    <s v=""/>
    <s v=""/>
    <s v=""/>
    <s v=""/>
    <s v=""/>
    <s v=""/>
    <s v=""/>
    <s v=""/>
    <s v=""/>
    <s v=""/>
    <s v=""/>
    <s v=""/>
    <s v=""/>
    <s v=""/>
    <s v=""/>
  </r>
  <r>
    <s v="98a162ff-a787-4838-bb95-57f9111df010"/>
    <s v="2021-06-22"/>
    <s v="CARE"/>
    <s v="CARE"/>
    <s v="TP52"/>
    <s v="Grand'Anse"/>
    <s v="Beaumont"/>
    <s v="Beaumont"/>
    <s v="Centre-ville de Beaumont / Cassanette"/>
    <s v="Marché communal de Beaumont"/>
    <s v="Milieu urbain"/>
    <x v="1"/>
    <s v=""/>
    <s v=""/>
    <s v=""/>
    <s v=""/>
    <s v=""/>
    <s v=""/>
    <s v=""/>
    <n v="30"/>
    <n v="20"/>
    <n v="35"/>
    <s v=""/>
    <n v="25"/>
    <n v="75"/>
    <n v="75"/>
    <n v="5"/>
    <s v=""/>
    <x v="1"/>
    <s v="Détaillant sur une table"/>
    <n v="1"/>
    <n v="0"/>
    <n v="0"/>
    <n v="0"/>
    <n v="1"/>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x v="0"/>
    <s v=""/>
    <s v=""/>
    <s v=""/>
    <s v=""/>
    <s v=""/>
    <s v="Non"/>
    <s v=""/>
    <s v=""/>
    <s v=""/>
    <s v=""/>
    <s v=""/>
    <s v=""/>
    <s v=""/>
    <s v=""/>
    <s v=""/>
    <s v=""/>
    <s v=""/>
    <s v=""/>
    <s v=""/>
    <s v=""/>
    <s v=""/>
    <s v=""/>
    <s v=""/>
    <s v=""/>
    <s v=""/>
    <s v=""/>
    <s v=""/>
    <s v=""/>
    <s v=""/>
    <s v="Oui"/>
    <s v="Non"/>
    <s v="Oui"/>
    <s v="Sud"/>
    <s v="Différent"/>
    <s v="Les Cayes"/>
    <s v="Différent"/>
    <s v=""/>
    <s v=""/>
    <s v=""/>
    <s v=""/>
    <s v=""/>
    <s v=""/>
    <s v=""/>
    <s v=""/>
    <s v=""/>
    <s v=""/>
    <s v=""/>
    <s v=""/>
    <s v=""/>
    <s v=""/>
    <s v=""/>
    <s v=""/>
    <s v=""/>
    <s v=""/>
    <s v=""/>
    <s v=""/>
  </r>
  <r>
    <s v="3a63d543-53ac-4231-8315-b4933d38346a"/>
    <s v="2021-06-22"/>
    <s v="CARE"/>
    <s v="CARE"/>
    <s v="TP52"/>
    <s v="Grand'Anse"/>
    <s v="Beaumont"/>
    <s v="Beaumont"/>
    <s v="Centre-ville de Beaumont / Cassanette"/>
    <s v="Marché communal de Beaumont"/>
    <s v="Milieu urbain"/>
    <x v="1"/>
    <s v=""/>
    <s v=""/>
    <s v=""/>
    <s v=""/>
    <s v=""/>
    <s v=""/>
    <s v=""/>
    <n v="30"/>
    <n v="25"/>
    <n v="35"/>
    <s v=""/>
    <n v="25"/>
    <n v="75"/>
    <n v="75"/>
    <n v="5"/>
    <s v=""/>
    <x v="1"/>
    <s v="Détaillant sur une table"/>
    <n v="1"/>
    <n v="0"/>
    <n v="0"/>
    <n v="0"/>
    <n v="0"/>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x v="0"/>
    <s v=""/>
    <s v=""/>
    <s v=""/>
    <s v=""/>
    <s v=""/>
    <s v="Non"/>
    <s v=""/>
    <s v=""/>
    <s v=""/>
    <s v=""/>
    <s v=""/>
    <s v=""/>
    <s v=""/>
    <s v=""/>
    <s v=""/>
    <s v=""/>
    <s v=""/>
    <s v=""/>
    <s v=""/>
    <s v=""/>
    <s v=""/>
    <s v=""/>
    <s v=""/>
    <s v=""/>
    <s v=""/>
    <s v=""/>
    <s v=""/>
    <s v=""/>
    <s v=""/>
    <s v="Oui"/>
    <s v="Non"/>
    <s v="Oui"/>
    <s v="Grand'Anse"/>
    <s v="Meme"/>
    <s v="Beaumont"/>
    <s v="Meme"/>
    <s v=""/>
    <s v=""/>
    <s v=""/>
    <s v=""/>
    <s v=""/>
    <s v=""/>
    <s v=""/>
    <s v=""/>
    <s v=""/>
    <s v=""/>
    <s v=""/>
    <s v=""/>
    <s v=""/>
    <s v=""/>
    <s v=""/>
    <s v=""/>
    <s v=""/>
    <s v=""/>
    <s v=""/>
    <s v=""/>
  </r>
  <r>
    <s v="768d7171-d353-4374-a9a7-edef458f39a7"/>
    <s v="2021-06-22"/>
    <s v="CARE"/>
    <s v="CARE"/>
    <s v="TP52"/>
    <s v="Grand'Anse"/>
    <s v="Beaumont"/>
    <s v="Beaumont"/>
    <s v="Centre-ville de Beaumont / Cassanette"/>
    <s v="Marché communal de Beaumont"/>
    <s v="Milieu urbain"/>
    <x v="1"/>
    <s v=""/>
    <s v=""/>
    <s v=""/>
    <s v=""/>
    <s v=""/>
    <s v=""/>
    <s v=""/>
    <n v="30"/>
    <n v="25"/>
    <n v="50"/>
    <s v=""/>
    <n v="20"/>
    <n v="75"/>
    <n v="100"/>
    <n v="5"/>
    <s v=""/>
    <x v="1"/>
    <s v="Détaillant sur une table"/>
    <n v="1"/>
    <n v="0"/>
    <n v="1"/>
    <n v="0"/>
    <n v="1"/>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x v="0"/>
    <s v=""/>
    <s v=""/>
    <s v=""/>
    <s v=""/>
    <s v=""/>
    <s v="Non"/>
    <s v=""/>
    <s v=""/>
    <s v=""/>
    <s v=""/>
    <s v=""/>
    <s v=""/>
    <s v=""/>
    <s v=""/>
    <s v=""/>
    <s v=""/>
    <s v=""/>
    <s v=""/>
    <s v=""/>
    <s v=""/>
    <s v=""/>
    <s v=""/>
    <s v=""/>
    <s v=""/>
    <s v=""/>
    <s v=""/>
    <s v=""/>
    <s v=""/>
    <s v=""/>
    <s v="Non"/>
    <s v="Non"/>
    <s v="Oui"/>
    <s v="Sud"/>
    <s v="Différent"/>
    <s v="Les Cayes"/>
    <s v="Différent"/>
    <s v=""/>
    <s v=""/>
    <s v=""/>
    <s v=""/>
    <s v=""/>
    <s v=""/>
    <s v=""/>
    <s v=""/>
    <s v=""/>
    <s v=""/>
    <s v=""/>
    <s v=""/>
    <s v=""/>
    <s v=""/>
    <s v=""/>
    <s v=""/>
    <s v=""/>
    <s v=""/>
    <s v=""/>
    <s v=""/>
  </r>
  <r>
    <s v="5d3384ef-5d0c-4cf4-ae57-7023eb9501c3"/>
    <s v="2021-06-25"/>
    <s v="Croix-Rouge Neerlandaise"/>
    <s v="Croix-Rouge Neerlandaise"/>
    <s v="OJ_9690"/>
    <s v="Sud-Est"/>
    <s v="Jacmel"/>
    <s v="Jacmel"/>
    <s v="Beaudoin"/>
    <s v="Marché Beaudoin"/>
    <s v="Milieu urbain"/>
    <x v="1"/>
    <s v=""/>
    <s v=""/>
    <s v=""/>
    <s v=""/>
    <s v=""/>
    <s v=""/>
    <n v="378"/>
    <s v=""/>
    <s v=""/>
    <s v=""/>
    <s v=""/>
    <s v=""/>
    <s v=""/>
    <s v=""/>
    <s v=""/>
    <s v=""/>
    <x v="1"/>
    <s v="Détaillant avec boutique"/>
    <n v="1"/>
    <n v="0"/>
    <n v="0"/>
    <n v="0"/>
    <n v="0"/>
    <n v="0"/>
    <n v="0"/>
    <n v="0"/>
    <n v="0"/>
    <n v="0"/>
    <s v="Non, il n'y a pas eu de variation"/>
    <s v="Moins de 20"/>
    <s v=""/>
    <s v=""/>
    <s v=""/>
    <s v=""/>
    <s v=""/>
    <s v=""/>
    <s v="Je ne sais pas, je ne souhaite pas répondre"/>
    <s v=""/>
    <s v=""/>
    <s v=""/>
    <s v=""/>
    <s v=""/>
    <s v=""/>
    <s v=""/>
    <s v=""/>
    <s v="Oui"/>
    <n v="1"/>
    <n v="0"/>
    <n v="0"/>
    <n v="0"/>
    <n v="1"/>
    <n v="0"/>
    <n v="0"/>
    <n v="0"/>
    <n v="0"/>
    <n v="0"/>
    <n v="0"/>
    <n v="0"/>
    <n v="0"/>
    <n v="0"/>
    <s v=""/>
    <n v="1"/>
    <n v="1"/>
    <n v="1"/>
    <n v="1"/>
    <n v="1"/>
    <n v="1"/>
    <n v="1"/>
    <s v="Non"/>
    <x v="1"/>
    <s v="Oui"/>
    <s v="Sud-Est"/>
    <s v="Meme"/>
    <s v="Jacmel"/>
    <s v="Meme"/>
    <s v=""/>
    <s v=""/>
    <s v=""/>
    <s v=""/>
    <s v=""/>
    <s v=""/>
    <s v=""/>
    <s v=""/>
    <s v=""/>
    <s v=""/>
    <s v=""/>
    <s v=""/>
    <s v=""/>
    <s v=""/>
    <s v=""/>
    <s v=""/>
    <s v=""/>
    <s v=""/>
    <s v=""/>
    <s v=""/>
    <s v=""/>
    <s v=""/>
    <s v=""/>
    <s v=""/>
    <s v=""/>
    <s v=""/>
    <s v=""/>
    <s v=""/>
    <s v=""/>
    <s v=""/>
    <s v=""/>
    <s v=""/>
    <s v=""/>
    <s v=""/>
    <s v=""/>
    <s v=""/>
    <s v=""/>
    <s v=""/>
    <s v=""/>
    <s v=""/>
    <s v=""/>
    <s v=""/>
    <s v=""/>
    <s v=""/>
    <s v=""/>
    <s v=""/>
    <s v=""/>
    <s v=""/>
    <s v=""/>
    <s v=""/>
    <s v=""/>
  </r>
  <r>
    <s v="91bbf0a4-ed4a-4586-8940-942f3e309a41"/>
    <s v="2021-06-25"/>
    <s v="Croix-Rouge Neerlandaise"/>
    <s v="Croix-Rouge Neerlandaise"/>
    <s v="OJ_9690"/>
    <s v="Sud-Est"/>
    <s v="Jacmel"/>
    <s v="Jacmel"/>
    <s v="Beaudoin"/>
    <s v="Marché Beaudoin"/>
    <s v="Milieu urbain"/>
    <x v="1"/>
    <n v="250"/>
    <n v="96.153846153846104"/>
    <n v="95.652173913043399"/>
    <n v="120.689655172413"/>
    <s v=""/>
    <s v=""/>
    <s v=""/>
    <s v=""/>
    <s v=""/>
    <s v=""/>
    <s v=""/>
    <s v=""/>
    <s v=""/>
    <s v=""/>
    <s v=""/>
    <s v=""/>
    <x v="1"/>
    <s v="Détaillant avec boutique"/>
    <n v="1"/>
    <n v="0"/>
    <n v="0"/>
    <n v="0"/>
    <n v="0"/>
    <n v="0"/>
    <n v="0"/>
    <n v="0"/>
    <n v="0"/>
    <n v="0"/>
    <s v="Oui, il y a plus de commerçants par rapport au mois passé"/>
    <s v="Je ne sais pas / Je ne souhaite pas répondre"/>
    <s v="Je ne sais pas, je ne souhaite pas répondre"/>
    <s v="Je ne sais pas, je ne souhaite pas répondre"/>
    <s v="Je ne sais pas, je ne souhaite pas répondre"/>
    <s v="Je ne sais pas, je ne souhaite pas répondre"/>
    <s v=""/>
    <s v=""/>
    <s v=""/>
    <s v=""/>
    <s v=""/>
    <s v=""/>
    <s v=""/>
    <s v=""/>
    <s v=""/>
    <s v=""/>
    <s v=""/>
    <s v="Oui"/>
    <n v="1"/>
    <n v="1"/>
    <n v="0"/>
    <n v="0"/>
    <n v="1"/>
    <n v="0"/>
    <n v="0"/>
    <n v="0"/>
    <n v="0"/>
    <n v="0"/>
    <n v="0"/>
    <n v="0"/>
    <n v="0"/>
    <n v="0"/>
    <s v=""/>
    <n v="1"/>
    <n v="1"/>
    <n v="1"/>
    <n v="1"/>
    <n v="0"/>
    <n v="0"/>
    <n v="0"/>
    <s v="Non"/>
    <x v="1"/>
    <s v="Oui"/>
    <s v="Sud-Est"/>
    <s v="Meme"/>
    <s v="Jacmel"/>
    <s v="Meme"/>
    <s v=""/>
    <s v=""/>
    <s v=""/>
    <s v=""/>
    <s v=""/>
    <s v=""/>
    <s v=""/>
    <s v=""/>
    <s v=""/>
    <s v=""/>
    <s v=""/>
    <s v=""/>
    <s v=""/>
    <s v=""/>
    <s v=""/>
    <s v=""/>
    <s v=""/>
    <s v=""/>
    <s v=""/>
    <s v=""/>
    <s v=""/>
    <s v=""/>
    <s v=""/>
    <s v=""/>
    <s v=""/>
    <s v=""/>
    <s v=""/>
    <s v=""/>
    <s v=""/>
    <s v=""/>
    <s v=""/>
    <s v=""/>
    <s v=""/>
    <s v=""/>
    <s v=""/>
    <s v=""/>
    <s v=""/>
    <s v=""/>
    <s v=""/>
    <s v=""/>
    <s v=""/>
    <s v=""/>
    <s v=""/>
    <s v=""/>
    <s v=""/>
    <s v=""/>
    <s v=""/>
    <s v=""/>
    <s v=""/>
    <s v=""/>
    <s v=""/>
  </r>
  <r>
    <s v="42d78d50-1ad3-4610-8df0-f8f728d61f13"/>
    <s v="2021-06-25"/>
    <s v="Croix-Rouge Neerlandaise"/>
    <s v="Croix-Rouge Neerlandaise"/>
    <s v="OJ_9690"/>
    <s v="Sud-Est"/>
    <s v="Jacmel"/>
    <s v="Jacmel"/>
    <s v="Beaudoin"/>
    <s v="Marché Beaudoin"/>
    <s v="Milieu urbain"/>
    <x v="1"/>
    <s v=""/>
    <s v=""/>
    <s v=""/>
    <s v=""/>
    <s v=""/>
    <s v=""/>
    <s v=""/>
    <s v=""/>
    <s v=""/>
    <s v=""/>
    <s v=""/>
    <s v=""/>
    <s v=""/>
    <s v=""/>
    <s v=""/>
    <s v=""/>
    <x v="1"/>
    <s v="Détaillant avec boutique"/>
    <n v="0"/>
    <n v="0"/>
    <n v="0"/>
    <n v="0"/>
    <n v="0"/>
    <n v="0"/>
    <n v="0"/>
    <n v="0"/>
    <n v="0"/>
    <n v="1"/>
    <s v="Je ne sais pas / Je ne souhaite pas répondre"/>
    <s v="Je ne sais pas / Je ne souhaite pas répondre"/>
    <s v=""/>
    <s v=""/>
    <s v=""/>
    <s v=""/>
    <s v=""/>
    <s v=""/>
    <s v=""/>
    <s v=""/>
    <s v=""/>
    <s v=""/>
    <s v=""/>
    <s v=""/>
    <s v=""/>
    <s v=""/>
    <s v=""/>
    <s v="Je ne sais pas, je ne souhaite pas répondre"/>
    <s v=""/>
    <s v=""/>
    <s v=""/>
    <s v=""/>
    <s v=""/>
    <s v=""/>
    <s v=""/>
    <s v=""/>
    <s v=""/>
    <s v=""/>
    <s v=""/>
    <s v=""/>
    <s v=""/>
    <s v=""/>
    <s v=""/>
    <s v=""/>
    <s v=""/>
    <s v=""/>
    <s v=""/>
    <s v=""/>
    <s v=""/>
    <s v=""/>
    <s v="Je ne sais pas, je ne souhaite pas répondre"/>
    <x v="1"/>
    <s v="Oui"/>
    <s v="Sud-Est"/>
    <s v="Meme"/>
    <s v="Jacmel"/>
    <s v="Meme"/>
    <s v=""/>
    <s v=""/>
    <s v=""/>
    <s v=""/>
    <s v=""/>
    <s v=""/>
    <s v=""/>
    <s v=""/>
    <s v=""/>
    <s v=""/>
    <s v=""/>
    <s v=""/>
    <s v=""/>
    <s v=""/>
    <s v=""/>
    <s v=""/>
    <s v=""/>
    <s v=""/>
    <s v=""/>
    <s v=""/>
    <s v=""/>
    <s v=""/>
    <s v=""/>
    <s v=""/>
    <s v=""/>
    <s v=""/>
    <s v=""/>
    <s v=""/>
    <s v=""/>
    <s v=""/>
    <s v=""/>
    <s v=""/>
    <s v=""/>
    <s v=""/>
    <s v=""/>
    <s v=""/>
    <s v=""/>
    <s v=""/>
    <s v=""/>
    <s v=""/>
    <s v=""/>
    <s v=""/>
    <s v=""/>
    <s v=""/>
    <s v=""/>
    <s v=""/>
    <s v=""/>
    <s v=""/>
    <s v=""/>
    <s v=""/>
    <s v=""/>
  </r>
  <r>
    <s v="9a4d6d2f-1de2-4adf-94c5-0bb59b243df9"/>
    <s v="2021-06-25"/>
    <s v="Croix-Rouge Neerlandaise"/>
    <s v="Croix-Rouge Neerlandaise"/>
    <s v="PS_6827"/>
    <s v="Sud-Est"/>
    <s v="Jacmel"/>
    <s v="Jacmel"/>
    <s v="Beaudoin"/>
    <s v="Marché Beaudoin"/>
    <s v="Milieu urbain"/>
    <x v="1"/>
    <n v="250"/>
    <n v="115.384615384615"/>
    <n v="108.695652173913"/>
    <n v="103.448275862068"/>
    <s v=""/>
    <s v=""/>
    <s v="Je ne sais pas, je ne souhaite pas répondre"/>
    <s v=""/>
    <s v=""/>
    <s v=""/>
    <s v=""/>
    <s v=""/>
    <s v=""/>
    <s v=""/>
    <s v=""/>
    <s v=""/>
    <x v="1"/>
    <s v="Détaillant sur une table"/>
    <n v="1"/>
    <n v="0"/>
    <n v="0"/>
    <n v="0"/>
    <n v="0"/>
    <n v="0"/>
    <n v="0"/>
    <n v="0"/>
    <n v="0"/>
    <n v="0"/>
    <s v="Oui, il y a moins de commerçants par rapport au mois passé"/>
    <s v="Moins de 20"/>
    <s v="Je ne sais pas, je ne souhaite pas répondre"/>
    <s v="Oui"/>
    <s v="Non"/>
    <s v="Je ne sais pas, je ne souhaite pas répondre"/>
    <s v="Je ne sais pas, je ne souhaite pas répondre"/>
    <s v="Non"/>
    <e v="#REF!"/>
    <s v=""/>
    <s v=""/>
    <s v=""/>
    <s v=""/>
    <s v=""/>
    <s v=""/>
    <s v=""/>
    <s v=""/>
    <s v="Oui"/>
    <n v="1"/>
    <n v="1"/>
    <n v="0"/>
    <n v="0"/>
    <n v="1"/>
    <n v="1"/>
    <n v="0"/>
    <n v="0"/>
    <n v="0"/>
    <n v="0"/>
    <n v="0"/>
    <n v="0"/>
    <n v="0"/>
    <n v="0"/>
    <s v=""/>
    <n v="1"/>
    <n v="1"/>
    <n v="0"/>
    <n v="0"/>
    <n v="0"/>
    <n v="0"/>
    <n v="1"/>
    <s v="Non"/>
    <x v="1"/>
    <s v="Oui"/>
    <s v="Sud-Est"/>
    <s v="Meme"/>
    <s v="Jacmel"/>
    <s v="Meme"/>
    <s v=""/>
    <s v=""/>
    <s v=""/>
    <s v=""/>
    <s v=""/>
    <s v=""/>
    <s v=""/>
    <s v=""/>
    <s v=""/>
    <s v=""/>
    <s v=""/>
    <s v=""/>
    <s v=""/>
    <s v=""/>
    <s v=""/>
    <s v=""/>
    <s v=""/>
    <s v=""/>
    <s v=""/>
    <s v=""/>
    <s v=""/>
    <s v=""/>
    <s v=""/>
    <s v=""/>
    <s v=""/>
    <s v=""/>
    <s v=""/>
    <s v=""/>
    <s v=""/>
    <s v=""/>
    <s v=""/>
    <s v=""/>
    <s v=""/>
    <s v=""/>
    <s v=""/>
    <s v=""/>
    <s v=""/>
    <s v=""/>
    <s v=""/>
    <s v=""/>
    <s v=""/>
    <s v=""/>
    <s v=""/>
    <s v=""/>
    <s v=""/>
    <s v=""/>
    <s v=""/>
    <s v=""/>
    <s v=""/>
    <s v=""/>
    <s v=""/>
  </r>
  <r>
    <s v="b49e5c39-5ba0-44b9-be7c-65c2c86c740f"/>
    <s v="2021-06-25"/>
    <s v="Croix-Rouge Neerlandaise"/>
    <s v="Croix-Rouge Neerlandaise"/>
    <s v="PS_6827"/>
    <s v="Sud-Est"/>
    <s v="Jacmel"/>
    <s v="Jacmel"/>
    <s v="Beaudoin"/>
    <s v="Marché Beaudoin"/>
    <s v="Milieu urbain"/>
    <x v="1"/>
    <n v="175"/>
    <n v="115.384615384615"/>
    <n v="108.695652173913"/>
    <n v="93.103448275861993"/>
    <n v="212.5"/>
    <s v=""/>
    <n v="425"/>
    <n v="30"/>
    <n v="25"/>
    <n v="50"/>
    <n v="300"/>
    <n v="30"/>
    <n v="100"/>
    <n v="50"/>
    <s v=""/>
    <s v=""/>
    <x v="1"/>
    <s v="Détaillant sur une table"/>
    <n v="1"/>
    <n v="0"/>
    <n v="0"/>
    <n v="0"/>
    <n v="0"/>
    <n v="0"/>
    <n v="0"/>
    <n v="0"/>
    <n v="0"/>
    <n v="0"/>
    <s v="Oui, il y a moins de commerçants par rapport au mois passé"/>
    <s v="Moins de 20"/>
    <s v="Je ne sais pas, je ne souhaite pas répondre"/>
    <s v="Oui"/>
    <s v="Non"/>
    <s v="Je ne sais pas, je ne souhaite pas répondre"/>
    <s v="Non"/>
    <s v=""/>
    <s v="Oui"/>
    <s v="Je ne sais pas, je ne souhaite pas répondre"/>
    <s v="Je ne sais pas, je ne souhaite pas répondre"/>
    <s v="Je ne sais pas, je ne souhaite pas répondre"/>
    <s v="Oui"/>
    <s v="Oui"/>
    <s v="Je ne sais pas, je ne souhaite pas répondre"/>
    <s v="Je ne sais pas, je ne souhaite pas répondre"/>
    <s v=""/>
    <s v="Oui"/>
    <n v="1"/>
    <n v="1"/>
    <n v="0"/>
    <n v="0"/>
    <n v="1"/>
    <n v="1"/>
    <n v="0"/>
    <n v="0"/>
    <n v="0"/>
    <n v="0"/>
    <n v="0"/>
    <n v="0"/>
    <n v="0"/>
    <n v="0"/>
    <s v=""/>
    <n v="1"/>
    <n v="1"/>
    <n v="0"/>
    <n v="1"/>
    <n v="0"/>
    <n v="0"/>
    <n v="0"/>
    <s v="Non"/>
    <x v="1"/>
    <s v="Oui"/>
    <s v="Sud-Est"/>
    <s v="Meme"/>
    <s v="Jacmel"/>
    <s v="Meme"/>
    <s v="Oui"/>
    <n v="1"/>
    <n v="0"/>
    <n v="0"/>
    <n v="1"/>
    <n v="1"/>
    <n v="0"/>
    <n v="0"/>
    <n v="0"/>
    <n v="0"/>
    <n v="0"/>
    <n v="0"/>
    <n v="0"/>
    <n v="0"/>
    <s v=""/>
    <s v="Savon lessive Savon pour se laver"/>
    <n v="1"/>
    <n v="0"/>
    <n v="0"/>
    <n v="0"/>
    <n v="0"/>
    <n v="0"/>
    <n v="0"/>
    <n v="1"/>
    <s v="Non"/>
    <s v="Non"/>
    <s v="Oui"/>
    <s v="Sud-Est"/>
    <s v="Meme"/>
    <s v="Jacmel"/>
    <s v="Meme"/>
    <s v=""/>
    <s v=""/>
    <s v=""/>
    <s v=""/>
    <s v=""/>
    <s v=""/>
    <s v=""/>
    <s v=""/>
    <s v=""/>
    <s v=""/>
    <s v=""/>
    <s v=""/>
    <s v=""/>
    <s v=""/>
    <s v=""/>
    <s v=""/>
    <s v=""/>
    <s v=""/>
    <s v=""/>
    <s v=""/>
  </r>
  <r>
    <s v="2449a4ee-bc9f-464b-9efb-22f7c24fd41d"/>
    <s v="2021-06-25"/>
    <s v="Croix-Rouge Neerlandaise"/>
    <s v="Croix-Rouge Neerlandaise"/>
    <s v="PS_6827"/>
    <s v="Sud-Est"/>
    <s v="Jacmel"/>
    <s v="Jacmel"/>
    <s v="Beaudoin"/>
    <s v="Marché Beaudoin"/>
    <s v="Milieu urbain"/>
    <x v="0"/>
    <s v=""/>
    <s v=""/>
    <s v=""/>
    <s v=""/>
    <s v=""/>
    <s v=""/>
    <s v=""/>
    <s v=""/>
    <s v=""/>
    <s v=""/>
    <s v=""/>
    <s v=""/>
    <s v=""/>
    <s v=""/>
    <s v=""/>
    <n v="12"/>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Je ne sais pas, je ne souhaite pas répondre"/>
    <s v=""/>
    <s v=""/>
    <s v=""/>
    <s v=""/>
    <s v=""/>
    <s v=""/>
    <s v=""/>
    <s v=""/>
    <s v=""/>
    <s v=""/>
    <s v=""/>
  </r>
  <r>
    <s v="d5152c93-4c02-479d-b276-f00e56798900"/>
    <s v="2021-06-25"/>
    <s v="Croix-Rouge Neerlandaise"/>
    <s v="Croix-Rouge Neerlandaise"/>
    <s v="PS_6827"/>
    <s v="Sud-Est"/>
    <s v="Jacmel"/>
    <s v="Jacmel"/>
    <s v="Beaudoin"/>
    <s v="Marché Beaudoin"/>
    <s v="Milieu urbain"/>
    <x v="1"/>
    <s v=""/>
    <s v=""/>
    <s v=""/>
    <s v=""/>
    <s v=""/>
    <s v=""/>
    <s v=""/>
    <n v="30"/>
    <n v="25"/>
    <n v="50"/>
    <s v=""/>
    <n v="35"/>
    <n v="125"/>
    <s v=""/>
    <s v=""/>
    <s v=""/>
    <x v="1"/>
    <s v="Détaillant sur une table"/>
    <n v="1"/>
    <n v="0"/>
    <n v="0"/>
    <n v="0"/>
    <n v="0"/>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Oui"/>
    <s v=""/>
    <s v=""/>
    <s v=""/>
    <s v=""/>
    <s v=""/>
    <s v=""/>
    <s v=""/>
    <s v=""/>
    <s v=""/>
    <s v=""/>
    <s v=""/>
    <s v=""/>
    <s v=""/>
    <s v=""/>
    <s v=""/>
    <s v=""/>
    <s v=""/>
    <s v=""/>
    <s v=""/>
    <s v=""/>
    <s v=""/>
    <s v=""/>
    <s v=""/>
    <s v=""/>
    <s v=""/>
    <s v=""/>
    <x v="0"/>
    <s v=""/>
    <s v=""/>
    <s v=""/>
    <s v=""/>
    <s v=""/>
    <s v="Non"/>
    <s v=""/>
    <s v=""/>
    <s v=""/>
    <s v=""/>
    <s v=""/>
    <s v=""/>
    <s v=""/>
    <s v=""/>
    <s v=""/>
    <s v=""/>
    <s v=""/>
    <s v=""/>
    <s v=""/>
    <s v=""/>
    <s v=""/>
    <s v=""/>
    <s v=""/>
    <s v=""/>
    <s v=""/>
    <s v=""/>
    <s v=""/>
    <s v=""/>
    <s v=""/>
    <s v="Non"/>
    <s v="Non"/>
    <s v="Oui"/>
    <s v="Sud-Est"/>
    <s v="Meme"/>
    <s v="Anse-à-Pître"/>
    <s v="Différent"/>
    <s v=""/>
    <s v=""/>
    <s v=""/>
    <s v=""/>
    <s v=""/>
    <s v=""/>
    <s v=""/>
    <s v=""/>
    <s v=""/>
    <s v=""/>
    <s v=""/>
    <s v=""/>
    <s v=""/>
    <s v=""/>
    <s v=""/>
    <s v=""/>
    <s v=""/>
    <s v=""/>
    <s v=""/>
    <s v=""/>
  </r>
  <r>
    <s v="104978b6-6a98-4935-8399-c4fb36a845be"/>
    <s v="2021-06-25"/>
    <s v="WFP"/>
    <s v="WFP"/>
    <s v="nord_5661"/>
    <s v="Nord"/>
    <s v="Limonade"/>
    <s v="Limonade"/>
    <s v="Limonade"/>
    <s v="Marché principal de Limonade"/>
    <s v="Milieu urbain"/>
    <x v="1"/>
    <n v="122.5"/>
    <n v="134.61538461538399"/>
    <n v="106.521739130434"/>
    <n v="96.551724137931004"/>
    <n v="291.666666666666"/>
    <n v="437.5"/>
    <n v="500"/>
    <s v=""/>
    <s v=""/>
    <s v=""/>
    <s v=""/>
    <s v=""/>
    <s v=""/>
    <s v=""/>
    <s v=""/>
    <s v=""/>
    <x v="1"/>
    <s v="Détaillant sur une table"/>
    <n v="1"/>
    <n v="0"/>
    <n v="0"/>
    <n v="0"/>
    <n v="0"/>
    <n v="0"/>
    <n v="0"/>
    <n v="0"/>
    <n v="0"/>
    <n v="0"/>
    <s v="Non, il n'y a pas eu de variation"/>
    <s v="Moins de 20"/>
    <s v="Oui"/>
    <s v="Oui"/>
    <s v="Oui"/>
    <s v="Oui"/>
    <s v="Non"/>
    <s v="Non"/>
    <s v="Non"/>
    <s v=""/>
    <s v=""/>
    <s v=""/>
    <s v=""/>
    <s v=""/>
    <s v=""/>
    <s v=""/>
    <s v=""/>
    <s v="Non"/>
    <s v=""/>
    <s v=""/>
    <s v=""/>
    <s v=""/>
    <s v=""/>
    <s v=""/>
    <s v=""/>
    <s v=""/>
    <s v=""/>
    <s v=""/>
    <s v=""/>
    <s v=""/>
    <s v=""/>
    <s v=""/>
    <s v=""/>
    <s v=""/>
    <s v=""/>
    <s v=""/>
    <s v=""/>
    <s v=""/>
    <s v=""/>
    <s v=""/>
    <s v="Non"/>
    <x v="1"/>
    <s v="Oui"/>
    <s v="Nord"/>
    <s v="Meme"/>
    <s v="Cap-Haïtien"/>
    <s v="Différent"/>
    <s v=""/>
    <s v=""/>
    <s v=""/>
    <s v=""/>
    <s v=""/>
    <s v=""/>
    <s v=""/>
    <s v=""/>
    <s v=""/>
    <s v=""/>
    <s v=""/>
    <s v=""/>
    <s v=""/>
    <s v=""/>
    <s v=""/>
    <s v=""/>
    <s v=""/>
    <s v=""/>
    <s v=""/>
    <s v=""/>
    <s v=""/>
    <s v=""/>
    <s v=""/>
    <s v=""/>
    <s v=""/>
    <s v=""/>
    <s v=""/>
    <s v=""/>
    <s v=""/>
    <s v=""/>
    <s v=""/>
    <s v=""/>
    <s v=""/>
    <s v=""/>
    <s v=""/>
    <s v=""/>
    <s v=""/>
    <s v=""/>
    <s v=""/>
    <s v=""/>
    <s v=""/>
    <s v=""/>
    <s v=""/>
    <s v=""/>
    <s v=""/>
    <s v=""/>
    <s v=""/>
    <s v=""/>
    <s v=""/>
    <s v=""/>
    <s v=""/>
  </r>
  <r>
    <s v="dad53f0e-3804-48a5-840c-9f461358e3fa"/>
    <s v="2021-06-25"/>
    <s v="WFP"/>
    <s v="WFP"/>
    <s v="nord_5661"/>
    <s v="Nord"/>
    <s v="Limonade"/>
    <s v="Limonade"/>
    <s v="Limonade"/>
    <s v="Marché principal de Limonade"/>
    <s v="Milieu urbain"/>
    <x v="1"/>
    <n v="122.5"/>
    <n v="134.61538461538399"/>
    <n v="106.521739130434"/>
    <n v="96.551724137931004"/>
    <n v="291.666666666666"/>
    <n v="437.5"/>
    <n v="600"/>
    <s v=""/>
    <s v=""/>
    <s v=""/>
    <s v=""/>
    <s v=""/>
    <s v=""/>
    <s v=""/>
    <s v=""/>
    <s v=""/>
    <x v="1"/>
    <s v="Détaillant sur une table"/>
    <n v="1"/>
    <n v="0"/>
    <n v="0"/>
    <n v="0"/>
    <n v="0"/>
    <n v="0"/>
    <n v="0"/>
    <n v="0"/>
    <n v="0"/>
    <n v="0"/>
    <s v="Non, il n'y a pas eu de variation"/>
    <s v="Moins de 20"/>
    <s v="Oui"/>
    <s v="Oui"/>
    <s v="Oui"/>
    <s v="Oui"/>
    <s v="Oui"/>
    <s v="Non"/>
    <s v="Non"/>
    <s v=""/>
    <s v=""/>
    <s v=""/>
    <s v=""/>
    <s v=""/>
    <s v=""/>
    <s v=""/>
    <s v=""/>
    <s v="Non"/>
    <s v=""/>
    <s v=""/>
    <s v=""/>
    <s v=""/>
    <s v=""/>
    <s v=""/>
    <s v=""/>
    <s v=""/>
    <s v=""/>
    <s v=""/>
    <s v=""/>
    <s v=""/>
    <s v=""/>
    <s v=""/>
    <s v=""/>
    <s v=""/>
    <s v=""/>
    <s v=""/>
    <s v=""/>
    <s v=""/>
    <s v=""/>
    <s v=""/>
    <s v="Non"/>
    <x v="1"/>
    <s v="Oui"/>
    <s v="Nord"/>
    <s v="Meme"/>
    <s v="Limonade"/>
    <s v="Meme"/>
    <s v=""/>
    <s v=""/>
    <s v=""/>
    <s v=""/>
    <s v=""/>
    <s v=""/>
    <s v=""/>
    <s v=""/>
    <s v=""/>
    <s v=""/>
    <s v=""/>
    <s v=""/>
    <s v=""/>
    <s v=""/>
    <s v=""/>
    <s v=""/>
    <s v=""/>
    <s v=""/>
    <s v=""/>
    <s v=""/>
    <s v=""/>
    <s v=""/>
    <s v=""/>
    <s v=""/>
    <s v=""/>
    <s v=""/>
    <s v=""/>
    <s v=""/>
    <s v=""/>
    <s v=""/>
    <s v=""/>
    <s v=""/>
    <s v=""/>
    <s v=""/>
    <s v=""/>
    <s v=""/>
    <s v=""/>
    <s v=""/>
    <s v=""/>
    <s v=""/>
    <s v=""/>
    <s v=""/>
    <s v=""/>
    <s v=""/>
    <s v=""/>
    <s v=""/>
    <s v=""/>
    <s v=""/>
    <s v=""/>
    <s v=""/>
    <s v=""/>
  </r>
  <r>
    <s v="f34c3dec-1292-4b8d-b36a-a83eb21ec7f9"/>
    <s v="2021-06-25"/>
    <s v="WFP"/>
    <s v="WFP"/>
    <s v="nord_5661"/>
    <s v="Nord"/>
    <s v="Limonade"/>
    <s v="Limonade"/>
    <s v="Limonade"/>
    <s v="Marché principal de Limonade"/>
    <s v="Milieu urbain"/>
    <x v="1"/>
    <n v="122.5"/>
    <n v="134.61538461538399"/>
    <n v="106.521739130434"/>
    <n v="96.551724137931004"/>
    <n v="291.666666666666"/>
    <n v="437.5"/>
    <n v="700"/>
    <s v=""/>
    <s v=""/>
    <s v=""/>
    <s v=""/>
    <s v=""/>
    <s v=""/>
    <s v=""/>
    <s v=""/>
    <s v=""/>
    <x v="1"/>
    <s v="Détaillant sur une table"/>
    <n v="1"/>
    <n v="0"/>
    <n v="0"/>
    <n v="0"/>
    <n v="0"/>
    <n v="0"/>
    <n v="0"/>
    <n v="0"/>
    <n v="0"/>
    <n v="0"/>
    <s v="Non, il n'y a pas eu de variation"/>
    <s v="Moins de 20"/>
    <s v="Oui"/>
    <s v="Oui"/>
    <s v="Oui"/>
    <s v="Oui"/>
    <s v="Non"/>
    <s v="Non"/>
    <s v="Oui"/>
    <s v=""/>
    <s v=""/>
    <s v=""/>
    <s v=""/>
    <s v=""/>
    <s v=""/>
    <s v=""/>
    <s v=""/>
    <s v="Non"/>
    <s v=""/>
    <s v=""/>
    <s v=""/>
    <s v=""/>
    <s v=""/>
    <s v=""/>
    <s v=""/>
    <s v=""/>
    <s v=""/>
    <s v=""/>
    <s v=""/>
    <s v=""/>
    <s v=""/>
    <s v=""/>
    <s v=""/>
    <s v=""/>
    <s v=""/>
    <s v=""/>
    <s v=""/>
    <s v=""/>
    <s v=""/>
    <s v=""/>
    <s v="Non"/>
    <x v="1"/>
    <s v="Oui"/>
    <s v="Nord"/>
    <s v="Meme"/>
    <s v="Cap-Haïtien"/>
    <s v="Différent"/>
    <s v=""/>
    <s v=""/>
    <s v=""/>
    <s v=""/>
    <s v=""/>
    <s v=""/>
    <s v=""/>
    <s v=""/>
    <s v=""/>
    <s v=""/>
    <s v=""/>
    <s v=""/>
    <s v=""/>
    <s v=""/>
    <s v=""/>
    <s v=""/>
    <s v=""/>
    <s v=""/>
    <s v=""/>
    <s v=""/>
    <s v=""/>
    <s v=""/>
    <s v=""/>
    <s v=""/>
    <s v=""/>
    <s v=""/>
    <s v=""/>
    <s v=""/>
    <s v=""/>
    <s v=""/>
    <s v=""/>
    <s v=""/>
    <s v=""/>
    <s v=""/>
    <s v=""/>
    <s v=""/>
    <s v=""/>
    <s v=""/>
    <s v=""/>
    <s v=""/>
    <s v=""/>
    <s v=""/>
    <s v=""/>
    <s v=""/>
    <s v=""/>
    <s v=""/>
    <s v=""/>
    <s v=""/>
    <s v=""/>
    <s v=""/>
    <s v=""/>
  </r>
  <r>
    <s v="b6afad6f-5bdd-4374-8abc-ea831c93796d"/>
    <s v="2021-06-25"/>
    <s v="WFP"/>
    <s v="WFP"/>
    <s v="nord_5661"/>
    <s v="Nord"/>
    <s v="Limonade"/>
    <s v="Limonade"/>
    <s v="Limonade"/>
    <s v="Marché principal de Limonade"/>
    <s v="Milieu urbain"/>
    <x v="1"/>
    <s v=""/>
    <s v=""/>
    <s v=""/>
    <s v=""/>
    <s v=""/>
    <s v=""/>
    <s v=""/>
    <n v="25"/>
    <n v="15"/>
    <n v="25"/>
    <n v="150"/>
    <n v="15"/>
    <n v="42.5"/>
    <n v="60"/>
    <n v="5"/>
    <s v=""/>
    <x v="1"/>
    <s v="Détaillant mobile"/>
    <n v="1"/>
    <n v="0"/>
    <n v="0"/>
    <n v="0"/>
    <n v="0"/>
    <n v="0"/>
    <n v="0"/>
    <n v="0"/>
    <n v="0"/>
    <n v="0"/>
    <s v="Non, il n'y a pas eu de variation"/>
    <s v="Moins de 20"/>
    <s v=""/>
    <s v=""/>
    <s v=""/>
    <s v=""/>
    <s v=""/>
    <s v=""/>
    <s v=""/>
    <s v="Non"/>
    <s v="Non"/>
    <s v="Oui"/>
    <s v="Oui"/>
    <s v="Oui"/>
    <s v="Oui"/>
    <s v="Oui"/>
    <s v="Non"/>
    <s v=""/>
    <s v=""/>
    <s v=""/>
    <s v=""/>
    <s v=""/>
    <s v=""/>
    <s v=""/>
    <s v=""/>
    <s v=""/>
    <s v=""/>
    <s v=""/>
    <s v=""/>
    <s v=""/>
    <s v=""/>
    <s v=""/>
    <s v=""/>
    <s v=""/>
    <s v=""/>
    <s v=""/>
    <s v=""/>
    <s v=""/>
    <s v=""/>
    <s v=""/>
    <s v=""/>
    <x v="0"/>
    <s v=""/>
    <s v=""/>
    <s v=""/>
    <s v=""/>
    <s v=""/>
    <s v="Non"/>
    <s v=""/>
    <s v=""/>
    <s v=""/>
    <s v=""/>
    <s v=""/>
    <s v=""/>
    <s v=""/>
    <s v=""/>
    <s v=""/>
    <s v=""/>
    <s v=""/>
    <s v=""/>
    <s v=""/>
    <s v=""/>
    <s v=""/>
    <s v=""/>
    <s v=""/>
    <s v=""/>
    <s v=""/>
    <s v=""/>
    <s v=""/>
    <s v=""/>
    <s v=""/>
    <s v="Non"/>
    <s v="Non"/>
    <s v="Oui"/>
    <s v="Nord"/>
    <s v="Meme"/>
    <s v="Limonade"/>
    <s v="Meme"/>
    <s v=""/>
    <s v=""/>
    <s v=""/>
    <s v=""/>
    <s v=""/>
    <s v=""/>
    <s v=""/>
    <s v=""/>
    <s v=""/>
    <s v=""/>
    <s v=""/>
    <s v=""/>
    <s v=""/>
    <s v=""/>
    <s v=""/>
    <s v=""/>
    <s v=""/>
    <s v=""/>
    <s v=""/>
    <s v=""/>
  </r>
  <r>
    <s v="aa1e70d4-faac-416a-8c85-3bc25487c321"/>
    <s v="2021-06-25"/>
    <s v="WFP"/>
    <s v="WFP"/>
    <s v="nord_5661"/>
    <s v="Nord"/>
    <s v="Limonade"/>
    <s v="Limonade"/>
    <s v="Limonade"/>
    <s v="Marché principal de Limonade"/>
    <s v="Milieu urbain"/>
    <x v="1"/>
    <s v=""/>
    <s v=""/>
    <s v=""/>
    <s v=""/>
    <s v=""/>
    <s v=""/>
    <s v=""/>
    <n v="25"/>
    <n v="15"/>
    <n v="25"/>
    <n v="150"/>
    <n v="15"/>
    <n v="56.6666666666666"/>
    <n v="75"/>
    <n v="5"/>
    <s v=""/>
    <x v="1"/>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s v=""/>
    <x v="0"/>
    <s v=""/>
    <s v=""/>
    <s v=""/>
    <s v=""/>
    <s v=""/>
    <s v="Non"/>
    <s v=""/>
    <s v=""/>
    <s v=""/>
    <s v=""/>
    <s v=""/>
    <s v=""/>
    <s v=""/>
    <s v=""/>
    <s v=""/>
    <s v=""/>
    <s v=""/>
    <s v=""/>
    <s v=""/>
    <s v=""/>
    <s v=""/>
    <s v=""/>
    <s v=""/>
    <s v=""/>
    <s v=""/>
    <s v=""/>
    <s v=""/>
    <s v=""/>
    <s v=""/>
    <s v="Non"/>
    <s v="Non"/>
    <s v="Oui"/>
    <s v="Nord"/>
    <s v="Meme"/>
    <s v="Cap-Haïtien"/>
    <s v="Différent"/>
    <s v=""/>
    <s v=""/>
    <s v=""/>
    <s v=""/>
    <s v=""/>
    <s v=""/>
    <s v=""/>
    <s v=""/>
    <s v=""/>
    <s v=""/>
    <s v=""/>
    <s v=""/>
    <s v=""/>
    <s v=""/>
    <s v=""/>
    <s v=""/>
    <s v=""/>
    <s v=""/>
    <s v=""/>
    <s v=""/>
  </r>
  <r>
    <s v="3683de55-0069-4538-b979-e6174bebadb2"/>
    <s v="2021-06-25"/>
    <s v="WFP"/>
    <s v="WFP"/>
    <s v="nord_5661"/>
    <s v="Nord"/>
    <s v="Limonade"/>
    <s v="Limonade"/>
    <s v="Limonade"/>
    <s v="Marché principal de Limonade"/>
    <s v="Milieu urbain"/>
    <x v="1"/>
    <s v=""/>
    <s v=""/>
    <s v=""/>
    <s v=""/>
    <s v=""/>
    <s v=""/>
    <s v=""/>
    <n v="25"/>
    <n v="15"/>
    <n v="25"/>
    <n v="150"/>
    <n v="15"/>
    <n v="42.5"/>
    <n v="75"/>
    <n v="5"/>
    <s v=""/>
    <x v="1"/>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s v=""/>
    <x v="0"/>
    <s v=""/>
    <s v=""/>
    <s v=""/>
    <s v=""/>
    <s v=""/>
    <s v="Non"/>
    <s v=""/>
    <s v=""/>
    <s v=""/>
    <s v=""/>
    <s v=""/>
    <s v=""/>
    <s v=""/>
    <s v=""/>
    <s v=""/>
    <s v=""/>
    <s v=""/>
    <s v=""/>
    <s v=""/>
    <s v=""/>
    <s v=""/>
    <s v=""/>
    <s v=""/>
    <s v=""/>
    <s v=""/>
    <s v=""/>
    <s v=""/>
    <s v=""/>
    <s v=""/>
    <s v="Non"/>
    <s v="Non"/>
    <s v="Oui"/>
    <s v="Nord"/>
    <s v="Meme"/>
    <s v="Cap-Haïtien"/>
    <s v="Différent"/>
    <s v=""/>
    <s v=""/>
    <s v=""/>
    <s v=""/>
    <s v=""/>
    <s v=""/>
    <s v=""/>
    <s v=""/>
    <s v=""/>
    <s v=""/>
    <s v=""/>
    <s v=""/>
    <s v=""/>
    <s v=""/>
    <s v=""/>
    <s v=""/>
    <s v=""/>
    <s v=""/>
    <s v=""/>
    <s v=""/>
  </r>
  <r>
    <s v="45dda2a2-2f5a-46fb-9271-5e1da730191c"/>
    <s v="2021-06-25"/>
    <s v="WFP"/>
    <s v="WFP"/>
    <s v="nord_5661"/>
    <s v="Nord"/>
    <s v="Limonade"/>
    <s v="Limonade"/>
    <s v="Limonade"/>
    <s v="Marché principal de Limonade"/>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a5d7a3ca-e5f4-426c-9376-f76b4b0da550"/>
    <s v="2021-06-25"/>
    <s v="WFP"/>
    <s v="WFP"/>
    <s v="nord_5661"/>
    <s v="Nord"/>
    <s v="Limonade"/>
    <s v="Limonade"/>
    <s v="Limonade"/>
    <s v="Marché principal de Limonade"/>
    <s v="Milieu urbain"/>
    <x v="0"/>
    <s v=""/>
    <s v=""/>
    <s v=""/>
    <s v=""/>
    <s v=""/>
    <s v=""/>
    <s v=""/>
    <s v=""/>
    <s v=""/>
    <s v=""/>
    <s v=""/>
    <s v=""/>
    <s v=""/>
    <s v=""/>
    <s v=""/>
    <n v="6"/>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f33254f8-31cd-4d27-a1b7-b3dc75d616f1"/>
    <s v="2021-06-25"/>
    <s v="WFP"/>
    <s v="WFP"/>
    <s v="nord_5661"/>
    <s v="Nord"/>
    <s v="Limonade"/>
    <s v="Limonade"/>
    <s v="Limonade"/>
    <s v="Marché principal de Limonade"/>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07cef92a-5c8e-4410-8682-19988a836adc"/>
    <s v="2021-06-25"/>
    <s v="WFP"/>
    <s v="WFP"/>
    <s v="nord_5661"/>
    <s v="Nord"/>
    <s v="Limonade"/>
    <s v="Limonade"/>
    <s v="Limonade"/>
    <s v="Marché principal de Limonade"/>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a6a672fe-c302-4b20-b37a-8d91f7b10c55"/>
    <s v="2021-06-25"/>
    <s v="WFP"/>
    <s v="WFP"/>
    <s v="nord_5661"/>
    <s v="Nord"/>
    <s v="Limonade"/>
    <s v="Limonade"/>
    <s v="Limonade"/>
    <s v="Marché principal de Limonade"/>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1b1a7900-86f3-48ef-804d-fc76741233cf"/>
    <s v="2021-06-25"/>
    <s v="WFP"/>
    <s v="WFP"/>
    <s v="nord_5661"/>
    <s v="Nord"/>
    <s v="Limonade"/>
    <s v="Limonade"/>
    <s v="Limonade"/>
    <s v="Marché principal de Limonade"/>
    <s v="Milieu urbain"/>
    <x v="0"/>
    <s v=""/>
    <s v=""/>
    <s v=""/>
    <s v=""/>
    <s v=""/>
    <s v=""/>
    <s v=""/>
    <s v=""/>
    <s v=""/>
    <s v=""/>
    <s v=""/>
    <s v=""/>
    <s v=""/>
    <s v=""/>
    <s v=""/>
    <n v="6"/>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d24e9c6a-f2ea-43b6-86d0-b92f7e096706"/>
    <s v="2021-06-25"/>
    <s v="WFP"/>
    <s v="WFP"/>
    <s v="nord_5661"/>
    <s v="Nord"/>
    <s v="Limonade"/>
    <s v="Limonade"/>
    <s v="Limonade"/>
    <s v="Marché principal de Limonade"/>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28092fba-71ea-4cc9-a94e-7564dd6d96ef"/>
    <s v="2021-06-25"/>
    <s v="WFP"/>
    <s v="WFP"/>
    <s v="nord_5661"/>
    <s v="Nord"/>
    <s v="Limonade"/>
    <s v="Limonade"/>
    <s v="Limonade"/>
    <s v="Marché principal de Limonade"/>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5f185ce5-4789-460d-96c7-5c1ef5a7b767"/>
    <s v="2021-06-25"/>
    <s v="WFP"/>
    <s v="WFP"/>
    <s v="nord_5661"/>
    <s v="Nord"/>
    <s v="Limonade"/>
    <s v="Limonade"/>
    <s v="Limonade"/>
    <s v="Marché principal de Limonade"/>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9abc1554-2600-4586-b6ba-7c61ac6b9103"/>
    <s v="2021-06-25"/>
    <s v="WFP"/>
    <s v="WFP"/>
    <s v="nord_5661"/>
    <s v="Nord"/>
    <s v="Limonade"/>
    <s v="Limonade"/>
    <s v="Limonade"/>
    <s v="Marché principal de Limonade"/>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666d7001-f1bf-491e-8234-ba8703054793"/>
    <s v="2021-06-26"/>
    <s v="WFP"/>
    <s v="WFP"/>
    <s v="nord_5720"/>
    <s v="Nord"/>
    <s v="Cap-Haïtien"/>
    <s v="Cap-Haïtien"/>
    <s v="Centre-ville de Cap Haïtien"/>
    <s v="Marché de Cluny"/>
    <s v="Milieu urbain"/>
    <x v="1"/>
    <n v="150"/>
    <n v="115.384615384615"/>
    <n v="104.347826086956"/>
    <n v="93.103448275861993"/>
    <n v="250"/>
    <n v="375"/>
    <n v="800"/>
    <s v=""/>
    <s v=""/>
    <s v=""/>
    <s v=""/>
    <s v=""/>
    <s v=""/>
    <s v=""/>
    <s v=""/>
    <s v=""/>
    <x v="1"/>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s v="Oui"/>
    <x v="1"/>
    <s v="Oui"/>
    <s v="Nord"/>
    <s v="Meme"/>
    <s v="Cap-Haïtien"/>
    <s v="Meme"/>
    <s v=""/>
    <s v=""/>
    <s v=""/>
    <s v=""/>
    <s v=""/>
    <s v=""/>
    <s v=""/>
    <s v=""/>
    <s v=""/>
    <s v=""/>
    <s v=""/>
    <s v=""/>
    <s v=""/>
    <s v=""/>
    <s v=""/>
    <s v=""/>
    <s v=""/>
    <s v=""/>
    <s v=""/>
    <s v=""/>
    <s v=""/>
    <s v=""/>
    <s v=""/>
    <s v=""/>
    <s v=""/>
    <s v=""/>
    <s v=""/>
    <s v=""/>
    <s v=""/>
    <s v=""/>
    <s v=""/>
    <s v=""/>
    <s v=""/>
    <s v=""/>
    <s v=""/>
    <s v=""/>
    <s v=""/>
    <s v=""/>
    <s v=""/>
    <s v=""/>
    <s v=""/>
    <s v=""/>
    <s v=""/>
    <s v=""/>
    <s v=""/>
    <s v=""/>
    <s v=""/>
    <s v=""/>
    <s v=""/>
    <s v=""/>
    <s v=""/>
  </r>
  <r>
    <s v="4fb39e8d-31ec-4881-a4db-b2965841e4bb"/>
    <s v="2021-06-26"/>
    <s v="WFP"/>
    <s v="WFP"/>
    <s v="nord_5720"/>
    <s v="Nord"/>
    <s v="Cap-Haïtien"/>
    <s v="Cap-Haïtien"/>
    <s v="Centre-ville de Cap Haïtien"/>
    <s v="Marché de Cluny"/>
    <s v="Milieu urbain"/>
    <x v="1"/>
    <s v=""/>
    <s v=""/>
    <s v=""/>
    <s v=""/>
    <s v=""/>
    <s v=""/>
    <s v=""/>
    <n v="25"/>
    <n v="15"/>
    <n v="20"/>
    <n v="150"/>
    <n v="17.307692307692299"/>
    <n v="56.6666666666666"/>
    <n v="75"/>
    <n v="5"/>
    <s v=""/>
    <x v="1"/>
    <s v="Détaillant sur une table"/>
    <n v="1"/>
    <n v="0"/>
    <n v="0"/>
    <n v="0"/>
    <n v="0"/>
    <n v="0"/>
    <n v="0"/>
    <n v="0"/>
    <n v="0"/>
    <n v="0"/>
    <s v="Non, il n'y a pas eu de variation"/>
    <s v="Moins de 20"/>
    <s v=""/>
    <s v=""/>
    <s v=""/>
    <s v=""/>
    <s v=""/>
    <s v=""/>
    <s v=""/>
    <s v="Non"/>
    <s v="Oui"/>
    <s v="Oui"/>
    <s v="Oui"/>
    <s v="Oui"/>
    <s v="Oui"/>
    <s v="Oui"/>
    <s v="Oui"/>
    <s v=""/>
    <s v=""/>
    <s v=""/>
    <s v=""/>
    <s v=""/>
    <s v=""/>
    <s v=""/>
    <s v=""/>
    <s v=""/>
    <s v=""/>
    <s v=""/>
    <s v=""/>
    <s v=""/>
    <s v=""/>
    <s v=""/>
    <s v=""/>
    <s v=""/>
    <s v=""/>
    <s v=""/>
    <s v=""/>
    <s v=""/>
    <s v=""/>
    <s v=""/>
    <s v=""/>
    <x v="0"/>
    <s v=""/>
    <s v=""/>
    <s v=""/>
    <s v=""/>
    <s v=""/>
    <s v="Non"/>
    <s v=""/>
    <s v=""/>
    <s v=""/>
    <s v=""/>
    <s v=""/>
    <s v=""/>
    <s v=""/>
    <s v=""/>
    <s v=""/>
    <s v=""/>
    <s v=""/>
    <s v=""/>
    <s v=""/>
    <s v=""/>
    <s v=""/>
    <s v=""/>
    <s v=""/>
    <s v=""/>
    <s v=""/>
    <s v=""/>
    <s v=""/>
    <s v=""/>
    <s v=""/>
    <s v="Oui"/>
    <s v="Non"/>
    <s v="Oui"/>
    <s v="Nord"/>
    <s v="Meme"/>
    <s v="Cap-Haïtien"/>
    <s v="Meme"/>
    <s v=""/>
    <s v=""/>
    <s v=""/>
    <s v=""/>
    <s v=""/>
    <s v=""/>
    <s v=""/>
    <s v=""/>
    <s v=""/>
    <s v=""/>
    <s v=""/>
    <s v=""/>
    <s v=""/>
    <s v=""/>
    <s v=""/>
    <s v=""/>
    <s v=""/>
    <s v=""/>
    <s v=""/>
    <s v=""/>
  </r>
  <r>
    <s v="d01bc54d-afda-4849-9640-4972a9540be1"/>
    <s v="2021-06-26"/>
    <s v="WFP"/>
    <s v="WFP"/>
    <s v="nord_5720"/>
    <s v="Nord"/>
    <s v="Cap-Haïtien"/>
    <s v="Cap-Haïtien"/>
    <s v="Centre-ville de Cap Haïtien"/>
    <s v="Marché de Cluny"/>
    <s v="Milieu urbain"/>
    <x v="1"/>
    <s v=""/>
    <s v=""/>
    <s v=""/>
    <s v=""/>
    <s v=""/>
    <s v=""/>
    <s v=""/>
    <n v="25"/>
    <n v="15"/>
    <n v="20"/>
    <n v="150"/>
    <n v="15"/>
    <n v="42.5"/>
    <n v="75"/>
    <n v="5"/>
    <s v=""/>
    <x v="1"/>
    <s v="Détaillant mobile"/>
    <n v="1"/>
    <n v="0"/>
    <n v="0"/>
    <n v="0"/>
    <n v="0"/>
    <n v="0"/>
    <n v="0"/>
    <n v="0"/>
    <n v="0"/>
    <n v="0"/>
    <s v="Je ne sais pas / Je ne souhaite pas répondre"/>
    <s v="Moins de 20"/>
    <s v=""/>
    <s v=""/>
    <s v=""/>
    <s v=""/>
    <s v=""/>
    <s v=""/>
    <s v=""/>
    <s v="Non"/>
    <s v="Oui"/>
    <s v="Oui"/>
    <s v="Oui"/>
    <s v="Oui"/>
    <s v="Oui"/>
    <s v="Oui"/>
    <s v="Oui"/>
    <s v=""/>
    <s v=""/>
    <s v=""/>
    <s v=""/>
    <s v=""/>
    <s v=""/>
    <s v=""/>
    <s v=""/>
    <s v=""/>
    <s v=""/>
    <s v=""/>
    <s v=""/>
    <s v=""/>
    <s v=""/>
    <s v=""/>
    <s v=""/>
    <s v=""/>
    <s v=""/>
    <s v=""/>
    <s v=""/>
    <s v=""/>
    <s v=""/>
    <s v=""/>
    <s v=""/>
    <x v="0"/>
    <s v=""/>
    <s v=""/>
    <s v=""/>
    <s v=""/>
    <s v=""/>
    <s v="Non"/>
    <s v=""/>
    <s v=""/>
    <s v=""/>
    <s v=""/>
    <s v=""/>
    <s v=""/>
    <s v=""/>
    <s v=""/>
    <s v=""/>
    <s v=""/>
    <s v=""/>
    <s v=""/>
    <s v=""/>
    <s v=""/>
    <s v=""/>
    <s v=""/>
    <s v=""/>
    <s v=""/>
    <s v=""/>
    <s v=""/>
    <s v=""/>
    <s v=""/>
    <s v=""/>
    <s v="Oui"/>
    <s v="Non"/>
    <s v="Oui"/>
    <s v="Nord"/>
    <s v="Meme"/>
    <s v="Cap-Haïtien"/>
    <s v="Meme"/>
    <s v=""/>
    <s v=""/>
    <s v=""/>
    <s v=""/>
    <s v=""/>
    <s v=""/>
    <s v=""/>
    <s v=""/>
    <s v=""/>
    <s v=""/>
    <s v=""/>
    <s v=""/>
    <s v=""/>
    <s v=""/>
    <s v=""/>
    <s v=""/>
    <s v=""/>
    <s v=""/>
    <s v=""/>
    <s v=""/>
  </r>
  <r>
    <s v="39c45380-b915-4309-aad9-0df6e9447883"/>
    <s v="2021-06-26"/>
    <s v="WFP"/>
    <s v="WFP"/>
    <s v="nord_5720"/>
    <s v="Nord"/>
    <s v="Cap-Haïtien"/>
    <s v="Cap-Haïtien"/>
    <s v="Centre-ville de Cap Haïtien"/>
    <s v="Marché de Cluny"/>
    <s v="Milieu urbain"/>
    <x v="1"/>
    <n v="150"/>
    <n v="103.846153846153"/>
    <n v="108.695652173913"/>
    <n v="93.103448275861993"/>
    <n v="250"/>
    <n v="375"/>
    <n v="750"/>
    <s v=""/>
    <s v=""/>
    <s v=""/>
    <s v=""/>
    <s v=""/>
    <s v=""/>
    <s v=""/>
    <s v=""/>
    <s v=""/>
    <x v="1"/>
    <s v="Détaillant sur une table"/>
    <n v="1"/>
    <n v="0"/>
    <n v="0"/>
    <n v="0"/>
    <n v="0"/>
    <n v="0"/>
    <n v="0"/>
    <n v="0"/>
    <n v="0"/>
    <n v="0"/>
    <s v="Non, il n'y a pas eu de variation"/>
    <s v="Moins de 20"/>
    <s v="Oui"/>
    <s v="Non"/>
    <s v="Oui"/>
    <s v="Non"/>
    <s v="Oui"/>
    <s v="Non"/>
    <s v="Oui"/>
    <s v=""/>
    <s v=""/>
    <s v=""/>
    <s v=""/>
    <s v=""/>
    <s v=""/>
    <s v=""/>
    <s v=""/>
    <s v="Non"/>
    <s v=""/>
    <s v=""/>
    <s v=""/>
    <s v=""/>
    <s v=""/>
    <s v=""/>
    <s v=""/>
    <s v=""/>
    <s v=""/>
    <s v=""/>
    <s v=""/>
    <s v=""/>
    <s v=""/>
    <s v=""/>
    <s v=""/>
    <s v=""/>
    <s v=""/>
    <s v=""/>
    <s v=""/>
    <s v=""/>
    <s v=""/>
    <s v=""/>
    <s v="Oui"/>
    <x v="1"/>
    <s v="Oui"/>
    <s v="Nord"/>
    <s v="Meme"/>
    <s v="Cap-Haïtien"/>
    <s v="Meme"/>
    <s v=""/>
    <s v=""/>
    <s v=""/>
    <s v=""/>
    <s v=""/>
    <s v=""/>
    <s v=""/>
    <s v=""/>
    <s v=""/>
    <s v=""/>
    <s v=""/>
    <s v=""/>
    <s v=""/>
    <s v=""/>
    <s v=""/>
    <s v=""/>
    <s v=""/>
    <s v=""/>
    <s v=""/>
    <s v=""/>
    <s v=""/>
    <s v=""/>
    <s v=""/>
    <s v=""/>
    <s v=""/>
    <s v=""/>
    <s v=""/>
    <s v=""/>
    <s v=""/>
    <s v=""/>
    <s v=""/>
    <s v=""/>
    <s v=""/>
    <s v=""/>
    <s v=""/>
    <s v=""/>
    <s v=""/>
    <s v=""/>
    <s v=""/>
    <s v=""/>
    <s v=""/>
    <s v=""/>
    <s v=""/>
    <s v=""/>
    <s v=""/>
    <s v=""/>
    <s v=""/>
    <s v=""/>
    <s v=""/>
    <s v=""/>
    <s v=""/>
  </r>
  <r>
    <s v="2cf3d598-5c33-49bc-b27f-4a96f6d40f5a"/>
    <s v="2021-06-26"/>
    <s v="WFP"/>
    <s v="WFP"/>
    <s v="nord_5720"/>
    <s v="Nord"/>
    <s v="Cap-Haïtien"/>
    <s v="Cap-Haïtien"/>
    <s v="Centre-ville de Cap Haïtien"/>
    <s v="Marché de Cluny"/>
    <s v="Milieu urbain"/>
    <x v="1"/>
    <n v="150"/>
    <n v="115.384615384615"/>
    <n v="156.52173913043401"/>
    <n v="93.103448275861993"/>
    <n v="250"/>
    <n v="375"/>
    <n v="800"/>
    <s v=""/>
    <s v=""/>
    <s v=""/>
    <s v=""/>
    <s v=""/>
    <s v=""/>
    <s v=""/>
    <s v=""/>
    <s v=""/>
    <x v="1"/>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s v="Oui"/>
    <x v="1"/>
    <s v="Oui"/>
    <s v="Nord"/>
    <s v="Meme"/>
    <s v="Cap-Haïtien"/>
    <s v="Meme"/>
    <s v=""/>
    <s v=""/>
    <s v=""/>
    <s v=""/>
    <s v=""/>
    <s v=""/>
    <s v=""/>
    <s v=""/>
    <s v=""/>
    <s v=""/>
    <s v=""/>
    <s v=""/>
    <s v=""/>
    <s v=""/>
    <s v=""/>
    <s v=""/>
    <s v=""/>
    <s v=""/>
    <s v=""/>
    <s v=""/>
    <s v=""/>
    <s v=""/>
    <s v=""/>
    <s v=""/>
    <s v=""/>
    <s v=""/>
    <s v=""/>
    <s v=""/>
    <s v=""/>
    <s v=""/>
    <s v=""/>
    <s v=""/>
    <s v=""/>
    <s v=""/>
    <s v=""/>
    <s v=""/>
    <s v=""/>
    <s v=""/>
    <s v=""/>
    <s v=""/>
    <s v=""/>
    <s v=""/>
    <s v=""/>
    <s v=""/>
    <s v=""/>
    <s v=""/>
    <s v=""/>
    <s v=""/>
    <s v=""/>
    <s v=""/>
    <s v=""/>
  </r>
  <r>
    <s v="9c047205-70ae-4617-a40f-9f1e6bd44c9e"/>
    <s v="2021-06-26"/>
    <s v="WFP"/>
    <s v="WFP"/>
    <s v="nord_5720"/>
    <s v="Nord"/>
    <s v="Cap-Haïtien"/>
    <s v="Cap-Haïtien"/>
    <s v="Centre-ville de Cap Haïtien"/>
    <s v="Marché de Cluny"/>
    <s v="Milieu urbain"/>
    <x v="1"/>
    <s v=""/>
    <s v=""/>
    <s v=""/>
    <s v=""/>
    <s v=""/>
    <s v=""/>
    <s v=""/>
    <n v="25"/>
    <n v="15"/>
    <n v="20"/>
    <n v="150"/>
    <n v="15"/>
    <n v="42.5"/>
    <n v="75"/>
    <n v="5"/>
    <s v=""/>
    <x v="1"/>
    <s v="Détaillant sur une table"/>
    <n v="1"/>
    <n v="0"/>
    <n v="0"/>
    <n v="0"/>
    <n v="0"/>
    <n v="0"/>
    <n v="0"/>
    <n v="0"/>
    <n v="0"/>
    <n v="0"/>
    <s v="Non, il n'y a pas eu de variation"/>
    <s v="Moins de 20"/>
    <s v=""/>
    <s v=""/>
    <s v=""/>
    <s v=""/>
    <s v=""/>
    <s v=""/>
    <s v=""/>
    <s v="Non"/>
    <s v="Oui"/>
    <s v="Oui"/>
    <s v="Oui"/>
    <s v="Oui"/>
    <s v="Oui"/>
    <s v="Oui"/>
    <s v="Oui"/>
    <s v=""/>
    <s v=""/>
    <s v=""/>
    <s v=""/>
    <s v=""/>
    <s v=""/>
    <s v=""/>
    <s v=""/>
    <s v=""/>
    <s v=""/>
    <s v=""/>
    <s v=""/>
    <s v=""/>
    <s v=""/>
    <s v=""/>
    <s v=""/>
    <s v=""/>
    <s v=""/>
    <s v=""/>
    <s v=""/>
    <s v=""/>
    <s v=""/>
    <s v=""/>
    <s v=""/>
    <x v="0"/>
    <s v=""/>
    <s v=""/>
    <s v=""/>
    <s v=""/>
    <s v=""/>
    <s v="Non"/>
    <s v=""/>
    <s v=""/>
    <s v=""/>
    <s v=""/>
    <s v=""/>
    <s v=""/>
    <s v=""/>
    <s v=""/>
    <s v=""/>
    <s v=""/>
    <s v=""/>
    <s v=""/>
    <s v=""/>
    <s v=""/>
    <s v=""/>
    <s v=""/>
    <s v=""/>
    <s v=""/>
    <s v=""/>
    <s v=""/>
    <s v=""/>
    <s v=""/>
    <s v=""/>
    <s v="Oui"/>
    <s v="Non"/>
    <s v="Oui"/>
    <s v="Nord"/>
    <s v="Meme"/>
    <s v="Cap-Haïtien"/>
    <s v="Meme"/>
    <s v=""/>
    <s v=""/>
    <s v=""/>
    <s v=""/>
    <s v=""/>
    <s v=""/>
    <s v=""/>
    <s v=""/>
    <s v=""/>
    <s v=""/>
    <s v=""/>
    <s v=""/>
    <s v=""/>
    <s v=""/>
    <s v=""/>
    <s v=""/>
    <s v=""/>
    <s v=""/>
    <s v=""/>
    <s v=""/>
  </r>
  <r>
    <s v="7d5b228a-fb88-4706-984b-b47e4a0a8a13"/>
    <s v="2021-06-26"/>
    <s v="WFP"/>
    <s v="WFP"/>
    <s v="nord_5720"/>
    <s v="Nord"/>
    <s v="Cap-Haïtien"/>
    <s v="Cap-Haïtien"/>
    <s v="Centre-ville de Cap Haïtien"/>
    <s v="Marché de Cluny"/>
    <s v="Milieu urbain"/>
    <x v="1"/>
    <s v=""/>
    <s v=""/>
    <s v=""/>
    <s v=""/>
    <s v=""/>
    <s v=""/>
    <s v=""/>
    <n v="25"/>
    <n v="20"/>
    <n v="20"/>
    <n v="150"/>
    <n v="17.307692307692299"/>
    <n v="56.6666666666666"/>
    <n v="75"/>
    <n v="5"/>
    <s v=""/>
    <x v="1"/>
    <s v="Détaillant mobile"/>
    <n v="1"/>
    <n v="0"/>
    <n v="0"/>
    <n v="0"/>
    <n v="0"/>
    <n v="0"/>
    <n v="0"/>
    <n v="0"/>
    <n v="0"/>
    <n v="0"/>
    <s v="Non, il n'y a pas eu de variation"/>
    <s v="Moins de 20"/>
    <s v=""/>
    <s v=""/>
    <s v=""/>
    <s v=""/>
    <s v=""/>
    <s v=""/>
    <s v=""/>
    <s v="Non"/>
    <s v="Non"/>
    <s v="Oui"/>
    <s v="Oui"/>
    <s v="Oui"/>
    <s v="Oui"/>
    <s v="Oui"/>
    <s v="Oui"/>
    <s v=""/>
    <s v=""/>
    <s v=""/>
    <s v=""/>
    <s v=""/>
    <s v=""/>
    <s v=""/>
    <s v=""/>
    <s v=""/>
    <s v=""/>
    <s v=""/>
    <s v=""/>
    <s v=""/>
    <s v=""/>
    <s v=""/>
    <s v=""/>
    <s v=""/>
    <s v=""/>
    <s v=""/>
    <s v=""/>
    <s v=""/>
    <s v=""/>
    <s v=""/>
    <s v=""/>
    <x v="0"/>
    <s v=""/>
    <s v=""/>
    <s v=""/>
    <s v=""/>
    <s v=""/>
    <s v="Non"/>
    <s v=""/>
    <s v=""/>
    <s v=""/>
    <s v=""/>
    <s v=""/>
    <s v=""/>
    <s v=""/>
    <s v=""/>
    <s v=""/>
    <s v=""/>
    <s v=""/>
    <s v=""/>
    <s v=""/>
    <s v=""/>
    <s v=""/>
    <s v=""/>
    <s v=""/>
    <s v=""/>
    <s v=""/>
    <s v=""/>
    <s v=""/>
    <s v=""/>
    <s v=""/>
    <s v="Oui"/>
    <s v="Non"/>
    <s v="Oui"/>
    <s v="Nord"/>
    <s v="Meme"/>
    <s v="Cap-Haïtien"/>
    <s v="Meme"/>
    <s v=""/>
    <s v=""/>
    <s v=""/>
    <s v=""/>
    <s v=""/>
    <s v=""/>
    <s v=""/>
    <s v=""/>
    <s v=""/>
    <s v=""/>
    <s v=""/>
    <s v=""/>
    <s v=""/>
    <s v=""/>
    <s v=""/>
    <s v=""/>
    <s v=""/>
    <s v=""/>
    <s v=""/>
    <s v=""/>
  </r>
  <r>
    <s v="e443b8ce-3427-4a0f-bf0c-dc198a811d4b"/>
    <s v="2021-06-26"/>
    <s v="WFP"/>
    <s v="WFP"/>
    <s v="nord_5720"/>
    <s v="Nord"/>
    <s v="Cap-Haïtien"/>
    <s v="Cap-Haïtien"/>
    <s v="Centre-ville de Cap Haïtien"/>
    <s v="Marché de Cluny"/>
    <s v="Milieu urbain"/>
    <x v="1"/>
    <n v="150"/>
    <n v="115.384615384615"/>
    <n v="91.304347826086897"/>
    <n v="93.103448275861993"/>
    <n v="250"/>
    <n v="375"/>
    <n v="750"/>
    <s v=""/>
    <s v=""/>
    <s v=""/>
    <s v=""/>
    <s v=""/>
    <s v=""/>
    <s v=""/>
    <s v=""/>
    <s v=""/>
    <x v="1"/>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s v="Oui"/>
    <x v="1"/>
    <s v="Oui"/>
    <s v="Nord"/>
    <s v="Meme"/>
    <s v="Cap-Haïtien"/>
    <s v="Meme"/>
    <s v=""/>
    <s v=""/>
    <s v=""/>
    <s v=""/>
    <s v=""/>
    <s v=""/>
    <s v=""/>
    <s v=""/>
    <s v=""/>
    <s v=""/>
    <s v=""/>
    <s v=""/>
    <s v=""/>
    <s v=""/>
    <s v=""/>
    <s v=""/>
    <s v=""/>
    <s v=""/>
    <s v=""/>
    <s v=""/>
    <s v=""/>
    <s v=""/>
    <s v=""/>
    <s v=""/>
    <s v=""/>
    <s v=""/>
    <s v=""/>
    <s v=""/>
    <s v=""/>
    <s v=""/>
    <s v=""/>
    <s v=""/>
    <s v=""/>
    <s v=""/>
    <s v=""/>
    <s v=""/>
    <s v=""/>
    <s v=""/>
    <s v=""/>
    <s v=""/>
    <s v=""/>
    <s v=""/>
    <s v=""/>
    <s v=""/>
    <s v=""/>
    <s v=""/>
    <s v=""/>
    <s v=""/>
    <s v=""/>
    <s v=""/>
    <s v=""/>
  </r>
  <r>
    <s v="9aaded21-75fe-4c68-afc9-3c249a931c67"/>
    <s v="2021-06-26"/>
    <s v="MOJDDE"/>
    <s v="MOJDDE"/>
    <s v="SA0099"/>
    <s v="Sud"/>
    <s v="Port-à-Piment"/>
    <s v="Port-à-Piment"/>
    <s v="Port-à-piment"/>
    <s v="Marché de Port-à-Piment"/>
    <s v="Milieu rural"/>
    <x v="1"/>
    <n v="100"/>
    <n v="96.153846153846104"/>
    <n v="54.347826086956502"/>
    <n v="77.586206896551701"/>
    <n v="175"/>
    <n v="166.666666666666"/>
    <n v="700"/>
    <s v=""/>
    <s v=""/>
    <s v=""/>
    <s v=""/>
    <s v=""/>
    <s v=""/>
    <s v=""/>
    <s v=""/>
    <s v=""/>
    <x v="1"/>
    <s v="Détaillant avec boutique"/>
    <n v="1"/>
    <n v="0"/>
    <n v="0"/>
    <n v="0"/>
    <n v="0"/>
    <n v="0"/>
    <n v="0"/>
    <n v="0"/>
    <n v="0"/>
    <n v="0"/>
    <s v="Non, il n'y a pas eu de variation"/>
    <s v="Moins de 20"/>
    <s v="Oui"/>
    <s v="Oui"/>
    <s v="Non"/>
    <s v="Oui"/>
    <s v="Non"/>
    <s v="Non"/>
    <s v="Oui"/>
    <s v=""/>
    <s v=""/>
    <s v=""/>
    <s v=""/>
    <s v=""/>
    <s v=""/>
    <s v=""/>
    <s v=""/>
    <s v="Je ne sais pas, je ne souhaite pas répondre"/>
    <s v=""/>
    <s v=""/>
    <s v=""/>
    <s v=""/>
    <s v=""/>
    <s v=""/>
    <s v=""/>
    <s v=""/>
    <s v=""/>
    <s v=""/>
    <s v=""/>
    <s v=""/>
    <s v=""/>
    <s v=""/>
    <s v=""/>
    <s v=""/>
    <s v=""/>
    <s v=""/>
    <s v=""/>
    <s v=""/>
    <s v=""/>
    <s v=""/>
    <s v="Non"/>
    <x v="1"/>
    <s v="Oui"/>
    <s v="Sud"/>
    <s v="Meme"/>
    <s v="Les Cayes"/>
    <s v="Différent"/>
    <s v=""/>
    <s v=""/>
    <s v=""/>
    <s v=""/>
    <s v=""/>
    <s v=""/>
    <s v=""/>
    <s v=""/>
    <s v=""/>
    <s v=""/>
    <s v=""/>
    <s v=""/>
    <s v=""/>
    <s v=""/>
    <s v=""/>
    <s v=""/>
    <s v=""/>
    <s v=""/>
    <s v=""/>
    <s v=""/>
    <s v=""/>
    <s v=""/>
    <s v=""/>
    <s v=""/>
    <s v=""/>
    <s v=""/>
    <s v=""/>
    <s v=""/>
    <s v=""/>
    <s v=""/>
    <s v=""/>
    <s v=""/>
    <s v=""/>
    <s v=""/>
    <s v=""/>
    <s v=""/>
    <s v=""/>
    <s v=""/>
    <s v=""/>
    <s v=""/>
    <s v=""/>
    <s v=""/>
    <s v=""/>
    <s v=""/>
    <s v=""/>
    <s v=""/>
    <s v=""/>
    <s v=""/>
    <s v=""/>
    <s v=""/>
    <s v=""/>
  </r>
  <r>
    <s v="c045f2cc-fe97-48dd-8691-0ec3e239f8a0"/>
    <s v="2021-06-26"/>
    <s v="MOJDDE"/>
    <s v="MOJDDE"/>
    <s v="SA0099"/>
    <s v="Sud"/>
    <s v="Port-à-Piment"/>
    <s v="Port-à-Piment"/>
    <s v="Port-à-piment"/>
    <s v="Marché de Port-à-Piment"/>
    <s v="Milieu rural"/>
    <x v="1"/>
    <n v="110"/>
    <n v="115.384615384615"/>
    <n v="56.521739130434703"/>
    <n v="86.2068965517241"/>
    <n v="177.083333333333"/>
    <n v="172.916666666666"/>
    <n v="710"/>
    <s v=""/>
    <s v=""/>
    <s v=""/>
    <s v=""/>
    <s v=""/>
    <s v=""/>
    <s v=""/>
    <s v=""/>
    <s v=""/>
    <x v="1"/>
    <s v="Détaillant avec boutique"/>
    <n v="1"/>
    <n v="0"/>
    <n v="0"/>
    <n v="0"/>
    <n v="0"/>
    <n v="0"/>
    <n v="0"/>
    <n v="0"/>
    <n v="0"/>
    <n v="0"/>
    <s v="Non, il n'y a pas eu de variation"/>
    <s v="Moins de 20"/>
    <s v="Oui"/>
    <s v="Oui"/>
    <s v="Non"/>
    <s v="Oui"/>
    <s v="Non"/>
    <s v="Non"/>
    <s v="Oui"/>
    <s v=""/>
    <s v=""/>
    <s v=""/>
    <s v=""/>
    <s v=""/>
    <s v=""/>
    <s v=""/>
    <s v=""/>
    <s v="Non"/>
    <s v=""/>
    <s v=""/>
    <s v=""/>
    <s v=""/>
    <s v=""/>
    <s v=""/>
    <s v=""/>
    <s v=""/>
    <s v=""/>
    <s v=""/>
    <s v=""/>
    <s v=""/>
    <s v=""/>
    <s v=""/>
    <s v=""/>
    <s v=""/>
    <s v=""/>
    <s v=""/>
    <s v=""/>
    <s v=""/>
    <s v=""/>
    <s v=""/>
    <s v="Non"/>
    <x v="1"/>
    <s v="Oui"/>
    <s v="Sud"/>
    <s v="Meme"/>
    <s v="Les Cayes"/>
    <s v="Différent"/>
    <s v=""/>
    <s v=""/>
    <s v=""/>
    <s v=""/>
    <s v=""/>
    <s v=""/>
    <s v=""/>
    <s v=""/>
    <s v=""/>
    <s v=""/>
    <s v=""/>
    <s v=""/>
    <s v=""/>
    <s v=""/>
    <s v=""/>
    <s v=""/>
    <s v=""/>
    <s v=""/>
    <s v=""/>
    <s v=""/>
    <s v=""/>
    <s v=""/>
    <s v=""/>
    <s v=""/>
    <s v=""/>
    <s v=""/>
    <s v=""/>
    <s v=""/>
    <s v=""/>
    <s v=""/>
    <s v=""/>
    <s v=""/>
    <s v=""/>
    <s v=""/>
    <s v=""/>
    <s v=""/>
    <s v=""/>
    <s v=""/>
    <s v=""/>
    <s v=""/>
    <s v=""/>
    <s v=""/>
    <s v=""/>
    <s v=""/>
    <s v=""/>
    <s v=""/>
    <s v=""/>
    <s v=""/>
    <s v=""/>
    <s v=""/>
    <s v=""/>
  </r>
  <r>
    <s v="0efa2b46-6dba-47c1-afca-fc3c5f75dca4"/>
    <s v="2021-06-26"/>
    <s v="MOJDDE"/>
    <s v="MOJDDE"/>
    <s v="SA0099"/>
    <s v="Sud"/>
    <s v="Port-à-Piment"/>
    <s v="Port-à-Piment"/>
    <s v="Port-à-piment"/>
    <s v="Marché de Port-à-Piment"/>
    <s v="Milieu rural"/>
    <x v="1"/>
    <n v="100"/>
    <n v="121.153846153846"/>
    <n v="56.521739130434703"/>
    <n v="87.931034482758605"/>
    <n v="179.166666666666"/>
    <n v="175"/>
    <n v="720"/>
    <s v=""/>
    <s v=""/>
    <s v=""/>
    <s v=""/>
    <s v=""/>
    <s v=""/>
    <s v=""/>
    <s v=""/>
    <s v=""/>
    <x v="1"/>
    <s v="Détaillant sur une tabl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s v="Non"/>
    <x v="3"/>
    <s v="Oui"/>
    <s v="Sud"/>
    <s v="Meme"/>
    <s v="Les Cayes"/>
    <s v="Différent"/>
    <s v=""/>
    <s v=""/>
    <s v=""/>
    <s v=""/>
    <s v=""/>
    <s v=""/>
    <s v=""/>
    <s v=""/>
    <s v=""/>
    <s v=""/>
    <s v=""/>
    <s v=""/>
    <s v=""/>
    <s v=""/>
    <s v=""/>
    <s v=""/>
    <s v=""/>
    <s v=""/>
    <s v=""/>
    <s v=""/>
    <s v=""/>
    <s v=""/>
    <s v=""/>
    <s v=""/>
    <s v=""/>
    <s v=""/>
    <s v=""/>
    <s v=""/>
    <s v=""/>
    <s v=""/>
    <s v=""/>
    <s v=""/>
    <s v=""/>
    <s v=""/>
    <s v=""/>
    <s v=""/>
    <s v=""/>
    <s v=""/>
    <s v=""/>
    <s v=""/>
    <s v=""/>
    <s v=""/>
    <s v=""/>
    <s v=""/>
    <s v=""/>
    <s v=""/>
    <s v=""/>
    <s v=""/>
    <s v=""/>
    <s v=""/>
    <s v=""/>
  </r>
  <r>
    <s v="dde751ee-bce9-4a79-9c71-a74aa4e9ad8c"/>
    <s v="2021-06-26"/>
    <s v="MOJDDE"/>
    <s v="MOJDDE"/>
    <s v="SA0099"/>
    <s v="Sud"/>
    <s v="Port-à-Piment"/>
    <s v="Port-à-Piment"/>
    <s v="Port-à-piment"/>
    <s v="Marché de Port-à-Piment"/>
    <s v="Milieu rural"/>
    <x v="1"/>
    <n v="105"/>
    <n v="123.07692307692299"/>
    <n v="58.695652173912997"/>
    <n v="89.655172413793096"/>
    <n v="191.666666666666"/>
    <n v="177.083333333333"/>
    <n v="740"/>
    <s v=""/>
    <s v=""/>
    <s v=""/>
    <s v=""/>
    <s v=""/>
    <s v=""/>
    <s v=""/>
    <s v=""/>
    <s v=""/>
    <x v="1"/>
    <s v="Détaillant sur une tabl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s v="Non"/>
    <x v="1"/>
    <s v="Oui"/>
    <s v="Sud"/>
    <s v="Meme"/>
    <s v="Les Cayes"/>
    <s v="Différent"/>
    <s v=""/>
    <s v=""/>
    <s v=""/>
    <s v=""/>
    <s v=""/>
    <s v=""/>
    <s v=""/>
    <s v=""/>
    <s v=""/>
    <s v=""/>
    <s v=""/>
    <s v=""/>
    <s v=""/>
    <s v=""/>
    <s v=""/>
    <s v=""/>
    <s v=""/>
    <s v=""/>
    <s v=""/>
    <s v=""/>
    <s v=""/>
    <s v=""/>
    <s v=""/>
    <s v=""/>
    <s v=""/>
    <s v=""/>
    <s v=""/>
    <s v=""/>
    <s v=""/>
    <s v=""/>
    <s v=""/>
    <s v=""/>
    <s v=""/>
    <s v=""/>
    <s v=""/>
    <s v=""/>
    <s v=""/>
    <s v=""/>
    <s v=""/>
    <s v=""/>
    <s v=""/>
    <s v=""/>
    <s v=""/>
    <s v=""/>
    <s v=""/>
    <s v=""/>
    <s v=""/>
    <s v=""/>
    <s v=""/>
    <s v=""/>
    <s v=""/>
  </r>
  <r>
    <s v="49431afb-f7ee-4461-a741-b9fd0089070e"/>
    <s v="2021-06-26"/>
    <s v="MOJDDE"/>
    <s v="MOJDDE"/>
    <s v="SA0099"/>
    <s v="Sud"/>
    <s v="Port-à-Piment"/>
    <s v="Port-à-Piment"/>
    <s v="Port-à-piment"/>
    <s v="Marché de Port-à-Piment"/>
    <s v="Milieu rural"/>
    <x v="1"/>
    <n v="115"/>
    <n v="96.15"/>
    <n v="60.869565217391298"/>
    <n v="96.551724137931004"/>
    <n v="181.25"/>
    <n v="170.833333333333"/>
    <n v="710"/>
    <s v=""/>
    <s v=""/>
    <s v=""/>
    <s v=""/>
    <s v=""/>
    <s v=""/>
    <s v=""/>
    <s v=""/>
    <s v=""/>
    <x v="1"/>
    <s v="Détaillant avec boutiqu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s v="Non"/>
    <x v="3"/>
    <s v="Oui"/>
    <s v="Sud"/>
    <s v="Meme"/>
    <s v="Les Cayes"/>
    <s v="Différent"/>
    <s v=""/>
    <s v=""/>
    <s v=""/>
    <s v=""/>
    <s v=""/>
    <s v=""/>
    <s v=""/>
    <s v=""/>
    <s v=""/>
    <s v=""/>
    <s v=""/>
    <s v=""/>
    <s v=""/>
    <s v=""/>
    <s v=""/>
    <s v=""/>
    <s v=""/>
    <s v=""/>
    <s v=""/>
    <s v=""/>
    <s v=""/>
    <s v=""/>
    <s v=""/>
    <s v=""/>
    <s v=""/>
    <s v=""/>
    <s v=""/>
    <s v=""/>
    <s v=""/>
    <s v=""/>
    <s v=""/>
    <s v=""/>
    <s v=""/>
    <s v=""/>
    <s v=""/>
    <s v=""/>
    <s v=""/>
    <s v=""/>
    <s v=""/>
    <s v=""/>
    <s v=""/>
    <s v=""/>
    <s v=""/>
    <s v=""/>
    <s v=""/>
    <s v=""/>
    <s v=""/>
    <s v=""/>
    <s v=""/>
    <s v=""/>
    <s v=""/>
  </r>
  <r>
    <s v="5f824d83-5f49-4241-aa82-77c1ff1c2eaf"/>
    <s v="2021-06-24"/>
    <s v="CARE"/>
    <s v="CARE"/>
    <s v="LFP84"/>
    <s v="Grand'Anse"/>
    <s v="Chambellan"/>
    <s v="Chambellan"/>
    <s v="Centre-ville de Chambellan / Dejean"/>
    <s v="Marché communal de Chambellan"/>
    <s v="Milieu rural"/>
    <x v="1"/>
    <n v="80"/>
    <n v="96.153846153846104"/>
    <n v="86.956521739130395"/>
    <n v="86.2068965517241"/>
    <n v="156.25"/>
    <n v="208.333333333333"/>
    <n v="700"/>
    <s v=""/>
    <s v=""/>
    <s v=""/>
    <s v=""/>
    <s v=""/>
    <s v=""/>
    <s v=""/>
    <s v=""/>
    <s v=""/>
    <x v="1"/>
    <s v="Détaillant sur une table"/>
    <n v="1"/>
    <n v="0"/>
    <n v="0"/>
    <n v="0"/>
    <n v="0"/>
    <n v="0"/>
    <n v="0"/>
    <n v="0"/>
    <n v="0"/>
    <n v="0"/>
    <s v="Je ne sais pas / Je ne souhaite pas répondre"/>
    <s v="Moins de 20"/>
    <s v="Oui"/>
    <s v="Oui"/>
    <s v="Oui"/>
    <s v="Oui"/>
    <s v="Non"/>
    <s v="Oui"/>
    <s v="Oui"/>
    <s v=""/>
    <s v=""/>
    <s v=""/>
    <s v=""/>
    <s v=""/>
    <s v=""/>
    <s v=""/>
    <s v=""/>
    <s v="Non"/>
    <s v=""/>
    <s v=""/>
    <s v=""/>
    <s v=""/>
    <s v=""/>
    <s v=""/>
    <s v=""/>
    <s v=""/>
    <s v=""/>
    <s v=""/>
    <s v=""/>
    <s v=""/>
    <s v=""/>
    <s v=""/>
    <s v=""/>
    <s v=""/>
    <s v=""/>
    <s v=""/>
    <s v=""/>
    <s v=""/>
    <s v=""/>
    <s v=""/>
    <s v="Oui"/>
    <x v="1"/>
    <s v="Oui"/>
    <s v="Grand'Anse"/>
    <s v="Meme"/>
    <s v="Chambellan"/>
    <s v="Meme"/>
    <s v=""/>
    <s v=""/>
    <s v=""/>
    <s v=""/>
    <s v=""/>
    <s v=""/>
    <s v=""/>
    <s v=""/>
    <s v=""/>
    <s v=""/>
    <s v=""/>
    <s v=""/>
    <s v=""/>
    <s v=""/>
    <s v=""/>
    <s v=""/>
    <s v=""/>
    <s v=""/>
    <s v=""/>
    <s v=""/>
    <s v=""/>
    <s v=""/>
    <s v=""/>
    <s v=""/>
    <s v=""/>
    <s v=""/>
    <s v=""/>
    <s v=""/>
    <s v=""/>
    <s v=""/>
    <s v=""/>
    <s v=""/>
    <s v=""/>
    <s v=""/>
    <s v=""/>
    <s v=""/>
    <s v=""/>
    <s v=""/>
    <s v=""/>
    <s v=""/>
    <s v=""/>
    <s v=""/>
    <s v=""/>
    <s v=""/>
    <s v=""/>
    <s v=""/>
    <s v=""/>
    <s v=""/>
    <s v=""/>
    <s v=""/>
    <s v=""/>
  </r>
  <r>
    <s v="d81f9efd-6330-43a6-b28d-b6a2d4aaa171"/>
    <s v="2021-06-24"/>
    <s v="CARE"/>
    <s v="CARE"/>
    <s v="LFP84"/>
    <s v="Grand'Anse"/>
    <s v="Chambellan"/>
    <s v="Chambellan"/>
    <s v="Centre-ville de Chambellan / Dejean"/>
    <s v="Marché communal de Chambellan"/>
    <s v="Milieu rural"/>
    <x v="1"/>
    <n v="75"/>
    <n v="96.153846153846104"/>
    <n v="86.956521739130395"/>
    <n v="86.2068965517241"/>
    <n v="156.25"/>
    <n v="208.333333333333"/>
    <n v="700"/>
    <s v=""/>
    <s v=""/>
    <s v=""/>
    <s v=""/>
    <s v=""/>
    <s v=""/>
    <s v=""/>
    <s v=""/>
    <s v=""/>
    <x v="1"/>
    <s v="Détaillant sur une table"/>
    <n v="1"/>
    <n v="0"/>
    <n v="0"/>
    <n v="0"/>
    <n v="0"/>
    <n v="0"/>
    <n v="0"/>
    <n v="0"/>
    <n v="0"/>
    <n v="0"/>
    <s v="Je ne sais pas / Je ne souhaite pas répondre"/>
    <s v="Moins de 20"/>
    <s v="Oui"/>
    <s v="Oui"/>
    <s v="Oui"/>
    <s v="Oui"/>
    <s v="Non"/>
    <s v="Oui"/>
    <s v="Oui"/>
    <s v=""/>
    <s v=""/>
    <s v=""/>
    <s v=""/>
    <s v=""/>
    <s v=""/>
    <s v=""/>
    <s v=""/>
    <s v="Non"/>
    <s v=""/>
    <s v=""/>
    <s v=""/>
    <s v=""/>
    <s v=""/>
    <s v=""/>
    <s v=""/>
    <s v=""/>
    <s v=""/>
    <s v=""/>
    <s v=""/>
    <s v=""/>
    <s v=""/>
    <s v=""/>
    <s v=""/>
    <s v=""/>
    <s v=""/>
    <s v=""/>
    <s v=""/>
    <s v=""/>
    <s v=""/>
    <s v=""/>
    <s v="Oui"/>
    <x v="3"/>
    <s v="Oui"/>
    <s v="Grand'Anse"/>
    <s v="Meme"/>
    <s v="Chambellan"/>
    <s v="Meme"/>
    <s v=""/>
    <s v=""/>
    <s v=""/>
    <s v=""/>
    <s v=""/>
    <s v=""/>
    <s v=""/>
    <s v=""/>
    <s v=""/>
    <s v=""/>
    <s v=""/>
    <s v=""/>
    <s v=""/>
    <s v=""/>
    <s v=""/>
    <s v=""/>
    <s v=""/>
    <s v=""/>
    <s v=""/>
    <s v=""/>
    <s v=""/>
    <s v=""/>
    <s v=""/>
    <s v=""/>
    <s v=""/>
    <s v=""/>
    <s v=""/>
    <s v=""/>
    <s v=""/>
    <s v=""/>
    <s v=""/>
    <s v=""/>
    <s v=""/>
    <s v=""/>
    <s v=""/>
    <s v=""/>
    <s v=""/>
    <s v=""/>
    <s v=""/>
    <s v=""/>
    <s v=""/>
    <s v=""/>
    <s v=""/>
    <s v=""/>
    <s v=""/>
    <s v=""/>
    <s v=""/>
    <s v=""/>
    <s v=""/>
    <s v=""/>
    <s v=""/>
  </r>
  <r>
    <s v="87f1db93-5bee-4edf-b943-07dd8cfed85e"/>
    <s v="2021-06-24"/>
    <s v="CARE"/>
    <s v="CARE"/>
    <s v="LFP84"/>
    <s v="Grand'Anse"/>
    <s v="Chambellan"/>
    <s v="Chambellan"/>
    <s v="Centre-ville de Chambellan / Dejean"/>
    <s v="Marché communal de Chambellan"/>
    <s v="Milieu rural"/>
    <x v="1"/>
    <n v="75"/>
    <n v="96.153846153846104"/>
    <n v="86.956521739130395"/>
    <n v="86.2068965517241"/>
    <n v="156.25"/>
    <n v="208.333333333333"/>
    <n v="700"/>
    <s v=""/>
    <s v=""/>
    <s v=""/>
    <s v=""/>
    <s v=""/>
    <s v=""/>
    <s v=""/>
    <s v=""/>
    <s v=""/>
    <x v="1"/>
    <s v="Détaillant sur une table"/>
    <n v="1"/>
    <n v="0"/>
    <n v="0"/>
    <n v="0"/>
    <n v="0"/>
    <n v="0"/>
    <n v="0"/>
    <n v="0"/>
    <n v="0"/>
    <n v="0"/>
    <s v="Je ne sais pas / Je ne souhaite pas répondre"/>
    <s v="Entre 21 et 60"/>
    <s v="Oui"/>
    <s v="Oui"/>
    <s v="Oui"/>
    <s v="Oui"/>
    <s v="Non"/>
    <s v="Oui"/>
    <s v="Oui"/>
    <s v=""/>
    <s v=""/>
    <s v=""/>
    <s v=""/>
    <s v=""/>
    <s v=""/>
    <s v=""/>
    <s v=""/>
    <s v="Non"/>
    <s v=""/>
    <s v=""/>
    <s v=""/>
    <s v=""/>
    <s v=""/>
    <s v=""/>
    <s v=""/>
    <s v=""/>
    <s v=""/>
    <s v=""/>
    <s v=""/>
    <s v=""/>
    <s v=""/>
    <s v=""/>
    <s v=""/>
    <s v=""/>
    <s v=""/>
    <s v=""/>
    <s v=""/>
    <s v=""/>
    <s v=""/>
    <s v=""/>
    <s v="Oui"/>
    <x v="2"/>
    <s v="Oui"/>
    <s v="Grand'Anse"/>
    <s v="Meme"/>
    <s v="Chambellan"/>
    <s v="Meme"/>
    <s v=""/>
    <s v=""/>
    <s v=""/>
    <s v=""/>
    <s v=""/>
    <s v=""/>
    <s v=""/>
    <s v=""/>
    <s v=""/>
    <s v=""/>
    <s v=""/>
    <s v=""/>
    <s v=""/>
    <s v=""/>
    <s v=""/>
    <s v=""/>
    <s v=""/>
    <s v=""/>
    <s v=""/>
    <s v=""/>
    <s v=""/>
    <s v=""/>
    <s v=""/>
    <s v=""/>
    <s v=""/>
    <s v=""/>
    <s v=""/>
    <s v=""/>
    <s v=""/>
    <s v=""/>
    <s v=""/>
    <s v=""/>
    <s v=""/>
    <s v=""/>
    <s v=""/>
    <s v=""/>
    <s v=""/>
    <s v=""/>
    <s v=""/>
    <s v=""/>
    <s v=""/>
    <s v=""/>
    <s v=""/>
    <s v=""/>
    <s v=""/>
    <s v=""/>
    <s v=""/>
    <s v=""/>
    <s v=""/>
    <s v=""/>
    <s v=""/>
  </r>
  <r>
    <s v="ea87dd95-f497-4671-b7df-73284945f22c"/>
    <s v="2021-06-24"/>
    <s v="CARE"/>
    <s v="CARE"/>
    <s v="LFP84"/>
    <s v="Grand'Anse"/>
    <s v="Chambellan"/>
    <s v="Chambellan"/>
    <s v="Centre-ville de Chambellan / Dejean"/>
    <s v="Marché communal de Chambellan"/>
    <s v="Milieu rural"/>
    <x v="1"/>
    <n v="80"/>
    <n v="96.153846153846104"/>
    <n v="86.956521739130395"/>
    <n v="86.2068965517241"/>
    <n v="166.666666666666"/>
    <n v="208.333333333333"/>
    <n v="700"/>
    <s v=""/>
    <s v=""/>
    <s v=""/>
    <s v=""/>
    <s v=""/>
    <s v=""/>
    <s v=""/>
    <s v=""/>
    <s v=""/>
    <x v="0"/>
    <s v="Détaillant avec boutique"/>
    <n v="1"/>
    <n v="0"/>
    <n v="0"/>
    <n v="0"/>
    <n v="0"/>
    <n v="0"/>
    <n v="1"/>
    <n v="1"/>
    <n v="0"/>
    <n v="0"/>
    <s v="Oui, il y a plus de commerçants par rapport au mois passé"/>
    <s v="Plus de 60"/>
    <s v="Oui"/>
    <s v="Oui"/>
    <s v="Oui"/>
    <s v="Oui"/>
    <s v="Non"/>
    <s v="Oui"/>
    <s v="Oui"/>
    <s v=""/>
    <s v=""/>
    <s v=""/>
    <s v=""/>
    <s v=""/>
    <s v=""/>
    <s v=""/>
    <s v=""/>
    <s v="Non"/>
    <s v=""/>
    <s v=""/>
    <s v=""/>
    <s v=""/>
    <s v=""/>
    <s v=""/>
    <s v=""/>
    <s v=""/>
    <s v=""/>
    <s v=""/>
    <s v=""/>
    <s v=""/>
    <s v=""/>
    <s v=""/>
    <s v=""/>
    <s v=""/>
    <s v=""/>
    <s v=""/>
    <s v=""/>
    <s v=""/>
    <s v=""/>
    <s v=""/>
    <s v="Oui"/>
    <x v="2"/>
    <s v="Oui"/>
    <s v="Grand'Anse"/>
    <s v="Meme"/>
    <s v="Chambellan"/>
    <s v="Meme"/>
    <s v=""/>
    <s v=""/>
    <s v=""/>
    <s v=""/>
    <s v=""/>
    <s v=""/>
    <s v=""/>
    <s v=""/>
    <s v=""/>
    <s v=""/>
    <s v=""/>
    <s v=""/>
    <s v=""/>
    <s v=""/>
    <s v=""/>
    <s v=""/>
    <s v=""/>
    <s v=""/>
    <s v=""/>
    <s v=""/>
    <s v=""/>
    <s v=""/>
    <s v=""/>
    <s v=""/>
    <s v=""/>
    <s v=""/>
    <s v=""/>
    <s v=""/>
    <s v=""/>
    <s v=""/>
    <s v=""/>
    <s v=""/>
    <s v=""/>
    <s v=""/>
    <s v=""/>
    <s v=""/>
    <s v=""/>
    <s v=""/>
    <s v=""/>
    <s v=""/>
    <s v=""/>
    <s v=""/>
    <s v=""/>
    <s v=""/>
    <s v=""/>
    <s v=""/>
    <s v=""/>
    <s v=""/>
    <s v=""/>
    <s v=""/>
    <s v=""/>
  </r>
  <r>
    <s v="bb1956a8-f97e-4a69-bb44-78fee671b15d"/>
    <s v="2021-06-24"/>
    <s v="CARE"/>
    <s v="CARE"/>
    <s v="LFP84"/>
    <s v="Grand'Anse"/>
    <s v="Chambellan"/>
    <s v="Chambellan"/>
    <s v="Centre-ville de Chambellan / Dejean"/>
    <s v="Marché communal de Chambellan"/>
    <s v="Milieu rural"/>
    <x v="0"/>
    <s v=""/>
    <s v=""/>
    <s v=""/>
    <s v=""/>
    <s v=""/>
    <s v=""/>
    <s v=""/>
    <s v=""/>
    <s v=""/>
    <s v=""/>
    <s v=""/>
    <s v=""/>
    <s v=""/>
    <s v=""/>
    <s v=""/>
    <n v="13"/>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Je ne sais pas, je ne souhaite pas répondre"/>
    <s v=""/>
    <s v=""/>
    <s v=""/>
    <s v=""/>
    <s v=""/>
    <s v=""/>
    <s v=""/>
    <s v=""/>
    <s v=""/>
    <s v=""/>
    <s v=""/>
  </r>
  <r>
    <s v="1075d786-cf5f-43e1-8775-3fe5bfed60e1"/>
    <s v="2021-06-24"/>
    <s v="CARE"/>
    <s v="CARE"/>
    <s v="LFP84"/>
    <s v="Grand'Anse"/>
    <s v="Chambellan"/>
    <s v="Chambellan"/>
    <s v="Centre-ville de Chambellan / Dejean"/>
    <s v="Marché communal de Chambellan"/>
    <s v="Milieu rural"/>
    <x v="0"/>
    <s v=""/>
    <s v=""/>
    <s v=""/>
    <s v=""/>
    <s v=""/>
    <s v=""/>
    <s v=""/>
    <s v=""/>
    <s v=""/>
    <s v=""/>
    <s v=""/>
    <s v=""/>
    <s v=""/>
    <s v=""/>
    <s v=""/>
    <n v="13"/>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Oui"/>
    <n v="1"/>
    <n v="1"/>
    <n v="0"/>
    <n v="0"/>
    <n v="0"/>
    <n v="0"/>
    <n v="0"/>
    <n v="0"/>
    <n v="0"/>
    <n v="0"/>
    <n v="0"/>
  </r>
  <r>
    <s v="0b44f6b4-ad9b-43b8-97ea-b36dd722a0c8"/>
    <s v="2021-06-24"/>
    <s v="CARE"/>
    <s v="CARE"/>
    <s v="LFP84"/>
    <s v="Grand'Anse"/>
    <s v="Chambellan"/>
    <s v="Chambellan"/>
    <s v="Centre-ville de Chambellan / Dejean"/>
    <s v="Marché communal de Chambellan"/>
    <s v="Milieu rural"/>
    <x v="0"/>
    <s v=""/>
    <s v=""/>
    <s v=""/>
    <s v=""/>
    <s v=""/>
    <s v=""/>
    <s v=""/>
    <s v=""/>
    <s v=""/>
    <s v=""/>
    <s v=""/>
    <s v=""/>
    <s v=""/>
    <s v=""/>
    <s v=""/>
    <n v="13"/>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Oui"/>
    <n v="1"/>
    <n v="1"/>
    <n v="0"/>
    <n v="1"/>
    <n v="1"/>
    <n v="0"/>
    <n v="0"/>
    <n v="0"/>
    <n v="0"/>
    <n v="0"/>
    <n v="0"/>
  </r>
  <r>
    <s v="e3eaca60-123f-4b29-8d69-f202e6a33b7a"/>
    <s v="2021-06-24"/>
    <s v="CARE"/>
    <s v="CARE"/>
    <s v="LFP84"/>
    <s v="Grand'Anse"/>
    <s v="Chambellan"/>
    <s v="Chambellan"/>
    <s v="Centre-ville de Chambellan / Dejean"/>
    <s v="Marché communal de Chambellan"/>
    <s v="Milieu rural"/>
    <x v="0"/>
    <s v=""/>
    <s v=""/>
    <s v=""/>
    <s v=""/>
    <s v=""/>
    <s v=""/>
    <s v=""/>
    <s v=""/>
    <s v=""/>
    <s v=""/>
    <s v=""/>
    <s v=""/>
    <s v=""/>
    <s v=""/>
    <s v=""/>
    <n v="13"/>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605b4a65-02dc-4025-b732-16ec33f22958"/>
    <s v="2021-06-24"/>
    <s v="CARE"/>
    <s v="CARE"/>
    <s v="LFP84"/>
    <s v="Grand'Anse"/>
    <s v="Chambellan"/>
    <s v="Chambellan"/>
    <s v="Centre-ville de Chambellan / Dejean"/>
    <s v="Marché communal de Chambellan"/>
    <s v="Milieu rural"/>
    <x v="0"/>
    <s v=""/>
    <s v=""/>
    <s v=""/>
    <s v=""/>
    <s v=""/>
    <s v=""/>
    <s v=""/>
    <s v=""/>
    <s v=""/>
    <s v=""/>
    <s v=""/>
    <s v=""/>
    <s v=""/>
    <s v=""/>
    <s v=""/>
    <n v="13"/>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Oui"/>
    <s v=""/>
    <s v="Non"/>
    <s v=""/>
    <s v=""/>
    <s v=""/>
    <s v=""/>
    <s v=""/>
    <s v=""/>
    <s v=""/>
    <s v=""/>
    <s v=""/>
    <s v=""/>
    <s v=""/>
  </r>
  <r>
    <s v="ab784851-84bf-46eb-a054-c89cdd2fd1a8"/>
    <s v="2021-06-26"/>
    <s v="MOJDDE"/>
    <s v="MOJDDE"/>
    <s v="EI3120"/>
    <s v="Sud"/>
    <s v="Port-à-Piment"/>
    <s v="Port-à-Piment"/>
    <s v="Port-à-piment"/>
    <s v="Marché de Port-à-Piment"/>
    <s v="Milieu rural"/>
    <x v="1"/>
    <s v=""/>
    <s v=""/>
    <s v=""/>
    <s v=""/>
    <s v=""/>
    <s v=""/>
    <s v=""/>
    <n v="30"/>
    <n v="25"/>
    <n v="25"/>
    <n v="50"/>
    <n v="25"/>
    <n v="100"/>
    <n v="100"/>
    <n v="5"/>
    <s v=""/>
    <x v="1"/>
    <s v="Détaillant sur une table"/>
    <n v="1"/>
    <n v="0"/>
    <n v="0"/>
    <n v="0"/>
    <n v="0"/>
    <n v="0"/>
    <n v="0"/>
    <n v="0"/>
    <n v="0"/>
    <n v="0"/>
    <s v="Non, il n'y a pas eu de variation"/>
    <s v="Entre 21 et 60"/>
    <s v=""/>
    <s v=""/>
    <s v=""/>
    <s v=""/>
    <s v=""/>
    <s v=""/>
    <s v=""/>
    <s v="Oui"/>
    <s v="Oui"/>
    <s v="Oui"/>
    <s v="Oui"/>
    <s v="Oui"/>
    <s v="Oui"/>
    <s v="Oui"/>
    <s v="Oui"/>
    <s v=""/>
    <s v=""/>
    <s v=""/>
    <s v=""/>
    <s v=""/>
    <s v=""/>
    <s v=""/>
    <s v=""/>
    <s v=""/>
    <s v=""/>
    <s v=""/>
    <s v=""/>
    <s v=""/>
    <s v=""/>
    <s v=""/>
    <s v=""/>
    <s v=""/>
    <s v=""/>
    <s v=""/>
    <s v=""/>
    <s v=""/>
    <s v=""/>
    <s v=""/>
    <s v=""/>
    <x v="0"/>
    <s v=""/>
    <s v=""/>
    <s v=""/>
    <s v=""/>
    <s v=""/>
    <s v="Non"/>
    <s v=""/>
    <s v=""/>
    <s v=""/>
    <s v=""/>
    <s v=""/>
    <s v=""/>
    <s v=""/>
    <s v=""/>
    <s v=""/>
    <s v=""/>
    <s v=""/>
    <s v=""/>
    <s v=""/>
    <s v=""/>
    <s v=""/>
    <s v=""/>
    <s v=""/>
    <s v=""/>
    <s v=""/>
    <s v=""/>
    <s v=""/>
    <s v=""/>
    <s v=""/>
    <s v="Non"/>
    <s v="Non"/>
    <s v="Oui"/>
    <s v="Sud"/>
    <s v="Meme"/>
    <s v="Les Cayes"/>
    <s v="Différent"/>
    <s v=""/>
    <s v=""/>
    <s v=""/>
    <s v=""/>
    <s v=""/>
    <s v=""/>
    <s v=""/>
    <s v=""/>
    <s v=""/>
    <s v=""/>
    <s v=""/>
    <s v=""/>
    <s v=""/>
    <s v=""/>
    <s v=""/>
    <s v=""/>
    <s v=""/>
    <s v=""/>
    <s v=""/>
    <s v=""/>
  </r>
  <r>
    <s v="07383aa5-cbb5-4fea-a5c0-014e9f35dc98"/>
    <s v="2021-06-26"/>
    <s v="MOJDDE"/>
    <s v="MOJDDE"/>
    <s v="EI3120"/>
    <s v="Sud"/>
    <s v="Port-à-Piment"/>
    <s v="Port-à-Piment"/>
    <s v="Port-à-piment"/>
    <s v="Marché de Port-à-Piment"/>
    <s v="Milieu rural"/>
    <x v="1"/>
    <s v=""/>
    <s v=""/>
    <s v=""/>
    <s v=""/>
    <s v=""/>
    <s v=""/>
    <s v=""/>
    <n v="30"/>
    <n v="25"/>
    <n v="50"/>
    <n v="50"/>
    <n v="35"/>
    <n v="100"/>
    <n v="75"/>
    <n v="10"/>
    <s v=""/>
    <x v="1"/>
    <s v="Détaillant sur une table"/>
    <n v="1"/>
    <n v="0"/>
    <n v="0"/>
    <n v="0"/>
    <n v="0"/>
    <n v="0"/>
    <n v="0"/>
    <n v="0"/>
    <n v="0"/>
    <n v="0"/>
    <s v="Non, il n'y a pas eu de variation"/>
    <s v="Entre 21 et 60"/>
    <s v=""/>
    <s v=""/>
    <s v=""/>
    <s v=""/>
    <s v=""/>
    <s v=""/>
    <s v=""/>
    <s v="Oui"/>
    <s v="Oui"/>
    <s v="Oui"/>
    <s v="Oui"/>
    <s v="Oui"/>
    <s v="Oui"/>
    <s v="Oui"/>
    <s v="Oui"/>
    <s v=""/>
    <s v=""/>
    <s v=""/>
    <s v=""/>
    <s v=""/>
    <s v=""/>
    <s v=""/>
    <s v=""/>
    <s v=""/>
    <s v=""/>
    <s v=""/>
    <s v=""/>
    <s v=""/>
    <s v=""/>
    <s v=""/>
    <s v=""/>
    <s v=""/>
    <s v=""/>
    <s v=""/>
    <s v=""/>
    <s v=""/>
    <s v=""/>
    <s v=""/>
    <s v=""/>
    <x v="0"/>
    <s v=""/>
    <s v=""/>
    <s v=""/>
    <s v=""/>
    <s v=""/>
    <s v="Oui"/>
    <n v="0"/>
    <n v="0"/>
    <n v="0"/>
    <n v="0"/>
    <n v="0"/>
    <n v="0"/>
    <n v="0"/>
    <n v="0"/>
    <n v="0"/>
    <n v="1"/>
    <n v="0"/>
    <n v="0"/>
    <n v="0"/>
    <s v=""/>
    <s v="Savon lessive Dentifrice Savon pour se laver Brosse à dent Chlore en grain (nettoyage)"/>
    <n v="1"/>
    <n v="1"/>
    <n v="1"/>
    <n v="0"/>
    <n v="0"/>
    <n v="0"/>
    <n v="1"/>
    <n v="1"/>
    <s v="Non"/>
    <s v="Non"/>
    <s v="Oui"/>
    <s v="Sud"/>
    <s v="Meme"/>
    <s v="Les Cayes"/>
    <s v="Différent"/>
    <s v=""/>
    <s v=""/>
    <s v=""/>
    <s v=""/>
    <s v=""/>
    <s v=""/>
    <s v=""/>
    <s v=""/>
    <s v=""/>
    <s v=""/>
    <s v=""/>
    <s v=""/>
    <s v=""/>
    <s v=""/>
    <s v=""/>
    <s v=""/>
    <s v=""/>
    <s v=""/>
    <s v=""/>
    <s v=""/>
  </r>
  <r>
    <s v="226b0820-2f99-40b9-8728-c94b58085ab8"/>
    <s v="2021-06-26"/>
    <s v="MOJDDE"/>
    <s v="MOJDDE"/>
    <s v="EI3120"/>
    <s v="Sud"/>
    <s v="Port-à-Piment"/>
    <s v="Port-à-Piment"/>
    <s v="Port-à-piment"/>
    <s v="Marché de Port-à-Piment"/>
    <s v="Milieu rural"/>
    <x v="1"/>
    <s v=""/>
    <s v=""/>
    <s v=""/>
    <s v=""/>
    <s v=""/>
    <s v=""/>
    <s v=""/>
    <n v="30"/>
    <n v="25"/>
    <n v="50"/>
    <n v="50"/>
    <n v="35"/>
    <n v="85"/>
    <n v="100"/>
    <n v="10"/>
    <s v=""/>
    <x v="1"/>
    <s v="Détaillant sur une table"/>
    <n v="1"/>
    <n v="0"/>
    <n v="0"/>
    <n v="0"/>
    <n v="0"/>
    <n v="0"/>
    <n v="0"/>
    <n v="0"/>
    <n v="0"/>
    <n v="0"/>
    <s v="Non, il n'y a pas eu de variation"/>
    <s v="Plus de 60"/>
    <s v=""/>
    <s v=""/>
    <s v=""/>
    <s v=""/>
    <s v=""/>
    <s v=""/>
    <s v=""/>
    <s v="Oui"/>
    <s v="Oui"/>
    <s v="Oui"/>
    <s v="Oui"/>
    <s v="Oui"/>
    <s v="Oui"/>
    <s v="Oui"/>
    <s v="Oui"/>
    <s v=""/>
    <s v=""/>
    <s v=""/>
    <s v=""/>
    <s v=""/>
    <s v=""/>
    <s v=""/>
    <s v=""/>
    <s v=""/>
    <s v=""/>
    <s v=""/>
    <s v=""/>
    <s v=""/>
    <s v=""/>
    <s v=""/>
    <s v=""/>
    <s v=""/>
    <s v=""/>
    <s v=""/>
    <s v=""/>
    <s v=""/>
    <s v=""/>
    <s v=""/>
    <s v=""/>
    <x v="0"/>
    <s v=""/>
    <s v=""/>
    <s v=""/>
    <s v=""/>
    <s v=""/>
    <s v="Non"/>
    <s v=""/>
    <s v=""/>
    <s v=""/>
    <s v=""/>
    <s v=""/>
    <s v=""/>
    <s v=""/>
    <s v=""/>
    <s v=""/>
    <s v=""/>
    <s v=""/>
    <s v=""/>
    <s v=""/>
    <s v=""/>
    <s v=""/>
    <s v=""/>
    <s v=""/>
    <s v=""/>
    <s v=""/>
    <s v=""/>
    <s v=""/>
    <s v=""/>
    <s v=""/>
    <s v="Non"/>
    <s v="Oui"/>
    <s v="Oui"/>
    <s v="Sud"/>
    <s v="Meme"/>
    <s v="Les Cayes"/>
    <s v="Différent"/>
    <s v=""/>
    <s v=""/>
    <s v=""/>
    <s v=""/>
    <s v=""/>
    <s v=""/>
    <s v=""/>
    <s v=""/>
    <s v=""/>
    <s v=""/>
    <s v=""/>
    <s v=""/>
    <s v=""/>
    <s v=""/>
    <s v=""/>
    <s v=""/>
    <s v=""/>
    <s v=""/>
    <s v=""/>
    <s v=""/>
  </r>
  <r>
    <s v="4a49c945-3e64-4dc2-91a7-447f8b3564ac"/>
    <s v="2021-06-26"/>
    <s v="MOJDDE"/>
    <s v="MOJDDE"/>
    <s v="EI3120"/>
    <s v="Sud"/>
    <s v="Port-à-Piment"/>
    <s v="Port-à-Piment"/>
    <s v="Port-à-piment"/>
    <s v="Marché de Port-à-Piment"/>
    <s v="Milieu rural"/>
    <x v="1"/>
    <s v=""/>
    <s v=""/>
    <s v=""/>
    <s v=""/>
    <s v=""/>
    <s v=""/>
    <s v=""/>
    <n v="30"/>
    <n v="25"/>
    <n v="25"/>
    <n v="50"/>
    <n v="25"/>
    <n v="75"/>
    <n v="75"/>
    <n v="5"/>
    <s v=""/>
    <x v="1"/>
    <s v="Détaillant avec boutique"/>
    <n v="1"/>
    <n v="0"/>
    <n v="0"/>
    <n v="0"/>
    <n v="0"/>
    <n v="0"/>
    <n v="0"/>
    <n v="0"/>
    <n v="1"/>
    <n v="0"/>
    <s v="Non, il n'y a pas eu de variation"/>
    <s v="Plus de 60"/>
    <s v=""/>
    <s v=""/>
    <s v=""/>
    <s v=""/>
    <s v=""/>
    <s v=""/>
    <s v=""/>
    <s v="Oui"/>
    <s v="Oui"/>
    <s v="Oui"/>
    <s v="Oui"/>
    <s v="Oui"/>
    <s v="Oui"/>
    <s v="Oui"/>
    <s v="Oui"/>
    <s v=""/>
    <s v=""/>
    <s v=""/>
    <s v=""/>
    <s v=""/>
    <s v=""/>
    <s v=""/>
    <s v=""/>
    <s v=""/>
    <s v=""/>
    <s v=""/>
    <s v=""/>
    <s v=""/>
    <s v=""/>
    <s v=""/>
    <s v=""/>
    <s v=""/>
    <s v=""/>
    <s v=""/>
    <s v=""/>
    <s v=""/>
    <s v=""/>
    <s v=""/>
    <s v=""/>
    <x v="0"/>
    <s v=""/>
    <s v=""/>
    <s v=""/>
    <s v=""/>
    <s v=""/>
    <s v="Oui"/>
    <n v="0"/>
    <n v="0"/>
    <n v="0"/>
    <n v="0"/>
    <n v="0"/>
    <n v="0"/>
    <n v="0"/>
    <n v="0"/>
    <n v="0"/>
    <n v="1"/>
    <n v="0"/>
    <n v="0"/>
    <n v="0"/>
    <s v=""/>
    <s v="Savon lessive Brosse à dent Dentifrice Serviettes hygiéniques Savon pour se laver Chlore en grain (nettoyage)"/>
    <n v="1"/>
    <n v="1"/>
    <n v="1"/>
    <n v="0"/>
    <n v="1"/>
    <n v="0"/>
    <n v="1"/>
    <n v="1"/>
    <s v="Non"/>
    <s v="Oui"/>
    <s v="Oui"/>
    <s v="Nippes"/>
    <s v="Différent"/>
    <s v="Miragoâne"/>
    <s v="Différent"/>
    <s v=""/>
    <s v=""/>
    <s v=""/>
    <s v=""/>
    <s v=""/>
    <s v=""/>
    <s v=""/>
    <s v=""/>
    <s v=""/>
    <s v=""/>
    <s v=""/>
    <s v=""/>
    <s v=""/>
    <s v=""/>
    <s v=""/>
    <s v=""/>
    <s v=""/>
    <s v=""/>
    <s v=""/>
    <s v=""/>
  </r>
  <r>
    <s v="04b0b7ec-812c-4525-90e2-73e687102254"/>
    <s v="2021-06-26"/>
    <s v="WFP"/>
    <s v="WFP"/>
    <s v="nord_5720"/>
    <s v="Nord"/>
    <s v="Cap-Haïtien"/>
    <s v="Cap-Haïtien"/>
    <s v="Centre-ville de Cap Haïtien"/>
    <s v="Marché de Cluny"/>
    <s v="Milieu urbain"/>
    <x v="0"/>
    <s v=""/>
    <s v=""/>
    <s v=""/>
    <s v=""/>
    <s v=""/>
    <s v=""/>
    <s v=""/>
    <s v=""/>
    <s v=""/>
    <s v=""/>
    <s v=""/>
    <s v=""/>
    <s v=""/>
    <s v=""/>
    <s v=""/>
    <n v="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69567c68-ba35-441f-8d94-b3c50be3c99c"/>
    <s v="2021-06-26"/>
    <s v="WFP"/>
    <s v="WFP"/>
    <s v="nord_5720"/>
    <s v="Nord"/>
    <s v="Cap-Haïtien"/>
    <s v="Cap-Haïtien"/>
    <s v="Centre-ville de Cap Haïtien"/>
    <s v="Marché de Cluny"/>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da7dd11c-241c-406e-9bf4-5130ad6275dc"/>
    <s v="2021-06-26"/>
    <s v="WFP"/>
    <s v="WFP"/>
    <s v="nord_5720"/>
    <s v="Nord"/>
    <s v="Cap-Haïtien"/>
    <s v="Cap-Haïtien"/>
    <s v="Centre-ville de Cap Haïtien"/>
    <s v="Marché de Cluny"/>
    <s v="Milieu urbain"/>
    <x v="0"/>
    <s v=""/>
    <s v=""/>
    <s v=""/>
    <s v=""/>
    <s v=""/>
    <s v=""/>
    <s v=""/>
    <s v=""/>
    <s v=""/>
    <s v=""/>
    <s v=""/>
    <s v=""/>
    <s v=""/>
    <s v=""/>
    <s v=""/>
    <n v="8"/>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Oui"/>
    <s v=""/>
    <s v="Non"/>
    <s v=""/>
    <s v=""/>
    <s v=""/>
    <s v=""/>
    <s v=""/>
    <s v=""/>
    <s v=""/>
    <s v=""/>
    <s v=""/>
    <s v=""/>
    <s v=""/>
  </r>
  <r>
    <s v="041983c5-6c78-4656-8370-6e5600bb1de7"/>
    <s v="2021-06-26"/>
    <s v="WFP"/>
    <s v="WFP"/>
    <s v="nord_5720"/>
    <s v="Nord"/>
    <s v="Cap-Haïtien"/>
    <s v="Cap-Haïtien"/>
    <s v="Centre-ville de Cap Haïtien"/>
    <s v="Marché de Cluny"/>
    <s v="Milieu urbain"/>
    <x v="0"/>
    <s v=""/>
    <s v=""/>
    <s v=""/>
    <s v=""/>
    <s v=""/>
    <s v=""/>
    <s v=""/>
    <s v=""/>
    <s v=""/>
    <s v=""/>
    <s v=""/>
    <s v=""/>
    <s v=""/>
    <s v=""/>
    <s v=""/>
    <n v="8"/>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fbc31efa-3363-42d3-ba87-f857c357c29e"/>
    <s v="2021-06-26"/>
    <s v="WFP"/>
    <s v="WFP"/>
    <s v="nord_5720"/>
    <s v="Nord"/>
    <s v="Cap-Haïtien"/>
    <s v="Cap-Haïtien"/>
    <s v="Centre-ville de Cap Haïtien"/>
    <s v="Marché de Cluny"/>
    <s v="Milieu urbain"/>
    <x v="0"/>
    <s v=""/>
    <s v=""/>
    <s v=""/>
    <s v=""/>
    <s v=""/>
    <s v=""/>
    <s v=""/>
    <s v=""/>
    <s v=""/>
    <s v=""/>
    <s v=""/>
    <s v=""/>
    <s v=""/>
    <s v=""/>
    <s v=""/>
    <n v="7"/>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938ab63f-bed6-4bce-a686-89b9d2eac0f8"/>
    <s v="2021-06-26"/>
    <s v="WFP"/>
    <s v="WFP"/>
    <s v="nord_5720"/>
    <s v="Nord"/>
    <s v="Cap-Haïtien"/>
    <s v="Cap-Haïtien"/>
    <s v="Centre-ville de Cap Haïtien"/>
    <s v="Marché de Cluny"/>
    <s v="Milieu urbain"/>
    <x v="0"/>
    <s v=""/>
    <s v=""/>
    <s v=""/>
    <s v=""/>
    <s v=""/>
    <s v=""/>
    <s v=""/>
    <s v=""/>
    <s v=""/>
    <s v=""/>
    <s v=""/>
    <s v=""/>
    <s v=""/>
    <s v=""/>
    <s v=""/>
    <n v="6"/>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Oui"/>
    <s v=""/>
    <s v="Non"/>
    <s v=""/>
    <s v=""/>
    <s v=""/>
    <s v=""/>
    <s v=""/>
    <s v=""/>
    <s v=""/>
    <s v=""/>
    <s v=""/>
    <s v=""/>
    <s v=""/>
  </r>
  <r>
    <s v="01fa0320-daee-4a0e-8f66-303fca3c34ae"/>
    <s v="2021-06-26"/>
    <s v="WFP"/>
    <s v="WFP"/>
    <s v="nord_5720"/>
    <s v="Nord"/>
    <s v="Cap-Haïtien"/>
    <s v="Cap-Haïtien"/>
    <s v="Centre-ville de Cap Haïtien"/>
    <s v="Marché de Cluny"/>
    <s v="Milieu urbain"/>
    <x v="0"/>
    <s v=""/>
    <s v=""/>
    <s v=""/>
    <s v=""/>
    <s v=""/>
    <s v=""/>
    <s v=""/>
    <s v=""/>
    <s v=""/>
    <s v=""/>
    <s v=""/>
    <s v=""/>
    <s v=""/>
    <s v=""/>
    <s v=""/>
    <n v="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db71f2a8-7c77-497b-8b1f-4d7d775b6bda"/>
    <s v="2021-06-26"/>
    <s v="WFP"/>
    <s v="WFP"/>
    <s v="nord_5720"/>
    <s v="Nord"/>
    <s v="Cap-Haïtien"/>
    <s v="Cap-Haïtien"/>
    <s v="Centre-ville de Cap Haïtien"/>
    <s v="Marché de Cluny"/>
    <s v="Milieu urbain"/>
    <x v="0"/>
    <s v=""/>
    <s v=""/>
    <s v=""/>
    <s v=""/>
    <s v=""/>
    <s v=""/>
    <s v=""/>
    <s v=""/>
    <s v=""/>
    <s v=""/>
    <s v=""/>
    <s v=""/>
    <s v=""/>
    <s v=""/>
    <s v=""/>
    <n v="5"/>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715db896-60a3-4616-8430-2c8dc34f536b"/>
    <s v="2021-06-26"/>
    <s v="WFP"/>
    <s v="WFP"/>
    <s v="nord_5720"/>
    <s v="Nord"/>
    <s v="Cap-Haïtien"/>
    <s v="Cap-Haïtien"/>
    <s v="Centre-ville de Cap Haïtien"/>
    <s v="Marché de Cluny"/>
    <s v="Milieu urbain"/>
    <x v="0"/>
    <s v=""/>
    <s v=""/>
    <s v=""/>
    <s v=""/>
    <s v=""/>
    <s v=""/>
    <s v=""/>
    <s v=""/>
    <s v=""/>
    <s v=""/>
    <s v=""/>
    <s v=""/>
    <s v=""/>
    <s v=""/>
    <s v=""/>
    <n v="8"/>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7f10479e-9030-423f-8c21-6c866fd5cb00"/>
    <s v="2021-06-26"/>
    <s v="WFP"/>
    <s v="WFP"/>
    <s v="nord_5720"/>
    <s v="Nord"/>
    <s v="Cap-Haïtien"/>
    <s v="Cap-Haïtien"/>
    <s v="Centre-ville de Cap Haïtien"/>
    <s v="Marché de Cluny"/>
    <s v="Milieu urbain"/>
    <x v="0"/>
    <s v=""/>
    <s v=""/>
    <s v=""/>
    <s v=""/>
    <s v=""/>
    <s v=""/>
    <s v=""/>
    <s v=""/>
    <s v=""/>
    <s v=""/>
    <s v=""/>
    <s v=""/>
    <s v=""/>
    <s v=""/>
    <s v=""/>
    <n v="8"/>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15 min et 30 min au total"/>
    <s v="Oui"/>
    <s v=""/>
    <s v="Non"/>
    <s v=""/>
    <s v=""/>
    <s v=""/>
    <s v=""/>
    <s v=""/>
    <s v=""/>
    <s v=""/>
    <s v=""/>
    <s v=""/>
    <s v=""/>
    <s v=""/>
  </r>
  <r>
    <s v="ba91eb81-40c4-4481-ac2f-bec38f680942"/>
    <s v="2021-06-25"/>
    <s v="WFP"/>
    <s v="WFP"/>
    <s v="nord_5661"/>
    <s v="Nord"/>
    <s v="Limonade"/>
    <s v="Limonade"/>
    <s v="Limonade"/>
    <s v="Marché principal de Limonade"/>
    <s v="Milieu urbain"/>
    <x v="1"/>
    <n v="105"/>
    <n v="134.61538461538399"/>
    <n v="106.521739130434"/>
    <n v="108.620689655172"/>
    <n v="291.666666666666"/>
    <n v="437.5"/>
    <n v="500"/>
    <s v=""/>
    <s v=""/>
    <s v=""/>
    <s v=""/>
    <s v=""/>
    <s v=""/>
    <s v=""/>
    <s v=""/>
    <s v=""/>
    <x v="1"/>
    <s v="Détaillant sur une table"/>
    <n v="1"/>
    <n v="0"/>
    <n v="0"/>
    <n v="0"/>
    <n v="0"/>
    <n v="0"/>
    <n v="0"/>
    <n v="0"/>
    <n v="0"/>
    <n v="0"/>
    <s v="Non, il n'y a pas eu de variation"/>
    <s v="Moins de 20"/>
    <s v="Oui"/>
    <s v="Oui"/>
    <s v="Oui"/>
    <s v="Oui"/>
    <s v="Oui"/>
    <s v="Non"/>
    <s v="Non"/>
    <s v=""/>
    <s v=""/>
    <s v=""/>
    <s v=""/>
    <s v=""/>
    <s v=""/>
    <s v=""/>
    <s v=""/>
    <s v="Non"/>
    <s v=""/>
    <s v=""/>
    <s v=""/>
    <s v=""/>
    <s v=""/>
    <s v=""/>
    <s v=""/>
    <s v=""/>
    <s v=""/>
    <s v=""/>
    <s v=""/>
    <s v=""/>
    <s v=""/>
    <s v=""/>
    <s v=""/>
    <s v=""/>
    <s v=""/>
    <s v=""/>
    <s v=""/>
    <s v=""/>
    <s v=""/>
    <s v=""/>
    <s v="Non"/>
    <x v="1"/>
    <s v="Oui"/>
    <s v="Nord"/>
    <s v="Meme"/>
    <s v="Cap-Haïtien"/>
    <s v="Différent"/>
    <s v=""/>
    <s v=""/>
    <s v=""/>
    <s v=""/>
    <s v=""/>
    <s v=""/>
    <s v=""/>
    <s v=""/>
    <s v=""/>
    <s v=""/>
    <s v=""/>
    <s v=""/>
    <s v=""/>
    <s v=""/>
    <s v=""/>
    <s v=""/>
    <s v=""/>
    <s v=""/>
    <s v=""/>
    <s v=""/>
    <s v=""/>
    <s v=""/>
    <s v=""/>
    <s v=""/>
    <s v=""/>
    <s v=""/>
    <s v=""/>
    <s v=""/>
    <s v=""/>
    <s v=""/>
    <s v=""/>
    <s v=""/>
    <s v=""/>
    <s v=""/>
    <s v=""/>
    <s v=""/>
    <s v=""/>
    <s v=""/>
    <s v=""/>
    <s v=""/>
    <s v=""/>
    <s v=""/>
    <s v=""/>
    <s v=""/>
    <s v=""/>
    <s v=""/>
    <s v=""/>
    <s v=""/>
    <s v=""/>
    <s v=""/>
    <s v=""/>
  </r>
  <r>
    <s v="4f39b7be-a1ee-4241-916e-5ed12ca71808"/>
    <s v="2021-06-25"/>
    <s v="WFP"/>
    <s v="WFP"/>
    <s v="nord_5661"/>
    <s v="Nord"/>
    <s v="Limonade"/>
    <s v="Limonade"/>
    <s v="Limonade"/>
    <s v="Marché principal de Limonade"/>
    <s v="Milieu urbain"/>
    <x v="1"/>
    <s v=""/>
    <s v=""/>
    <s v=""/>
    <s v=""/>
    <s v=""/>
    <s v=""/>
    <s v=""/>
    <n v="25"/>
    <n v="15"/>
    <n v="25"/>
    <n v="150"/>
    <n v="15"/>
    <n v="42.5"/>
    <n v="75"/>
    <n v="5"/>
    <s v=""/>
    <x v="1"/>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s v=""/>
    <x v="0"/>
    <s v=""/>
    <s v=""/>
    <s v=""/>
    <s v=""/>
    <s v=""/>
    <s v="Non"/>
    <s v=""/>
    <s v=""/>
    <s v=""/>
    <s v=""/>
    <s v=""/>
    <s v=""/>
    <s v=""/>
    <s v=""/>
    <s v=""/>
    <s v=""/>
    <s v=""/>
    <s v=""/>
    <s v=""/>
    <s v=""/>
    <s v=""/>
    <s v=""/>
    <s v=""/>
    <s v=""/>
    <s v=""/>
    <s v=""/>
    <s v=""/>
    <s v=""/>
    <s v=""/>
    <s v="Non"/>
    <s v="Non"/>
    <s v="Oui"/>
    <s v="Nord"/>
    <s v="Meme"/>
    <s v="Cap-Haïtien"/>
    <s v="Différent"/>
    <s v=""/>
    <s v=""/>
    <s v=""/>
    <s v=""/>
    <s v=""/>
    <s v=""/>
    <s v=""/>
    <s v=""/>
    <s v=""/>
    <s v=""/>
    <s v=""/>
    <s v=""/>
    <s v=""/>
    <s v=""/>
    <s v=""/>
    <s v=""/>
    <s v=""/>
    <s v=""/>
    <s v=""/>
    <s v=""/>
  </r>
  <r>
    <s v="a2ac24b4-a651-4d24-abcf-f261d9a90346"/>
    <s v="2021-06-26"/>
    <s v="Concern"/>
    <s v="Concern"/>
    <s v="CWW-02"/>
    <s v="Ouest"/>
    <s v="Cité Soleil"/>
    <s v="Cité Soleil"/>
    <s v="Terre-noire"/>
    <s v="Marché de Terre Noire"/>
    <s v="Milieu urbain"/>
    <x v="1"/>
    <n v="150"/>
    <n v="105.76923076923001"/>
    <n v="141.304347826086"/>
    <n v="120.689655172413"/>
    <n v="270.83333333333297"/>
    <n v="333.33333333333297"/>
    <n v="850"/>
    <n v="40"/>
    <s v=""/>
    <n v="50"/>
    <n v="100"/>
    <n v="50"/>
    <s v=""/>
    <n v="75"/>
    <n v="5"/>
    <s v=""/>
    <x v="1"/>
    <s v="Détaillant avec boutique"/>
    <n v="1"/>
    <n v="0"/>
    <n v="1"/>
    <n v="0"/>
    <n v="0"/>
    <n v="0"/>
    <n v="0"/>
    <n v="0"/>
    <n v="0"/>
    <n v="0"/>
    <s v="Non, il n'y a pas eu de variation"/>
    <s v="Je ne sais pas / Je ne souhaite pas répondre"/>
    <s v="Non"/>
    <s v="Oui"/>
    <s v="Oui"/>
    <s v="Oui"/>
    <s v="Non"/>
    <s v="Non"/>
    <s v="Oui"/>
    <s v="Oui"/>
    <s v=""/>
    <s v="Oui"/>
    <s v="Oui"/>
    <s v="Oui"/>
    <s v=""/>
    <s v="Oui"/>
    <s v="Oui"/>
    <s v="Oui"/>
    <n v="0"/>
    <n v="0"/>
    <n v="0"/>
    <n v="0"/>
    <n v="0"/>
    <n v="0"/>
    <n v="0"/>
    <n v="0"/>
    <n v="0"/>
    <n v="0"/>
    <n v="1"/>
    <n v="0"/>
    <n v="0"/>
    <n v="0"/>
    <s v=""/>
    <n v="1"/>
    <n v="1"/>
    <n v="1"/>
    <n v="1"/>
    <n v="1"/>
    <n v="0"/>
    <n v="0"/>
    <s v="Non"/>
    <x v="2"/>
    <s v="Oui"/>
    <s v="Ouest"/>
    <s v="Meme"/>
    <s v="Cité Soleil"/>
    <s v="Meme"/>
    <s v="Non"/>
    <s v=""/>
    <s v=""/>
    <s v=""/>
    <s v=""/>
    <s v=""/>
    <s v=""/>
    <s v=""/>
    <s v=""/>
    <s v=""/>
    <s v=""/>
    <s v=""/>
    <s v=""/>
    <s v=""/>
    <s v=""/>
    <s v=""/>
    <s v=""/>
    <s v=""/>
    <s v=""/>
    <s v=""/>
    <s v=""/>
    <s v=""/>
    <s v=""/>
    <s v=""/>
    <s v="Non"/>
    <s v="Oui"/>
    <s v="Oui"/>
    <s v="Ouest"/>
    <s v="Meme"/>
    <s v="Cité Soleil"/>
    <s v="Meme"/>
    <s v=""/>
    <s v=""/>
    <s v=""/>
    <s v=""/>
    <s v=""/>
    <s v=""/>
    <s v=""/>
    <s v=""/>
    <s v=""/>
    <s v=""/>
    <s v=""/>
    <s v=""/>
    <s v=""/>
    <s v=""/>
    <s v=""/>
    <s v=""/>
    <s v=""/>
    <s v=""/>
    <s v=""/>
    <s v=""/>
  </r>
  <r>
    <s v="31786580-d49f-454d-99c6-010b4bb0a4ab"/>
    <s v="2021-06-26"/>
    <s v="Concern"/>
    <s v="Concern"/>
    <s v="CWW-04"/>
    <s v="Ouest"/>
    <s v="Cité Soleil"/>
    <s v="Cité Soleil"/>
    <s v="Terre-noire"/>
    <s v="Marché de Terre Noire"/>
    <s v="Milieu urbain"/>
    <x v="0"/>
    <s v=""/>
    <s v=""/>
    <s v=""/>
    <s v=""/>
    <s v=""/>
    <s v=""/>
    <s v=""/>
    <s v=""/>
    <s v=""/>
    <s v=""/>
    <s v=""/>
    <s v=""/>
    <s v=""/>
    <s v=""/>
    <s v=""/>
    <n v="6"/>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Autre"/>
    <s v="Elle est plus près"/>
    <s v="Moins de 15 min au total"/>
    <s v="Je ne sais pas, je ne souhaite pas répondre"/>
    <s v=""/>
    <s v="Oui"/>
    <n v="1"/>
    <n v="1"/>
    <n v="0"/>
    <n v="0"/>
    <n v="0"/>
    <n v="0"/>
    <n v="0"/>
    <n v="0"/>
    <n v="0"/>
    <n v="0"/>
    <n v="0"/>
  </r>
  <r>
    <s v="3af72584-efc4-4d51-80d5-53c212d079e8"/>
    <s v="2021-06-26"/>
    <s v="Concern"/>
    <s v="Concern"/>
    <s v="CWW-04"/>
    <s v="Ouest"/>
    <s v="Cité Soleil"/>
    <s v="Cité Soleil"/>
    <s v="Terre-noire"/>
    <s v="Marché de Terre Noire"/>
    <s v="Milieu urbain"/>
    <x v="0"/>
    <s v=""/>
    <s v=""/>
    <s v=""/>
    <s v=""/>
    <s v=""/>
    <s v=""/>
    <s v=""/>
    <s v=""/>
    <s v=""/>
    <s v=""/>
    <s v=""/>
    <s v=""/>
    <s v=""/>
    <s v=""/>
    <s v=""/>
    <n v="6"/>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Oui"/>
    <s v=""/>
    <s v="Oui"/>
    <n v="0"/>
    <n v="0"/>
    <n v="0"/>
    <n v="0"/>
    <n v="0"/>
    <n v="0"/>
    <n v="0"/>
    <n v="0"/>
    <n v="1"/>
    <n v="0"/>
    <n v="0"/>
  </r>
  <r>
    <s v="8ed80d80-db9e-4764-b1a2-55064b545b74"/>
    <s v="2021-06-26"/>
    <s v="Concern"/>
    <s v="Concern"/>
    <s v="CWW-02"/>
    <s v="Ouest"/>
    <s v="Cité Soleil"/>
    <s v="Cité Soleil"/>
    <s v="Terre-noire"/>
    <s v="Marché de Terre Noire"/>
    <s v="Milieu urbain"/>
    <x v="0"/>
    <s v=""/>
    <s v=""/>
    <s v=""/>
    <s v=""/>
    <s v=""/>
    <s v=""/>
    <s v=""/>
    <s v=""/>
    <s v=""/>
    <s v=""/>
    <s v=""/>
    <s v=""/>
    <s v=""/>
    <s v=""/>
    <s v=""/>
    <n v="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Je ne sais pas, je ne souhaite pas répondre"/>
    <s v=""/>
    <s v="Oui"/>
    <n v="1"/>
    <n v="0"/>
    <n v="0"/>
    <n v="0"/>
    <n v="0"/>
    <n v="0"/>
    <n v="0"/>
    <n v="0"/>
    <n v="0"/>
    <n v="0"/>
    <n v="0"/>
  </r>
  <r>
    <s v="4fe38e7e-3b73-4069-806e-a0ee1ffd012a"/>
    <s v="2021-06-26"/>
    <s v="Concern"/>
    <s v="Concern"/>
    <s v="CWW-02"/>
    <s v="Ouest"/>
    <s v="Cité Soleil"/>
    <s v="Cité Soleil"/>
    <s v="Terre-noire"/>
    <s v="Marché de Terre Noire"/>
    <s v="Milieu urbain"/>
    <x v="0"/>
    <s v=""/>
    <s v=""/>
    <s v=""/>
    <s v=""/>
    <s v=""/>
    <s v=""/>
    <s v=""/>
    <s v=""/>
    <s v=""/>
    <s v=""/>
    <s v=""/>
    <s v=""/>
    <s v=""/>
    <s v=""/>
    <s v=""/>
    <n v="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autre"/>
    <s v="autre"/>
    <s v="C'est le moins cher"/>
    <s v=""/>
    <s v="Moins de 15 min au total"/>
    <s v="Non"/>
    <s v="Oui, parfois"/>
    <s v="Non"/>
    <s v=""/>
    <s v=""/>
    <s v=""/>
    <s v=""/>
    <s v=""/>
    <s v=""/>
    <s v=""/>
    <s v=""/>
    <s v=""/>
    <s v=""/>
    <s v=""/>
  </r>
  <r>
    <s v="160c765b-7e95-4129-b2c7-7621141855b6"/>
    <s v="2021-06-26"/>
    <s v="Concern"/>
    <s v="Concern"/>
    <s v="CWW-03"/>
    <s v="Ouest"/>
    <s v="Cité Soleil"/>
    <s v="Cité Soleil"/>
    <s v="Terre-noire"/>
    <s v="Marché de Terre Noire"/>
    <s v="Milieu urbain"/>
    <x v="1"/>
    <n v="125"/>
    <n v="115.384615384615"/>
    <n v="163.04347826086899"/>
    <n v="103.448275862068"/>
    <n v="270.83333333333297"/>
    <s v=""/>
    <n v="850"/>
    <n v="25"/>
    <s v=""/>
    <s v=""/>
    <s v=""/>
    <s v=""/>
    <s v=""/>
    <s v=""/>
    <s v=""/>
    <s v=""/>
    <x v="0"/>
    <s v="Détaillant avec boutique"/>
    <n v="1"/>
    <n v="0"/>
    <n v="1"/>
    <n v="0"/>
    <n v="0"/>
    <n v="0"/>
    <n v="0"/>
    <n v="0"/>
    <n v="0"/>
    <n v="0"/>
    <s v="Oui, il y a plus de commerçants par rapport au mois passé"/>
    <s v="Moins de 20"/>
    <s v="Oui"/>
    <s v="Oui"/>
    <s v="Oui"/>
    <s v="Oui"/>
    <s v="Oui"/>
    <s v=""/>
    <s v="Oui"/>
    <s v="Oui"/>
    <s v=""/>
    <s v=""/>
    <s v=""/>
    <s v=""/>
    <s v=""/>
    <s v=""/>
    <s v=""/>
    <s v="Oui"/>
    <n v="1"/>
    <n v="0"/>
    <n v="0"/>
    <n v="0"/>
    <n v="0"/>
    <n v="0"/>
    <n v="0"/>
    <n v="0"/>
    <n v="0"/>
    <n v="0"/>
    <n v="1"/>
    <n v="0"/>
    <n v="0"/>
    <n v="0"/>
    <s v=""/>
    <n v="1"/>
    <n v="1"/>
    <n v="1"/>
    <n v="1"/>
    <n v="0"/>
    <n v="0"/>
    <n v="0"/>
    <s v="Oui"/>
    <x v="2"/>
    <s v="Oui"/>
    <s v="Ouest"/>
    <s v="Meme"/>
    <s v="Cité Soleil"/>
    <s v="Meme"/>
    <s v="Oui"/>
    <n v="0"/>
    <n v="0"/>
    <n v="0"/>
    <n v="0"/>
    <n v="0"/>
    <n v="0"/>
    <n v="0"/>
    <n v="0"/>
    <n v="0"/>
    <n v="1"/>
    <n v="0"/>
    <n v="0"/>
    <n v="0"/>
    <s v=""/>
    <s v="Savon lessive"/>
    <n v="1"/>
    <n v="0"/>
    <n v="0"/>
    <n v="0"/>
    <n v="0"/>
    <n v="0"/>
    <n v="0"/>
    <n v="0"/>
    <s v="Oui"/>
    <s v="Oui"/>
    <s v="Oui"/>
    <s v="Ouest"/>
    <s v="Meme"/>
    <s v="Cité Soleil"/>
    <s v="Meme"/>
    <s v=""/>
    <s v=""/>
    <s v=""/>
    <s v=""/>
    <s v=""/>
    <s v=""/>
    <s v=""/>
    <s v=""/>
    <s v=""/>
    <s v=""/>
    <s v=""/>
    <s v=""/>
    <s v=""/>
    <s v=""/>
    <s v=""/>
    <s v=""/>
    <s v=""/>
    <s v=""/>
    <s v=""/>
    <s v=""/>
  </r>
  <r>
    <s v="b8998d97-12d6-460b-8175-0d973c0e66ea"/>
    <s v="2021-06-26"/>
    <s v="Concern"/>
    <s v="Concern"/>
    <s v="CWW-03"/>
    <s v="Ouest"/>
    <s v="Cité Soleil"/>
    <s v="Cité Soleil"/>
    <s v="Terre-noire"/>
    <s v="Marché de Terre Noire"/>
    <s v="Milieu urbain"/>
    <x v="0"/>
    <s v=""/>
    <s v=""/>
    <s v=""/>
    <s v=""/>
    <s v=""/>
    <s v=""/>
    <s v=""/>
    <s v=""/>
    <s v=""/>
    <s v=""/>
    <s v=""/>
    <s v=""/>
    <s v=""/>
    <s v=""/>
    <s v=""/>
    <n v="7"/>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C'est le moins cher"/>
    <s v=""/>
    <s v="Moins de 15 min au total"/>
    <s v="Je ne sais pas, je ne souhaite pas répondre"/>
    <s v=""/>
    <s v="Oui"/>
    <n v="1"/>
    <n v="1"/>
    <n v="0"/>
    <n v="0"/>
    <n v="0"/>
    <n v="0"/>
    <n v="0"/>
    <n v="0"/>
    <n v="0"/>
    <n v="0"/>
    <n v="0"/>
  </r>
  <r>
    <s v="86054c10-e418-42ad-b77f-2009bcd7e7ef"/>
    <s v="2021-06-26"/>
    <s v="Concern"/>
    <s v="Concern"/>
    <s v="CWW-03"/>
    <s v="Ouest"/>
    <s v="Cité Soleil"/>
    <s v="Cité Soleil"/>
    <s v="Terre-noire"/>
    <s v="Marché de Terre Noire"/>
    <s v="Milieu urbain"/>
    <x v="0"/>
    <s v=""/>
    <s v=""/>
    <s v=""/>
    <s v=""/>
    <s v=""/>
    <s v=""/>
    <s v=""/>
    <s v=""/>
    <s v=""/>
    <s v=""/>
    <s v=""/>
    <s v=""/>
    <s v=""/>
    <s v=""/>
    <s v=""/>
    <n v="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C'est le moins cher"/>
    <s v=""/>
    <s v="Moins de 15 min au total"/>
    <s v="Oui"/>
    <s v=""/>
    <s v="Oui"/>
    <n v="1"/>
    <n v="0"/>
    <n v="0"/>
    <n v="0"/>
    <n v="0"/>
    <n v="0"/>
    <n v="0"/>
    <n v="0"/>
    <n v="1"/>
    <n v="0"/>
    <n v="0"/>
  </r>
  <r>
    <s v="258701cc-dbd0-4ca5-9fab-21b80bffeba3"/>
    <s v="2021-06-26"/>
    <s v="Concern"/>
    <s v="Concern"/>
    <s v="CWW-01"/>
    <s v="Ouest"/>
    <s v="Cité Soleil"/>
    <s v="Cité Soleil"/>
    <s v="Terre-noire"/>
    <s v="Marché de Terre Noire"/>
    <s v="Milieu urbain"/>
    <x v="0"/>
    <s v=""/>
    <s v=""/>
    <s v=""/>
    <s v=""/>
    <s v=""/>
    <s v=""/>
    <s v=""/>
    <s v=""/>
    <s v=""/>
    <s v=""/>
    <s v=""/>
    <s v=""/>
    <s v=""/>
    <s v=""/>
    <s v=""/>
    <n v="5"/>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Entre 30 min et 1h au total"/>
    <s v="Je ne sais pas, je ne souhaite pas répondre"/>
    <s v=""/>
    <s v="Non"/>
    <s v=""/>
    <s v=""/>
    <s v=""/>
    <s v=""/>
    <s v=""/>
    <s v=""/>
    <s v=""/>
    <s v=""/>
    <s v=""/>
    <s v=""/>
    <s v=""/>
  </r>
  <r>
    <s v="e25baa59-fba8-4f15-b52a-823899adaf73"/>
    <s v="2021-06-26"/>
    <s v="Concern"/>
    <s v="Concern"/>
    <s v="CWW-01"/>
    <s v="Ouest"/>
    <s v="Cité Soleil"/>
    <s v="Cité Soleil"/>
    <s v="Terre-noire"/>
    <s v="Marché de Terre Noire"/>
    <s v="Milieu urbain"/>
    <x v="0"/>
    <s v=""/>
    <s v=""/>
    <s v=""/>
    <s v=""/>
    <s v=""/>
    <s v=""/>
    <s v=""/>
    <s v=""/>
    <s v=""/>
    <s v=""/>
    <s v=""/>
    <s v=""/>
    <s v=""/>
    <s v=""/>
    <s v=""/>
    <n v="8"/>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Il n'y a pas d'autres options dans ma zone"/>
    <s v=""/>
    <s v="Moins de 15 min au total"/>
    <s v="Je ne sais pas, je ne souhaite pas répondre"/>
    <s v=""/>
    <s v="Oui"/>
    <n v="0"/>
    <n v="0"/>
    <n v="0"/>
    <n v="0"/>
    <n v="0"/>
    <n v="0"/>
    <n v="0"/>
    <n v="0"/>
    <n v="1"/>
    <n v="0"/>
    <n v="0"/>
  </r>
  <r>
    <s v="8ec2ab7e-a09d-4683-88f8-2f79eec138c4"/>
    <s v="2021-06-26"/>
    <s v="Concern"/>
    <s v="Concern"/>
    <s v="CWW-05"/>
    <s v="Ouest"/>
    <s v="Cité Soleil"/>
    <s v="Cité Soleil"/>
    <s v="Terre-noire"/>
    <s v="Marché de Terre Noire"/>
    <s v="Milieu urbain"/>
    <x v="0"/>
    <s v=""/>
    <s v=""/>
    <s v=""/>
    <s v=""/>
    <s v=""/>
    <s v=""/>
    <s v=""/>
    <s v=""/>
    <s v=""/>
    <s v=""/>
    <s v=""/>
    <s v=""/>
    <s v=""/>
    <s v=""/>
    <s v=""/>
    <n v="6"/>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c38b0c94-0003-4d63-944b-6abba5c600a8"/>
    <s v="2021-06-26"/>
    <s v="Concern"/>
    <s v="Concern"/>
    <s v="CWW-05"/>
    <s v="Ouest"/>
    <s v="Cité Soleil"/>
    <s v="Cité Soleil"/>
    <s v="Terre-noire"/>
    <s v="Marché de Terre Noire"/>
    <s v="Milieu urbain"/>
    <x v="0"/>
    <s v=""/>
    <s v=""/>
    <s v=""/>
    <s v=""/>
    <s v=""/>
    <s v=""/>
    <s v=""/>
    <s v=""/>
    <s v=""/>
    <s v=""/>
    <s v=""/>
    <s v=""/>
    <s v=""/>
    <s v=""/>
    <s v=""/>
    <n v="6"/>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boutique ou kiosque privé"/>
    <s v="boutique"/>
    <s v="L'eau est de meilleure qualité"/>
    <s v=""/>
    <s v="Moins de 15 min au total"/>
    <s v="Oui"/>
    <s v=""/>
    <s v="Non"/>
    <s v=""/>
    <s v=""/>
    <s v=""/>
    <s v=""/>
    <s v=""/>
    <s v=""/>
    <s v=""/>
    <s v=""/>
    <s v=""/>
    <s v=""/>
    <s v=""/>
  </r>
  <r>
    <s v="52ad4481-cd1a-47f1-bc04-ad66ad9cb46b"/>
    <s v="2021-06-24"/>
    <s v="CRS"/>
    <s v="CRS"/>
    <s v="WR"/>
    <s v="Nippes"/>
    <s v="Petit Trou de Nippes"/>
    <s v="Petit Trou de Nippes"/>
    <s v="Centre-ville de Petit Trou / Ste Thérèse"/>
    <s v="Marché du centre-ville de Petit Trou des Nippes / Ste Thérèse"/>
    <s v="Milieu rural"/>
    <x v="1"/>
    <n v="100"/>
    <n v="96.153846153846104"/>
    <n v="97.826086956521706"/>
    <n v="86.2068965517241"/>
    <n v="187.5"/>
    <n v="187.5"/>
    <n v="750"/>
    <n v="30"/>
    <n v="25"/>
    <n v="100"/>
    <s v=""/>
    <n v="35"/>
    <n v="56.6666666666666"/>
    <n v="75"/>
    <n v="2"/>
    <s v=""/>
    <x v="1"/>
    <s v="Détaillant sur une table"/>
    <n v="1"/>
    <n v="0"/>
    <n v="0"/>
    <n v="1"/>
    <n v="1"/>
    <n v="0"/>
    <n v="0"/>
    <n v="0"/>
    <n v="0"/>
    <n v="0"/>
    <s v="Non, il n'y a pas eu de variation"/>
    <s v="Plus de 60"/>
    <s v="Oui"/>
    <s v="Oui"/>
    <s v="Oui"/>
    <s v="Oui"/>
    <s v="Oui"/>
    <s v="Oui"/>
    <s v="Oui"/>
    <s v="Oui"/>
    <s v="Oui"/>
    <s v="Oui"/>
    <s v=""/>
    <s v="Oui"/>
    <s v="Oui"/>
    <s v="Non"/>
    <s v="Je ne sais pas, je ne souhaite pas répondre"/>
    <s v="Non"/>
    <s v=""/>
    <s v=""/>
    <s v=""/>
    <s v=""/>
    <s v=""/>
    <s v=""/>
    <s v=""/>
    <s v=""/>
    <s v=""/>
    <s v=""/>
    <s v=""/>
    <s v=""/>
    <s v=""/>
    <s v=""/>
    <s v=""/>
    <s v=""/>
    <s v=""/>
    <s v=""/>
    <s v=""/>
    <s v=""/>
    <s v=""/>
    <s v=""/>
    <s v="Non"/>
    <x v="3"/>
    <s v="Oui"/>
    <s v="Nippes"/>
    <s v="Meme"/>
    <s v="Miragoâne"/>
    <s v="Différent"/>
    <s v="Oui"/>
    <n v="0"/>
    <n v="0"/>
    <n v="0"/>
    <n v="1"/>
    <n v="1"/>
    <n v="0"/>
    <n v="0"/>
    <n v="0"/>
    <n v="0"/>
    <n v="0"/>
    <n v="0"/>
    <n v="0"/>
    <n v="0"/>
    <s v=""/>
    <s v="Brosse à dent Papier toilette Chlore en grain (nettoyage)"/>
    <n v="0"/>
    <n v="1"/>
    <n v="0"/>
    <n v="1"/>
    <n v="0"/>
    <n v="0"/>
    <n v="1"/>
    <n v="0"/>
    <s v="Non"/>
    <s v="Je ne sais pas, je ne souhaite pas répondre"/>
    <s v="Oui"/>
    <s v="Nippes"/>
    <s v="Meme"/>
    <s v="Miragoâne"/>
    <s v="Différent"/>
    <s v=""/>
    <s v=""/>
    <s v=""/>
    <s v=""/>
    <s v=""/>
    <s v=""/>
    <s v=""/>
    <s v=""/>
    <s v=""/>
    <s v=""/>
    <s v=""/>
    <s v=""/>
    <s v=""/>
    <s v=""/>
    <s v=""/>
    <s v=""/>
    <s v=""/>
    <s v=""/>
    <s v=""/>
    <s v=""/>
  </r>
  <r>
    <s v="d25ee244-4daa-4885-ae96-1a4983399d26"/>
    <s v="2021-06-24"/>
    <s v="CRS"/>
    <s v="CRS"/>
    <s v="WR"/>
    <s v="Nippes"/>
    <s v="Petit Trou de Nippes"/>
    <s v="Petit Trou de Nippes"/>
    <s v="Centre-ville de Petit Trou / Ste Thérèse"/>
    <s v="Marché du centre-ville de Petit Trou des Nippes / Ste Thérèse"/>
    <s v="Milieu rural"/>
    <x v="1"/>
    <n v="87.5"/>
    <n v="115.384615384615"/>
    <n v="108.695652173913"/>
    <n v="86.2068965517241"/>
    <n v="187.5"/>
    <n v="208.333333333333"/>
    <n v="799"/>
    <n v="30"/>
    <s v=""/>
    <s v=""/>
    <s v=""/>
    <s v=""/>
    <s v=""/>
    <s v=""/>
    <n v="10"/>
    <s v=""/>
    <x v="1"/>
    <s v="Détaillant sur une table"/>
    <n v="1"/>
    <n v="0"/>
    <n v="0"/>
    <n v="1"/>
    <n v="1"/>
    <n v="0"/>
    <n v="0"/>
    <n v="0"/>
    <n v="0"/>
    <n v="0"/>
    <s v="Oui, il y a plus de commerçants par rapport au mois passé"/>
    <s v="Plus de 60"/>
    <s v="Oui"/>
    <s v="Non"/>
    <s v="Non"/>
    <s v="Oui"/>
    <s v="Non"/>
    <s v="Oui"/>
    <s v="Oui"/>
    <s v="Oui"/>
    <s v=""/>
    <s v=""/>
    <s v=""/>
    <s v=""/>
    <s v=""/>
    <s v=""/>
    <s v="Oui"/>
    <s v="Oui"/>
    <n v="0"/>
    <n v="0"/>
    <n v="0"/>
    <n v="0"/>
    <n v="1"/>
    <n v="1"/>
    <n v="0"/>
    <n v="0"/>
    <n v="0"/>
    <n v="0"/>
    <n v="0"/>
    <n v="0"/>
    <n v="1"/>
    <n v="0"/>
    <s v="Réapprovisionnement pas encore effectué"/>
    <n v="1"/>
    <n v="1"/>
    <n v="0"/>
    <n v="1"/>
    <n v="1"/>
    <n v="0"/>
    <n v="0"/>
    <s v="Non"/>
    <x v="2"/>
    <s v="Oui"/>
    <s v="Nippes"/>
    <s v="Meme"/>
    <s v="Fonds des Nègres"/>
    <s v="Différent"/>
    <s v="Oui"/>
    <n v="0"/>
    <n v="0"/>
    <n v="0"/>
    <n v="1"/>
    <n v="1"/>
    <n v="0"/>
    <n v="0"/>
    <n v="0"/>
    <n v="0"/>
    <n v="0"/>
    <n v="0"/>
    <n v="1"/>
    <n v="0"/>
    <s v="Réapprovisionnement pas encore effectué"/>
    <s v="Savon lessive"/>
    <n v="1"/>
    <n v="0"/>
    <n v="0"/>
    <n v="0"/>
    <n v="0"/>
    <n v="0"/>
    <n v="0"/>
    <n v="0"/>
    <s v="Non"/>
    <s v="Oui"/>
    <s v="Oui"/>
    <s v="Nippes"/>
    <s v="Meme"/>
    <s v="Fonds des Nègres"/>
    <s v="Différent"/>
    <s v=""/>
    <s v=""/>
    <s v=""/>
    <s v=""/>
    <s v=""/>
    <s v=""/>
    <s v=""/>
    <s v=""/>
    <s v=""/>
    <s v=""/>
    <s v=""/>
    <s v=""/>
    <s v=""/>
    <s v=""/>
    <s v=""/>
    <s v=""/>
    <s v=""/>
    <s v=""/>
    <s v=""/>
    <s v=""/>
  </r>
  <r>
    <s v="819a9ee6-4649-478f-8c2f-b58727b925d8"/>
    <s v="2021-06-24"/>
    <s v="CRS"/>
    <s v="CRS"/>
    <s v="WR"/>
    <s v="Nippes"/>
    <s v="Petit Trou de Nippes"/>
    <s v="Petit Trou de Nippes"/>
    <s v="Centre-ville de Petit Trou / Ste Thérèse"/>
    <s v="Marché du centre-ville de Petit Trou des Nippes / Ste Thérèse"/>
    <s v="Milieu rural"/>
    <x v="1"/>
    <n v="100"/>
    <n v="96.153846153846104"/>
    <n v="76.086956521739097"/>
    <n v="86.2068965517241"/>
    <n v="187.5"/>
    <n v="187.5"/>
    <n v="700"/>
    <n v="30"/>
    <n v="20"/>
    <n v="50"/>
    <s v=""/>
    <n v="25"/>
    <n v="42.5"/>
    <n v="75"/>
    <n v="10"/>
    <s v=""/>
    <x v="1"/>
    <s v="Détaillant avec boutique"/>
    <n v="1"/>
    <n v="0"/>
    <n v="0"/>
    <n v="1"/>
    <n v="1"/>
    <n v="0"/>
    <n v="0"/>
    <n v="0"/>
    <n v="0"/>
    <n v="0"/>
    <s v="Oui, il y a plus de commerçants par rapport au mois passé"/>
    <s v="Plus de 60"/>
    <s v="Oui"/>
    <s v="Oui"/>
    <s v="Oui"/>
    <s v="Oui"/>
    <s v="Oui"/>
    <s v="Oui"/>
    <s v="Je ne sais pas, je ne souhaite pas répondre"/>
    <s v="Je ne sais pas, je ne souhaite pas répondre"/>
    <s v="Je ne sais pas, je ne souhaite pas répondre"/>
    <s v="Oui"/>
    <s v=""/>
    <s v="Oui"/>
    <s v="Je ne sais pas, je ne souhaite pas répondre"/>
    <s v="Non"/>
    <s v="Je ne sais pas, je ne souhaite pas répondre"/>
    <s v="Oui"/>
    <n v="0"/>
    <n v="1"/>
    <n v="1"/>
    <n v="0"/>
    <n v="1"/>
    <n v="0"/>
    <n v="0"/>
    <n v="0"/>
    <n v="0"/>
    <n v="0"/>
    <n v="0"/>
    <n v="0"/>
    <n v="1"/>
    <n v="0"/>
    <s v=""/>
    <n v="0"/>
    <n v="1"/>
    <n v="0"/>
    <n v="1"/>
    <n v="0"/>
    <n v="0"/>
    <n v="0"/>
    <s v="Oui"/>
    <x v="1"/>
    <s v="Oui"/>
    <s v="Ouest"/>
    <s v="Différent"/>
    <s v="Port-au-Prince"/>
    <s v="Différent"/>
    <s v="Non"/>
    <s v=""/>
    <s v=""/>
    <s v=""/>
    <s v=""/>
    <s v=""/>
    <s v=""/>
    <s v=""/>
    <s v=""/>
    <s v=""/>
    <s v=""/>
    <s v=""/>
    <s v=""/>
    <s v=""/>
    <s v=""/>
    <s v=""/>
    <s v=""/>
    <s v=""/>
    <s v=""/>
    <s v=""/>
    <s v=""/>
    <s v=""/>
    <s v=""/>
    <s v=""/>
    <s v="Non"/>
    <s v="Je ne sais pas, je ne souhaite pas répondre"/>
    <s v="Oui"/>
    <s v="Nippes"/>
    <s v="Meme"/>
    <s v="Miragoâne"/>
    <s v="Différent"/>
    <s v=""/>
    <s v=""/>
    <s v=""/>
    <s v=""/>
    <s v=""/>
    <s v=""/>
    <s v=""/>
    <s v=""/>
    <s v=""/>
    <s v=""/>
    <s v=""/>
    <s v=""/>
    <s v=""/>
    <s v=""/>
    <s v=""/>
    <s v=""/>
    <s v=""/>
    <s v=""/>
    <s v=""/>
    <s v=""/>
  </r>
  <r>
    <s v="a1b3ff5a-4666-4dea-91e7-373d1b57c890"/>
    <s v="2021-06-24"/>
    <s v="CRS"/>
    <s v="CRS"/>
    <s v="WR"/>
    <s v="Nippes"/>
    <s v="Petit Trou de Nippes"/>
    <s v="Petit Trou de Nippes"/>
    <s v="Centre-ville de Petit Trou / Ste Thérèse"/>
    <s v="Marché du centre-ville de Petit Trou des Nippes / Ste Thérèse"/>
    <s v="Milieu rural"/>
    <x v="1"/>
    <s v=""/>
    <s v=""/>
    <s v=""/>
    <s v=""/>
    <s v=""/>
    <s v=""/>
    <s v=""/>
    <s v=""/>
    <n v="25"/>
    <s v=""/>
    <s v=""/>
    <n v="25"/>
    <n v="56.6666666666666"/>
    <s v=""/>
    <s v=""/>
    <s v=""/>
    <x v="1"/>
    <s v="Détaillant mobile"/>
    <n v="1"/>
    <n v="0"/>
    <n v="0"/>
    <n v="0"/>
    <n v="0"/>
    <n v="0"/>
    <n v="0"/>
    <n v="0"/>
    <n v="0"/>
    <n v="0"/>
    <s v="Non, il n'y a pas eu de variation"/>
    <s v="Plus de 60"/>
    <s v=""/>
    <s v=""/>
    <s v=""/>
    <s v=""/>
    <s v=""/>
    <s v=""/>
    <s v=""/>
    <s v=""/>
    <s v="Oui"/>
    <s v=""/>
    <s v=""/>
    <s v="Oui"/>
    <s v="Je ne sais pas, je ne souhaite pas répondre"/>
    <s v=""/>
    <s v=""/>
    <s v=""/>
    <s v=""/>
    <s v=""/>
    <s v=""/>
    <s v=""/>
    <s v=""/>
    <s v=""/>
    <s v=""/>
    <s v=""/>
    <s v=""/>
    <s v=""/>
    <s v=""/>
    <s v=""/>
    <s v=""/>
    <s v=""/>
    <s v=""/>
    <s v=""/>
    <s v=""/>
    <s v=""/>
    <s v=""/>
    <s v=""/>
    <s v=""/>
    <s v=""/>
    <s v=""/>
    <x v="0"/>
    <s v=""/>
    <s v=""/>
    <s v=""/>
    <s v=""/>
    <s v=""/>
    <s v="Oui"/>
    <n v="0"/>
    <n v="0"/>
    <n v="0"/>
    <n v="1"/>
    <n v="1"/>
    <n v="0"/>
    <n v="0"/>
    <n v="0"/>
    <n v="0"/>
    <n v="0"/>
    <n v="0"/>
    <n v="1"/>
    <n v="0"/>
    <s v="Réapprovisionnement pas encore effectué"/>
    <s v="Savon pour se laver"/>
    <n v="0"/>
    <n v="0"/>
    <n v="0"/>
    <n v="0"/>
    <n v="0"/>
    <n v="0"/>
    <n v="0"/>
    <n v="1"/>
    <s v="Oui"/>
    <s v="Oui"/>
    <s v="Oui"/>
    <s v="Ouest"/>
    <s v="Différent"/>
    <s v="Petit-Goâve"/>
    <s v="Différent"/>
    <s v=""/>
    <s v=""/>
    <s v=""/>
    <s v=""/>
    <s v=""/>
    <s v=""/>
    <s v=""/>
    <s v=""/>
    <s v=""/>
    <s v=""/>
    <s v=""/>
    <s v=""/>
    <s v=""/>
    <s v=""/>
    <s v=""/>
    <s v=""/>
    <s v=""/>
    <s v=""/>
    <s v=""/>
    <s v=""/>
  </r>
  <r>
    <s v="6bb34958-45c9-4ed5-8a10-12c15eef8171"/>
    <s v="2021-06-24"/>
    <s v="CRS"/>
    <s v="CRS"/>
    <s v="WR"/>
    <s v="Nippes"/>
    <s v="Petit Trou de Nippes"/>
    <s v="Petit Trou de Nippes"/>
    <s v="Centre-ville de Petit Trou / Ste Thérèse"/>
    <s v="Marché du centre-ville de Petit Trou des Nippes / Ste Thérèse"/>
    <s v="Milieu rural"/>
    <x v="1"/>
    <n v="100"/>
    <n v="115.384615384615"/>
    <n v="86.956521739130395"/>
    <n v="103.448275862068"/>
    <n v="208"/>
    <n v="208.333333333333"/>
    <n v="750"/>
    <s v=""/>
    <s v=""/>
    <s v=""/>
    <s v=""/>
    <s v=""/>
    <s v=""/>
    <s v=""/>
    <s v=""/>
    <s v=""/>
    <x v="1"/>
    <s v="Détaillant sur une table"/>
    <n v="1"/>
    <n v="0"/>
    <n v="0"/>
    <n v="1"/>
    <n v="1"/>
    <n v="0"/>
    <n v="0"/>
    <n v="0"/>
    <n v="0"/>
    <n v="0"/>
    <s v="Oui, il y a plus de commerçants par rapport au mois passé"/>
    <s v="Entre 21 et 60"/>
    <s v="Oui"/>
    <s v="Oui"/>
    <s v="Non"/>
    <s v="Oui"/>
    <s v="Non"/>
    <s v="Oui"/>
    <s v="Je ne sais pas, je ne souhaite pas répondre"/>
    <s v=""/>
    <s v=""/>
    <s v=""/>
    <s v=""/>
    <s v=""/>
    <s v=""/>
    <s v=""/>
    <s v=""/>
    <s v="Oui"/>
    <n v="0"/>
    <n v="0"/>
    <n v="0"/>
    <n v="0"/>
    <n v="1"/>
    <n v="1"/>
    <n v="0"/>
    <n v="0"/>
    <n v="0"/>
    <n v="0"/>
    <n v="0"/>
    <n v="0"/>
    <n v="1"/>
    <n v="0"/>
    <s v="Réapprovisionnement pas encore effectué"/>
    <n v="0"/>
    <n v="1"/>
    <n v="1"/>
    <n v="0"/>
    <n v="0"/>
    <n v="0"/>
    <n v="0"/>
    <s v="Non"/>
    <x v="1"/>
    <s v="Oui"/>
    <s v="Nippes"/>
    <s v="Meme"/>
    <s v="Fonds des Nègres"/>
    <s v="Différent"/>
    <s v=""/>
    <s v=""/>
    <s v=""/>
    <s v=""/>
    <s v=""/>
    <s v=""/>
    <s v=""/>
    <s v=""/>
    <s v=""/>
    <s v=""/>
    <s v=""/>
    <s v=""/>
    <s v=""/>
    <s v=""/>
    <s v=""/>
    <s v=""/>
    <s v=""/>
    <s v=""/>
    <s v=""/>
    <s v=""/>
    <s v=""/>
    <s v=""/>
    <s v=""/>
    <s v=""/>
    <s v=""/>
    <s v=""/>
    <s v=""/>
    <s v=""/>
    <s v=""/>
    <s v=""/>
    <s v=""/>
    <s v=""/>
    <s v=""/>
    <s v=""/>
    <s v=""/>
    <s v=""/>
    <s v=""/>
    <s v=""/>
    <s v=""/>
    <s v=""/>
    <s v=""/>
    <s v=""/>
    <s v=""/>
    <s v=""/>
    <s v=""/>
    <s v=""/>
    <s v=""/>
    <s v=""/>
    <s v=""/>
    <s v=""/>
    <s v=""/>
  </r>
  <r>
    <s v="9a31697d-8140-4715-96bd-955794b7f6e9"/>
    <s v="2021-06-24"/>
    <s v="CRS"/>
    <s v="CRS"/>
    <s v="WR"/>
    <s v="Nippes"/>
    <s v="Petit Trou de Nippes"/>
    <s v="Petit Trou de Nippes"/>
    <s v="Centre-ville de Petit Trou / Ste Thérèse"/>
    <s v="Marché du centre-ville de Petit Trou des Nippes / Ste Thérèse"/>
    <s v="Milieu rural"/>
    <x v="1"/>
    <s v=""/>
    <s v=""/>
    <s v=""/>
    <s v=""/>
    <s v=""/>
    <s v=""/>
    <s v=""/>
    <n v="15"/>
    <n v="15"/>
    <n v="100"/>
    <s v=""/>
    <n v="25"/>
    <n v="43.965517241379303"/>
    <n v="75"/>
    <n v="5"/>
    <s v=""/>
    <x v="1"/>
    <s v="Détaillant sur une table"/>
    <n v="1"/>
    <n v="0"/>
    <n v="0"/>
    <n v="1"/>
    <n v="1"/>
    <n v="0"/>
    <n v="0"/>
    <n v="0"/>
    <n v="0"/>
    <n v="0"/>
    <s v="Non, il n'y a pas eu de variation"/>
    <s v="Entre 21 et 60"/>
    <s v=""/>
    <s v=""/>
    <s v=""/>
    <s v=""/>
    <s v=""/>
    <s v=""/>
    <s v=""/>
    <s v="Non"/>
    <s v="Je ne sais pas, je ne souhaite pas répondre"/>
    <s v="Oui"/>
    <s v=""/>
    <s v="Oui"/>
    <s v="Je ne sais pas, je ne souhaite pas répondre"/>
    <s v="Non"/>
    <s v="Je ne sais pas, je ne souhaite pas répondre"/>
    <s v=""/>
    <s v=""/>
    <s v=""/>
    <s v=""/>
    <s v=""/>
    <s v=""/>
    <s v=""/>
    <s v=""/>
    <s v=""/>
    <s v=""/>
    <s v=""/>
    <s v=""/>
    <s v=""/>
    <s v=""/>
    <s v=""/>
    <s v=""/>
    <s v=""/>
    <s v=""/>
    <s v=""/>
    <s v=""/>
    <s v=""/>
    <s v=""/>
    <s v=""/>
    <s v=""/>
    <x v="0"/>
    <s v=""/>
    <s v=""/>
    <s v=""/>
    <s v=""/>
    <s v=""/>
    <s v="Oui"/>
    <n v="0"/>
    <n v="0"/>
    <n v="0"/>
    <n v="0"/>
    <n v="0"/>
    <n v="0"/>
    <n v="0"/>
    <n v="0"/>
    <n v="0"/>
    <n v="0"/>
    <n v="0"/>
    <n v="1"/>
    <n v="0"/>
    <s v="Réapprovisionnement pas encore effectué"/>
    <s v="Papier toilette"/>
    <n v="0"/>
    <n v="0"/>
    <n v="0"/>
    <n v="1"/>
    <n v="0"/>
    <n v="0"/>
    <n v="0"/>
    <n v="0"/>
    <s v="Non"/>
    <s v="Non"/>
    <s v="Oui"/>
    <s v="Nippes"/>
    <s v="Meme"/>
    <s v="Fonds des Nègres"/>
    <s v="Différent"/>
    <s v=""/>
    <s v=""/>
    <s v=""/>
    <s v=""/>
    <s v=""/>
    <s v=""/>
    <s v=""/>
    <s v=""/>
    <s v=""/>
    <s v=""/>
    <s v=""/>
    <s v=""/>
    <s v=""/>
    <s v=""/>
    <s v=""/>
    <s v=""/>
    <s v=""/>
    <s v=""/>
    <s v=""/>
    <s v=""/>
  </r>
  <r>
    <s v="f10a4b8c-babf-42c8-9fab-11730bd0ca89"/>
    <s v="2021-06-24"/>
    <s v="CRS"/>
    <s v="CRS"/>
    <s v="WR"/>
    <s v="Nippes"/>
    <s v="Petit Trou de Nippes"/>
    <s v="Petit Trou de Nippes"/>
    <s v="Centre-ville de Petit Trou / Ste Thérèse"/>
    <s v="Marché du centre-ville de Petit Trou des Nippes / Ste Thérèse"/>
    <s v="Milieu rural"/>
    <x v="0"/>
    <s v=""/>
    <s v=""/>
    <s v=""/>
    <s v=""/>
    <s v=""/>
    <s v=""/>
    <s v=""/>
    <s v=""/>
    <s v=""/>
    <s v=""/>
    <s v=""/>
    <s v=""/>
    <s v=""/>
    <s v=""/>
    <s v=""/>
    <n v="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source aménagée (borne fontaine, pompe, etc.)"/>
    <s v="source"/>
    <s v="Il n'y a pas d'autres options dans ma zone"/>
    <s v=""/>
    <s v="Moins de 15 min au total"/>
    <s v="Non"/>
    <s v="Oui, parfois"/>
    <s v="Oui"/>
    <n v="0"/>
    <n v="0"/>
    <n v="0"/>
    <n v="0"/>
    <n v="1"/>
    <n v="0"/>
    <n v="0"/>
    <n v="0"/>
    <n v="0"/>
    <n v="0"/>
    <n v="0"/>
  </r>
  <r>
    <s v="d78a4d64-578b-48ea-9e21-3542c81acbee"/>
    <s v="2021-06-24"/>
    <s v="CRS"/>
    <s v="CRS"/>
    <s v="WR"/>
    <s v="Nippes"/>
    <s v="Petit Trou de Nippes"/>
    <s v="Petit Trou de Nippes"/>
    <s v="Centre-ville de Petit Trou / Ste Thérèse"/>
    <s v="Marché du centre-ville de Petit Trou des Nippes / Ste Thérèse"/>
    <s v="Milieu rural"/>
    <x v="0"/>
    <s v=""/>
    <s v=""/>
    <s v=""/>
    <s v=""/>
    <s v=""/>
    <s v=""/>
    <s v=""/>
    <s v=""/>
    <s v=""/>
    <s v=""/>
    <s v=""/>
    <s v=""/>
    <s v=""/>
    <s v=""/>
    <s v=""/>
    <n v="0"/>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source aménagée (borne fontaine, pompe, etc.)"/>
    <s v="source"/>
    <s v="Il n'y a pas d'autres options dans ma zone"/>
    <s v=""/>
    <s v="Moins de 15 min au total"/>
    <s v="Oui"/>
    <s v=""/>
    <s v="Oui"/>
    <n v="0"/>
    <n v="0"/>
    <n v="0"/>
    <n v="0"/>
    <n v="1"/>
    <n v="0"/>
    <n v="0"/>
    <n v="0"/>
    <n v="0"/>
    <n v="0"/>
    <n v="0"/>
  </r>
  <r>
    <s v="19756c96-62d0-4dbb-a759-900ebe0d1e11"/>
    <s v="2021-06-24"/>
    <s v="CRS"/>
    <s v="CRS"/>
    <s v="WR"/>
    <s v="Nippes"/>
    <s v="Petit Trou de Nippes"/>
    <s v="Petit Trou de Nippes"/>
    <s v="Centre-ville de Petit Trou / Ste Thérèse"/>
    <s v="Marché du centre-ville de Petit Trou des Nippes / Ste Thérèse"/>
    <s v="Milieu rural"/>
    <x v="0"/>
    <s v=""/>
    <s v=""/>
    <s v=""/>
    <s v=""/>
    <s v=""/>
    <s v=""/>
    <s v=""/>
    <s v=""/>
    <s v=""/>
    <s v=""/>
    <s v=""/>
    <s v=""/>
    <s v=""/>
    <s v=""/>
    <s v=""/>
    <n v="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source aménagée (borne fontaine, pompe, etc.)"/>
    <s v="source"/>
    <s v="C'est le moins cher"/>
    <s v=""/>
    <s v="Entre 15 min et 30 min au total"/>
    <s v="Non"/>
    <s v="Oui, chaque fois"/>
    <s v="Non"/>
    <s v=""/>
    <s v=""/>
    <s v=""/>
    <s v=""/>
    <s v=""/>
    <s v=""/>
    <s v=""/>
    <s v=""/>
    <s v=""/>
    <s v=""/>
    <s v=""/>
  </r>
  <r>
    <s v="75d40259-8d21-4621-b670-5b0850fe08e2"/>
    <s v="2021-06-24"/>
    <s v="CRS"/>
    <s v="CRS"/>
    <s v="WR"/>
    <s v="Nippes"/>
    <s v="Petit Trou de Nippes"/>
    <s v="Petit Trou de Nippes"/>
    <s v="Centre-ville de Petit Trou / Ste Thérèse"/>
    <s v="Marché du centre-ville de Petit Trou des Nippes / Ste Thérèse"/>
    <s v="Milieu rural"/>
    <x v="0"/>
    <s v=""/>
    <s v=""/>
    <s v=""/>
    <s v=""/>
    <s v=""/>
    <s v=""/>
    <s v=""/>
    <s v=""/>
    <s v=""/>
    <s v=""/>
    <s v=""/>
    <s v=""/>
    <s v=""/>
    <s v=""/>
    <s v=""/>
    <n v="0"/>
    <x v="0"/>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source aménagée (borne fontaine, pompe, etc.)"/>
    <s v="source"/>
    <s v="Il n'y a pas d'autres options dans ma zone"/>
    <s v=""/>
    <s v="Moins de 15 min au total"/>
    <s v="Non"/>
    <s v="Oui, parfois"/>
    <s v="Oui"/>
    <n v="0"/>
    <n v="0"/>
    <n v="0"/>
    <n v="0"/>
    <n v="1"/>
    <n v="0"/>
    <n v="0"/>
    <n v="0"/>
    <n v="0"/>
    <n v="0"/>
    <n v="0"/>
  </r>
  <r>
    <s v="9f9f275d-5404-4243-8c79-cdbb3af9369b"/>
    <s v="2021-06-24"/>
    <s v="CRS"/>
    <s v="CRS"/>
    <s v="WR"/>
    <s v="Nippes"/>
    <s v="Petit Trou de Nippes"/>
    <s v="Petit Trou de Nippes"/>
    <s v="Centre-ville de Petit Trou / Ste Thérèse"/>
    <s v="Marché du centre-ville de Petit Trou des Nippes / Ste Thérèse"/>
    <s v="Milieu rural"/>
    <x v="0"/>
    <s v=""/>
    <s v=""/>
    <s v=""/>
    <s v=""/>
    <s v=""/>
    <s v=""/>
    <s v=""/>
    <s v=""/>
    <s v=""/>
    <s v=""/>
    <s v=""/>
    <s v=""/>
    <s v=""/>
    <s v=""/>
    <s v=""/>
    <n v="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source aménagée (borne fontaine, pompe, etc.)"/>
    <s v="source"/>
    <s v="Il n'y a pas d'autres options dans ma zone"/>
    <s v=""/>
    <s v="Moins de 15 min au total"/>
    <s v="Non"/>
    <s v="Oui, parfois"/>
    <s v="Non"/>
    <s v=""/>
    <s v=""/>
    <s v=""/>
    <s v=""/>
    <s v=""/>
    <s v=""/>
    <s v=""/>
    <s v=""/>
    <s v=""/>
    <s v=""/>
    <s v=""/>
  </r>
  <r>
    <s v="67c03636-c87f-4840-afef-4764d7956489"/>
    <s v="2021-06-24"/>
    <s v="CRS"/>
    <s v="CRS"/>
    <s v="WR"/>
    <s v="Nippes"/>
    <s v="Petit Trou de Nippes"/>
    <s v="Petit Trou de Nippes"/>
    <s v="Centre-ville de Petit Trou / Ste Thérèse"/>
    <s v="Marché du centre-ville de Petit Trou des Nippes / Ste Thérèse"/>
    <s v="Milieu rural"/>
    <x v="0"/>
    <s v=""/>
    <s v=""/>
    <s v=""/>
    <s v=""/>
    <s v=""/>
    <s v=""/>
    <s v=""/>
    <s v=""/>
    <s v=""/>
    <s v=""/>
    <s v=""/>
    <s v=""/>
    <s v=""/>
    <s v=""/>
    <s v=""/>
    <n v="0"/>
    <x v="1"/>
    <s v=""/>
    <s v=""/>
    <s v=""/>
    <s v=""/>
    <s v=""/>
    <s v=""/>
    <s v=""/>
    <s v=""/>
    <s v=""/>
    <s v=""/>
    <s v=""/>
    <s v=""/>
    <s v=""/>
    <s v=""/>
    <s v=""/>
    <s v=""/>
    <s v=""/>
    <s v=""/>
    <s v=""/>
    <s v=""/>
    <s v=""/>
    <s v=""/>
    <s v=""/>
    <s v=""/>
    <s v=""/>
    <s v=""/>
    <s v=""/>
    <s v=""/>
    <s v=""/>
    <s v=""/>
    <s v=""/>
    <s v=""/>
    <s v=""/>
    <s v=""/>
    <s v=""/>
    <s v=""/>
    <s v=""/>
    <s v=""/>
    <s v=""/>
    <s v=""/>
    <s v=""/>
    <s v=""/>
    <s v=""/>
    <s v=""/>
    <s v=""/>
    <s v=""/>
    <s v=""/>
    <s v=""/>
    <s v=""/>
    <s v=""/>
    <s v=""/>
    <s v=""/>
    <x v="0"/>
    <s v=""/>
    <s v=""/>
    <s v=""/>
    <s v=""/>
    <s v=""/>
    <s v=""/>
    <s v=""/>
    <s v=""/>
    <s v=""/>
    <s v=""/>
    <s v=""/>
    <s v=""/>
    <s v=""/>
    <s v=""/>
    <s v=""/>
    <s v=""/>
    <s v=""/>
    <s v=""/>
    <s v=""/>
    <s v=""/>
    <s v=""/>
    <s v=""/>
    <s v=""/>
    <s v=""/>
    <s v=""/>
    <s v=""/>
    <s v=""/>
    <s v=""/>
    <s v=""/>
    <s v=""/>
    <s v=""/>
    <s v=""/>
    <s v=""/>
    <s v=""/>
    <s v=""/>
    <s v=""/>
    <s v="Oui, je vais parfois/souvent chercher l'eau"/>
    <s v="rivière ou source non aménagée"/>
    <s v="riv"/>
    <s v="L'eau est de meilleure qualité"/>
    <s v=""/>
    <s v="Entre 15 min et 30 min au total"/>
    <s v="Non"/>
    <s v="Non, jamais."/>
    <s v="Oui"/>
    <n v="0"/>
    <n v="0"/>
    <n v="0"/>
    <n v="1"/>
    <n v="0"/>
    <n v="0"/>
    <n v="0"/>
    <n v="0"/>
    <n v="0"/>
    <n v="0"/>
    <n v="0"/>
  </r>
  <r>
    <s v="5e25b747-c30b-4bd5-ba2b-29ffc538a2b4"/>
    <s v="2021-06-24"/>
    <s v="CRS"/>
    <s v="CRS"/>
    <s v="WR"/>
    <s v="Nippes"/>
    <s v="Petit Trou de Nippes"/>
    <s v="Petit Trou de Nippes"/>
    <s v="Centre-ville de Petit Trou / Ste Thérèse"/>
    <s v="Marché du centre-ville de Petit Trou des Nippes / Ste Thérèse"/>
    <s v="Milieu rural"/>
    <x v="1"/>
    <n v="87.5"/>
    <n v="96.153846153846104"/>
    <n v="86.956521739130395"/>
    <n v="86.2068965517241"/>
    <s v=""/>
    <s v=""/>
    <n v="400"/>
    <n v="30"/>
    <n v="25"/>
    <n v="75"/>
    <s v=""/>
    <n v="25"/>
    <n v="56.6666666666666"/>
    <n v="100"/>
    <s v=""/>
    <s v=""/>
    <x v="0"/>
    <s v="Détaillant sur une table"/>
    <n v="1"/>
    <n v="0"/>
    <n v="0"/>
    <n v="1"/>
    <n v="1"/>
    <n v="0"/>
    <n v="0"/>
    <n v="0"/>
    <n v="0"/>
    <n v="0"/>
    <s v="Oui, il y a plus de commerçants par rapport au mois passé"/>
    <s v="Entre 21 et 60"/>
    <s v="Oui"/>
    <s v="Oui"/>
    <s v="Oui"/>
    <s v="Oui"/>
    <s v=""/>
    <s v=""/>
    <s v="Oui"/>
    <s v="Oui"/>
    <s v="Oui"/>
    <s v="Oui"/>
    <s v=""/>
    <s v="Oui"/>
    <s v="Oui"/>
    <s v="Non"/>
    <s v=""/>
    <s v="Oui"/>
    <n v="0"/>
    <n v="0"/>
    <n v="0"/>
    <n v="0"/>
    <n v="1"/>
    <n v="1"/>
    <n v="0"/>
    <n v="0"/>
    <n v="0"/>
    <n v="0"/>
    <n v="0"/>
    <n v="0"/>
    <n v="0"/>
    <n v="0"/>
    <s v=""/>
    <n v="0"/>
    <n v="1"/>
    <n v="0"/>
    <n v="0"/>
    <n v="0"/>
    <n v="0"/>
    <n v="1"/>
    <s v="Oui"/>
    <x v="2"/>
    <s v="Oui"/>
    <s v="Nippes"/>
    <s v="Meme"/>
    <s v="Miragoâne"/>
    <s v="Différent"/>
    <s v="Non"/>
    <s v=""/>
    <s v=""/>
    <s v=""/>
    <s v=""/>
    <s v=""/>
    <s v=""/>
    <s v=""/>
    <s v=""/>
    <s v=""/>
    <s v=""/>
    <s v=""/>
    <s v=""/>
    <s v=""/>
    <s v=""/>
    <s v=""/>
    <s v=""/>
    <s v=""/>
    <s v=""/>
    <s v=""/>
    <s v=""/>
    <s v=""/>
    <s v=""/>
    <s v=""/>
    <s v="Oui"/>
    <s v="Oui"/>
    <s v="Oui"/>
    <s v="Ouest"/>
    <s v="Différent"/>
    <s v="Petit-Goâve"/>
    <s v="Différent"/>
    <s v=""/>
    <s v=""/>
    <s v=""/>
    <s v=""/>
    <s v=""/>
    <s v=""/>
    <s v=""/>
    <s v=""/>
    <s v=""/>
    <s v=""/>
    <s v=""/>
    <s v=""/>
    <s v=""/>
    <s v=""/>
    <s v=""/>
    <s v=""/>
    <s v=""/>
    <s v=""/>
    <s v=""/>
    <s v=""/>
  </r>
  <r>
    <s v="a3d2b754-eeab-4852-87e5-c9ada1d30a95"/>
    <s v="2021-06-24"/>
    <s v="CRS"/>
    <s v="CRS"/>
    <s v="WR"/>
    <s v="Nippes"/>
    <s v="Petit Trou de Nippes"/>
    <s v="Petit Trou de Nippes"/>
    <s v="Centre-ville de Petit Trou / Ste Thérèse"/>
    <s v="Marché du centre-ville de Petit Trou des Nippes / Ste Thérèse"/>
    <s v="Milieu rural"/>
    <x v="1"/>
    <n v="87.5"/>
    <n v="115.384615384615"/>
    <n v="108.695652173913"/>
    <n v="103.448275862068"/>
    <n v="208.333333333333"/>
    <n v="250"/>
    <n v="799"/>
    <s v=""/>
    <s v=""/>
    <s v=""/>
    <s v=""/>
    <s v=""/>
    <s v=""/>
    <s v=""/>
    <s v=""/>
    <s v=""/>
    <x v="1"/>
    <s v="Détaillant sur une table"/>
    <n v="1"/>
    <n v="0"/>
    <n v="0"/>
    <n v="1"/>
    <n v="1"/>
    <n v="0"/>
    <n v="0"/>
    <n v="0"/>
    <n v="0"/>
    <n v="0"/>
    <s v="Oui, il y a moins de commerçants par rapport au mois passé"/>
    <s v="Entre 21 et 60"/>
    <s v="Oui"/>
    <s v="Oui"/>
    <s v="Oui"/>
    <s v="Oui"/>
    <s v="Non"/>
    <s v="Oui"/>
    <s v="Oui"/>
    <s v=""/>
    <s v=""/>
    <s v=""/>
    <s v=""/>
    <s v=""/>
    <s v=""/>
    <s v=""/>
    <s v=""/>
    <s v="Oui"/>
    <n v="0"/>
    <n v="0"/>
    <n v="0"/>
    <n v="0"/>
    <n v="1"/>
    <n v="1"/>
    <n v="0"/>
    <n v="0"/>
    <n v="0"/>
    <n v="0"/>
    <n v="0"/>
    <n v="0"/>
    <n v="0"/>
    <n v="0"/>
    <s v=""/>
    <n v="0"/>
    <n v="1"/>
    <n v="0"/>
    <n v="1"/>
    <n v="0"/>
    <n v="1"/>
    <n v="0"/>
    <s v="Non"/>
    <x v="2"/>
    <s v="Oui"/>
    <s v="Ouest"/>
    <s v="Différent"/>
    <s v="Port-au-Prince"/>
    <s v="Différent"/>
    <s v=""/>
    <s v=""/>
    <s v=""/>
    <s v=""/>
    <s v=""/>
    <s v=""/>
    <s v=""/>
    <s v=""/>
    <s v=""/>
    <s v=""/>
    <s v=""/>
    <s v=""/>
    <s v=""/>
    <s v=""/>
    <s v=""/>
    <s v=""/>
    <s v=""/>
    <s v=""/>
    <s v=""/>
    <s v=""/>
    <s v=""/>
    <s v=""/>
    <s v=""/>
    <s v=""/>
    <s v=""/>
    <s v=""/>
    <s v=""/>
    <s v=""/>
    <s v=""/>
    <s v=""/>
    <s v=""/>
    <s v=""/>
    <s v=""/>
    <s v=""/>
    <s v=""/>
    <s v=""/>
    <s v=""/>
    <s v=""/>
    <s v=""/>
    <s v=""/>
    <s v=""/>
    <s v=""/>
    <s v=""/>
    <s v=""/>
    <s v=""/>
    <s v=""/>
    <s v=""/>
    <s v=""/>
    <s v=""/>
    <s v=""/>
    <s v=""/>
  </r>
  <r>
    <s v="daed8a13-42e5-46af-83b2-ec4d92670e41"/>
    <s v="2021-06-24"/>
    <s v="CRS"/>
    <s v="CRS"/>
    <s v="WR"/>
    <s v="Nippes"/>
    <s v="Petit Trou de Nippes"/>
    <s v="Petit Trou de Nippes"/>
    <s v="Centre-ville de Petit Trou / Ste Thérèse"/>
    <s v="Marché du centre-ville de Petit Trou des Nippes / Ste Thérèse"/>
    <s v="Milieu rural"/>
    <x v="1"/>
    <s v=""/>
    <s v=""/>
    <s v=""/>
    <s v=""/>
    <s v=""/>
    <s v=""/>
    <s v=""/>
    <s v=""/>
    <n v="25"/>
    <n v="50"/>
    <s v=""/>
    <n v="20"/>
    <n v="56.6666666666666"/>
    <n v="100"/>
    <n v="10"/>
    <s v=""/>
    <x v="1"/>
    <s v="Détaillant sur une table"/>
    <n v="1"/>
    <n v="0"/>
    <n v="0"/>
    <n v="1"/>
    <n v="1"/>
    <n v="0"/>
    <n v="0"/>
    <n v="0"/>
    <n v="0"/>
    <n v="0"/>
    <s v="Oui, il y a plus de commerçants par rapport au mois passé"/>
    <s v="Entre 21 et 60"/>
    <s v=""/>
    <s v=""/>
    <s v=""/>
    <s v=""/>
    <s v=""/>
    <s v=""/>
    <s v=""/>
    <s v=""/>
    <s v="Je ne sais pas, je ne souhaite pas répondre"/>
    <s v="Oui"/>
    <s v=""/>
    <s v="Oui"/>
    <s v="Je ne sais pas, je ne souhaite pas répondre"/>
    <s v="Non"/>
    <s v="Je ne sais pas, je ne souhaite pas répondre"/>
    <s v=""/>
    <s v=""/>
    <s v=""/>
    <s v=""/>
    <s v=""/>
    <s v=""/>
    <s v=""/>
    <s v=""/>
    <s v=""/>
    <s v=""/>
    <s v=""/>
    <s v=""/>
    <s v=""/>
    <s v=""/>
    <s v=""/>
    <s v=""/>
    <s v=""/>
    <s v=""/>
    <s v=""/>
    <s v=""/>
    <s v=""/>
    <s v=""/>
    <s v=""/>
    <s v=""/>
    <x v="0"/>
    <s v=""/>
    <s v=""/>
    <s v=""/>
    <s v=""/>
    <s v=""/>
    <s v="Non"/>
    <s v=""/>
    <s v=""/>
    <s v=""/>
    <s v=""/>
    <s v=""/>
    <s v=""/>
    <s v=""/>
    <s v=""/>
    <s v=""/>
    <s v=""/>
    <s v=""/>
    <s v=""/>
    <s v=""/>
    <s v=""/>
    <s v=""/>
    <s v=""/>
    <s v=""/>
    <s v=""/>
    <s v=""/>
    <s v=""/>
    <s v=""/>
    <s v=""/>
    <s v=""/>
    <s v="Oui"/>
    <s v="Non"/>
    <s v="Oui"/>
    <s v="Ouest"/>
    <s v="Différent"/>
    <s v="Port-au-Prince"/>
    <s v="Différent"/>
    <s v=""/>
    <s v=""/>
    <s v=""/>
    <s v=""/>
    <s v=""/>
    <s v=""/>
    <s v=""/>
    <s v=""/>
    <s v=""/>
    <s v=""/>
    <s v=""/>
    <s v=""/>
    <s v=""/>
    <s v=""/>
    <s v=""/>
    <s v=""/>
    <s v=""/>
    <s v=""/>
    <s v=""/>
    <s v=""/>
  </r>
</pivotCacheRecords>
</file>

<file path=xl/pivotCache/pivotCacheRecords8.xml><?xml version="1.0" encoding="utf-8"?>
<pivotCacheRecords xmlns="http://schemas.openxmlformats.org/spreadsheetml/2006/main" xmlns:r="http://schemas.openxmlformats.org/officeDocument/2006/relationships" count="196">
  <r>
    <s v="1298ff41-c961-4dee-b2d0-391fed9d9169"/>
    <s v="2021-06-28"/>
    <s v="MOJDDE"/>
    <s v="MOJDDE"/>
    <s v="SA0099"/>
    <s v="Sud"/>
    <s v="Port-à-Piment"/>
    <s v="Port-à-Piment"/>
    <s v="Port-à-piment"/>
    <s v="Marché de Port-à-Piment"/>
    <s v="Milieu rural"/>
    <s v="Enquête auprès d'un client (pour l'eau de boisson uniquement)"/>
    <s v=""/>
    <s v=""/>
    <s v=""/>
    <s v=""/>
    <s v=""/>
    <s v=""/>
    <s v=""/>
    <s v=""/>
    <s v=""/>
    <s v=""/>
    <s v=""/>
    <s v=""/>
    <s v=""/>
    <s v=""/>
    <s v=""/>
    <n v="0.2"/>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0"/>
    <s v="kiosque"/>
    <s v="Il n'y a pas d'autres options dans ma zone"/>
    <s v=""/>
    <s v="Moins de 15 min au total"/>
    <s v="Oui"/>
    <s v=""/>
    <x v="0"/>
    <s v=""/>
    <s v=""/>
    <x v="0"/>
    <s v=""/>
    <s v=""/>
    <s v=""/>
    <s v=""/>
    <x v="0"/>
    <x v="0"/>
    <x v="0"/>
    <x v="0"/>
    <s v=""/>
  </r>
  <r>
    <s v="818151e3-1d61-42d5-b70f-ca22f2fad81f"/>
    <s v="2021-06-28"/>
    <s v="MOJDDE"/>
    <s v="MOJDDE"/>
    <s v="SA0099"/>
    <s v="Sud"/>
    <s v="Port-à-Piment"/>
    <s v="Port-à-Piment"/>
    <s v="Port-à-piment"/>
    <s v="Marché de Port-à-Piment"/>
    <s v="Milieu rural"/>
    <s v="Enquête auprès d'un client (pour l'eau de boisson uniquement)"/>
    <s v=""/>
    <s v=""/>
    <s v=""/>
    <s v=""/>
    <s v=""/>
    <s v=""/>
    <s v=""/>
    <s v=""/>
    <s v=""/>
    <s v=""/>
    <s v=""/>
    <s v=""/>
    <s v=""/>
    <s v=""/>
    <s v=""/>
    <n v="0.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0"/>
    <s v="kiosque"/>
    <s v="Il n'y a pas d'autres options dans ma zone"/>
    <s v=""/>
    <s v="Entre 15 min et 30 min au total"/>
    <s v="Oui"/>
    <s v=""/>
    <x v="0"/>
    <s v=""/>
    <s v=""/>
    <x v="0"/>
    <s v=""/>
    <s v=""/>
    <s v=""/>
    <s v=""/>
    <x v="0"/>
    <x v="0"/>
    <x v="0"/>
    <x v="0"/>
    <s v=""/>
  </r>
  <r>
    <s v="00070e6e-6ad4-4a6f-a927-266650108af5"/>
    <s v="2021-06-28"/>
    <s v="MOJDDE"/>
    <s v="MOJDDE"/>
    <s v="SA0099"/>
    <s v="Sud"/>
    <s v="Port-à-Piment"/>
    <s v="Port-à-Piment"/>
    <s v="Port-à-piment"/>
    <s v="Marché de Port-à-Piment"/>
    <s v="Milieu rural"/>
    <s v="Enquête auprès d'un client (pour l'eau de boisson uniquement)"/>
    <s v=""/>
    <s v=""/>
    <s v=""/>
    <s v=""/>
    <s v=""/>
    <s v=""/>
    <s v=""/>
    <s v=""/>
    <s v=""/>
    <s v=""/>
    <s v=""/>
    <s v=""/>
    <s v=""/>
    <s v=""/>
    <s v=""/>
    <n v="0.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0"/>
    <s v="kiosque"/>
    <s v="Il n'y a pas d'autres options dans ma zone"/>
    <s v=""/>
    <s v="Entre 15 min et 30 min au total"/>
    <s v="Oui"/>
    <s v=""/>
    <x v="0"/>
    <s v=""/>
    <s v=""/>
    <x v="0"/>
    <s v=""/>
    <s v=""/>
    <s v=""/>
    <s v=""/>
    <x v="0"/>
    <x v="0"/>
    <x v="0"/>
    <x v="0"/>
    <s v=""/>
  </r>
  <r>
    <s v="bd2073bd-6495-4cd1-a233-aab9809cac10"/>
    <s v="2021-06-28"/>
    <s v="MOJDDE"/>
    <s v="MOJDDE"/>
    <s v="SA0099"/>
    <s v="Sud"/>
    <s v="Port-à-Piment"/>
    <s v="Port-à-Piment"/>
    <s v="Port-à-piment"/>
    <s v="Marché de Port-à-Piment"/>
    <s v="Milieu rural"/>
    <s v="Enquête auprès d'un client (pour l'eau de boisson uniquement)"/>
    <s v=""/>
    <s v=""/>
    <s v=""/>
    <s v=""/>
    <s v=""/>
    <s v=""/>
    <s v=""/>
    <s v=""/>
    <s v=""/>
    <s v=""/>
    <s v=""/>
    <s v=""/>
    <s v=""/>
    <s v=""/>
    <s v=""/>
    <n v="0.2"/>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0"/>
    <s v="kiosque"/>
    <s v="Il n'y a pas d'autres options dans ma zone"/>
    <s v=""/>
    <s v="Entre 15 min et 30 min au total"/>
    <s v="Oui"/>
    <s v=""/>
    <x v="1"/>
    <s v=""/>
    <s v=""/>
    <x v="0"/>
    <s v=""/>
    <s v=""/>
    <s v=""/>
    <s v=""/>
    <x v="0"/>
    <x v="0"/>
    <x v="0"/>
    <x v="0"/>
    <s v=""/>
  </r>
  <r>
    <s v="0eff3702-4dff-4fb8-8865-043b3cd10ff6"/>
    <s v="2021-06-28"/>
    <s v="MOJDDE"/>
    <s v="MOJDDE"/>
    <s v="SA0099"/>
    <s v="Sud"/>
    <s v="Port-à-Piment"/>
    <s v="Port-à-Piment"/>
    <s v="Port-à-piment"/>
    <s v="Marché de Port-à-Piment"/>
    <s v="Milieu rural"/>
    <s v="Enquête auprès d'un client (pour l'eau de boisson uniquement)"/>
    <s v=""/>
    <s v=""/>
    <s v=""/>
    <s v=""/>
    <s v=""/>
    <s v=""/>
    <s v=""/>
    <s v=""/>
    <s v=""/>
    <s v=""/>
    <s v=""/>
    <s v=""/>
    <s v=""/>
    <s v=""/>
    <s v=""/>
    <n v="0.2"/>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0"/>
    <s v="kiosque"/>
    <s v="L'eau est de meilleure qualité"/>
    <s v=""/>
    <s v="Entre 15 min et 30 min au total"/>
    <s v="Oui"/>
    <s v=""/>
    <x v="0"/>
    <s v=""/>
    <s v=""/>
    <x v="0"/>
    <s v=""/>
    <s v=""/>
    <s v=""/>
    <s v=""/>
    <x v="0"/>
    <x v="0"/>
    <x v="0"/>
    <x v="0"/>
    <s v=""/>
  </r>
  <r>
    <s v="d9933ac1-9795-4f07-818d-c02f88754597"/>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2a652808-f4a4-4a49-a026-8b8ebc85c1b0"/>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2"/>
    <n v="0"/>
    <n v="0"/>
    <x v="1"/>
    <n v="0"/>
    <n v="0"/>
    <n v="0"/>
    <n v="0"/>
    <x v="1"/>
    <x v="1"/>
    <x v="1"/>
    <x v="1"/>
    <s v=""/>
  </r>
  <r>
    <s v="9a11d1e7-aecb-4ff4-9b79-1ee3d763be47"/>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2"/>
    <n v="0"/>
    <n v="0"/>
    <x v="1"/>
    <n v="0"/>
    <n v="0"/>
    <n v="0"/>
    <n v="0"/>
    <x v="1"/>
    <x v="1"/>
    <x v="1"/>
    <x v="1"/>
    <s v=""/>
  </r>
  <r>
    <s v="063e3788-b5d3-4f99-add8-62dd44db6aa3"/>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2"/>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2"/>
    <n v="0"/>
    <n v="0"/>
    <x v="1"/>
    <n v="0"/>
    <n v="0"/>
    <n v="0"/>
    <n v="0"/>
    <x v="1"/>
    <x v="1"/>
    <x v="1"/>
    <x v="1"/>
    <s v=""/>
  </r>
  <r>
    <s v="f0260517-110d-4bd1-88cd-025e3e4d61c3"/>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2"/>
    <n v="0"/>
    <n v="0"/>
    <x v="1"/>
    <n v="0"/>
    <n v="0"/>
    <n v="0"/>
    <n v="0"/>
    <x v="1"/>
    <x v="1"/>
    <x v="1"/>
    <x v="1"/>
    <s v=""/>
  </r>
  <r>
    <s v="f9049e2d-c5fb-4ce8-a144-4394db3c0e36"/>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87928f2e-885c-4f1e-b275-e5e479f6008a"/>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2"/>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0fa2ed95-e6af-499c-a5a2-0c94f15fb05b"/>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2"/>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
  </r>
  <r>
    <s v="97209862-7e62-4c02-962b-9ac018828943"/>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
  </r>
  <r>
    <s v="b3ac3325-1cc6-4f3d-b9e0-0d40bd55589f"/>
    <s v="2021-06-22"/>
    <s v="CARE"/>
    <s v="CARE"/>
    <s v="LFP84"/>
    <s v="Grand'Anse"/>
    <s v="Beaumont"/>
    <s v="Beaumont"/>
    <s v="Centre-ville de Beaumont / Cassanette"/>
    <s v="Marché communal de Beaumont"/>
    <s v="Milieu urbain"/>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b9abe0b0-9055-460f-a5f7-fcb4a734e8e0"/>
    <s v="2021-06-24"/>
    <s v="CARE"/>
    <s v="CARE"/>
    <s v="MSA01"/>
    <s v="Grand'Anse"/>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Il n'y a pas d'autres options dans ma zone"/>
    <s v=""/>
    <s v="Moins de 15 min au total"/>
    <s v="Non"/>
    <s v="Oui, chaque fois"/>
    <x v="2"/>
    <n v="0"/>
    <n v="0"/>
    <x v="1"/>
    <n v="0"/>
    <n v="0"/>
    <n v="1"/>
    <n v="0"/>
    <x v="1"/>
    <x v="1"/>
    <x v="1"/>
    <x v="2"/>
    <s v=""/>
  </r>
  <r>
    <s v="db9b7f10-0320-4372-884e-954204ff68c2"/>
    <s v="2021-06-24"/>
    <s v="CARE"/>
    <s v="CARE"/>
    <s v="MSA01"/>
    <s v="Grand'Anse"/>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Autre"/>
    <s v="Parce que c’est la possibilité que j’ai, et je fais confiance à cette eau"/>
    <s v="Moins de 15 min au total"/>
    <s v="Non"/>
    <s v="Oui, chaque fois"/>
    <x v="2"/>
    <n v="0"/>
    <n v="0"/>
    <x v="1"/>
    <n v="0"/>
    <n v="0"/>
    <n v="1"/>
    <n v="0"/>
    <x v="1"/>
    <x v="1"/>
    <x v="1"/>
    <x v="2"/>
    <s v="Je paye 1000 HTG par mois pour mon abonnement d'eau"/>
  </r>
  <r>
    <s v="83f9ba1d-563f-4358-abb8-66fd58728ee5"/>
    <s v="2021-06-24"/>
    <s v="CARE"/>
    <s v="CARE"/>
    <s v="MSA01"/>
    <s v="Grand'Anse"/>
    <s v="Chambellan"/>
    <s v="Chambellan"/>
    <s v="Centre-ville de Chambellan / Dejean"/>
    <s v="Marché communal de Chambellan"/>
    <s v="Milieu rural"/>
    <s v="Enquête auprès d'un client (pour l'eau de boisson uniquement)"/>
    <s v=""/>
    <s v=""/>
    <s v=""/>
    <s v=""/>
    <s v=""/>
    <s v=""/>
    <s v=""/>
    <s v=""/>
    <s v=""/>
    <s v=""/>
    <s v=""/>
    <s v=""/>
    <s v=""/>
    <s v=""/>
    <s v=""/>
    <n v="13"/>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2"/>
    <n v="0"/>
    <n v="0"/>
    <x v="1"/>
    <n v="0"/>
    <n v="0"/>
    <n v="0"/>
    <n v="0"/>
    <x v="1"/>
    <x v="2"/>
    <x v="1"/>
    <x v="2"/>
    <s v=""/>
  </r>
  <r>
    <s v="fc895277-691e-409b-8c03-cb97b0c651da"/>
    <s v="2021-06-24"/>
    <s v="CARE"/>
    <s v="CARE"/>
    <s v="MSA01"/>
    <s v="Grand'Anse"/>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607351bf-b9f5-45f9-b1c3-22786d947176"/>
    <s v="2021-06-24"/>
    <s v="CARE"/>
    <s v="CARE"/>
    <s v="MSA01"/>
    <s v="Grand'Anse"/>
    <s v="Chambellan"/>
    <s v="Chambellan"/>
    <s v="Centre-ville de Chambellan / Dejean"/>
    <s v="Marché communal de Chambellan"/>
    <s v="Milieu rural"/>
    <s v="Enquête auprès d'un marchand"/>
    <s v=""/>
    <s v=""/>
    <s v=""/>
    <s v=""/>
    <s v=""/>
    <s v=""/>
    <s v=""/>
    <n v="15"/>
    <n v="25"/>
    <n v="30"/>
    <s v=""/>
    <n v="30"/>
    <n v="56.6666666666666"/>
    <n v="75"/>
    <n v="5"/>
    <s v=""/>
    <s v="Femme"/>
    <s v="Détaillant sur une table"/>
    <n v="1"/>
    <n v="0"/>
    <n v="0"/>
    <n v="0"/>
    <n v="0"/>
    <n v="0"/>
    <n v="0"/>
    <n v="0"/>
    <n v="0"/>
    <n v="0"/>
    <s v="Non, il n'y a pas eu de variation"/>
    <s v="Plus de 60"/>
    <s v=""/>
    <s v=""/>
    <s v=""/>
    <s v=""/>
    <s v=""/>
    <s v=""/>
    <s v=""/>
    <s v="Non"/>
    <s v="Oui"/>
    <s v="Oui"/>
    <s v=""/>
    <s v="Oui"/>
    <s v="Oui"/>
    <s v="Oui"/>
    <s v="Oui"/>
    <s v=""/>
    <s v=""/>
    <s v=""/>
    <s v=""/>
    <s v=""/>
    <s v=""/>
    <s v=""/>
    <s v=""/>
    <s v=""/>
    <s v=""/>
    <s v=""/>
    <s v=""/>
    <s v=""/>
    <s v=""/>
    <s v=""/>
    <s v=""/>
    <s v=""/>
    <s v=""/>
    <s v=""/>
    <s v=""/>
    <s v=""/>
    <s v=""/>
    <s v=""/>
    <s v=""/>
    <s v=""/>
    <s v=""/>
    <s v=""/>
    <s v=""/>
    <s v=""/>
    <s v=""/>
    <s v="Non"/>
    <s v=""/>
    <s v=""/>
    <s v=""/>
    <s v=""/>
    <s v=""/>
    <s v=""/>
    <s v=""/>
    <s v=""/>
    <s v=""/>
    <s v=""/>
    <s v=""/>
    <s v=""/>
    <s v=""/>
    <s v=""/>
    <s v=""/>
    <s v=""/>
    <s v=""/>
    <s v=""/>
    <s v=""/>
    <s v=""/>
    <s v=""/>
    <s v=""/>
    <s v=""/>
    <s v="Oui"/>
    <s v="Oui"/>
    <s v="Oui"/>
    <s v="Grand'Anse"/>
    <s v="Meme"/>
    <s v="Jérémie"/>
    <s v="Différent"/>
    <s v=""/>
    <x v="2"/>
    <s v=""/>
    <s v=""/>
    <s v=""/>
    <s v=""/>
    <s v=""/>
    <s v=""/>
    <x v="3"/>
    <s v=""/>
    <s v=""/>
    <x v="0"/>
    <s v=""/>
    <s v=""/>
    <s v=""/>
    <s v=""/>
    <x v="0"/>
    <x v="0"/>
    <x v="0"/>
    <x v="0"/>
    <s v=""/>
  </r>
  <r>
    <s v="06e40db0-77d2-480b-81c1-b1fcaff358d9"/>
    <s v="2021-06-24"/>
    <s v="CARE"/>
    <s v="CARE"/>
    <s v="MSA01"/>
    <s v="Grand'Anse"/>
    <s v="Chambellan"/>
    <s v="Chambellan"/>
    <s v="Centre-ville de Chambellan / Dejean"/>
    <s v="Marché communal de Chambellan"/>
    <s v="Milieu rural"/>
    <s v="Enquête auprès d'un marchand"/>
    <s v=""/>
    <s v=""/>
    <s v=""/>
    <s v=""/>
    <s v=""/>
    <s v=""/>
    <s v=""/>
    <n v="15"/>
    <n v="25"/>
    <n v="30"/>
    <s v=""/>
    <n v="30"/>
    <n v="56.6666666666666"/>
    <n v="75"/>
    <n v="5"/>
    <s v=""/>
    <s v="Femme"/>
    <s v="Détaillant sur une table"/>
    <n v="1"/>
    <n v="0"/>
    <n v="0"/>
    <n v="0"/>
    <n v="0"/>
    <n v="0"/>
    <n v="0"/>
    <n v="0"/>
    <n v="0"/>
    <n v="0"/>
    <s v="Non, il n'y a pas eu de variation"/>
    <s v="Entre 21 et 60"/>
    <s v=""/>
    <s v=""/>
    <s v=""/>
    <s v=""/>
    <s v=""/>
    <s v=""/>
    <s v=""/>
    <s v="Non"/>
    <s v="Oui"/>
    <s v="Oui"/>
    <s v=""/>
    <s v="Je ne sais pas, je ne souhaite pas répondre"/>
    <s v="Oui"/>
    <s v="Oui"/>
    <s v="Oui"/>
    <s v=""/>
    <s v=""/>
    <s v=""/>
    <s v=""/>
    <s v=""/>
    <s v=""/>
    <s v=""/>
    <s v=""/>
    <s v=""/>
    <s v=""/>
    <s v=""/>
    <s v=""/>
    <s v=""/>
    <s v=""/>
    <s v=""/>
    <s v=""/>
    <s v=""/>
    <s v=""/>
    <s v=""/>
    <s v=""/>
    <s v=""/>
    <s v=""/>
    <s v=""/>
    <s v=""/>
    <s v=""/>
    <s v=""/>
    <s v=""/>
    <s v=""/>
    <s v=""/>
    <s v=""/>
    <s v="Non"/>
    <s v=""/>
    <s v=""/>
    <s v=""/>
    <s v=""/>
    <s v=""/>
    <s v=""/>
    <s v=""/>
    <s v=""/>
    <s v=""/>
    <s v=""/>
    <s v=""/>
    <s v=""/>
    <s v=""/>
    <s v=""/>
    <s v=""/>
    <s v=""/>
    <s v=""/>
    <s v=""/>
    <s v=""/>
    <s v=""/>
    <s v=""/>
    <s v=""/>
    <s v=""/>
    <s v="Oui"/>
    <s v="Oui"/>
    <s v="Oui"/>
    <s v="Grand'Anse"/>
    <s v="Meme"/>
    <s v="Jérémie"/>
    <s v="Différent"/>
    <s v=""/>
    <x v="2"/>
    <s v=""/>
    <s v=""/>
    <s v=""/>
    <s v=""/>
    <s v=""/>
    <s v=""/>
    <x v="3"/>
    <s v=""/>
    <s v=""/>
    <x v="0"/>
    <s v=""/>
    <s v=""/>
    <s v=""/>
    <s v=""/>
    <x v="0"/>
    <x v="0"/>
    <x v="0"/>
    <x v="0"/>
    <s v=""/>
  </r>
  <r>
    <s v="6f556e2a-957c-4942-b128-417106e4c743"/>
    <s v="2021-06-24"/>
    <s v="CARE"/>
    <s v="CARE"/>
    <s v="MSA01"/>
    <s v="Grand'Anse"/>
    <s v="Chambellan"/>
    <s v="Chambellan"/>
    <s v="Centre-ville de Chambellan / Dejean"/>
    <s v="Marché communal de Chambellan"/>
    <s v="Milieu rural"/>
    <s v="Enquête auprès d'un marchand"/>
    <s v=""/>
    <s v=""/>
    <s v=""/>
    <s v=""/>
    <s v=""/>
    <s v=""/>
    <s v=""/>
    <n v="15"/>
    <n v="25"/>
    <n v="30"/>
    <s v=""/>
    <n v="30"/>
    <n v="56.6666666666666"/>
    <n v="75"/>
    <n v="5"/>
    <s v=""/>
    <s v="Femme"/>
    <s v="Détaillant sur une table"/>
    <n v="1"/>
    <n v="0"/>
    <n v="0"/>
    <n v="0"/>
    <n v="0"/>
    <n v="0"/>
    <n v="0"/>
    <n v="0"/>
    <n v="0"/>
    <n v="0"/>
    <s v="Je ne sais pas / Je ne souhaite pas répondre"/>
    <s v="Entre 21 et 60"/>
    <s v=""/>
    <s v=""/>
    <s v=""/>
    <s v=""/>
    <s v=""/>
    <s v=""/>
    <s v=""/>
    <s v="Non"/>
    <s v="Oui"/>
    <s v="Oui"/>
    <s v=""/>
    <s v="Oui"/>
    <s v="Oui"/>
    <s v="Oui"/>
    <s v="Oui"/>
    <s v=""/>
    <s v=""/>
    <s v=""/>
    <s v=""/>
    <s v=""/>
    <s v=""/>
    <s v=""/>
    <s v=""/>
    <s v=""/>
    <s v=""/>
    <s v=""/>
    <s v=""/>
    <s v=""/>
    <s v=""/>
    <s v=""/>
    <s v=""/>
    <s v=""/>
    <s v=""/>
    <s v=""/>
    <s v=""/>
    <s v=""/>
    <s v=""/>
    <s v=""/>
    <s v=""/>
    <s v=""/>
    <s v=""/>
    <s v=""/>
    <s v=""/>
    <s v=""/>
    <s v=""/>
    <s v="Non"/>
    <s v=""/>
    <s v=""/>
    <s v=""/>
    <s v=""/>
    <s v=""/>
    <s v=""/>
    <s v=""/>
    <s v=""/>
    <s v=""/>
    <s v=""/>
    <s v=""/>
    <s v=""/>
    <s v=""/>
    <s v=""/>
    <s v=""/>
    <s v=""/>
    <s v=""/>
    <s v=""/>
    <s v=""/>
    <s v=""/>
    <s v=""/>
    <s v=""/>
    <s v=""/>
    <s v="Non"/>
    <s v="Oui"/>
    <s v="Oui"/>
    <s v="Grand'Anse"/>
    <s v="Meme"/>
    <s v="Jérémie"/>
    <s v="Différent"/>
    <s v=""/>
    <x v="2"/>
    <s v=""/>
    <s v=""/>
    <s v=""/>
    <s v=""/>
    <s v=""/>
    <s v=""/>
    <x v="3"/>
    <s v=""/>
    <s v=""/>
    <x v="0"/>
    <s v=""/>
    <s v=""/>
    <s v=""/>
    <s v=""/>
    <x v="0"/>
    <x v="0"/>
    <x v="0"/>
    <x v="0"/>
    <s v=""/>
  </r>
  <r>
    <s v="be5d6d5b-31e9-4c4c-92c8-0c1195065020"/>
    <s v="2021-06-24"/>
    <s v="CARE"/>
    <s v="CARE"/>
    <s v="MSA01"/>
    <s v="Grand'Anse"/>
    <s v="Chambellan"/>
    <s v="Chambellan"/>
    <s v="Centre-ville de Chambellan / Dejean"/>
    <s v="Marché communal de Chambellan"/>
    <s v="Milieu rural"/>
    <s v="Enquête auprès d'un marchand"/>
    <s v=""/>
    <s v=""/>
    <s v=""/>
    <s v=""/>
    <s v=""/>
    <s v=""/>
    <s v=""/>
    <n v="15"/>
    <n v="25"/>
    <n v="30"/>
    <s v=""/>
    <n v="30"/>
    <n v="56.6666666666666"/>
    <n v="75"/>
    <n v="5"/>
    <s v=""/>
    <s v="Femme"/>
    <s v="Détaillant sur une table"/>
    <n v="1"/>
    <n v="0"/>
    <n v="0"/>
    <n v="0"/>
    <n v="0"/>
    <n v="0"/>
    <n v="0"/>
    <n v="0"/>
    <n v="0"/>
    <n v="0"/>
    <s v="Oui, il y a plus de commerçants par rapport au mois passé"/>
    <s v="Entre 21 et 60"/>
    <s v=""/>
    <s v=""/>
    <s v=""/>
    <s v=""/>
    <s v=""/>
    <s v=""/>
    <s v=""/>
    <s v="Non"/>
    <s v="Oui"/>
    <s v="Oui"/>
    <s v=""/>
    <s v="Oui"/>
    <s v="Oui"/>
    <s v="Oui"/>
    <s v="Oui"/>
    <s v=""/>
    <s v=""/>
    <s v=""/>
    <s v=""/>
    <s v=""/>
    <s v=""/>
    <s v=""/>
    <s v=""/>
    <s v=""/>
    <s v=""/>
    <s v=""/>
    <s v=""/>
    <s v=""/>
    <s v=""/>
    <s v=""/>
    <s v=""/>
    <s v=""/>
    <s v=""/>
    <s v=""/>
    <s v=""/>
    <s v=""/>
    <s v=""/>
    <s v=""/>
    <s v=""/>
    <s v=""/>
    <s v=""/>
    <s v=""/>
    <s v=""/>
    <s v=""/>
    <s v=""/>
    <s v="Non"/>
    <s v=""/>
    <s v=""/>
    <s v=""/>
    <s v=""/>
    <s v=""/>
    <s v=""/>
    <s v=""/>
    <s v=""/>
    <s v=""/>
    <s v=""/>
    <s v=""/>
    <s v=""/>
    <s v=""/>
    <s v=""/>
    <s v=""/>
    <s v=""/>
    <s v=""/>
    <s v=""/>
    <s v=""/>
    <s v=""/>
    <s v=""/>
    <s v=""/>
    <s v=""/>
    <s v="Oui"/>
    <s v="Oui"/>
    <s v="Oui"/>
    <s v="Grand'Anse"/>
    <s v="Meme"/>
    <s v="Jérémie"/>
    <s v="Différent"/>
    <s v=""/>
    <x v="2"/>
    <s v=""/>
    <s v=""/>
    <s v=""/>
    <s v=""/>
    <s v=""/>
    <s v=""/>
    <x v="3"/>
    <s v=""/>
    <s v=""/>
    <x v="0"/>
    <s v=""/>
    <s v=""/>
    <s v=""/>
    <s v=""/>
    <x v="0"/>
    <x v="0"/>
    <x v="0"/>
    <x v="0"/>
    <s v=""/>
  </r>
  <r>
    <s v="31d700a1-fbda-4902-9de1-cc3f3a3ef8e0"/>
    <s v="2021-06-24"/>
    <s v="CARE"/>
    <s v="CARE"/>
    <s v="MSA01"/>
    <s v="Grand'Anse"/>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2"/>
    <n v="0"/>
    <n v="0"/>
    <x v="1"/>
    <n v="0"/>
    <n v="0"/>
    <n v="0"/>
    <n v="0"/>
    <x v="1"/>
    <x v="2"/>
    <x v="1"/>
    <x v="2"/>
    <s v=""/>
  </r>
  <r>
    <s v="6c807fce-0ac0-45fe-a489-9eb4a259d571"/>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0.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3"/>
    <s v="branchement"/>
    <s v="C'est le moins cher"/>
    <s v=""/>
    <s v="Moins de 15 min au total"/>
    <s v="Non"/>
    <s v="Oui, chaque fois"/>
    <x v="0"/>
    <s v=""/>
    <s v=""/>
    <x v="0"/>
    <s v=""/>
    <s v=""/>
    <s v=""/>
    <s v=""/>
    <x v="0"/>
    <x v="0"/>
    <x v="0"/>
    <x v="0"/>
    <s v="La personne déclare qu’elle n'achète pas d’eau potable parce qu’elle a des tuyaux à la maison, mais ils vendent aux gens des seaux d’eau de 2 à 5 gourdes."/>
  </r>
  <r>
    <s v="346ed950-d34c-4a64-9c3c-550e2ef35e56"/>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1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La personne a déclaré que l'eau qu'elle boit est achetée au distributeur Blue Heaven. Pour lui c'est une eau très fiable. "/>
  </r>
  <r>
    <s v="b96ce766-819e-4e39-b20c-587d86df10e3"/>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6f508c77-c754-4e42-806b-019f97c71b5a"/>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2"/>
    <n v="0"/>
    <n v="1"/>
    <x v="1"/>
    <n v="0"/>
    <n v="0"/>
    <n v="0"/>
    <n v="0"/>
    <x v="1"/>
    <x v="2"/>
    <x v="1"/>
    <x v="2"/>
    <s v=""/>
  </r>
  <r>
    <s v="872b4835-cce1-42e8-b79d-87b5dd69f0b0"/>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2"/>
    <n v="0"/>
    <n v="0"/>
    <x v="1"/>
    <n v="0"/>
    <n v="0"/>
    <n v="0"/>
    <n v="0"/>
    <x v="1"/>
    <x v="2"/>
    <x v="1"/>
    <x v="2"/>
    <s v=""/>
  </r>
  <r>
    <s v="feff33cd-4415-464c-8a58-2c7e5e9f24c6"/>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3"/>
    <s v="branchement"/>
    <s v="C'est le moins cher"/>
    <s v=""/>
    <s v="Moins de 15 min au total"/>
    <s v="Non"/>
    <s v="Non, jamais."/>
    <x v="2"/>
    <n v="0"/>
    <n v="0"/>
    <x v="1"/>
    <n v="0"/>
    <n v="0"/>
    <n v="0"/>
    <n v="1"/>
    <x v="1"/>
    <x v="1"/>
    <x v="1"/>
    <x v="2"/>
    <s v="La personne a déclaré que l’eau qu’elle boit vient d’un tuyau à son domicile. A part le tuyau, s’il a besoin d’eau il achète à un bassin dans le quartier. C’est vendu 10 HTG pour un bokit. La personne ne traite jamais l’eau avant de la boire. "/>
  </r>
  <r>
    <s v="4f171898-08bb-4f1b-abf0-b9dcd72162f5"/>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74ef1536-f7e0-4fc2-89be-9d7d632b1dd8"/>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12.5"/>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2"/>
    <n v="0"/>
    <n v="0"/>
    <x v="1"/>
    <n v="0"/>
    <n v="0"/>
    <n v="0"/>
    <n v="0"/>
    <x v="1"/>
    <x v="1"/>
    <x v="1"/>
    <x v="1"/>
    <s v="Le gallon qu'il utilise est un gallon jaune moyen rempli d'un bokit"/>
  </r>
  <r>
    <s v="58a5ea53-edd9-4bbd-8774-2fdebc8267b1"/>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c0a3b243-6987-4407-8185-32abf3f57fbc"/>
    <s v="2021-06-22"/>
    <s v="Save the Children"/>
    <s v="Save the Children"/>
    <s v="ASV758"/>
    <s v="Artibonite"/>
    <s v="L'Estère"/>
    <s v="L'Estère"/>
    <s v="Centre-ville de l'Estère"/>
    <s v="Marché L'Estère"/>
    <s v="Milieu urbain"/>
    <s v="Enquête auprès d'un client (pour l'eau de boisson uniquement)"/>
    <s v=""/>
    <s v=""/>
    <s v=""/>
    <s v=""/>
    <s v=""/>
    <s v=""/>
    <s v=""/>
    <s v=""/>
    <s v=""/>
    <s v=""/>
    <s v=""/>
    <s v=""/>
    <s v=""/>
    <s v=""/>
    <s v=""/>
    <n v="15"/>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Il n'y a pas d'autres options dans ma zone"/>
    <s v=""/>
    <s v="Entre 15 min et 30 min au total"/>
    <s v="Oui"/>
    <s v=""/>
    <x v="2"/>
    <n v="0"/>
    <n v="0"/>
    <x v="1"/>
    <n v="0"/>
    <n v="0"/>
    <n v="0"/>
    <n v="0"/>
    <x v="1"/>
    <x v="2"/>
    <x v="1"/>
    <x v="2"/>
    <s v=""/>
  </r>
  <r>
    <s v="d8f63886-34ce-4592-b051-21ebfddfc2e1"/>
    <s v="2021-06-23"/>
    <s v="Mercy Corps"/>
    <s v="Mercy Corps"/>
    <s v="MC01"/>
    <s v="Ouest"/>
    <s v="Croix-Des-Bouquets"/>
    <s v="Croix-Des-Bouquets"/>
    <s v="Bon repos"/>
    <s v="Marché Séradot"/>
    <s v="Milieu urbain"/>
    <s v="Enquête auprès d'un client (pour l'eau de boisson uniquement)"/>
    <s v=""/>
    <s v=""/>
    <s v=""/>
    <s v=""/>
    <s v=""/>
    <s v=""/>
    <s v=""/>
    <s v=""/>
    <s v=""/>
    <s v=""/>
    <m/>
    <s v=""/>
    <s v=""/>
    <s v=""/>
    <s v=""/>
    <n v="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2"/>
    <n v="0"/>
    <n v="0"/>
    <x v="1"/>
    <n v="0"/>
    <n v="0"/>
    <n v="0"/>
    <n v="0"/>
    <x v="1"/>
    <x v="1"/>
    <x v="1"/>
    <x v="1"/>
    <s v=""/>
  </r>
  <r>
    <s v="8719e08c-04ff-49a2-99bb-0b4af105575e"/>
    <s v="2021-06-23"/>
    <s v="Mercy Corps"/>
    <s v="Mercy Corps"/>
    <s v="MC01"/>
    <s v="Ouest"/>
    <s v="Croix-Des-Bouquets"/>
    <s v="Croix-Des-Bouquets"/>
    <s v="Bon repos"/>
    <s v="Marché Séradot"/>
    <s v="Milieu urbain"/>
    <s v="Enquête auprès d'un client (pour l'eau de boisson uniquement)"/>
    <s v=""/>
    <s v=""/>
    <s v=""/>
    <s v=""/>
    <s v=""/>
    <s v=""/>
    <s v=""/>
    <s v=""/>
    <s v=""/>
    <s v=""/>
    <s v=""/>
    <s v=""/>
    <s v=""/>
    <s v=""/>
    <s v=""/>
    <n v="6"/>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f5772c76-ffdf-49f9-a0e8-e75e86d1693c"/>
    <s v="2021-06-23"/>
    <s v="Mercy Corps"/>
    <s v="Mercy Corps"/>
    <s v="MC01"/>
    <s v="Ouest"/>
    <s v="Croix-Des-Bouquets"/>
    <s v="Croix-Des-Bouquets"/>
    <s v="Bon repos"/>
    <s v="Marché Séradot"/>
    <s v="Milieu urbain"/>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Il n'y a pas d'autres options dans ma zone"/>
    <s v=""/>
    <s v="Moins de 15 min au total"/>
    <s v="Je ne sais pas, je ne souhaite pas répondre"/>
    <s v=""/>
    <x v="0"/>
    <s v=""/>
    <s v=""/>
    <x v="0"/>
    <s v=""/>
    <s v=""/>
    <s v=""/>
    <s v=""/>
    <x v="0"/>
    <x v="0"/>
    <x v="0"/>
    <x v="0"/>
    <s v=""/>
  </r>
  <r>
    <s v="550c7975-6791-4fe5-ac8a-98e8db523841"/>
    <s v="2021-06-23"/>
    <s v="Mercy Corps"/>
    <s v="Mercy Corps"/>
    <s v="MC01"/>
    <s v="Ouest"/>
    <s v="Croix-Des-Bouquets"/>
    <s v="Croix-Des-Bouquets"/>
    <s v="Bon repos"/>
    <s v="Marché Séradot"/>
    <s v="Milieu urbain"/>
    <s v="Enquête auprès d'un client (pour l'eau de boisson uniquement)"/>
    <s v=""/>
    <s v=""/>
    <s v=""/>
    <s v=""/>
    <s v=""/>
    <s v=""/>
    <s v=""/>
    <s v=""/>
    <s v=""/>
    <s v=""/>
    <s v=""/>
    <s v=""/>
    <s v=""/>
    <s v=""/>
    <s v=""/>
    <n v="6"/>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Je ne sais pas, je ne souhaite pas répondre"/>
    <s v=""/>
    <x v="1"/>
    <s v=""/>
    <s v=""/>
    <x v="0"/>
    <s v=""/>
    <s v=""/>
    <s v=""/>
    <s v=""/>
    <x v="0"/>
    <x v="0"/>
    <x v="0"/>
    <x v="0"/>
    <s v=""/>
  </r>
  <r>
    <s v="52221206-c3e5-4a94-95c3-bdabf431145c"/>
    <s v="2021-06-23"/>
    <s v="Mercy Corps"/>
    <s v="Mercy Corps"/>
    <s v="MC01"/>
    <s v="Ouest"/>
    <s v="Croix-Des-Bouquets"/>
    <s v="Croix-Des-Bouquets"/>
    <s v="Bon repos"/>
    <s v="Marché Séradot"/>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C'est le plus près / pratique pour moi"/>
    <s v=""/>
    <s v="Moins de 15 min au total"/>
    <s v="Je ne sais pas, je ne souhaite pas répondre"/>
    <s v=""/>
    <x v="2"/>
    <n v="0"/>
    <n v="1"/>
    <x v="1"/>
    <n v="0"/>
    <n v="0"/>
    <n v="0"/>
    <n v="0"/>
    <x v="1"/>
    <x v="1"/>
    <x v="1"/>
    <x v="2"/>
    <s v=""/>
  </r>
  <r>
    <s v="60a2f2a5-e2b3-4e47-bd5e-53c8ee3d52d2"/>
    <s v="2021-06-23"/>
    <s v="Mercy Corps"/>
    <s v="Mercy Corps"/>
    <s v="MC01"/>
    <s v="Ouest"/>
    <s v="Croix-Des-Bouquets"/>
    <s v="Croix-Des-Bouquets"/>
    <s v="Bon repos"/>
    <s v="Marché Séradot"/>
    <s v="Milieu urbain"/>
    <s v="Enquête auprès d'un marchand"/>
    <s v=""/>
    <s v=""/>
    <s v=""/>
    <s v=""/>
    <s v=""/>
    <s v=""/>
    <s v=""/>
    <n v="30"/>
    <n v="15"/>
    <n v="60"/>
    <s v=""/>
    <n v="25"/>
    <n v="75"/>
    <n v="100"/>
    <n v="5"/>
    <s v=""/>
    <s v="Femme"/>
    <s v="Détaillant sur une table"/>
    <n v="1"/>
    <n v="0"/>
    <n v="0"/>
    <n v="0"/>
    <n v="0"/>
    <n v="0"/>
    <n v="0"/>
    <n v="0"/>
    <n v="0"/>
    <n v="0"/>
    <s v="Oui, il y a moins de commerçants par rapport au mois passé"/>
    <s v="Moins de 20"/>
    <s v=""/>
    <s v=""/>
    <s v=""/>
    <s v=""/>
    <s v=""/>
    <s v=""/>
    <s v=""/>
    <s v="Oui"/>
    <s v="Oui"/>
    <s v="Oui"/>
    <s v=""/>
    <s v="Oui"/>
    <s v="Oui"/>
    <s v="Oui"/>
    <s v="Oui"/>
    <s v=""/>
    <s v=""/>
    <s v=""/>
    <s v=""/>
    <s v=""/>
    <s v=""/>
    <s v=""/>
    <s v=""/>
    <s v=""/>
    <s v=""/>
    <s v=""/>
    <s v=""/>
    <s v=""/>
    <s v=""/>
    <s v=""/>
    <s v=""/>
    <s v=""/>
    <s v=""/>
    <s v=""/>
    <s v=""/>
    <s v=""/>
    <s v=""/>
    <s v=""/>
    <s v=""/>
    <s v=""/>
    <s v=""/>
    <s v=""/>
    <s v=""/>
    <s v=""/>
    <s v=""/>
    <s v="Non"/>
    <s v=""/>
    <s v=""/>
    <s v=""/>
    <s v=""/>
    <s v=""/>
    <s v=""/>
    <s v=""/>
    <s v=""/>
    <s v=""/>
    <s v=""/>
    <s v=""/>
    <s v=""/>
    <s v=""/>
    <s v=""/>
    <s v=""/>
    <s v=""/>
    <s v=""/>
    <s v=""/>
    <s v=""/>
    <s v=""/>
    <s v=""/>
    <s v=""/>
    <s v=""/>
    <s v="Oui"/>
    <s v="Non"/>
    <s v="Oui"/>
    <s v="Ouest"/>
    <s v="Meme"/>
    <s v="Croix-Des-Bouquets"/>
    <s v="Meme"/>
    <s v=""/>
    <x v="2"/>
    <s v=""/>
    <s v=""/>
    <s v=""/>
    <s v=""/>
    <s v=""/>
    <s v=""/>
    <x v="3"/>
    <s v=""/>
    <s v=""/>
    <x v="0"/>
    <s v=""/>
    <s v=""/>
    <s v=""/>
    <s v=""/>
    <x v="0"/>
    <x v="0"/>
    <x v="0"/>
    <x v="0"/>
    <s v=""/>
  </r>
  <r>
    <s v="588a4d2b-7200-419f-b431-e0a4ae535533"/>
    <s v="2021-06-23"/>
    <s v="Mercy Corps"/>
    <s v="Mercy Corps"/>
    <s v="MC01"/>
    <s v="Ouest"/>
    <s v="Croix-Des-Bouquets"/>
    <s v="Croix-Des-Bouquets"/>
    <s v="Bon repos"/>
    <s v="Marché Séradot"/>
    <s v="Milieu urbain"/>
    <s v="Enquête auprès d'un marchand"/>
    <s v=""/>
    <s v=""/>
    <n v="86.956521739130395"/>
    <s v=""/>
    <s v=""/>
    <s v=""/>
    <n v="850"/>
    <n v="30"/>
    <s v=""/>
    <n v="50"/>
    <s v=""/>
    <s v=""/>
    <s v=""/>
    <n v="75"/>
    <s v=""/>
    <s v=""/>
    <s v="Homme"/>
    <s v="Détaillant avec boutique"/>
    <n v="1"/>
    <n v="0"/>
    <n v="0"/>
    <n v="0"/>
    <n v="0"/>
    <n v="0"/>
    <n v="0"/>
    <n v="0"/>
    <n v="0"/>
    <n v="0"/>
    <s v="Oui, il y a moins de commerçants par rapport au mois passé"/>
    <s v="Entre 21 et 60"/>
    <s v=""/>
    <s v=""/>
    <s v="Oui"/>
    <s v=""/>
    <s v=""/>
    <s v=""/>
    <s v="Oui"/>
    <s v="Oui"/>
    <s v=""/>
    <s v="Oui"/>
    <s v=""/>
    <s v=""/>
    <s v=""/>
    <s v="Oui"/>
    <s v=""/>
    <s v="Oui"/>
    <n v="0"/>
    <n v="0"/>
    <n v="0"/>
    <n v="0"/>
    <n v="0"/>
    <n v="0"/>
    <n v="0"/>
    <n v="0"/>
    <n v="0"/>
    <n v="0"/>
    <n v="0"/>
    <n v="0"/>
    <n v="1"/>
    <n v="0"/>
    <s v="Problème d'insecurité, le magasin du fournisseur a été cambriolé"/>
    <n v="0"/>
    <n v="0"/>
    <n v="1"/>
    <n v="0"/>
    <n v="0"/>
    <n v="0"/>
    <n v="1"/>
    <s v="Non"/>
    <s v="Non"/>
    <s v="Oui"/>
    <s v="Ouest"/>
    <s v="Meme"/>
    <s v="Cité Soleil"/>
    <s v="Différent"/>
    <s v="Non"/>
    <s v=""/>
    <s v=""/>
    <s v=""/>
    <s v=""/>
    <s v=""/>
    <s v=""/>
    <s v=""/>
    <s v=""/>
    <s v=""/>
    <s v=""/>
    <s v=""/>
    <s v=""/>
    <s v=""/>
    <s v=""/>
    <s v=""/>
    <s v=""/>
    <s v=""/>
    <s v=""/>
    <s v=""/>
    <s v=""/>
    <s v=""/>
    <s v=""/>
    <s v=""/>
    <s v="Oui"/>
    <s v="Non"/>
    <s v="Oui"/>
    <s v="Ouest"/>
    <s v="Meme"/>
    <s v="Croix-Des-Bouquets"/>
    <s v="Meme"/>
    <s v=""/>
    <x v="2"/>
    <s v=""/>
    <s v=""/>
    <s v=""/>
    <s v=""/>
    <s v=""/>
    <s v=""/>
    <x v="3"/>
    <s v=""/>
    <s v=""/>
    <x v="0"/>
    <s v=""/>
    <s v=""/>
    <s v=""/>
    <s v=""/>
    <x v="0"/>
    <x v="0"/>
    <x v="0"/>
    <x v="0"/>
    <s v=""/>
  </r>
  <r>
    <s v="5b6ed150-7c19-451b-b45b-3d8d48c78344"/>
    <s v="2021-06-23"/>
    <s v="Mercy Corps"/>
    <s v="Mercy Corps"/>
    <s v="MC01"/>
    <s v="Ouest"/>
    <s v="Croix-Des-Bouquets"/>
    <s v="Croix-Des-Bouquets"/>
    <s v="Bon repos"/>
    <s v="Marché Séradot"/>
    <s v="Milieu urbain"/>
    <s v="Enquête auprès d'un marchand"/>
    <n v="125"/>
    <n v="115.384615384615"/>
    <n v="141.304347826086"/>
    <n v="103.448275862068"/>
    <s v=""/>
    <s v=""/>
    <n v="850"/>
    <n v="30"/>
    <s v=""/>
    <s v=""/>
    <s v=""/>
    <s v=""/>
    <s v=""/>
    <s v=""/>
    <s v=""/>
    <s v=""/>
    <s v="Homme"/>
    <s v="Détaillant avec boutique"/>
    <n v="1"/>
    <n v="0"/>
    <n v="1"/>
    <n v="0"/>
    <n v="0"/>
    <n v="0"/>
    <n v="0"/>
    <n v="0"/>
    <n v="0"/>
    <n v="0"/>
    <s v="Oui, il y a moins de commerçants par rapport au mois passé"/>
    <s v="Entre 21 et 60"/>
    <s v="Oui"/>
    <s v="Oui"/>
    <s v="Oui"/>
    <s v="Oui"/>
    <s v=""/>
    <s v=""/>
    <s v="Oui"/>
    <s v="Oui"/>
    <s v=""/>
    <s v=""/>
    <s v=""/>
    <s v=""/>
    <s v=""/>
    <s v=""/>
    <s v=""/>
    <s v="Oui"/>
    <n v="1"/>
    <n v="0"/>
    <n v="0"/>
    <n v="0"/>
    <n v="0"/>
    <n v="0"/>
    <n v="0"/>
    <n v="0"/>
    <n v="0"/>
    <n v="0"/>
    <n v="0"/>
    <n v="0"/>
    <n v="0"/>
    <n v="0"/>
    <s v=""/>
    <n v="1"/>
    <n v="0"/>
    <n v="0"/>
    <n v="0"/>
    <n v="0"/>
    <n v="0"/>
    <n v="1"/>
    <s v="Non"/>
    <s v="Oui"/>
    <s v="Oui"/>
    <s v="Ouest"/>
    <s v="Meme"/>
    <s v="Cité Soleil"/>
    <s v="Différent"/>
    <s v="Non"/>
    <s v=""/>
    <s v=""/>
    <s v=""/>
    <s v=""/>
    <s v=""/>
    <s v=""/>
    <s v=""/>
    <s v=""/>
    <s v=""/>
    <s v=""/>
    <s v=""/>
    <s v=""/>
    <s v=""/>
    <s v=""/>
    <s v=""/>
    <s v=""/>
    <s v=""/>
    <s v=""/>
    <s v=""/>
    <s v=""/>
    <s v=""/>
    <s v=""/>
    <s v=""/>
    <s v="Oui"/>
    <s v="Oui"/>
    <s v="Oui"/>
    <s v="Ouest"/>
    <s v="Meme"/>
    <s v="Cité Soleil"/>
    <s v="Différent"/>
    <s v=""/>
    <x v="2"/>
    <s v=""/>
    <s v=""/>
    <s v=""/>
    <s v=""/>
    <s v=""/>
    <s v=""/>
    <x v="3"/>
    <s v=""/>
    <s v=""/>
    <x v="0"/>
    <s v=""/>
    <s v=""/>
    <s v=""/>
    <s v=""/>
    <x v="0"/>
    <x v="0"/>
    <x v="0"/>
    <x v="0"/>
    <s v=""/>
  </r>
  <r>
    <s v="e820aa73-2f69-413e-91c8-e68b18ada96f"/>
    <s v="2021-06-23"/>
    <s v="Mercy Corps"/>
    <s v="Mercy Corps"/>
    <s v="MC01"/>
    <s v="Ouest"/>
    <s v="Croix-Des-Bouquets"/>
    <s v="Croix-Des-Bouquets"/>
    <s v="Bon repos"/>
    <s v="Marché Séradot"/>
    <s v="Milieu urbain"/>
    <s v="Enquête auprès d'un marchand"/>
    <n v="125"/>
    <n v="115.384615384615"/>
    <n v="152.173913043478"/>
    <n v="103.448275862068"/>
    <s v=""/>
    <s v=""/>
    <n v="800"/>
    <n v="30"/>
    <n v="25"/>
    <n v="65"/>
    <s v=""/>
    <n v="30"/>
    <n v="125"/>
    <n v="75"/>
    <n v="5"/>
    <s v=""/>
    <s v="Homme"/>
    <s v="Détaillant avec boutique"/>
    <n v="1"/>
    <n v="0"/>
    <n v="0"/>
    <n v="0"/>
    <n v="0"/>
    <n v="0"/>
    <n v="0"/>
    <n v="0"/>
    <n v="0"/>
    <n v="0"/>
    <s v="Oui, il y a moins de commerçants par rapport au mois passé"/>
    <s v="Entre 21 et 60"/>
    <s v="Oui"/>
    <s v="Oui"/>
    <s v="Oui"/>
    <s v="Oui"/>
    <s v=""/>
    <s v=""/>
    <s v="Oui"/>
    <s v="Oui"/>
    <s v="Oui"/>
    <s v="Oui"/>
    <s v=""/>
    <s v="Oui"/>
    <s v="Oui"/>
    <s v="Oui"/>
    <s v="Oui"/>
    <s v="Oui"/>
    <n v="1"/>
    <n v="0"/>
    <n v="0"/>
    <n v="0"/>
    <n v="0"/>
    <n v="0"/>
    <n v="0"/>
    <n v="0"/>
    <n v="0"/>
    <n v="0"/>
    <n v="0"/>
    <n v="0"/>
    <n v="0"/>
    <n v="0"/>
    <s v=""/>
    <n v="1"/>
    <n v="1"/>
    <n v="1"/>
    <n v="1"/>
    <n v="0"/>
    <n v="0"/>
    <n v="1"/>
    <s v="Oui"/>
    <s v="Non"/>
    <s v="Oui"/>
    <s v="Ouest"/>
    <s v="Meme"/>
    <s v="Croix-Des-Bouquets"/>
    <s v="Meme"/>
    <s v="Non"/>
    <s v=""/>
    <s v=""/>
    <s v=""/>
    <s v=""/>
    <s v=""/>
    <s v=""/>
    <s v=""/>
    <s v=""/>
    <s v=""/>
    <s v=""/>
    <s v=""/>
    <s v=""/>
    <s v=""/>
    <s v=""/>
    <s v=""/>
    <s v=""/>
    <s v=""/>
    <s v=""/>
    <s v=""/>
    <s v=""/>
    <s v=""/>
    <s v=""/>
    <s v=""/>
    <s v="Oui"/>
    <s v="Non"/>
    <s v="Oui"/>
    <s v="Ouest"/>
    <s v="Meme"/>
    <s v="Croix-Des-Bouquets"/>
    <s v="Meme"/>
    <s v=""/>
    <x v="2"/>
    <s v=""/>
    <s v=""/>
    <s v=""/>
    <s v=""/>
    <s v=""/>
    <s v=""/>
    <x v="3"/>
    <s v=""/>
    <s v=""/>
    <x v="0"/>
    <s v=""/>
    <s v=""/>
    <s v=""/>
    <s v=""/>
    <x v="0"/>
    <x v="0"/>
    <x v="0"/>
    <x v="0"/>
    <s v=""/>
  </r>
  <r>
    <s v="b7cb9f53-2c5b-40dc-8167-30375b86dc1d"/>
    <s v="2021-06-24"/>
    <s v="Croix-Rouge Neerlandaise"/>
    <s v="Croix-Rouge Neerlandaise"/>
    <s v="CF_6822"/>
    <s v="Sud-Est"/>
    <s v="Cayes-Jacmel"/>
    <s v="Cayes-Jacmel"/>
    <s v="Cap Rouge"/>
    <s v="Marché de Cap Rouge"/>
    <s v="Milieu rural"/>
    <s v="Enquête auprès d'un marchand"/>
    <n v="156"/>
    <n v="115.384615384615"/>
    <n v="91.3"/>
    <n v="75.862068965517196"/>
    <n v="218.75"/>
    <n v="218.75"/>
    <n v="900"/>
    <s v=""/>
    <s v=""/>
    <s v=""/>
    <s v=""/>
    <s v=""/>
    <s v=""/>
    <s v=""/>
    <s v=""/>
    <s v=""/>
    <s v="Femme"/>
    <s v="Détaillant avec boutique"/>
    <n v="1"/>
    <n v="0"/>
    <n v="0"/>
    <n v="0"/>
    <n v="0"/>
    <n v="0"/>
    <n v="0"/>
    <n v="0"/>
    <n v="0"/>
    <n v="0"/>
    <s v="Oui, il y a plus de commerçants par rapport au mois passé"/>
    <s v="Entre 21 et 60"/>
    <s v="Oui"/>
    <s v="Oui"/>
    <s v="Oui"/>
    <s v="Oui"/>
    <s v="Oui"/>
    <s v="Oui"/>
    <s v="Oui"/>
    <s v=""/>
    <s v=""/>
    <s v=""/>
    <s v=""/>
    <s v=""/>
    <s v=""/>
    <s v=""/>
    <s v=""/>
    <s v="Oui"/>
    <n v="1"/>
    <n v="0"/>
    <n v="0"/>
    <n v="0"/>
    <n v="0"/>
    <n v="0"/>
    <n v="0"/>
    <n v="0"/>
    <n v="0"/>
    <n v="0"/>
    <n v="0"/>
    <n v="0"/>
    <n v="0"/>
    <n v="0"/>
    <s v=""/>
    <n v="0"/>
    <n v="1"/>
    <n v="1"/>
    <n v="1"/>
    <n v="0"/>
    <n v="0"/>
    <n v="0"/>
    <s v="Oui"/>
    <s v="Non"/>
    <s v="Oui"/>
    <s v="Ouest"/>
    <s v="Différent"/>
    <s v="Carrefour"/>
    <s v="Différent"/>
    <s v=""/>
    <s v=""/>
    <s v=""/>
    <s v=""/>
    <s v=""/>
    <s v=""/>
    <s v=""/>
    <s v=""/>
    <s v=""/>
    <s v=""/>
    <s v=""/>
    <s v=""/>
    <s v=""/>
    <s v=""/>
    <s v=""/>
    <s v=""/>
    <s v=""/>
    <s v=""/>
    <s v=""/>
    <s v=""/>
    <s v=""/>
    <s v=""/>
    <s v=""/>
    <s v=""/>
    <s v=""/>
    <s v=""/>
    <s v=""/>
    <s v=""/>
    <s v=""/>
    <s v=""/>
    <s v=""/>
    <s v=""/>
    <x v="2"/>
    <s v=""/>
    <s v=""/>
    <s v=""/>
    <s v=""/>
    <s v=""/>
    <s v=""/>
    <x v="3"/>
    <s v=""/>
    <s v=""/>
    <x v="0"/>
    <s v=""/>
    <s v=""/>
    <s v=""/>
    <s v=""/>
    <x v="0"/>
    <x v="0"/>
    <x v="0"/>
    <x v="0"/>
    <s v="Les marchandes se plainent à cause à chaque fois les prix des produits qui monte"/>
  </r>
  <r>
    <s v="d557d5fe-4778-4819-8f55-033ecab9def2"/>
    <s v="2021-06-24"/>
    <s v="Croix-Rouge Neerlandaise"/>
    <s v="Croix-Rouge Neerlandaise"/>
    <s v="CF_6822"/>
    <s v="Sud-Est"/>
    <s v="Cayes-Jacmel"/>
    <s v="Cayes-Jacmel"/>
    <s v="Cap Rouge"/>
    <s v="Marché de Cap Rouge"/>
    <s v="Milieu rural"/>
    <s v="Enquête auprès d'un client (pour l'eau de boisson uniquement)"/>
    <s v=""/>
    <s v=""/>
    <s v=""/>
    <s v=""/>
    <s v=""/>
    <s v=""/>
    <s v=""/>
    <s v=""/>
    <s v=""/>
    <s v=""/>
    <s v=""/>
    <s v=""/>
    <s v=""/>
    <s v=""/>
    <s v=""/>
    <n v="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0"/>
    <s v="kiosque"/>
    <s v="Il n'y a pas d'autres options dans ma zone"/>
    <s v=""/>
    <s v="Entre 30 min et 1h au total"/>
    <s v="Oui"/>
    <s v=""/>
    <x v="2"/>
    <n v="0"/>
    <n v="0"/>
    <x v="1"/>
    <n v="1"/>
    <n v="0"/>
    <n v="0"/>
    <n v="0"/>
    <x v="1"/>
    <x v="1"/>
    <x v="1"/>
    <x v="2"/>
    <s v=""/>
  </r>
  <r>
    <s v="674b77aa-55f9-4491-a09b-33524021cbb9"/>
    <s v="2021-06-24"/>
    <s v="Croix-Rouge Neerlandaise"/>
    <s v="Croix-Rouge Neerlandaise"/>
    <s v="CF_6822"/>
    <s v="Sud-Est"/>
    <s v="Cayes-Jacmel"/>
    <s v="Cayes-Jacmel"/>
    <s v="Cap Rouge"/>
    <s v="Marché de Cap Rouge"/>
    <s v="Milieu rural"/>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s v="Entre 21 et 60"/>
    <s v="Oui"/>
    <s v="Oui"/>
    <s v="Oui"/>
    <s v="Oui"/>
    <s v="Oui"/>
    <s v="Oui"/>
    <s v="Oui"/>
    <s v=""/>
    <s v=""/>
    <s v=""/>
    <s v=""/>
    <s v=""/>
    <s v=""/>
    <s v=""/>
    <s v=""/>
    <s v="Oui"/>
    <n v="1"/>
    <n v="0"/>
    <n v="0"/>
    <n v="0"/>
    <n v="0"/>
    <n v="0"/>
    <n v="0"/>
    <n v="0"/>
    <n v="0"/>
    <n v="0"/>
    <n v="0"/>
    <n v="0"/>
    <n v="0"/>
    <n v="0"/>
    <s v=""/>
    <n v="0"/>
    <n v="1"/>
    <n v="1"/>
    <n v="1"/>
    <n v="1"/>
    <n v="0"/>
    <n v="0"/>
    <s v="Oui"/>
    <s v="Oui"/>
    <s v="Oui"/>
    <s v="Ouest"/>
    <s v="Différent"/>
    <s v="Carrefour"/>
    <s v="Différent"/>
    <s v=""/>
    <s v=""/>
    <s v=""/>
    <s v=""/>
    <s v=""/>
    <s v=""/>
    <s v=""/>
    <s v=""/>
    <s v=""/>
    <s v=""/>
    <s v=""/>
    <s v=""/>
    <s v=""/>
    <s v=""/>
    <s v=""/>
    <s v=""/>
    <s v=""/>
    <s v=""/>
    <s v=""/>
    <s v=""/>
    <s v=""/>
    <s v=""/>
    <s v=""/>
    <s v=""/>
    <s v=""/>
    <s v=""/>
    <s v=""/>
    <s v=""/>
    <s v=""/>
    <s v=""/>
    <s v=""/>
    <s v=""/>
    <x v="2"/>
    <s v=""/>
    <s v=""/>
    <s v=""/>
    <s v=""/>
    <s v=""/>
    <s v=""/>
    <x v="3"/>
    <s v=""/>
    <s v=""/>
    <x v="0"/>
    <s v=""/>
    <s v=""/>
    <s v=""/>
    <s v=""/>
    <x v="0"/>
    <x v="0"/>
    <x v="0"/>
    <x v="0"/>
    <s v="Les prix des produits sont très cher,  on n'a pas d'argent pour les acheter"/>
  </r>
  <r>
    <s v="8f194c2d-a9b3-494e-b879-f1ffe4510607"/>
    <s v="2021-06-24"/>
    <s v="Croix-Rouge Neerlandaise"/>
    <s v="Croix-Rouge Neerlandaise"/>
    <s v="CF_6822"/>
    <s v="Sud-Est"/>
    <s v="Cayes-Jacmel"/>
    <s v="Cayes-Jacmel"/>
    <s v="Cap Rouge"/>
    <s v="Marché de Cap Rouge"/>
    <s v="Milieu rural"/>
    <s v="Enquête auprès d'un marchand"/>
    <s v=""/>
    <n v="115.384615384615"/>
    <s v=""/>
    <s v=""/>
    <n v="187.5"/>
    <s v=""/>
    <n v="900"/>
    <s v=""/>
    <s v=""/>
    <s v=""/>
    <s v=""/>
    <s v=""/>
    <s v=""/>
    <s v=""/>
    <s v=""/>
    <s v=""/>
    <s v="Femme"/>
    <s v="Détaillant avec boutique"/>
    <n v="1"/>
    <n v="0"/>
    <n v="0"/>
    <n v="0"/>
    <n v="0"/>
    <n v="0"/>
    <n v="0"/>
    <n v="0"/>
    <n v="0"/>
    <n v="0"/>
    <s v="Oui, il y a moins de commerçants par rapport au mois passé"/>
    <s v="Moins de 20"/>
    <s v=""/>
    <s v="Oui"/>
    <s v=""/>
    <s v=""/>
    <s v="Oui"/>
    <s v=""/>
    <s v="Oui"/>
    <s v=""/>
    <s v=""/>
    <s v=""/>
    <s v=""/>
    <s v=""/>
    <s v=""/>
    <s v=""/>
    <s v=""/>
    <s v="Oui"/>
    <n v="0"/>
    <n v="0"/>
    <n v="0"/>
    <n v="0"/>
    <n v="1"/>
    <n v="0"/>
    <n v="0"/>
    <n v="0"/>
    <n v="0"/>
    <n v="0"/>
    <n v="0"/>
    <n v="0"/>
    <n v="0"/>
    <n v="0"/>
    <s v=""/>
    <n v="0"/>
    <n v="1"/>
    <n v="0"/>
    <n v="0"/>
    <n v="1"/>
    <n v="0"/>
    <n v="1"/>
    <s v="Oui"/>
    <s v="Oui"/>
    <s v="Oui"/>
    <s v="Artibonite"/>
    <s v="Différent"/>
    <s v="Saint-Marc"/>
    <s v="Différent"/>
    <s v=""/>
    <s v=""/>
    <s v=""/>
    <s v=""/>
    <s v=""/>
    <s v=""/>
    <s v=""/>
    <s v=""/>
    <s v=""/>
    <s v=""/>
    <s v=""/>
    <s v=""/>
    <s v=""/>
    <s v=""/>
    <s v=""/>
    <s v=""/>
    <s v=""/>
    <s v=""/>
    <s v=""/>
    <s v=""/>
    <s v=""/>
    <s v=""/>
    <s v=""/>
    <s v=""/>
    <s v=""/>
    <s v=""/>
    <s v=""/>
    <s v=""/>
    <s v=""/>
    <s v=""/>
    <s v=""/>
    <s v=""/>
    <x v="2"/>
    <s v=""/>
    <s v=""/>
    <s v=""/>
    <s v=""/>
    <s v=""/>
    <s v=""/>
    <x v="3"/>
    <s v=""/>
    <s v=""/>
    <x v="0"/>
    <s v=""/>
    <s v=""/>
    <s v=""/>
    <s v=""/>
    <x v="0"/>
    <x v="0"/>
    <x v="0"/>
    <x v="0"/>
    <s v="Les marchandes se plainent à cause à chaque fois les prix des produits qui monte"/>
  </r>
  <r>
    <s v="961f22e2-7a85-4b73-83de-1c6fe69d3de2"/>
    <s v="2021-06-24"/>
    <s v="Croix-Rouge Neerlandaise"/>
    <s v="Croix-Rouge Neerlandaise"/>
    <s v="CF_6822"/>
    <s v="Sud-Est"/>
    <s v="Cayes-Jacmel"/>
    <s v="Cayes-Jacmel"/>
    <s v="Cap Rouge"/>
    <s v="Marché de Cap Rouge"/>
    <s v="Milieu rural"/>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0"/>
    <s v="kiosque"/>
    <s v="C'est le moins cher"/>
    <s v=""/>
    <s v="Entre 15 min et 30 min au total"/>
    <s v="Oui"/>
    <s v=""/>
    <x v="2"/>
    <n v="0"/>
    <n v="0"/>
    <x v="1"/>
    <n v="1"/>
    <n v="0"/>
    <n v="0"/>
    <n v="0"/>
    <x v="1"/>
    <x v="1"/>
    <x v="1"/>
    <x v="2"/>
    <s v="La sécheresse nous tue parce que la distance pour obtenir de l’eau est très loin"/>
  </r>
  <r>
    <s v="53c39161-9cb7-42bf-9bd0-7af13fbe842e"/>
    <s v="2021-06-24"/>
    <s v="Croix-Rouge Neerlandaise"/>
    <s v="Croix-Rouge Neerlandaise"/>
    <s v="CF_6822"/>
    <s v="Sud-Est"/>
    <s v="Cayes-Jacmel"/>
    <s v="Cayes-Jacmel"/>
    <s v="Cap Rouge"/>
    <s v="Marché de Cap Rouge"/>
    <s v="Milieu rural"/>
    <s v="Enquête auprès d'un marchand"/>
    <s v=""/>
    <n v="115.384615384615"/>
    <n v="91.3"/>
    <n v="93.103448275861993"/>
    <n v="187.5"/>
    <s v=""/>
    <n v="900"/>
    <n v="35"/>
    <s v=""/>
    <s v=""/>
    <s v=""/>
    <n v="25"/>
    <n v="100"/>
    <n v="100"/>
    <s v=""/>
    <s v=""/>
    <s v="Homme"/>
    <s v="Détaillant sur une table"/>
    <n v="1"/>
    <n v="0"/>
    <n v="0"/>
    <n v="0"/>
    <n v="0"/>
    <n v="0"/>
    <n v="0"/>
    <n v="0"/>
    <n v="0"/>
    <n v="0"/>
    <s v="Oui, il y a moins de commerçants par rapport au mois passé"/>
    <s v="Moins de 20"/>
    <s v=""/>
    <s v="Oui"/>
    <s v="Oui"/>
    <s v="Oui"/>
    <s v="Oui"/>
    <s v=""/>
    <s v="Oui"/>
    <s v="Oui"/>
    <s v=""/>
    <s v=""/>
    <s v=""/>
    <s v="Oui"/>
    <s v="Oui"/>
    <s v="Oui"/>
    <s v=""/>
    <s v="Oui"/>
    <n v="0"/>
    <n v="0"/>
    <n v="0"/>
    <n v="0"/>
    <n v="1"/>
    <n v="0"/>
    <n v="0"/>
    <n v="0"/>
    <n v="0"/>
    <n v="0"/>
    <n v="0"/>
    <n v="0"/>
    <n v="0"/>
    <n v="0"/>
    <s v=""/>
    <n v="0"/>
    <n v="1"/>
    <n v="0"/>
    <n v="1"/>
    <n v="0"/>
    <n v="0"/>
    <n v="1"/>
    <s v="Oui"/>
    <s v="Non"/>
    <s v="Oui"/>
    <s v="Artibonite"/>
    <s v="Différent"/>
    <s v="Saint-Marc"/>
    <s v="Différent"/>
    <s v="Oui"/>
    <n v="1"/>
    <n v="0"/>
    <n v="0"/>
    <n v="0"/>
    <n v="0"/>
    <n v="0"/>
    <n v="0"/>
    <n v="0"/>
    <n v="0"/>
    <n v="0"/>
    <n v="0"/>
    <n v="0"/>
    <n v="0"/>
    <s v=""/>
    <s v="Savon lessive Dentifrice Serviettes hygiéniques Savon pour se laver"/>
    <n v="1"/>
    <n v="0"/>
    <n v="1"/>
    <n v="0"/>
    <n v="1"/>
    <n v="0"/>
    <n v="0"/>
    <n v="1"/>
    <s v="Oui"/>
    <s v="Non"/>
    <s v="Oui"/>
    <s v="Ouest"/>
    <s v="Différent"/>
    <s v="Carrefour"/>
    <s v="Différent"/>
    <s v=""/>
    <x v="2"/>
    <s v=""/>
    <s v=""/>
    <s v=""/>
    <s v=""/>
    <s v=""/>
    <s v=""/>
    <x v="3"/>
    <s v=""/>
    <s v=""/>
    <x v="0"/>
    <s v=""/>
    <s v=""/>
    <s v=""/>
    <s v=""/>
    <x v="0"/>
    <x v="0"/>
    <x v="0"/>
    <x v="0"/>
    <s v=""/>
  </r>
  <r>
    <s v="ecf578bd-5b81-4b14-9104-3e55da379016"/>
    <s v="2021-06-24"/>
    <s v="Croix-Rouge Neerlandaise"/>
    <s v="Croix-Rouge Neerlandaise"/>
    <s v="CF_6822"/>
    <s v="Sud-Est"/>
    <s v="Cayes-Jacmel"/>
    <s v="Cayes-Jacmel"/>
    <s v="Cap Rouge"/>
    <s v="Marché de Cap Rouge"/>
    <s v="Milieu rural"/>
    <s v="Enquête auprès d'un marchand"/>
    <n v="152.5"/>
    <n v="115.384615384615"/>
    <n v="91.3"/>
    <n v="93.103448275861993"/>
    <n v="187.5"/>
    <n v="200"/>
    <n v="900"/>
    <s v=""/>
    <s v=""/>
    <s v=""/>
    <s v=""/>
    <s v=""/>
    <s v=""/>
    <s v=""/>
    <s v=""/>
    <s v=""/>
    <s v="Femme"/>
    <s v="Détaillant avec boutique"/>
    <n v="1"/>
    <n v="0"/>
    <n v="0"/>
    <n v="0"/>
    <n v="0"/>
    <n v="0"/>
    <n v="0"/>
    <n v="0"/>
    <n v="0"/>
    <n v="0"/>
    <s v="Oui, il y a plus de commerçants par rapport au mois passé"/>
    <s v="Entre 21 et 60"/>
    <s v="Oui"/>
    <s v="Oui"/>
    <s v="Oui"/>
    <s v="Non"/>
    <s v="Oui"/>
    <s v="Oui"/>
    <s v="Oui"/>
    <s v=""/>
    <s v=""/>
    <s v=""/>
    <s v=""/>
    <s v=""/>
    <s v=""/>
    <s v=""/>
    <s v=""/>
    <s v="Oui"/>
    <n v="0"/>
    <n v="1"/>
    <n v="0"/>
    <n v="0"/>
    <n v="0"/>
    <n v="0"/>
    <n v="0"/>
    <n v="0"/>
    <n v="0"/>
    <n v="0"/>
    <n v="0"/>
    <n v="0"/>
    <n v="0"/>
    <n v="0"/>
    <s v=""/>
    <n v="1"/>
    <n v="1"/>
    <n v="1"/>
    <n v="1"/>
    <n v="1"/>
    <n v="1"/>
    <n v="1"/>
    <s v="Oui"/>
    <s v="Oui"/>
    <s v="Oui"/>
    <s v="Artibonite"/>
    <s v="Différent"/>
    <s v="Saint-Marc"/>
    <s v="Différent"/>
    <s v=""/>
    <s v=""/>
    <s v=""/>
    <s v=""/>
    <s v=""/>
    <s v=""/>
    <s v=""/>
    <s v=""/>
    <s v=""/>
    <s v=""/>
    <s v=""/>
    <s v=""/>
    <s v=""/>
    <s v=""/>
    <s v=""/>
    <s v=""/>
    <s v=""/>
    <s v=""/>
    <s v=""/>
    <s v=""/>
    <s v=""/>
    <s v=""/>
    <s v=""/>
    <s v=""/>
    <s v=""/>
    <s v=""/>
    <s v=""/>
    <s v=""/>
    <s v=""/>
    <s v=""/>
    <s v=""/>
    <s v=""/>
    <x v="2"/>
    <s v=""/>
    <s v=""/>
    <s v=""/>
    <s v=""/>
    <s v=""/>
    <s v=""/>
    <x v="3"/>
    <s v=""/>
    <s v=""/>
    <x v="0"/>
    <s v=""/>
    <s v=""/>
    <s v=""/>
    <s v=""/>
    <x v="0"/>
    <x v="0"/>
    <x v="0"/>
    <x v="0"/>
    <s v=""/>
  </r>
  <r>
    <s v="8a361219-a2a3-4839-8843-2901c117ad4b"/>
    <s v="2021-06-24"/>
    <s v="Croix-Rouge Neerlandaise"/>
    <s v="Croix-Rouge Neerlandaise"/>
    <s v="CF_6822"/>
    <s v="Sud-Est"/>
    <s v="Cayes-Jacmel"/>
    <s v="Cayes-Jacmel"/>
    <s v="Cap Rouge"/>
    <s v="Marché de Cap Rouge"/>
    <s v="Milieu rural"/>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0"/>
    <s v="kiosque"/>
    <s v="Il n'y a pas d'autres options dans ma zone"/>
    <s v=""/>
    <s v="Plus d'1h au total"/>
    <s v="Oui"/>
    <s v=""/>
    <x v="2"/>
    <n v="0"/>
    <n v="0"/>
    <x v="1"/>
    <n v="1"/>
    <n v="0"/>
    <n v="0"/>
    <n v="0"/>
    <x v="1"/>
    <x v="1"/>
    <x v="1"/>
    <x v="2"/>
    <s v="Problème de sècheresse"/>
  </r>
  <r>
    <s v="deb91434-e0e5-436e-bc66-f82e94ddd68a"/>
    <s v="2021-06-24"/>
    <s v="Croix-Rouge Neerlandaise"/>
    <s v="Croix-Rouge Neerlandaise"/>
    <s v="CF_6822"/>
    <s v="Sud-Est"/>
    <s v="Cayes-Jacmel"/>
    <s v="Cayes-Jacmel"/>
    <s v="Cap Rouge"/>
    <s v="Marché de Cap Rouge"/>
    <s v="Milieu rural"/>
    <s v="Enquête auprès d'un marchand"/>
    <s v=""/>
    <n v="115.384615384615"/>
    <n v="91.3"/>
    <n v="93.103448275861993"/>
    <s v=""/>
    <s v=""/>
    <n v="900"/>
    <s v=""/>
    <s v=""/>
    <s v=""/>
    <s v=""/>
    <s v=""/>
    <s v=""/>
    <s v=""/>
    <s v=""/>
    <s v=""/>
    <s v="Femme"/>
    <s v="Détaillant avec boutique"/>
    <n v="1"/>
    <n v="0"/>
    <n v="0"/>
    <n v="0"/>
    <n v="0"/>
    <n v="0"/>
    <n v="0"/>
    <n v="0"/>
    <n v="0"/>
    <n v="0"/>
    <s v="Oui, il y a plus de commerçants par rapport au mois passé"/>
    <s v="Entre 21 et 60"/>
    <s v=""/>
    <s v="Oui"/>
    <s v="Oui"/>
    <s v="Oui"/>
    <s v=""/>
    <s v=""/>
    <s v="Oui"/>
    <s v=""/>
    <s v=""/>
    <s v=""/>
    <s v=""/>
    <s v=""/>
    <s v=""/>
    <s v=""/>
    <s v=""/>
    <s v="Oui"/>
    <n v="0"/>
    <n v="1"/>
    <n v="1"/>
    <n v="0"/>
    <n v="0"/>
    <n v="1"/>
    <n v="0"/>
    <n v="0"/>
    <n v="0"/>
    <n v="0"/>
    <n v="0"/>
    <n v="0"/>
    <n v="0"/>
    <n v="0"/>
    <s v=""/>
    <n v="0"/>
    <n v="1"/>
    <n v="1"/>
    <n v="1"/>
    <n v="0"/>
    <n v="0"/>
    <n v="1"/>
    <s v="Oui"/>
    <s v="Oui"/>
    <s v="Oui"/>
    <s v="Ouest"/>
    <s v="Différent"/>
    <s v="Kenscoff"/>
    <s v="Différent"/>
    <s v=""/>
    <s v=""/>
    <s v=""/>
    <s v=""/>
    <s v=""/>
    <s v=""/>
    <s v=""/>
    <s v=""/>
    <s v=""/>
    <s v=""/>
    <s v=""/>
    <s v=""/>
    <s v=""/>
    <s v=""/>
    <s v=""/>
    <s v=""/>
    <s v=""/>
    <s v=""/>
    <s v=""/>
    <s v=""/>
    <s v=""/>
    <s v=""/>
    <s v=""/>
    <s v=""/>
    <s v=""/>
    <s v=""/>
    <s v=""/>
    <s v=""/>
    <s v=""/>
    <s v=""/>
    <s v=""/>
    <s v=""/>
    <x v="2"/>
    <s v=""/>
    <s v=""/>
    <s v=""/>
    <s v=""/>
    <s v=""/>
    <s v=""/>
    <x v="3"/>
    <s v=""/>
    <s v=""/>
    <x v="0"/>
    <s v=""/>
    <s v=""/>
    <s v=""/>
    <s v=""/>
    <x v="0"/>
    <x v="0"/>
    <x v="0"/>
    <x v="0"/>
    <s v="Les marchandes se plainent à cause à chaque fois les prix des produits qui monte"/>
  </r>
  <r>
    <s v="d2905a67-1819-4bad-ae33-67522d7f66dc"/>
    <s v="2021-06-24"/>
    <s v="Croix-Rouge Neerlandaise"/>
    <s v="Croix-Rouge Neerlandaise"/>
    <s v="CF_6822"/>
    <s v="Sud-Est"/>
    <s v="Cayes-Jacmel"/>
    <s v="Cayes-Jacmel"/>
    <s v="Cap Rouge"/>
    <s v="Marché de Cap Rouge"/>
    <s v="Milieu rural"/>
    <s v="Enquête auprès d'un marchand"/>
    <n v="152.5"/>
    <n v="115.384615384615"/>
    <n v="91.3"/>
    <n v="93.103448275861993"/>
    <n v="187.5"/>
    <n v="200"/>
    <n v="900"/>
    <s v=""/>
    <s v=""/>
    <s v=""/>
    <s v=""/>
    <s v=""/>
    <s v=""/>
    <s v=""/>
    <s v=""/>
    <s v=""/>
    <s v="Femme"/>
    <s v="Détaillant avec boutique"/>
    <n v="1"/>
    <n v="0"/>
    <n v="0"/>
    <n v="0"/>
    <n v="0"/>
    <n v="0"/>
    <n v="1"/>
    <n v="0"/>
    <n v="0"/>
    <n v="0"/>
    <s v="Oui, il y a plus de commerçants par rapport au mois passé"/>
    <s v="Entre 21 et 60"/>
    <s v="Oui"/>
    <s v="Oui"/>
    <s v="Oui"/>
    <s v="Oui"/>
    <s v="Oui"/>
    <s v="Oui"/>
    <s v="Oui"/>
    <s v=""/>
    <s v=""/>
    <s v=""/>
    <s v=""/>
    <s v=""/>
    <s v=""/>
    <s v=""/>
    <s v=""/>
    <s v="Oui"/>
    <n v="1"/>
    <n v="1"/>
    <n v="0"/>
    <n v="0"/>
    <n v="0"/>
    <n v="0"/>
    <n v="0"/>
    <n v="0"/>
    <n v="0"/>
    <n v="0"/>
    <n v="0"/>
    <n v="0"/>
    <n v="0"/>
    <n v="0"/>
    <s v=""/>
    <n v="0"/>
    <n v="1"/>
    <n v="1"/>
    <n v="1"/>
    <n v="1"/>
    <n v="1"/>
    <n v="1"/>
    <s v="Oui"/>
    <s v="Oui"/>
    <s v="Oui"/>
    <s v="Sud-Est"/>
    <s v="Meme"/>
    <s v="La Vallée"/>
    <s v="Différent"/>
    <s v=""/>
    <s v=""/>
    <s v=""/>
    <s v=""/>
    <s v=""/>
    <s v=""/>
    <s v=""/>
    <s v=""/>
    <s v=""/>
    <s v=""/>
    <s v=""/>
    <s v=""/>
    <s v=""/>
    <s v=""/>
    <s v=""/>
    <s v=""/>
    <s v=""/>
    <s v=""/>
    <s v=""/>
    <s v=""/>
    <s v=""/>
    <s v=""/>
    <s v=""/>
    <s v=""/>
    <s v=""/>
    <s v=""/>
    <s v=""/>
    <s v=""/>
    <s v=""/>
    <s v=""/>
    <s v=""/>
    <s v=""/>
    <x v="2"/>
    <s v=""/>
    <s v=""/>
    <s v=""/>
    <s v=""/>
    <s v=""/>
    <s v=""/>
    <x v="3"/>
    <s v=""/>
    <s v=""/>
    <x v="0"/>
    <s v=""/>
    <s v=""/>
    <s v=""/>
    <s v=""/>
    <x v="0"/>
    <x v="0"/>
    <x v="0"/>
    <x v="0"/>
    <s v=""/>
  </r>
  <r>
    <s v="d9742ff2-7384-42a9-82fa-88c0d6890269"/>
    <s v="2021-06-24"/>
    <s v="Croix-Rouge Neerlandaise"/>
    <s v="Croix-Rouge Neerlandaise"/>
    <s v="EF_9527"/>
    <s v="Sud-Est"/>
    <s v="Cayes-Jacmel"/>
    <s v="Cayes-Jacmel"/>
    <s v="Cap Rouge"/>
    <s v="Marché de Cap Rouge"/>
    <s v="Milieu rural"/>
    <s v="Enquête auprès d'un marchand"/>
    <n v="100"/>
    <n v="115.384615384615"/>
    <n v="91.3"/>
    <n v="86.2068965517241"/>
    <s v=""/>
    <s v=""/>
    <n v="568"/>
    <s v=""/>
    <s v=""/>
    <s v=""/>
    <s v=""/>
    <s v=""/>
    <s v=""/>
    <s v=""/>
    <s v=""/>
    <s v=""/>
    <s v="Femme"/>
    <s v="Détaillant sur une table"/>
    <n v="1"/>
    <n v="0"/>
    <n v="0"/>
    <n v="0"/>
    <n v="0"/>
    <n v="0"/>
    <n v="0"/>
    <n v="0"/>
    <n v="0"/>
    <n v="0"/>
    <s v="Non, il n'y a pas eu de variation"/>
    <s v="Plus de 60"/>
    <s v="Non"/>
    <s v="Oui"/>
    <s v="Oui"/>
    <s v="Non"/>
    <s v=""/>
    <s v=""/>
    <s v="Oui"/>
    <s v=""/>
    <s v=""/>
    <s v=""/>
    <s v=""/>
    <s v=""/>
    <s v=""/>
    <s v=""/>
    <s v=""/>
    <s v="Oui"/>
    <n v="0"/>
    <n v="0"/>
    <n v="0"/>
    <n v="0"/>
    <n v="1"/>
    <n v="1"/>
    <n v="0"/>
    <n v="1"/>
    <n v="0"/>
    <n v="0"/>
    <n v="0"/>
    <n v="0"/>
    <n v="0"/>
    <n v="0"/>
    <s v=""/>
    <n v="0"/>
    <n v="1"/>
    <n v="0"/>
    <n v="1"/>
    <n v="0"/>
    <n v="0"/>
    <n v="0"/>
    <s v="Oui"/>
    <s v="Non"/>
    <s v="Oui"/>
    <s v="Sud-Est"/>
    <s v="Meme"/>
    <s v="Jacmel"/>
    <s v="Différent"/>
    <s v=""/>
    <s v=""/>
    <s v=""/>
    <s v=""/>
    <s v=""/>
    <s v=""/>
    <s v=""/>
    <s v=""/>
    <s v=""/>
    <s v=""/>
    <s v=""/>
    <s v=""/>
    <s v=""/>
    <s v=""/>
    <s v=""/>
    <s v=""/>
    <s v=""/>
    <s v=""/>
    <s v=""/>
    <s v=""/>
    <s v=""/>
    <s v=""/>
    <s v=""/>
    <s v=""/>
    <s v=""/>
    <s v=""/>
    <s v=""/>
    <s v=""/>
    <s v=""/>
    <s v=""/>
    <s v=""/>
    <s v=""/>
    <x v="2"/>
    <s v=""/>
    <s v=""/>
    <s v=""/>
    <s v=""/>
    <s v=""/>
    <s v=""/>
    <x v="3"/>
    <s v=""/>
    <s v=""/>
    <x v="0"/>
    <s v=""/>
    <s v=""/>
    <s v=""/>
    <s v=""/>
    <x v="0"/>
    <x v="0"/>
    <x v="0"/>
    <x v="0"/>
    <s v="Les gens sont très content sauf qu'ils aimeraient  trouver beaucoup plus"/>
  </r>
  <r>
    <s v="a29bb1b1-64f4-4f07-b65d-c25e1dda6ed5"/>
    <s v="2021-06-24"/>
    <s v="Croix-Rouge Neerlandaise"/>
    <s v="Croix-Rouge Neerlandaise"/>
    <s v="EF_9527"/>
    <s v="Sud-Est"/>
    <s v="Cayes-Jacmel"/>
    <s v="Cayes-Jacmel"/>
    <s v="Cap Rouge"/>
    <s v="Marché de Cap Rouge"/>
    <s v="Milieu rural"/>
    <s v="Enquête auprès d'un marchand"/>
    <n v="137.5"/>
    <n v="105.76923076923001"/>
    <n v="89.130434782608702"/>
    <s v=""/>
    <s v=""/>
    <s v=""/>
    <s v=""/>
    <s v=""/>
    <s v=""/>
    <s v=""/>
    <s v=""/>
    <s v=""/>
    <s v=""/>
    <s v=""/>
    <s v=""/>
    <s v=""/>
    <s v="Femme"/>
    <s v="Détaillant sur une table"/>
    <n v="1"/>
    <n v="0"/>
    <n v="0"/>
    <n v="0"/>
    <n v="0"/>
    <n v="0"/>
    <n v="0"/>
    <n v="0"/>
    <n v="0"/>
    <n v="0"/>
    <s v="Oui, il y a plus de commerçants par rapport au mois passé"/>
    <s v="Moins de 20"/>
    <s v="Oui"/>
    <s v="Oui"/>
    <s v="Oui"/>
    <s v=""/>
    <s v=""/>
    <s v=""/>
    <s v="Oui"/>
    <s v=""/>
    <s v=""/>
    <s v=""/>
    <s v=""/>
    <s v=""/>
    <s v=""/>
    <s v=""/>
    <s v=""/>
    <s v="Oui"/>
    <n v="0"/>
    <n v="0"/>
    <n v="0"/>
    <n v="0"/>
    <n v="1"/>
    <n v="1"/>
    <n v="0"/>
    <n v="0"/>
    <n v="0"/>
    <n v="0"/>
    <n v="0"/>
    <n v="0"/>
    <n v="0"/>
    <n v="0"/>
    <s v=""/>
    <n v="1"/>
    <n v="0"/>
    <n v="1"/>
    <n v="0"/>
    <n v="0"/>
    <n v="0"/>
    <n v="1"/>
    <s v="Oui"/>
    <s v="Non"/>
    <s v="Oui"/>
    <s v="Sud-Est"/>
    <s v="Meme"/>
    <s v="Jacmel"/>
    <s v="Différent"/>
    <s v=""/>
    <s v=""/>
    <s v=""/>
    <s v=""/>
    <s v=""/>
    <s v=""/>
    <s v=""/>
    <s v=""/>
    <s v=""/>
    <s v=""/>
    <s v=""/>
    <s v=""/>
    <s v=""/>
    <s v=""/>
    <s v=""/>
    <s v=""/>
    <s v=""/>
    <s v=""/>
    <s v=""/>
    <s v=""/>
    <s v=""/>
    <s v=""/>
    <s v=""/>
    <s v=""/>
    <s v=""/>
    <s v=""/>
    <s v=""/>
    <s v=""/>
    <s v=""/>
    <s v=""/>
    <s v=""/>
    <s v=""/>
    <x v="2"/>
    <s v=""/>
    <s v=""/>
    <s v=""/>
    <s v=""/>
    <s v=""/>
    <s v=""/>
    <x v="3"/>
    <s v=""/>
    <s v=""/>
    <x v="0"/>
    <s v=""/>
    <s v=""/>
    <s v=""/>
    <s v=""/>
    <x v="0"/>
    <x v="0"/>
    <x v="0"/>
    <x v="0"/>
    <s v=""/>
  </r>
  <r>
    <s v="bc2cc738-2698-4802-b33c-70723b2684dd"/>
    <s v="2021-06-24"/>
    <s v="Croix-Rouge Neerlandaise"/>
    <s v="Croix-Rouge Neerlandaise"/>
    <s v="EF_9527"/>
    <s v="Sud-Est"/>
    <s v="Cayes-Jacmel"/>
    <s v="Cayes-Jacmel"/>
    <s v="Cap Rouge"/>
    <s v="Marché de Cap Rouge"/>
    <s v="Milieu rural"/>
    <s v="Enquête auprès d'un marchand"/>
    <n v="102.5"/>
    <n v="107.692307692307"/>
    <n v="91.304347826086897"/>
    <n v="89.655172413793096"/>
    <s v=""/>
    <s v=""/>
    <s v=""/>
    <s v=""/>
    <s v=""/>
    <s v=""/>
    <s v=""/>
    <s v=""/>
    <s v=""/>
    <s v=""/>
    <s v=""/>
    <s v=""/>
    <s v="Femme"/>
    <s v="Détaillant avec boutique"/>
    <n v="1"/>
    <n v="0"/>
    <n v="0"/>
    <n v="0"/>
    <n v="0"/>
    <n v="0"/>
    <n v="0"/>
    <n v="0"/>
    <n v="0"/>
    <n v="0"/>
    <s v="Oui, il y a plus de commerçants par rapport au mois passé"/>
    <s v="Moins de 20"/>
    <s v="Oui"/>
    <s v="Oui"/>
    <s v="Oui"/>
    <s v="Oui"/>
    <s v=""/>
    <s v=""/>
    <s v=""/>
    <s v=""/>
    <s v=""/>
    <s v=""/>
    <s v=""/>
    <s v=""/>
    <s v=""/>
    <s v=""/>
    <s v=""/>
    <s v="Oui"/>
    <n v="0"/>
    <n v="0"/>
    <n v="0"/>
    <n v="0"/>
    <n v="1"/>
    <n v="0"/>
    <n v="0"/>
    <n v="1"/>
    <n v="0"/>
    <n v="0"/>
    <n v="0"/>
    <n v="0"/>
    <n v="0"/>
    <n v="0"/>
    <s v=""/>
    <n v="0"/>
    <n v="0"/>
    <n v="1"/>
    <n v="1"/>
    <n v="0"/>
    <n v="0"/>
    <n v="0"/>
    <s v="Non"/>
    <s v="Non"/>
    <s v="Oui"/>
    <s v="Sud-Est"/>
    <s v="Meme"/>
    <s v="Cayes-Jacmel"/>
    <s v="Meme"/>
    <s v=""/>
    <s v=""/>
    <s v=""/>
    <s v=""/>
    <s v=""/>
    <s v=""/>
    <s v=""/>
    <s v=""/>
    <s v=""/>
    <s v=""/>
    <s v=""/>
    <s v=""/>
    <s v=""/>
    <s v=""/>
    <s v=""/>
    <s v=""/>
    <s v=""/>
    <s v=""/>
    <s v=""/>
    <s v=""/>
    <s v=""/>
    <s v=""/>
    <s v=""/>
    <s v=""/>
    <s v=""/>
    <s v=""/>
    <s v=""/>
    <s v=""/>
    <s v=""/>
    <s v=""/>
    <s v=""/>
    <s v=""/>
    <x v="2"/>
    <s v=""/>
    <s v=""/>
    <s v=""/>
    <s v=""/>
    <s v=""/>
    <s v=""/>
    <x v="3"/>
    <s v=""/>
    <s v=""/>
    <x v="0"/>
    <s v=""/>
    <s v=""/>
    <s v=""/>
    <s v=""/>
    <x v="0"/>
    <x v="0"/>
    <x v="0"/>
    <x v="0"/>
    <s v=""/>
  </r>
  <r>
    <s v="888fb213-2717-47fd-9245-4f69e4fca107"/>
    <s v="2021-06-24"/>
    <s v="Croix-Rouge Neerlandaise"/>
    <s v="Croix-Rouge Neerlandaise"/>
    <s v="EF_9527"/>
    <s v="Sud-Est"/>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4"/>
    <s v="voisin"/>
    <s v="C'est le moins cher"/>
    <s v=""/>
    <s v="Moins de 15 min au total"/>
    <s v="Non"/>
    <s v="Oui, chaque fois"/>
    <x v="2"/>
    <n v="0"/>
    <n v="0"/>
    <x v="1"/>
    <n v="1"/>
    <n v="0"/>
    <n v="0"/>
    <n v="0"/>
    <x v="1"/>
    <x v="1"/>
    <x v="1"/>
    <x v="2"/>
    <s v=""/>
  </r>
  <r>
    <s v="1aa62796-478d-4ae4-94f9-b0ce0ff43d8e"/>
    <s v="2021-06-24"/>
    <s v="Croix-Rouge Neerlandaise"/>
    <s v="Croix-Rouge Neerlandaise"/>
    <s v="EF_9527"/>
    <s v="Sud-Est"/>
    <s v="Cayes-Jacmel"/>
    <s v="Cayes-Jacmel"/>
    <s v="Cap Rouge"/>
    <s v="Marché de Cap Rouge"/>
    <s v="Milieu rural"/>
    <s v="Enquête auprès d'un marchand"/>
    <s v=""/>
    <n v="86.538461538461505"/>
    <s v=""/>
    <n v="94.827586206896498"/>
    <s v=""/>
    <s v=""/>
    <s v=""/>
    <s v=""/>
    <s v=""/>
    <s v=""/>
    <s v=""/>
    <s v=""/>
    <s v=""/>
    <s v=""/>
    <s v=""/>
    <s v=""/>
    <s v="Femme"/>
    <s v="Détaillant sur une table"/>
    <n v="1"/>
    <n v="0"/>
    <n v="0"/>
    <n v="0"/>
    <n v="0"/>
    <n v="0"/>
    <n v="0"/>
    <n v="0"/>
    <n v="0"/>
    <n v="0"/>
    <s v="Oui, il y a plus de commerçants par rapport au mois passé"/>
    <s v="Moins de 20"/>
    <s v=""/>
    <s v="Oui"/>
    <s v=""/>
    <s v="Oui"/>
    <s v=""/>
    <s v=""/>
    <s v="Oui"/>
    <s v=""/>
    <s v=""/>
    <s v=""/>
    <s v=""/>
    <s v=""/>
    <s v=""/>
    <s v=""/>
    <s v=""/>
    <s v="Oui"/>
    <n v="0"/>
    <n v="0"/>
    <n v="0"/>
    <n v="0"/>
    <n v="0"/>
    <n v="1"/>
    <n v="0"/>
    <n v="0"/>
    <n v="0"/>
    <n v="0"/>
    <n v="0"/>
    <n v="0"/>
    <n v="0"/>
    <n v="0"/>
    <s v=""/>
    <n v="0"/>
    <n v="0"/>
    <n v="0"/>
    <n v="0"/>
    <n v="0"/>
    <n v="0"/>
    <n v="1"/>
    <s v="Non"/>
    <s v="Non"/>
    <s v="Oui"/>
    <s v="Ouest"/>
    <s v="Différent"/>
    <s v="Gressier"/>
    <s v="Différent"/>
    <s v=""/>
    <s v=""/>
    <s v=""/>
    <s v=""/>
    <s v=""/>
    <s v=""/>
    <s v=""/>
    <s v=""/>
    <s v=""/>
    <s v=""/>
    <s v=""/>
    <s v=""/>
    <s v=""/>
    <s v=""/>
    <s v=""/>
    <s v=""/>
    <s v=""/>
    <s v=""/>
    <s v=""/>
    <s v=""/>
    <s v=""/>
    <s v=""/>
    <s v=""/>
    <s v=""/>
    <s v=""/>
    <s v=""/>
    <s v=""/>
    <s v=""/>
    <s v=""/>
    <s v=""/>
    <s v=""/>
    <s v=""/>
    <x v="2"/>
    <s v=""/>
    <s v=""/>
    <s v=""/>
    <s v=""/>
    <s v=""/>
    <s v=""/>
    <x v="3"/>
    <s v=""/>
    <s v=""/>
    <x v="0"/>
    <s v=""/>
    <s v=""/>
    <s v=""/>
    <s v=""/>
    <x v="0"/>
    <x v="0"/>
    <x v="0"/>
    <x v="0"/>
    <s v=""/>
  </r>
  <r>
    <s v="260ef5e5-f6c5-4940-8ed3-1673dcc68471"/>
    <s v="2021-06-24"/>
    <s v="Croix-Rouge Neerlandaise"/>
    <s v="Croix-Rouge Neerlandaise"/>
    <s v="EF_9527"/>
    <s v="Sud-Est"/>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4"/>
    <s v="voisin"/>
    <s v="C'est le moins cher"/>
    <s v=""/>
    <s v="Moins de 15 min au total"/>
    <s v="Non"/>
    <s v="Oui, chaque fois"/>
    <x v="2"/>
    <n v="0"/>
    <n v="0"/>
    <x v="1"/>
    <n v="1"/>
    <n v="0"/>
    <n v="0"/>
    <n v="0"/>
    <x v="1"/>
    <x v="1"/>
    <x v="1"/>
    <x v="2"/>
    <s v=""/>
  </r>
  <r>
    <s v="f266eb13-fab3-470b-8770-83be717b00ee"/>
    <s v="2021-06-24"/>
    <s v="Croix-Rouge Neerlandaise"/>
    <s v="Croix-Rouge Neerlandaise"/>
    <s v="EF_9527"/>
    <s v="Sud-Est"/>
    <s v="Cayes-Jacmel"/>
    <s v="Cayes-Jacmel"/>
    <s v="Cap Rouge"/>
    <s v="Marché de Cap Rouge"/>
    <s v="Milieu rural"/>
    <s v="Enquête auprès d'un marchand"/>
    <s v=""/>
    <s v=""/>
    <s v=""/>
    <s v=""/>
    <s v=""/>
    <s v=""/>
    <s v=""/>
    <s v=""/>
    <s v=""/>
    <s v=""/>
    <s v=""/>
    <s v=""/>
    <s v=""/>
    <s v=""/>
    <s v=""/>
    <s v=""/>
    <s v="Femme"/>
    <s v="Détaillant sur une table"/>
    <n v="1"/>
    <n v="0"/>
    <n v="0"/>
    <n v="0"/>
    <n v="0"/>
    <n v="0"/>
    <n v="0"/>
    <n v="0"/>
    <n v="0"/>
    <n v="0"/>
    <s v="Oui, il y a plus de commerçants par rapport au mois passé"/>
    <s v="Moins de 20"/>
    <s v=""/>
    <s v=""/>
    <s v=""/>
    <s v=""/>
    <s v=""/>
    <s v=""/>
    <s v=""/>
    <s v=""/>
    <s v=""/>
    <s v=""/>
    <s v=""/>
    <s v=""/>
    <s v=""/>
    <s v=""/>
    <s v=""/>
    <s v="Non"/>
    <s v=""/>
    <s v=""/>
    <s v=""/>
    <s v=""/>
    <s v=""/>
    <s v=""/>
    <s v=""/>
    <s v=""/>
    <s v=""/>
    <s v=""/>
    <s v=""/>
    <s v=""/>
    <s v=""/>
    <s v=""/>
    <s v=""/>
    <s v=""/>
    <s v=""/>
    <s v=""/>
    <s v=""/>
    <s v=""/>
    <s v=""/>
    <s v=""/>
    <s v="Oui"/>
    <s v="Oui"/>
    <s v="Oui"/>
    <s v="Sud-Est"/>
    <s v="Meme"/>
    <s v="Jacmel"/>
    <s v="Différent"/>
    <s v=""/>
    <s v=""/>
    <s v=""/>
    <s v=""/>
    <s v=""/>
    <s v=""/>
    <s v=""/>
    <s v=""/>
    <s v=""/>
    <s v=""/>
    <s v=""/>
    <s v=""/>
    <s v=""/>
    <s v=""/>
    <s v=""/>
    <s v=""/>
    <s v=""/>
    <s v=""/>
    <s v=""/>
    <s v=""/>
    <s v=""/>
    <s v=""/>
    <s v=""/>
    <s v=""/>
    <s v=""/>
    <s v=""/>
    <s v=""/>
    <s v=""/>
    <s v=""/>
    <s v=""/>
    <s v=""/>
    <s v=""/>
    <x v="2"/>
    <s v=""/>
    <s v=""/>
    <s v=""/>
    <s v=""/>
    <s v=""/>
    <s v=""/>
    <x v="3"/>
    <s v=""/>
    <s v=""/>
    <x v="0"/>
    <s v=""/>
    <s v=""/>
    <s v=""/>
    <s v=""/>
    <x v="0"/>
    <x v="0"/>
    <x v="0"/>
    <x v="0"/>
    <s v=""/>
  </r>
  <r>
    <s v="64476659-a800-4713-9481-526db3e7a541"/>
    <s v="2021-06-24"/>
    <s v="Croix-Rouge Neerlandaise"/>
    <s v="Croix-Rouge Neerlandaise"/>
    <s v="EF_9527"/>
    <s v="Sud-Est"/>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3"/>
    <s v="branchement"/>
    <s v="C'est le moins cher"/>
    <s v=""/>
    <s v="Moins de 15 min au total"/>
    <s v="Non"/>
    <s v="Oui, chaque fois"/>
    <x v="2"/>
    <n v="0"/>
    <n v="0"/>
    <x v="1"/>
    <n v="1"/>
    <n v="0"/>
    <n v="0"/>
    <n v="0"/>
    <x v="1"/>
    <x v="1"/>
    <x v="1"/>
    <x v="2"/>
    <s v=""/>
  </r>
  <r>
    <s v="8f054e0a-b319-4ea6-b137-094e4b339aa9"/>
    <s v="2021-06-24"/>
    <s v="Croix-Rouge Neerlandaise"/>
    <s v="Croix-Rouge Neerlandaise"/>
    <s v="EF_9527"/>
    <s v="Sud-Est"/>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3"/>
    <s v="branchement"/>
    <s v="C'est le moins cher"/>
    <s v=""/>
    <s v="Moins de 15 min au total"/>
    <s v="Non"/>
    <s v="Oui, chaque fois"/>
    <x v="2"/>
    <n v="0"/>
    <n v="0"/>
    <x v="1"/>
    <n v="1"/>
    <n v="0"/>
    <n v="0"/>
    <n v="0"/>
    <x v="1"/>
    <x v="1"/>
    <x v="1"/>
    <x v="2"/>
    <s v=""/>
  </r>
  <r>
    <s v="01d1378b-e194-4b74-ba76-146a8e635a7a"/>
    <s v="2021-06-24"/>
    <s v="Croix-Rouge Neerlandaise"/>
    <s v="Croix-Rouge Neerlandaise"/>
    <s v="EF_9527"/>
    <s v="Sud-Est"/>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3"/>
    <s v="branchement"/>
    <s v="Il n'y a pas d'autres options dans ma zone"/>
    <s v=""/>
    <s v="Moins de 15 min au total"/>
    <s v="Non"/>
    <s v="Oui, chaque fois"/>
    <x v="1"/>
    <s v=""/>
    <s v=""/>
    <x v="0"/>
    <s v=""/>
    <s v=""/>
    <s v=""/>
    <s v=""/>
    <x v="0"/>
    <x v="0"/>
    <x v="0"/>
    <x v="0"/>
    <s v=""/>
  </r>
  <r>
    <s v="38f25538-b820-44a7-8356-5b2bc9a7c2d0"/>
    <s v="2021-06-24"/>
    <s v="Croix-Rouge Neerlandaise"/>
    <s v="Croix-Rouge Neerlandaise"/>
    <s v="EF_9527"/>
    <s v="Sud-Est"/>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3"/>
    <s v="branchement"/>
    <s v="C'est le moins cher"/>
    <s v=""/>
    <s v="Moins de 15 min au total"/>
    <s v="Non"/>
    <s v="Oui, chaque fois"/>
    <x v="2"/>
    <n v="0"/>
    <n v="0"/>
    <x v="1"/>
    <n v="1"/>
    <n v="0"/>
    <n v="0"/>
    <n v="0"/>
    <x v="1"/>
    <x v="1"/>
    <x v="1"/>
    <x v="2"/>
    <s v=""/>
  </r>
  <r>
    <s v="87317172-341f-41f2-9dad-a17e86661e9c"/>
    <s v="2021-06-24"/>
    <s v="Croix-Rouge Neerlandaise"/>
    <s v="Croix-Rouge Neerlandaise"/>
    <s v="EF_9527"/>
    <s v="Sud-Est"/>
    <s v="Cayes-Jacmel"/>
    <s v="Cayes-Jacmel"/>
    <s v="Cap Rouge"/>
    <s v="Marché de Cap Rouge"/>
    <s v="Milieu rural"/>
    <s v="Enquête auprès d'un client (pour l'eau de boisson uniquement)"/>
    <s v=""/>
    <s v=""/>
    <s v=""/>
    <s v=""/>
    <s v=""/>
    <s v=""/>
    <s v=""/>
    <s v=""/>
    <s v=""/>
    <s v=""/>
    <s v=""/>
    <s v=""/>
    <s v=""/>
    <s v=""/>
    <s v=""/>
    <n v="1"/>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3"/>
    <s v="branchement"/>
    <s v="C'est le moins cher"/>
    <s v=""/>
    <s v="Moins de 15 min au total"/>
    <s v="Oui"/>
    <s v=""/>
    <x v="2"/>
    <n v="0"/>
    <n v="0"/>
    <x v="1"/>
    <n v="1"/>
    <n v="0"/>
    <n v="0"/>
    <n v="0"/>
    <x v="1"/>
    <x v="1"/>
    <x v="1"/>
    <x v="2"/>
    <s v=""/>
  </r>
  <r>
    <s v="ab8b7962-e695-4f5a-878e-09e8daad63d3"/>
    <s v="2021-06-24"/>
    <s v="Croix-Rouge Neerlandaise"/>
    <s v="Croix-Rouge Neerlandaise"/>
    <s v="EF_9527"/>
    <s v="Sud-Est"/>
    <s v="Cayes-Jacmel"/>
    <s v="Cayes-Jacmel"/>
    <s v="Cap Rouge"/>
    <s v="Marché de Cap Rouge"/>
    <s v="Milieu rural"/>
    <s v="Enquête auprès d'un marchand"/>
    <n v="135"/>
    <n v="107.692307692307"/>
    <s v=""/>
    <n v="86.2068965517241"/>
    <s v=""/>
    <s v=""/>
    <s v=""/>
    <s v=""/>
    <s v=""/>
    <s v=""/>
    <s v=""/>
    <s v=""/>
    <s v=""/>
    <s v=""/>
    <s v=""/>
    <s v=""/>
    <s v="Femme"/>
    <s v="Détaillant sur une table"/>
    <n v="1"/>
    <n v="0"/>
    <n v="0"/>
    <n v="0"/>
    <n v="0"/>
    <n v="0"/>
    <n v="0"/>
    <n v="0"/>
    <n v="0"/>
    <n v="0"/>
    <s v="Oui, il y a plus de commerçants par rapport au mois passé"/>
    <s v="Moins de 20"/>
    <s v="Oui"/>
    <s v="Oui"/>
    <s v=""/>
    <s v="Oui"/>
    <s v=""/>
    <s v=""/>
    <s v="Oui"/>
    <s v=""/>
    <s v=""/>
    <s v=""/>
    <s v=""/>
    <s v=""/>
    <s v=""/>
    <s v=""/>
    <s v=""/>
    <s v="Oui"/>
    <n v="0"/>
    <n v="1"/>
    <n v="0"/>
    <n v="0"/>
    <n v="0"/>
    <n v="0"/>
    <n v="0"/>
    <n v="0"/>
    <n v="0"/>
    <n v="0"/>
    <n v="0"/>
    <n v="0"/>
    <n v="0"/>
    <n v="0"/>
    <s v=""/>
    <n v="0"/>
    <n v="1"/>
    <n v="0"/>
    <n v="0"/>
    <n v="0"/>
    <n v="0"/>
    <n v="1"/>
    <s v="Oui"/>
    <s v="Non"/>
    <s v="Oui"/>
    <s v="Ouest"/>
    <s v="Différent"/>
    <s v="Léogâne"/>
    <s v="Différent"/>
    <s v=""/>
    <s v=""/>
    <s v=""/>
    <s v=""/>
    <s v=""/>
    <s v=""/>
    <s v=""/>
    <s v=""/>
    <s v=""/>
    <s v=""/>
    <s v=""/>
    <s v=""/>
    <s v=""/>
    <s v=""/>
    <s v=""/>
    <s v=""/>
    <s v=""/>
    <s v=""/>
    <s v=""/>
    <s v=""/>
    <s v=""/>
    <s v=""/>
    <s v=""/>
    <s v=""/>
    <s v=""/>
    <s v=""/>
    <s v=""/>
    <s v=""/>
    <s v=""/>
    <s v=""/>
    <s v=""/>
    <s v=""/>
    <x v="2"/>
    <s v=""/>
    <s v=""/>
    <s v=""/>
    <s v=""/>
    <s v=""/>
    <s v=""/>
    <x v="3"/>
    <s v=""/>
    <s v=""/>
    <x v="0"/>
    <s v=""/>
    <s v=""/>
    <s v=""/>
    <s v=""/>
    <x v="0"/>
    <x v="0"/>
    <x v="0"/>
    <x v="0"/>
    <s v=""/>
  </r>
  <r>
    <s v="5dfc8ec9-7489-42c9-adb5-12b0d43211b3"/>
    <s v="2021-06-24"/>
    <s v="Save the Children"/>
    <s v="Save the Children"/>
    <s v="ASV758"/>
    <s v="Artibonite"/>
    <s v="L'Estère"/>
    <s v="L'Estère"/>
    <s v="Centre-ville de l'Estère"/>
    <s v="Marché L'Estère"/>
    <s v="Milieu urbain"/>
    <s v="Enquête auprès d'un marchand"/>
    <n v="100"/>
    <n v="96.153846153846104"/>
    <n v="86.956521739130395"/>
    <n v="86.2068965517241"/>
    <n v="208.333333333333"/>
    <s v=""/>
    <n v="750"/>
    <s v=""/>
    <s v=""/>
    <s v=""/>
    <s v=""/>
    <s v=""/>
    <s v=""/>
    <s v=""/>
    <s v=""/>
    <s v=""/>
    <s v="Femme"/>
    <s v="Détaillant sur une table"/>
    <n v="1"/>
    <n v="0"/>
    <n v="0"/>
    <n v="0"/>
    <n v="0"/>
    <n v="0"/>
    <n v="0"/>
    <n v="0"/>
    <n v="0"/>
    <n v="0"/>
    <s v="Oui, il y a moins de commerçants par rapport au mois passé"/>
    <s v="Moins de 20"/>
    <s v="Oui"/>
    <s v="Oui"/>
    <s v="Oui"/>
    <s v="Oui"/>
    <s v="Oui"/>
    <s v=""/>
    <s v="Oui"/>
    <s v=""/>
    <s v=""/>
    <s v=""/>
    <s v=""/>
    <s v=""/>
    <s v=""/>
    <s v=""/>
    <s v=""/>
    <s v="Oui"/>
    <n v="0"/>
    <n v="0"/>
    <n v="0"/>
    <n v="0"/>
    <n v="1"/>
    <n v="0"/>
    <n v="0"/>
    <n v="0"/>
    <n v="0"/>
    <n v="0"/>
    <n v="0"/>
    <n v="0"/>
    <n v="0"/>
    <n v="0"/>
    <s v=""/>
    <n v="0"/>
    <n v="1"/>
    <n v="0"/>
    <n v="0"/>
    <n v="1"/>
    <n v="0"/>
    <n v="0"/>
    <s v="Non"/>
    <s v="Non"/>
    <s v="Oui"/>
    <s v="Artibonite"/>
    <s v="Meme"/>
    <s v="L'Estère"/>
    <s v="Meme"/>
    <s v=""/>
    <s v=""/>
    <s v=""/>
    <s v=""/>
    <s v=""/>
    <s v=""/>
    <s v=""/>
    <s v=""/>
    <s v=""/>
    <s v=""/>
    <s v=""/>
    <s v=""/>
    <s v=""/>
    <s v=""/>
    <s v=""/>
    <s v=""/>
    <s v=""/>
    <s v=""/>
    <s v=""/>
    <s v=""/>
    <s v=""/>
    <s v=""/>
    <s v=""/>
    <s v=""/>
    <s v=""/>
    <s v=""/>
    <s v=""/>
    <s v=""/>
    <s v=""/>
    <s v=""/>
    <s v=""/>
    <s v=""/>
    <x v="2"/>
    <s v=""/>
    <s v=""/>
    <s v=""/>
    <s v=""/>
    <s v=""/>
    <s v=""/>
    <x v="3"/>
    <s v=""/>
    <s v=""/>
    <x v="0"/>
    <s v=""/>
    <s v=""/>
    <s v=""/>
    <s v=""/>
    <x v="0"/>
    <x v="0"/>
    <x v="0"/>
    <x v="0"/>
    <s v=""/>
  </r>
  <r>
    <s v="e8db4a05-d54c-4ed6-8e4c-4381be81790f"/>
    <s v="2021-06-24"/>
    <s v="Save the Children"/>
    <s v="Save the Children"/>
    <s v="ASV758"/>
    <s v="Artibonite"/>
    <s v="L'Estère"/>
    <s v="L'Estère"/>
    <s v="Centre-ville de l'Estère"/>
    <s v="Marché L'Estère"/>
    <s v="Milieu urbain"/>
    <s v="Enquête auprès d'un marchand"/>
    <n v="90"/>
    <n v="96.153846153846104"/>
    <n v="78.260869565217305"/>
    <s v=""/>
    <n v="208.333333333333"/>
    <s v=""/>
    <n v="750"/>
    <s v=""/>
    <s v=""/>
    <s v=""/>
    <s v=""/>
    <s v=""/>
    <s v=""/>
    <s v=""/>
    <s v=""/>
    <s v=""/>
    <s v="Femme"/>
    <s v="Détaillant sur une table"/>
    <n v="1"/>
    <n v="0"/>
    <n v="0"/>
    <n v="0"/>
    <n v="0"/>
    <n v="0"/>
    <n v="0"/>
    <n v="0"/>
    <n v="0"/>
    <n v="0"/>
    <s v="Oui, il y a moins de commerçants par rapport au mois passé"/>
    <s v="Moins de 20"/>
    <s v="Oui"/>
    <s v="Oui"/>
    <s v="Oui"/>
    <s v=""/>
    <s v="Non"/>
    <s v=""/>
    <s v="Oui"/>
    <s v=""/>
    <s v=""/>
    <s v=""/>
    <s v=""/>
    <s v=""/>
    <s v=""/>
    <s v=""/>
    <s v=""/>
    <s v="Oui"/>
    <n v="0"/>
    <n v="0"/>
    <n v="0"/>
    <n v="0"/>
    <n v="0"/>
    <n v="1"/>
    <n v="0"/>
    <n v="0"/>
    <n v="0"/>
    <n v="0"/>
    <n v="0"/>
    <n v="0"/>
    <n v="0"/>
    <n v="0"/>
    <s v=""/>
    <n v="0"/>
    <n v="0"/>
    <n v="0"/>
    <n v="0"/>
    <n v="0"/>
    <n v="0"/>
    <n v="1"/>
    <s v="Non"/>
    <s v="Non"/>
    <s v="Oui"/>
    <s v="Artibonite"/>
    <s v="Meme"/>
    <s v="L'Estère"/>
    <s v="Meme"/>
    <s v=""/>
    <s v=""/>
    <s v=""/>
    <s v=""/>
    <s v=""/>
    <s v=""/>
    <s v=""/>
    <s v=""/>
    <s v=""/>
    <s v=""/>
    <s v=""/>
    <s v=""/>
    <s v=""/>
    <s v=""/>
    <s v=""/>
    <s v=""/>
    <s v=""/>
    <s v=""/>
    <s v=""/>
    <s v=""/>
    <s v=""/>
    <s v=""/>
    <s v=""/>
    <s v=""/>
    <s v=""/>
    <s v=""/>
    <s v=""/>
    <s v=""/>
    <s v=""/>
    <s v=""/>
    <s v=""/>
    <s v=""/>
    <x v="2"/>
    <s v=""/>
    <s v=""/>
    <s v=""/>
    <s v=""/>
    <s v=""/>
    <s v=""/>
    <x v="3"/>
    <s v=""/>
    <s v=""/>
    <x v="0"/>
    <s v=""/>
    <s v=""/>
    <s v=""/>
    <s v=""/>
    <x v="0"/>
    <x v="0"/>
    <x v="0"/>
    <x v="0"/>
    <s v=""/>
  </r>
  <r>
    <s v="594a00c2-027d-4238-baef-519995ab5ee8"/>
    <s v="2021-06-24"/>
    <s v="Save the Children"/>
    <s v="Save the Children"/>
    <s v="ASV758"/>
    <s v="Artibonite"/>
    <s v="L'Estère"/>
    <s v="L'Estère"/>
    <s v="Centre-ville de l'Estère"/>
    <s v="Marché L'Estère"/>
    <s v="Milieu urbain"/>
    <s v="Enquête auprès d'un marchand"/>
    <n v="87.5"/>
    <n v="115.384615384615"/>
    <n v="76.086956521739097"/>
    <n v="86.2068965517241"/>
    <n v="208.333333333333"/>
    <s v=""/>
    <n v="800"/>
    <s v=""/>
    <s v=""/>
    <s v=""/>
    <s v=""/>
    <s v=""/>
    <s v=""/>
    <s v=""/>
    <s v=""/>
    <s v=""/>
    <s v="Homme"/>
    <s v="Détaillant sur une table"/>
    <n v="1"/>
    <n v="0"/>
    <n v="0"/>
    <n v="0"/>
    <n v="0"/>
    <n v="0"/>
    <n v="0"/>
    <n v="0"/>
    <n v="0"/>
    <n v="0"/>
    <s v="Oui, il y a plus de commerçants par rapport au mois passé"/>
    <s v="Entre 21 et 60"/>
    <s v="Oui"/>
    <s v="Oui"/>
    <s v="Oui"/>
    <s v="Oui"/>
    <s v="Oui"/>
    <s v=""/>
    <s v="Oui"/>
    <s v=""/>
    <s v=""/>
    <s v=""/>
    <s v=""/>
    <s v=""/>
    <s v=""/>
    <s v=""/>
    <s v=""/>
    <s v="Oui"/>
    <n v="0"/>
    <n v="0"/>
    <n v="0"/>
    <n v="0"/>
    <n v="1"/>
    <n v="0"/>
    <n v="0"/>
    <n v="0"/>
    <n v="0"/>
    <n v="0"/>
    <n v="0"/>
    <n v="0"/>
    <n v="0"/>
    <n v="0"/>
    <s v=""/>
    <n v="0"/>
    <n v="0"/>
    <n v="0"/>
    <n v="1"/>
    <n v="0"/>
    <n v="0"/>
    <n v="1"/>
    <s v="Non"/>
    <s v="Non"/>
    <s v="Oui"/>
    <s v="Ouest"/>
    <s v="Différent"/>
    <s v="Port-au-Prince"/>
    <s v="Différent"/>
    <s v=""/>
    <s v=""/>
    <s v=""/>
    <s v=""/>
    <s v=""/>
    <s v=""/>
    <s v=""/>
    <s v=""/>
    <s v=""/>
    <s v=""/>
    <s v=""/>
    <s v=""/>
    <s v=""/>
    <s v=""/>
    <s v=""/>
    <s v=""/>
    <s v=""/>
    <s v=""/>
    <s v=""/>
    <s v=""/>
    <s v=""/>
    <s v=""/>
    <s v=""/>
    <s v=""/>
    <s v=""/>
    <s v=""/>
    <s v=""/>
    <s v=""/>
    <s v=""/>
    <s v=""/>
    <s v=""/>
    <s v=""/>
    <x v="2"/>
    <s v=""/>
    <s v=""/>
    <s v=""/>
    <s v=""/>
    <s v=""/>
    <s v=""/>
    <x v="3"/>
    <s v=""/>
    <s v=""/>
    <x v="0"/>
    <s v=""/>
    <s v=""/>
    <s v=""/>
    <s v=""/>
    <x v="0"/>
    <x v="0"/>
    <x v="0"/>
    <x v="0"/>
    <s v=""/>
  </r>
  <r>
    <s v="30d7b65a-6de2-4a1c-93e6-79cae5fdb71c"/>
    <s v="2021-06-24"/>
    <s v="Save the Children"/>
    <s v="Save the Children"/>
    <s v="ASV758"/>
    <s v="Artibonite"/>
    <s v="L'Estère"/>
    <s v="L'Estère"/>
    <s v="Centre-ville de l'Estère"/>
    <s v="Marché L'Estère"/>
    <s v="Milieu urbain"/>
    <s v="Enquête auprès d'un marchand"/>
    <n v="87.5"/>
    <n v="96.153846153846104"/>
    <n v="86.956521739130395"/>
    <n v="86.2068965517241"/>
    <n v="208.333333333333"/>
    <s v=""/>
    <n v="800"/>
    <s v=""/>
    <s v=""/>
    <s v=""/>
    <s v=""/>
    <s v=""/>
    <s v=""/>
    <s v=""/>
    <s v=""/>
    <s v=""/>
    <s v="Femme"/>
    <s v="Détaillant sur une table"/>
    <n v="1"/>
    <n v="0"/>
    <n v="0"/>
    <n v="0"/>
    <n v="0"/>
    <n v="0"/>
    <n v="0"/>
    <n v="0"/>
    <n v="0"/>
    <n v="0"/>
    <s v="Oui, il y a moins de commerçants par rapport au mois passé"/>
    <s v="Entre 21 et 60"/>
    <s v="Oui"/>
    <s v="Oui"/>
    <s v="Oui"/>
    <s v="Oui"/>
    <s v="Oui"/>
    <s v=""/>
    <s v="Oui"/>
    <s v=""/>
    <s v=""/>
    <s v=""/>
    <s v=""/>
    <s v=""/>
    <s v=""/>
    <s v=""/>
    <s v=""/>
    <s v="Oui"/>
    <n v="0"/>
    <n v="0"/>
    <n v="0"/>
    <n v="0"/>
    <n v="0"/>
    <n v="1"/>
    <n v="0"/>
    <n v="0"/>
    <n v="0"/>
    <n v="0"/>
    <n v="0"/>
    <n v="0"/>
    <n v="0"/>
    <n v="0"/>
    <s v=""/>
    <n v="0"/>
    <n v="1"/>
    <n v="0"/>
    <n v="0"/>
    <n v="1"/>
    <n v="0"/>
    <n v="1"/>
    <s v="Non"/>
    <s v="Non"/>
    <s v="Oui"/>
    <s v="Artibonite"/>
    <s v="Meme"/>
    <s v="L'Estère"/>
    <s v="Meme"/>
    <s v=""/>
    <s v=""/>
    <s v=""/>
    <s v=""/>
    <s v=""/>
    <s v=""/>
    <s v=""/>
    <s v=""/>
    <s v=""/>
    <s v=""/>
    <s v=""/>
    <s v=""/>
    <s v=""/>
    <s v=""/>
    <s v=""/>
    <s v=""/>
    <s v=""/>
    <s v=""/>
    <s v=""/>
    <s v=""/>
    <s v=""/>
    <s v=""/>
    <s v=""/>
    <s v=""/>
    <s v=""/>
    <s v=""/>
    <s v=""/>
    <s v=""/>
    <s v=""/>
    <s v=""/>
    <s v=""/>
    <s v=""/>
    <x v="2"/>
    <s v=""/>
    <s v=""/>
    <s v=""/>
    <s v=""/>
    <s v=""/>
    <s v=""/>
    <x v="3"/>
    <s v=""/>
    <s v=""/>
    <x v="0"/>
    <s v=""/>
    <s v=""/>
    <s v=""/>
    <s v=""/>
    <x v="0"/>
    <x v="0"/>
    <x v="0"/>
    <x v="0"/>
    <s v=""/>
  </r>
  <r>
    <s v="568d97eb-63d8-428b-8890-ab7c8951431f"/>
    <s v="2021-06-24"/>
    <s v="Save the Children"/>
    <s v="Save the Children"/>
    <s v="ASV758"/>
    <s v="Artibonite"/>
    <s v="L'Estère"/>
    <s v="L'Estère"/>
    <s v="Centre-ville de l'Estère"/>
    <s v="Marché L'Estère"/>
    <s v="Milieu urbain"/>
    <s v="Enquête auprès d'un marchand"/>
    <s v=""/>
    <s v=""/>
    <s v=""/>
    <s v=""/>
    <s v=""/>
    <s v=""/>
    <s v=""/>
    <n v="30"/>
    <n v="25"/>
    <n v="50"/>
    <s v=""/>
    <n v="25"/>
    <n v="75"/>
    <n v="75"/>
    <n v="5"/>
    <s v=""/>
    <s v="Femme"/>
    <s v="Détaillant sur une table"/>
    <n v="1"/>
    <n v="0"/>
    <n v="0"/>
    <n v="0"/>
    <n v="0"/>
    <n v="0"/>
    <n v="0"/>
    <n v="0"/>
    <n v="0"/>
    <n v="0"/>
    <s v="Oui, il y a moins de commerçants par rapport au mois passé"/>
    <s v="Moins de 20"/>
    <s v=""/>
    <s v=""/>
    <s v=""/>
    <s v=""/>
    <s v=""/>
    <s v=""/>
    <s v=""/>
    <s v="Oui"/>
    <s v="Oui"/>
    <s v="Oui"/>
    <s v=""/>
    <s v="Oui"/>
    <s v="Oui"/>
    <s v="Oui"/>
    <s v="Je ne sais pas, je ne souhaite pas répondre"/>
    <s v=""/>
    <s v=""/>
    <s v=""/>
    <s v=""/>
    <s v=""/>
    <s v=""/>
    <s v=""/>
    <s v=""/>
    <s v=""/>
    <s v=""/>
    <s v=""/>
    <s v=""/>
    <s v=""/>
    <s v=""/>
    <s v=""/>
    <s v=""/>
    <s v=""/>
    <s v=""/>
    <s v=""/>
    <s v=""/>
    <s v=""/>
    <s v=""/>
    <s v=""/>
    <s v=""/>
    <s v=""/>
    <s v=""/>
    <s v=""/>
    <s v=""/>
    <s v=""/>
    <s v=""/>
    <s v="Oui"/>
    <n v="0"/>
    <n v="0"/>
    <n v="0"/>
    <n v="1"/>
    <n v="0"/>
    <n v="0"/>
    <n v="0"/>
    <n v="0"/>
    <n v="0"/>
    <n v="0"/>
    <n v="0"/>
    <n v="0"/>
    <n v="0"/>
    <s v=""/>
    <s v="Savon lessive Chlore en grain (nettoyage)"/>
    <n v="1"/>
    <n v="0"/>
    <n v="0"/>
    <n v="0"/>
    <n v="0"/>
    <n v="0"/>
    <n v="1"/>
    <n v="0"/>
    <s v="Non"/>
    <s v="Non"/>
    <s v="Oui"/>
    <s v="Artibonite"/>
    <s v="Meme"/>
    <s v="L'Estère"/>
    <s v="Meme"/>
    <s v=""/>
    <x v="2"/>
    <s v=""/>
    <s v=""/>
    <s v=""/>
    <s v=""/>
    <s v=""/>
    <s v=""/>
    <x v="3"/>
    <s v=""/>
    <s v=""/>
    <x v="0"/>
    <s v=""/>
    <s v=""/>
    <s v=""/>
    <s v=""/>
    <x v="0"/>
    <x v="0"/>
    <x v="0"/>
    <x v="0"/>
    <s v=""/>
  </r>
  <r>
    <s v="a89163b9-1986-4173-bcfd-8ebf621a34bb"/>
    <s v="2021-06-24"/>
    <s v="Save the Children"/>
    <s v="Save the Children"/>
    <s v="ASV758"/>
    <s v="Artibonite"/>
    <s v="L'Estère"/>
    <s v="L'Estère"/>
    <s v="Centre-ville de l'Estère"/>
    <s v="Marché L'Estère"/>
    <s v="Milieu urbain"/>
    <s v="Enquête auprès d'un marchand"/>
    <s v=""/>
    <s v=""/>
    <s v=""/>
    <s v=""/>
    <s v=""/>
    <s v=""/>
    <s v=""/>
    <n v="30"/>
    <n v="25"/>
    <n v="25"/>
    <s v=""/>
    <n v="25"/>
    <n v="75"/>
    <n v="75"/>
    <n v="5"/>
    <s v=""/>
    <s v="Femme"/>
    <s v="Détaillant sur une table"/>
    <n v="1"/>
    <n v="0"/>
    <n v="0"/>
    <n v="0"/>
    <n v="0"/>
    <n v="0"/>
    <n v="0"/>
    <n v="0"/>
    <n v="0"/>
    <n v="0"/>
    <s v="Oui, il y a plus de commerçants par rapport au mois passé"/>
    <s v="Entre 21 et 60"/>
    <s v=""/>
    <s v=""/>
    <s v=""/>
    <s v=""/>
    <s v=""/>
    <s v=""/>
    <s v=""/>
    <s v="Oui"/>
    <s v="Oui"/>
    <s v="Oui"/>
    <s v=""/>
    <s v="Oui"/>
    <s v="Oui"/>
    <s v="Oui"/>
    <s v="Je ne sais pas, je ne souhaite pas répondre"/>
    <s v=""/>
    <s v=""/>
    <s v=""/>
    <s v=""/>
    <s v=""/>
    <s v=""/>
    <s v=""/>
    <s v=""/>
    <s v=""/>
    <s v=""/>
    <s v=""/>
    <s v=""/>
    <s v=""/>
    <s v=""/>
    <s v=""/>
    <s v=""/>
    <s v=""/>
    <s v=""/>
    <s v=""/>
    <s v=""/>
    <s v=""/>
    <s v=""/>
    <s v=""/>
    <s v=""/>
    <s v=""/>
    <s v=""/>
    <s v=""/>
    <s v=""/>
    <s v=""/>
    <s v=""/>
    <s v="Oui"/>
    <n v="0"/>
    <n v="0"/>
    <n v="0"/>
    <n v="0"/>
    <n v="1"/>
    <n v="0"/>
    <n v="0"/>
    <n v="0"/>
    <n v="0"/>
    <n v="0"/>
    <n v="0"/>
    <n v="0"/>
    <n v="0"/>
    <s v=""/>
    <s v="Savon lessive Dentifrice"/>
    <n v="1"/>
    <n v="0"/>
    <n v="1"/>
    <n v="0"/>
    <n v="0"/>
    <n v="0"/>
    <n v="0"/>
    <n v="0"/>
    <s v="Non"/>
    <s v="Non"/>
    <s v="Oui"/>
    <s v="Artibonite"/>
    <s v="Meme"/>
    <s v="L'Estère"/>
    <s v="Meme"/>
    <s v=""/>
    <x v="2"/>
    <s v=""/>
    <s v=""/>
    <s v=""/>
    <s v=""/>
    <s v=""/>
    <s v=""/>
    <x v="3"/>
    <s v=""/>
    <s v=""/>
    <x v="0"/>
    <s v=""/>
    <s v=""/>
    <s v=""/>
    <s v=""/>
    <x v="0"/>
    <x v="0"/>
    <x v="0"/>
    <x v="0"/>
    <s v=""/>
  </r>
  <r>
    <s v="f5686b0b-8f7d-496b-b552-c472d85a65e1"/>
    <s v="2021-06-24"/>
    <s v="Save the Children"/>
    <s v="Save the Children"/>
    <s v="ASV758"/>
    <s v="Artibonite"/>
    <s v="L'Estère"/>
    <s v="L'Estère"/>
    <s v="Centre-ville de l'Estère"/>
    <s v="Marché L'Estère"/>
    <s v="Milieu urbain"/>
    <s v="Enquête auprès d'un marchand"/>
    <s v=""/>
    <s v=""/>
    <s v=""/>
    <s v=""/>
    <s v=""/>
    <s v=""/>
    <s v=""/>
    <n v="30"/>
    <n v="25"/>
    <n v="25"/>
    <s v=""/>
    <n v="25"/>
    <n v="75"/>
    <n v="75"/>
    <n v="5"/>
    <s v=""/>
    <s v="Femme"/>
    <s v="Détaillant sur une table"/>
    <n v="1"/>
    <n v="0"/>
    <n v="0"/>
    <n v="0"/>
    <n v="0"/>
    <n v="0"/>
    <n v="0"/>
    <n v="0"/>
    <n v="0"/>
    <n v="0"/>
    <s v="Oui, il y a plus de commerçants par rapport au mois passé"/>
    <s v="Moins de 20"/>
    <s v=""/>
    <s v=""/>
    <s v=""/>
    <s v=""/>
    <s v=""/>
    <s v=""/>
    <s v=""/>
    <s v="Oui"/>
    <s v="Oui"/>
    <s v="Oui"/>
    <s v=""/>
    <s v="Oui"/>
    <s v="Oui"/>
    <s v="Oui"/>
    <s v="Je ne sais pas, je ne souhaite pas répondre"/>
    <s v=""/>
    <s v=""/>
    <s v=""/>
    <s v=""/>
    <s v=""/>
    <s v=""/>
    <s v=""/>
    <s v=""/>
    <s v=""/>
    <s v=""/>
    <s v=""/>
    <s v=""/>
    <s v=""/>
    <s v=""/>
    <s v=""/>
    <s v=""/>
    <s v=""/>
    <s v=""/>
    <s v=""/>
    <s v=""/>
    <s v=""/>
    <s v=""/>
    <s v=""/>
    <s v=""/>
    <s v=""/>
    <s v=""/>
    <s v=""/>
    <s v=""/>
    <s v=""/>
    <s v=""/>
    <s v="Oui"/>
    <n v="0"/>
    <n v="0"/>
    <n v="0"/>
    <n v="0"/>
    <n v="1"/>
    <n v="0"/>
    <n v="0"/>
    <n v="0"/>
    <n v="0"/>
    <n v="0"/>
    <n v="0"/>
    <n v="0"/>
    <n v="0"/>
    <s v=""/>
    <s v="Savon lessive Papier toilette"/>
    <n v="1"/>
    <n v="0"/>
    <n v="0"/>
    <n v="1"/>
    <n v="0"/>
    <n v="0"/>
    <n v="0"/>
    <n v="0"/>
    <s v="Non"/>
    <s v="Non"/>
    <s v="Oui"/>
    <s v="Artibonite"/>
    <s v="Meme"/>
    <s v="L'Estère"/>
    <s v="Meme"/>
    <s v=""/>
    <x v="2"/>
    <s v=""/>
    <s v=""/>
    <s v=""/>
    <s v=""/>
    <s v=""/>
    <s v=""/>
    <x v="3"/>
    <s v=""/>
    <s v=""/>
    <x v="0"/>
    <s v=""/>
    <s v=""/>
    <s v=""/>
    <s v=""/>
    <x v="0"/>
    <x v="0"/>
    <x v="0"/>
    <x v="0"/>
    <s v=""/>
  </r>
  <r>
    <s v="204667a4-a53a-42ad-878d-521565f7415b"/>
    <s v="2021-06-24"/>
    <s v="FOKA DAI AYITI"/>
    <s v="FOKA DAI AYITI"/>
    <s v="anketè 2"/>
    <s v="Nippes"/>
    <s v="Miragoâne"/>
    <s v="Miragoâne"/>
    <s v="Saint Michel"/>
    <s v="Marché de St Michel"/>
    <s v="Milieu urbain"/>
    <s v="Enquête auprès d'un marchand"/>
    <n v="100"/>
    <n v="123.07692307692299"/>
    <n v="86.956521739130395"/>
    <n v="94.827586206896498"/>
    <n v="208.333333333333"/>
    <n v="250"/>
    <n v="750"/>
    <n v="35"/>
    <n v="15"/>
    <n v="50"/>
    <s v=""/>
    <n v="25"/>
    <n v="100"/>
    <n v="75"/>
    <n v="5"/>
    <s v=""/>
    <s v="Femme"/>
    <s v="Détaillant avec boutique"/>
    <n v="1"/>
    <n v="0"/>
    <n v="0"/>
    <n v="0"/>
    <n v="0"/>
    <n v="0"/>
    <n v="0"/>
    <n v="0"/>
    <n v="0"/>
    <n v="0"/>
    <s v="Non, il n'y a pas eu de variation"/>
    <s v="Entre 21 et 60"/>
    <s v="Je ne sais pas, je ne souhaite pas répondre"/>
    <s v="Oui"/>
    <s v="Oui"/>
    <s v="Je ne sais pas, je ne souhaite pas répondre"/>
    <s v="Non"/>
    <s v="Oui"/>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Oui"/>
    <s v="Je ne sais pas, je ne souhaite pas répondre"/>
    <s v="Oui"/>
    <n v="0"/>
    <n v="0"/>
    <n v="0"/>
    <n v="0"/>
    <n v="1"/>
    <n v="1"/>
    <n v="0"/>
    <n v="0"/>
    <n v="0"/>
    <n v="0"/>
    <n v="0"/>
    <n v="0"/>
    <n v="0"/>
    <n v="0"/>
    <s v=""/>
    <n v="1"/>
    <n v="1"/>
    <n v="0"/>
    <n v="0"/>
    <n v="0"/>
    <n v="0"/>
    <n v="1"/>
    <s v="Je ne sais pas, je ne souhaite pas répondre"/>
    <s v="Non"/>
    <s v="Oui"/>
    <s v="Nippes"/>
    <s v="Meme"/>
    <s v="Fonds des Nègres"/>
    <s v="Différent"/>
    <s v="Oui"/>
    <n v="0"/>
    <n v="0"/>
    <n v="0"/>
    <n v="1"/>
    <n v="1"/>
    <n v="0"/>
    <n v="0"/>
    <n v="0"/>
    <n v="0"/>
    <n v="0"/>
    <n v="0"/>
    <n v="0"/>
    <n v="0"/>
    <s v=""/>
    <s v="Brosse à dent Dentifrice Papier toilette"/>
    <n v="0"/>
    <n v="1"/>
    <n v="1"/>
    <n v="1"/>
    <n v="0"/>
    <n v="0"/>
    <n v="0"/>
    <n v="0"/>
    <s v="Je ne sais pas, je ne souhaite pas répondre"/>
    <s v="Non"/>
    <s v="Oui"/>
    <s v="Nippes"/>
    <s v="Meme"/>
    <s v="Fonds des Nègres"/>
    <s v="Différent"/>
    <s v=""/>
    <x v="2"/>
    <s v=""/>
    <s v=""/>
    <s v=""/>
    <s v=""/>
    <s v=""/>
    <s v=""/>
    <x v="3"/>
    <s v=""/>
    <s v=""/>
    <x v="0"/>
    <s v=""/>
    <s v=""/>
    <s v=""/>
    <s v=""/>
    <x v="0"/>
    <x v="0"/>
    <x v="0"/>
    <x v="0"/>
    <s v="Je ne ai pas encore acheté, je ne sais pas si  le prix des produits sont montés sur  le marché"/>
  </r>
  <r>
    <s v="9a107945-80d6-475f-8681-f5005028003e"/>
    <s v="2021-06-24"/>
    <s v="FOKA DAI AYITI"/>
    <s v="FOKA DAI AYITI"/>
    <s v="anketè 2"/>
    <s v="Nippes"/>
    <s v="Miragoâne"/>
    <s v="Miragoâne"/>
    <s v="Saint Michel"/>
    <s v="Marché de St Michel"/>
    <s v="Milieu urbain"/>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30 min et 1h au total"/>
    <s v="Oui"/>
    <s v=""/>
    <x v="2"/>
    <n v="1"/>
    <n v="0"/>
    <x v="1"/>
    <n v="1"/>
    <n v="0"/>
    <n v="1"/>
    <n v="0"/>
    <x v="1"/>
    <x v="2"/>
    <x v="1"/>
    <x v="2"/>
    <s v="C'est un cass-tête chinois ces questions sur l'eau"/>
  </r>
  <r>
    <s v="cdf687d6-c34d-486b-93a0-edfbb21858a5"/>
    <s v="2021-06-24"/>
    <s v="FOKA DAI AYITI"/>
    <s v="FOKA DAI AYITI"/>
    <s v="anketè 2"/>
    <s v="Nippes"/>
    <s v="Miragoâne"/>
    <s v="Miragoâne"/>
    <s v="Saint Michel"/>
    <s v="Marché de St Michel"/>
    <s v="Milieu urbain"/>
    <s v="Enquête auprès d'un marchand"/>
    <n v="100"/>
    <n v="96.153846153846104"/>
    <n v="97.826086956521706"/>
    <n v="86.2068965517241"/>
    <n v="208.333333333333"/>
    <s v=""/>
    <n v="800.54991539763103"/>
    <n v="35"/>
    <n v="15"/>
    <n v="50"/>
    <s v=""/>
    <n v="25"/>
    <n v="125"/>
    <n v="75"/>
    <n v="5"/>
    <s v=""/>
    <s v="Femme"/>
    <s v="Détaillant avec boutique"/>
    <n v="1"/>
    <n v="0"/>
    <n v="0"/>
    <n v="0"/>
    <n v="0"/>
    <n v="0"/>
    <n v="0"/>
    <n v="0"/>
    <n v="0"/>
    <n v="0"/>
    <s v="Non, il n'y a pas eu de variation"/>
    <s v="Entre 21 et 60"/>
    <s v="Je ne sais pas, je ne souhaite pas répondre"/>
    <s v="Je ne sais pas, je ne souhaite pas répondre"/>
    <s v="Non"/>
    <s v="Je ne sais pas, je ne souhaite pas répondre"/>
    <s v="Non"/>
    <s v=""/>
    <s v="Je ne sais pas, je ne souhaite pas répondre"/>
    <s v="Je ne sais pas, je ne souhaite pas répondre"/>
    <s v="Je ne sais pas, je ne souhaite pas répondre"/>
    <s v="Oui"/>
    <s v=""/>
    <s v="Je ne sais pas, je ne souhaite pas répondre"/>
    <s v="Oui"/>
    <s v="Oui"/>
    <s v="Je ne sais pas, je ne souhaite pas répondre"/>
    <s v="Oui"/>
    <n v="0"/>
    <n v="0"/>
    <n v="0"/>
    <n v="0"/>
    <n v="1"/>
    <n v="1"/>
    <n v="0"/>
    <n v="1"/>
    <n v="0"/>
    <n v="0"/>
    <n v="0"/>
    <n v="0"/>
    <n v="0"/>
    <n v="0"/>
    <s v=""/>
    <n v="1"/>
    <n v="1"/>
    <n v="1"/>
    <n v="1"/>
    <n v="1"/>
    <n v="0"/>
    <n v="1"/>
    <s v="Je ne sais pas, je ne souhaite pas répondre"/>
    <s v="Non"/>
    <s v="Oui"/>
    <s v="Nippes"/>
    <s v="Meme"/>
    <s v="Fonds des Nègres"/>
    <s v="Différent"/>
    <s v="Oui"/>
    <n v="0"/>
    <n v="0"/>
    <n v="0"/>
    <n v="1"/>
    <n v="1"/>
    <n v="0"/>
    <n v="0"/>
    <n v="0"/>
    <n v="0"/>
    <n v="0"/>
    <n v="0"/>
    <n v="0"/>
    <n v="0"/>
    <s v=""/>
    <s v="Brosse à dent Dentifrice Papier toilette Serviettes hygiéniques Savon pour se laver"/>
    <n v="0"/>
    <n v="1"/>
    <n v="1"/>
    <n v="1"/>
    <n v="1"/>
    <n v="0"/>
    <n v="0"/>
    <n v="1"/>
    <s v="Je ne sais pas, je ne souhaite pas répondre"/>
    <s v="Non"/>
    <s v="Oui"/>
    <s v="Nippes"/>
    <s v="Meme"/>
    <s v="Fonds des Nègres"/>
    <s v="Différent"/>
    <s v=""/>
    <x v="2"/>
    <s v=""/>
    <s v=""/>
    <s v=""/>
    <s v=""/>
    <s v=""/>
    <s v=""/>
    <x v="3"/>
    <s v=""/>
    <s v=""/>
    <x v="0"/>
    <s v=""/>
    <s v=""/>
    <s v=""/>
    <s v=""/>
    <x v="0"/>
    <x v="0"/>
    <x v="0"/>
    <x v="0"/>
    <s v="Les marchandes se plainent à cause à chaque fois les prix des produits qui monte"/>
  </r>
  <r>
    <s v="454258d5-8b48-411b-8cfc-414345ff5076"/>
    <s v="2021-06-24"/>
    <s v="FOKA DAI AYITI"/>
    <s v="FOKA DAI AYITI"/>
    <s v="anketè 2"/>
    <s v="Nippes"/>
    <s v="Miragoâne"/>
    <s v="Miragoâne"/>
    <s v="Saint Michel"/>
    <s v="Marché de St Michel"/>
    <s v="Milieu urbain"/>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30 min et 1h au total"/>
    <s v="Je ne sais pas, je ne souhaite pas répondre"/>
    <s v=""/>
    <x v="2"/>
    <n v="0"/>
    <n v="0"/>
    <x v="1"/>
    <n v="0"/>
    <n v="0"/>
    <n v="0"/>
    <n v="0"/>
    <x v="1"/>
    <x v="2"/>
    <x v="1"/>
    <x v="2"/>
    <s v=""/>
  </r>
  <r>
    <s v="ce564546-31e3-4099-98e8-dc6e9969d609"/>
    <s v="2021-06-24"/>
    <s v="FOKA DAI AYITI"/>
    <s v="FOKA DAI AYITI"/>
    <s v="anketè 2"/>
    <s v="Nippes"/>
    <s v="Miragoâne"/>
    <s v="Miragoâne"/>
    <s v="Saint Michel"/>
    <s v="Marché de St Michel"/>
    <s v="Milieu urbain"/>
    <s v="Enquête auprès d'un marchand"/>
    <n v="107.5"/>
    <n v="96.153846153846104"/>
    <n v="97.826086956521706"/>
    <n v="77.586206896551701"/>
    <n v="218.75"/>
    <n v="218.75"/>
    <n v="750"/>
    <n v="35"/>
    <n v="15"/>
    <n v="50"/>
    <s v=""/>
    <n v="25"/>
    <n v="125"/>
    <n v="75"/>
    <n v="5"/>
    <s v=""/>
    <s v="Femme"/>
    <s v="Détaillant sur une table"/>
    <n v="1"/>
    <n v="0"/>
    <n v="0"/>
    <n v="0"/>
    <n v="0"/>
    <n v="0"/>
    <n v="0"/>
    <n v="0"/>
    <n v="0"/>
    <n v="0"/>
    <s v="Non, il n'y a pas eu de variation"/>
    <s v="Entre 21 et 60"/>
    <s v="Je ne sais pas, je ne souhaite pas répondre"/>
    <s v="Oui"/>
    <s v="Je ne sais pas, je ne souhaite pas répondre"/>
    <s v="Oui"/>
    <s v="Je ne sais pas, je ne souhaite pas répondre"/>
    <s v="Non"/>
    <s v="Je ne sais pas, je ne souhaite pas répondre"/>
    <s v="Je ne sais pas, je ne souhaite pas répondre"/>
    <s v="Je ne sais pas, je ne souhaite pas répondre"/>
    <s v="Je ne sais pas, je ne souhaite pas répondre"/>
    <s v=""/>
    <s v="Je ne sais pas, je ne souhaite pas répondre"/>
    <s v="Oui"/>
    <s v="Je ne sais pas, je ne souhaite pas répondre"/>
    <s v="Je ne sais pas, je ne souhaite pas répondre"/>
    <s v="Oui"/>
    <n v="0"/>
    <n v="0"/>
    <n v="0"/>
    <n v="0"/>
    <n v="1"/>
    <n v="1"/>
    <n v="0"/>
    <n v="0"/>
    <n v="0"/>
    <n v="0"/>
    <n v="0"/>
    <n v="0"/>
    <n v="0"/>
    <n v="0"/>
    <s v=""/>
    <n v="1"/>
    <n v="0"/>
    <n v="0"/>
    <n v="0"/>
    <n v="0"/>
    <n v="1"/>
    <n v="1"/>
    <s v="Je ne sais pas, je ne souhaite pas répondre"/>
    <s v="Non"/>
    <s v="Oui"/>
    <s v="Nippes"/>
    <s v="Meme"/>
    <s v="Miragoâne"/>
    <s v="Meme"/>
    <s v="Oui"/>
    <n v="0"/>
    <n v="0"/>
    <n v="0"/>
    <n v="1"/>
    <n v="1"/>
    <n v="0"/>
    <n v="0"/>
    <n v="0"/>
    <n v="0"/>
    <n v="0"/>
    <n v="0"/>
    <n v="0"/>
    <n v="0"/>
    <s v=""/>
    <s v="Brosse à dent Dentifrice Chlore en grain (nettoyage) Savon pour se laver"/>
    <n v="0"/>
    <n v="1"/>
    <n v="1"/>
    <n v="0"/>
    <n v="0"/>
    <n v="0"/>
    <n v="1"/>
    <n v="1"/>
    <s v="Je ne sais pas, je ne souhaite pas répondre"/>
    <s v="Je ne sais pas, je ne souhaite pas répondre"/>
    <s v="Oui"/>
    <s v="Nippes"/>
    <s v="Meme"/>
    <s v="Miragoâne"/>
    <s v="Meme"/>
    <s v=""/>
    <x v="2"/>
    <s v=""/>
    <s v=""/>
    <s v=""/>
    <s v=""/>
    <s v=""/>
    <s v=""/>
    <x v="3"/>
    <s v=""/>
    <s v=""/>
    <x v="0"/>
    <s v=""/>
    <s v=""/>
    <s v=""/>
    <s v=""/>
    <x v="0"/>
    <x v="0"/>
    <x v="0"/>
    <x v="0"/>
    <s v=""/>
  </r>
  <r>
    <s v="6728011a-6357-4f86-b404-60ed1a0ab4ad"/>
    <s v="2021-06-24"/>
    <s v="FOKA DAI AYITI"/>
    <s v="FOKA DAI AYITI"/>
    <s v="anketè 2"/>
    <s v="Nippes"/>
    <s v="Miragoâne"/>
    <s v="Miragoâne"/>
    <s v="Saint Michel"/>
    <s v="Marché de St Michel"/>
    <s v="Milieu urbain"/>
    <s v="Enquête auprès d'un marchand"/>
    <s v=""/>
    <s v=""/>
    <s v=""/>
    <n v="68.965517241379303"/>
    <s v=""/>
    <s v=""/>
    <n v="700"/>
    <n v="30"/>
    <n v="15"/>
    <n v="50"/>
    <s v=""/>
    <n v="25"/>
    <n v="75"/>
    <n v="75"/>
    <n v="5"/>
    <s v=""/>
    <s v="Homme"/>
    <s v="Détaillant avec boutique"/>
    <n v="1"/>
    <n v="0"/>
    <n v="0"/>
    <n v="0"/>
    <n v="0"/>
    <n v="0"/>
    <n v="0"/>
    <n v="0"/>
    <n v="0"/>
    <n v="0"/>
    <s v="Non, il n'y a pas eu de variation"/>
    <s v="Entre 21 et 60"/>
    <s v=""/>
    <s v=""/>
    <s v=""/>
    <s v="Je ne sais pas, je ne souhaite pas répondre"/>
    <s v=""/>
    <s v=""/>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Non"/>
    <s v=""/>
    <s v=""/>
    <s v=""/>
    <s v=""/>
    <s v=""/>
    <s v=""/>
    <s v=""/>
    <s v=""/>
    <s v=""/>
    <s v=""/>
    <s v=""/>
    <s v=""/>
    <s v=""/>
    <s v=""/>
    <s v=""/>
    <s v=""/>
    <s v=""/>
    <s v=""/>
    <s v=""/>
    <s v=""/>
    <s v=""/>
    <s v=""/>
    <s v="Je ne sais pas, je ne souhaite pas répondre"/>
    <s v="Oui"/>
    <s v="Oui"/>
    <s v="Nippes"/>
    <s v="Meme"/>
    <s v="Fonds des Nègres"/>
    <s v="Différent"/>
    <s v="Oui"/>
    <n v="0"/>
    <n v="0"/>
    <n v="0"/>
    <n v="1"/>
    <n v="1"/>
    <n v="0"/>
    <n v="0"/>
    <n v="0"/>
    <n v="0"/>
    <n v="0"/>
    <n v="0"/>
    <n v="0"/>
    <n v="0"/>
    <s v=""/>
    <s v="Serviettes hygiéniques"/>
    <n v="0"/>
    <n v="0"/>
    <n v="0"/>
    <n v="0"/>
    <n v="1"/>
    <n v="0"/>
    <n v="0"/>
    <n v="0"/>
    <s v="Je ne sais pas, je ne souhaite pas répondre"/>
    <s v="Oui"/>
    <s v="Oui"/>
    <s v="Nippes"/>
    <s v="Meme"/>
    <s v="Fonds des Nègres"/>
    <s v="Différent"/>
    <s v=""/>
    <x v="2"/>
    <s v=""/>
    <s v=""/>
    <s v=""/>
    <s v=""/>
    <s v=""/>
    <s v=""/>
    <x v="3"/>
    <s v=""/>
    <s v=""/>
    <x v="0"/>
    <s v=""/>
    <s v=""/>
    <s v=""/>
    <s v=""/>
    <x v="0"/>
    <x v="0"/>
    <x v="0"/>
    <x v="0"/>
    <s v="Je donne quelque prix des produits qui peut etre plus cher,  je n'ai pas encore acheté a nouveau, mais je sais  le prix des produits devient plus cher"/>
  </r>
  <r>
    <s v="1765b174-383c-425f-a12b-7c3465550d5e"/>
    <s v="2021-06-24"/>
    <s v="FOKA DAI AYITI"/>
    <s v="FOKA DAI AYITI"/>
    <s v="anketè 2"/>
    <s v="Nippes"/>
    <s v="Miragoâne"/>
    <s v="Miragoâne"/>
    <s v="Saint Michel"/>
    <s v="Marché de St Michel"/>
    <s v="Milieu urbain"/>
    <s v="Enquête auprès d'un marchand"/>
    <n v="100"/>
    <n v="123.07692307692299"/>
    <n v="104.347826086956"/>
    <n v="93.103448275861993"/>
    <n v="250"/>
    <n v="250"/>
    <n v="800.54991539763103"/>
    <n v="30"/>
    <n v="20"/>
    <n v="35"/>
    <s v=""/>
    <n v="25"/>
    <n v="50"/>
    <n v="75"/>
    <n v="5"/>
    <s v=""/>
    <s v="Femme"/>
    <s v="Détaillant avec boutique"/>
    <n v="1"/>
    <n v="0"/>
    <n v="0"/>
    <n v="0"/>
    <n v="0"/>
    <n v="0"/>
    <n v="0"/>
    <n v="0"/>
    <n v="0"/>
    <n v="0"/>
    <s v="Non, il n'y a pas eu de variation"/>
    <s v="Entre 21 et 60"/>
    <s v="Je ne sais pas, je ne souhaite pas répondre"/>
    <s v="Oui"/>
    <s v="Oui"/>
    <s v="Je ne sais pas, je ne souhaite pas répondre"/>
    <s v="Non"/>
    <s v="Je ne sais pas, je ne souhaite pas répondre"/>
    <s v="Je ne sais pas, je ne souhaite pas répondre"/>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Oui"/>
    <n v="0"/>
    <n v="0"/>
    <n v="0"/>
    <n v="0"/>
    <n v="1"/>
    <n v="1"/>
    <n v="0"/>
    <n v="0"/>
    <n v="0"/>
    <n v="0"/>
    <n v="0"/>
    <n v="0"/>
    <n v="0"/>
    <n v="0"/>
    <s v=""/>
    <n v="0"/>
    <n v="0"/>
    <n v="0"/>
    <n v="0"/>
    <n v="0"/>
    <n v="0"/>
    <n v="1"/>
    <s v="Je ne sais pas, je ne souhaite pas répondre"/>
    <s v="Je ne sais pas, je ne souhaite pas répondre"/>
    <s v="Oui"/>
    <s v="Nippes"/>
    <s v="Meme"/>
    <s v="Fonds des Nègres"/>
    <s v="Différent"/>
    <s v="Oui"/>
    <n v="0"/>
    <n v="0"/>
    <n v="0"/>
    <n v="1"/>
    <n v="1"/>
    <n v="0"/>
    <n v="0"/>
    <n v="0"/>
    <n v="0"/>
    <n v="0"/>
    <n v="0"/>
    <n v="0"/>
    <n v="0"/>
    <s v=""/>
    <s v="Serviettes hygiéniques"/>
    <n v="0"/>
    <n v="0"/>
    <n v="0"/>
    <n v="0"/>
    <n v="1"/>
    <n v="0"/>
    <n v="0"/>
    <n v="0"/>
    <s v="Je ne sais pas, je ne souhaite pas répondre"/>
    <s v="Je ne sais pas, je ne souhaite pas répondre"/>
    <s v="Oui"/>
    <s v="Nippes"/>
    <s v="Meme"/>
    <s v="Miragoâne"/>
    <s v="Meme"/>
    <s v=""/>
    <x v="2"/>
    <s v=""/>
    <s v=""/>
    <s v=""/>
    <s v=""/>
    <s v=""/>
    <s v=""/>
    <x v="3"/>
    <s v=""/>
    <s v=""/>
    <x v="0"/>
    <s v=""/>
    <s v=""/>
    <s v=""/>
    <s v=""/>
    <x v="0"/>
    <x v="0"/>
    <x v="0"/>
    <x v="0"/>
    <s v=""/>
  </r>
  <r>
    <s v="dad1203b-6176-4e47-884a-205db7d5d6e9"/>
    <s v="2021-06-24"/>
    <s v="FOKA DAI AYITI"/>
    <s v="FOKA DAI AYITI"/>
    <s v="anketè 2"/>
    <s v="Nippes"/>
    <s v="Miragoâne"/>
    <s v="Miragoâne"/>
    <s v="Saint Michel"/>
    <s v="Marché de St Michel"/>
    <s v="Milieu urbain"/>
    <s v="Enquête auprès d'un marchand"/>
    <n v="100"/>
    <n v="115.384615384615"/>
    <n v="86.956521739130395"/>
    <n v="86.2068965517241"/>
    <n v="208.333333333333"/>
    <n v="208.333333333333"/>
    <n v="750"/>
    <n v="35"/>
    <s v=""/>
    <s v=""/>
    <s v=""/>
    <n v="25"/>
    <n v="125"/>
    <s v=""/>
    <n v="5"/>
    <s v=""/>
    <s v="Femme"/>
    <s v="Détaillant sur une table"/>
    <n v="1"/>
    <n v="0"/>
    <n v="0"/>
    <n v="0"/>
    <n v="0"/>
    <n v="0"/>
    <n v="0"/>
    <n v="0"/>
    <n v="0"/>
    <n v="0"/>
    <s v="Non, il n'y a pas eu de variation"/>
    <s v="Entre 21 et 60"/>
    <s v="Je ne sais pas, je ne souhaite pas répondre"/>
    <s v="Oui"/>
    <s v="Oui"/>
    <s v="Je ne sais pas, je ne souhaite pas répondre"/>
    <s v="Je ne sais pas, je ne souhaite pas répondre"/>
    <s v="Je ne sais pas, je ne souhaite pas répondre"/>
    <s v="Je ne sais pas, je ne souhaite pas répondre"/>
    <s v="Je ne sais pas, je ne souhaite pas répondre"/>
    <s v=""/>
    <s v=""/>
    <s v=""/>
    <s v="Oui"/>
    <s v="Je ne sais pas, je ne souhaite pas répondre"/>
    <s v=""/>
    <s v="Je ne sais pas, je ne souhaite pas répondre"/>
    <s v="Non"/>
    <s v=""/>
    <s v=""/>
    <s v=""/>
    <s v=""/>
    <s v=""/>
    <s v=""/>
    <s v=""/>
    <s v=""/>
    <s v=""/>
    <s v=""/>
    <s v=""/>
    <s v=""/>
    <s v=""/>
    <s v=""/>
    <s v=""/>
    <s v=""/>
    <s v=""/>
    <s v=""/>
    <s v=""/>
    <s v=""/>
    <s v=""/>
    <s v=""/>
    <s v="Je ne sais pas, je ne souhaite pas répondre"/>
    <s v="Non"/>
    <s v="Oui"/>
    <s v="Nippes"/>
    <s v="Meme"/>
    <s v="Fonds des Nègres"/>
    <s v="Différent"/>
    <s v="Non"/>
    <s v=""/>
    <s v=""/>
    <s v=""/>
    <s v=""/>
    <s v=""/>
    <s v=""/>
    <s v=""/>
    <s v=""/>
    <s v=""/>
    <s v=""/>
    <s v=""/>
    <s v=""/>
    <s v=""/>
    <s v=""/>
    <s v=""/>
    <s v=""/>
    <s v=""/>
    <s v=""/>
    <s v=""/>
    <s v=""/>
    <s v=""/>
    <s v=""/>
    <s v=""/>
    <s v="Je ne sais pas, je ne souhaite pas répondre"/>
    <s v="Non"/>
    <s v="Oui"/>
    <s v="Nippes"/>
    <s v="Meme"/>
    <s v="Fonds des Nègres"/>
    <s v="Différent"/>
    <s v=""/>
    <x v="2"/>
    <s v=""/>
    <s v=""/>
    <s v=""/>
    <s v=""/>
    <s v=""/>
    <s v=""/>
    <x v="3"/>
    <s v=""/>
    <s v=""/>
    <x v="0"/>
    <s v=""/>
    <s v=""/>
    <s v=""/>
    <s v=""/>
    <x v="0"/>
    <x v="0"/>
    <x v="0"/>
    <x v="0"/>
    <s v=""/>
  </r>
  <r>
    <s v="bc7633f6-77f6-40d0-aca7-a687cd04178b"/>
    <s v="2021-06-24"/>
    <s v="FOKA DAI AYITI"/>
    <s v="FOKA DAI AYITI"/>
    <s v="anketè 2"/>
    <s v="Nippes"/>
    <s v="Miragoâne"/>
    <s v="Miragoâne"/>
    <s v="Saint Michel"/>
    <s v="Marché de St Michel"/>
    <s v="Milieu urbain"/>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0"/>
    <s v="kiosque"/>
    <s v="L'eau est de meilleure qualité"/>
    <s v=""/>
    <s v="Moins de 15 min au total"/>
    <s v="Oui"/>
    <s v=""/>
    <x v="0"/>
    <s v=""/>
    <s v=""/>
    <x v="0"/>
    <s v=""/>
    <s v=""/>
    <s v=""/>
    <s v=""/>
    <x v="0"/>
    <x v="0"/>
    <x v="0"/>
    <x v="0"/>
    <s v="J'habite tout près du captage du système d'eau de la DINEPA"/>
  </r>
  <r>
    <s v="f159347f-9200-439b-a9ad-80d72c2f3f45"/>
    <s v="2021-06-24"/>
    <s v="FOKA DAI AYITI"/>
    <s v="FOKA DAI AYITI"/>
    <s v="anketè 2"/>
    <s v="Nippes"/>
    <s v="Miragoâne"/>
    <s v="Miragoâne"/>
    <s v="Saint Michel"/>
    <s v="Marché de St Michel"/>
    <s v="Milieu urbain"/>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5"/>
    <s v="source"/>
    <s v="L'eau est de meilleure qualité"/>
    <s v=""/>
    <s v="Moins de 15 min au total"/>
    <s v="Je ne sais pas, je ne souhaite pas répondre"/>
    <s v=""/>
    <x v="2"/>
    <n v="0"/>
    <n v="0"/>
    <x v="1"/>
    <n v="1"/>
    <n v="1"/>
    <n v="0"/>
    <n v="0"/>
    <x v="1"/>
    <x v="1"/>
    <x v="1"/>
    <x v="2"/>
    <s v="Je prends de l'eau dans un puit artésien, pas besoin de payer pour ça"/>
  </r>
  <r>
    <s v="6dded097-f8c8-4dbe-845a-07bde97c161e"/>
    <s v="2021-06-24"/>
    <s v="FOKA DAI AYITI"/>
    <s v="FOKA DAI AYITI"/>
    <s v="anketè 2"/>
    <s v="Nippes"/>
    <s v="Miragoâne"/>
    <s v="Miragoâne"/>
    <s v="Saint Michel"/>
    <s v="Marché de St Michel"/>
    <s v="Milieu urbain"/>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Je ne sais pas, je ne souhaite pas répondre"/>
    <s v=""/>
    <x v="2"/>
    <n v="0"/>
    <n v="0"/>
    <x v="1"/>
    <n v="0"/>
    <n v="0"/>
    <n v="0"/>
    <n v="0"/>
    <x v="1"/>
    <x v="2"/>
    <x v="1"/>
    <x v="2"/>
    <s v=""/>
  </r>
  <r>
    <s v="6e81b414-97a2-4479-b656-a25daa16b62f"/>
    <s v="2021-06-24"/>
    <s v="FOKA DAI AYITI"/>
    <s v="FOKA DAI AYITI"/>
    <s v="anketè 2"/>
    <s v="Nippes"/>
    <s v="Miragoâne"/>
    <s v="Miragoâne"/>
    <s v="Saint Michel"/>
    <s v="Marché de St Michel"/>
    <s v="Milieu urbain"/>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30 min et 1h au total"/>
    <s v="Je ne sais pas, je ne souhaite pas répondre"/>
    <s v=""/>
    <x v="2"/>
    <n v="0"/>
    <n v="1"/>
    <x v="1"/>
    <n v="1"/>
    <n v="0"/>
    <n v="0"/>
    <n v="0"/>
    <x v="1"/>
    <x v="2"/>
    <x v="1"/>
    <x v="2"/>
    <s v=""/>
  </r>
  <r>
    <s v="28052f36-f710-4528-9803-a41dd7ba71ed"/>
    <s v="2021-06-24"/>
    <s v="FOKA DAI AYITI"/>
    <s v="FOKA DAI AYITI"/>
    <s v="anketè 2"/>
    <s v="Nippes"/>
    <s v="Miragoâne"/>
    <s v="Miragoâne"/>
    <s v="Saint Michel"/>
    <s v="Marché de St Michel"/>
    <s v="Milieu urbain"/>
    <s v="Enquête auprès d'un client (pour l'eau de boisson uniquement)"/>
    <s v=""/>
    <s v=""/>
    <s v=""/>
    <s v=""/>
    <s v=""/>
    <s v=""/>
    <s v=""/>
    <s v=""/>
    <s v=""/>
    <s v=""/>
    <s v=""/>
    <s v=""/>
    <s v=""/>
    <s v=""/>
    <s v=""/>
    <n v="10"/>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30 min et 1h au total"/>
    <s v="Je ne sais pas, je ne souhaite pas répondre"/>
    <s v=""/>
    <x v="2"/>
    <n v="0"/>
    <n v="1"/>
    <x v="1"/>
    <n v="0"/>
    <n v="0"/>
    <n v="0"/>
    <n v="0"/>
    <x v="1"/>
    <x v="2"/>
    <x v="1"/>
    <x v="2"/>
    <s v=""/>
  </r>
  <r>
    <s v="b36cc531-a28b-4d67-8263-78f3e8d93314"/>
    <s v="2021-06-24"/>
    <s v="FOKA DAI AYITI"/>
    <s v="FOKA DAI AYITI"/>
    <s v="anketè 2"/>
    <s v="Nippes"/>
    <s v="Miragoâne"/>
    <s v="Miragoâne"/>
    <s v="Saint Michel"/>
    <s v="Marché de St Michel"/>
    <s v="Milieu urbain"/>
    <s v="Enquête auprès d'un client (pour l'eau de boisson uniquement)"/>
    <s v=""/>
    <s v=""/>
    <s v=""/>
    <s v=""/>
    <s v=""/>
    <s v=""/>
    <s v=""/>
    <s v=""/>
    <s v=""/>
    <s v=""/>
    <s v=""/>
    <s v=""/>
    <s v=""/>
    <s v=""/>
    <s v=""/>
    <n v="1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30 min et 1h au total"/>
    <s v="Oui"/>
    <s v=""/>
    <x v="2"/>
    <n v="0"/>
    <n v="0"/>
    <x v="1"/>
    <n v="0"/>
    <n v="0"/>
    <n v="0"/>
    <n v="0"/>
    <x v="1"/>
    <x v="2"/>
    <x v="1"/>
    <x v="2"/>
    <s v=""/>
  </r>
  <r>
    <s v="8ea34318-51c1-4982-b7a6-1f107d000f92"/>
    <s v="2021-06-24"/>
    <s v="FOKA DAI AYITI"/>
    <s v="FOKA DAI AYITI"/>
    <s v="anketè 2"/>
    <s v="Nippes"/>
    <s v="Miragoâne"/>
    <s v="Miragoâne"/>
    <s v="Saint Michel"/>
    <s v="Marché de St Michel"/>
    <s v="Milieu urbain"/>
    <s v="Enquête auprès d'un marchand"/>
    <n v="100"/>
    <n v="115.384615384615"/>
    <n v="86.956521739130395"/>
    <n v="86.2068965517241"/>
    <n v="208.333333333333"/>
    <s v=""/>
    <n v="750"/>
    <n v="30"/>
    <s v=""/>
    <s v=""/>
    <s v=""/>
    <s v=""/>
    <s v=""/>
    <s v=""/>
    <n v="5"/>
    <s v=""/>
    <s v="Femme"/>
    <s v="Détaillant sur une table"/>
    <n v="1"/>
    <n v="0"/>
    <n v="0"/>
    <n v="0"/>
    <n v="0"/>
    <n v="0"/>
    <n v="0"/>
    <n v="0"/>
    <n v="0"/>
    <n v="0"/>
    <s v="Non, il n'y a pas eu de variation"/>
    <s v="Entre 21 et 60"/>
    <s v="Je ne sais pas, je ne souhaite pas répondre"/>
    <s v="Oui"/>
    <s v="Oui"/>
    <s v="Oui"/>
    <s v="Non"/>
    <s v=""/>
    <s v="Je ne sais pas, je ne souhaite pas répondre"/>
    <s v="Je ne sais pas, je ne souhaite pas répondre"/>
    <s v=""/>
    <s v=""/>
    <s v=""/>
    <s v=""/>
    <s v=""/>
    <s v=""/>
    <s v="Je ne sais pas, je ne souhaite pas répondre"/>
    <s v="Oui"/>
    <n v="0"/>
    <n v="0"/>
    <n v="0"/>
    <n v="0"/>
    <n v="1"/>
    <n v="1"/>
    <n v="0"/>
    <n v="0"/>
    <n v="0"/>
    <n v="0"/>
    <n v="0"/>
    <n v="0"/>
    <n v="0"/>
    <n v="0"/>
    <s v=""/>
    <n v="1"/>
    <n v="1"/>
    <n v="1"/>
    <n v="1"/>
    <n v="1"/>
    <n v="0"/>
    <n v="1"/>
    <s v="Je ne sais pas, je ne souhaite pas répondre"/>
    <s v="Non"/>
    <s v="Oui"/>
    <s v="Nippes"/>
    <s v="Meme"/>
    <s v="Miragoâne"/>
    <s v="Meme"/>
    <s v="Oui"/>
    <n v="0"/>
    <n v="0"/>
    <n v="0"/>
    <n v="1"/>
    <n v="1"/>
    <n v="0"/>
    <n v="0"/>
    <n v="0"/>
    <n v="0"/>
    <n v="0"/>
    <n v="0"/>
    <n v="0"/>
    <n v="0"/>
    <s v=""/>
    <s v="Chlore en grain (nettoyage)"/>
    <n v="0"/>
    <n v="0"/>
    <n v="0"/>
    <n v="0"/>
    <n v="0"/>
    <n v="0"/>
    <n v="1"/>
    <n v="0"/>
    <s v="Je ne sais pas, je ne souhaite pas répondre"/>
    <s v="Non"/>
    <s v="Oui"/>
    <s v="Nippes"/>
    <s v="Meme"/>
    <s v="Fonds des Nègres"/>
    <s v="Différent"/>
    <s v=""/>
    <x v="2"/>
    <s v=""/>
    <s v=""/>
    <s v=""/>
    <s v=""/>
    <s v=""/>
    <s v=""/>
    <x v="3"/>
    <s v=""/>
    <s v=""/>
    <x v="0"/>
    <s v=""/>
    <s v=""/>
    <s v=""/>
    <s v=""/>
    <x v="0"/>
    <x v="0"/>
    <x v="0"/>
    <x v="0"/>
    <s v=""/>
  </r>
  <r>
    <s v="ef3b8899-c916-420d-9094-88d9d8b6f1a6"/>
    <s v="2021-06-24"/>
    <s v="WFP"/>
    <s v="WFP"/>
    <s v="Sud-JY"/>
    <s v="Sud"/>
    <s v="Les Cayes"/>
    <s v="Les Cayes"/>
    <s v="Centre-ville des Cayes"/>
    <s v="Marché communal des Cayes"/>
    <s v="Milieu urbain"/>
    <s v="Enquête auprès d'un marchand"/>
    <n v="100"/>
    <n v="115.384615384615"/>
    <n v="108.695652173913"/>
    <n v="103.448275862068"/>
    <n v="229.166666666666"/>
    <n v="312.5"/>
    <n v="950"/>
    <s v=""/>
    <s v=""/>
    <s v=""/>
    <s v=""/>
    <s v=""/>
    <s v=""/>
    <s v=""/>
    <s v=""/>
    <s v=""/>
    <s v="Femme"/>
    <s v="Détaillant sur une table"/>
    <n v="1"/>
    <n v="0"/>
    <n v="0"/>
    <n v="0"/>
    <n v="0"/>
    <n v="0"/>
    <n v="0"/>
    <n v="0"/>
    <n v="0"/>
    <n v="0"/>
    <s v="Oui, il y a plus de commerçants par rapport au mois passé"/>
    <s v="Entre 21 et 60"/>
    <s v="Oui"/>
    <s v="Oui"/>
    <s v="Oui"/>
    <s v="Oui"/>
    <s v="Oui"/>
    <s v="Non"/>
    <s v="Oui"/>
    <s v=""/>
    <s v=""/>
    <s v=""/>
    <s v=""/>
    <s v=""/>
    <s v=""/>
    <s v=""/>
    <s v=""/>
    <s v="Oui"/>
    <n v="0"/>
    <n v="1"/>
    <n v="0"/>
    <n v="0"/>
    <n v="0"/>
    <n v="1"/>
    <n v="0"/>
    <n v="1"/>
    <n v="0"/>
    <n v="0"/>
    <n v="0"/>
    <n v="0"/>
    <n v="1"/>
    <n v="0"/>
    <s v="Problèmes à Martissants"/>
    <n v="1"/>
    <n v="0"/>
    <n v="1"/>
    <n v="0"/>
    <n v="0"/>
    <n v="0"/>
    <n v="0"/>
    <s v="Non"/>
    <s v="Non"/>
    <s v="Oui"/>
    <s v="Ouest"/>
    <s v="Différent"/>
    <s v="Port-au-Prince"/>
    <s v="Différent"/>
    <s v=""/>
    <s v=""/>
    <s v=""/>
    <s v=""/>
    <s v=""/>
    <s v=""/>
    <s v=""/>
    <s v=""/>
    <s v=""/>
    <s v=""/>
    <s v=""/>
    <s v=""/>
    <s v=""/>
    <s v=""/>
    <s v=""/>
    <s v=""/>
    <s v=""/>
    <s v=""/>
    <s v=""/>
    <s v=""/>
    <s v=""/>
    <s v=""/>
    <s v=""/>
    <s v=""/>
    <s v=""/>
    <s v=""/>
    <s v=""/>
    <s v=""/>
    <s v=""/>
    <s v=""/>
    <s v=""/>
    <s v=""/>
    <x v="2"/>
    <s v=""/>
    <s v=""/>
    <s v=""/>
    <s v=""/>
    <s v=""/>
    <s v=""/>
    <x v="3"/>
    <s v=""/>
    <s v=""/>
    <x v="0"/>
    <s v=""/>
    <s v=""/>
    <s v=""/>
    <s v=""/>
    <x v="0"/>
    <x v="0"/>
    <x v="0"/>
    <x v="0"/>
    <s v="A cause du problème d'insécurité a Matissant, il y a une rareté de produit alimentaire"/>
  </r>
  <r>
    <s v="16cfa870-f37a-4f33-8f6c-4f64a964f73b"/>
    <s v="2021-06-24"/>
    <s v="WFP"/>
    <s v="WFP"/>
    <s v="Sud-JY"/>
    <s v="Sud"/>
    <s v="Les Cayes"/>
    <s v="Les Cayes"/>
    <s v="Centre-ville des Cayes"/>
    <s v="Marché communal des Cayes"/>
    <s v="Milieu urbain"/>
    <s v="Enquête auprès d'un marchand"/>
    <n v="100"/>
    <n v="115.384615384615"/>
    <n v="108.695652173913"/>
    <n v="103.448275862068"/>
    <n v="208.333333333333"/>
    <n v="208"/>
    <n v="900"/>
    <s v=""/>
    <s v=""/>
    <s v=""/>
    <s v=""/>
    <s v=""/>
    <s v=""/>
    <s v=""/>
    <s v=""/>
    <s v=""/>
    <s v="Femme"/>
    <s v="Détaillant sur une table"/>
    <n v="1"/>
    <n v="0"/>
    <n v="0"/>
    <n v="0"/>
    <n v="0"/>
    <n v="0"/>
    <n v="0"/>
    <n v="0"/>
    <n v="0"/>
    <n v="0"/>
    <s v="Non, il n'y a pas eu de variation"/>
    <s v="Moins de 20"/>
    <s v="Oui"/>
    <s v="Oui"/>
    <s v="Oui"/>
    <s v="Oui"/>
    <s v="Oui"/>
    <s v="Non"/>
    <s v="Oui"/>
    <s v=""/>
    <s v=""/>
    <s v=""/>
    <s v=""/>
    <s v=""/>
    <s v=""/>
    <s v=""/>
    <s v=""/>
    <s v="Oui"/>
    <n v="0"/>
    <n v="1"/>
    <n v="0"/>
    <n v="0"/>
    <n v="0"/>
    <n v="0"/>
    <n v="0"/>
    <n v="0"/>
    <n v="0"/>
    <n v="0"/>
    <n v="0"/>
    <n v="0"/>
    <n v="0"/>
    <n v="0"/>
    <s v=""/>
    <n v="1"/>
    <n v="0"/>
    <n v="0"/>
    <n v="0"/>
    <n v="0"/>
    <n v="0"/>
    <n v="1"/>
    <s v="Non"/>
    <s v="Non"/>
    <s v="Oui"/>
    <s v="Sud"/>
    <s v="Meme"/>
    <s v="Les Cayes"/>
    <s v="Meme"/>
    <s v=""/>
    <s v=""/>
    <s v=""/>
    <s v=""/>
    <s v=""/>
    <s v=""/>
    <s v=""/>
    <s v=""/>
    <s v=""/>
    <s v=""/>
    <s v=""/>
    <s v=""/>
    <s v=""/>
    <s v=""/>
    <s v=""/>
    <s v=""/>
    <s v=""/>
    <s v=""/>
    <s v=""/>
    <s v=""/>
    <s v=""/>
    <s v=""/>
    <s v=""/>
    <s v=""/>
    <s v=""/>
    <s v=""/>
    <s v=""/>
    <s v=""/>
    <s v=""/>
    <s v=""/>
    <s v=""/>
    <s v=""/>
    <x v="2"/>
    <s v=""/>
    <s v=""/>
    <s v=""/>
    <s v=""/>
    <s v=""/>
    <s v=""/>
    <x v="3"/>
    <s v=""/>
    <s v=""/>
    <x v="0"/>
    <s v=""/>
    <s v=""/>
    <s v=""/>
    <s v=""/>
    <x v="0"/>
    <x v="0"/>
    <x v="0"/>
    <x v="0"/>
    <s v=""/>
  </r>
  <r>
    <s v="784f2bd7-733d-4e29-90a6-73836b8486c6"/>
    <s v="2021-06-24"/>
    <s v="WFP"/>
    <s v="WFP"/>
    <s v="Sud-JY"/>
    <s v="Sud"/>
    <s v="Les Cayes"/>
    <s v="Les Cayes"/>
    <s v="Centre-ville des Cayes"/>
    <s v="Marché communal des Cayes"/>
    <s v="Milieu urbain"/>
    <s v="Enquête auprès d'un marchand"/>
    <s v=""/>
    <s v=""/>
    <s v=""/>
    <s v=""/>
    <s v=""/>
    <s v=""/>
    <s v=""/>
    <n v="30"/>
    <n v="20"/>
    <n v="20"/>
    <n v="300"/>
    <n v="15"/>
    <n v="75"/>
    <n v="75"/>
    <n v="5"/>
    <s v=""/>
    <s v="Femme"/>
    <s v="Détaillant sur une table"/>
    <n v="1"/>
    <n v="0"/>
    <n v="0"/>
    <n v="0"/>
    <n v="0"/>
    <n v="0"/>
    <n v="0"/>
    <n v="0"/>
    <n v="0"/>
    <n v="0"/>
    <s v="Oui, il y a plus de commerçants par rapport au mois passé"/>
    <s v="Entre 21 et 60"/>
    <s v=""/>
    <s v=""/>
    <s v=""/>
    <s v=""/>
    <s v=""/>
    <s v=""/>
    <s v=""/>
    <s v="Oui"/>
    <s v="Oui"/>
    <s v="Oui"/>
    <s v="Oui"/>
    <s v="Non"/>
    <s v="Non"/>
    <s v="Non"/>
    <s v="Oui"/>
    <s v=""/>
    <s v=""/>
    <s v=""/>
    <s v=""/>
    <s v=""/>
    <s v=""/>
    <s v=""/>
    <s v=""/>
    <s v=""/>
    <s v=""/>
    <s v=""/>
    <s v=""/>
    <s v=""/>
    <s v=""/>
    <s v=""/>
    <s v=""/>
    <s v=""/>
    <s v=""/>
    <s v=""/>
    <s v=""/>
    <s v=""/>
    <s v=""/>
    <s v=""/>
    <s v=""/>
    <s v=""/>
    <s v=""/>
    <s v=""/>
    <s v=""/>
    <s v=""/>
    <s v=""/>
    <s v="Oui"/>
    <n v="0"/>
    <n v="0"/>
    <n v="0"/>
    <n v="0"/>
    <n v="0"/>
    <n v="0"/>
    <n v="1"/>
    <n v="0"/>
    <n v="0"/>
    <n v="0"/>
    <n v="0"/>
    <n v="0"/>
    <n v="0"/>
    <s v=""/>
    <s v="Papier toilette"/>
    <n v="0"/>
    <n v="0"/>
    <n v="0"/>
    <n v="1"/>
    <n v="0"/>
    <n v="0"/>
    <n v="0"/>
    <n v="0"/>
    <s v="Non"/>
    <s v="Non"/>
    <s v="Oui"/>
    <s v="Sud"/>
    <s v="Meme"/>
    <s v="Les Cayes"/>
    <s v="Meme"/>
    <s v=""/>
    <x v="2"/>
    <s v=""/>
    <s v=""/>
    <s v=""/>
    <s v=""/>
    <s v=""/>
    <s v=""/>
    <x v="3"/>
    <s v=""/>
    <s v=""/>
    <x v="0"/>
    <s v=""/>
    <s v=""/>
    <s v=""/>
    <s v=""/>
    <x v="0"/>
    <x v="0"/>
    <x v="0"/>
    <x v="0"/>
    <s v=""/>
  </r>
  <r>
    <s v="817aa027-fa4e-496f-9e52-55d8cca1cd72"/>
    <s v="2021-06-24"/>
    <s v="WFP"/>
    <s v="WFP"/>
    <s v="Sud-JY"/>
    <s v="Sud"/>
    <s v="Les Cayes"/>
    <s v="Les Cayes"/>
    <s v="Centre-ville des Cayes"/>
    <s v="Marché communal des Cayes"/>
    <s v="Milieu urbain"/>
    <s v="Enquête auprès d'un marchand"/>
    <n v="100"/>
    <n v="115.384615384615"/>
    <n v="108.695652173913"/>
    <n v="86.2068965517241"/>
    <n v="208.333333333333"/>
    <n v="333.33333333333297"/>
    <n v="850"/>
    <s v=""/>
    <s v=""/>
    <s v=""/>
    <s v=""/>
    <s v=""/>
    <s v=""/>
    <s v=""/>
    <s v=""/>
    <s v=""/>
    <s v="Homme"/>
    <s v="Détaillant sur une table"/>
    <n v="1"/>
    <n v="0"/>
    <n v="0"/>
    <n v="0"/>
    <n v="0"/>
    <n v="0"/>
    <n v="0"/>
    <n v="0"/>
    <n v="0"/>
    <n v="0"/>
    <s v="Non, il n'y a pas eu de variation"/>
    <s v="Entre 21 et 60"/>
    <s v="Non"/>
    <s v="Oui"/>
    <s v="Oui"/>
    <s v="Oui"/>
    <s v="Oui"/>
    <s v="Oui"/>
    <s v="Oui"/>
    <s v=""/>
    <s v=""/>
    <s v=""/>
    <s v=""/>
    <s v=""/>
    <s v=""/>
    <s v=""/>
    <s v=""/>
    <s v="Oui"/>
    <n v="1"/>
    <n v="1"/>
    <n v="0"/>
    <n v="0"/>
    <n v="1"/>
    <n v="0"/>
    <n v="0"/>
    <n v="0"/>
    <n v="0"/>
    <n v="0"/>
    <n v="0"/>
    <n v="0"/>
    <n v="1"/>
    <n v="0"/>
    <s v="Problèmes à Martissants"/>
    <n v="1"/>
    <n v="1"/>
    <n v="1"/>
    <n v="1"/>
    <n v="0"/>
    <n v="0"/>
    <n v="0"/>
    <s v="Non"/>
    <s v="Non"/>
    <s v="Oui"/>
    <s v="Ouest"/>
    <s v="Différent"/>
    <s v="Port-au-Prince"/>
    <s v="Différent"/>
    <s v=""/>
    <s v=""/>
    <s v=""/>
    <s v=""/>
    <s v=""/>
    <s v=""/>
    <s v=""/>
    <s v=""/>
    <s v=""/>
    <s v=""/>
    <s v=""/>
    <s v=""/>
    <s v=""/>
    <s v=""/>
    <s v=""/>
    <s v=""/>
    <s v=""/>
    <s v=""/>
    <s v=""/>
    <s v=""/>
    <s v=""/>
    <s v=""/>
    <s v=""/>
    <s v=""/>
    <s v=""/>
    <s v=""/>
    <s v=""/>
    <s v=""/>
    <s v=""/>
    <s v=""/>
    <s v=""/>
    <s v=""/>
    <x v="2"/>
    <s v=""/>
    <s v=""/>
    <s v=""/>
    <s v=""/>
    <s v=""/>
    <s v=""/>
    <x v="3"/>
    <s v=""/>
    <s v=""/>
    <x v="0"/>
    <s v=""/>
    <s v=""/>
    <s v=""/>
    <s v=""/>
    <x v="0"/>
    <x v="0"/>
    <x v="0"/>
    <x v="0"/>
    <s v="Problème à  Martissant, rendant difficile la circulation des marchandises"/>
  </r>
  <r>
    <s v="b4c2f26f-a0be-4268-8e5b-db7b747434ed"/>
    <s v="2021-06-24"/>
    <s v="WFP"/>
    <s v="WFP"/>
    <s v="Sud-JY"/>
    <s v="Sud"/>
    <s v="Les Cayes"/>
    <s v="Les Cayes"/>
    <s v="Centre-ville des Cayes"/>
    <s v="Marché communal des Cayes"/>
    <s v="Milieu urbain"/>
    <s v="Enquête auprès d'un marchand"/>
    <s v=""/>
    <s v=""/>
    <s v=""/>
    <s v=""/>
    <s v=""/>
    <s v=""/>
    <s v=""/>
    <n v="30"/>
    <n v="25"/>
    <n v="50"/>
    <n v="200"/>
    <n v="30"/>
    <n v="75"/>
    <n v="75"/>
    <n v="5"/>
    <s v=""/>
    <s v="Homme"/>
    <s v="Détaillant avec boutique"/>
    <n v="1"/>
    <n v="0"/>
    <n v="0"/>
    <n v="0"/>
    <n v="0"/>
    <n v="0"/>
    <n v="0"/>
    <n v="0"/>
    <n v="0"/>
    <n v="0"/>
    <s v="Non, il n'y a pas eu de variation"/>
    <s v="Entre 21 et 60"/>
    <s v=""/>
    <s v=""/>
    <s v=""/>
    <s v=""/>
    <s v=""/>
    <s v=""/>
    <s v=""/>
    <s v="Oui"/>
    <s v="Oui"/>
    <s v="Oui"/>
    <s v="Oui"/>
    <s v="Oui"/>
    <s v="Oui"/>
    <s v="Non"/>
    <s v="Oui"/>
    <s v=""/>
    <s v=""/>
    <s v=""/>
    <s v=""/>
    <s v=""/>
    <s v=""/>
    <s v=""/>
    <s v=""/>
    <s v=""/>
    <s v=""/>
    <s v=""/>
    <s v=""/>
    <s v=""/>
    <s v=""/>
    <s v=""/>
    <s v=""/>
    <s v=""/>
    <s v=""/>
    <s v=""/>
    <s v=""/>
    <s v=""/>
    <s v=""/>
    <s v=""/>
    <s v=""/>
    <s v=""/>
    <s v=""/>
    <s v=""/>
    <s v=""/>
    <s v=""/>
    <s v=""/>
    <s v="Non"/>
    <s v=""/>
    <s v=""/>
    <s v=""/>
    <s v=""/>
    <s v=""/>
    <s v=""/>
    <s v=""/>
    <s v=""/>
    <s v=""/>
    <s v=""/>
    <s v=""/>
    <s v=""/>
    <s v=""/>
    <s v=""/>
    <s v=""/>
    <s v=""/>
    <s v=""/>
    <s v=""/>
    <s v=""/>
    <s v=""/>
    <s v=""/>
    <s v=""/>
    <s v=""/>
    <s v="Non"/>
    <s v="Oui"/>
    <s v="Oui"/>
    <s v="Ouest"/>
    <s v="Différent"/>
    <s v="Port-au-Prince"/>
    <s v="Différent"/>
    <s v=""/>
    <x v="2"/>
    <s v=""/>
    <s v=""/>
    <s v=""/>
    <s v=""/>
    <s v=""/>
    <s v=""/>
    <x v="3"/>
    <s v=""/>
    <s v=""/>
    <x v="0"/>
    <s v=""/>
    <s v=""/>
    <s v=""/>
    <s v=""/>
    <x v="0"/>
    <x v="0"/>
    <x v="0"/>
    <x v="0"/>
    <s v=""/>
  </r>
  <r>
    <s v="88b7ef4c-ef55-455c-963b-4f010a7bfecc"/>
    <s v="2021-06-24"/>
    <s v="WFP"/>
    <s v="WFP"/>
    <s v="Sud-JY"/>
    <s v="Sud"/>
    <s v="Les Cayes"/>
    <s v="Les Cayes"/>
    <s v="Centre-ville des Cayes"/>
    <s v="Marché communal des Cayes"/>
    <s v="Milieu urbain"/>
    <s v="Enquête auprès d'un marchand"/>
    <s v=""/>
    <s v=""/>
    <s v=""/>
    <s v=""/>
    <s v=""/>
    <s v=""/>
    <s v=""/>
    <s v=""/>
    <s v=""/>
    <s v=""/>
    <s v="211.41649048625794"/>
    <s v=""/>
    <s v=""/>
    <s v=""/>
    <s v=""/>
    <s v=""/>
    <s v="Femme"/>
    <s v="Détaillant avec boutique"/>
    <n v="1"/>
    <n v="0"/>
    <n v="0"/>
    <n v="0"/>
    <n v="0"/>
    <n v="0"/>
    <n v="0"/>
    <n v="0"/>
    <n v="0"/>
    <n v="0"/>
    <s v="Non, il n'y a pas eu de variation"/>
    <s v="Entre 21 et 60"/>
    <s v=""/>
    <s v=""/>
    <s v=""/>
    <s v=""/>
    <s v=""/>
    <s v=""/>
    <s v=""/>
    <s v=""/>
    <s v=""/>
    <s v=""/>
    <s v="Oui"/>
    <s v=""/>
    <s v=""/>
    <s v=""/>
    <s v=""/>
    <s v=""/>
    <s v=""/>
    <s v=""/>
    <s v=""/>
    <s v=""/>
    <s v=""/>
    <s v=""/>
    <s v=""/>
    <s v=""/>
    <s v=""/>
    <s v=""/>
    <s v=""/>
    <s v=""/>
    <s v=""/>
    <s v=""/>
    <s v=""/>
    <s v=""/>
    <s v=""/>
    <s v=""/>
    <s v=""/>
    <s v=""/>
    <s v=""/>
    <s v=""/>
    <s v=""/>
    <s v=""/>
    <s v=""/>
    <s v=""/>
    <s v=""/>
    <s v=""/>
    <s v=""/>
    <s v="Non"/>
    <s v=""/>
    <s v=""/>
    <s v=""/>
    <s v=""/>
    <s v=""/>
    <s v=""/>
    <s v=""/>
    <s v=""/>
    <s v=""/>
    <s v=""/>
    <s v=""/>
    <s v=""/>
    <s v=""/>
    <s v=""/>
    <s v=""/>
    <s v=""/>
    <s v=""/>
    <s v=""/>
    <s v=""/>
    <s v=""/>
    <s v=""/>
    <s v=""/>
    <s v=""/>
    <s v="Non"/>
    <s v="Non"/>
    <s v="Oui"/>
    <s v="Ouest"/>
    <s v="Différent"/>
    <s v="Port-au-Prince"/>
    <s v="Différent"/>
    <s v=""/>
    <x v="2"/>
    <s v=""/>
    <s v=""/>
    <s v=""/>
    <s v=""/>
    <s v=""/>
    <s v=""/>
    <x v="3"/>
    <s v=""/>
    <s v=""/>
    <x v="0"/>
    <s v=""/>
    <s v=""/>
    <s v=""/>
    <s v=""/>
    <x v="0"/>
    <x v="0"/>
    <x v="0"/>
    <x v="0"/>
    <s v=""/>
  </r>
  <r>
    <s v="1c50a7aa-7c52-474b-aa00-9376d18f9dd1"/>
    <s v="2021-06-24"/>
    <s v="WFP"/>
    <s v="WFP"/>
    <s v="Sud-JY"/>
    <s v="Sud"/>
    <s v="Les Cayes"/>
    <s v="Les Cayes"/>
    <s v="Centre-ville des Cayes"/>
    <s v="Marché communal des Cayes"/>
    <s v="Milieu urbain"/>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45b9e381-b7cd-472f-81b6-2f3558e618e1"/>
    <s v="2021-06-24"/>
    <s v="WFP"/>
    <s v="WFP"/>
    <s v="Sud-JY"/>
    <s v="Sud"/>
    <s v="Les Cayes"/>
    <s v="Les Cayes"/>
    <s v="Centre-ville des Cayes"/>
    <s v="Marché communal des Cayes"/>
    <s v="Milieu urbain"/>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5"/>
    <s v="source"/>
    <s v="C'est le moins cher"/>
    <s v=""/>
    <s v="Moins de 15 min au total"/>
    <s v="Je ne sais pas, je ne souhaite pas répondre"/>
    <s v=""/>
    <x v="0"/>
    <s v=""/>
    <s v=""/>
    <x v="0"/>
    <s v=""/>
    <s v=""/>
    <s v=""/>
    <s v=""/>
    <x v="0"/>
    <x v="0"/>
    <x v="0"/>
    <x v="0"/>
    <s v=""/>
  </r>
  <r>
    <s v="7b4ba2f9-57c0-4c99-806a-5c9332616bf0"/>
    <s v="2021-06-24"/>
    <s v="WFP"/>
    <s v="WFP"/>
    <s v="Sud-JY"/>
    <s v="Sud"/>
    <s v="Les Cayes"/>
    <s v="Les Cayes"/>
    <s v="Centre-ville des Cayes"/>
    <s v="Marché communal des Cayes"/>
    <s v="Milieu urbain"/>
    <s v="Enquête auprès d'un client (pour l'eau de boisson uniquement)"/>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5"/>
    <s v="source"/>
    <s v="C'est le moins cher"/>
    <s v=""/>
    <s v="Entre 15 min et 30 min au total"/>
    <s v="Oui"/>
    <s v=""/>
    <x v="0"/>
    <s v=""/>
    <s v=""/>
    <x v="0"/>
    <s v=""/>
    <s v=""/>
    <s v=""/>
    <s v=""/>
    <x v="0"/>
    <x v="0"/>
    <x v="0"/>
    <x v="0"/>
    <s v=""/>
  </r>
  <r>
    <s v="d341789b-51f5-476b-b16f-dc0de35fa398"/>
    <s v="2021-06-24"/>
    <s v="WFP"/>
    <s v="WFP"/>
    <s v="Sud-JY"/>
    <s v="Sud"/>
    <s v="Les Cayes"/>
    <s v="Les Cayes"/>
    <s v="Centre-ville des Cayes"/>
    <s v="Marché communal des Cayes"/>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2"/>
    <n v="0"/>
    <n v="0"/>
    <x v="1"/>
    <n v="0"/>
    <n v="0"/>
    <n v="0"/>
    <n v="0"/>
    <x v="1"/>
    <x v="2"/>
    <x v="1"/>
    <x v="2"/>
    <s v=""/>
  </r>
  <r>
    <s v="95bc819c-898b-4d5b-a555-84eade840cf3"/>
    <s v="2021-06-24"/>
    <s v="WFP"/>
    <s v="WFP"/>
    <s v="Sud-JY"/>
    <s v="Sud"/>
    <s v="Les Cayes"/>
    <s v="Les Cayes"/>
    <s v="Centre-ville des Cayes"/>
    <s v="Marché communal des Cayes"/>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206a6fff-f298-4dfe-9546-b417f8af1b7c"/>
    <s v="2021-06-24"/>
    <s v="WFP"/>
    <s v="WFP"/>
    <s v="Sud-JY"/>
    <s v="Sud"/>
    <s v="Les Cayes"/>
    <s v="Les Cayes"/>
    <s v="Centre-ville des Cayes"/>
    <s v="Marché communal des Cayes"/>
    <s v="Milieu urbain"/>
    <s v="Enquête auprès d'un marchand"/>
    <s v=""/>
    <s v=""/>
    <s v=""/>
    <s v=""/>
    <s v=""/>
    <s v=""/>
    <s v=""/>
    <n v="20"/>
    <n v="20"/>
    <n v="25"/>
    <n v="300"/>
    <n v="25"/>
    <n v="75"/>
    <n v="75"/>
    <n v="5"/>
    <s v=""/>
    <s v="Femme"/>
    <s v="Détaillant sur une table"/>
    <n v="1"/>
    <n v="0"/>
    <n v="0"/>
    <n v="0"/>
    <n v="0"/>
    <n v="0"/>
    <n v="0"/>
    <n v="0"/>
    <n v="0"/>
    <n v="0"/>
    <s v="Oui, il y a plus de commerçants par rapport au mois passé"/>
    <s v="Entre 21 et 60"/>
    <s v=""/>
    <s v=""/>
    <s v=""/>
    <s v=""/>
    <s v=""/>
    <s v=""/>
    <s v=""/>
    <s v="Oui"/>
    <s v="Oui"/>
    <s v="Oui"/>
    <s v="Oui"/>
    <s v="Non"/>
    <s v="Oui"/>
    <s v="Je ne sais pas, je ne souhaite pas répondre"/>
    <s v="Oui"/>
    <s v=""/>
    <s v=""/>
    <s v=""/>
    <s v=""/>
    <s v=""/>
    <s v=""/>
    <s v=""/>
    <s v=""/>
    <s v=""/>
    <s v=""/>
    <s v=""/>
    <s v=""/>
    <s v=""/>
    <s v=""/>
    <s v=""/>
    <s v=""/>
    <s v=""/>
    <s v=""/>
    <s v=""/>
    <s v=""/>
    <s v=""/>
    <s v=""/>
    <s v=""/>
    <s v=""/>
    <s v=""/>
    <s v=""/>
    <s v=""/>
    <s v=""/>
    <s v=""/>
    <s v=""/>
    <s v="Non"/>
    <s v=""/>
    <s v=""/>
    <s v=""/>
    <s v=""/>
    <s v=""/>
    <s v=""/>
    <s v=""/>
    <s v=""/>
    <s v=""/>
    <s v=""/>
    <s v=""/>
    <s v=""/>
    <s v=""/>
    <s v=""/>
    <s v=""/>
    <s v=""/>
    <s v=""/>
    <s v=""/>
    <s v=""/>
    <s v=""/>
    <s v=""/>
    <s v=""/>
    <s v=""/>
    <s v="Non"/>
    <s v="Non"/>
    <s v="Oui"/>
    <s v="Ouest"/>
    <s v="Différent"/>
    <s v="Port-au-Prince"/>
    <s v="Différent"/>
    <s v=""/>
    <x v="2"/>
    <s v=""/>
    <s v=""/>
    <s v=""/>
    <s v=""/>
    <s v=""/>
    <s v=""/>
    <x v="3"/>
    <s v=""/>
    <s v=""/>
    <x v="0"/>
    <s v=""/>
    <s v=""/>
    <s v=""/>
    <s v=""/>
    <x v="0"/>
    <x v="0"/>
    <x v="0"/>
    <x v="0"/>
    <s v=""/>
  </r>
  <r>
    <s v="74724157-3c5a-41ee-98b1-62ca5ab34e72"/>
    <s v="2021-06-24"/>
    <s v="WFP"/>
    <s v="WFP"/>
    <s v="Sud-JY"/>
    <s v="Sud"/>
    <s v="Les Cayes"/>
    <s v="Les Cayes"/>
    <s v="Centre-ville des Cayes"/>
    <s v="Marché communal des Cayes"/>
    <s v="Milieu urbain"/>
    <s v="Enquête auprès d'un marchand"/>
    <s v=""/>
    <s v=""/>
    <s v=""/>
    <s v=""/>
    <s v=""/>
    <s v=""/>
    <s v=""/>
    <n v="25"/>
    <n v="25"/>
    <n v="20"/>
    <s v=""/>
    <n v="20"/>
    <n v="75"/>
    <n v="75"/>
    <n v="5"/>
    <s v=""/>
    <s v="Femme"/>
    <s v="Détaillant sur une table"/>
    <n v="1"/>
    <n v="0"/>
    <n v="0"/>
    <n v="0"/>
    <n v="0"/>
    <n v="0"/>
    <n v="0"/>
    <n v="0"/>
    <n v="0"/>
    <n v="0"/>
    <s v="Non, il n'y a pas eu de variation"/>
    <s v="Moins de 20"/>
    <s v=""/>
    <s v=""/>
    <s v=""/>
    <s v=""/>
    <s v=""/>
    <s v=""/>
    <s v=""/>
    <s v="Oui"/>
    <s v="Oui"/>
    <s v="Non"/>
    <s v=""/>
    <s v="Non"/>
    <s v="Oui"/>
    <s v="Non"/>
    <s v="Oui"/>
    <s v=""/>
    <s v=""/>
    <s v=""/>
    <s v=""/>
    <s v=""/>
    <s v=""/>
    <s v=""/>
    <s v=""/>
    <s v=""/>
    <s v=""/>
    <s v=""/>
    <s v=""/>
    <s v=""/>
    <s v=""/>
    <s v=""/>
    <s v=""/>
    <s v=""/>
    <s v=""/>
    <s v=""/>
    <s v=""/>
    <s v=""/>
    <s v=""/>
    <s v=""/>
    <s v=""/>
    <s v=""/>
    <s v=""/>
    <s v=""/>
    <s v=""/>
    <s v=""/>
    <s v=""/>
    <s v="Non"/>
    <s v=""/>
    <s v=""/>
    <s v=""/>
    <s v=""/>
    <s v=""/>
    <s v=""/>
    <s v=""/>
    <s v=""/>
    <s v=""/>
    <s v=""/>
    <s v=""/>
    <s v=""/>
    <s v=""/>
    <s v=""/>
    <s v=""/>
    <s v=""/>
    <s v=""/>
    <s v=""/>
    <s v=""/>
    <s v=""/>
    <s v=""/>
    <s v=""/>
    <s v=""/>
    <s v="Non"/>
    <s v="Non"/>
    <s v="Oui"/>
    <s v="Ouest"/>
    <s v="Différent"/>
    <s v="Port-au-Prince"/>
    <s v="Différent"/>
    <s v=""/>
    <x v="2"/>
    <s v=""/>
    <s v=""/>
    <s v=""/>
    <s v=""/>
    <s v=""/>
    <s v=""/>
    <x v="3"/>
    <s v=""/>
    <s v=""/>
    <x v="0"/>
    <s v=""/>
    <s v=""/>
    <s v=""/>
    <s v=""/>
    <x v="0"/>
    <x v="0"/>
    <x v="0"/>
    <x v="0"/>
    <s v=""/>
  </r>
  <r>
    <s v="ac73d7ec-e743-49fb-927e-fc780ed7b2a4"/>
    <s v="2021-06-24"/>
    <s v="WFP"/>
    <s v="WFP"/>
    <s v="Sud-JY"/>
    <s v="Sud"/>
    <s v="Les Cayes"/>
    <s v="Les Cayes"/>
    <s v="Centre-ville des Cayes"/>
    <s v="Marché communal des Cayes"/>
    <s v="Milieu urbain"/>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4"/>
    <s v="voisin"/>
    <s v="C'est le moins cher"/>
    <s v=""/>
    <s v="Moins de 15 min au total"/>
    <s v="Non"/>
    <s v="Oui, parfois"/>
    <x v="0"/>
    <s v=""/>
    <s v=""/>
    <x v="0"/>
    <s v=""/>
    <s v=""/>
    <s v=""/>
    <s v=""/>
    <x v="0"/>
    <x v="0"/>
    <x v="0"/>
    <x v="0"/>
    <s v=""/>
  </r>
  <r>
    <s v="96312c1e-2c5e-4f47-bc27-550ce56da8f6"/>
    <s v="2021-06-24"/>
    <s v="WFP"/>
    <s v="WFP"/>
    <s v="Sud-JY"/>
    <s v="Sud"/>
    <s v="Les Cayes"/>
    <s v="Les Cayes"/>
    <s v="Centre-ville des Cayes"/>
    <s v="Marché communal des Cayes"/>
    <s v="Milieu urbain"/>
    <s v="Enquête auprès d'un marchand"/>
    <n v="100"/>
    <n v="115.384615384615"/>
    <n v="108.695652173913"/>
    <n v="103.448275862068"/>
    <n v="208.333333333333"/>
    <n v="333.33333333333297"/>
    <n v="900"/>
    <s v=""/>
    <s v=""/>
    <s v=""/>
    <s v=""/>
    <s v=""/>
    <s v=""/>
    <s v=""/>
    <s v=""/>
    <s v=""/>
    <s v="Homme"/>
    <s v="Détaillant avec boutique"/>
    <n v="1"/>
    <n v="0"/>
    <n v="0"/>
    <n v="0"/>
    <n v="0"/>
    <n v="0"/>
    <n v="0"/>
    <n v="0"/>
    <n v="0"/>
    <n v="0"/>
    <s v="Non, il n'y a pas eu de variation"/>
    <s v="Moins de 20"/>
    <s v="Oui"/>
    <s v="Oui"/>
    <s v="Oui"/>
    <s v="Oui"/>
    <s v="Oui"/>
    <s v="Non"/>
    <s v="Oui"/>
    <s v=""/>
    <s v=""/>
    <s v=""/>
    <s v=""/>
    <s v=""/>
    <s v=""/>
    <s v=""/>
    <s v=""/>
    <s v="Oui"/>
    <n v="0"/>
    <n v="1"/>
    <n v="0"/>
    <n v="0"/>
    <n v="0"/>
    <n v="0"/>
    <n v="0"/>
    <n v="1"/>
    <n v="0"/>
    <n v="0"/>
    <n v="0"/>
    <n v="0"/>
    <n v="0"/>
    <n v="0"/>
    <s v=""/>
    <n v="0"/>
    <n v="0"/>
    <n v="0"/>
    <n v="0"/>
    <n v="1"/>
    <n v="0"/>
    <n v="1"/>
    <s v="Non"/>
    <s v="Oui"/>
    <s v="Oui"/>
    <s v="Ouest"/>
    <s v="Différent"/>
    <s v="Port-au-Prince"/>
    <s v="Différent"/>
    <s v=""/>
    <s v=""/>
    <s v=""/>
    <s v=""/>
    <s v=""/>
    <s v=""/>
    <s v=""/>
    <s v=""/>
    <s v=""/>
    <s v=""/>
    <s v=""/>
    <s v=""/>
    <s v=""/>
    <s v=""/>
    <s v=""/>
    <s v=""/>
    <s v=""/>
    <s v=""/>
    <s v=""/>
    <s v=""/>
    <s v=""/>
    <s v=""/>
    <s v=""/>
    <s v=""/>
    <s v=""/>
    <s v=""/>
    <s v=""/>
    <s v=""/>
    <s v=""/>
    <s v=""/>
    <s v=""/>
    <s v=""/>
    <x v="2"/>
    <s v=""/>
    <s v=""/>
    <s v=""/>
    <s v=""/>
    <s v=""/>
    <s v=""/>
    <x v="3"/>
    <s v=""/>
    <s v=""/>
    <x v="0"/>
    <s v=""/>
    <s v=""/>
    <s v=""/>
    <s v=""/>
    <x v="0"/>
    <x v="0"/>
    <x v="0"/>
    <x v="0"/>
    <s v=""/>
  </r>
  <r>
    <s v="a56961a8-f4f7-41ad-aa7f-85f5e8f12bb7"/>
    <s v="2021-06-22"/>
    <s v="CARE"/>
    <s v="CARE"/>
    <s v="MSA01"/>
    <s v="Grand'Anse"/>
    <s v="Beaumont"/>
    <s v="Beaumont"/>
    <s v="Centre-ville de Beaumont / Cassanette"/>
    <s v="Marché communal de Beaumont"/>
    <s v="Milieu urbain"/>
    <s v="Enquête auprès d'un marchand"/>
    <n v="75"/>
    <n v="105.76923076923001"/>
    <n v="86.956521739130395"/>
    <n v="77.586206896551701"/>
    <n v="166.666666666666"/>
    <n v="208.333333333333"/>
    <n v="700"/>
    <s v=""/>
    <s v=""/>
    <s v=""/>
    <s v=""/>
    <s v=""/>
    <s v=""/>
    <s v=""/>
    <s v=""/>
    <s v=""/>
    <s v="Femme"/>
    <s v="Détaillant sur une table"/>
    <n v="1"/>
    <n v="0"/>
    <n v="0"/>
    <n v="0"/>
    <n v="0"/>
    <n v="0"/>
    <n v="0"/>
    <n v="0"/>
    <n v="0"/>
    <n v="0"/>
    <s v="Non, il n'y a pas eu de variation"/>
    <s v="Entre 21 et 60"/>
    <s v="Non"/>
    <s v="Oui"/>
    <s v="Non"/>
    <s v="Oui"/>
    <s v="Non"/>
    <s v="Non"/>
    <s v="Oui"/>
    <s v=""/>
    <s v=""/>
    <s v=""/>
    <s v=""/>
    <s v=""/>
    <s v=""/>
    <s v=""/>
    <s v=""/>
    <s v="Non"/>
    <s v=""/>
    <s v=""/>
    <s v=""/>
    <s v=""/>
    <s v=""/>
    <s v=""/>
    <s v=""/>
    <s v=""/>
    <s v=""/>
    <s v=""/>
    <s v=""/>
    <s v=""/>
    <s v=""/>
    <s v=""/>
    <s v=""/>
    <s v=""/>
    <s v=""/>
    <s v=""/>
    <s v=""/>
    <s v=""/>
    <s v=""/>
    <s v=""/>
    <s v="Oui"/>
    <s v="Oui"/>
    <s v="Oui"/>
    <s v="Grand'Anse"/>
    <s v="Meme"/>
    <s v="Beaumont"/>
    <s v="Meme"/>
    <s v=""/>
    <s v=""/>
    <s v=""/>
    <s v=""/>
    <s v=""/>
    <s v=""/>
    <s v=""/>
    <s v=""/>
    <s v=""/>
    <s v=""/>
    <s v=""/>
    <s v=""/>
    <s v=""/>
    <s v=""/>
    <s v=""/>
    <s v=""/>
    <s v=""/>
    <s v=""/>
    <s v=""/>
    <s v=""/>
    <s v=""/>
    <s v=""/>
    <s v=""/>
    <s v=""/>
    <s v=""/>
    <s v=""/>
    <s v=""/>
    <s v=""/>
    <s v=""/>
    <s v=""/>
    <s v=""/>
    <s v=""/>
    <x v="2"/>
    <s v=""/>
    <s v=""/>
    <s v=""/>
    <s v=""/>
    <s v=""/>
    <s v=""/>
    <x v="3"/>
    <s v=""/>
    <s v=""/>
    <x v="0"/>
    <s v=""/>
    <s v=""/>
    <s v=""/>
    <s v=""/>
    <x v="0"/>
    <x v="0"/>
    <x v="0"/>
    <x v="0"/>
    <s v=""/>
  </r>
  <r>
    <s v="c62c9010-bc8d-4fc8-93b7-ca13be00b0fe"/>
    <s v="2021-06-22"/>
    <s v="CARE"/>
    <s v="CARE"/>
    <s v="MSA01"/>
    <s v="Grand'Anse"/>
    <s v="Beaumont"/>
    <s v="Beaumont"/>
    <s v="Centre-ville de Beaumont / Cassanette"/>
    <s v="Marché communal de Beaumont"/>
    <s v="Milieu urbain"/>
    <s v="Enquête auprès d'un marchand"/>
    <n v="80"/>
    <n v="105.76923076923001"/>
    <n v="86.956521739130395"/>
    <n v="77.586206896551701"/>
    <n v="166.666666666666"/>
    <n v="208.333333333333"/>
    <n v="700"/>
    <s v=""/>
    <s v=""/>
    <s v=""/>
    <s v=""/>
    <s v=""/>
    <s v=""/>
    <s v=""/>
    <s v=""/>
    <s v=""/>
    <s v="Femme"/>
    <s v="Détaillant sur une table"/>
    <n v="1"/>
    <n v="0"/>
    <n v="0"/>
    <n v="0"/>
    <n v="0"/>
    <n v="0"/>
    <n v="0"/>
    <n v="0"/>
    <n v="0"/>
    <n v="0"/>
    <s v="Non, il n'y a pas eu de variation"/>
    <s v="Entre 21 et 60"/>
    <s v="Non"/>
    <s v="Oui"/>
    <s v="Oui"/>
    <s v="Oui"/>
    <s v="Non"/>
    <s v="Non"/>
    <s v="Oui"/>
    <s v=""/>
    <s v=""/>
    <s v=""/>
    <s v=""/>
    <s v=""/>
    <s v=""/>
    <s v=""/>
    <s v=""/>
    <s v="Non"/>
    <s v=""/>
    <s v=""/>
    <s v=""/>
    <s v=""/>
    <s v=""/>
    <s v=""/>
    <s v=""/>
    <s v=""/>
    <s v=""/>
    <s v=""/>
    <s v=""/>
    <s v=""/>
    <s v=""/>
    <s v=""/>
    <s v=""/>
    <s v=""/>
    <s v=""/>
    <s v=""/>
    <s v=""/>
    <s v=""/>
    <s v=""/>
    <s v=""/>
    <s v="Non"/>
    <s v="Non"/>
    <s v="Oui"/>
    <s v="Grand'Anse"/>
    <s v="Meme"/>
    <s v="Beaumont"/>
    <s v="Meme"/>
    <s v=""/>
    <s v=""/>
    <s v=""/>
    <s v=""/>
    <s v=""/>
    <s v=""/>
    <s v=""/>
    <s v=""/>
    <s v=""/>
    <s v=""/>
    <s v=""/>
    <s v=""/>
    <s v=""/>
    <s v=""/>
    <s v=""/>
    <s v=""/>
    <s v=""/>
    <s v=""/>
    <s v=""/>
    <s v=""/>
    <s v=""/>
    <s v=""/>
    <s v=""/>
    <s v=""/>
    <s v=""/>
    <s v=""/>
    <s v=""/>
    <s v=""/>
    <s v=""/>
    <s v=""/>
    <s v=""/>
    <s v=""/>
    <x v="2"/>
    <s v=""/>
    <s v=""/>
    <s v=""/>
    <s v=""/>
    <s v=""/>
    <s v=""/>
    <x v="3"/>
    <s v=""/>
    <s v=""/>
    <x v="0"/>
    <s v=""/>
    <s v=""/>
    <s v=""/>
    <s v=""/>
    <x v="0"/>
    <x v="0"/>
    <x v="0"/>
    <x v="0"/>
    <s v=""/>
  </r>
  <r>
    <s v="36a66f86-5ba1-49d5-844a-3d687d756cc0"/>
    <s v="2021-06-22"/>
    <s v="CARE"/>
    <s v="CARE"/>
    <s v="MSA01"/>
    <s v="Grand'Anse"/>
    <s v="Beaumont"/>
    <s v="Beaumont"/>
    <s v="Centre-ville de Beaumont / Cassanette"/>
    <s v="Marché communal de Beaumont"/>
    <s v="Milieu urbain"/>
    <s v="Enquête auprès d'un marchand"/>
    <n v="80"/>
    <n v="105.76923076923001"/>
    <n v="86.956521739130395"/>
    <n v="86.2068965517241"/>
    <n v="166.666666666666"/>
    <n v="208.333333333333"/>
    <n v="700"/>
    <s v=""/>
    <s v=""/>
    <s v=""/>
    <s v=""/>
    <s v=""/>
    <s v=""/>
    <s v=""/>
    <s v=""/>
    <s v=""/>
    <s v="Femme"/>
    <s v="Détaillant sur une table"/>
    <n v="1"/>
    <n v="0"/>
    <n v="0"/>
    <n v="0"/>
    <n v="0"/>
    <n v="0"/>
    <n v="0"/>
    <n v="0"/>
    <n v="0"/>
    <n v="0"/>
    <s v="Non, il n'y a pas eu de variation"/>
    <s v="Entre 21 et 60"/>
    <s v="Non"/>
    <s v="Oui"/>
    <s v="Oui"/>
    <s v="Oui"/>
    <s v="Non"/>
    <s v="Non"/>
    <s v="Je ne sais pas, je ne souhaite pas répondre"/>
    <s v=""/>
    <s v=""/>
    <s v=""/>
    <s v=""/>
    <s v=""/>
    <s v=""/>
    <s v=""/>
    <s v=""/>
    <s v="Non"/>
    <s v=""/>
    <s v=""/>
    <s v=""/>
    <s v=""/>
    <s v=""/>
    <s v=""/>
    <s v=""/>
    <s v=""/>
    <s v=""/>
    <s v=""/>
    <s v=""/>
    <s v=""/>
    <s v=""/>
    <s v=""/>
    <s v=""/>
    <s v=""/>
    <s v=""/>
    <s v=""/>
    <s v=""/>
    <s v=""/>
    <s v=""/>
    <s v=""/>
    <s v="Oui"/>
    <s v="Oui"/>
    <s v="Oui"/>
    <s v="Grand'Anse"/>
    <s v="Meme"/>
    <s v="Beaumont"/>
    <s v="Meme"/>
    <s v=""/>
    <s v=""/>
    <s v=""/>
    <s v=""/>
    <s v=""/>
    <s v=""/>
    <s v=""/>
    <s v=""/>
    <s v=""/>
    <s v=""/>
    <s v=""/>
    <s v=""/>
    <s v=""/>
    <s v=""/>
    <s v=""/>
    <s v=""/>
    <s v=""/>
    <s v=""/>
    <s v=""/>
    <s v=""/>
    <s v=""/>
    <s v=""/>
    <s v=""/>
    <s v=""/>
    <s v=""/>
    <s v=""/>
    <s v=""/>
    <s v=""/>
    <s v=""/>
    <s v=""/>
    <s v=""/>
    <s v=""/>
    <x v="2"/>
    <s v=""/>
    <s v=""/>
    <s v=""/>
    <s v=""/>
    <s v=""/>
    <s v=""/>
    <x v="3"/>
    <s v=""/>
    <s v=""/>
    <x v="0"/>
    <s v=""/>
    <s v=""/>
    <s v=""/>
    <s v=""/>
    <x v="0"/>
    <x v="0"/>
    <x v="0"/>
    <x v="0"/>
    <s v=""/>
  </r>
  <r>
    <s v="79de4380-a72e-44da-ba96-c70c6f188943"/>
    <s v="2021-06-22"/>
    <s v="CARE"/>
    <s v="CARE"/>
    <s v="MSA01"/>
    <s v="Grand'Anse"/>
    <s v="Beaumont"/>
    <s v="Beaumont"/>
    <s v="Centre-ville de Beaumont / Cassanette"/>
    <s v="Marché communal de Beaumont"/>
    <s v="Milieu urbain"/>
    <s v="Enquête auprès d'un marchand"/>
    <n v="80"/>
    <n v="105.76923076923001"/>
    <n v="86.956521739130395"/>
    <n v="86.2068965517241"/>
    <n v="166.666666666666"/>
    <n v="208.333333333333"/>
    <n v="700"/>
    <s v=""/>
    <s v=""/>
    <s v=""/>
    <s v=""/>
    <s v=""/>
    <s v=""/>
    <s v=""/>
    <s v=""/>
    <s v=""/>
    <s v="Femme"/>
    <s v="Détaillant sur une table"/>
    <n v="1"/>
    <n v="0"/>
    <n v="0"/>
    <n v="0"/>
    <n v="0"/>
    <n v="0"/>
    <n v="0"/>
    <n v="0"/>
    <n v="0"/>
    <n v="0"/>
    <s v="Oui, il y a plus de commerçants par rapport au mois passé"/>
    <s v="Entre 21 et 60"/>
    <s v="Oui"/>
    <s v="Oui"/>
    <s v="Oui"/>
    <s v="Oui"/>
    <s v="Non"/>
    <s v="Non"/>
    <s v="Oui"/>
    <s v=""/>
    <s v=""/>
    <s v=""/>
    <s v=""/>
    <s v=""/>
    <s v=""/>
    <s v=""/>
    <s v=""/>
    <s v="Non"/>
    <s v=""/>
    <s v=""/>
    <s v=""/>
    <s v=""/>
    <s v=""/>
    <s v=""/>
    <s v=""/>
    <s v=""/>
    <s v=""/>
    <s v=""/>
    <s v=""/>
    <s v=""/>
    <s v=""/>
    <s v=""/>
    <s v=""/>
    <s v=""/>
    <s v=""/>
    <s v=""/>
    <s v=""/>
    <s v=""/>
    <s v=""/>
    <s v=""/>
    <s v="Oui"/>
    <s v="Non"/>
    <s v="Oui"/>
    <s v="Grand'Anse"/>
    <s v="Meme"/>
    <s v="Beaumont"/>
    <s v="Meme"/>
    <s v=""/>
    <s v=""/>
    <s v=""/>
    <s v=""/>
    <s v=""/>
    <s v=""/>
    <s v=""/>
    <s v=""/>
    <s v=""/>
    <s v=""/>
    <s v=""/>
    <s v=""/>
    <s v=""/>
    <s v=""/>
    <s v=""/>
    <s v=""/>
    <s v=""/>
    <s v=""/>
    <s v=""/>
    <s v=""/>
    <s v=""/>
    <s v=""/>
    <s v=""/>
    <s v=""/>
    <s v=""/>
    <s v=""/>
    <s v=""/>
    <s v=""/>
    <s v=""/>
    <s v=""/>
    <s v=""/>
    <s v=""/>
    <x v="2"/>
    <s v=""/>
    <s v=""/>
    <s v=""/>
    <s v=""/>
    <s v=""/>
    <s v=""/>
    <x v="3"/>
    <s v=""/>
    <s v=""/>
    <x v="0"/>
    <s v=""/>
    <s v=""/>
    <s v=""/>
    <s v=""/>
    <x v="0"/>
    <x v="0"/>
    <x v="0"/>
    <x v="0"/>
    <s v=""/>
  </r>
  <r>
    <s v="619ecd86-1c9f-48eb-b134-5b24cbca3d4a"/>
    <s v="2021-06-22"/>
    <s v="CARE"/>
    <s v="CARE"/>
    <s v="TP52"/>
    <s v="Grand'Anse"/>
    <s v="Beaumont"/>
    <s v="Beaumont"/>
    <s v="Centre-ville de Beaumont / Cassanette"/>
    <s v="Marché communal de Beaumont"/>
    <s v="Milieu urbain"/>
    <s v="Enquête auprès d'un marchand"/>
    <s v=""/>
    <s v=""/>
    <s v=""/>
    <s v=""/>
    <s v=""/>
    <s v=""/>
    <s v=""/>
    <n v="30"/>
    <n v="20"/>
    <n v="35"/>
    <s v=""/>
    <n v="25"/>
    <n v="75"/>
    <n v="75"/>
    <n v="5"/>
    <s v=""/>
    <s v="Femme"/>
    <s v="Détaillant sur une table"/>
    <n v="1"/>
    <n v="0"/>
    <n v="1"/>
    <n v="0"/>
    <n v="1"/>
    <n v="0"/>
    <n v="0"/>
    <n v="0"/>
    <n v="0"/>
    <n v="0"/>
    <s v="Oui, il y a plus de commerçants par rapport au mois passé"/>
    <s v="Entre 21 et 6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s v=""/>
    <s v=""/>
    <s v=""/>
    <s v=""/>
    <s v=""/>
    <s v=""/>
    <s v="Non"/>
    <s v=""/>
    <s v=""/>
    <s v=""/>
    <s v=""/>
    <s v=""/>
    <s v=""/>
    <s v=""/>
    <s v=""/>
    <s v=""/>
    <s v=""/>
    <s v=""/>
    <s v=""/>
    <s v=""/>
    <s v=""/>
    <s v=""/>
    <s v=""/>
    <s v=""/>
    <s v=""/>
    <s v=""/>
    <s v=""/>
    <s v=""/>
    <s v=""/>
    <s v=""/>
    <s v="Non"/>
    <s v="Non"/>
    <s v="Oui"/>
    <s v="Sud"/>
    <s v="Différent"/>
    <s v="Les Cayes"/>
    <s v="Différent"/>
    <s v=""/>
    <x v="2"/>
    <s v=""/>
    <s v=""/>
    <s v=""/>
    <s v=""/>
    <s v=""/>
    <s v=""/>
    <x v="3"/>
    <s v=""/>
    <s v=""/>
    <x v="0"/>
    <s v=""/>
    <s v=""/>
    <s v=""/>
    <s v=""/>
    <x v="0"/>
    <x v="0"/>
    <x v="0"/>
    <x v="0"/>
    <s v="Rien"/>
  </r>
  <r>
    <s v="98a162ff-a787-4838-bb95-57f9111df010"/>
    <s v="2021-06-22"/>
    <s v="CARE"/>
    <s v="CARE"/>
    <s v="TP52"/>
    <s v="Grand'Anse"/>
    <s v="Beaumont"/>
    <s v="Beaumont"/>
    <s v="Centre-ville de Beaumont / Cassanette"/>
    <s v="Marché communal de Beaumont"/>
    <s v="Milieu urbain"/>
    <s v="Enquête auprès d'un marchand"/>
    <s v=""/>
    <s v=""/>
    <s v=""/>
    <s v=""/>
    <s v=""/>
    <s v=""/>
    <s v=""/>
    <n v="30"/>
    <n v="20"/>
    <n v="35"/>
    <s v=""/>
    <n v="25"/>
    <n v="75"/>
    <n v="75"/>
    <n v="5"/>
    <s v=""/>
    <s v="Femme"/>
    <s v="Détaillant sur une table"/>
    <n v="1"/>
    <n v="0"/>
    <n v="0"/>
    <n v="0"/>
    <n v="1"/>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s v=""/>
    <s v=""/>
    <s v=""/>
    <s v=""/>
    <s v=""/>
    <s v=""/>
    <s v="Non"/>
    <s v=""/>
    <s v=""/>
    <s v=""/>
    <s v=""/>
    <s v=""/>
    <s v=""/>
    <s v=""/>
    <s v=""/>
    <s v=""/>
    <s v=""/>
    <s v=""/>
    <s v=""/>
    <s v=""/>
    <s v=""/>
    <s v=""/>
    <s v=""/>
    <s v=""/>
    <s v=""/>
    <s v=""/>
    <s v=""/>
    <s v=""/>
    <s v=""/>
    <s v=""/>
    <s v="Oui"/>
    <s v="Non"/>
    <s v="Oui"/>
    <s v="Sud"/>
    <s v="Différent"/>
    <s v="Les Cayes"/>
    <s v="Différent"/>
    <s v=""/>
    <x v="2"/>
    <s v=""/>
    <s v=""/>
    <s v=""/>
    <s v=""/>
    <s v=""/>
    <s v=""/>
    <x v="3"/>
    <s v=""/>
    <s v=""/>
    <x v="0"/>
    <s v=""/>
    <s v=""/>
    <s v=""/>
    <s v=""/>
    <x v="0"/>
    <x v="0"/>
    <x v="0"/>
    <x v="0"/>
    <s v="Rien"/>
  </r>
  <r>
    <s v="3a63d543-53ac-4231-8315-b4933d38346a"/>
    <s v="2021-06-22"/>
    <s v="CARE"/>
    <s v="CARE"/>
    <s v="TP52"/>
    <s v="Grand'Anse"/>
    <s v="Beaumont"/>
    <s v="Beaumont"/>
    <s v="Centre-ville de Beaumont / Cassanette"/>
    <s v="Marché communal de Beaumont"/>
    <s v="Milieu urbain"/>
    <s v="Enquête auprès d'un marchand"/>
    <s v=""/>
    <s v=""/>
    <s v=""/>
    <s v=""/>
    <s v=""/>
    <s v=""/>
    <s v=""/>
    <n v="30"/>
    <n v="25"/>
    <n v="35"/>
    <s v=""/>
    <n v="25"/>
    <n v="75"/>
    <n v="75"/>
    <n v="5"/>
    <s v=""/>
    <s v="Femme"/>
    <s v="Détaillant sur une table"/>
    <n v="1"/>
    <n v="0"/>
    <n v="0"/>
    <n v="0"/>
    <n v="0"/>
    <n v="0"/>
    <n v="0"/>
    <n v="0"/>
    <n v="0"/>
    <n v="0"/>
    <s v="Oui, il y a plus de commerçants par rapport au mois passé"/>
    <s v="Je ne sais pas / Je ne souhaite pas répondre"/>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s v=""/>
    <s v=""/>
    <s v=""/>
    <s v=""/>
    <s v=""/>
    <s v=""/>
    <s v="Non"/>
    <s v=""/>
    <s v=""/>
    <s v=""/>
    <s v=""/>
    <s v=""/>
    <s v=""/>
    <s v=""/>
    <s v=""/>
    <s v=""/>
    <s v=""/>
    <s v=""/>
    <s v=""/>
    <s v=""/>
    <s v=""/>
    <s v=""/>
    <s v=""/>
    <s v=""/>
    <s v=""/>
    <s v=""/>
    <s v=""/>
    <s v=""/>
    <s v=""/>
    <s v=""/>
    <s v="Oui"/>
    <s v="Non"/>
    <s v="Oui"/>
    <s v="Grand'Anse"/>
    <s v="Meme"/>
    <s v="Beaumont"/>
    <s v="Meme"/>
    <s v=""/>
    <x v="2"/>
    <s v=""/>
    <s v=""/>
    <s v=""/>
    <s v=""/>
    <s v=""/>
    <s v=""/>
    <x v="3"/>
    <s v=""/>
    <s v=""/>
    <x v="0"/>
    <s v=""/>
    <s v=""/>
    <s v=""/>
    <s v=""/>
    <x v="0"/>
    <x v="0"/>
    <x v="0"/>
    <x v="0"/>
    <s v="Rien"/>
  </r>
  <r>
    <s v="768d7171-d353-4374-a9a7-edef458f39a7"/>
    <s v="2021-06-22"/>
    <s v="CARE"/>
    <s v="CARE"/>
    <s v="TP52"/>
    <s v="Grand'Anse"/>
    <s v="Beaumont"/>
    <s v="Beaumont"/>
    <s v="Centre-ville de Beaumont / Cassanette"/>
    <s v="Marché communal de Beaumont"/>
    <s v="Milieu urbain"/>
    <s v="Enquête auprès d'un marchand"/>
    <s v=""/>
    <s v=""/>
    <s v=""/>
    <s v=""/>
    <s v=""/>
    <s v=""/>
    <s v=""/>
    <n v="30"/>
    <n v="25"/>
    <n v="50"/>
    <s v=""/>
    <n v="20"/>
    <n v="75"/>
    <n v="100"/>
    <n v="5"/>
    <s v=""/>
    <s v="Femme"/>
    <s v="Détaillant sur une table"/>
    <n v="1"/>
    <n v="0"/>
    <n v="1"/>
    <n v="0"/>
    <n v="1"/>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Je ne sais pas, je ne souhaite pas répondre"/>
    <s v="Je ne sais pas, je ne souhaite pas répondre"/>
    <s v="Je ne sais pas, je ne souhaite pas répondre"/>
    <s v=""/>
    <s v=""/>
    <s v=""/>
    <s v=""/>
    <s v=""/>
    <s v=""/>
    <s v=""/>
    <s v=""/>
    <s v=""/>
    <s v=""/>
    <s v=""/>
    <s v=""/>
    <s v=""/>
    <s v=""/>
    <s v=""/>
    <s v=""/>
    <s v=""/>
    <s v=""/>
    <s v=""/>
    <s v=""/>
    <s v=""/>
    <s v=""/>
    <s v=""/>
    <s v=""/>
    <s v=""/>
    <s v=""/>
    <s v=""/>
    <s v=""/>
    <s v=""/>
    <s v=""/>
    <s v="Non"/>
    <s v=""/>
    <s v=""/>
    <s v=""/>
    <s v=""/>
    <s v=""/>
    <s v=""/>
    <s v=""/>
    <s v=""/>
    <s v=""/>
    <s v=""/>
    <s v=""/>
    <s v=""/>
    <s v=""/>
    <s v=""/>
    <s v=""/>
    <s v=""/>
    <s v=""/>
    <s v=""/>
    <s v=""/>
    <s v=""/>
    <s v=""/>
    <s v=""/>
    <s v=""/>
    <s v="Non"/>
    <s v="Non"/>
    <s v="Oui"/>
    <s v="Sud"/>
    <s v="Différent"/>
    <s v="Les Cayes"/>
    <s v="Différent"/>
    <s v=""/>
    <x v="2"/>
    <s v=""/>
    <s v=""/>
    <s v=""/>
    <s v=""/>
    <s v=""/>
    <s v=""/>
    <x v="3"/>
    <s v=""/>
    <s v=""/>
    <x v="0"/>
    <s v=""/>
    <s v=""/>
    <s v=""/>
    <s v=""/>
    <x v="0"/>
    <x v="0"/>
    <x v="0"/>
    <x v="0"/>
    <s v="Rien"/>
  </r>
  <r>
    <s v="5d3384ef-5d0c-4cf4-ae57-7023eb9501c3"/>
    <s v="2021-06-25"/>
    <s v="Croix-Rouge Neerlandaise"/>
    <s v="Croix-Rouge Neerlandaise"/>
    <s v="OJ_9690"/>
    <s v="Sud-Est"/>
    <s v="Jacmel"/>
    <s v="Jacmel"/>
    <s v="Beaudoin"/>
    <s v="Marché Beaudoin"/>
    <s v="Milieu urbain"/>
    <s v="Enquête auprès d'un marchand"/>
    <s v=""/>
    <s v=""/>
    <s v=""/>
    <s v=""/>
    <s v=""/>
    <s v=""/>
    <n v="378"/>
    <s v=""/>
    <s v=""/>
    <s v=""/>
    <s v=""/>
    <s v=""/>
    <s v=""/>
    <s v=""/>
    <s v=""/>
    <s v=""/>
    <s v="Femme"/>
    <s v="Détaillant avec boutique"/>
    <n v="1"/>
    <n v="0"/>
    <n v="0"/>
    <n v="0"/>
    <n v="0"/>
    <n v="0"/>
    <n v="0"/>
    <n v="0"/>
    <n v="0"/>
    <n v="0"/>
    <s v="Non, il n'y a pas eu de variation"/>
    <s v="Moins de 20"/>
    <s v=""/>
    <s v=""/>
    <s v=""/>
    <s v=""/>
    <s v=""/>
    <s v=""/>
    <s v="Je ne sais pas, je ne souhaite pas répondre"/>
    <s v=""/>
    <s v=""/>
    <s v=""/>
    <s v=""/>
    <s v=""/>
    <s v=""/>
    <s v=""/>
    <s v=""/>
    <s v="Oui"/>
    <n v="1"/>
    <n v="0"/>
    <n v="0"/>
    <n v="0"/>
    <n v="1"/>
    <n v="0"/>
    <n v="0"/>
    <n v="0"/>
    <n v="0"/>
    <n v="0"/>
    <n v="0"/>
    <n v="0"/>
    <n v="0"/>
    <n v="0"/>
    <s v=""/>
    <n v="1"/>
    <n v="1"/>
    <n v="1"/>
    <n v="1"/>
    <n v="1"/>
    <n v="1"/>
    <n v="1"/>
    <s v="Non"/>
    <s v="Non"/>
    <s v="Oui"/>
    <s v="Sud-Est"/>
    <s v="Meme"/>
    <s v="Jacmel"/>
    <s v="Meme"/>
    <s v=""/>
    <s v=""/>
    <s v=""/>
    <s v=""/>
    <s v=""/>
    <s v=""/>
    <s v=""/>
    <s v=""/>
    <s v=""/>
    <s v=""/>
    <s v=""/>
    <s v=""/>
    <s v=""/>
    <s v=""/>
    <s v=""/>
    <s v=""/>
    <s v=""/>
    <s v=""/>
    <s v=""/>
    <s v=""/>
    <s v=""/>
    <s v=""/>
    <s v=""/>
    <s v=""/>
    <s v=""/>
    <s v=""/>
    <s v=""/>
    <s v=""/>
    <s v=""/>
    <s v=""/>
    <s v=""/>
    <s v=""/>
    <x v="2"/>
    <s v=""/>
    <s v=""/>
    <s v=""/>
    <s v=""/>
    <s v=""/>
    <s v=""/>
    <x v="3"/>
    <s v=""/>
    <s v=""/>
    <x v="0"/>
    <s v=""/>
    <s v=""/>
    <s v=""/>
    <s v=""/>
    <x v="0"/>
    <x v="0"/>
    <x v="0"/>
    <x v="0"/>
    <s v="J'ai trouvé beaucoup de difficulté auprès des  marchandis"/>
  </r>
  <r>
    <s v="91bbf0a4-ed4a-4586-8940-942f3e309a41"/>
    <s v="2021-06-25"/>
    <s v="Croix-Rouge Neerlandaise"/>
    <s v="Croix-Rouge Neerlandaise"/>
    <s v="OJ_9690"/>
    <s v="Sud-Est"/>
    <s v="Jacmel"/>
    <s v="Jacmel"/>
    <s v="Beaudoin"/>
    <s v="Marché Beaudoin"/>
    <s v="Milieu urbain"/>
    <s v="Enquête auprès d'un marchand"/>
    <n v="250"/>
    <n v="96.153846153846104"/>
    <n v="95.652173913043399"/>
    <n v="120.689655172413"/>
    <s v=""/>
    <s v=""/>
    <s v=""/>
    <s v=""/>
    <s v=""/>
    <s v=""/>
    <s v=""/>
    <s v=""/>
    <s v=""/>
    <s v=""/>
    <s v=""/>
    <s v=""/>
    <s v="Femme"/>
    <s v="Détaillant avec boutique"/>
    <n v="1"/>
    <n v="0"/>
    <n v="0"/>
    <n v="0"/>
    <n v="0"/>
    <n v="0"/>
    <n v="0"/>
    <n v="0"/>
    <n v="0"/>
    <n v="0"/>
    <s v="Oui, il y a plus de commerçants par rapport au mois passé"/>
    <s v="Je ne sais pas / Je ne souhaite pas répondre"/>
    <s v="Je ne sais pas, je ne souhaite pas répondre"/>
    <s v="Je ne sais pas, je ne souhaite pas répondre"/>
    <s v="Je ne sais pas, je ne souhaite pas répondre"/>
    <s v="Je ne sais pas, je ne souhaite pas répondre"/>
    <s v=""/>
    <s v=""/>
    <s v=""/>
    <s v=""/>
    <s v=""/>
    <s v=""/>
    <s v=""/>
    <s v=""/>
    <s v=""/>
    <s v=""/>
    <s v=""/>
    <s v="Oui"/>
    <n v="1"/>
    <n v="1"/>
    <n v="0"/>
    <n v="0"/>
    <n v="1"/>
    <n v="0"/>
    <n v="0"/>
    <n v="0"/>
    <n v="0"/>
    <n v="0"/>
    <n v="0"/>
    <n v="0"/>
    <n v="0"/>
    <n v="0"/>
    <s v=""/>
    <n v="1"/>
    <n v="1"/>
    <n v="1"/>
    <n v="1"/>
    <n v="0"/>
    <n v="0"/>
    <n v="0"/>
    <s v="Non"/>
    <s v="Non"/>
    <s v="Oui"/>
    <s v="Sud-Est"/>
    <s v="Meme"/>
    <s v="Jacmel"/>
    <s v="Meme"/>
    <s v=""/>
    <s v=""/>
    <s v=""/>
    <s v=""/>
    <s v=""/>
    <s v=""/>
    <s v=""/>
    <s v=""/>
    <s v=""/>
    <s v=""/>
    <s v=""/>
    <s v=""/>
    <s v=""/>
    <s v=""/>
    <s v=""/>
    <s v=""/>
    <s v=""/>
    <s v=""/>
    <s v=""/>
    <s v=""/>
    <s v=""/>
    <s v=""/>
    <s v=""/>
    <s v=""/>
    <s v=""/>
    <s v=""/>
    <s v=""/>
    <s v=""/>
    <s v=""/>
    <s v=""/>
    <s v=""/>
    <s v=""/>
    <x v="2"/>
    <s v=""/>
    <s v=""/>
    <s v=""/>
    <s v=""/>
    <s v=""/>
    <s v=""/>
    <x v="3"/>
    <s v=""/>
    <s v=""/>
    <x v="0"/>
    <s v=""/>
    <s v=""/>
    <s v=""/>
    <s v=""/>
    <x v="0"/>
    <x v="0"/>
    <x v="0"/>
    <x v="0"/>
    <s v="Des marchands demandent si l'enquête va apporter une amélioration de la situation"/>
  </r>
  <r>
    <s v="42d78d50-1ad3-4610-8df0-f8f728d61f13"/>
    <s v="2021-06-25"/>
    <s v="Croix-Rouge Neerlandaise"/>
    <s v="Croix-Rouge Neerlandaise"/>
    <s v="OJ_9690"/>
    <s v="Sud-Est"/>
    <s v="Jacmel"/>
    <s v="Jacmel"/>
    <s v="Beaudoin"/>
    <s v="Marché Beaudoin"/>
    <s v="Milieu urbain"/>
    <s v="Enquête auprès d'un marchand"/>
    <s v=""/>
    <s v=""/>
    <s v=""/>
    <s v=""/>
    <s v=""/>
    <s v=""/>
    <s v=""/>
    <s v=""/>
    <s v=""/>
    <s v=""/>
    <s v=""/>
    <s v=""/>
    <s v=""/>
    <s v=""/>
    <s v=""/>
    <s v=""/>
    <s v="Femme"/>
    <s v="Détaillant avec boutique"/>
    <n v="0"/>
    <n v="0"/>
    <n v="0"/>
    <n v="0"/>
    <n v="0"/>
    <n v="0"/>
    <n v="0"/>
    <n v="0"/>
    <n v="0"/>
    <n v="1"/>
    <s v="Je ne sais pas / Je ne souhaite pas répondre"/>
    <s v="Je ne sais pas / Je ne souhaite pas répondre"/>
    <s v=""/>
    <s v=""/>
    <s v=""/>
    <s v=""/>
    <s v=""/>
    <s v=""/>
    <s v=""/>
    <s v=""/>
    <s v=""/>
    <s v=""/>
    <s v=""/>
    <s v=""/>
    <s v=""/>
    <s v=""/>
    <s v=""/>
    <s v="Je ne sais pas, je ne souhaite pas répondre"/>
    <s v=""/>
    <s v=""/>
    <s v=""/>
    <s v=""/>
    <s v=""/>
    <s v=""/>
    <s v=""/>
    <s v=""/>
    <s v=""/>
    <s v=""/>
    <s v=""/>
    <s v=""/>
    <s v=""/>
    <s v=""/>
    <s v=""/>
    <s v=""/>
    <s v=""/>
    <s v=""/>
    <s v=""/>
    <s v=""/>
    <s v=""/>
    <s v=""/>
    <s v="Je ne sais pas, je ne souhaite pas répondre"/>
    <s v="Non"/>
    <s v="Oui"/>
    <s v="Sud-Est"/>
    <s v="Meme"/>
    <s v="Jacmel"/>
    <s v="Meme"/>
    <s v=""/>
    <s v=""/>
    <s v=""/>
    <s v=""/>
    <s v=""/>
    <s v=""/>
    <s v=""/>
    <s v=""/>
    <s v=""/>
    <s v=""/>
    <s v=""/>
    <s v=""/>
    <s v=""/>
    <s v=""/>
    <s v=""/>
    <s v=""/>
    <s v=""/>
    <s v=""/>
    <s v=""/>
    <s v=""/>
    <s v=""/>
    <s v=""/>
    <s v=""/>
    <s v=""/>
    <s v=""/>
    <s v=""/>
    <s v=""/>
    <s v=""/>
    <s v=""/>
    <s v=""/>
    <s v=""/>
    <s v=""/>
    <x v="2"/>
    <s v=""/>
    <s v=""/>
    <s v=""/>
    <s v=""/>
    <s v=""/>
    <s v=""/>
    <x v="3"/>
    <s v=""/>
    <s v=""/>
    <x v="0"/>
    <s v=""/>
    <s v=""/>
    <s v=""/>
    <s v=""/>
    <x v="0"/>
    <x v="0"/>
    <x v="0"/>
    <x v="0"/>
    <s v="Ce proprietaire de ce Magasin ne pouvait pas repondre à toutes les questions à cause qu'il a des produits qu'il n'en a pas, suite au problème d'insecurité"/>
  </r>
  <r>
    <s v="9a4d6d2f-1de2-4adf-94c5-0bb59b243df9"/>
    <s v="2021-06-25"/>
    <s v="Croix-Rouge Neerlandaise"/>
    <s v="Croix-Rouge Neerlandaise"/>
    <s v="PS_6827"/>
    <s v="Sud-Est"/>
    <s v="Jacmel"/>
    <s v="Jacmel"/>
    <s v="Beaudoin"/>
    <s v="Marché Beaudoin"/>
    <s v="Milieu urbain"/>
    <s v="Enquête auprès d'un marchand"/>
    <n v="250"/>
    <n v="115.384615384615"/>
    <n v="108.695652173913"/>
    <n v="103.448275862068"/>
    <s v=""/>
    <s v=""/>
    <s v="Je ne sais pas, je ne souhaite pas répondre"/>
    <s v=""/>
    <s v=""/>
    <s v=""/>
    <s v=""/>
    <s v=""/>
    <s v=""/>
    <s v=""/>
    <s v=""/>
    <s v=""/>
    <s v="Femme"/>
    <s v="Détaillant sur une table"/>
    <n v="1"/>
    <n v="0"/>
    <n v="0"/>
    <n v="0"/>
    <n v="0"/>
    <n v="0"/>
    <n v="0"/>
    <n v="0"/>
    <n v="0"/>
    <n v="0"/>
    <s v="Oui, il y a moins de commerçants par rapport au mois passé"/>
    <s v="Moins de 20"/>
    <s v="Je ne sais pas, je ne souhaite pas répondre"/>
    <s v="Oui"/>
    <s v="Non"/>
    <s v="Je ne sais pas, je ne souhaite pas répondre"/>
    <s v="Je ne sais pas, je ne souhaite pas répondre"/>
    <s v="Non"/>
    <e v="#REF!"/>
    <s v=""/>
    <s v=""/>
    <s v=""/>
    <s v=""/>
    <s v=""/>
    <s v=""/>
    <s v=""/>
    <s v=""/>
    <s v="Oui"/>
    <n v="1"/>
    <n v="1"/>
    <n v="0"/>
    <n v="0"/>
    <n v="1"/>
    <n v="1"/>
    <n v="0"/>
    <n v="0"/>
    <n v="0"/>
    <n v="0"/>
    <n v="0"/>
    <n v="0"/>
    <n v="0"/>
    <n v="0"/>
    <s v=""/>
    <n v="1"/>
    <n v="1"/>
    <n v="0"/>
    <n v="0"/>
    <n v="0"/>
    <n v="0"/>
    <n v="1"/>
    <s v="Non"/>
    <s v="Non"/>
    <s v="Oui"/>
    <s v="Sud-Est"/>
    <s v="Meme"/>
    <s v="Jacmel"/>
    <s v="Meme"/>
    <s v=""/>
    <s v=""/>
    <s v=""/>
    <s v=""/>
    <s v=""/>
    <s v=""/>
    <s v=""/>
    <s v=""/>
    <s v=""/>
    <s v=""/>
    <s v=""/>
    <s v=""/>
    <s v=""/>
    <s v=""/>
    <s v=""/>
    <s v=""/>
    <s v=""/>
    <s v=""/>
    <s v=""/>
    <s v=""/>
    <s v=""/>
    <s v=""/>
    <s v=""/>
    <s v=""/>
    <s v=""/>
    <s v=""/>
    <s v=""/>
    <s v=""/>
    <s v=""/>
    <s v=""/>
    <s v=""/>
    <s v=""/>
    <x v="2"/>
    <s v=""/>
    <s v=""/>
    <s v=""/>
    <s v=""/>
    <s v=""/>
    <s v=""/>
    <x v="3"/>
    <s v=""/>
    <s v=""/>
    <x v="0"/>
    <s v=""/>
    <s v=""/>
    <s v=""/>
    <s v=""/>
    <x v="0"/>
    <x v="0"/>
    <x v="0"/>
    <x v="0"/>
    <s v="Ce marchand ne vend pas d'haricot noir"/>
  </r>
  <r>
    <s v="b49e5c39-5ba0-44b9-be7c-65c2c86c740f"/>
    <s v="2021-06-25"/>
    <s v="Croix-Rouge Neerlandaise"/>
    <s v="Croix-Rouge Neerlandaise"/>
    <s v="PS_6827"/>
    <s v="Sud-Est"/>
    <s v="Jacmel"/>
    <s v="Jacmel"/>
    <s v="Beaudoin"/>
    <s v="Marché Beaudoin"/>
    <s v="Milieu urbain"/>
    <s v="Enquête auprès d'un marchand"/>
    <n v="175"/>
    <n v="115.384615384615"/>
    <n v="108.695652173913"/>
    <n v="93.103448275861993"/>
    <n v="212.5"/>
    <s v=""/>
    <n v="425"/>
    <n v="30"/>
    <n v="25"/>
    <n v="50"/>
    <n v="300"/>
    <n v="30"/>
    <n v="100"/>
    <n v="50"/>
    <s v=""/>
    <s v=""/>
    <s v="Femme"/>
    <s v="Détaillant sur une table"/>
    <n v="1"/>
    <n v="0"/>
    <n v="0"/>
    <n v="0"/>
    <n v="0"/>
    <n v="0"/>
    <n v="0"/>
    <n v="0"/>
    <n v="0"/>
    <n v="0"/>
    <s v="Oui, il y a moins de commerçants par rapport au mois passé"/>
    <s v="Moins de 20"/>
    <s v="Je ne sais pas, je ne souhaite pas répondre"/>
    <s v="Oui"/>
    <s v="Non"/>
    <s v="Je ne sais pas, je ne souhaite pas répondre"/>
    <s v="Non"/>
    <s v=""/>
    <s v="Oui"/>
    <s v="Je ne sais pas, je ne souhaite pas répondre"/>
    <s v="Je ne sais pas, je ne souhaite pas répondre"/>
    <s v="Je ne sais pas, je ne souhaite pas répondre"/>
    <s v="Oui"/>
    <s v="Oui"/>
    <s v="Je ne sais pas, je ne souhaite pas répondre"/>
    <s v="Je ne sais pas, je ne souhaite pas répondre"/>
    <s v=""/>
    <s v="Oui"/>
    <n v="1"/>
    <n v="1"/>
    <n v="0"/>
    <n v="0"/>
    <n v="1"/>
    <n v="1"/>
    <n v="0"/>
    <n v="0"/>
    <n v="0"/>
    <n v="0"/>
    <n v="0"/>
    <n v="0"/>
    <n v="0"/>
    <n v="0"/>
    <s v=""/>
    <n v="1"/>
    <n v="1"/>
    <n v="0"/>
    <n v="1"/>
    <n v="0"/>
    <n v="0"/>
    <n v="0"/>
    <s v="Non"/>
    <s v="Non"/>
    <s v="Oui"/>
    <s v="Sud-Est"/>
    <s v="Meme"/>
    <s v="Jacmel"/>
    <s v="Meme"/>
    <s v="Oui"/>
    <n v="1"/>
    <n v="0"/>
    <n v="0"/>
    <n v="1"/>
    <n v="1"/>
    <n v="0"/>
    <n v="0"/>
    <n v="0"/>
    <n v="0"/>
    <n v="0"/>
    <n v="0"/>
    <n v="0"/>
    <n v="0"/>
    <s v=""/>
    <s v="Savon lessive Savon pour se laver"/>
    <n v="1"/>
    <n v="0"/>
    <n v="0"/>
    <n v="0"/>
    <n v="0"/>
    <n v="0"/>
    <n v="0"/>
    <n v="1"/>
    <s v="Non"/>
    <s v="Non"/>
    <s v="Oui"/>
    <s v="Sud-Est"/>
    <s v="Meme"/>
    <s v="Jacmel"/>
    <s v="Meme"/>
    <s v=""/>
    <x v="2"/>
    <s v=""/>
    <s v=""/>
    <s v=""/>
    <s v=""/>
    <s v=""/>
    <s v=""/>
    <x v="3"/>
    <s v=""/>
    <s v=""/>
    <x v="0"/>
    <s v=""/>
    <s v=""/>
    <s v=""/>
    <s v=""/>
    <x v="0"/>
    <x v="0"/>
    <x v="0"/>
    <x v="0"/>
    <s v=""/>
  </r>
  <r>
    <s v="2449a4ee-bc9f-464b-9efb-22f7c24fd41d"/>
    <s v="2021-06-25"/>
    <s v="Croix-Rouge Neerlandaise"/>
    <s v="Croix-Rouge Neerlandaise"/>
    <s v="PS_6827"/>
    <s v="Sud-Est"/>
    <s v="Jacmel"/>
    <s v="Jacmel"/>
    <s v="Beaudoin"/>
    <s v="Marché Beaudoin"/>
    <s v="Milieu urbain"/>
    <s v="Enquête auprès d'un client (pour l'eau de boisson uniquement)"/>
    <s v=""/>
    <s v=""/>
    <s v=""/>
    <s v=""/>
    <s v=""/>
    <s v=""/>
    <s v=""/>
    <s v=""/>
    <s v=""/>
    <s v=""/>
    <s v=""/>
    <s v=""/>
    <s v=""/>
    <s v=""/>
    <s v=""/>
    <n v="12"/>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1"/>
    <s v=""/>
    <s v=""/>
    <x v="0"/>
    <s v=""/>
    <s v=""/>
    <s v=""/>
    <s v=""/>
    <x v="0"/>
    <x v="0"/>
    <x v="0"/>
    <x v="0"/>
    <s v=""/>
  </r>
  <r>
    <s v="d5152c93-4c02-479d-b276-f00e56798900"/>
    <s v="2021-06-25"/>
    <s v="Croix-Rouge Neerlandaise"/>
    <s v="Croix-Rouge Neerlandaise"/>
    <s v="PS_6827"/>
    <s v="Sud-Est"/>
    <s v="Jacmel"/>
    <s v="Jacmel"/>
    <s v="Beaudoin"/>
    <s v="Marché Beaudoin"/>
    <s v="Milieu urbain"/>
    <s v="Enquête auprès d'un marchand"/>
    <s v=""/>
    <s v=""/>
    <s v=""/>
    <s v=""/>
    <s v=""/>
    <s v=""/>
    <s v=""/>
    <n v="30"/>
    <n v="25"/>
    <n v="50"/>
    <s v=""/>
    <n v="35"/>
    <n v="125"/>
    <s v=""/>
    <s v=""/>
    <s v=""/>
    <s v="Femme"/>
    <s v="Détaillant sur une table"/>
    <n v="1"/>
    <n v="0"/>
    <n v="0"/>
    <n v="0"/>
    <n v="0"/>
    <n v="0"/>
    <n v="0"/>
    <n v="0"/>
    <n v="0"/>
    <n v="0"/>
    <s v="Oui, il y a plus de commerçants par rapport au mois passé"/>
    <s v="Moins de 20"/>
    <s v=""/>
    <s v=""/>
    <s v=""/>
    <s v=""/>
    <s v=""/>
    <s v=""/>
    <s v=""/>
    <s v="Je ne sais pas, je ne souhaite pas répondre"/>
    <s v="Je ne sais pas, je ne souhaite pas répondre"/>
    <s v="Je ne sais pas, je ne souhaite pas répondre"/>
    <s v=""/>
    <s v="Je ne sais pas, je ne souhaite pas répondre"/>
    <s v="Oui"/>
    <s v=""/>
    <s v=""/>
    <s v=""/>
    <s v=""/>
    <s v=""/>
    <s v=""/>
    <s v=""/>
    <s v=""/>
    <s v=""/>
    <s v=""/>
    <s v=""/>
    <s v=""/>
    <s v=""/>
    <s v=""/>
    <s v=""/>
    <s v=""/>
    <s v=""/>
    <s v=""/>
    <s v=""/>
    <s v=""/>
    <s v=""/>
    <s v=""/>
    <s v=""/>
    <s v=""/>
    <s v=""/>
    <s v=""/>
    <s v=""/>
    <s v=""/>
    <s v=""/>
    <s v=""/>
    <s v=""/>
    <s v=""/>
    <s v="Non"/>
    <s v=""/>
    <s v=""/>
    <s v=""/>
    <s v=""/>
    <s v=""/>
    <s v=""/>
    <s v=""/>
    <s v=""/>
    <s v=""/>
    <s v=""/>
    <s v=""/>
    <s v=""/>
    <s v=""/>
    <s v=""/>
    <s v=""/>
    <s v=""/>
    <s v=""/>
    <s v=""/>
    <s v=""/>
    <s v=""/>
    <s v=""/>
    <s v=""/>
    <s v=""/>
    <s v="Non"/>
    <s v="Non"/>
    <s v="Oui"/>
    <s v="Sud-Est"/>
    <s v="Meme"/>
    <s v="Anse-à-Pître"/>
    <s v="Différent"/>
    <s v=""/>
    <x v="2"/>
    <s v=""/>
    <s v=""/>
    <s v=""/>
    <s v=""/>
    <s v=""/>
    <s v=""/>
    <x v="3"/>
    <s v=""/>
    <s v=""/>
    <x v="0"/>
    <s v=""/>
    <s v=""/>
    <s v=""/>
    <s v=""/>
    <x v="0"/>
    <x v="0"/>
    <x v="0"/>
    <x v="0"/>
    <s v=""/>
  </r>
  <r>
    <s v="104978b6-6a98-4935-8399-c4fb36a845be"/>
    <s v="2021-06-25"/>
    <s v="WFP"/>
    <s v="WFP"/>
    <s v="nord_5661"/>
    <s v="Nord"/>
    <s v="Limonade"/>
    <s v="Limonade"/>
    <s v="Limonade"/>
    <s v="Marché principal de Limonade"/>
    <s v="Milieu urbain"/>
    <s v="Enquête auprès d'un marchand"/>
    <n v="122.5"/>
    <n v="134.61538461538399"/>
    <n v="106.521739130434"/>
    <n v="96.551724137931004"/>
    <n v="291.666666666666"/>
    <n v="437.5"/>
    <n v="500"/>
    <s v=""/>
    <s v=""/>
    <s v=""/>
    <s v=""/>
    <s v=""/>
    <s v=""/>
    <s v=""/>
    <s v=""/>
    <s v=""/>
    <s v="Femme"/>
    <s v="Détaillant sur une table"/>
    <n v="1"/>
    <n v="0"/>
    <n v="0"/>
    <n v="0"/>
    <n v="0"/>
    <n v="0"/>
    <n v="0"/>
    <n v="0"/>
    <n v="0"/>
    <n v="0"/>
    <s v="Non, il n'y a pas eu de variation"/>
    <s v="Moins de 20"/>
    <s v="Oui"/>
    <s v="Oui"/>
    <s v="Oui"/>
    <s v="Oui"/>
    <s v="Non"/>
    <s v="Non"/>
    <s v="Non"/>
    <s v=""/>
    <s v=""/>
    <s v=""/>
    <s v=""/>
    <s v=""/>
    <s v=""/>
    <s v=""/>
    <s v=""/>
    <s v="Non"/>
    <s v=""/>
    <s v=""/>
    <s v=""/>
    <s v=""/>
    <s v=""/>
    <s v=""/>
    <s v=""/>
    <s v=""/>
    <s v=""/>
    <s v=""/>
    <s v=""/>
    <s v=""/>
    <s v=""/>
    <s v=""/>
    <s v=""/>
    <s v=""/>
    <s v=""/>
    <s v=""/>
    <s v=""/>
    <s v=""/>
    <s v=""/>
    <s v=""/>
    <s v="Non"/>
    <s v="Non"/>
    <s v="Oui"/>
    <s v="Nord"/>
    <s v="Meme"/>
    <s v="Cap-Haïtien"/>
    <s v="Différent"/>
    <s v=""/>
    <s v=""/>
    <s v=""/>
    <s v=""/>
    <s v=""/>
    <s v=""/>
    <s v=""/>
    <s v=""/>
    <s v=""/>
    <s v=""/>
    <s v=""/>
    <s v=""/>
    <s v=""/>
    <s v=""/>
    <s v=""/>
    <s v=""/>
    <s v=""/>
    <s v=""/>
    <s v=""/>
    <s v=""/>
    <s v=""/>
    <s v=""/>
    <s v=""/>
    <s v=""/>
    <s v=""/>
    <s v=""/>
    <s v=""/>
    <s v=""/>
    <s v=""/>
    <s v=""/>
    <s v=""/>
    <s v=""/>
    <x v="2"/>
    <s v=""/>
    <s v=""/>
    <s v=""/>
    <s v=""/>
    <s v=""/>
    <s v=""/>
    <x v="3"/>
    <s v=""/>
    <s v=""/>
    <x v="0"/>
    <s v=""/>
    <s v=""/>
    <s v=""/>
    <s v=""/>
    <x v="0"/>
    <x v="0"/>
    <x v="0"/>
    <x v="0"/>
    <s v="Pas de commentaire"/>
  </r>
  <r>
    <s v="dad53f0e-3804-48a5-840c-9f461358e3fa"/>
    <s v="2021-06-25"/>
    <s v="WFP"/>
    <s v="WFP"/>
    <s v="nord_5661"/>
    <s v="Nord"/>
    <s v="Limonade"/>
    <s v="Limonade"/>
    <s v="Limonade"/>
    <s v="Marché principal de Limonade"/>
    <s v="Milieu urbain"/>
    <s v="Enquête auprès d'un marchand"/>
    <n v="122.5"/>
    <n v="134.61538461538399"/>
    <n v="106.521739130434"/>
    <n v="96.551724137931004"/>
    <n v="291.666666666666"/>
    <n v="437.5"/>
    <n v="600"/>
    <s v=""/>
    <s v=""/>
    <s v=""/>
    <s v=""/>
    <s v=""/>
    <s v=""/>
    <s v=""/>
    <s v=""/>
    <s v=""/>
    <s v="Femme"/>
    <s v="Détaillant sur une table"/>
    <n v="1"/>
    <n v="0"/>
    <n v="0"/>
    <n v="0"/>
    <n v="0"/>
    <n v="0"/>
    <n v="0"/>
    <n v="0"/>
    <n v="0"/>
    <n v="0"/>
    <s v="Non, il n'y a pas eu de variation"/>
    <s v="Moins de 20"/>
    <s v="Oui"/>
    <s v="Oui"/>
    <s v="Oui"/>
    <s v="Oui"/>
    <s v="Oui"/>
    <s v="Non"/>
    <s v="Non"/>
    <s v=""/>
    <s v=""/>
    <s v=""/>
    <s v=""/>
    <s v=""/>
    <s v=""/>
    <s v=""/>
    <s v=""/>
    <s v="Non"/>
    <s v=""/>
    <s v=""/>
    <s v=""/>
    <s v=""/>
    <s v=""/>
    <s v=""/>
    <s v=""/>
    <s v=""/>
    <s v=""/>
    <s v=""/>
    <s v=""/>
    <s v=""/>
    <s v=""/>
    <s v=""/>
    <s v=""/>
    <s v=""/>
    <s v=""/>
    <s v=""/>
    <s v=""/>
    <s v=""/>
    <s v=""/>
    <s v=""/>
    <s v="Non"/>
    <s v="Non"/>
    <s v="Oui"/>
    <s v="Nord"/>
    <s v="Meme"/>
    <s v="Limonade"/>
    <s v="Meme"/>
    <s v=""/>
    <s v=""/>
    <s v=""/>
    <s v=""/>
    <s v=""/>
    <s v=""/>
    <s v=""/>
    <s v=""/>
    <s v=""/>
    <s v=""/>
    <s v=""/>
    <s v=""/>
    <s v=""/>
    <s v=""/>
    <s v=""/>
    <s v=""/>
    <s v=""/>
    <s v=""/>
    <s v=""/>
    <s v=""/>
    <s v=""/>
    <s v=""/>
    <s v=""/>
    <s v=""/>
    <s v=""/>
    <s v=""/>
    <s v=""/>
    <s v=""/>
    <s v=""/>
    <s v=""/>
    <s v=""/>
    <s v=""/>
    <x v="2"/>
    <s v=""/>
    <s v=""/>
    <s v=""/>
    <s v=""/>
    <s v=""/>
    <s v=""/>
    <x v="3"/>
    <s v=""/>
    <s v=""/>
    <x v="0"/>
    <s v=""/>
    <s v=""/>
    <s v=""/>
    <s v=""/>
    <x v="0"/>
    <x v="0"/>
    <x v="0"/>
    <x v="0"/>
    <s v="Pas de commentaire"/>
  </r>
  <r>
    <s v="f34c3dec-1292-4b8d-b36a-a83eb21ec7f9"/>
    <s v="2021-06-25"/>
    <s v="WFP"/>
    <s v="WFP"/>
    <s v="nord_5661"/>
    <s v="Nord"/>
    <s v="Limonade"/>
    <s v="Limonade"/>
    <s v="Limonade"/>
    <s v="Marché principal de Limonade"/>
    <s v="Milieu urbain"/>
    <s v="Enquête auprès d'un marchand"/>
    <n v="122.5"/>
    <n v="134.61538461538399"/>
    <n v="106.521739130434"/>
    <n v="96.551724137931004"/>
    <n v="291.666666666666"/>
    <n v="437.5"/>
    <n v="700"/>
    <s v=""/>
    <s v=""/>
    <s v=""/>
    <s v=""/>
    <s v=""/>
    <s v=""/>
    <s v=""/>
    <s v=""/>
    <s v=""/>
    <s v="Femme"/>
    <s v="Détaillant sur une table"/>
    <n v="1"/>
    <n v="0"/>
    <n v="0"/>
    <n v="0"/>
    <n v="0"/>
    <n v="0"/>
    <n v="0"/>
    <n v="0"/>
    <n v="0"/>
    <n v="0"/>
    <s v="Non, il n'y a pas eu de variation"/>
    <s v="Moins de 20"/>
    <s v="Oui"/>
    <s v="Oui"/>
    <s v="Oui"/>
    <s v="Oui"/>
    <s v="Non"/>
    <s v="Non"/>
    <s v="Oui"/>
    <s v=""/>
    <s v=""/>
    <s v=""/>
    <s v=""/>
    <s v=""/>
    <s v=""/>
    <s v=""/>
    <s v=""/>
    <s v="Non"/>
    <s v=""/>
    <s v=""/>
    <s v=""/>
    <s v=""/>
    <s v=""/>
    <s v=""/>
    <s v=""/>
    <s v=""/>
    <s v=""/>
    <s v=""/>
    <s v=""/>
    <s v=""/>
    <s v=""/>
    <s v=""/>
    <s v=""/>
    <s v=""/>
    <s v=""/>
    <s v=""/>
    <s v=""/>
    <s v=""/>
    <s v=""/>
    <s v=""/>
    <s v="Non"/>
    <s v="Non"/>
    <s v="Oui"/>
    <s v="Nord"/>
    <s v="Meme"/>
    <s v="Cap-Haïtien"/>
    <s v="Différent"/>
    <s v=""/>
    <s v=""/>
    <s v=""/>
    <s v=""/>
    <s v=""/>
    <s v=""/>
    <s v=""/>
    <s v=""/>
    <s v=""/>
    <s v=""/>
    <s v=""/>
    <s v=""/>
    <s v=""/>
    <s v=""/>
    <s v=""/>
    <s v=""/>
    <s v=""/>
    <s v=""/>
    <s v=""/>
    <s v=""/>
    <s v=""/>
    <s v=""/>
    <s v=""/>
    <s v=""/>
    <s v=""/>
    <s v=""/>
    <s v=""/>
    <s v=""/>
    <s v=""/>
    <s v=""/>
    <s v=""/>
    <s v=""/>
    <x v="2"/>
    <s v=""/>
    <s v=""/>
    <s v=""/>
    <s v=""/>
    <s v=""/>
    <s v=""/>
    <x v="3"/>
    <s v=""/>
    <s v=""/>
    <x v="0"/>
    <s v=""/>
    <s v=""/>
    <s v=""/>
    <s v=""/>
    <x v="0"/>
    <x v="0"/>
    <x v="0"/>
    <x v="0"/>
    <s v="Pas de commentaire"/>
  </r>
  <r>
    <s v="b6afad6f-5bdd-4374-8abc-ea831c93796d"/>
    <s v="2021-06-25"/>
    <s v="WFP"/>
    <s v="WFP"/>
    <s v="nord_5661"/>
    <s v="Nord"/>
    <s v="Limonade"/>
    <s v="Limonade"/>
    <s v="Limonade"/>
    <s v="Marché principal de Limonade"/>
    <s v="Milieu urbain"/>
    <s v="Enquête auprès d'un marchand"/>
    <s v=""/>
    <s v=""/>
    <s v=""/>
    <s v=""/>
    <s v=""/>
    <s v=""/>
    <s v=""/>
    <n v="25"/>
    <n v="15"/>
    <n v="25"/>
    <n v="150"/>
    <n v="15"/>
    <n v="42.5"/>
    <n v="60"/>
    <n v="5"/>
    <s v=""/>
    <s v="Femme"/>
    <s v="Détaillant mobile"/>
    <n v="1"/>
    <n v="0"/>
    <n v="0"/>
    <n v="0"/>
    <n v="0"/>
    <n v="0"/>
    <n v="0"/>
    <n v="0"/>
    <n v="0"/>
    <n v="0"/>
    <s v="Non, il n'y a pas eu de variation"/>
    <s v="Moins de 20"/>
    <s v=""/>
    <s v=""/>
    <s v=""/>
    <s v=""/>
    <s v=""/>
    <s v=""/>
    <s v=""/>
    <s v="Non"/>
    <s v="Non"/>
    <s v="Oui"/>
    <s v="Oui"/>
    <s v="Oui"/>
    <s v="Oui"/>
    <s v="Oui"/>
    <s v="Non"/>
    <s v=""/>
    <s v=""/>
    <s v=""/>
    <s v=""/>
    <s v=""/>
    <s v=""/>
    <s v=""/>
    <s v=""/>
    <s v=""/>
    <s v=""/>
    <s v=""/>
    <s v=""/>
    <s v=""/>
    <s v=""/>
    <s v=""/>
    <s v=""/>
    <s v=""/>
    <s v=""/>
    <s v=""/>
    <s v=""/>
    <s v=""/>
    <s v=""/>
    <s v=""/>
    <s v=""/>
    <s v=""/>
    <s v=""/>
    <s v=""/>
    <s v=""/>
    <s v=""/>
    <s v=""/>
    <s v="Non"/>
    <s v=""/>
    <s v=""/>
    <s v=""/>
    <s v=""/>
    <s v=""/>
    <s v=""/>
    <s v=""/>
    <s v=""/>
    <s v=""/>
    <s v=""/>
    <s v=""/>
    <s v=""/>
    <s v=""/>
    <s v=""/>
    <s v=""/>
    <s v=""/>
    <s v=""/>
    <s v=""/>
    <s v=""/>
    <s v=""/>
    <s v=""/>
    <s v=""/>
    <s v=""/>
    <s v="Non"/>
    <s v="Non"/>
    <s v="Oui"/>
    <s v="Nord"/>
    <s v="Meme"/>
    <s v="Limonade"/>
    <s v="Meme"/>
    <s v=""/>
    <x v="2"/>
    <s v=""/>
    <s v=""/>
    <s v=""/>
    <s v=""/>
    <s v=""/>
    <s v=""/>
    <x v="3"/>
    <s v=""/>
    <s v=""/>
    <x v="0"/>
    <s v=""/>
    <s v=""/>
    <s v=""/>
    <s v=""/>
    <x v="0"/>
    <x v="0"/>
    <x v="0"/>
    <x v="0"/>
    <s v=""/>
  </r>
  <r>
    <s v="aa1e70d4-faac-416a-8c85-3bc25487c321"/>
    <s v="2021-06-25"/>
    <s v="WFP"/>
    <s v="WFP"/>
    <s v="nord_5661"/>
    <s v="Nord"/>
    <s v="Limonade"/>
    <s v="Limonade"/>
    <s v="Limonade"/>
    <s v="Marché principal de Limonade"/>
    <s v="Milieu urbain"/>
    <s v="Enquête auprès d'un marchand"/>
    <s v=""/>
    <s v=""/>
    <s v=""/>
    <s v=""/>
    <s v=""/>
    <s v=""/>
    <s v=""/>
    <n v="25"/>
    <n v="15"/>
    <n v="25"/>
    <n v="150"/>
    <n v="15"/>
    <n v="56.6666666666666"/>
    <n v="75"/>
    <n v="5"/>
    <s v=""/>
    <s v="Femme"/>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s v=""/>
    <s v=""/>
    <s v=""/>
    <s v=""/>
    <s v=""/>
    <s v=""/>
    <s v=""/>
    <s v="Non"/>
    <s v=""/>
    <s v=""/>
    <s v=""/>
    <s v=""/>
    <s v=""/>
    <s v=""/>
    <s v=""/>
    <s v=""/>
    <s v=""/>
    <s v=""/>
    <s v=""/>
    <s v=""/>
    <s v=""/>
    <s v=""/>
    <s v=""/>
    <s v=""/>
    <s v=""/>
    <s v=""/>
    <s v=""/>
    <s v=""/>
    <s v=""/>
    <s v=""/>
    <s v=""/>
    <s v="Non"/>
    <s v="Non"/>
    <s v="Oui"/>
    <s v="Nord"/>
    <s v="Meme"/>
    <s v="Cap-Haïtien"/>
    <s v="Différent"/>
    <s v=""/>
    <x v="2"/>
    <s v=""/>
    <s v=""/>
    <s v=""/>
    <s v=""/>
    <s v=""/>
    <s v=""/>
    <x v="3"/>
    <s v=""/>
    <s v=""/>
    <x v="0"/>
    <s v=""/>
    <s v=""/>
    <s v=""/>
    <s v=""/>
    <x v="0"/>
    <x v="0"/>
    <x v="0"/>
    <x v="0"/>
    <s v=""/>
  </r>
  <r>
    <s v="3683de55-0069-4538-b979-e6174bebadb2"/>
    <s v="2021-06-25"/>
    <s v="WFP"/>
    <s v="WFP"/>
    <s v="nord_5661"/>
    <s v="Nord"/>
    <s v="Limonade"/>
    <s v="Limonade"/>
    <s v="Limonade"/>
    <s v="Marché principal de Limonade"/>
    <s v="Milieu urbain"/>
    <s v="Enquête auprès d'un marchand"/>
    <s v=""/>
    <s v=""/>
    <s v=""/>
    <s v=""/>
    <s v=""/>
    <s v=""/>
    <s v=""/>
    <n v="25"/>
    <n v="15"/>
    <n v="25"/>
    <n v="150"/>
    <n v="15"/>
    <n v="42.5"/>
    <n v="75"/>
    <n v="5"/>
    <s v=""/>
    <s v="Femme"/>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s v=""/>
    <s v=""/>
    <s v=""/>
    <s v=""/>
    <s v=""/>
    <s v=""/>
    <s v=""/>
    <s v="Non"/>
    <s v=""/>
    <s v=""/>
    <s v=""/>
    <s v=""/>
    <s v=""/>
    <s v=""/>
    <s v=""/>
    <s v=""/>
    <s v=""/>
    <s v=""/>
    <s v=""/>
    <s v=""/>
    <s v=""/>
    <s v=""/>
    <s v=""/>
    <s v=""/>
    <s v=""/>
    <s v=""/>
    <s v=""/>
    <s v=""/>
    <s v=""/>
    <s v=""/>
    <s v=""/>
    <s v="Non"/>
    <s v="Non"/>
    <s v="Oui"/>
    <s v="Nord"/>
    <s v="Meme"/>
    <s v="Cap-Haïtien"/>
    <s v="Différent"/>
    <s v=""/>
    <x v="2"/>
    <s v=""/>
    <s v=""/>
    <s v=""/>
    <s v=""/>
    <s v=""/>
    <s v=""/>
    <x v="3"/>
    <s v=""/>
    <s v=""/>
    <x v="0"/>
    <s v=""/>
    <s v=""/>
    <s v=""/>
    <s v=""/>
    <x v="0"/>
    <x v="0"/>
    <x v="0"/>
    <x v="0"/>
    <s v=""/>
  </r>
  <r>
    <s v="45dda2a2-2f5a-46fb-9271-5e1da730191c"/>
    <s v="2021-06-25"/>
    <s v="WFP"/>
    <s v="WFP"/>
    <s v="nord_5661"/>
    <s v="Nord"/>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a5d7a3ca-e5f4-426c-9376-f76b4b0da550"/>
    <s v="2021-06-25"/>
    <s v="WFP"/>
    <s v="WFP"/>
    <s v="nord_5661"/>
    <s v="Nord"/>
    <s v="Limonade"/>
    <s v="Limonade"/>
    <s v="Limonade"/>
    <s v="Marché principal de Limonade"/>
    <s v="Milieu urbain"/>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f33254f8-31cd-4d27-a1b7-b3dc75d616f1"/>
    <s v="2021-06-25"/>
    <s v="WFP"/>
    <s v="WFP"/>
    <s v="nord_5661"/>
    <s v="Nord"/>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07cef92a-5c8e-4410-8682-19988a836adc"/>
    <s v="2021-06-25"/>
    <s v="WFP"/>
    <s v="WFP"/>
    <s v="nord_5661"/>
    <s v="Nord"/>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Pas de commentaires"/>
  </r>
  <r>
    <s v="a6a672fe-c302-4b20-b37a-8d91f7b10c55"/>
    <s v="2021-06-25"/>
    <s v="WFP"/>
    <s v="WFP"/>
    <s v="nord_5661"/>
    <s v="Nord"/>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1b1a7900-86f3-48ef-804d-fc76741233cf"/>
    <s v="2021-06-25"/>
    <s v="WFP"/>
    <s v="WFP"/>
    <s v="nord_5661"/>
    <s v="Nord"/>
    <s v="Limonade"/>
    <s v="Limonade"/>
    <s v="Limonade"/>
    <s v="Marché principal de Limonade"/>
    <s v="Milieu urbain"/>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d24e9c6a-f2ea-43b6-86d0-b92f7e096706"/>
    <s v="2021-06-25"/>
    <s v="WFP"/>
    <s v="WFP"/>
    <s v="nord_5661"/>
    <s v="Nord"/>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28092fba-71ea-4cc9-a94e-7564dd6d96ef"/>
    <s v="2021-06-25"/>
    <s v="WFP"/>
    <s v="WFP"/>
    <s v="nord_5661"/>
    <s v="Nord"/>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
  </r>
  <r>
    <s v="5f185ce5-4789-460d-96c7-5c1ef5a7b767"/>
    <s v="2021-06-25"/>
    <s v="WFP"/>
    <s v="WFP"/>
    <s v="nord_5661"/>
    <s v="Nord"/>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9abc1554-2600-4586-b6ba-7c61ac6b9103"/>
    <s v="2021-06-25"/>
    <s v="WFP"/>
    <s v="WFP"/>
    <s v="nord_5661"/>
    <s v="Nord"/>
    <s v="Limonade"/>
    <s v="Limonade"/>
    <s v="Limonade"/>
    <s v="Marché principal de Limonade"/>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
  </r>
  <r>
    <s v="666d7001-f1bf-491e-8234-ba8703054793"/>
    <s v="2021-06-26"/>
    <s v="WFP"/>
    <s v="WFP"/>
    <s v="nord_5720"/>
    <s v="Nord"/>
    <s v="Cap-Haïtien"/>
    <s v="Cap-Haïtien"/>
    <s v="Centre-ville de Cap Haïtien"/>
    <s v="Marché de Cluny"/>
    <s v="Milieu urbain"/>
    <s v="Enquête auprès d'un marchand"/>
    <n v="150"/>
    <n v="115.384615384615"/>
    <n v="104.347826086956"/>
    <n v="93.103448275861993"/>
    <n v="250"/>
    <n v="375"/>
    <n v="800"/>
    <s v=""/>
    <s v=""/>
    <s v=""/>
    <s v=""/>
    <s v=""/>
    <s v=""/>
    <s v=""/>
    <s v=""/>
    <s v=""/>
    <s v="Femme"/>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s v="Oui"/>
    <s v="Non"/>
    <s v="Oui"/>
    <s v="Nord"/>
    <s v="Meme"/>
    <s v="Cap-Haïtien"/>
    <s v="Meme"/>
    <s v=""/>
    <s v=""/>
    <s v=""/>
    <s v=""/>
    <s v=""/>
    <s v=""/>
    <s v=""/>
    <s v=""/>
    <s v=""/>
    <s v=""/>
    <s v=""/>
    <s v=""/>
    <s v=""/>
    <s v=""/>
    <s v=""/>
    <s v=""/>
    <s v=""/>
    <s v=""/>
    <s v=""/>
    <s v=""/>
    <s v=""/>
    <s v=""/>
    <s v=""/>
    <s v=""/>
    <s v=""/>
    <s v=""/>
    <s v=""/>
    <s v=""/>
    <s v=""/>
    <s v=""/>
    <s v=""/>
    <s v=""/>
    <x v="2"/>
    <s v=""/>
    <s v=""/>
    <s v=""/>
    <s v=""/>
    <s v=""/>
    <s v=""/>
    <x v="3"/>
    <s v=""/>
    <s v=""/>
    <x v="0"/>
    <s v=""/>
    <s v=""/>
    <s v=""/>
    <s v=""/>
    <x v="0"/>
    <x v="0"/>
    <x v="0"/>
    <x v="0"/>
    <s v="Enquête réalisée sur papier, point géo non disponible."/>
  </r>
  <r>
    <s v="4fb39e8d-31ec-4881-a4db-b2965841e4bb"/>
    <s v="2021-06-26"/>
    <s v="WFP"/>
    <s v="WFP"/>
    <s v="nord_5720"/>
    <s v="Nord"/>
    <s v="Cap-Haïtien"/>
    <s v="Cap-Haïtien"/>
    <s v="Centre-ville de Cap Haïtien"/>
    <s v="Marché de Cluny"/>
    <s v="Milieu urbain"/>
    <s v="Enquête auprès d'un marchand"/>
    <s v=""/>
    <s v=""/>
    <s v=""/>
    <s v=""/>
    <s v=""/>
    <s v=""/>
    <s v=""/>
    <n v="25"/>
    <n v="15"/>
    <n v="20"/>
    <n v="150"/>
    <n v="17.307692307692299"/>
    <n v="56.6666666666666"/>
    <n v="75"/>
    <n v="5"/>
    <s v=""/>
    <s v="Femme"/>
    <s v="Détaillant sur une table"/>
    <n v="1"/>
    <n v="0"/>
    <n v="0"/>
    <n v="0"/>
    <n v="0"/>
    <n v="0"/>
    <n v="0"/>
    <n v="0"/>
    <n v="0"/>
    <n v="0"/>
    <s v="Non, il n'y a pas eu de variation"/>
    <s v="Moins de 20"/>
    <s v=""/>
    <s v=""/>
    <s v=""/>
    <s v=""/>
    <s v=""/>
    <s v=""/>
    <s v=""/>
    <s v="Non"/>
    <s v="Oui"/>
    <s v="Oui"/>
    <s v="Oui"/>
    <s v="Oui"/>
    <s v="Oui"/>
    <s v="Oui"/>
    <s v="Oui"/>
    <s v=""/>
    <s v=""/>
    <s v=""/>
    <s v=""/>
    <s v=""/>
    <s v=""/>
    <s v=""/>
    <s v=""/>
    <s v=""/>
    <s v=""/>
    <s v=""/>
    <s v=""/>
    <s v=""/>
    <s v=""/>
    <s v=""/>
    <s v=""/>
    <s v=""/>
    <s v=""/>
    <s v=""/>
    <s v=""/>
    <s v=""/>
    <s v=""/>
    <s v=""/>
    <s v=""/>
    <s v=""/>
    <s v=""/>
    <s v=""/>
    <s v=""/>
    <s v=""/>
    <s v=""/>
    <s v="Non"/>
    <s v=""/>
    <s v=""/>
    <s v=""/>
    <s v=""/>
    <s v=""/>
    <s v=""/>
    <s v=""/>
    <s v=""/>
    <s v=""/>
    <s v=""/>
    <s v=""/>
    <s v=""/>
    <s v=""/>
    <s v=""/>
    <s v=""/>
    <s v=""/>
    <s v=""/>
    <s v=""/>
    <s v=""/>
    <s v=""/>
    <s v=""/>
    <s v=""/>
    <s v=""/>
    <s v="Oui"/>
    <s v="Non"/>
    <s v="Oui"/>
    <s v="Nord"/>
    <s v="Meme"/>
    <s v="Cap-Haïtien"/>
    <s v="Meme"/>
    <s v=""/>
    <x v="2"/>
    <s v=""/>
    <s v=""/>
    <s v=""/>
    <s v=""/>
    <s v=""/>
    <s v=""/>
    <x v="3"/>
    <s v=""/>
    <s v=""/>
    <x v="0"/>
    <s v=""/>
    <s v=""/>
    <s v=""/>
    <s v=""/>
    <x v="0"/>
    <x v="0"/>
    <x v="0"/>
    <x v="0"/>
    <s v="Enquête réalisée sur papier, point géo non disponible."/>
  </r>
  <r>
    <s v="d01bc54d-afda-4849-9640-4972a9540be1"/>
    <s v="2021-06-26"/>
    <s v="WFP"/>
    <s v="WFP"/>
    <s v="nord_5720"/>
    <s v="Nord"/>
    <s v="Cap-Haïtien"/>
    <s v="Cap-Haïtien"/>
    <s v="Centre-ville de Cap Haïtien"/>
    <s v="Marché de Cluny"/>
    <s v="Milieu urbain"/>
    <s v="Enquête auprès d'un marchand"/>
    <s v=""/>
    <s v=""/>
    <s v=""/>
    <s v=""/>
    <s v=""/>
    <s v=""/>
    <s v=""/>
    <n v="25"/>
    <n v="15"/>
    <n v="20"/>
    <n v="150"/>
    <n v="15"/>
    <n v="42.5"/>
    <n v="75"/>
    <n v="5"/>
    <s v=""/>
    <s v="Femme"/>
    <s v="Détaillant mobile"/>
    <n v="1"/>
    <n v="0"/>
    <n v="0"/>
    <n v="0"/>
    <n v="0"/>
    <n v="0"/>
    <n v="0"/>
    <n v="0"/>
    <n v="0"/>
    <n v="0"/>
    <s v="Je ne sais pas / Je ne souhaite pas répondre"/>
    <s v="Moins de 20"/>
    <s v=""/>
    <s v=""/>
    <s v=""/>
    <s v=""/>
    <s v=""/>
    <s v=""/>
    <s v=""/>
    <s v="Non"/>
    <s v="Oui"/>
    <s v="Oui"/>
    <s v="Oui"/>
    <s v="Oui"/>
    <s v="Oui"/>
    <s v="Oui"/>
    <s v="Oui"/>
    <s v=""/>
    <s v=""/>
    <s v=""/>
    <s v=""/>
    <s v=""/>
    <s v=""/>
    <s v=""/>
    <s v=""/>
    <s v=""/>
    <s v=""/>
    <s v=""/>
    <s v=""/>
    <s v=""/>
    <s v=""/>
    <s v=""/>
    <s v=""/>
    <s v=""/>
    <s v=""/>
    <s v=""/>
    <s v=""/>
    <s v=""/>
    <s v=""/>
    <s v=""/>
    <s v=""/>
    <s v=""/>
    <s v=""/>
    <s v=""/>
    <s v=""/>
    <s v=""/>
    <s v=""/>
    <s v="Non"/>
    <s v=""/>
    <s v=""/>
    <s v=""/>
    <s v=""/>
    <s v=""/>
    <s v=""/>
    <s v=""/>
    <s v=""/>
    <s v=""/>
    <s v=""/>
    <s v=""/>
    <s v=""/>
    <s v=""/>
    <s v=""/>
    <s v=""/>
    <s v=""/>
    <s v=""/>
    <s v=""/>
    <s v=""/>
    <s v=""/>
    <s v=""/>
    <s v=""/>
    <s v=""/>
    <s v="Oui"/>
    <s v="Non"/>
    <s v="Oui"/>
    <s v="Nord"/>
    <s v="Meme"/>
    <s v="Cap-Haïtien"/>
    <s v="Meme"/>
    <s v=""/>
    <x v="2"/>
    <s v=""/>
    <s v=""/>
    <s v=""/>
    <s v=""/>
    <s v=""/>
    <s v=""/>
    <x v="3"/>
    <s v=""/>
    <s v=""/>
    <x v="0"/>
    <s v=""/>
    <s v=""/>
    <s v=""/>
    <s v=""/>
    <x v="0"/>
    <x v="0"/>
    <x v="0"/>
    <x v="0"/>
    <s v="Enquête réalisée sur papier, point géo non disponible."/>
  </r>
  <r>
    <s v="39c45380-b915-4309-aad9-0df6e9447883"/>
    <s v="2021-06-26"/>
    <s v="WFP"/>
    <s v="WFP"/>
    <s v="nord_5720"/>
    <s v="Nord"/>
    <s v="Cap-Haïtien"/>
    <s v="Cap-Haïtien"/>
    <s v="Centre-ville de Cap Haïtien"/>
    <s v="Marché de Cluny"/>
    <s v="Milieu urbain"/>
    <s v="Enquête auprès d'un marchand"/>
    <n v="150"/>
    <n v="103.846153846153"/>
    <n v="108.695652173913"/>
    <n v="93.103448275861993"/>
    <n v="250"/>
    <n v="375"/>
    <n v="750"/>
    <s v=""/>
    <s v=""/>
    <s v=""/>
    <s v=""/>
    <s v=""/>
    <s v=""/>
    <s v=""/>
    <s v=""/>
    <s v=""/>
    <s v="Femme"/>
    <s v="Détaillant sur une table"/>
    <n v="1"/>
    <n v="0"/>
    <n v="0"/>
    <n v="0"/>
    <n v="0"/>
    <n v="0"/>
    <n v="0"/>
    <n v="0"/>
    <n v="0"/>
    <n v="0"/>
    <s v="Non, il n'y a pas eu de variation"/>
    <s v="Moins de 20"/>
    <s v="Oui"/>
    <s v="Non"/>
    <s v="Oui"/>
    <s v="Non"/>
    <s v="Oui"/>
    <s v="Non"/>
    <s v="Oui"/>
    <s v=""/>
    <s v=""/>
    <s v=""/>
    <s v=""/>
    <s v=""/>
    <s v=""/>
    <s v=""/>
    <s v=""/>
    <s v="Non"/>
    <s v=""/>
    <s v=""/>
    <s v=""/>
    <s v=""/>
    <s v=""/>
    <s v=""/>
    <s v=""/>
    <s v=""/>
    <s v=""/>
    <s v=""/>
    <s v=""/>
    <s v=""/>
    <s v=""/>
    <s v=""/>
    <s v=""/>
    <s v=""/>
    <s v=""/>
    <s v=""/>
    <s v=""/>
    <s v=""/>
    <s v=""/>
    <s v=""/>
    <s v="Oui"/>
    <s v="Non"/>
    <s v="Oui"/>
    <s v="Nord"/>
    <s v="Meme"/>
    <s v="Cap-Haïtien"/>
    <s v="Meme"/>
    <s v=""/>
    <s v=""/>
    <s v=""/>
    <s v=""/>
    <s v=""/>
    <s v=""/>
    <s v=""/>
    <s v=""/>
    <s v=""/>
    <s v=""/>
    <s v=""/>
    <s v=""/>
    <s v=""/>
    <s v=""/>
    <s v=""/>
    <s v=""/>
    <s v=""/>
    <s v=""/>
    <s v=""/>
    <s v=""/>
    <s v=""/>
    <s v=""/>
    <s v=""/>
    <s v=""/>
    <s v=""/>
    <s v=""/>
    <s v=""/>
    <s v=""/>
    <s v=""/>
    <s v=""/>
    <s v=""/>
    <s v=""/>
    <x v="2"/>
    <s v=""/>
    <s v=""/>
    <s v=""/>
    <s v=""/>
    <s v=""/>
    <s v=""/>
    <x v="3"/>
    <s v=""/>
    <s v=""/>
    <x v="0"/>
    <s v=""/>
    <s v=""/>
    <s v=""/>
    <s v=""/>
    <x v="0"/>
    <x v="0"/>
    <x v="0"/>
    <x v="0"/>
    <s v="Enquête réalisée sur papier, point géo non disponible."/>
  </r>
  <r>
    <s v="2cf3d598-5c33-49bc-b27f-4a96f6d40f5a"/>
    <s v="2021-06-26"/>
    <s v="WFP"/>
    <s v="WFP"/>
    <s v="nord_5720"/>
    <s v="Nord"/>
    <s v="Cap-Haïtien"/>
    <s v="Cap-Haïtien"/>
    <s v="Centre-ville de Cap Haïtien"/>
    <s v="Marché de Cluny"/>
    <s v="Milieu urbain"/>
    <s v="Enquête auprès d'un marchand"/>
    <n v="150"/>
    <n v="115.384615384615"/>
    <n v="156.52173913043401"/>
    <n v="93.103448275861993"/>
    <n v="250"/>
    <n v="375"/>
    <n v="800"/>
    <s v=""/>
    <s v=""/>
    <s v=""/>
    <s v=""/>
    <s v=""/>
    <s v=""/>
    <s v=""/>
    <s v=""/>
    <s v=""/>
    <s v="Femme"/>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s v="Oui"/>
    <s v="Non"/>
    <s v="Oui"/>
    <s v="Nord"/>
    <s v="Meme"/>
    <s v="Cap-Haïtien"/>
    <s v="Meme"/>
    <s v=""/>
    <s v=""/>
    <s v=""/>
    <s v=""/>
    <s v=""/>
    <s v=""/>
    <s v=""/>
    <s v=""/>
    <s v=""/>
    <s v=""/>
    <s v=""/>
    <s v=""/>
    <s v=""/>
    <s v=""/>
    <s v=""/>
    <s v=""/>
    <s v=""/>
    <s v=""/>
    <s v=""/>
    <s v=""/>
    <s v=""/>
    <s v=""/>
    <s v=""/>
    <s v=""/>
    <s v=""/>
    <s v=""/>
    <s v=""/>
    <s v=""/>
    <s v=""/>
    <s v=""/>
    <s v=""/>
    <s v=""/>
    <x v="2"/>
    <s v=""/>
    <s v=""/>
    <s v=""/>
    <s v=""/>
    <s v=""/>
    <s v=""/>
    <x v="3"/>
    <s v=""/>
    <s v=""/>
    <x v="0"/>
    <s v=""/>
    <s v=""/>
    <s v=""/>
    <s v=""/>
    <x v="0"/>
    <x v="0"/>
    <x v="0"/>
    <x v="0"/>
    <s v="Enquête réalisée sur papier, point géo non disponible."/>
  </r>
  <r>
    <s v="9c047205-70ae-4617-a40f-9f1e6bd44c9e"/>
    <s v="2021-06-26"/>
    <s v="WFP"/>
    <s v="WFP"/>
    <s v="nord_5720"/>
    <s v="Nord"/>
    <s v="Cap-Haïtien"/>
    <s v="Cap-Haïtien"/>
    <s v="Centre-ville de Cap Haïtien"/>
    <s v="Marché de Cluny"/>
    <s v="Milieu urbain"/>
    <s v="Enquête auprès d'un marchand"/>
    <s v=""/>
    <s v=""/>
    <s v=""/>
    <s v=""/>
    <s v=""/>
    <s v=""/>
    <s v=""/>
    <n v="25"/>
    <n v="15"/>
    <n v="20"/>
    <n v="150"/>
    <n v="15"/>
    <n v="42.5"/>
    <n v="75"/>
    <n v="5"/>
    <s v=""/>
    <s v="Femme"/>
    <s v="Détaillant sur une table"/>
    <n v="1"/>
    <n v="0"/>
    <n v="0"/>
    <n v="0"/>
    <n v="0"/>
    <n v="0"/>
    <n v="0"/>
    <n v="0"/>
    <n v="0"/>
    <n v="0"/>
    <s v="Non, il n'y a pas eu de variation"/>
    <s v="Moins de 20"/>
    <s v=""/>
    <s v=""/>
    <s v=""/>
    <s v=""/>
    <s v=""/>
    <s v=""/>
    <s v=""/>
    <s v="Non"/>
    <s v="Oui"/>
    <s v="Oui"/>
    <s v="Oui"/>
    <s v="Oui"/>
    <s v="Oui"/>
    <s v="Oui"/>
    <s v="Oui"/>
    <s v=""/>
    <s v=""/>
    <s v=""/>
    <s v=""/>
    <s v=""/>
    <s v=""/>
    <s v=""/>
    <s v=""/>
    <s v=""/>
    <s v=""/>
    <s v=""/>
    <s v=""/>
    <s v=""/>
    <s v=""/>
    <s v=""/>
    <s v=""/>
    <s v=""/>
    <s v=""/>
    <s v=""/>
    <s v=""/>
    <s v=""/>
    <s v=""/>
    <s v=""/>
    <s v=""/>
    <s v=""/>
    <s v=""/>
    <s v=""/>
    <s v=""/>
    <s v=""/>
    <s v=""/>
    <s v="Non"/>
    <s v=""/>
    <s v=""/>
    <s v=""/>
    <s v=""/>
    <s v=""/>
    <s v=""/>
    <s v=""/>
    <s v=""/>
    <s v=""/>
    <s v=""/>
    <s v=""/>
    <s v=""/>
    <s v=""/>
    <s v=""/>
    <s v=""/>
    <s v=""/>
    <s v=""/>
    <s v=""/>
    <s v=""/>
    <s v=""/>
    <s v=""/>
    <s v=""/>
    <s v=""/>
    <s v="Oui"/>
    <s v="Non"/>
    <s v="Oui"/>
    <s v="Nord"/>
    <s v="Meme"/>
    <s v="Cap-Haïtien"/>
    <s v="Meme"/>
    <s v=""/>
    <x v="2"/>
    <s v=""/>
    <s v=""/>
    <s v=""/>
    <s v=""/>
    <s v=""/>
    <s v=""/>
    <x v="3"/>
    <s v=""/>
    <s v=""/>
    <x v="0"/>
    <s v=""/>
    <s v=""/>
    <s v=""/>
    <s v=""/>
    <x v="0"/>
    <x v="0"/>
    <x v="0"/>
    <x v="0"/>
    <s v="Enquête réalisée sur papier, point géo non disponible."/>
  </r>
  <r>
    <s v="7d5b228a-fb88-4706-984b-b47e4a0a8a13"/>
    <s v="2021-06-26"/>
    <s v="WFP"/>
    <s v="WFP"/>
    <s v="nord_5720"/>
    <s v="Nord"/>
    <s v="Cap-Haïtien"/>
    <s v="Cap-Haïtien"/>
    <s v="Centre-ville de Cap Haïtien"/>
    <s v="Marché de Cluny"/>
    <s v="Milieu urbain"/>
    <s v="Enquête auprès d'un marchand"/>
    <s v=""/>
    <s v=""/>
    <s v=""/>
    <s v=""/>
    <s v=""/>
    <s v=""/>
    <s v=""/>
    <n v="25"/>
    <n v="20"/>
    <n v="20"/>
    <n v="150"/>
    <n v="17.307692307692299"/>
    <n v="56.6666666666666"/>
    <n v="75"/>
    <n v="5"/>
    <s v=""/>
    <s v="Femme"/>
    <s v="Détaillant mobile"/>
    <n v="1"/>
    <n v="0"/>
    <n v="0"/>
    <n v="0"/>
    <n v="0"/>
    <n v="0"/>
    <n v="0"/>
    <n v="0"/>
    <n v="0"/>
    <n v="0"/>
    <s v="Non, il n'y a pas eu de variation"/>
    <s v="Moins de 20"/>
    <s v=""/>
    <s v=""/>
    <s v=""/>
    <s v=""/>
    <s v=""/>
    <s v=""/>
    <s v=""/>
    <s v="Non"/>
    <s v="Non"/>
    <s v="Oui"/>
    <s v="Oui"/>
    <s v="Oui"/>
    <s v="Oui"/>
    <s v="Oui"/>
    <s v="Oui"/>
    <s v=""/>
    <s v=""/>
    <s v=""/>
    <s v=""/>
    <s v=""/>
    <s v=""/>
    <s v=""/>
    <s v=""/>
    <s v=""/>
    <s v=""/>
    <s v=""/>
    <s v=""/>
    <s v=""/>
    <s v=""/>
    <s v=""/>
    <s v=""/>
    <s v=""/>
    <s v=""/>
    <s v=""/>
    <s v=""/>
    <s v=""/>
    <s v=""/>
    <s v=""/>
    <s v=""/>
    <s v=""/>
    <s v=""/>
    <s v=""/>
    <s v=""/>
    <s v=""/>
    <s v=""/>
    <s v="Non"/>
    <s v=""/>
    <s v=""/>
    <s v=""/>
    <s v=""/>
    <s v=""/>
    <s v=""/>
    <s v=""/>
    <s v=""/>
    <s v=""/>
    <s v=""/>
    <s v=""/>
    <s v=""/>
    <s v=""/>
    <s v=""/>
    <s v=""/>
    <s v=""/>
    <s v=""/>
    <s v=""/>
    <s v=""/>
    <s v=""/>
    <s v=""/>
    <s v=""/>
    <s v=""/>
    <s v="Oui"/>
    <s v="Non"/>
    <s v="Oui"/>
    <s v="Nord"/>
    <s v="Meme"/>
    <s v="Cap-Haïtien"/>
    <s v="Meme"/>
    <s v=""/>
    <x v="2"/>
    <s v=""/>
    <s v=""/>
    <s v=""/>
    <s v=""/>
    <s v=""/>
    <s v=""/>
    <x v="3"/>
    <s v=""/>
    <s v=""/>
    <x v="0"/>
    <s v=""/>
    <s v=""/>
    <s v=""/>
    <s v=""/>
    <x v="0"/>
    <x v="0"/>
    <x v="0"/>
    <x v="0"/>
    <s v="Enquête réalisée sur papier, point géo non disponible."/>
  </r>
  <r>
    <s v="e443b8ce-3427-4a0f-bf0c-dc198a811d4b"/>
    <s v="2021-06-26"/>
    <s v="WFP"/>
    <s v="WFP"/>
    <s v="nord_5720"/>
    <s v="Nord"/>
    <s v="Cap-Haïtien"/>
    <s v="Cap-Haïtien"/>
    <s v="Centre-ville de Cap Haïtien"/>
    <s v="Marché de Cluny"/>
    <s v="Milieu urbain"/>
    <s v="Enquête auprès d'un marchand"/>
    <n v="150"/>
    <n v="115.384615384615"/>
    <n v="91.304347826086897"/>
    <n v="93.103448275861993"/>
    <n v="250"/>
    <n v="375"/>
    <n v="750"/>
    <s v=""/>
    <s v=""/>
    <s v=""/>
    <s v=""/>
    <s v=""/>
    <s v=""/>
    <s v=""/>
    <s v=""/>
    <s v=""/>
    <s v="Femme"/>
    <s v="Détaillant sur une table"/>
    <n v="1"/>
    <n v="0"/>
    <n v="0"/>
    <n v="0"/>
    <n v="0"/>
    <n v="0"/>
    <n v="0"/>
    <n v="0"/>
    <n v="0"/>
    <n v="0"/>
    <s v="Non, il n'y a pas eu de variation"/>
    <s v="Moins de 20"/>
    <s v="Oui"/>
    <s v="Oui"/>
    <s v="Oui"/>
    <s v="Non"/>
    <s v="Oui"/>
    <s v="Non"/>
    <s v="Oui"/>
    <s v=""/>
    <s v=""/>
    <s v=""/>
    <s v=""/>
    <s v=""/>
    <s v=""/>
    <s v=""/>
    <s v=""/>
    <s v="Non"/>
    <s v=""/>
    <s v=""/>
    <s v=""/>
    <s v=""/>
    <s v=""/>
    <s v=""/>
    <s v=""/>
    <s v=""/>
    <s v=""/>
    <s v=""/>
    <s v=""/>
    <s v=""/>
    <s v=""/>
    <s v=""/>
    <s v=""/>
    <s v=""/>
    <s v=""/>
    <s v=""/>
    <s v=""/>
    <s v=""/>
    <s v=""/>
    <s v=""/>
    <s v="Oui"/>
    <s v="Non"/>
    <s v="Oui"/>
    <s v="Nord"/>
    <s v="Meme"/>
    <s v="Cap-Haïtien"/>
    <s v="Meme"/>
    <s v=""/>
    <s v=""/>
    <s v=""/>
    <s v=""/>
    <s v=""/>
    <s v=""/>
    <s v=""/>
    <s v=""/>
    <s v=""/>
    <s v=""/>
    <s v=""/>
    <s v=""/>
    <s v=""/>
    <s v=""/>
    <s v=""/>
    <s v=""/>
    <s v=""/>
    <s v=""/>
    <s v=""/>
    <s v=""/>
    <s v=""/>
    <s v=""/>
    <s v=""/>
    <s v=""/>
    <s v=""/>
    <s v=""/>
    <s v=""/>
    <s v=""/>
    <s v=""/>
    <s v=""/>
    <s v=""/>
    <s v=""/>
    <x v="2"/>
    <s v=""/>
    <s v=""/>
    <s v=""/>
    <s v=""/>
    <s v=""/>
    <s v=""/>
    <x v="3"/>
    <s v=""/>
    <s v=""/>
    <x v="0"/>
    <s v=""/>
    <s v=""/>
    <s v=""/>
    <s v=""/>
    <x v="0"/>
    <x v="0"/>
    <x v="0"/>
    <x v="0"/>
    <s v="Enquête réalisée sur papier, point géo non disponible."/>
  </r>
  <r>
    <s v="9aaded21-75fe-4c68-afc9-3c249a931c67"/>
    <s v="2021-06-26"/>
    <s v="MOJDDE"/>
    <s v="MOJDDE"/>
    <s v="SA0099"/>
    <s v="Sud"/>
    <s v="Port-à-Piment"/>
    <s v="Port-à-Piment"/>
    <s v="Port-à-piment"/>
    <s v="Marché de Port-à-Piment"/>
    <s v="Milieu rural"/>
    <s v="Enquête auprès d'un marchand"/>
    <n v="100"/>
    <n v="96.153846153846104"/>
    <n v="54.347826086956502"/>
    <n v="77.586206896551701"/>
    <n v="175"/>
    <n v="166.666666666666"/>
    <n v="700"/>
    <s v=""/>
    <s v=""/>
    <s v=""/>
    <s v=""/>
    <s v=""/>
    <s v=""/>
    <s v=""/>
    <s v=""/>
    <s v=""/>
    <s v="Femme"/>
    <s v="Détaillant avec boutique"/>
    <n v="1"/>
    <n v="0"/>
    <n v="0"/>
    <n v="0"/>
    <n v="0"/>
    <n v="0"/>
    <n v="0"/>
    <n v="0"/>
    <n v="0"/>
    <n v="0"/>
    <s v="Non, il n'y a pas eu de variation"/>
    <s v="Moins de 20"/>
    <s v="Oui"/>
    <s v="Oui"/>
    <s v="Non"/>
    <s v="Oui"/>
    <s v="Non"/>
    <s v="Non"/>
    <s v="Oui"/>
    <s v=""/>
    <s v=""/>
    <s v=""/>
    <s v=""/>
    <s v=""/>
    <s v=""/>
    <s v=""/>
    <s v=""/>
    <s v="Je ne sais pas, je ne souhaite pas répondre"/>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x v="2"/>
    <s v=""/>
    <s v=""/>
    <s v=""/>
    <s v=""/>
    <s v=""/>
    <s v=""/>
    <x v="3"/>
    <s v=""/>
    <s v=""/>
    <x v="0"/>
    <s v=""/>
    <s v=""/>
    <s v=""/>
    <s v=""/>
    <x v="0"/>
    <x v="0"/>
    <x v="0"/>
    <x v="0"/>
    <s v=""/>
  </r>
  <r>
    <s v="c045f2cc-fe97-48dd-8691-0ec3e239f8a0"/>
    <s v="2021-06-26"/>
    <s v="MOJDDE"/>
    <s v="MOJDDE"/>
    <s v="SA0099"/>
    <s v="Sud"/>
    <s v="Port-à-Piment"/>
    <s v="Port-à-Piment"/>
    <s v="Port-à-piment"/>
    <s v="Marché de Port-à-Piment"/>
    <s v="Milieu rural"/>
    <s v="Enquête auprès d'un marchand"/>
    <n v="110"/>
    <n v="115.384615384615"/>
    <n v="56.521739130434703"/>
    <n v="86.2068965517241"/>
    <n v="177.083333333333"/>
    <n v="172.916666666666"/>
    <n v="710"/>
    <s v=""/>
    <s v=""/>
    <s v=""/>
    <s v=""/>
    <s v=""/>
    <s v=""/>
    <s v=""/>
    <s v=""/>
    <s v=""/>
    <s v="Femme"/>
    <s v="Détaillant avec boutique"/>
    <n v="1"/>
    <n v="0"/>
    <n v="0"/>
    <n v="0"/>
    <n v="0"/>
    <n v="0"/>
    <n v="0"/>
    <n v="0"/>
    <n v="0"/>
    <n v="0"/>
    <s v="Non, il n'y a pas eu de variation"/>
    <s v="Moins de 20"/>
    <s v="Oui"/>
    <s v="Oui"/>
    <s v="Non"/>
    <s v="Oui"/>
    <s v="Non"/>
    <s v="Non"/>
    <s v="Oui"/>
    <s v=""/>
    <s v=""/>
    <s v=""/>
    <s v=""/>
    <s v=""/>
    <s v=""/>
    <s v=""/>
    <s v=""/>
    <s v="Non"/>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x v="2"/>
    <s v=""/>
    <s v=""/>
    <s v=""/>
    <s v=""/>
    <s v=""/>
    <s v=""/>
    <x v="3"/>
    <s v=""/>
    <s v=""/>
    <x v="0"/>
    <s v=""/>
    <s v=""/>
    <s v=""/>
    <s v=""/>
    <x v="0"/>
    <x v="0"/>
    <x v="0"/>
    <x v="0"/>
    <s v=""/>
  </r>
  <r>
    <s v="0efa2b46-6dba-47c1-afca-fc3c5f75dca4"/>
    <s v="2021-06-26"/>
    <s v="MOJDDE"/>
    <s v="MOJDDE"/>
    <s v="SA0099"/>
    <s v="Sud"/>
    <s v="Port-à-Piment"/>
    <s v="Port-à-Piment"/>
    <s v="Port-à-piment"/>
    <s v="Marché de Port-à-Piment"/>
    <s v="Milieu rural"/>
    <s v="Enquête auprès d'un marchand"/>
    <n v="100"/>
    <n v="121.153846153846"/>
    <n v="56.521739130434703"/>
    <n v="87.931034482758605"/>
    <n v="179.166666666666"/>
    <n v="175"/>
    <n v="720"/>
    <s v=""/>
    <s v=""/>
    <s v=""/>
    <s v=""/>
    <s v=""/>
    <s v=""/>
    <s v=""/>
    <s v=""/>
    <s v=""/>
    <s v="Femme"/>
    <s v="Détaillant sur une tabl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s v="Non"/>
    <s v="Je ne sais pas, je ne souhaite pas répondre"/>
    <s v="Oui"/>
    <s v="Sud"/>
    <s v="Meme"/>
    <s v="Les Cayes"/>
    <s v="Différent"/>
    <s v=""/>
    <s v=""/>
    <s v=""/>
    <s v=""/>
    <s v=""/>
    <s v=""/>
    <s v=""/>
    <s v=""/>
    <s v=""/>
    <s v=""/>
    <s v=""/>
    <s v=""/>
    <s v=""/>
    <s v=""/>
    <s v=""/>
    <s v=""/>
    <s v=""/>
    <s v=""/>
    <s v=""/>
    <s v=""/>
    <s v=""/>
    <s v=""/>
    <s v=""/>
    <s v=""/>
    <s v=""/>
    <s v=""/>
    <s v=""/>
    <s v=""/>
    <s v=""/>
    <s v=""/>
    <s v=""/>
    <s v=""/>
    <x v="2"/>
    <s v=""/>
    <s v=""/>
    <s v=""/>
    <s v=""/>
    <s v=""/>
    <s v=""/>
    <x v="3"/>
    <s v=""/>
    <s v=""/>
    <x v="0"/>
    <s v=""/>
    <s v=""/>
    <s v=""/>
    <s v=""/>
    <x v="0"/>
    <x v="0"/>
    <x v="0"/>
    <x v="0"/>
    <s v=""/>
  </r>
  <r>
    <s v="dde751ee-bce9-4a79-9c71-a74aa4e9ad8c"/>
    <s v="2021-06-26"/>
    <s v="MOJDDE"/>
    <s v="MOJDDE"/>
    <s v="SA0099"/>
    <s v="Sud"/>
    <s v="Port-à-Piment"/>
    <s v="Port-à-Piment"/>
    <s v="Port-à-piment"/>
    <s v="Marché de Port-à-Piment"/>
    <s v="Milieu rural"/>
    <s v="Enquête auprès d'un marchand"/>
    <n v="105"/>
    <n v="123.07692307692299"/>
    <n v="58.695652173912997"/>
    <n v="89.655172413793096"/>
    <n v="191.666666666666"/>
    <n v="177.083333333333"/>
    <n v="740"/>
    <s v=""/>
    <s v=""/>
    <s v=""/>
    <s v=""/>
    <s v=""/>
    <s v=""/>
    <s v=""/>
    <s v=""/>
    <s v=""/>
    <s v="Femme"/>
    <s v="Détaillant sur une tabl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s v="Non"/>
    <s v="Non"/>
    <s v="Oui"/>
    <s v="Sud"/>
    <s v="Meme"/>
    <s v="Les Cayes"/>
    <s v="Différent"/>
    <s v=""/>
    <s v=""/>
    <s v=""/>
    <s v=""/>
    <s v=""/>
    <s v=""/>
    <s v=""/>
    <s v=""/>
    <s v=""/>
    <s v=""/>
    <s v=""/>
    <s v=""/>
    <s v=""/>
    <s v=""/>
    <s v=""/>
    <s v=""/>
    <s v=""/>
    <s v=""/>
    <s v=""/>
    <s v=""/>
    <s v=""/>
    <s v=""/>
    <s v=""/>
    <s v=""/>
    <s v=""/>
    <s v=""/>
    <s v=""/>
    <s v=""/>
    <s v=""/>
    <s v=""/>
    <s v=""/>
    <s v=""/>
    <x v="2"/>
    <s v=""/>
    <s v=""/>
    <s v=""/>
    <s v=""/>
    <s v=""/>
    <s v=""/>
    <x v="3"/>
    <s v=""/>
    <s v=""/>
    <x v="0"/>
    <s v=""/>
    <s v=""/>
    <s v=""/>
    <s v=""/>
    <x v="0"/>
    <x v="0"/>
    <x v="0"/>
    <x v="0"/>
    <s v=""/>
  </r>
  <r>
    <s v="49431afb-f7ee-4461-a741-b9fd0089070e"/>
    <s v="2021-06-26"/>
    <s v="MOJDDE"/>
    <s v="MOJDDE"/>
    <s v="SA0099"/>
    <s v="Sud"/>
    <s v="Port-à-Piment"/>
    <s v="Port-à-Piment"/>
    <s v="Port-à-piment"/>
    <s v="Marché de Port-à-Piment"/>
    <s v="Milieu rural"/>
    <s v="Enquête auprès d'un marchand"/>
    <n v="115"/>
    <n v="96.15"/>
    <n v="60.869565217391298"/>
    <n v="96.551724137931004"/>
    <n v="181.25"/>
    <n v="170.833333333333"/>
    <n v="710"/>
    <s v=""/>
    <s v=""/>
    <s v=""/>
    <s v=""/>
    <s v=""/>
    <s v=""/>
    <s v=""/>
    <s v=""/>
    <s v=""/>
    <s v="Femme"/>
    <s v="Détaillant avec boutique"/>
    <n v="1"/>
    <n v="0"/>
    <n v="0"/>
    <n v="0"/>
    <n v="0"/>
    <n v="0"/>
    <n v="0"/>
    <n v="0"/>
    <n v="0"/>
    <n v="0"/>
    <s v="Non, il n'y a pas eu de variation"/>
    <s v="Entre 21 et 60"/>
    <s v="Oui"/>
    <s v="Oui"/>
    <s v="Non"/>
    <s v="Oui"/>
    <s v="Non"/>
    <s v="Non"/>
    <s v="Oui"/>
    <s v=""/>
    <s v=""/>
    <s v=""/>
    <s v=""/>
    <s v=""/>
    <s v=""/>
    <s v=""/>
    <s v=""/>
    <s v="Non"/>
    <s v=""/>
    <s v=""/>
    <s v=""/>
    <s v=""/>
    <s v=""/>
    <s v=""/>
    <s v=""/>
    <s v=""/>
    <s v=""/>
    <s v=""/>
    <s v=""/>
    <s v=""/>
    <s v=""/>
    <s v=""/>
    <s v=""/>
    <s v=""/>
    <s v=""/>
    <s v=""/>
    <s v=""/>
    <s v=""/>
    <s v=""/>
    <s v=""/>
    <s v="Non"/>
    <s v="Je ne sais pas, je ne souhaite pas répondre"/>
    <s v="Oui"/>
    <s v="Sud"/>
    <s v="Meme"/>
    <s v="Les Cayes"/>
    <s v="Différent"/>
    <s v=""/>
    <s v=""/>
    <s v=""/>
    <s v=""/>
    <s v=""/>
    <s v=""/>
    <s v=""/>
    <s v=""/>
    <s v=""/>
    <s v=""/>
    <s v=""/>
    <s v=""/>
    <s v=""/>
    <s v=""/>
    <s v=""/>
    <s v=""/>
    <s v=""/>
    <s v=""/>
    <s v=""/>
    <s v=""/>
    <s v=""/>
    <s v=""/>
    <s v=""/>
    <s v=""/>
    <s v=""/>
    <s v=""/>
    <s v=""/>
    <s v=""/>
    <s v=""/>
    <s v=""/>
    <s v=""/>
    <s v=""/>
    <x v="2"/>
    <s v=""/>
    <s v=""/>
    <s v=""/>
    <s v=""/>
    <s v=""/>
    <s v=""/>
    <x v="3"/>
    <s v=""/>
    <s v=""/>
    <x v="0"/>
    <s v=""/>
    <s v=""/>
    <s v=""/>
    <s v=""/>
    <x v="0"/>
    <x v="0"/>
    <x v="0"/>
    <x v="0"/>
    <s v=""/>
  </r>
  <r>
    <s v="5f824d83-5f49-4241-aa82-77c1ff1c2eaf"/>
    <s v="2021-06-24"/>
    <s v="CARE"/>
    <s v="CARE"/>
    <s v="LFP84"/>
    <s v="Grand'Anse"/>
    <s v="Chambellan"/>
    <s v="Chambellan"/>
    <s v="Centre-ville de Chambellan / Dejean"/>
    <s v="Marché communal de Chambellan"/>
    <s v="Milieu rural"/>
    <s v="Enquête auprès d'un marchand"/>
    <n v="80"/>
    <n v="96.153846153846104"/>
    <n v="86.956521739130395"/>
    <n v="86.2068965517241"/>
    <n v="156.25"/>
    <n v="208.333333333333"/>
    <n v="700"/>
    <s v=""/>
    <s v=""/>
    <s v=""/>
    <s v=""/>
    <s v=""/>
    <s v=""/>
    <s v=""/>
    <s v=""/>
    <s v=""/>
    <s v="Femme"/>
    <s v="Détaillant sur une table"/>
    <n v="1"/>
    <n v="0"/>
    <n v="0"/>
    <n v="0"/>
    <n v="0"/>
    <n v="0"/>
    <n v="0"/>
    <n v="0"/>
    <n v="0"/>
    <n v="0"/>
    <s v="Je ne sais pas / Je ne souhaite pas répondre"/>
    <s v="Moins de 20"/>
    <s v="Oui"/>
    <s v="Oui"/>
    <s v="Oui"/>
    <s v="Oui"/>
    <s v="Non"/>
    <s v="Oui"/>
    <s v="Oui"/>
    <s v=""/>
    <s v=""/>
    <s v=""/>
    <s v=""/>
    <s v=""/>
    <s v=""/>
    <s v=""/>
    <s v=""/>
    <s v="Non"/>
    <s v=""/>
    <s v=""/>
    <s v=""/>
    <s v=""/>
    <s v=""/>
    <s v=""/>
    <s v=""/>
    <s v=""/>
    <s v=""/>
    <s v=""/>
    <s v=""/>
    <s v=""/>
    <s v=""/>
    <s v=""/>
    <s v=""/>
    <s v=""/>
    <s v=""/>
    <s v=""/>
    <s v=""/>
    <s v=""/>
    <s v=""/>
    <s v=""/>
    <s v="Oui"/>
    <s v="Non"/>
    <s v="Oui"/>
    <s v="Grand'Anse"/>
    <s v="Meme"/>
    <s v="Chambellan"/>
    <s v="Meme"/>
    <s v=""/>
    <s v=""/>
    <s v=""/>
    <s v=""/>
    <s v=""/>
    <s v=""/>
    <s v=""/>
    <s v=""/>
    <s v=""/>
    <s v=""/>
    <s v=""/>
    <s v=""/>
    <s v=""/>
    <s v=""/>
    <s v=""/>
    <s v=""/>
    <s v=""/>
    <s v=""/>
    <s v=""/>
    <s v=""/>
    <s v=""/>
    <s v=""/>
    <s v=""/>
    <s v=""/>
    <s v=""/>
    <s v=""/>
    <s v=""/>
    <s v=""/>
    <s v=""/>
    <s v=""/>
    <s v=""/>
    <s v=""/>
    <x v="2"/>
    <s v=""/>
    <s v=""/>
    <s v=""/>
    <s v=""/>
    <s v=""/>
    <s v=""/>
    <x v="3"/>
    <s v=""/>
    <s v=""/>
    <x v="0"/>
    <s v=""/>
    <s v=""/>
    <s v=""/>
    <s v=""/>
    <x v="0"/>
    <x v="0"/>
    <x v="0"/>
    <x v="0"/>
    <s v="Ce repondant voudrait demander une aide,"/>
  </r>
  <r>
    <s v="d81f9efd-6330-43a6-b28d-b6a2d4aaa171"/>
    <s v="2021-06-24"/>
    <s v="CARE"/>
    <s v="CARE"/>
    <s v="LFP84"/>
    <s v="Grand'Anse"/>
    <s v="Chambellan"/>
    <s v="Chambellan"/>
    <s v="Centre-ville de Chambellan / Dejean"/>
    <s v="Marché communal de Chambellan"/>
    <s v="Milieu rural"/>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s v="Moins de 20"/>
    <s v="Oui"/>
    <s v="Oui"/>
    <s v="Oui"/>
    <s v="Oui"/>
    <s v="Non"/>
    <s v="Oui"/>
    <s v="Oui"/>
    <s v=""/>
    <s v=""/>
    <s v=""/>
    <s v=""/>
    <s v=""/>
    <s v=""/>
    <s v=""/>
    <s v=""/>
    <s v="Non"/>
    <s v=""/>
    <s v=""/>
    <s v=""/>
    <s v=""/>
    <s v=""/>
    <s v=""/>
    <s v=""/>
    <s v=""/>
    <s v=""/>
    <s v=""/>
    <s v=""/>
    <s v=""/>
    <s v=""/>
    <s v=""/>
    <s v=""/>
    <s v=""/>
    <s v=""/>
    <s v=""/>
    <s v=""/>
    <s v=""/>
    <s v=""/>
    <s v=""/>
    <s v="Oui"/>
    <s v="Je ne sais pas, je ne souhaite pas répondre"/>
    <s v="Oui"/>
    <s v="Grand'Anse"/>
    <s v="Meme"/>
    <s v="Chambellan"/>
    <s v="Meme"/>
    <s v=""/>
    <s v=""/>
    <s v=""/>
    <s v=""/>
    <s v=""/>
    <s v=""/>
    <s v=""/>
    <s v=""/>
    <s v=""/>
    <s v=""/>
    <s v=""/>
    <s v=""/>
    <s v=""/>
    <s v=""/>
    <s v=""/>
    <s v=""/>
    <s v=""/>
    <s v=""/>
    <s v=""/>
    <s v=""/>
    <s v=""/>
    <s v=""/>
    <s v=""/>
    <s v=""/>
    <s v=""/>
    <s v=""/>
    <s v=""/>
    <s v=""/>
    <s v=""/>
    <s v=""/>
    <s v=""/>
    <s v=""/>
    <x v="2"/>
    <s v=""/>
    <s v=""/>
    <s v=""/>
    <s v=""/>
    <s v=""/>
    <s v=""/>
    <x v="3"/>
    <s v=""/>
    <s v=""/>
    <x v="0"/>
    <s v=""/>
    <s v=""/>
    <s v=""/>
    <s v=""/>
    <x v="0"/>
    <x v="0"/>
    <x v="0"/>
    <x v="0"/>
    <s v=""/>
  </r>
  <r>
    <s v="87f1db93-5bee-4edf-b943-07dd8cfed85e"/>
    <s v="2021-06-24"/>
    <s v="CARE"/>
    <s v="CARE"/>
    <s v="LFP84"/>
    <s v="Grand'Anse"/>
    <s v="Chambellan"/>
    <s v="Chambellan"/>
    <s v="Centre-ville de Chambellan / Dejean"/>
    <s v="Marché communal de Chambellan"/>
    <s v="Milieu rural"/>
    <s v="Enquête auprès d'un marchand"/>
    <n v="75"/>
    <n v="96.153846153846104"/>
    <n v="86.956521739130395"/>
    <n v="86.2068965517241"/>
    <n v="156.25"/>
    <n v="208.333333333333"/>
    <n v="700"/>
    <s v=""/>
    <s v=""/>
    <s v=""/>
    <s v=""/>
    <s v=""/>
    <s v=""/>
    <s v=""/>
    <s v=""/>
    <s v=""/>
    <s v="Femme"/>
    <s v="Détaillant sur une table"/>
    <n v="1"/>
    <n v="0"/>
    <n v="0"/>
    <n v="0"/>
    <n v="0"/>
    <n v="0"/>
    <n v="0"/>
    <n v="0"/>
    <n v="0"/>
    <n v="0"/>
    <s v="Je ne sais pas / Je ne souhaite pas répondre"/>
    <s v="Entre 21 et 60"/>
    <s v="Oui"/>
    <s v="Oui"/>
    <s v="Oui"/>
    <s v="Oui"/>
    <s v="Non"/>
    <s v="Oui"/>
    <s v="Oui"/>
    <s v=""/>
    <s v=""/>
    <s v=""/>
    <s v=""/>
    <s v=""/>
    <s v=""/>
    <s v=""/>
    <s v=""/>
    <s v="Non"/>
    <s v=""/>
    <s v=""/>
    <s v=""/>
    <s v=""/>
    <s v=""/>
    <s v=""/>
    <s v=""/>
    <s v=""/>
    <s v=""/>
    <s v=""/>
    <s v=""/>
    <s v=""/>
    <s v=""/>
    <s v=""/>
    <s v=""/>
    <s v=""/>
    <s v=""/>
    <s v=""/>
    <s v=""/>
    <s v=""/>
    <s v=""/>
    <s v=""/>
    <s v="Oui"/>
    <s v="Oui"/>
    <s v="Oui"/>
    <s v="Grand'Anse"/>
    <s v="Meme"/>
    <s v="Chambellan"/>
    <s v="Meme"/>
    <s v=""/>
    <s v=""/>
    <s v=""/>
    <s v=""/>
    <s v=""/>
    <s v=""/>
    <s v=""/>
    <s v=""/>
    <s v=""/>
    <s v=""/>
    <s v=""/>
    <s v=""/>
    <s v=""/>
    <s v=""/>
    <s v=""/>
    <s v=""/>
    <s v=""/>
    <s v=""/>
    <s v=""/>
    <s v=""/>
    <s v=""/>
    <s v=""/>
    <s v=""/>
    <s v=""/>
    <s v=""/>
    <s v=""/>
    <s v=""/>
    <s v=""/>
    <s v=""/>
    <s v=""/>
    <s v=""/>
    <s v=""/>
    <x v="2"/>
    <s v=""/>
    <s v=""/>
    <s v=""/>
    <s v=""/>
    <s v=""/>
    <s v=""/>
    <x v="3"/>
    <s v=""/>
    <s v=""/>
    <x v="0"/>
    <s v=""/>
    <s v=""/>
    <s v=""/>
    <s v=""/>
    <x v="0"/>
    <x v="0"/>
    <x v="0"/>
    <x v="0"/>
    <s v=""/>
  </r>
  <r>
    <s v="ea87dd95-f497-4671-b7df-73284945f22c"/>
    <s v="2021-06-24"/>
    <s v="CARE"/>
    <s v="CARE"/>
    <s v="LFP84"/>
    <s v="Grand'Anse"/>
    <s v="Chambellan"/>
    <s v="Chambellan"/>
    <s v="Centre-ville de Chambellan / Dejean"/>
    <s v="Marché communal de Chambellan"/>
    <s v="Milieu rural"/>
    <s v="Enquête auprès d'un marchand"/>
    <n v="80"/>
    <n v="96.153846153846104"/>
    <n v="86.956521739130395"/>
    <n v="86.2068965517241"/>
    <n v="166.666666666666"/>
    <n v="208.333333333333"/>
    <n v="700"/>
    <s v=""/>
    <s v=""/>
    <s v=""/>
    <s v=""/>
    <s v=""/>
    <s v=""/>
    <s v=""/>
    <s v=""/>
    <s v=""/>
    <s v="Homme"/>
    <s v="Détaillant avec boutique"/>
    <n v="1"/>
    <n v="0"/>
    <n v="0"/>
    <n v="0"/>
    <n v="0"/>
    <n v="0"/>
    <n v="1"/>
    <n v="1"/>
    <n v="0"/>
    <n v="0"/>
    <s v="Oui, il y a plus de commerçants par rapport au mois passé"/>
    <s v="Plus de 60"/>
    <s v="Oui"/>
    <s v="Oui"/>
    <s v="Oui"/>
    <s v="Oui"/>
    <s v="Non"/>
    <s v="Oui"/>
    <s v="Oui"/>
    <s v=""/>
    <s v=""/>
    <s v=""/>
    <s v=""/>
    <s v=""/>
    <s v=""/>
    <s v=""/>
    <s v=""/>
    <s v="Non"/>
    <s v=""/>
    <s v=""/>
    <s v=""/>
    <s v=""/>
    <s v=""/>
    <s v=""/>
    <s v=""/>
    <s v=""/>
    <s v=""/>
    <s v=""/>
    <s v=""/>
    <s v=""/>
    <s v=""/>
    <s v=""/>
    <s v=""/>
    <s v=""/>
    <s v=""/>
    <s v=""/>
    <s v=""/>
    <s v=""/>
    <s v=""/>
    <s v=""/>
    <s v="Oui"/>
    <s v="Oui"/>
    <s v="Oui"/>
    <s v="Grand'Anse"/>
    <s v="Meme"/>
    <s v="Chambellan"/>
    <s v="Meme"/>
    <s v=""/>
    <s v=""/>
    <s v=""/>
    <s v=""/>
    <s v=""/>
    <s v=""/>
    <s v=""/>
    <s v=""/>
    <s v=""/>
    <s v=""/>
    <s v=""/>
    <s v=""/>
    <s v=""/>
    <s v=""/>
    <s v=""/>
    <s v=""/>
    <s v=""/>
    <s v=""/>
    <s v=""/>
    <s v=""/>
    <s v=""/>
    <s v=""/>
    <s v=""/>
    <s v=""/>
    <s v=""/>
    <s v=""/>
    <s v=""/>
    <s v=""/>
    <s v=""/>
    <s v=""/>
    <s v=""/>
    <s v=""/>
    <x v="2"/>
    <s v=""/>
    <s v=""/>
    <s v=""/>
    <s v=""/>
    <s v=""/>
    <s v=""/>
    <x v="3"/>
    <s v=""/>
    <s v=""/>
    <x v="0"/>
    <s v=""/>
    <s v=""/>
    <s v=""/>
    <s v=""/>
    <x v="0"/>
    <x v="0"/>
    <x v="0"/>
    <x v="0"/>
    <s v=""/>
  </r>
  <r>
    <s v="bb1956a8-f97e-4a69-bb44-78fee671b15d"/>
    <s v="2021-06-24"/>
    <s v="CARE"/>
    <s v="CARE"/>
    <s v="LFP84"/>
    <s v="Grand'Anse"/>
    <s v="Chambellan"/>
    <s v="Chambellan"/>
    <s v="Centre-ville de Chambellan / Dejean"/>
    <s v="Marché communal de Chambellan"/>
    <s v="Milieu rural"/>
    <s v="Enquête auprès d'un client (pour l'eau de boisson uniquement)"/>
    <s v=""/>
    <s v=""/>
    <s v=""/>
    <s v=""/>
    <s v=""/>
    <s v=""/>
    <s v=""/>
    <s v=""/>
    <s v=""/>
    <s v=""/>
    <s v=""/>
    <s v=""/>
    <s v=""/>
    <s v=""/>
    <s v=""/>
    <n v="13"/>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1"/>
    <s v=""/>
    <s v=""/>
    <x v="0"/>
    <s v=""/>
    <s v=""/>
    <s v=""/>
    <s v=""/>
    <x v="0"/>
    <x v="0"/>
    <x v="0"/>
    <x v="0"/>
    <s v=""/>
  </r>
  <r>
    <s v="1075d786-cf5f-43e1-8775-3fe5bfed60e1"/>
    <s v="2021-06-24"/>
    <s v="CARE"/>
    <s v="CARE"/>
    <s v="LFP84"/>
    <s v="Grand'Anse"/>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2"/>
    <n v="1"/>
    <n v="1"/>
    <x v="1"/>
    <n v="0"/>
    <n v="0"/>
    <n v="0"/>
    <n v="0"/>
    <x v="1"/>
    <x v="1"/>
    <x v="1"/>
    <x v="2"/>
    <s v=""/>
  </r>
  <r>
    <s v="0b44f6b4-ad9b-43b8-97ea-b36dd722a0c8"/>
    <s v="2021-06-24"/>
    <s v="CARE"/>
    <s v="CARE"/>
    <s v="LFP84"/>
    <s v="Grand'Anse"/>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2"/>
    <n v="1"/>
    <n v="1"/>
    <x v="1"/>
    <n v="1"/>
    <n v="1"/>
    <n v="0"/>
    <n v="0"/>
    <x v="1"/>
    <x v="1"/>
    <x v="1"/>
    <x v="2"/>
    <s v=""/>
  </r>
  <r>
    <s v="e3eaca60-123f-4b29-8d69-f202e6a33b7a"/>
    <s v="2021-06-24"/>
    <s v="CARE"/>
    <s v="CARE"/>
    <s v="LFP84"/>
    <s v="Grand'Anse"/>
    <s v="Chambellan"/>
    <s v="Chambellan"/>
    <s v="Centre-ville de Chambellan / Dejean"/>
    <s v="Marché communal de Chambellan"/>
    <s v="Milieu rural"/>
    <s v="Enquête auprès d'un client (pour l'eau de boisson uniquement)"/>
    <s v=""/>
    <s v=""/>
    <s v=""/>
    <s v=""/>
    <s v=""/>
    <s v=""/>
    <s v=""/>
    <s v=""/>
    <s v=""/>
    <s v=""/>
    <s v=""/>
    <s v=""/>
    <s v=""/>
    <s v=""/>
    <s v=""/>
    <n v="13"/>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
  </r>
  <r>
    <s v="605b4a65-02dc-4025-b732-16ec33f22958"/>
    <s v="2021-06-24"/>
    <s v="CARE"/>
    <s v="CARE"/>
    <s v="LFP84"/>
    <s v="Grand'Anse"/>
    <s v="Chambellan"/>
    <s v="Chambellan"/>
    <s v="Centre-ville de Chambellan / Dejean"/>
    <s v="Marché communal de Chambellan"/>
    <s v="Milieu rural"/>
    <s v="Enquête auprès d'un client (pour l'eau de boisson uniquement)"/>
    <s v=""/>
    <s v=""/>
    <s v=""/>
    <s v=""/>
    <s v=""/>
    <s v=""/>
    <s v=""/>
    <s v=""/>
    <s v=""/>
    <s v=""/>
    <s v=""/>
    <s v=""/>
    <s v=""/>
    <s v=""/>
    <s v=""/>
    <n v="13"/>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30 min et 1h au total"/>
    <s v="Oui"/>
    <s v=""/>
    <x v="0"/>
    <s v=""/>
    <s v=""/>
    <x v="0"/>
    <s v=""/>
    <s v=""/>
    <s v=""/>
    <s v=""/>
    <x v="0"/>
    <x v="0"/>
    <x v="0"/>
    <x v="0"/>
    <s v=""/>
  </r>
  <r>
    <s v="ab784851-84bf-46eb-a054-c89cdd2fd1a8"/>
    <s v="2021-06-26"/>
    <s v="MOJDDE"/>
    <s v="MOJDDE"/>
    <s v="EI3120"/>
    <s v="Sud"/>
    <s v="Port-à-Piment"/>
    <s v="Port-à-Piment"/>
    <s v="Port-à-piment"/>
    <s v="Marché de Port-à-Piment"/>
    <s v="Milieu rural"/>
    <s v="Enquête auprès d'un marchand"/>
    <s v=""/>
    <s v=""/>
    <s v=""/>
    <s v=""/>
    <s v=""/>
    <s v=""/>
    <s v=""/>
    <n v="30"/>
    <n v="25"/>
    <n v="25"/>
    <n v="50"/>
    <n v="25"/>
    <n v="100"/>
    <n v="100"/>
    <n v="5"/>
    <s v=""/>
    <s v="Femme"/>
    <s v="Détaillant sur une table"/>
    <n v="1"/>
    <n v="0"/>
    <n v="0"/>
    <n v="0"/>
    <n v="0"/>
    <n v="0"/>
    <n v="0"/>
    <n v="0"/>
    <n v="0"/>
    <n v="0"/>
    <s v="Non, il n'y a pas eu de variation"/>
    <s v="Entre 21 et 60"/>
    <s v=""/>
    <s v=""/>
    <s v=""/>
    <s v=""/>
    <s v=""/>
    <s v=""/>
    <s v=""/>
    <s v="Oui"/>
    <s v="Oui"/>
    <s v="Oui"/>
    <s v="Oui"/>
    <s v="Oui"/>
    <s v="Oui"/>
    <s v="Oui"/>
    <s v="Oui"/>
    <s v=""/>
    <s v=""/>
    <s v=""/>
    <s v=""/>
    <s v=""/>
    <s v=""/>
    <s v=""/>
    <s v=""/>
    <s v=""/>
    <s v=""/>
    <s v=""/>
    <s v=""/>
    <s v=""/>
    <s v=""/>
    <s v=""/>
    <s v=""/>
    <s v=""/>
    <s v=""/>
    <s v=""/>
    <s v=""/>
    <s v=""/>
    <s v=""/>
    <s v=""/>
    <s v=""/>
    <s v=""/>
    <s v=""/>
    <s v=""/>
    <s v=""/>
    <s v=""/>
    <s v=""/>
    <s v="Non"/>
    <s v=""/>
    <s v=""/>
    <s v=""/>
    <s v=""/>
    <s v=""/>
    <s v=""/>
    <s v=""/>
    <s v=""/>
    <s v=""/>
    <s v=""/>
    <s v=""/>
    <s v=""/>
    <s v=""/>
    <s v=""/>
    <s v=""/>
    <s v=""/>
    <s v=""/>
    <s v=""/>
    <s v=""/>
    <s v=""/>
    <s v=""/>
    <s v=""/>
    <s v=""/>
    <s v="Non"/>
    <s v="Non"/>
    <s v="Oui"/>
    <s v="Sud"/>
    <s v="Meme"/>
    <s v="Les Cayes"/>
    <s v="Différent"/>
    <s v=""/>
    <x v="2"/>
    <s v=""/>
    <s v=""/>
    <s v=""/>
    <s v=""/>
    <s v=""/>
    <s v=""/>
    <x v="3"/>
    <s v=""/>
    <s v=""/>
    <x v="0"/>
    <s v=""/>
    <s v=""/>
    <s v=""/>
    <s v=""/>
    <x v="0"/>
    <x v="0"/>
    <x v="0"/>
    <x v="0"/>
    <s v=""/>
  </r>
  <r>
    <s v="07383aa5-cbb5-4fea-a5c0-014e9f35dc98"/>
    <s v="2021-06-26"/>
    <s v="MOJDDE"/>
    <s v="MOJDDE"/>
    <s v="EI3120"/>
    <s v="Sud"/>
    <s v="Port-à-Piment"/>
    <s v="Port-à-Piment"/>
    <s v="Port-à-piment"/>
    <s v="Marché de Port-à-Piment"/>
    <s v="Milieu rural"/>
    <s v="Enquête auprès d'un marchand"/>
    <s v=""/>
    <s v=""/>
    <s v=""/>
    <s v=""/>
    <s v=""/>
    <s v=""/>
    <s v=""/>
    <n v="30"/>
    <n v="25"/>
    <n v="50"/>
    <n v="50"/>
    <n v="35"/>
    <n v="100"/>
    <n v="75"/>
    <n v="10"/>
    <s v=""/>
    <s v="Femme"/>
    <s v="Détaillant sur une table"/>
    <n v="1"/>
    <n v="0"/>
    <n v="0"/>
    <n v="0"/>
    <n v="0"/>
    <n v="0"/>
    <n v="0"/>
    <n v="0"/>
    <n v="0"/>
    <n v="0"/>
    <s v="Non, il n'y a pas eu de variation"/>
    <s v="Entre 21 et 60"/>
    <s v=""/>
    <s v=""/>
    <s v=""/>
    <s v=""/>
    <s v=""/>
    <s v=""/>
    <s v=""/>
    <s v="Oui"/>
    <s v="Oui"/>
    <s v="Oui"/>
    <s v="Oui"/>
    <s v="Oui"/>
    <s v="Oui"/>
    <s v="Oui"/>
    <s v="Oui"/>
    <s v=""/>
    <s v=""/>
    <s v=""/>
    <s v=""/>
    <s v=""/>
    <s v=""/>
    <s v=""/>
    <s v=""/>
    <s v=""/>
    <s v=""/>
    <s v=""/>
    <s v=""/>
    <s v=""/>
    <s v=""/>
    <s v=""/>
    <s v=""/>
    <s v=""/>
    <s v=""/>
    <s v=""/>
    <s v=""/>
    <s v=""/>
    <s v=""/>
    <s v=""/>
    <s v=""/>
    <s v=""/>
    <s v=""/>
    <s v=""/>
    <s v=""/>
    <s v=""/>
    <s v=""/>
    <s v="Oui"/>
    <n v="0"/>
    <n v="0"/>
    <n v="0"/>
    <n v="0"/>
    <n v="0"/>
    <n v="0"/>
    <n v="0"/>
    <n v="0"/>
    <n v="0"/>
    <n v="1"/>
    <n v="0"/>
    <n v="0"/>
    <n v="0"/>
    <s v=""/>
    <s v="Savon lessive Dentifrice Savon pour se laver Brosse à dent Chlore en grain (nettoyage)"/>
    <n v="1"/>
    <n v="1"/>
    <n v="1"/>
    <n v="0"/>
    <n v="0"/>
    <n v="0"/>
    <n v="1"/>
    <n v="1"/>
    <s v="Non"/>
    <s v="Non"/>
    <s v="Oui"/>
    <s v="Sud"/>
    <s v="Meme"/>
    <s v="Les Cayes"/>
    <s v="Différent"/>
    <s v=""/>
    <x v="2"/>
    <s v=""/>
    <s v=""/>
    <s v=""/>
    <s v=""/>
    <s v=""/>
    <s v=""/>
    <x v="3"/>
    <s v=""/>
    <s v=""/>
    <x v="0"/>
    <s v=""/>
    <s v=""/>
    <s v=""/>
    <s v=""/>
    <x v="0"/>
    <x v="0"/>
    <x v="0"/>
    <x v="0"/>
    <s v=""/>
  </r>
  <r>
    <s v="226b0820-2f99-40b9-8728-c94b58085ab8"/>
    <s v="2021-06-26"/>
    <s v="MOJDDE"/>
    <s v="MOJDDE"/>
    <s v="EI3120"/>
    <s v="Sud"/>
    <s v="Port-à-Piment"/>
    <s v="Port-à-Piment"/>
    <s v="Port-à-piment"/>
    <s v="Marché de Port-à-Piment"/>
    <s v="Milieu rural"/>
    <s v="Enquête auprès d'un marchand"/>
    <s v=""/>
    <s v=""/>
    <s v=""/>
    <s v=""/>
    <s v=""/>
    <s v=""/>
    <s v=""/>
    <n v="30"/>
    <n v="25"/>
    <n v="50"/>
    <n v="50"/>
    <n v="35"/>
    <n v="85"/>
    <n v="100"/>
    <n v="10"/>
    <s v=""/>
    <s v="Femme"/>
    <s v="Détaillant sur une table"/>
    <n v="1"/>
    <n v="0"/>
    <n v="0"/>
    <n v="0"/>
    <n v="0"/>
    <n v="0"/>
    <n v="0"/>
    <n v="0"/>
    <n v="0"/>
    <n v="0"/>
    <s v="Non, il n'y a pas eu de variation"/>
    <s v="Plus de 60"/>
    <s v=""/>
    <s v=""/>
    <s v=""/>
    <s v=""/>
    <s v=""/>
    <s v=""/>
    <s v=""/>
    <s v="Oui"/>
    <s v="Oui"/>
    <s v="Oui"/>
    <s v="Oui"/>
    <s v="Oui"/>
    <s v="Oui"/>
    <s v="Oui"/>
    <s v="Oui"/>
    <s v=""/>
    <s v=""/>
    <s v=""/>
    <s v=""/>
    <s v=""/>
    <s v=""/>
    <s v=""/>
    <s v=""/>
    <s v=""/>
    <s v=""/>
    <s v=""/>
    <s v=""/>
    <s v=""/>
    <s v=""/>
    <s v=""/>
    <s v=""/>
    <s v=""/>
    <s v=""/>
    <s v=""/>
    <s v=""/>
    <s v=""/>
    <s v=""/>
    <s v=""/>
    <s v=""/>
    <s v=""/>
    <s v=""/>
    <s v=""/>
    <s v=""/>
    <s v=""/>
    <s v=""/>
    <s v="Non"/>
    <s v=""/>
    <s v=""/>
    <s v=""/>
    <s v=""/>
    <s v=""/>
    <s v=""/>
    <s v=""/>
    <s v=""/>
    <s v=""/>
    <s v=""/>
    <s v=""/>
    <s v=""/>
    <s v=""/>
    <s v=""/>
    <s v=""/>
    <s v=""/>
    <s v=""/>
    <s v=""/>
    <s v=""/>
    <s v=""/>
    <s v=""/>
    <s v=""/>
    <s v=""/>
    <s v="Non"/>
    <s v="Oui"/>
    <s v="Oui"/>
    <s v="Sud"/>
    <s v="Meme"/>
    <s v="Les Cayes"/>
    <s v="Différent"/>
    <s v=""/>
    <x v="2"/>
    <s v=""/>
    <s v=""/>
    <s v=""/>
    <s v=""/>
    <s v=""/>
    <s v=""/>
    <x v="3"/>
    <s v=""/>
    <s v=""/>
    <x v="0"/>
    <s v=""/>
    <s v=""/>
    <s v=""/>
    <s v=""/>
    <x v="0"/>
    <x v="0"/>
    <x v="0"/>
    <x v="0"/>
    <s v=""/>
  </r>
  <r>
    <s v="4a49c945-3e64-4dc2-91a7-447f8b3564ac"/>
    <s v="2021-06-26"/>
    <s v="MOJDDE"/>
    <s v="MOJDDE"/>
    <s v="EI3120"/>
    <s v="Sud"/>
    <s v="Port-à-Piment"/>
    <s v="Port-à-Piment"/>
    <s v="Port-à-piment"/>
    <s v="Marché de Port-à-Piment"/>
    <s v="Milieu rural"/>
    <s v="Enquête auprès d'un marchand"/>
    <s v=""/>
    <s v=""/>
    <s v=""/>
    <s v=""/>
    <s v=""/>
    <s v=""/>
    <s v=""/>
    <n v="30"/>
    <n v="25"/>
    <n v="25"/>
    <n v="50"/>
    <n v="25"/>
    <n v="75"/>
    <n v="75"/>
    <n v="5"/>
    <s v=""/>
    <s v="Femme"/>
    <s v="Détaillant avec boutique"/>
    <n v="1"/>
    <n v="0"/>
    <n v="0"/>
    <n v="0"/>
    <n v="0"/>
    <n v="0"/>
    <n v="0"/>
    <n v="0"/>
    <n v="1"/>
    <n v="0"/>
    <s v="Non, il n'y a pas eu de variation"/>
    <s v="Plus de 60"/>
    <s v=""/>
    <s v=""/>
    <s v=""/>
    <s v=""/>
    <s v=""/>
    <s v=""/>
    <s v=""/>
    <s v="Oui"/>
    <s v="Oui"/>
    <s v="Oui"/>
    <s v="Oui"/>
    <s v="Oui"/>
    <s v="Oui"/>
    <s v="Oui"/>
    <s v="Oui"/>
    <s v=""/>
    <s v=""/>
    <s v=""/>
    <s v=""/>
    <s v=""/>
    <s v=""/>
    <s v=""/>
    <s v=""/>
    <s v=""/>
    <s v=""/>
    <s v=""/>
    <s v=""/>
    <s v=""/>
    <s v=""/>
    <s v=""/>
    <s v=""/>
    <s v=""/>
    <s v=""/>
    <s v=""/>
    <s v=""/>
    <s v=""/>
    <s v=""/>
    <s v=""/>
    <s v=""/>
    <s v=""/>
    <s v=""/>
    <s v=""/>
    <s v=""/>
    <s v=""/>
    <s v=""/>
    <s v="Oui"/>
    <n v="0"/>
    <n v="0"/>
    <n v="0"/>
    <n v="0"/>
    <n v="0"/>
    <n v="0"/>
    <n v="0"/>
    <n v="0"/>
    <n v="0"/>
    <n v="1"/>
    <n v="0"/>
    <n v="0"/>
    <n v="0"/>
    <s v=""/>
    <s v="Savon lessive Brosse à dent Dentifrice Serviettes hygiéniques Savon pour se laver Chlore en grain (nettoyage)"/>
    <n v="1"/>
    <n v="1"/>
    <n v="1"/>
    <n v="0"/>
    <n v="1"/>
    <n v="0"/>
    <n v="1"/>
    <n v="1"/>
    <s v="Non"/>
    <s v="Oui"/>
    <s v="Oui"/>
    <s v="Nippes"/>
    <s v="Différent"/>
    <s v="Miragoâne"/>
    <s v="Différent"/>
    <s v=""/>
    <x v="2"/>
    <s v=""/>
    <s v=""/>
    <s v=""/>
    <s v=""/>
    <s v=""/>
    <s v=""/>
    <x v="3"/>
    <s v=""/>
    <s v=""/>
    <x v="0"/>
    <s v=""/>
    <s v=""/>
    <s v=""/>
    <s v=""/>
    <x v="0"/>
    <x v="0"/>
    <x v="0"/>
    <x v="0"/>
    <s v=""/>
  </r>
  <r>
    <s v="04b0b7ec-812c-4525-90e2-73e687102254"/>
    <s v="2021-06-26"/>
    <s v="WFP"/>
    <s v="WFP"/>
    <s v="nord_5720"/>
    <s v="Nord"/>
    <s v="Cap-Haïtien"/>
    <s v="Cap-Haïtien"/>
    <s v="Centre-ville de Cap Haïtien"/>
    <s v="Marché de Cluny"/>
    <s v="Milieu urbain"/>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Enquête réalisée sur papier, point géo non disponible."/>
  </r>
  <r>
    <s v="69567c68-ba35-441f-8d94-b3c50be3c99c"/>
    <s v="2021-06-26"/>
    <s v="WFP"/>
    <s v="WFP"/>
    <s v="nord_5720"/>
    <s v="Nord"/>
    <s v="Cap-Haïtien"/>
    <s v="Cap-Haïtien"/>
    <s v="Centre-ville de Cap Haïtien"/>
    <s v="Marché de Cluny"/>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Enquête réalisée sur papier, point géo non disponible."/>
  </r>
  <r>
    <s v="da7dd11c-241c-406e-9bf4-5130ad6275dc"/>
    <s v="2021-06-26"/>
    <s v="WFP"/>
    <s v="WFP"/>
    <s v="nord_5720"/>
    <s v="Nord"/>
    <s v="Cap-Haïtien"/>
    <s v="Cap-Haïtien"/>
    <s v="Centre-ville de Cap Haïtien"/>
    <s v="Marché de Cluny"/>
    <s v="Milieu urbain"/>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Il n'y a pas d'autres options dans ma zone"/>
    <s v=""/>
    <s v="Moins de 15 min au total"/>
    <s v="Oui"/>
    <s v=""/>
    <x v="0"/>
    <s v=""/>
    <s v=""/>
    <x v="0"/>
    <s v=""/>
    <s v=""/>
    <s v=""/>
    <s v=""/>
    <x v="0"/>
    <x v="0"/>
    <x v="0"/>
    <x v="0"/>
    <s v="Enquête réalisée sur papier, point géo non disponible."/>
  </r>
  <r>
    <s v="041983c5-6c78-4656-8370-6e5600bb1de7"/>
    <s v="2021-06-26"/>
    <s v="WFP"/>
    <s v="WFP"/>
    <s v="nord_5720"/>
    <s v="Nord"/>
    <s v="Cap-Haïtien"/>
    <s v="Cap-Haïtien"/>
    <s v="Centre-ville de Cap Haïtien"/>
    <s v="Marché de Cluny"/>
    <s v="Milieu urbain"/>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Enquête réalisée sur papier, point géo non disponible."/>
  </r>
  <r>
    <s v="fbc31efa-3363-42d3-ba87-f857c357c29e"/>
    <s v="2021-06-26"/>
    <s v="WFP"/>
    <s v="WFP"/>
    <s v="nord_5720"/>
    <s v="Nord"/>
    <s v="Cap-Haïtien"/>
    <s v="Cap-Haïtien"/>
    <s v="Centre-ville de Cap Haïtien"/>
    <s v="Marché de Cluny"/>
    <s v="Milieu urbain"/>
    <s v="Enquête auprès d'un client (pour l'eau de boisson uniquement)"/>
    <s v=""/>
    <s v=""/>
    <s v=""/>
    <s v=""/>
    <s v=""/>
    <s v=""/>
    <s v=""/>
    <s v=""/>
    <s v=""/>
    <s v=""/>
    <s v=""/>
    <s v=""/>
    <s v=""/>
    <s v=""/>
    <s v=""/>
    <n v="7"/>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Enquête réalisée sur papier, point géo non disponible."/>
  </r>
  <r>
    <s v="938ab63f-bed6-4bce-a686-89b9d2eac0f8"/>
    <s v="2021-06-26"/>
    <s v="WFP"/>
    <s v="WFP"/>
    <s v="nord_5720"/>
    <s v="Nord"/>
    <s v="Cap-Haïtien"/>
    <s v="Cap-Haïtien"/>
    <s v="Centre-ville de Cap Haïtien"/>
    <s v="Marché de Cluny"/>
    <s v="Milieu urbain"/>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30 min et 1h au total"/>
    <s v="Oui"/>
    <s v=""/>
    <x v="0"/>
    <s v=""/>
    <s v=""/>
    <x v="0"/>
    <s v=""/>
    <s v=""/>
    <s v=""/>
    <s v=""/>
    <x v="0"/>
    <x v="0"/>
    <x v="0"/>
    <x v="0"/>
    <s v="Enquête réalisée sur papier, point géo non disponible."/>
  </r>
  <r>
    <s v="01fa0320-daee-4a0e-8f66-303fca3c34ae"/>
    <s v="2021-06-26"/>
    <s v="WFP"/>
    <s v="WFP"/>
    <s v="nord_5720"/>
    <s v="Nord"/>
    <s v="Cap-Haïtien"/>
    <s v="Cap-Haïtien"/>
    <s v="Centre-ville de Cap Haïtien"/>
    <s v="Marché de Cluny"/>
    <s v="Milieu urbain"/>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Enquête réalisée sur papier, point géo non disponible."/>
  </r>
  <r>
    <s v="db71f2a8-7c77-497b-8b1f-4d7d775b6bda"/>
    <s v="2021-06-26"/>
    <s v="WFP"/>
    <s v="WFP"/>
    <s v="nord_5720"/>
    <s v="Nord"/>
    <s v="Cap-Haïtien"/>
    <s v="Cap-Haïtien"/>
    <s v="Centre-ville de Cap Haïtien"/>
    <s v="Marché de Cluny"/>
    <s v="Milieu urbain"/>
    <s v="Enquête auprès d'un client (pour l'eau de boisson uniquement)"/>
    <s v=""/>
    <s v=""/>
    <s v=""/>
    <s v=""/>
    <s v=""/>
    <s v=""/>
    <s v=""/>
    <s v=""/>
    <s v=""/>
    <s v=""/>
    <s v=""/>
    <s v=""/>
    <s v=""/>
    <s v=""/>
    <s v=""/>
    <n v="5"/>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Enquête réalisée sur papier, point géo non disponible."/>
  </r>
  <r>
    <s v="715db896-60a3-4616-8430-2c8dc34f536b"/>
    <s v="2021-06-26"/>
    <s v="WFP"/>
    <s v="WFP"/>
    <s v="nord_5720"/>
    <s v="Nord"/>
    <s v="Cap-Haïtien"/>
    <s v="Cap-Haïtien"/>
    <s v="Centre-ville de Cap Haïtien"/>
    <s v="Marché de Cluny"/>
    <s v="Milieu urbain"/>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Enquête réalisée sur papier, point géo non disponible."/>
  </r>
  <r>
    <s v="7f10479e-9030-423f-8c21-6c866fd5cb00"/>
    <s v="2021-06-26"/>
    <s v="WFP"/>
    <s v="WFP"/>
    <s v="nord_5720"/>
    <s v="Nord"/>
    <s v="Cap-Haïtien"/>
    <s v="Cap-Haïtien"/>
    <s v="Centre-ville de Cap Haïtien"/>
    <s v="Marché de Cluny"/>
    <s v="Milieu urbain"/>
    <s v="Enquête auprès d'un client (pour l'eau de boisson uniquement)"/>
    <s v=""/>
    <s v=""/>
    <s v=""/>
    <s v=""/>
    <s v=""/>
    <s v=""/>
    <s v=""/>
    <s v=""/>
    <s v=""/>
    <s v=""/>
    <s v=""/>
    <s v=""/>
    <s v=""/>
    <s v=""/>
    <s v=""/>
    <n v="8"/>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15 min et 30 min au total"/>
    <s v="Oui"/>
    <s v=""/>
    <x v="0"/>
    <s v=""/>
    <s v=""/>
    <x v="0"/>
    <s v=""/>
    <s v=""/>
    <s v=""/>
    <s v=""/>
    <x v="0"/>
    <x v="0"/>
    <x v="0"/>
    <x v="0"/>
    <s v="Enquête réalisée sur papier, point géo non disponible."/>
  </r>
  <r>
    <s v="ba91eb81-40c4-4481-ac2f-bec38f680942"/>
    <s v="2021-06-25"/>
    <s v="WFP"/>
    <s v="WFP"/>
    <s v="nord_5661"/>
    <s v="Nord"/>
    <s v="Limonade"/>
    <s v="Limonade"/>
    <s v="Limonade"/>
    <s v="Marché principal de Limonade"/>
    <s v="Milieu urbain"/>
    <s v="Enquête auprès d'un marchand"/>
    <n v="105"/>
    <n v="134.61538461538399"/>
    <n v="106.521739130434"/>
    <n v="108.620689655172"/>
    <n v="291.666666666666"/>
    <n v="437.5"/>
    <n v="500"/>
    <s v=""/>
    <s v=""/>
    <s v=""/>
    <s v=""/>
    <s v=""/>
    <s v=""/>
    <s v=""/>
    <s v=""/>
    <s v=""/>
    <s v="Femme"/>
    <s v="Détaillant sur une table"/>
    <n v="1"/>
    <n v="0"/>
    <n v="0"/>
    <n v="0"/>
    <n v="0"/>
    <n v="0"/>
    <n v="0"/>
    <n v="0"/>
    <n v="0"/>
    <n v="0"/>
    <s v="Non, il n'y a pas eu de variation"/>
    <s v="Moins de 20"/>
    <s v="Oui"/>
    <s v="Oui"/>
    <s v="Oui"/>
    <s v="Oui"/>
    <s v="Oui"/>
    <s v="Non"/>
    <s v="Non"/>
    <s v=""/>
    <s v=""/>
    <s v=""/>
    <s v=""/>
    <s v=""/>
    <s v=""/>
    <s v=""/>
    <s v=""/>
    <s v="Non"/>
    <s v=""/>
    <s v=""/>
    <s v=""/>
    <s v=""/>
    <s v=""/>
    <s v=""/>
    <s v=""/>
    <s v=""/>
    <s v=""/>
    <s v=""/>
    <s v=""/>
    <s v=""/>
    <s v=""/>
    <s v=""/>
    <s v=""/>
    <s v=""/>
    <s v=""/>
    <s v=""/>
    <s v=""/>
    <s v=""/>
    <s v=""/>
    <s v=""/>
    <s v="Non"/>
    <s v="Non"/>
    <s v="Oui"/>
    <s v="Nord"/>
    <s v="Meme"/>
    <s v="Cap-Haïtien"/>
    <s v="Différent"/>
    <s v=""/>
    <s v=""/>
    <s v=""/>
    <s v=""/>
    <s v=""/>
    <s v=""/>
    <s v=""/>
    <s v=""/>
    <s v=""/>
    <s v=""/>
    <s v=""/>
    <s v=""/>
    <s v=""/>
    <s v=""/>
    <s v=""/>
    <s v=""/>
    <s v=""/>
    <s v=""/>
    <s v=""/>
    <s v=""/>
    <s v=""/>
    <s v=""/>
    <s v=""/>
    <s v=""/>
    <s v=""/>
    <s v=""/>
    <s v=""/>
    <s v=""/>
    <s v=""/>
    <s v=""/>
    <s v=""/>
    <s v=""/>
    <x v="2"/>
    <s v=""/>
    <s v=""/>
    <s v=""/>
    <s v=""/>
    <s v=""/>
    <s v=""/>
    <x v="3"/>
    <s v=""/>
    <s v=""/>
    <x v="0"/>
    <s v=""/>
    <s v=""/>
    <s v=""/>
    <s v=""/>
    <x v="0"/>
    <x v="0"/>
    <x v="0"/>
    <x v="0"/>
    <s v=""/>
  </r>
  <r>
    <s v="4f39b7be-a1ee-4241-916e-5ed12ca71808"/>
    <s v="2021-06-25"/>
    <s v="WFP"/>
    <s v="WFP"/>
    <s v="nord_5661"/>
    <s v="Nord"/>
    <s v="Limonade"/>
    <s v="Limonade"/>
    <s v="Limonade"/>
    <s v="Marché principal de Limonade"/>
    <s v="Milieu urbain"/>
    <s v="Enquête auprès d'un marchand"/>
    <s v=""/>
    <s v=""/>
    <s v=""/>
    <s v=""/>
    <s v=""/>
    <s v=""/>
    <s v=""/>
    <n v="25"/>
    <n v="15"/>
    <n v="25"/>
    <n v="150"/>
    <n v="15"/>
    <n v="42.5"/>
    <n v="75"/>
    <n v="5"/>
    <s v=""/>
    <s v="Femme"/>
    <s v="Détaillant mobile"/>
    <n v="1"/>
    <n v="0"/>
    <n v="0"/>
    <n v="0"/>
    <n v="0"/>
    <n v="0"/>
    <n v="0"/>
    <n v="0"/>
    <n v="0"/>
    <n v="0"/>
    <s v="Non, il n'y a pas eu de variation"/>
    <s v="Moins de 20"/>
    <s v=""/>
    <s v=""/>
    <s v=""/>
    <s v=""/>
    <s v=""/>
    <s v=""/>
    <s v=""/>
    <s v="Oui"/>
    <s v="Oui"/>
    <s v="Oui"/>
    <s v="Oui"/>
    <s v="Oui"/>
    <s v="Oui"/>
    <s v="Oui"/>
    <s v="Oui"/>
    <s v=""/>
    <s v=""/>
    <s v=""/>
    <s v=""/>
    <s v=""/>
    <s v=""/>
    <s v=""/>
    <s v=""/>
    <s v=""/>
    <s v=""/>
    <s v=""/>
    <s v=""/>
    <s v=""/>
    <s v=""/>
    <s v=""/>
    <s v=""/>
    <s v=""/>
    <s v=""/>
    <s v=""/>
    <s v=""/>
    <s v=""/>
    <s v=""/>
    <s v=""/>
    <s v=""/>
    <s v=""/>
    <s v=""/>
    <s v=""/>
    <s v=""/>
    <s v=""/>
    <s v=""/>
    <s v="Non"/>
    <s v=""/>
    <s v=""/>
    <s v=""/>
    <s v=""/>
    <s v=""/>
    <s v=""/>
    <s v=""/>
    <s v=""/>
    <s v=""/>
    <s v=""/>
    <s v=""/>
    <s v=""/>
    <s v=""/>
    <s v=""/>
    <s v=""/>
    <s v=""/>
    <s v=""/>
    <s v=""/>
    <s v=""/>
    <s v=""/>
    <s v=""/>
    <s v=""/>
    <s v=""/>
    <s v="Non"/>
    <s v="Non"/>
    <s v="Oui"/>
    <s v="Nord"/>
    <s v="Meme"/>
    <s v="Cap-Haïtien"/>
    <s v="Différent"/>
    <s v=""/>
    <x v="2"/>
    <s v=""/>
    <s v=""/>
    <s v=""/>
    <s v=""/>
    <s v=""/>
    <s v=""/>
    <x v="3"/>
    <s v=""/>
    <s v=""/>
    <x v="0"/>
    <s v=""/>
    <s v=""/>
    <s v=""/>
    <s v=""/>
    <x v="0"/>
    <x v="0"/>
    <x v="0"/>
    <x v="0"/>
    <s v="Pas de commentaire"/>
  </r>
  <r>
    <s v="a2ac24b4-a651-4d24-abcf-f261d9a90346"/>
    <s v="2021-06-26"/>
    <s v="Concern"/>
    <s v="Concern"/>
    <s v="CWW-02"/>
    <s v="Ouest"/>
    <s v="Cité Soleil"/>
    <s v="Cité Soleil"/>
    <s v="Terre-noire"/>
    <s v="Marché de Terre Noire"/>
    <s v="Milieu urbain"/>
    <s v="Enquête auprès d'un marchand"/>
    <n v="150"/>
    <n v="105.76923076923001"/>
    <n v="141.304347826086"/>
    <n v="120.689655172413"/>
    <n v="270.83333333333297"/>
    <n v="333.33333333333297"/>
    <n v="850"/>
    <n v="40"/>
    <s v=""/>
    <n v="50"/>
    <n v="100"/>
    <n v="50"/>
    <s v=""/>
    <n v="75"/>
    <n v="5"/>
    <s v=""/>
    <s v="Femme"/>
    <s v="Détaillant avec boutique"/>
    <n v="1"/>
    <n v="0"/>
    <n v="1"/>
    <n v="0"/>
    <n v="0"/>
    <n v="0"/>
    <n v="0"/>
    <n v="0"/>
    <n v="0"/>
    <n v="0"/>
    <s v="Non, il n'y a pas eu de variation"/>
    <s v="Je ne sais pas / Je ne souhaite pas répondre"/>
    <s v="Non"/>
    <s v="Oui"/>
    <s v="Oui"/>
    <s v="Oui"/>
    <s v="Non"/>
    <s v="Non"/>
    <s v="Oui"/>
    <s v="Oui"/>
    <s v=""/>
    <s v="Oui"/>
    <s v="Oui"/>
    <s v="Oui"/>
    <s v=""/>
    <s v="Oui"/>
    <s v="Oui"/>
    <s v="Oui"/>
    <n v="0"/>
    <n v="0"/>
    <n v="0"/>
    <n v="0"/>
    <n v="0"/>
    <n v="0"/>
    <n v="0"/>
    <n v="0"/>
    <n v="0"/>
    <n v="0"/>
    <n v="1"/>
    <n v="0"/>
    <n v="0"/>
    <n v="0"/>
    <s v=""/>
    <n v="1"/>
    <n v="1"/>
    <n v="1"/>
    <n v="1"/>
    <n v="1"/>
    <n v="0"/>
    <n v="0"/>
    <s v="Non"/>
    <s v="Oui"/>
    <s v="Oui"/>
    <s v="Ouest"/>
    <s v="Meme"/>
    <s v="Cité Soleil"/>
    <s v="Meme"/>
    <s v="Non"/>
    <s v=""/>
    <s v=""/>
    <s v=""/>
    <s v=""/>
    <s v=""/>
    <s v=""/>
    <s v=""/>
    <s v=""/>
    <s v=""/>
    <s v=""/>
    <s v=""/>
    <s v=""/>
    <s v=""/>
    <s v=""/>
    <s v=""/>
    <s v=""/>
    <s v=""/>
    <s v=""/>
    <s v=""/>
    <s v=""/>
    <s v=""/>
    <s v=""/>
    <s v=""/>
    <s v="Non"/>
    <s v="Oui"/>
    <s v="Oui"/>
    <s v="Ouest"/>
    <s v="Meme"/>
    <s v="Cité Soleil"/>
    <s v="Meme"/>
    <s v=""/>
    <x v="2"/>
    <s v=""/>
    <s v=""/>
    <s v=""/>
    <s v=""/>
    <s v=""/>
    <s v=""/>
    <x v="3"/>
    <s v=""/>
    <s v=""/>
    <x v="0"/>
    <s v=""/>
    <s v=""/>
    <s v=""/>
    <s v=""/>
    <x v="0"/>
    <x v="0"/>
    <x v="0"/>
    <x v="0"/>
    <s v="Pas de commentaire"/>
  </r>
  <r>
    <s v="31786580-d49f-454d-99c6-010b4bb0a4ab"/>
    <s v="2021-06-26"/>
    <s v="Concern"/>
    <s v="Concern"/>
    <s v="CWW-04"/>
    <s v="Ouest"/>
    <s v="Cité Soleil"/>
    <s v="Cité Soleil"/>
    <s v="Terre-noire"/>
    <s v="Marché de Terre Noire"/>
    <s v="Milieu urbain"/>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Autre"/>
    <s v="Elle est plus près"/>
    <s v="Moins de 15 min au total"/>
    <s v="Je ne sais pas, je ne souhaite pas répondre"/>
    <s v=""/>
    <x v="2"/>
    <n v="1"/>
    <n v="1"/>
    <x v="1"/>
    <n v="0"/>
    <n v="0"/>
    <n v="0"/>
    <n v="0"/>
    <x v="1"/>
    <x v="1"/>
    <x v="1"/>
    <x v="2"/>
    <s v="Na"/>
  </r>
  <r>
    <s v="3af72584-efc4-4d51-80d5-53c212d079e8"/>
    <s v="2021-06-26"/>
    <s v="Concern"/>
    <s v="Concern"/>
    <s v="CWW-04"/>
    <s v="Ouest"/>
    <s v="Cité Soleil"/>
    <s v="Cité Soleil"/>
    <s v="Terre-noire"/>
    <s v="Marché de Terre Noire"/>
    <s v="Milieu urbain"/>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Il n'y a pas d'autres options dans ma zone"/>
    <s v=""/>
    <s v="Moins de 15 min au total"/>
    <s v="Oui"/>
    <s v=""/>
    <x v="2"/>
    <n v="0"/>
    <n v="0"/>
    <x v="1"/>
    <n v="0"/>
    <n v="0"/>
    <n v="0"/>
    <n v="0"/>
    <x v="1"/>
    <x v="2"/>
    <x v="1"/>
    <x v="2"/>
    <s v="Na"/>
  </r>
  <r>
    <s v="8ed80d80-db9e-4764-b1a2-55064b545b74"/>
    <s v="2021-06-26"/>
    <s v="Concern"/>
    <s v="Concern"/>
    <s v="CWW-02"/>
    <s v="Ouest"/>
    <s v="Cité Soleil"/>
    <s v="Cité Soleil"/>
    <s v="Terre-noire"/>
    <s v="Marché de Terre Noire"/>
    <s v="Milieu urbain"/>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Il n'y a pas d'autres options dans ma zone"/>
    <s v=""/>
    <s v="Moins de 15 min au total"/>
    <s v="Je ne sais pas, je ne souhaite pas répondre"/>
    <s v=""/>
    <x v="2"/>
    <n v="1"/>
    <n v="0"/>
    <x v="1"/>
    <n v="0"/>
    <n v="0"/>
    <n v="0"/>
    <n v="0"/>
    <x v="1"/>
    <x v="1"/>
    <x v="1"/>
    <x v="2"/>
    <s v="Na"/>
  </r>
  <r>
    <s v="4fe38e7e-3b73-4069-806e-a0ee1ffd012a"/>
    <s v="2021-06-26"/>
    <s v="Concern"/>
    <s v="Concern"/>
    <s v="CWW-02"/>
    <s v="Ouest"/>
    <s v="Cité Soleil"/>
    <s v="Cité Soleil"/>
    <s v="Terre-noire"/>
    <s v="Marché de Terre Noire"/>
    <s v="Milieu urbain"/>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6"/>
    <s v="autre"/>
    <s v="C'est le moins cher"/>
    <s v=""/>
    <s v="Moins de 15 min au total"/>
    <s v="Non"/>
    <s v="Oui, parfois"/>
    <x v="0"/>
    <s v=""/>
    <s v=""/>
    <x v="0"/>
    <s v=""/>
    <s v=""/>
    <s v=""/>
    <s v=""/>
    <x v="0"/>
    <x v="0"/>
    <x v="0"/>
    <x v="0"/>
    <s v="Na"/>
  </r>
  <r>
    <s v="160c765b-7e95-4129-b2c7-7621141855b6"/>
    <s v="2021-06-26"/>
    <s v="Concern"/>
    <s v="Concern"/>
    <s v="CWW-03"/>
    <s v="Ouest"/>
    <s v="Cité Soleil"/>
    <s v="Cité Soleil"/>
    <s v="Terre-noire"/>
    <s v="Marché de Terre Noire"/>
    <s v="Milieu urbain"/>
    <s v="Enquête auprès d'un marchand"/>
    <n v="125"/>
    <n v="115.384615384615"/>
    <n v="163.04347826086899"/>
    <n v="103.448275862068"/>
    <n v="270.83333333333297"/>
    <s v=""/>
    <n v="850"/>
    <n v="25"/>
    <s v=""/>
    <s v=""/>
    <s v=""/>
    <s v=""/>
    <s v=""/>
    <s v=""/>
    <s v=""/>
    <s v=""/>
    <s v="Homme"/>
    <s v="Détaillant avec boutique"/>
    <n v="1"/>
    <n v="0"/>
    <n v="1"/>
    <n v="0"/>
    <n v="0"/>
    <n v="0"/>
    <n v="0"/>
    <n v="0"/>
    <n v="0"/>
    <n v="0"/>
    <s v="Oui, il y a plus de commerçants par rapport au mois passé"/>
    <s v="Moins de 20"/>
    <s v="Oui"/>
    <s v="Oui"/>
    <s v="Oui"/>
    <s v="Oui"/>
    <s v="Oui"/>
    <s v=""/>
    <s v="Oui"/>
    <s v="Oui"/>
    <s v=""/>
    <s v=""/>
    <s v=""/>
    <s v=""/>
    <s v=""/>
    <s v=""/>
    <s v=""/>
    <s v="Oui"/>
    <n v="1"/>
    <n v="0"/>
    <n v="0"/>
    <n v="0"/>
    <n v="0"/>
    <n v="0"/>
    <n v="0"/>
    <n v="0"/>
    <n v="0"/>
    <n v="0"/>
    <n v="1"/>
    <n v="0"/>
    <n v="0"/>
    <n v="0"/>
    <s v=""/>
    <n v="1"/>
    <n v="1"/>
    <n v="1"/>
    <n v="1"/>
    <n v="0"/>
    <n v="0"/>
    <n v="0"/>
    <s v="Oui"/>
    <s v="Oui"/>
    <s v="Oui"/>
    <s v="Ouest"/>
    <s v="Meme"/>
    <s v="Cité Soleil"/>
    <s v="Meme"/>
    <s v="Oui"/>
    <n v="0"/>
    <n v="0"/>
    <n v="0"/>
    <n v="0"/>
    <n v="0"/>
    <n v="0"/>
    <n v="0"/>
    <n v="0"/>
    <n v="0"/>
    <n v="1"/>
    <n v="0"/>
    <n v="0"/>
    <n v="0"/>
    <s v=""/>
    <s v="Savon lessive"/>
    <n v="1"/>
    <n v="0"/>
    <n v="0"/>
    <n v="0"/>
    <n v="0"/>
    <n v="0"/>
    <n v="0"/>
    <n v="0"/>
    <s v="Oui"/>
    <s v="Oui"/>
    <s v="Oui"/>
    <s v="Ouest"/>
    <s v="Meme"/>
    <s v="Cité Soleil"/>
    <s v="Meme"/>
    <s v=""/>
    <x v="2"/>
    <s v=""/>
    <s v=""/>
    <s v=""/>
    <s v=""/>
    <s v=""/>
    <s v=""/>
    <x v="3"/>
    <s v=""/>
    <s v=""/>
    <x v="0"/>
    <s v=""/>
    <s v=""/>
    <s v=""/>
    <s v=""/>
    <x v="0"/>
    <x v="0"/>
    <x v="0"/>
    <x v="0"/>
    <s v="Pas de commentaire"/>
  </r>
  <r>
    <s v="b8998d97-12d6-460b-8175-0d973c0e66ea"/>
    <s v="2021-06-26"/>
    <s v="Concern"/>
    <s v="Concern"/>
    <s v="CWW-03"/>
    <s v="Ouest"/>
    <s v="Cité Soleil"/>
    <s v="Cité Soleil"/>
    <s v="Terre-noire"/>
    <s v="Marché de Terre Noire"/>
    <s v="Milieu urbain"/>
    <s v="Enquête auprès d'un client (pour l'eau de boisson uniquement)"/>
    <s v=""/>
    <s v=""/>
    <s v=""/>
    <s v=""/>
    <s v=""/>
    <s v=""/>
    <s v=""/>
    <s v=""/>
    <s v=""/>
    <s v=""/>
    <s v=""/>
    <s v=""/>
    <s v=""/>
    <s v=""/>
    <s v=""/>
    <n v="7"/>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C'est le moins cher"/>
    <s v=""/>
    <s v="Moins de 15 min au total"/>
    <s v="Je ne sais pas, je ne souhaite pas répondre"/>
    <s v=""/>
    <x v="2"/>
    <n v="1"/>
    <n v="1"/>
    <x v="1"/>
    <n v="0"/>
    <n v="0"/>
    <n v="0"/>
    <n v="0"/>
    <x v="1"/>
    <x v="1"/>
    <x v="1"/>
    <x v="2"/>
    <s v="Na"/>
  </r>
  <r>
    <s v="86054c10-e418-42ad-b77f-2009bcd7e7ef"/>
    <s v="2021-06-26"/>
    <s v="Concern"/>
    <s v="Concern"/>
    <s v="CWW-03"/>
    <s v="Ouest"/>
    <s v="Cité Soleil"/>
    <s v="Cité Soleil"/>
    <s v="Terre-noire"/>
    <s v="Marché de Terre Noire"/>
    <s v="Milieu urbain"/>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C'est le moins cher"/>
    <s v=""/>
    <s v="Moins de 15 min au total"/>
    <s v="Oui"/>
    <s v=""/>
    <x v="2"/>
    <n v="1"/>
    <n v="0"/>
    <x v="1"/>
    <n v="0"/>
    <n v="0"/>
    <n v="0"/>
    <n v="0"/>
    <x v="1"/>
    <x v="2"/>
    <x v="1"/>
    <x v="2"/>
    <s v="Na"/>
  </r>
  <r>
    <s v="258701cc-dbd0-4ca5-9fab-21b80bffeba3"/>
    <s v="2021-06-26"/>
    <s v="Concern"/>
    <s v="Concern"/>
    <s v="CWW-01"/>
    <s v="Ouest"/>
    <s v="Cité Soleil"/>
    <s v="Cité Soleil"/>
    <s v="Terre-noire"/>
    <s v="Marché de Terre Noire"/>
    <s v="Milieu urbain"/>
    <s v="Enquête auprès d'un client (pour l'eau de boisson uniquement)"/>
    <s v=""/>
    <s v=""/>
    <s v=""/>
    <s v=""/>
    <s v=""/>
    <s v=""/>
    <s v=""/>
    <s v=""/>
    <s v=""/>
    <s v=""/>
    <s v=""/>
    <s v=""/>
    <s v=""/>
    <s v=""/>
    <s v=""/>
    <n v="5"/>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Entre 30 min et 1h au total"/>
    <s v="Je ne sais pas, je ne souhaite pas répondre"/>
    <s v=""/>
    <x v="0"/>
    <s v=""/>
    <s v=""/>
    <x v="0"/>
    <s v=""/>
    <s v=""/>
    <s v=""/>
    <s v=""/>
    <x v="0"/>
    <x v="0"/>
    <x v="0"/>
    <x v="0"/>
    <s v="N/A"/>
  </r>
  <r>
    <s v="e25baa59-fba8-4f15-b52a-823899adaf73"/>
    <s v="2021-06-26"/>
    <s v="Concern"/>
    <s v="Concern"/>
    <s v="CWW-01"/>
    <s v="Ouest"/>
    <s v="Cité Soleil"/>
    <s v="Cité Soleil"/>
    <s v="Terre-noire"/>
    <s v="Marché de Terre Noire"/>
    <s v="Milieu urbain"/>
    <s v="Enquête auprès d'un client (pour l'eau de boisson uniquement)"/>
    <s v=""/>
    <s v=""/>
    <s v=""/>
    <s v=""/>
    <s v=""/>
    <s v=""/>
    <s v=""/>
    <s v=""/>
    <s v=""/>
    <s v=""/>
    <s v=""/>
    <s v=""/>
    <s v=""/>
    <s v=""/>
    <s v=""/>
    <n v="8"/>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Il n'y a pas d'autres options dans ma zone"/>
    <s v=""/>
    <s v="Moins de 15 min au total"/>
    <s v="Je ne sais pas, je ne souhaite pas répondre"/>
    <s v=""/>
    <x v="2"/>
    <n v="0"/>
    <n v="0"/>
    <x v="1"/>
    <n v="0"/>
    <n v="0"/>
    <n v="0"/>
    <n v="0"/>
    <x v="1"/>
    <x v="2"/>
    <x v="1"/>
    <x v="2"/>
    <s v="N/A"/>
  </r>
  <r>
    <s v="8ec2ab7e-a09d-4683-88f8-2f79eec138c4"/>
    <s v="2021-06-26"/>
    <s v="Concern"/>
    <s v="Concern"/>
    <s v="CWW-05"/>
    <s v="Ouest"/>
    <s v="Cité Soleil"/>
    <s v="Cité Soleil"/>
    <s v="Terre-noire"/>
    <s v="Marché de Terre Noire"/>
    <s v="Milieu urbain"/>
    <s v="Enquête auprès d'un client (pour l'eau de boisson uniquement)"/>
    <s v=""/>
    <s v=""/>
    <s v=""/>
    <s v=""/>
    <s v=""/>
    <s v=""/>
    <s v=""/>
    <s v=""/>
    <s v=""/>
    <s v=""/>
    <s v=""/>
    <s v=""/>
    <s v=""/>
    <s v=""/>
    <s v=""/>
    <n v="6"/>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Na"/>
  </r>
  <r>
    <s v="c38b0c94-0003-4d63-944b-6abba5c600a8"/>
    <s v="2021-06-26"/>
    <s v="Concern"/>
    <s v="Concern"/>
    <s v="CWW-05"/>
    <s v="Ouest"/>
    <s v="Cité Soleil"/>
    <s v="Cité Soleil"/>
    <s v="Terre-noire"/>
    <s v="Marché de Terre Noire"/>
    <s v="Milieu urbain"/>
    <s v="Enquête auprès d'un client (pour l'eau de boisson uniquement)"/>
    <s v=""/>
    <s v=""/>
    <s v=""/>
    <s v=""/>
    <s v=""/>
    <s v=""/>
    <s v=""/>
    <s v=""/>
    <s v=""/>
    <s v=""/>
    <s v=""/>
    <s v=""/>
    <s v=""/>
    <s v=""/>
    <s v=""/>
    <n v="6"/>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1"/>
    <s v="boutique"/>
    <s v="L'eau est de meilleure qualité"/>
    <s v=""/>
    <s v="Moins de 15 min au total"/>
    <s v="Oui"/>
    <s v=""/>
    <x v="0"/>
    <s v=""/>
    <s v=""/>
    <x v="0"/>
    <s v=""/>
    <s v=""/>
    <s v=""/>
    <s v=""/>
    <x v="0"/>
    <x v="0"/>
    <x v="0"/>
    <x v="0"/>
    <s v="Na"/>
  </r>
  <r>
    <s v="52ad4481-cd1a-47f1-bc04-ad66ad9cb46b"/>
    <s v="2021-06-24"/>
    <s v="CRS"/>
    <s v="CRS"/>
    <s v="WR"/>
    <s v="Nippes"/>
    <s v="Petit Trou de Nippes"/>
    <s v="Petit Trou de Nippes"/>
    <s v="Centre-ville de Petit Trou / Ste Thérèse"/>
    <s v="Marché du centre-ville de Petit Trou des Nippes / Ste Thérèse"/>
    <s v="Milieu rural"/>
    <s v="Enquête auprès d'un marchand"/>
    <n v="100"/>
    <n v="96.153846153846104"/>
    <n v="97.826086956521706"/>
    <n v="86.2068965517241"/>
    <n v="187.5"/>
    <n v="187.5"/>
    <n v="750"/>
    <n v="30"/>
    <n v="25"/>
    <n v="100"/>
    <s v=""/>
    <n v="35"/>
    <n v="56.6666666666666"/>
    <n v="75"/>
    <n v="2"/>
    <s v=""/>
    <s v="Femme"/>
    <s v="Détaillant sur une table"/>
    <n v="1"/>
    <n v="0"/>
    <n v="0"/>
    <n v="1"/>
    <n v="1"/>
    <n v="0"/>
    <n v="0"/>
    <n v="0"/>
    <n v="0"/>
    <n v="0"/>
    <s v="Non, il n'y a pas eu de variation"/>
    <s v="Plus de 60"/>
    <s v="Oui"/>
    <s v="Oui"/>
    <s v="Oui"/>
    <s v="Oui"/>
    <s v="Oui"/>
    <s v="Oui"/>
    <s v="Oui"/>
    <s v="Oui"/>
    <s v="Oui"/>
    <s v="Oui"/>
    <s v=""/>
    <s v="Oui"/>
    <s v="Oui"/>
    <s v="Non"/>
    <s v="Je ne sais pas, je ne souhaite pas répondre"/>
    <s v="Non"/>
    <s v=""/>
    <s v=""/>
    <s v=""/>
    <s v=""/>
    <s v=""/>
    <s v=""/>
    <s v=""/>
    <s v=""/>
    <s v=""/>
    <s v=""/>
    <s v=""/>
    <s v=""/>
    <s v=""/>
    <s v=""/>
    <s v=""/>
    <s v=""/>
    <s v=""/>
    <s v=""/>
    <s v=""/>
    <s v=""/>
    <s v=""/>
    <s v=""/>
    <s v="Non"/>
    <s v="Je ne sais pas, je ne souhaite pas répondre"/>
    <s v="Oui"/>
    <s v="Nippes"/>
    <s v="Meme"/>
    <s v="Miragoâne"/>
    <s v="Différent"/>
    <s v="Oui"/>
    <n v="0"/>
    <n v="0"/>
    <n v="0"/>
    <n v="1"/>
    <n v="1"/>
    <n v="0"/>
    <n v="0"/>
    <n v="0"/>
    <n v="0"/>
    <n v="0"/>
    <n v="0"/>
    <n v="0"/>
    <n v="0"/>
    <s v=""/>
    <s v="Brosse à dent Papier toilette Chlore en grain (nettoyage)"/>
    <n v="0"/>
    <n v="1"/>
    <n v="0"/>
    <n v="1"/>
    <n v="0"/>
    <n v="0"/>
    <n v="1"/>
    <n v="0"/>
    <s v="Non"/>
    <s v="Je ne sais pas, je ne souhaite pas répondre"/>
    <s v="Oui"/>
    <s v="Nippes"/>
    <s v="Meme"/>
    <s v="Miragoâne"/>
    <s v="Différent"/>
    <s v=""/>
    <x v="2"/>
    <s v=""/>
    <s v=""/>
    <s v=""/>
    <s v=""/>
    <s v=""/>
    <s v=""/>
    <x v="3"/>
    <s v=""/>
    <s v=""/>
    <x v="0"/>
    <s v=""/>
    <s v=""/>
    <s v=""/>
    <s v=""/>
    <x v="0"/>
    <x v="0"/>
    <x v="0"/>
    <x v="0"/>
    <s v=""/>
  </r>
  <r>
    <s v="d25ee244-4daa-4885-ae96-1a4983399d26"/>
    <s v="2021-06-24"/>
    <s v="CRS"/>
    <s v="CRS"/>
    <s v="WR"/>
    <s v="Nippes"/>
    <s v="Petit Trou de Nippes"/>
    <s v="Petit Trou de Nippes"/>
    <s v="Centre-ville de Petit Trou / Ste Thérèse"/>
    <s v="Marché du centre-ville de Petit Trou des Nippes / Ste Thérèse"/>
    <s v="Milieu rural"/>
    <s v="Enquête auprès d'un marchand"/>
    <n v="87.5"/>
    <n v="115.384615384615"/>
    <n v="108.695652173913"/>
    <n v="86.2068965517241"/>
    <n v="187.5"/>
    <n v="208.333333333333"/>
    <n v="799"/>
    <n v="30"/>
    <s v=""/>
    <s v=""/>
    <s v=""/>
    <s v=""/>
    <s v=""/>
    <s v=""/>
    <n v="10"/>
    <s v=""/>
    <s v="Femme"/>
    <s v="Détaillant sur une table"/>
    <n v="1"/>
    <n v="0"/>
    <n v="0"/>
    <n v="1"/>
    <n v="1"/>
    <n v="0"/>
    <n v="0"/>
    <n v="0"/>
    <n v="0"/>
    <n v="0"/>
    <s v="Oui, il y a plus de commerçants par rapport au mois passé"/>
    <s v="Plus de 60"/>
    <s v="Oui"/>
    <s v="Non"/>
    <s v="Non"/>
    <s v="Oui"/>
    <s v="Non"/>
    <s v="Oui"/>
    <s v="Oui"/>
    <s v="Oui"/>
    <s v=""/>
    <s v=""/>
    <s v=""/>
    <s v=""/>
    <s v=""/>
    <s v=""/>
    <s v="Oui"/>
    <s v="Oui"/>
    <n v="0"/>
    <n v="0"/>
    <n v="0"/>
    <n v="0"/>
    <n v="1"/>
    <n v="1"/>
    <n v="0"/>
    <n v="0"/>
    <n v="0"/>
    <n v="0"/>
    <n v="0"/>
    <n v="0"/>
    <n v="1"/>
    <n v="0"/>
    <s v="Réapprovisionnement pas encore effectué"/>
    <n v="1"/>
    <n v="1"/>
    <n v="0"/>
    <n v="1"/>
    <n v="1"/>
    <n v="0"/>
    <n v="0"/>
    <s v="Non"/>
    <s v="Oui"/>
    <s v="Oui"/>
    <s v="Nippes"/>
    <s v="Meme"/>
    <s v="Fonds des Nègres"/>
    <s v="Différent"/>
    <s v="Oui"/>
    <n v="0"/>
    <n v="0"/>
    <n v="0"/>
    <n v="1"/>
    <n v="1"/>
    <n v="0"/>
    <n v="0"/>
    <n v="0"/>
    <n v="0"/>
    <n v="0"/>
    <n v="0"/>
    <n v="1"/>
    <n v="0"/>
    <s v="Réapprovisionnement pas encore effectué"/>
    <s v="Savon lessive"/>
    <n v="1"/>
    <n v="0"/>
    <n v="0"/>
    <n v="0"/>
    <n v="0"/>
    <n v="0"/>
    <n v="0"/>
    <n v="0"/>
    <s v="Non"/>
    <s v="Oui"/>
    <s v="Oui"/>
    <s v="Nippes"/>
    <s v="Meme"/>
    <s v="Fonds des Nègres"/>
    <s v="Différent"/>
    <s v=""/>
    <x v="2"/>
    <s v=""/>
    <s v=""/>
    <s v=""/>
    <s v=""/>
    <s v=""/>
    <s v=""/>
    <x v="3"/>
    <s v=""/>
    <s v=""/>
    <x v="0"/>
    <s v=""/>
    <s v=""/>
    <s v=""/>
    <s v=""/>
    <x v="0"/>
    <x v="0"/>
    <x v="0"/>
    <x v="0"/>
    <s v="Les marchandes se plainent à cause à chaque fois les prix des produits qui monte"/>
  </r>
  <r>
    <s v="819a9ee6-4649-478f-8c2f-b58727b925d8"/>
    <s v="2021-06-24"/>
    <s v="CRS"/>
    <s v="CRS"/>
    <s v="WR"/>
    <s v="Nippes"/>
    <s v="Petit Trou de Nippes"/>
    <s v="Petit Trou de Nippes"/>
    <s v="Centre-ville de Petit Trou / Ste Thérèse"/>
    <s v="Marché du centre-ville de Petit Trou des Nippes / Ste Thérèse"/>
    <s v="Milieu rural"/>
    <s v="Enquête auprès d'un marchand"/>
    <n v="100"/>
    <n v="96.153846153846104"/>
    <n v="76.086956521739097"/>
    <n v="86.2068965517241"/>
    <n v="187.5"/>
    <n v="187.5"/>
    <n v="700"/>
    <n v="30"/>
    <n v="20"/>
    <n v="50"/>
    <s v=""/>
    <n v="25"/>
    <n v="42.5"/>
    <n v="75"/>
    <n v="10"/>
    <s v=""/>
    <s v="Femme"/>
    <s v="Détaillant avec boutique"/>
    <n v="1"/>
    <n v="0"/>
    <n v="0"/>
    <n v="1"/>
    <n v="1"/>
    <n v="0"/>
    <n v="0"/>
    <n v="0"/>
    <n v="0"/>
    <n v="0"/>
    <s v="Oui, il y a plus de commerçants par rapport au mois passé"/>
    <s v="Plus de 60"/>
    <s v="Oui"/>
    <s v="Oui"/>
    <s v="Oui"/>
    <s v="Oui"/>
    <s v="Oui"/>
    <s v="Oui"/>
    <s v="Je ne sais pas, je ne souhaite pas répondre"/>
    <s v="Je ne sais pas, je ne souhaite pas répondre"/>
    <s v="Je ne sais pas, je ne souhaite pas répondre"/>
    <s v="Oui"/>
    <s v=""/>
    <s v="Oui"/>
    <s v="Je ne sais pas, je ne souhaite pas répondre"/>
    <s v="Non"/>
    <s v="Je ne sais pas, je ne souhaite pas répondre"/>
    <s v="Oui"/>
    <n v="0"/>
    <n v="1"/>
    <n v="1"/>
    <n v="0"/>
    <n v="1"/>
    <n v="0"/>
    <n v="0"/>
    <n v="0"/>
    <n v="0"/>
    <n v="0"/>
    <n v="0"/>
    <n v="0"/>
    <n v="1"/>
    <n v="0"/>
    <s v=""/>
    <n v="0"/>
    <n v="1"/>
    <n v="0"/>
    <n v="1"/>
    <n v="0"/>
    <n v="0"/>
    <n v="0"/>
    <s v="Oui"/>
    <s v="Non"/>
    <s v="Oui"/>
    <s v="Ouest"/>
    <s v="Différent"/>
    <s v="Port-au-Prince"/>
    <s v="Différent"/>
    <s v="Non"/>
    <s v=""/>
    <s v=""/>
    <s v=""/>
    <s v=""/>
    <s v=""/>
    <s v=""/>
    <s v=""/>
    <s v=""/>
    <s v=""/>
    <s v=""/>
    <s v=""/>
    <s v=""/>
    <s v=""/>
    <s v=""/>
    <s v=""/>
    <s v=""/>
    <s v=""/>
    <s v=""/>
    <s v=""/>
    <s v=""/>
    <s v=""/>
    <s v=""/>
    <s v=""/>
    <s v="Non"/>
    <s v="Je ne sais pas, je ne souhaite pas répondre"/>
    <s v="Oui"/>
    <s v="Nippes"/>
    <s v="Meme"/>
    <s v="Miragoâne"/>
    <s v="Différent"/>
    <s v=""/>
    <x v="2"/>
    <s v=""/>
    <s v=""/>
    <s v=""/>
    <s v=""/>
    <s v=""/>
    <s v=""/>
    <x v="3"/>
    <s v=""/>
    <s v=""/>
    <x v="0"/>
    <s v=""/>
    <s v=""/>
    <s v=""/>
    <s v=""/>
    <x v="0"/>
    <x v="0"/>
    <x v="0"/>
    <x v="0"/>
    <s v=""/>
  </r>
  <r>
    <s v="a1b3ff5a-4666-4dea-91e7-373d1b57c890"/>
    <s v="2021-06-24"/>
    <s v="CRS"/>
    <s v="CRS"/>
    <s v="WR"/>
    <s v="Nippes"/>
    <s v="Petit Trou de Nippes"/>
    <s v="Petit Trou de Nippes"/>
    <s v="Centre-ville de Petit Trou / Ste Thérèse"/>
    <s v="Marché du centre-ville de Petit Trou des Nippes / Ste Thérèse"/>
    <s v="Milieu rural"/>
    <s v="Enquête auprès d'un marchand"/>
    <s v=""/>
    <s v=""/>
    <s v=""/>
    <s v=""/>
    <s v=""/>
    <s v=""/>
    <s v=""/>
    <s v=""/>
    <n v="25"/>
    <s v=""/>
    <s v=""/>
    <n v="25"/>
    <n v="56.6666666666666"/>
    <s v=""/>
    <s v=""/>
    <s v=""/>
    <s v="Femme"/>
    <s v="Détaillant mobile"/>
    <n v="1"/>
    <n v="0"/>
    <n v="0"/>
    <n v="0"/>
    <n v="0"/>
    <n v="0"/>
    <n v="0"/>
    <n v="0"/>
    <n v="0"/>
    <n v="0"/>
    <s v="Non, il n'y a pas eu de variation"/>
    <s v="Plus de 60"/>
    <s v=""/>
    <s v=""/>
    <s v=""/>
    <s v=""/>
    <s v=""/>
    <s v=""/>
    <s v=""/>
    <s v=""/>
    <s v="Oui"/>
    <s v=""/>
    <s v=""/>
    <s v="Oui"/>
    <s v="Je ne sais pas, je ne souhaite pas répondre"/>
    <s v=""/>
    <s v=""/>
    <s v=""/>
    <s v=""/>
    <s v=""/>
    <s v=""/>
    <s v=""/>
    <s v=""/>
    <s v=""/>
    <s v=""/>
    <s v=""/>
    <s v=""/>
    <s v=""/>
    <s v=""/>
    <s v=""/>
    <s v=""/>
    <s v=""/>
    <s v=""/>
    <s v=""/>
    <s v=""/>
    <s v=""/>
    <s v=""/>
    <s v=""/>
    <s v=""/>
    <s v=""/>
    <s v=""/>
    <s v=""/>
    <s v=""/>
    <s v=""/>
    <s v=""/>
    <s v=""/>
    <s v=""/>
    <s v="Oui"/>
    <n v="0"/>
    <n v="0"/>
    <n v="0"/>
    <n v="1"/>
    <n v="1"/>
    <n v="0"/>
    <n v="0"/>
    <n v="0"/>
    <n v="0"/>
    <n v="0"/>
    <n v="0"/>
    <n v="1"/>
    <n v="0"/>
    <s v="Réapprovisionnement pas encore effectué"/>
    <s v="Savon pour se laver"/>
    <n v="0"/>
    <n v="0"/>
    <n v="0"/>
    <n v="0"/>
    <n v="0"/>
    <n v="0"/>
    <n v="0"/>
    <n v="1"/>
    <s v="Oui"/>
    <s v="Oui"/>
    <s v="Oui"/>
    <s v="Ouest"/>
    <s v="Différent"/>
    <s v="Petit-Goâve"/>
    <s v="Différent"/>
    <s v=""/>
    <x v="2"/>
    <s v=""/>
    <s v=""/>
    <s v=""/>
    <s v=""/>
    <s v=""/>
    <s v=""/>
    <x v="3"/>
    <s v=""/>
    <s v=""/>
    <x v="0"/>
    <s v=""/>
    <s v=""/>
    <s v=""/>
    <s v=""/>
    <x v="0"/>
    <x v="0"/>
    <x v="0"/>
    <x v="0"/>
    <s v=""/>
  </r>
  <r>
    <s v="6bb34958-45c9-4ed5-8a10-12c15eef8171"/>
    <s v="2021-06-24"/>
    <s v="CRS"/>
    <s v="CRS"/>
    <s v="WR"/>
    <s v="Nippes"/>
    <s v="Petit Trou de Nippes"/>
    <s v="Petit Trou de Nippes"/>
    <s v="Centre-ville de Petit Trou / Ste Thérèse"/>
    <s v="Marché du centre-ville de Petit Trou des Nippes / Ste Thérèse"/>
    <s v="Milieu rural"/>
    <s v="Enquête auprès d'un marchand"/>
    <n v="100"/>
    <n v="115.384615384615"/>
    <n v="86.956521739130395"/>
    <n v="103.448275862068"/>
    <n v="208"/>
    <n v="208.333333333333"/>
    <n v="750"/>
    <s v=""/>
    <s v=""/>
    <s v=""/>
    <s v=""/>
    <s v=""/>
    <s v=""/>
    <s v=""/>
    <s v=""/>
    <s v=""/>
    <s v="Femme"/>
    <s v="Détaillant sur une table"/>
    <n v="1"/>
    <n v="0"/>
    <n v="0"/>
    <n v="1"/>
    <n v="1"/>
    <n v="0"/>
    <n v="0"/>
    <n v="0"/>
    <n v="0"/>
    <n v="0"/>
    <s v="Oui, il y a plus de commerçants par rapport au mois passé"/>
    <s v="Entre 21 et 60"/>
    <s v="Oui"/>
    <s v="Oui"/>
    <s v="Non"/>
    <s v="Oui"/>
    <s v="Non"/>
    <s v="Oui"/>
    <s v="Je ne sais pas, je ne souhaite pas répondre"/>
    <s v=""/>
    <s v=""/>
    <s v=""/>
    <s v=""/>
    <s v=""/>
    <s v=""/>
    <s v=""/>
    <s v=""/>
    <s v="Oui"/>
    <n v="0"/>
    <n v="0"/>
    <n v="0"/>
    <n v="0"/>
    <n v="1"/>
    <n v="1"/>
    <n v="0"/>
    <n v="0"/>
    <n v="0"/>
    <n v="0"/>
    <n v="0"/>
    <n v="0"/>
    <n v="1"/>
    <n v="0"/>
    <s v="Réapprovisionnement pas encore effectué"/>
    <n v="0"/>
    <n v="1"/>
    <n v="1"/>
    <n v="0"/>
    <n v="0"/>
    <n v="0"/>
    <n v="0"/>
    <s v="Non"/>
    <s v="Non"/>
    <s v="Oui"/>
    <s v="Nippes"/>
    <s v="Meme"/>
    <s v="Fonds des Nègres"/>
    <s v="Différent"/>
    <s v=""/>
    <s v=""/>
    <s v=""/>
    <s v=""/>
    <s v=""/>
    <s v=""/>
    <s v=""/>
    <s v=""/>
    <s v=""/>
    <s v=""/>
    <s v=""/>
    <s v=""/>
    <s v=""/>
    <s v=""/>
    <s v=""/>
    <s v=""/>
    <s v=""/>
    <s v=""/>
    <s v=""/>
    <s v=""/>
    <s v=""/>
    <s v=""/>
    <s v=""/>
    <s v=""/>
    <s v=""/>
    <s v=""/>
    <s v=""/>
    <s v=""/>
    <s v=""/>
    <s v=""/>
    <s v=""/>
    <s v=""/>
    <x v="2"/>
    <s v=""/>
    <s v=""/>
    <s v=""/>
    <s v=""/>
    <s v=""/>
    <s v=""/>
    <x v="3"/>
    <s v=""/>
    <s v=""/>
    <x v="0"/>
    <s v=""/>
    <s v=""/>
    <s v=""/>
    <s v=""/>
    <x v="0"/>
    <x v="0"/>
    <x v="0"/>
    <x v="0"/>
    <s v=""/>
  </r>
  <r>
    <s v="9a31697d-8140-4715-96bd-955794b7f6e9"/>
    <s v="2021-06-24"/>
    <s v="CRS"/>
    <s v="CRS"/>
    <s v="WR"/>
    <s v="Nippes"/>
    <s v="Petit Trou de Nippes"/>
    <s v="Petit Trou de Nippes"/>
    <s v="Centre-ville de Petit Trou / Ste Thérèse"/>
    <s v="Marché du centre-ville de Petit Trou des Nippes / Ste Thérèse"/>
    <s v="Milieu rural"/>
    <s v="Enquête auprès d'un marchand"/>
    <s v=""/>
    <s v=""/>
    <s v=""/>
    <s v=""/>
    <s v=""/>
    <s v=""/>
    <s v=""/>
    <n v="15"/>
    <n v="15"/>
    <n v="100"/>
    <s v=""/>
    <n v="25"/>
    <n v="43.965517241379303"/>
    <n v="75"/>
    <n v="5"/>
    <s v=""/>
    <s v="Femme"/>
    <s v="Détaillant sur une table"/>
    <n v="1"/>
    <n v="0"/>
    <n v="0"/>
    <n v="1"/>
    <n v="1"/>
    <n v="0"/>
    <n v="0"/>
    <n v="0"/>
    <n v="0"/>
    <n v="0"/>
    <s v="Non, il n'y a pas eu de variation"/>
    <s v="Entre 21 et 60"/>
    <s v=""/>
    <s v=""/>
    <s v=""/>
    <s v=""/>
    <s v=""/>
    <s v=""/>
    <s v=""/>
    <s v="Non"/>
    <s v="Je ne sais pas, je ne souhaite pas répondre"/>
    <s v="Oui"/>
    <s v=""/>
    <s v="Oui"/>
    <s v="Je ne sais pas, je ne souhaite pas répondre"/>
    <s v="Non"/>
    <s v="Je ne sais pas, je ne souhaite pas répondre"/>
    <s v=""/>
    <s v=""/>
    <s v=""/>
    <s v=""/>
    <s v=""/>
    <s v=""/>
    <s v=""/>
    <s v=""/>
    <s v=""/>
    <s v=""/>
    <s v=""/>
    <s v=""/>
    <s v=""/>
    <s v=""/>
    <s v=""/>
    <s v=""/>
    <s v=""/>
    <s v=""/>
    <s v=""/>
    <s v=""/>
    <s v=""/>
    <s v=""/>
    <s v=""/>
    <s v=""/>
    <s v=""/>
    <s v=""/>
    <s v=""/>
    <s v=""/>
    <s v=""/>
    <s v=""/>
    <s v="Oui"/>
    <n v="0"/>
    <n v="0"/>
    <n v="0"/>
    <n v="0"/>
    <n v="0"/>
    <n v="0"/>
    <n v="0"/>
    <n v="0"/>
    <n v="0"/>
    <n v="0"/>
    <n v="0"/>
    <n v="1"/>
    <n v="0"/>
    <s v="Réapprovisionnement pas encore effectué"/>
    <s v="Papier toilette"/>
    <n v="0"/>
    <n v="0"/>
    <n v="0"/>
    <n v="1"/>
    <n v="0"/>
    <n v="0"/>
    <n v="0"/>
    <n v="0"/>
    <s v="Non"/>
    <s v="Non"/>
    <s v="Oui"/>
    <s v="Nippes"/>
    <s v="Meme"/>
    <s v="Fonds des Nègres"/>
    <s v="Différent"/>
    <s v=""/>
    <x v="2"/>
    <s v=""/>
    <s v=""/>
    <s v=""/>
    <s v=""/>
    <s v=""/>
    <s v=""/>
    <x v="3"/>
    <s v=""/>
    <s v=""/>
    <x v="0"/>
    <s v=""/>
    <s v=""/>
    <s v=""/>
    <s v=""/>
    <x v="0"/>
    <x v="0"/>
    <x v="0"/>
    <x v="0"/>
    <s v=""/>
  </r>
  <r>
    <s v="f10a4b8c-babf-42c8-9fab-11730bd0ca89"/>
    <s v="2021-06-24"/>
    <s v="CRS"/>
    <s v="CRS"/>
    <s v="WR"/>
    <s v="Nippes"/>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5"/>
    <s v="source"/>
    <s v="Il n'y a pas d'autres options dans ma zone"/>
    <s v=""/>
    <s v="Moins de 15 min au total"/>
    <s v="Non"/>
    <s v="Oui, parfois"/>
    <x v="2"/>
    <n v="0"/>
    <n v="0"/>
    <x v="1"/>
    <n v="0"/>
    <n v="1"/>
    <n v="0"/>
    <n v="0"/>
    <x v="1"/>
    <x v="1"/>
    <x v="1"/>
    <x v="2"/>
    <s v=""/>
  </r>
  <r>
    <s v="d78a4d64-578b-48ea-9e21-3542c81acbee"/>
    <s v="2021-06-24"/>
    <s v="CRS"/>
    <s v="CRS"/>
    <s v="WR"/>
    <s v="Nippes"/>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5"/>
    <s v="source"/>
    <s v="Il n'y a pas d'autres options dans ma zone"/>
    <s v=""/>
    <s v="Moins de 15 min au total"/>
    <s v="Oui"/>
    <s v=""/>
    <x v="2"/>
    <n v="0"/>
    <n v="0"/>
    <x v="1"/>
    <n v="0"/>
    <n v="1"/>
    <n v="0"/>
    <n v="0"/>
    <x v="1"/>
    <x v="1"/>
    <x v="1"/>
    <x v="2"/>
    <s v=""/>
  </r>
  <r>
    <s v="19756c96-62d0-4dbb-a759-900ebe0d1e11"/>
    <s v="2021-06-24"/>
    <s v="CRS"/>
    <s v="CRS"/>
    <s v="WR"/>
    <s v="Nippes"/>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5"/>
    <s v="source"/>
    <s v="C'est le moins cher"/>
    <s v=""/>
    <s v="Entre 15 min et 30 min au total"/>
    <s v="Non"/>
    <s v="Oui, chaque fois"/>
    <x v="0"/>
    <s v=""/>
    <s v=""/>
    <x v="0"/>
    <s v=""/>
    <s v=""/>
    <s v=""/>
    <s v=""/>
    <x v="0"/>
    <x v="0"/>
    <x v="0"/>
    <x v="0"/>
    <s v="Aide nous a avoir un espace où nous pouvons avoir de l'eau traitée"/>
  </r>
  <r>
    <s v="75d40259-8d21-4621-b670-5b0850fe08e2"/>
    <s v="2021-06-24"/>
    <s v="CRS"/>
    <s v="CRS"/>
    <s v="WR"/>
    <s v="Nippes"/>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Ho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5"/>
    <s v="source"/>
    <s v="Il n'y a pas d'autres options dans ma zone"/>
    <s v=""/>
    <s v="Moins de 15 min au total"/>
    <s v="Non"/>
    <s v="Oui, parfois"/>
    <x v="2"/>
    <n v="0"/>
    <n v="0"/>
    <x v="1"/>
    <n v="0"/>
    <n v="1"/>
    <n v="0"/>
    <n v="0"/>
    <x v="1"/>
    <x v="1"/>
    <x v="1"/>
    <x v="2"/>
    <s v=""/>
  </r>
  <r>
    <s v="9f9f275d-5404-4243-8c79-cdbb3af9369b"/>
    <s v="2021-06-24"/>
    <s v="CRS"/>
    <s v="CRS"/>
    <s v="WR"/>
    <s v="Nippes"/>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5"/>
    <s v="source"/>
    <s v="Il n'y a pas d'autres options dans ma zone"/>
    <s v=""/>
    <s v="Moins de 15 min au total"/>
    <s v="Non"/>
    <s v="Oui, parfois"/>
    <x v="0"/>
    <s v=""/>
    <s v=""/>
    <x v="0"/>
    <s v=""/>
    <s v=""/>
    <s v=""/>
    <s v=""/>
    <x v="0"/>
    <x v="0"/>
    <x v="0"/>
    <x v="0"/>
    <s v=""/>
  </r>
  <r>
    <s v="67c03636-c87f-4840-afef-4764d7956489"/>
    <s v="2021-06-24"/>
    <s v="CRS"/>
    <s v="CRS"/>
    <s v="WR"/>
    <s v="Nippes"/>
    <s v="Petit Trou de Nippes"/>
    <s v="Petit Trou de Nippes"/>
    <s v="Centre-ville de Petit Trou / Ste Thérèse"/>
    <s v="Marché du centre-ville de Petit Trou des Nippes / Ste Thérèse"/>
    <s v="Milieu rural"/>
    <s v="Enquête auprès d'un client (pour l'eau de boisson uniquement)"/>
    <s v=""/>
    <s v=""/>
    <s v=""/>
    <s v=""/>
    <s v=""/>
    <s v=""/>
    <s v=""/>
    <s v=""/>
    <s v=""/>
    <s v=""/>
    <s v=""/>
    <s v=""/>
    <s v=""/>
    <s v=""/>
    <s v=""/>
    <n v="0"/>
    <s v="Fem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je vais parfois/souvent chercher l'eau"/>
    <x v="7"/>
    <s v="riv"/>
    <s v="L'eau est de meilleure qualité"/>
    <s v=""/>
    <s v="Entre 15 min et 30 min au total"/>
    <s v="Non"/>
    <s v="Non, jamais."/>
    <x v="2"/>
    <n v="0"/>
    <n v="0"/>
    <x v="1"/>
    <n v="1"/>
    <n v="0"/>
    <n v="0"/>
    <n v="0"/>
    <x v="1"/>
    <x v="1"/>
    <x v="1"/>
    <x v="2"/>
    <s v=""/>
  </r>
</pivotCacheRecords>
</file>

<file path=xl/pivotCache/pivotCacheRecords9.xml><?xml version="1.0" encoding="utf-8"?>
<pivotCacheRecords xmlns="http://schemas.openxmlformats.org/spreadsheetml/2006/main" xmlns:r="http://schemas.openxmlformats.org/officeDocument/2006/relationships" count="196">
  <r>
    <s v="Oui, je vais parfois/souvent chercher l'eau"/>
    <x v="0"/>
    <s v="kiosque"/>
    <s v="Il n'y a pas d'autres options dans ma zone"/>
    <s v=""/>
    <s v="Moins de 15 min au total"/>
    <x v="0"/>
    <x v="0"/>
    <s v="Non"/>
    <s v=""/>
    <s v=""/>
    <s v=""/>
    <s v=""/>
    <s v=""/>
    <s v=""/>
    <s v=""/>
    <s v=""/>
    <s v=""/>
    <s v=""/>
    <s v=""/>
  </r>
  <r>
    <s v="Oui, je vais parfois/souvent chercher l'eau"/>
    <x v="0"/>
    <s v="kiosque"/>
    <s v="Il n'y a pas d'autres options dans ma zone"/>
    <s v=""/>
    <s v="Entre 15 min et 30 min au total"/>
    <x v="0"/>
    <x v="0"/>
    <s v="Non"/>
    <s v=""/>
    <s v=""/>
    <s v=""/>
    <s v=""/>
    <s v=""/>
    <s v=""/>
    <s v=""/>
    <s v=""/>
    <s v=""/>
    <s v=""/>
    <s v=""/>
  </r>
  <r>
    <s v="Oui, je vais parfois/souvent chercher l'eau"/>
    <x v="0"/>
    <s v="kiosque"/>
    <s v="Il n'y a pas d'autres options dans ma zone"/>
    <s v=""/>
    <s v="Entre 15 min et 30 min au total"/>
    <x v="0"/>
    <x v="0"/>
    <s v="Non"/>
    <s v=""/>
    <s v=""/>
    <s v=""/>
    <s v=""/>
    <s v=""/>
    <s v=""/>
    <s v=""/>
    <s v=""/>
    <s v=""/>
    <s v=""/>
    <s v=""/>
  </r>
  <r>
    <s v="Oui, je vais parfois/souvent chercher l'eau"/>
    <x v="0"/>
    <s v="kiosque"/>
    <s v="Il n'y a pas d'autres options dans ma zone"/>
    <s v=""/>
    <s v="Entre 15 min et 30 min au total"/>
    <x v="0"/>
    <x v="0"/>
    <s v="Je ne sais pas, je ne souhaite pas répondre"/>
    <s v=""/>
    <s v=""/>
    <s v=""/>
    <s v=""/>
    <s v=""/>
    <s v=""/>
    <s v=""/>
    <s v=""/>
    <s v=""/>
    <s v=""/>
    <s v=""/>
  </r>
  <r>
    <s v="Oui, je vais parfois/souvent chercher l'eau"/>
    <x v="0"/>
    <s v="kiosque"/>
    <s v="L'eau est de meilleure qualité"/>
    <s v=""/>
    <s v="Entre 15 min et 30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Oui"/>
    <n v="0"/>
    <n v="0"/>
    <n v="0"/>
    <n v="0"/>
    <n v="0"/>
    <n v="0"/>
    <n v="0"/>
    <n v="0"/>
    <n v="0"/>
    <n v="0"/>
    <n v="1"/>
  </r>
  <r>
    <s v="Oui, je vais parfois/souvent chercher l'eau"/>
    <x v="1"/>
    <s v="boutique"/>
    <s v="L'eau est de meilleure qualité"/>
    <s v=""/>
    <s v="Moins de 15 min au total"/>
    <x v="0"/>
    <x v="0"/>
    <s v="Oui"/>
    <n v="0"/>
    <n v="0"/>
    <n v="0"/>
    <n v="0"/>
    <n v="0"/>
    <n v="0"/>
    <n v="0"/>
    <n v="0"/>
    <n v="0"/>
    <n v="0"/>
    <n v="1"/>
  </r>
  <r>
    <s v="Oui, je vais parfois/souvent chercher l'eau"/>
    <x v="1"/>
    <s v="boutique"/>
    <s v="L'eau est de meilleure qualité"/>
    <s v=""/>
    <s v="Entre 15 min et 30 min au total"/>
    <x v="0"/>
    <x v="0"/>
    <s v="Oui"/>
    <n v="0"/>
    <n v="0"/>
    <n v="0"/>
    <n v="0"/>
    <n v="0"/>
    <n v="0"/>
    <n v="0"/>
    <n v="0"/>
    <n v="0"/>
    <n v="0"/>
    <n v="1"/>
  </r>
  <r>
    <s v="Oui, je vais parfois/souvent chercher l'eau"/>
    <x v="1"/>
    <s v="boutique"/>
    <s v="L'eau est de meilleure qualité"/>
    <s v=""/>
    <s v="Moins de 15 min au total"/>
    <x v="0"/>
    <x v="0"/>
    <s v="Oui"/>
    <n v="0"/>
    <n v="0"/>
    <n v="0"/>
    <n v="0"/>
    <n v="0"/>
    <n v="0"/>
    <n v="0"/>
    <n v="0"/>
    <n v="0"/>
    <n v="0"/>
    <n v="1"/>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Il n'y a pas d'autres options dans ma zone"/>
    <s v=""/>
    <s v="Moins de 15 min au total"/>
    <x v="1"/>
    <x v="1"/>
    <s v="Oui"/>
    <n v="0"/>
    <n v="0"/>
    <n v="0"/>
    <n v="0"/>
    <n v="0"/>
    <n v="1"/>
    <n v="0"/>
    <n v="0"/>
    <n v="0"/>
    <n v="0"/>
    <n v="0"/>
  </r>
  <r>
    <s v="Oui, je vais parfois/souvent chercher l'eau"/>
    <x v="1"/>
    <s v="boutique"/>
    <s v="Autre"/>
    <s v="Parce que c’est la possibilité que j’ai, et je fais confiance à cette eau"/>
    <s v="Moins de 15 min au total"/>
    <x v="1"/>
    <x v="1"/>
    <s v="Oui"/>
    <n v="0"/>
    <n v="0"/>
    <n v="0"/>
    <n v="0"/>
    <n v="0"/>
    <n v="1"/>
    <n v="0"/>
    <n v="0"/>
    <n v="0"/>
    <n v="0"/>
    <n v="0"/>
  </r>
  <r>
    <s v="Oui, je vais parfois/souvent chercher l'eau"/>
    <x v="1"/>
    <s v="boutique"/>
    <s v="L'eau est de meilleure qualité"/>
    <s v=""/>
    <s v="Moins de 15 min au total"/>
    <x v="0"/>
    <x v="0"/>
    <s v="Oui"/>
    <n v="0"/>
    <n v="0"/>
    <n v="0"/>
    <n v="0"/>
    <n v="0"/>
    <n v="0"/>
    <n v="0"/>
    <n v="0"/>
    <n v="1"/>
    <n v="0"/>
    <n v="0"/>
  </r>
  <r>
    <s v="Oui, je vais parfois/souvent chercher l'eau"/>
    <x v="1"/>
    <s v="boutique"/>
    <s v="L'eau est de meilleure qualité"/>
    <s v=""/>
    <s v="Moins de 15 min au total"/>
    <x v="0"/>
    <x v="0"/>
    <s v="Non"/>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1"/>
    <s v="boutique"/>
    <s v="L'eau est de meilleure qualité"/>
    <s v=""/>
    <s v="Moins de 15 min au total"/>
    <x v="0"/>
    <x v="0"/>
    <s v="Oui"/>
    <n v="0"/>
    <n v="0"/>
    <n v="0"/>
    <n v="0"/>
    <n v="0"/>
    <n v="0"/>
    <n v="0"/>
    <n v="0"/>
    <n v="1"/>
    <n v="0"/>
    <n v="0"/>
  </r>
  <r>
    <s v="Oui, je vais parfois/souvent chercher l'eau"/>
    <x v="3"/>
    <s v="branchement"/>
    <s v="C'est le moins cher"/>
    <s v=""/>
    <s v="Moins de 15 min au total"/>
    <x v="1"/>
    <x v="1"/>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Oui"/>
    <n v="0"/>
    <n v="1"/>
    <n v="0"/>
    <n v="0"/>
    <n v="0"/>
    <n v="0"/>
    <n v="0"/>
    <n v="0"/>
    <n v="1"/>
    <n v="0"/>
    <n v="0"/>
  </r>
  <r>
    <s v="Oui, je vais parfois/souvent chercher l'eau"/>
    <x v="1"/>
    <s v="boutique"/>
    <s v="L'eau est de meilleure qualité"/>
    <s v=""/>
    <s v="Entre 15 min et 30 min au total"/>
    <x v="0"/>
    <x v="0"/>
    <s v="Oui"/>
    <n v="0"/>
    <n v="0"/>
    <n v="0"/>
    <n v="0"/>
    <n v="0"/>
    <n v="0"/>
    <n v="0"/>
    <n v="0"/>
    <n v="1"/>
    <n v="0"/>
    <n v="0"/>
  </r>
  <r>
    <s v="Oui, je vais parfois/souvent chercher l'eau"/>
    <x v="3"/>
    <s v="branchement"/>
    <s v="C'est le moins cher"/>
    <s v=""/>
    <s v="Moins de 15 min au total"/>
    <x v="1"/>
    <x v="2"/>
    <s v="Oui"/>
    <n v="0"/>
    <n v="0"/>
    <n v="0"/>
    <n v="0"/>
    <n v="0"/>
    <n v="0"/>
    <n v="1"/>
    <n v="0"/>
    <n v="0"/>
    <n v="0"/>
    <n v="0"/>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Oui"/>
    <n v="0"/>
    <n v="0"/>
    <n v="0"/>
    <n v="0"/>
    <n v="0"/>
    <n v="0"/>
    <n v="0"/>
    <n v="0"/>
    <n v="0"/>
    <n v="0"/>
    <n v="1"/>
  </r>
  <r>
    <s v="Oui, je vais parfois/souvent chercher l'eau"/>
    <x v="1"/>
    <s v="boutique"/>
    <s v="L'eau est de meilleure qualité"/>
    <s v=""/>
    <s v="Moins de 15 min au total"/>
    <x v="0"/>
    <x v="0"/>
    <s v="Non"/>
    <s v=""/>
    <s v=""/>
    <s v=""/>
    <s v=""/>
    <s v=""/>
    <s v=""/>
    <s v=""/>
    <s v=""/>
    <s v=""/>
    <s v=""/>
    <s v=""/>
  </r>
  <r>
    <s v="Oui, je vais parfois/souvent chercher l'eau"/>
    <x v="1"/>
    <s v="boutique"/>
    <s v="Il n'y a pas d'autres options dans ma zone"/>
    <s v=""/>
    <s v="Entre 15 min et 30 min au total"/>
    <x v="0"/>
    <x v="0"/>
    <s v="Oui"/>
    <n v="0"/>
    <n v="0"/>
    <n v="0"/>
    <n v="0"/>
    <n v="0"/>
    <n v="0"/>
    <n v="0"/>
    <n v="0"/>
    <n v="1"/>
    <n v="0"/>
    <n v="0"/>
  </r>
  <r>
    <s v="Oui, je vais parfois/souvent chercher l'eau"/>
    <x v="1"/>
    <s v="boutique"/>
    <s v="L'eau est de meilleure qualité"/>
    <s v=""/>
    <s v="Entre 15 min et 30 min au total"/>
    <x v="0"/>
    <x v="0"/>
    <s v="Oui"/>
    <n v="0"/>
    <n v="0"/>
    <n v="0"/>
    <n v="0"/>
    <n v="0"/>
    <n v="0"/>
    <n v="0"/>
    <n v="0"/>
    <n v="0"/>
    <n v="0"/>
    <n v="1"/>
  </r>
  <r>
    <s v="Oui, je vais parfois/souvent chercher l'eau"/>
    <x v="1"/>
    <s v="boutique"/>
    <s v="L'eau est de meilleure qualité"/>
    <s v=""/>
    <s v="Moins de 15 min au total"/>
    <x v="0"/>
    <x v="0"/>
    <s v="Non"/>
    <s v=""/>
    <s v=""/>
    <s v=""/>
    <s v=""/>
    <s v=""/>
    <s v=""/>
    <s v=""/>
    <s v=""/>
    <s v=""/>
    <s v=""/>
    <s v=""/>
  </r>
  <r>
    <s v="Oui, je vais parfois/souvent chercher l'eau"/>
    <x v="1"/>
    <s v="boutique"/>
    <s v="Il n'y a pas d'autres options dans ma zone"/>
    <s v=""/>
    <s v="Moins de 15 min au total"/>
    <x v="3"/>
    <x v="0"/>
    <s v="Non"/>
    <s v=""/>
    <s v=""/>
    <s v=""/>
    <s v=""/>
    <s v=""/>
    <s v=""/>
    <s v=""/>
    <s v=""/>
    <s v=""/>
    <s v=""/>
    <s v=""/>
  </r>
  <r>
    <s v="Oui, je vais parfois/souvent chercher l'eau"/>
    <x v="1"/>
    <s v="boutique"/>
    <s v="L'eau est de meilleure qualité"/>
    <s v=""/>
    <s v="Moins de 15 min au total"/>
    <x v="3"/>
    <x v="0"/>
    <s v="Je ne sais pas, je ne souhaite pas répondre"/>
    <s v=""/>
    <s v=""/>
    <s v=""/>
    <s v=""/>
    <s v=""/>
    <s v=""/>
    <s v=""/>
    <s v=""/>
    <s v=""/>
    <s v=""/>
    <s v=""/>
  </r>
  <r>
    <s v="Oui, je vais parfois/souvent chercher l'eau"/>
    <x v="1"/>
    <s v="boutique"/>
    <s v="C'est le plus près / pratique pour moi"/>
    <s v=""/>
    <s v="Moins de 15 min au total"/>
    <x v="3"/>
    <x v="0"/>
    <s v="Oui"/>
    <n v="0"/>
    <n v="1"/>
    <n v="0"/>
    <n v="0"/>
    <n v="0"/>
    <n v="0"/>
    <n v="0"/>
    <n v="0"/>
    <n v="0"/>
    <n v="0"/>
    <n v="0"/>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0"/>
    <s v="kiosque"/>
    <s v="Il n'y a pas d'autres options dans ma zone"/>
    <s v=""/>
    <s v="Entre 30 min et 1h au total"/>
    <x v="0"/>
    <x v="0"/>
    <s v="Oui"/>
    <n v="0"/>
    <n v="0"/>
    <n v="0"/>
    <n v="1"/>
    <n v="0"/>
    <n v="0"/>
    <n v="0"/>
    <n v="0"/>
    <n v="0"/>
    <n v="0"/>
    <n v="0"/>
  </r>
  <r>
    <s v=""/>
    <x v="2"/>
    <s v=""/>
    <s v=""/>
    <s v=""/>
    <s v=""/>
    <x v="2"/>
    <x v="0"/>
    <s v=""/>
    <s v=""/>
    <s v=""/>
    <s v=""/>
    <s v=""/>
    <s v=""/>
    <s v=""/>
    <s v=""/>
    <s v=""/>
    <s v=""/>
    <s v=""/>
    <s v=""/>
  </r>
  <r>
    <s v=""/>
    <x v="2"/>
    <s v=""/>
    <s v=""/>
    <s v=""/>
    <s v=""/>
    <x v="2"/>
    <x v="0"/>
    <s v=""/>
    <s v=""/>
    <s v=""/>
    <s v=""/>
    <s v=""/>
    <s v=""/>
    <s v=""/>
    <s v=""/>
    <s v=""/>
    <s v=""/>
    <s v=""/>
    <s v=""/>
  </r>
  <r>
    <s v="Oui, je vais parfois/souvent chercher l'eau"/>
    <x v="0"/>
    <s v="kiosque"/>
    <s v="C'est le moins cher"/>
    <s v=""/>
    <s v="Entre 15 min et 30 min au total"/>
    <x v="0"/>
    <x v="0"/>
    <s v="Oui"/>
    <n v="0"/>
    <n v="0"/>
    <n v="0"/>
    <n v="1"/>
    <n v="0"/>
    <n v="0"/>
    <n v="0"/>
    <n v="0"/>
    <n v="0"/>
    <n v="0"/>
    <n v="0"/>
  </r>
  <r>
    <s v=""/>
    <x v="2"/>
    <s v=""/>
    <s v=""/>
    <s v=""/>
    <s v=""/>
    <x v="2"/>
    <x v="0"/>
    <s v=""/>
    <s v=""/>
    <s v=""/>
    <s v=""/>
    <s v=""/>
    <s v=""/>
    <s v=""/>
    <s v=""/>
    <s v=""/>
    <s v=""/>
    <s v=""/>
    <s v=""/>
  </r>
  <r>
    <s v=""/>
    <x v="2"/>
    <s v=""/>
    <s v=""/>
    <s v=""/>
    <s v=""/>
    <x v="2"/>
    <x v="0"/>
    <s v=""/>
    <s v=""/>
    <s v=""/>
    <s v=""/>
    <s v=""/>
    <s v=""/>
    <s v=""/>
    <s v=""/>
    <s v=""/>
    <s v=""/>
    <s v=""/>
    <s v=""/>
  </r>
  <r>
    <s v="Oui, je vais parfois/souvent chercher l'eau"/>
    <x v="0"/>
    <s v="kiosque"/>
    <s v="Il n'y a pas d'autres options dans ma zone"/>
    <s v=""/>
    <s v="Plus d'1h au total"/>
    <x v="0"/>
    <x v="0"/>
    <s v="Oui"/>
    <n v="0"/>
    <n v="0"/>
    <n v="0"/>
    <n v="1"/>
    <n v="0"/>
    <n v="0"/>
    <n v="0"/>
    <n v="0"/>
    <n v="0"/>
    <n v="0"/>
    <n v="0"/>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4"/>
    <s v="voisin"/>
    <s v="C'est le moins cher"/>
    <s v=""/>
    <s v="Moins de 15 min au total"/>
    <x v="1"/>
    <x v="1"/>
    <s v="Oui"/>
    <n v="0"/>
    <n v="0"/>
    <n v="0"/>
    <n v="1"/>
    <n v="0"/>
    <n v="0"/>
    <n v="0"/>
    <n v="0"/>
    <n v="0"/>
    <n v="0"/>
    <n v="0"/>
  </r>
  <r>
    <s v=""/>
    <x v="2"/>
    <s v=""/>
    <s v=""/>
    <s v=""/>
    <s v=""/>
    <x v="2"/>
    <x v="0"/>
    <s v=""/>
    <s v=""/>
    <s v=""/>
    <s v=""/>
    <s v=""/>
    <s v=""/>
    <s v=""/>
    <s v=""/>
    <s v=""/>
    <s v=""/>
    <s v=""/>
    <s v=""/>
  </r>
  <r>
    <s v="Oui, je vais parfois/souvent chercher l'eau"/>
    <x v="4"/>
    <s v="voisin"/>
    <s v="C'est le moins cher"/>
    <s v=""/>
    <s v="Moins de 15 min au total"/>
    <x v="1"/>
    <x v="1"/>
    <s v="Oui"/>
    <n v="0"/>
    <n v="0"/>
    <n v="0"/>
    <n v="1"/>
    <n v="0"/>
    <n v="0"/>
    <n v="0"/>
    <n v="0"/>
    <n v="0"/>
    <n v="0"/>
    <n v="0"/>
  </r>
  <r>
    <s v=""/>
    <x v="2"/>
    <s v=""/>
    <s v=""/>
    <s v=""/>
    <s v=""/>
    <x v="2"/>
    <x v="0"/>
    <s v=""/>
    <s v=""/>
    <s v=""/>
    <s v=""/>
    <s v=""/>
    <s v=""/>
    <s v=""/>
    <s v=""/>
    <s v=""/>
    <s v=""/>
    <s v=""/>
    <s v=""/>
  </r>
  <r>
    <s v="Oui, je vais parfois/souvent chercher l'eau"/>
    <x v="3"/>
    <s v="branchement"/>
    <s v="C'est le moins cher"/>
    <s v=""/>
    <s v="Moins de 15 min au total"/>
    <x v="1"/>
    <x v="1"/>
    <s v="Oui"/>
    <n v="0"/>
    <n v="0"/>
    <n v="0"/>
    <n v="1"/>
    <n v="0"/>
    <n v="0"/>
    <n v="0"/>
    <n v="0"/>
    <n v="0"/>
    <n v="0"/>
    <n v="0"/>
  </r>
  <r>
    <s v="Oui, je vais parfois/souvent chercher l'eau"/>
    <x v="3"/>
    <s v="branchement"/>
    <s v="C'est le moins cher"/>
    <s v=""/>
    <s v="Moins de 15 min au total"/>
    <x v="1"/>
    <x v="1"/>
    <s v="Oui"/>
    <n v="0"/>
    <n v="0"/>
    <n v="0"/>
    <n v="1"/>
    <n v="0"/>
    <n v="0"/>
    <n v="0"/>
    <n v="0"/>
    <n v="0"/>
    <n v="0"/>
    <n v="0"/>
  </r>
  <r>
    <s v="Oui, je vais parfois/souvent chercher l'eau"/>
    <x v="3"/>
    <s v="branchement"/>
    <s v="Il n'y a pas d'autres options dans ma zone"/>
    <s v=""/>
    <s v="Moins de 15 min au total"/>
    <x v="1"/>
    <x v="1"/>
    <s v="Je ne sais pas, je ne souhaite pas répondre"/>
    <s v=""/>
    <s v=""/>
    <s v=""/>
    <s v=""/>
    <s v=""/>
    <s v=""/>
    <s v=""/>
    <s v=""/>
    <s v=""/>
    <s v=""/>
    <s v=""/>
  </r>
  <r>
    <s v="Oui, je vais parfois/souvent chercher l'eau"/>
    <x v="3"/>
    <s v="branchement"/>
    <s v="C'est le moins cher"/>
    <s v=""/>
    <s v="Moins de 15 min au total"/>
    <x v="1"/>
    <x v="1"/>
    <s v="Oui"/>
    <n v="0"/>
    <n v="0"/>
    <n v="0"/>
    <n v="1"/>
    <n v="0"/>
    <n v="0"/>
    <n v="0"/>
    <n v="0"/>
    <n v="0"/>
    <n v="0"/>
    <n v="0"/>
  </r>
  <r>
    <s v="Oui, je vais parfois/souvent chercher l'eau"/>
    <x v="3"/>
    <s v="branchement"/>
    <s v="C'est le moins cher"/>
    <s v=""/>
    <s v="Moins de 15 min au total"/>
    <x v="0"/>
    <x v="0"/>
    <s v="Oui"/>
    <n v="0"/>
    <n v="0"/>
    <n v="0"/>
    <n v="1"/>
    <n v="0"/>
    <n v="0"/>
    <n v="0"/>
    <n v="0"/>
    <n v="0"/>
    <n v="0"/>
    <n v="0"/>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1"/>
    <s v="boutique"/>
    <s v="L'eau est de meilleure qualité"/>
    <s v=""/>
    <s v="Entre 30 min et 1h au total"/>
    <x v="0"/>
    <x v="0"/>
    <s v="Oui"/>
    <n v="1"/>
    <n v="0"/>
    <n v="0"/>
    <n v="1"/>
    <n v="0"/>
    <n v="1"/>
    <n v="0"/>
    <n v="0"/>
    <n v="1"/>
    <n v="0"/>
    <n v="0"/>
  </r>
  <r>
    <s v=""/>
    <x v="2"/>
    <s v=""/>
    <s v=""/>
    <s v=""/>
    <s v=""/>
    <x v="2"/>
    <x v="0"/>
    <s v=""/>
    <s v=""/>
    <s v=""/>
    <s v=""/>
    <s v=""/>
    <s v=""/>
    <s v=""/>
    <s v=""/>
    <s v=""/>
    <s v=""/>
    <s v=""/>
    <s v=""/>
  </r>
  <r>
    <s v="Oui, je vais parfois/souvent chercher l'eau"/>
    <x v="1"/>
    <s v="boutique"/>
    <s v="L'eau est de meilleure qualité"/>
    <s v=""/>
    <s v="Entre 30 min et 1h au total"/>
    <x v="3"/>
    <x v="0"/>
    <s v="Oui"/>
    <n v="0"/>
    <n v="0"/>
    <n v="0"/>
    <n v="0"/>
    <n v="0"/>
    <n v="0"/>
    <n v="0"/>
    <n v="0"/>
    <n v="1"/>
    <n v="0"/>
    <n v="0"/>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0"/>
    <s v="kiosque"/>
    <s v="L'eau est de meilleure qualité"/>
    <s v=""/>
    <s v="Moins de 15 min au total"/>
    <x v="0"/>
    <x v="0"/>
    <s v="Non"/>
    <s v=""/>
    <s v=""/>
    <s v=""/>
    <s v=""/>
    <s v=""/>
    <s v=""/>
    <s v=""/>
    <s v=""/>
    <s v=""/>
    <s v=""/>
    <s v=""/>
  </r>
  <r>
    <s v="Oui, je vais parfois/souvent chercher l'eau"/>
    <x v="5"/>
    <s v="source"/>
    <s v="L'eau est de meilleure qualité"/>
    <s v=""/>
    <s v="Moins de 15 min au total"/>
    <x v="3"/>
    <x v="0"/>
    <s v="Oui"/>
    <n v="0"/>
    <n v="0"/>
    <n v="0"/>
    <n v="1"/>
    <n v="1"/>
    <n v="0"/>
    <n v="0"/>
    <n v="0"/>
    <n v="0"/>
    <n v="0"/>
    <n v="0"/>
  </r>
  <r>
    <s v="Oui, je vais parfois/souvent chercher l'eau"/>
    <x v="1"/>
    <s v="boutique"/>
    <s v="L'eau est de meilleure qualité"/>
    <s v=""/>
    <s v="Entre 15 min et 30 min au total"/>
    <x v="3"/>
    <x v="0"/>
    <s v="Oui"/>
    <n v="0"/>
    <n v="0"/>
    <n v="0"/>
    <n v="0"/>
    <n v="0"/>
    <n v="0"/>
    <n v="0"/>
    <n v="0"/>
    <n v="1"/>
    <n v="0"/>
    <n v="0"/>
  </r>
  <r>
    <s v="Oui, je vais parfois/souvent chercher l'eau"/>
    <x v="1"/>
    <s v="boutique"/>
    <s v="L'eau est de meilleure qualité"/>
    <s v=""/>
    <s v="Entre 30 min et 1h au total"/>
    <x v="3"/>
    <x v="0"/>
    <s v="Oui"/>
    <n v="0"/>
    <n v="1"/>
    <n v="0"/>
    <n v="1"/>
    <n v="0"/>
    <n v="0"/>
    <n v="0"/>
    <n v="0"/>
    <n v="1"/>
    <n v="0"/>
    <n v="0"/>
  </r>
  <r>
    <s v="Oui, je vais parfois/souvent chercher l'eau"/>
    <x v="1"/>
    <s v="boutique"/>
    <s v="L'eau est de meilleure qualité"/>
    <s v=""/>
    <s v="Entre 30 min et 1h au total"/>
    <x v="3"/>
    <x v="0"/>
    <s v="Oui"/>
    <n v="0"/>
    <n v="1"/>
    <n v="0"/>
    <n v="0"/>
    <n v="0"/>
    <n v="0"/>
    <n v="0"/>
    <n v="0"/>
    <n v="1"/>
    <n v="0"/>
    <n v="0"/>
  </r>
  <r>
    <s v="Oui, je vais parfois/souvent chercher l'eau"/>
    <x v="1"/>
    <s v="boutique"/>
    <s v="L'eau est de meilleure qualité"/>
    <s v=""/>
    <s v="Entre 30 min et 1h au total"/>
    <x v="0"/>
    <x v="0"/>
    <s v="Oui"/>
    <n v="0"/>
    <n v="0"/>
    <n v="0"/>
    <n v="0"/>
    <n v="0"/>
    <n v="0"/>
    <n v="0"/>
    <n v="0"/>
    <n v="1"/>
    <n v="0"/>
    <n v="0"/>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5"/>
    <s v="source"/>
    <s v="C'est le moins cher"/>
    <s v=""/>
    <s v="Moins de 15 min au total"/>
    <x v="3"/>
    <x v="0"/>
    <s v="Non"/>
    <s v=""/>
    <s v=""/>
    <s v=""/>
    <s v=""/>
    <s v=""/>
    <s v=""/>
    <s v=""/>
    <s v=""/>
    <s v=""/>
    <s v=""/>
    <s v=""/>
  </r>
  <r>
    <s v="Oui, je vais parfois/souvent chercher l'eau"/>
    <x v="5"/>
    <s v="source"/>
    <s v="C'est le moins cher"/>
    <s v=""/>
    <s v="Entre 15 min et 30 min au total"/>
    <x v="0"/>
    <x v="0"/>
    <s v="Non"/>
    <s v=""/>
    <s v=""/>
    <s v=""/>
    <s v=""/>
    <s v=""/>
    <s v=""/>
    <s v=""/>
    <s v=""/>
    <s v=""/>
    <s v=""/>
    <s v=""/>
  </r>
  <r>
    <s v="Oui, je vais parfois/souvent chercher l'eau"/>
    <x v="1"/>
    <s v="boutique"/>
    <s v="L'eau est de meilleure qualité"/>
    <s v=""/>
    <s v="Entre 15 min et 30 min au total"/>
    <x v="0"/>
    <x v="0"/>
    <s v="Oui"/>
    <n v="0"/>
    <n v="0"/>
    <n v="0"/>
    <n v="0"/>
    <n v="0"/>
    <n v="0"/>
    <n v="0"/>
    <n v="0"/>
    <n v="1"/>
    <n v="0"/>
    <n v="0"/>
  </r>
  <r>
    <s v="Oui, je vais parfois/souvent chercher l'eau"/>
    <x v="1"/>
    <s v="boutique"/>
    <s v="L'eau est de meilleure qualité"/>
    <s v=""/>
    <s v="Moins de 15 min au total"/>
    <x v="0"/>
    <x v="0"/>
    <s v="Non"/>
    <s v=""/>
    <s v=""/>
    <s v=""/>
    <s v=""/>
    <s v=""/>
    <s v=""/>
    <s v=""/>
    <s v=""/>
    <s v=""/>
    <s v=""/>
    <s v=""/>
  </r>
  <r>
    <s v=""/>
    <x v="2"/>
    <s v=""/>
    <s v=""/>
    <s v=""/>
    <s v=""/>
    <x v="2"/>
    <x v="0"/>
    <s v=""/>
    <s v=""/>
    <s v=""/>
    <s v=""/>
    <s v=""/>
    <s v=""/>
    <s v=""/>
    <s v=""/>
    <s v=""/>
    <s v=""/>
    <s v=""/>
    <s v=""/>
  </r>
  <r>
    <s v=""/>
    <x v="2"/>
    <s v=""/>
    <s v=""/>
    <s v=""/>
    <s v=""/>
    <x v="2"/>
    <x v="0"/>
    <s v=""/>
    <s v=""/>
    <s v=""/>
    <s v=""/>
    <s v=""/>
    <s v=""/>
    <s v=""/>
    <s v=""/>
    <s v=""/>
    <s v=""/>
    <s v=""/>
    <s v=""/>
  </r>
  <r>
    <s v="Oui, je vais parfois/souvent chercher l'eau"/>
    <x v="4"/>
    <s v="voisin"/>
    <s v="C'est le moins cher"/>
    <s v=""/>
    <s v="Moins de 15 min au total"/>
    <x v="1"/>
    <x v="3"/>
    <s v="Non"/>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1"/>
    <s v="boutique"/>
    <s v="L'eau est de meilleure qualité"/>
    <s v=""/>
    <s v="Moins de 15 min au total"/>
    <x v="0"/>
    <x v="0"/>
    <s v="Je ne sais pas, je ne souhaite pas répondre"/>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1"/>
    <s v="boutique"/>
    <s v="L'eau est de meilleure qualité"/>
    <s v=""/>
    <s v="Moins de 15 min au total"/>
    <x v="0"/>
    <x v="0"/>
    <s v="Je ne sais pas, je ne souhaite pas répondre"/>
    <s v=""/>
    <s v=""/>
    <s v=""/>
    <s v=""/>
    <s v=""/>
    <s v=""/>
    <s v=""/>
    <s v=""/>
    <s v=""/>
    <s v=""/>
    <s v=""/>
  </r>
  <r>
    <s v="Oui, je vais parfois/souvent chercher l'eau"/>
    <x v="1"/>
    <s v="boutique"/>
    <s v="L'eau est de meilleure qualité"/>
    <s v=""/>
    <s v="Moins de 15 min au total"/>
    <x v="0"/>
    <x v="0"/>
    <s v="Oui"/>
    <n v="1"/>
    <n v="1"/>
    <n v="0"/>
    <n v="0"/>
    <n v="0"/>
    <n v="0"/>
    <n v="0"/>
    <n v="0"/>
    <n v="0"/>
    <n v="0"/>
    <n v="0"/>
  </r>
  <r>
    <s v="Oui, je vais parfois/souvent chercher l'eau"/>
    <x v="1"/>
    <s v="boutique"/>
    <s v="L'eau est de meilleure qualité"/>
    <s v=""/>
    <s v="Entre 15 min et 30 min au total"/>
    <x v="0"/>
    <x v="0"/>
    <s v="Oui"/>
    <n v="1"/>
    <n v="1"/>
    <n v="0"/>
    <n v="1"/>
    <n v="1"/>
    <n v="0"/>
    <n v="0"/>
    <n v="0"/>
    <n v="0"/>
    <n v="0"/>
    <n v="0"/>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Entre 30 min et 1h au total"/>
    <x v="0"/>
    <x v="0"/>
    <s v="Non"/>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Il n'y a pas d'autres options dans ma zone"/>
    <s v=""/>
    <s v="Moins de 15 min au total"/>
    <x v="0"/>
    <x v="0"/>
    <s v="Non"/>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Entre 30 min et 1h au total"/>
    <x v="0"/>
    <x v="0"/>
    <s v="Non"/>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Entre 15 min et 30 min au total"/>
    <x v="0"/>
    <x v="0"/>
    <s v="Non"/>
    <s v=""/>
    <s v=""/>
    <s v=""/>
    <s v=""/>
    <s v=""/>
    <s v=""/>
    <s v=""/>
    <s v=""/>
    <s v=""/>
    <s v=""/>
    <s v=""/>
  </r>
  <r>
    <s v="Oui, je vais parfois/souvent chercher l'eau"/>
    <x v="1"/>
    <s v="boutique"/>
    <s v="L'eau est de meilleure qualité"/>
    <s v=""/>
    <s v="Entre 15 min et 30 min au total"/>
    <x v="0"/>
    <x v="0"/>
    <s v="Non"/>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1"/>
    <s v="boutique"/>
    <s v="Autre"/>
    <s v="Elle est plus près"/>
    <s v="Moins de 15 min au total"/>
    <x v="3"/>
    <x v="0"/>
    <s v="Oui"/>
    <n v="1"/>
    <n v="1"/>
    <n v="0"/>
    <n v="0"/>
    <n v="0"/>
    <n v="0"/>
    <n v="0"/>
    <n v="0"/>
    <n v="0"/>
    <n v="0"/>
    <n v="0"/>
  </r>
  <r>
    <s v="Oui, je vais parfois/souvent chercher l'eau"/>
    <x v="1"/>
    <s v="boutique"/>
    <s v="Il n'y a pas d'autres options dans ma zone"/>
    <s v=""/>
    <s v="Moins de 15 min au total"/>
    <x v="0"/>
    <x v="0"/>
    <s v="Oui"/>
    <n v="0"/>
    <n v="0"/>
    <n v="0"/>
    <n v="0"/>
    <n v="0"/>
    <n v="0"/>
    <n v="0"/>
    <n v="0"/>
    <n v="1"/>
    <n v="0"/>
    <n v="0"/>
  </r>
  <r>
    <s v="Oui, je vais parfois/souvent chercher l'eau"/>
    <x v="1"/>
    <s v="boutique"/>
    <s v="Il n'y a pas d'autres options dans ma zone"/>
    <s v=""/>
    <s v="Moins de 15 min au total"/>
    <x v="3"/>
    <x v="0"/>
    <s v="Oui"/>
    <n v="1"/>
    <n v="0"/>
    <n v="0"/>
    <n v="0"/>
    <n v="0"/>
    <n v="0"/>
    <n v="0"/>
    <n v="0"/>
    <n v="0"/>
    <n v="0"/>
    <n v="0"/>
  </r>
  <r>
    <s v="Oui, je vais parfois/souvent chercher l'eau"/>
    <x v="6"/>
    <s v="autre"/>
    <s v="C'est le moins cher"/>
    <s v=""/>
    <s v="Moins de 15 min au total"/>
    <x v="1"/>
    <x v="3"/>
    <s v="Non"/>
    <s v=""/>
    <s v=""/>
    <s v=""/>
    <s v=""/>
    <s v=""/>
    <s v=""/>
    <s v=""/>
    <s v=""/>
    <s v=""/>
    <s v=""/>
    <s v=""/>
  </r>
  <r>
    <s v=""/>
    <x v="2"/>
    <s v=""/>
    <s v=""/>
    <s v=""/>
    <s v=""/>
    <x v="2"/>
    <x v="0"/>
    <s v=""/>
    <s v=""/>
    <s v=""/>
    <s v=""/>
    <s v=""/>
    <s v=""/>
    <s v=""/>
    <s v=""/>
    <s v=""/>
    <s v=""/>
    <s v=""/>
    <s v=""/>
  </r>
  <r>
    <s v="Oui, je vais parfois/souvent chercher l'eau"/>
    <x v="1"/>
    <s v="boutique"/>
    <s v="C'est le moins cher"/>
    <s v=""/>
    <s v="Moins de 15 min au total"/>
    <x v="3"/>
    <x v="0"/>
    <s v="Oui"/>
    <n v="1"/>
    <n v="1"/>
    <n v="0"/>
    <n v="0"/>
    <n v="0"/>
    <n v="0"/>
    <n v="0"/>
    <n v="0"/>
    <n v="0"/>
    <n v="0"/>
    <n v="0"/>
  </r>
  <r>
    <s v="Oui, je vais parfois/souvent chercher l'eau"/>
    <x v="1"/>
    <s v="boutique"/>
    <s v="C'est le moins cher"/>
    <s v=""/>
    <s v="Moins de 15 min au total"/>
    <x v="0"/>
    <x v="0"/>
    <s v="Oui"/>
    <n v="1"/>
    <n v="0"/>
    <n v="0"/>
    <n v="0"/>
    <n v="0"/>
    <n v="0"/>
    <n v="0"/>
    <n v="0"/>
    <n v="1"/>
    <n v="0"/>
    <n v="0"/>
  </r>
  <r>
    <s v="Oui, je vais parfois/souvent chercher l'eau"/>
    <x v="1"/>
    <s v="boutique"/>
    <s v="L'eau est de meilleure qualité"/>
    <s v=""/>
    <s v="Entre 30 min et 1h au total"/>
    <x v="3"/>
    <x v="0"/>
    <s v="Non"/>
    <s v=""/>
    <s v=""/>
    <s v=""/>
    <s v=""/>
    <s v=""/>
    <s v=""/>
    <s v=""/>
    <s v=""/>
    <s v=""/>
    <s v=""/>
    <s v=""/>
  </r>
  <r>
    <s v="Oui, je vais parfois/souvent chercher l'eau"/>
    <x v="1"/>
    <s v="boutique"/>
    <s v="Il n'y a pas d'autres options dans ma zone"/>
    <s v=""/>
    <s v="Moins de 15 min au total"/>
    <x v="3"/>
    <x v="0"/>
    <s v="Oui"/>
    <n v="0"/>
    <n v="0"/>
    <n v="0"/>
    <n v="0"/>
    <n v="0"/>
    <n v="0"/>
    <n v="0"/>
    <n v="0"/>
    <n v="1"/>
    <n v="0"/>
    <n v="0"/>
  </r>
  <r>
    <s v="Oui, je vais parfois/souvent chercher l'eau"/>
    <x v="1"/>
    <s v="boutique"/>
    <s v="L'eau est de meilleure qualité"/>
    <s v=""/>
    <s v="Moins de 15 min au total"/>
    <x v="0"/>
    <x v="0"/>
    <s v="Non"/>
    <s v=""/>
    <s v=""/>
    <s v=""/>
    <s v=""/>
    <s v=""/>
    <s v=""/>
    <s v=""/>
    <s v=""/>
    <s v=""/>
    <s v=""/>
    <s v=""/>
  </r>
  <r>
    <s v="Oui, je vais parfois/souvent chercher l'eau"/>
    <x v="1"/>
    <s v="boutique"/>
    <s v="L'eau est de meilleure qualité"/>
    <s v=""/>
    <s v="Moins de 15 min au total"/>
    <x v="0"/>
    <x v="0"/>
    <s v="Non"/>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
    <x v="2"/>
    <s v=""/>
    <s v=""/>
    <s v=""/>
    <s v=""/>
    <x v="2"/>
    <x v="0"/>
    <s v=""/>
    <s v=""/>
    <s v=""/>
    <s v=""/>
    <s v=""/>
    <s v=""/>
    <s v=""/>
    <s v=""/>
    <s v=""/>
    <s v=""/>
    <s v=""/>
    <s v=""/>
  </r>
  <r>
    <s v="Oui, je vais parfois/souvent chercher l'eau"/>
    <x v="5"/>
    <s v="source"/>
    <s v="Il n'y a pas d'autres options dans ma zone"/>
    <s v=""/>
    <s v="Moins de 15 min au total"/>
    <x v="1"/>
    <x v="3"/>
    <s v="Oui"/>
    <n v="0"/>
    <n v="0"/>
    <n v="0"/>
    <n v="0"/>
    <n v="1"/>
    <n v="0"/>
    <n v="0"/>
    <n v="0"/>
    <n v="0"/>
    <n v="0"/>
    <n v="0"/>
  </r>
  <r>
    <s v="Oui, je vais parfois/souvent chercher l'eau"/>
    <x v="5"/>
    <s v="source"/>
    <s v="Il n'y a pas d'autres options dans ma zone"/>
    <s v=""/>
    <s v="Moins de 15 min au total"/>
    <x v="0"/>
    <x v="0"/>
    <s v="Oui"/>
    <n v="0"/>
    <n v="0"/>
    <n v="0"/>
    <n v="0"/>
    <n v="1"/>
    <n v="0"/>
    <n v="0"/>
    <n v="0"/>
    <n v="0"/>
    <n v="0"/>
    <n v="0"/>
  </r>
  <r>
    <s v="Oui, je vais parfois/souvent chercher l'eau"/>
    <x v="5"/>
    <s v="source"/>
    <s v="C'est le moins cher"/>
    <s v=""/>
    <s v="Entre 15 min et 30 min au total"/>
    <x v="1"/>
    <x v="1"/>
    <s v="Non"/>
    <s v=""/>
    <s v=""/>
    <s v=""/>
    <s v=""/>
    <s v=""/>
    <s v=""/>
    <s v=""/>
    <s v=""/>
    <s v=""/>
    <s v=""/>
    <s v=""/>
  </r>
  <r>
    <s v="Oui, je vais parfois/souvent chercher l'eau"/>
    <x v="5"/>
    <s v="source"/>
    <s v="Il n'y a pas d'autres options dans ma zone"/>
    <s v=""/>
    <s v="Moins de 15 min au total"/>
    <x v="1"/>
    <x v="3"/>
    <s v="Oui"/>
    <n v="0"/>
    <n v="0"/>
    <n v="0"/>
    <n v="0"/>
    <n v="1"/>
    <n v="0"/>
    <n v="0"/>
    <n v="0"/>
    <n v="0"/>
    <n v="0"/>
    <n v="0"/>
  </r>
  <r>
    <s v="Oui, je vais parfois/souvent chercher l'eau"/>
    <x v="5"/>
    <s v="source"/>
    <s v="Il n'y a pas d'autres options dans ma zone"/>
    <s v=""/>
    <s v="Moins de 15 min au total"/>
    <x v="1"/>
    <x v="3"/>
    <s v="Non"/>
    <s v=""/>
    <s v=""/>
    <s v=""/>
    <s v=""/>
    <s v=""/>
    <s v=""/>
    <s v=""/>
    <s v=""/>
    <s v=""/>
    <s v=""/>
    <s v=""/>
  </r>
  <r>
    <s v="Oui, je vais parfois/souvent chercher l'eau"/>
    <x v="7"/>
    <s v="riv"/>
    <s v="L'eau est de meilleure qualité"/>
    <s v=""/>
    <s v="Entre 15 min et 30 min au total"/>
    <x v="1"/>
    <x v="2"/>
    <s v="Oui"/>
    <n v="0"/>
    <n v="0"/>
    <n v="0"/>
    <n v="1"/>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eau croisé dynamique1" cacheId="1"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rowHeaderCaption="Organsisation">
  <location ref="A15:T29" firstHeaderRow="0" firstDataRow="1" firstDataCol="4"/>
  <pivotFields count="28">
    <pivotField showAll="0" defaultSubtotal="0"/>
    <pivotField showAll="0" defaultSubtotal="0"/>
    <pivotField axis="axisRow" outline="0" showAll="0" defaultSubtotal="0">
      <items count="9">
        <item x="1"/>
        <item x="7"/>
        <item x="8"/>
        <item x="5"/>
        <item x="3"/>
        <item x="0"/>
        <item x="2"/>
        <item x="6"/>
        <item x="4"/>
      </items>
      <extLst>
        <ext xmlns:x14="http://schemas.microsoft.com/office/spreadsheetml/2009/9/main" uri="{2946ED86-A175-432a-8AC1-64E0C546D7DE}">
          <x14:pivotField fillDownLabels="1"/>
        </ext>
      </extLst>
    </pivotField>
    <pivotField showAll="0" defaultSubtotal="0"/>
    <pivotField showAll="0" defaultSubtotal="0"/>
    <pivotField name="Département" axis="axisRow" outline="0" showAll="0" defaultSubtotal="0">
      <items count="7">
        <item x="2"/>
        <item x="1"/>
        <item x="5"/>
        <item x="6"/>
        <item x="3"/>
        <item x="0"/>
        <item x="4"/>
      </items>
      <extLst>
        <ext xmlns:x14="http://schemas.microsoft.com/office/spreadsheetml/2009/9/main" uri="{2946ED86-A175-432a-8AC1-64E0C546D7DE}">
          <x14:pivotField fillDownLabels="1"/>
        </ext>
      </extLst>
    </pivotField>
    <pivotField showAll="0" defaultSubtotal="0"/>
    <pivotField axis="axisRow" outline="0" showAll="0" defaultSubtotal="0">
      <items count="13">
        <item x="1"/>
        <item x="10"/>
        <item x="5"/>
        <item x="2"/>
        <item x="11"/>
        <item x="4"/>
        <item x="8"/>
        <item x="7"/>
        <item x="3"/>
        <item x="9"/>
        <item x="6"/>
        <item x="12"/>
        <item x="0"/>
      </items>
    </pivotField>
    <pivotField showAll="0"/>
    <pivotField showAll="0"/>
    <pivotField name="Milieu" axis="axisRow" outline="0" showAll="0" defaultSubtotal="0">
      <items count="2">
        <item x="0"/>
        <item x="1"/>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4">
    <field x="2"/>
    <field x="5"/>
    <field x="7"/>
    <field x="10"/>
  </rowFields>
  <rowItems count="14">
    <i>
      <x/>
      <x v="1"/>
      <x/>
      <x v="1"/>
    </i>
    <i r="2">
      <x v="3"/>
      <x/>
    </i>
    <i>
      <x v="1"/>
      <x v="4"/>
      <x v="4"/>
      <x v="1"/>
    </i>
    <i>
      <x v="2"/>
      <x v="2"/>
      <x v="11"/>
      <x/>
    </i>
    <i>
      <x v="3"/>
      <x v="2"/>
      <x v="10"/>
      <x v="1"/>
    </i>
    <i>
      <x v="4"/>
      <x v="4"/>
      <x v="5"/>
      <x v="1"/>
    </i>
    <i>
      <x v="5"/>
      <x v="5"/>
      <x v="12"/>
      <x/>
    </i>
    <i>
      <x v="6"/>
      <x/>
      <x v="8"/>
      <x v="1"/>
    </i>
    <i>
      <x v="7"/>
      <x v="3"/>
      <x v="1"/>
      <x v="1"/>
    </i>
    <i r="2">
      <x v="9"/>
      <x v="1"/>
    </i>
    <i r="1">
      <x v="5"/>
      <x v="7"/>
      <x v="1"/>
    </i>
    <i>
      <x v="8"/>
      <x v="6"/>
      <x v="2"/>
      <x/>
    </i>
    <i r="2">
      <x v="6"/>
      <x v="1"/>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 Farine" fld="12" subtotal="countNums" baseField="6" baseItem="1"/>
    <dataField name=" # Riz" fld="13" subtotal="countNums" baseField="6" baseItem="1"/>
    <dataField name="# Maïs" fld="14" subtotal="countNums" baseField="6" baseItem="1"/>
    <dataField name="# Sucre" fld="15" subtotal="countNums" baseField="6" baseItem="1"/>
    <dataField name="# Haricot noir" fld="16" subtotal="countNums" baseField="6" baseItem="1"/>
    <dataField name="# Haricot rouge" fld="17" subtotal="countNums" baseField="6" baseItem="1"/>
    <dataField name="# Huile" fld="18" subtotal="countNums" baseField="6" baseItem="1"/>
    <dataField name="# Savon lessive" fld="19" subtotal="countNums" baseField="6" baseItem="1"/>
    <dataField name="# Brosse à dents" fld="20" subtotal="countNums" baseField="6" baseItem="1"/>
    <dataField name="# Papier toilette" fld="21" subtotal="countNums" baseField="6" baseItem="1"/>
    <dataField name="# Chlore liquide" fld="22" subtotal="countNums" baseField="6" baseItem="1"/>
    <dataField name="# Savon mains" fld="23" subtotal="countNums" baseField="6" baseItem="1"/>
    <dataField name="# Dentifrice" fld="24" subtotal="countNums" baseField="6" baseItem="1"/>
    <dataField name="# Serviettes hygiéniques" fld="25" subtotal="countNums" baseField="6" baseItem="1"/>
    <dataField name="# Chlore grains" fld="26" subtotal="countNums" baseField="6" baseItem="1"/>
    <dataField name="# Eau boisson" fld="27" subtotal="countNums" baseField="6" baseItem="1"/>
  </dataFields>
  <formats count="14">
    <format dxfId="2005">
      <pivotArea field="5" type="button" dataOnly="0" labelOnly="1" outline="0" axis="axisRow" fieldPosition="1"/>
    </format>
    <format dxfId="2004">
      <pivotArea dataOnly="0" labelOnly="1" outline="0" fieldPosition="0">
        <references count="1">
          <reference field="4294967294" count="16">
            <x v="0"/>
            <x v="1"/>
            <x v="2"/>
            <x v="3"/>
            <x v="4"/>
            <x v="5"/>
            <x v="6"/>
            <x v="7"/>
            <x v="8"/>
            <x v="9"/>
            <x v="10"/>
            <x v="11"/>
            <x v="12"/>
            <x v="13"/>
            <x v="14"/>
            <x v="15"/>
          </reference>
        </references>
      </pivotArea>
    </format>
    <format dxfId="2003">
      <pivotArea grandRow="1" outline="0" collapsedLevelsAreSubtotals="1" fieldPosition="0"/>
    </format>
    <format dxfId="2002">
      <pivotArea dataOnly="0" labelOnly="1" grandRow="1" outline="0" fieldPosition="0"/>
    </format>
    <format dxfId="2001">
      <pivotArea type="all" dataOnly="0" outline="0" fieldPosition="0"/>
    </format>
    <format dxfId="2000">
      <pivotArea outline="0" collapsedLevelsAreSubtotals="1" fieldPosition="0"/>
    </format>
    <format dxfId="1999">
      <pivotArea field="5" type="button" dataOnly="0" labelOnly="1" outline="0" axis="axisRow" fieldPosition="1"/>
    </format>
    <format dxfId="1998">
      <pivotArea dataOnly="0" labelOnly="1" grandRow="1" outline="0" fieldPosition="0"/>
    </format>
    <format dxfId="1997">
      <pivotArea dataOnly="0" labelOnly="1" outline="0" fieldPosition="0">
        <references count="1">
          <reference field="4294967294" count="16">
            <x v="0"/>
            <x v="1"/>
            <x v="2"/>
            <x v="3"/>
            <x v="4"/>
            <x v="5"/>
            <x v="6"/>
            <x v="7"/>
            <x v="8"/>
            <x v="9"/>
            <x v="10"/>
            <x v="11"/>
            <x v="12"/>
            <x v="13"/>
            <x v="14"/>
            <x v="15"/>
          </reference>
        </references>
      </pivotArea>
    </format>
    <format dxfId="1996">
      <pivotArea field="2" type="button" dataOnly="0" labelOnly="1" outline="0" axis="axisRow" fieldPosition="0"/>
    </format>
    <format dxfId="1995">
      <pivotArea field="5" type="button" dataOnly="0" labelOnly="1" outline="0" axis="axisRow" fieldPosition="1"/>
    </format>
    <format dxfId="1994">
      <pivotArea field="7" type="button" dataOnly="0" labelOnly="1" outline="0" axis="axisRow" fieldPosition="2"/>
    </format>
    <format dxfId="1993">
      <pivotArea field="10" type="button" dataOnly="0" labelOnly="1" outline="0" axis="axisRow" fieldPosition="3"/>
    </format>
    <format dxfId="1992">
      <pivotArea dataOnly="0" labelOnly="1" outline="0" fieldPosition="0">
        <references count="1">
          <reference field="4294967294" count="1">
            <x v="0"/>
          </reference>
        </references>
      </pivotArea>
    </format>
  </formats>
  <conditionalFormats count="1">
    <conditionalFormat priority="1">
      <pivotAreas count="1">
        <pivotArea type="data" outline="0" collapsedLevelsAreSubtotals="1" fieldPosition="0">
          <references count="4">
            <reference field="2" count="9" selected="0">
              <x v="0"/>
              <x v="1"/>
              <x v="2"/>
              <x v="3"/>
              <x v="4"/>
              <x v="5"/>
              <x v="6"/>
              <x v="7"/>
              <x v="8"/>
            </reference>
            <reference field="5" count="7" selected="0">
              <x v="0"/>
              <x v="1"/>
              <x v="2"/>
              <x v="3"/>
              <x v="4"/>
              <x v="5"/>
              <x v="6"/>
            </reference>
            <reference field="7" count="13" selected="0">
              <x v="0"/>
              <x v="1"/>
              <x v="2"/>
              <x v="3"/>
              <x v="4"/>
              <x v="5"/>
              <x v="6"/>
              <x v="7"/>
              <x v="8"/>
              <x v="9"/>
              <x v="10"/>
              <x v="11"/>
              <x v="12"/>
            </reference>
            <reference field="10" count="2" selected="0">
              <x v="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eau croisé dynamique10" cacheId="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Type de commerce" colHeaderCaption="">
  <location ref="A11:G17" firstHeaderRow="1" firstDataRow="3" firstDataCol="1"/>
  <pivotFields count="14">
    <pivotField axis="axisCol" dataField="1" showAll="0" defaultSubtotal="0">
      <items count="2">
        <item x="1"/>
        <item x="0"/>
      </items>
    </pivotField>
    <pivotField axis="axisRow" showAll="0" defaultSubtotal="0">
      <items count="4">
        <item h="1" x="0"/>
        <item x="2"/>
        <item x="3"/>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4">
    <i>
      <x v="1"/>
    </i>
    <i>
      <x v="2"/>
    </i>
    <i>
      <x v="3"/>
    </i>
    <i t="grand">
      <x/>
    </i>
  </rowItems>
  <colFields count="2">
    <field x="0"/>
    <field x="-2"/>
  </colFields>
  <colItems count="6">
    <i>
      <x/>
      <x/>
    </i>
    <i r="1" i="1">
      <x v="1"/>
    </i>
    <i>
      <x v="1"/>
      <x/>
    </i>
    <i r="1" i="1">
      <x v="1"/>
    </i>
    <i t="grand">
      <x/>
    </i>
    <i t="grand" i="1">
      <x/>
    </i>
  </colItems>
  <dataFields count="2">
    <dataField name="#" fld="0" subtotal="count" baseField="0" baseItem="0"/>
    <dataField name="%" fld="0" subtotal="count" showDataAs="percentOfCol" baseField="30" baseItem="1" numFmtId="10"/>
  </dataFields>
  <formats count="82">
    <format dxfId="1685">
      <pivotArea dataOnly="0" labelOnly="1" outline="0" axis="axisValues" fieldPosition="0"/>
    </format>
    <format dxfId="1684">
      <pivotArea dataOnly="0" labelOnly="1" outline="0" axis="axisValues" fieldPosition="0"/>
    </format>
    <format dxfId="1683">
      <pivotArea grandRow="1" outline="0" collapsedLevelsAreSubtotals="1" fieldPosition="0"/>
    </format>
    <format dxfId="1682">
      <pivotArea dataOnly="0" labelOnly="1" grandRow="1" outline="0" fieldPosition="0"/>
    </format>
    <format dxfId="1681">
      <pivotArea type="origin" dataOnly="0" labelOnly="1" outline="0" offset="A2" fieldPosition="0"/>
    </format>
    <format dxfId="1680">
      <pivotArea type="origin" dataOnly="0" labelOnly="1" outline="0" offset="A1" fieldPosition="0"/>
    </format>
    <format dxfId="1679">
      <pivotArea field="-2" type="button" dataOnly="0" labelOnly="1" outline="0" axis="axisCol" fieldPosition="1"/>
    </format>
    <format dxfId="1678">
      <pivotArea type="topRight" dataOnly="0" labelOnly="1" outline="0" fieldPosition="0"/>
    </format>
    <format dxfId="1677">
      <pivotArea type="origin" dataOnly="0" labelOnly="1" outline="0" offset="A1" fieldPosition="0"/>
    </format>
    <format dxfId="1676">
      <pivotArea field="-2" type="button" dataOnly="0" labelOnly="1" outline="0" axis="axisCol" fieldPosition="1"/>
    </format>
    <format dxfId="1675">
      <pivotArea type="topRight" dataOnly="0" labelOnly="1" outline="0" fieldPosition="0"/>
    </format>
    <format dxfId="1674">
      <pivotArea outline="0" fieldPosition="0">
        <references count="1">
          <reference field="4294967294" count="1">
            <x v="1"/>
          </reference>
        </references>
      </pivotArea>
    </format>
    <format dxfId="1673">
      <pivotArea field="1" type="button" dataOnly="0" labelOnly="1" outline="0" axis="axisRow" fieldPosition="0"/>
    </format>
    <format dxfId="1672">
      <pivotArea field="0" dataOnly="0" labelOnly="1" grandCol="1" outline="0" offset="IV256" axis="axisCol" fieldPosition="0">
        <references count="1">
          <reference field="4294967294" count="1" selected="0">
            <x v="0"/>
          </reference>
        </references>
      </pivotArea>
    </format>
    <format dxfId="1671">
      <pivotArea field="0" dataOnly="0" labelOnly="1" grandCol="1" outline="0" offset="IV256" axis="axisCol" fieldPosition="0">
        <references count="1">
          <reference field="4294967294" count="1" selected="0">
            <x v="1"/>
          </reference>
        </references>
      </pivotArea>
    </format>
    <format dxfId="1670">
      <pivotArea field="0" dataOnly="0" labelOnly="1" grandCol="1" outline="0" offset="IV256" axis="axisCol" fieldPosition="0">
        <references count="1">
          <reference field="4294967294" count="1" selected="0">
            <x v="0"/>
          </reference>
        </references>
      </pivotArea>
    </format>
    <format dxfId="1669">
      <pivotArea field="0" dataOnly="0" labelOnly="1" grandCol="1" outline="0" offset="IV256" axis="axisCol" fieldPosition="0">
        <references count="1">
          <reference field="4294967294" count="1" selected="0">
            <x v="1"/>
          </reference>
        </references>
      </pivotArea>
    </format>
    <format dxfId="1668">
      <pivotArea dataOnly="0" labelOnly="1" outline="0" fieldPosition="0">
        <references count="2">
          <reference field="4294967294" count="2">
            <x v="0"/>
            <x v="1"/>
          </reference>
          <reference field="0" count="1" selected="0">
            <x v="0"/>
          </reference>
        </references>
      </pivotArea>
    </format>
    <format dxfId="1667">
      <pivotArea dataOnly="0" labelOnly="1" outline="0" fieldPosition="0">
        <references count="2">
          <reference field="4294967294" count="2">
            <x v="0"/>
            <x v="1"/>
          </reference>
          <reference field="0" count="1" selected="0">
            <x v="1"/>
          </reference>
        </references>
      </pivotArea>
    </format>
    <format dxfId="1666">
      <pivotArea dataOnly="0" labelOnly="1" fieldPosition="0">
        <references count="1">
          <reference field="0" count="0"/>
        </references>
      </pivotArea>
    </format>
    <format dxfId="1665">
      <pivotArea field="0" dataOnly="0" labelOnly="1" grandCol="1" outline="0" offset="IV1" axis="axisCol" fieldPosition="0">
        <references count="1">
          <reference field="4294967294" count="1" selected="0">
            <x v="0"/>
          </reference>
        </references>
      </pivotArea>
    </format>
    <format dxfId="1664">
      <pivotArea field="0" dataOnly="0" labelOnly="1" grandCol="1" outline="0" offset="IV1" axis="axisCol" fieldPosition="0">
        <references count="1">
          <reference field="4294967294" count="1" selected="0">
            <x v="1"/>
          </reference>
        </references>
      </pivotArea>
    </format>
    <format dxfId="1663">
      <pivotArea field="0" dataOnly="0" labelOnly="1" grandCol="1" outline="0" offset="IV1" axis="axisCol" fieldPosition="0">
        <references count="1">
          <reference field="4294967294" count="1" selected="0">
            <x v="0"/>
          </reference>
        </references>
      </pivotArea>
    </format>
    <format dxfId="1662">
      <pivotArea field="0" dataOnly="0" labelOnly="1" grandCol="1" outline="0" offset="IV1" axis="axisCol" fieldPosition="0">
        <references count="1">
          <reference field="4294967294" count="1" selected="0">
            <x v="1"/>
          </reference>
        </references>
      </pivotArea>
    </format>
    <format dxfId="1661">
      <pivotArea field="0" type="button" dataOnly="0" labelOnly="1" outline="0" axis="axisCol" fieldPosition="0"/>
    </format>
    <format dxfId="1660">
      <pivotArea field="-2" type="button" dataOnly="0" labelOnly="1" outline="0" axis="axisCol" fieldPosition="1"/>
    </format>
    <format dxfId="1659">
      <pivotArea type="topRight" dataOnly="0" labelOnly="1" outline="0" fieldPosition="0"/>
    </format>
    <format dxfId="1658">
      <pivotArea outline="0" collapsedLevelsAreSubtotals="1" fieldPosition="0">
        <references count="2">
          <reference field="4294967294" count="1" selected="0">
            <x v="1"/>
          </reference>
          <reference field="0" count="1" selected="0">
            <x v="0"/>
          </reference>
        </references>
      </pivotArea>
    </format>
    <format dxfId="1657">
      <pivotArea outline="0" collapsedLevelsAreSubtotals="1" fieldPosition="0">
        <references count="2">
          <reference field="4294967294" count="1" selected="0">
            <x v="1"/>
          </reference>
          <reference field="0" count="1" selected="0">
            <x v="0"/>
          </reference>
        </references>
      </pivotArea>
    </format>
    <format dxfId="1656">
      <pivotArea outline="0" collapsedLevelsAreSubtotals="1" fieldPosition="0">
        <references count="2">
          <reference field="4294967294" count="1" selected="0">
            <x v="1"/>
          </reference>
          <reference field="0" count="1" selected="0">
            <x v="1"/>
          </reference>
        </references>
      </pivotArea>
    </format>
    <format dxfId="1655">
      <pivotArea outline="0" collapsedLevelsAreSubtotals="1" fieldPosition="0">
        <references count="2">
          <reference field="4294967294" count="1" selected="0">
            <x v="1"/>
          </reference>
          <reference field="0" count="1" selected="0">
            <x v="1"/>
          </reference>
        </references>
      </pivotArea>
    </format>
    <format dxfId="1654">
      <pivotArea field="0" grandCol="1" outline="0" collapsedLevelsAreSubtotals="1" axis="axisCol" fieldPosition="0">
        <references count="1">
          <reference field="4294967294" count="1" selected="0">
            <x v="1"/>
          </reference>
        </references>
      </pivotArea>
    </format>
    <format dxfId="1653">
      <pivotArea field="0" grandCol="1" outline="0" collapsedLevelsAreSubtotals="1" axis="axisCol" fieldPosition="0">
        <references count="1">
          <reference field="4294967294" count="1" selected="0">
            <x v="1"/>
          </reference>
        </references>
      </pivotArea>
    </format>
    <format dxfId="1652">
      <pivotArea outline="0" collapsedLevelsAreSubtotals="1" fieldPosition="0"/>
    </format>
    <format dxfId="1651">
      <pivotArea type="all" dataOnly="0" outline="0" fieldPosition="0"/>
    </format>
    <format dxfId="1650">
      <pivotArea outline="0" collapsedLevelsAreSubtotals="1" fieldPosition="0"/>
    </format>
    <format dxfId="1649">
      <pivotArea type="origin" dataOnly="0" labelOnly="1" outline="0" fieldPosition="0"/>
    </format>
    <format dxfId="1648">
      <pivotArea field="0" type="button" dataOnly="0" labelOnly="1" outline="0" axis="axisCol" fieldPosition="0"/>
    </format>
    <format dxfId="1647">
      <pivotArea field="-2" type="button" dataOnly="0" labelOnly="1" outline="0" axis="axisCol" fieldPosition="1"/>
    </format>
    <format dxfId="1646">
      <pivotArea type="topRight" dataOnly="0" labelOnly="1" outline="0" fieldPosition="0"/>
    </format>
    <format dxfId="1645">
      <pivotArea field="1" type="button" dataOnly="0" labelOnly="1" outline="0" axis="axisRow" fieldPosition="0"/>
    </format>
    <format dxfId="1644">
      <pivotArea dataOnly="0" labelOnly="1" fieldPosition="0">
        <references count="1">
          <reference field="1" count="0"/>
        </references>
      </pivotArea>
    </format>
    <format dxfId="1643">
      <pivotArea dataOnly="0" labelOnly="1" grandRow="1" outline="0" fieldPosition="0"/>
    </format>
    <format dxfId="1642">
      <pivotArea dataOnly="0" labelOnly="1" fieldPosition="0">
        <references count="1">
          <reference field="0" count="2">
            <x v="0"/>
            <x v="1"/>
          </reference>
        </references>
      </pivotArea>
    </format>
    <format dxfId="1641">
      <pivotArea field="0" dataOnly="0" labelOnly="1" grandCol="1" outline="0" axis="axisCol" fieldPosition="0">
        <references count="1">
          <reference field="4294967294" count="1" selected="0">
            <x v="0"/>
          </reference>
        </references>
      </pivotArea>
    </format>
    <format dxfId="1640">
      <pivotArea field="0" dataOnly="0" labelOnly="1" grandCol="1" outline="0" axis="axisCol" fieldPosition="0">
        <references count="1">
          <reference field="4294967294" count="1" selected="0">
            <x v="1"/>
          </reference>
        </references>
      </pivotArea>
    </format>
    <format dxfId="1639">
      <pivotArea field="0" dataOnly="0" labelOnly="1" grandCol="1" outline="0" axis="axisCol" fieldPosition="0">
        <references count="1">
          <reference field="4294967294" count="1" selected="0">
            <x v="0"/>
          </reference>
        </references>
      </pivotArea>
    </format>
    <format dxfId="1638">
      <pivotArea field="0" dataOnly="0" labelOnly="1" grandCol="1" outline="0" axis="axisCol" fieldPosition="0">
        <references count="1">
          <reference field="4294967294" count="1" selected="0">
            <x v="1"/>
          </reference>
        </references>
      </pivotArea>
    </format>
    <format dxfId="1637">
      <pivotArea dataOnly="0" labelOnly="1" outline="0" fieldPosition="0">
        <references count="2">
          <reference field="4294967294" count="2">
            <x v="0"/>
            <x v="1"/>
          </reference>
          <reference field="0" count="1" selected="0">
            <x v="0"/>
          </reference>
        </references>
      </pivotArea>
    </format>
    <format dxfId="1636">
      <pivotArea dataOnly="0" labelOnly="1" outline="0" fieldPosition="0">
        <references count="2">
          <reference field="4294967294" count="2">
            <x v="0"/>
            <x v="1"/>
          </reference>
          <reference field="0" count="1" selected="0">
            <x v="1"/>
          </reference>
        </references>
      </pivotArea>
    </format>
    <format dxfId="1635">
      <pivotArea type="all" dataOnly="0" outline="0" fieldPosition="0"/>
    </format>
    <format dxfId="1634">
      <pivotArea outline="0" collapsedLevelsAreSubtotals="1" fieldPosition="0"/>
    </format>
    <format dxfId="1633">
      <pivotArea type="origin" dataOnly="0" labelOnly="1" outline="0" fieldPosition="0"/>
    </format>
    <format dxfId="1632">
      <pivotArea field="0" type="button" dataOnly="0" labelOnly="1" outline="0" axis="axisCol" fieldPosition="0"/>
    </format>
    <format dxfId="1631">
      <pivotArea field="-2" type="button" dataOnly="0" labelOnly="1" outline="0" axis="axisCol" fieldPosition="1"/>
    </format>
    <format dxfId="1630">
      <pivotArea type="topRight" dataOnly="0" labelOnly="1" outline="0" fieldPosition="0"/>
    </format>
    <format dxfId="1629">
      <pivotArea field="1" type="button" dataOnly="0" labelOnly="1" outline="0" axis="axisRow" fieldPosition="0"/>
    </format>
    <format dxfId="1628">
      <pivotArea dataOnly="0" labelOnly="1" fieldPosition="0">
        <references count="1">
          <reference field="1" count="0"/>
        </references>
      </pivotArea>
    </format>
    <format dxfId="1627">
      <pivotArea dataOnly="0" labelOnly="1" grandRow="1" outline="0" fieldPosition="0"/>
    </format>
    <format dxfId="1626">
      <pivotArea dataOnly="0" labelOnly="1" fieldPosition="0">
        <references count="1">
          <reference field="0" count="2">
            <x v="0"/>
            <x v="1"/>
          </reference>
        </references>
      </pivotArea>
    </format>
    <format dxfId="1625">
      <pivotArea field="0" dataOnly="0" labelOnly="1" grandCol="1" outline="0" axis="axisCol" fieldPosition="0">
        <references count="1">
          <reference field="4294967294" count="1" selected="0">
            <x v="0"/>
          </reference>
        </references>
      </pivotArea>
    </format>
    <format dxfId="1624">
      <pivotArea field="0" dataOnly="0" labelOnly="1" grandCol="1" outline="0" axis="axisCol" fieldPosition="0">
        <references count="1">
          <reference field="4294967294" count="1" selected="0">
            <x v="1"/>
          </reference>
        </references>
      </pivotArea>
    </format>
    <format dxfId="1623">
      <pivotArea field="0" dataOnly="0" labelOnly="1" grandCol="1" outline="0" axis="axisCol" fieldPosition="0">
        <references count="1">
          <reference field="4294967294" count="1" selected="0">
            <x v="0"/>
          </reference>
        </references>
      </pivotArea>
    </format>
    <format dxfId="1622">
      <pivotArea field="0" dataOnly="0" labelOnly="1" grandCol="1" outline="0" axis="axisCol" fieldPosition="0">
        <references count="1">
          <reference field="4294967294" count="1" selected="0">
            <x v="1"/>
          </reference>
        </references>
      </pivotArea>
    </format>
    <format dxfId="1621">
      <pivotArea dataOnly="0" labelOnly="1" outline="0" fieldPosition="0">
        <references count="2">
          <reference field="4294967294" count="2">
            <x v="0"/>
            <x v="1"/>
          </reference>
          <reference field="0" count="1" selected="0">
            <x v="0"/>
          </reference>
        </references>
      </pivotArea>
    </format>
    <format dxfId="1620">
      <pivotArea dataOnly="0" labelOnly="1" outline="0" fieldPosition="0">
        <references count="2">
          <reference field="4294967294" count="2">
            <x v="0"/>
            <x v="1"/>
          </reference>
          <reference field="0" count="1" selected="0">
            <x v="1"/>
          </reference>
        </references>
      </pivotArea>
    </format>
    <format dxfId="1619">
      <pivotArea type="all" dataOnly="0" outline="0" fieldPosition="0"/>
    </format>
    <format dxfId="1618">
      <pivotArea outline="0" collapsedLevelsAreSubtotals="1" fieldPosition="0"/>
    </format>
    <format dxfId="1617">
      <pivotArea type="origin" dataOnly="0" labelOnly="1" outline="0" fieldPosition="0"/>
    </format>
    <format dxfId="1616">
      <pivotArea field="0" type="button" dataOnly="0" labelOnly="1" outline="0" axis="axisCol" fieldPosition="0"/>
    </format>
    <format dxfId="1615">
      <pivotArea field="-2" type="button" dataOnly="0" labelOnly="1" outline="0" axis="axisCol" fieldPosition="1"/>
    </format>
    <format dxfId="1614">
      <pivotArea type="topRight" dataOnly="0" labelOnly="1" outline="0" fieldPosition="0"/>
    </format>
    <format dxfId="1613">
      <pivotArea field="1" type="button" dataOnly="0" labelOnly="1" outline="0" axis="axisRow" fieldPosition="0"/>
    </format>
    <format dxfId="1612">
      <pivotArea dataOnly="0" labelOnly="1" fieldPosition="0">
        <references count="1">
          <reference field="1" count="0"/>
        </references>
      </pivotArea>
    </format>
    <format dxfId="1611">
      <pivotArea dataOnly="0" labelOnly="1" grandRow="1" outline="0" fieldPosition="0"/>
    </format>
    <format dxfId="1610">
      <pivotArea dataOnly="0" labelOnly="1" fieldPosition="0">
        <references count="1">
          <reference field="0" count="2">
            <x v="0"/>
            <x v="1"/>
          </reference>
        </references>
      </pivotArea>
    </format>
    <format dxfId="1609">
      <pivotArea field="0" dataOnly="0" labelOnly="1" grandCol="1" outline="0" axis="axisCol" fieldPosition="0">
        <references count="1">
          <reference field="4294967294" count="1" selected="0">
            <x v="0"/>
          </reference>
        </references>
      </pivotArea>
    </format>
    <format dxfId="1608">
      <pivotArea field="0" dataOnly="0" labelOnly="1" grandCol="1" outline="0" axis="axisCol" fieldPosition="0">
        <references count="1">
          <reference field="4294967294" count="1" selected="0">
            <x v="1"/>
          </reference>
        </references>
      </pivotArea>
    </format>
    <format dxfId="1607">
      <pivotArea field="0" dataOnly="0" labelOnly="1" grandCol="1" outline="0" axis="axisCol" fieldPosition="0">
        <references count="1">
          <reference field="4294967294" count="1" selected="0">
            <x v="0"/>
          </reference>
        </references>
      </pivotArea>
    </format>
    <format dxfId="1606">
      <pivotArea field="0" dataOnly="0" labelOnly="1" grandCol="1" outline="0" axis="axisCol" fieldPosition="0">
        <references count="1">
          <reference field="4294967294" count="1" selected="0">
            <x v="1"/>
          </reference>
        </references>
      </pivotArea>
    </format>
    <format dxfId="1605">
      <pivotArea dataOnly="0" labelOnly="1" outline="0" fieldPosition="0">
        <references count="2">
          <reference field="4294967294" count="2">
            <x v="0"/>
            <x v="1"/>
          </reference>
          <reference field="0" count="1" selected="0">
            <x v="0"/>
          </reference>
        </references>
      </pivotArea>
    </format>
    <format dxfId="1604">
      <pivotArea dataOnly="0" labelOnly="1" outline="0" fieldPosition="0">
        <references count="2">
          <reference field="4294967294" count="2">
            <x v="0"/>
            <x v="1"/>
          </reference>
          <reference field="0" count="1" selected="0">
            <x v="1"/>
          </reference>
        </references>
      </pivotArea>
    </format>
  </formats>
  <conditionalFormats count="3">
    <conditionalFormat priority="103">
      <pivotAreas count="1">
        <pivotArea type="data" collapsedLevelsAreSubtotals="1" fieldPosition="0">
          <references count="3">
            <reference field="4294967294" count="1" selected="0">
              <x v="1"/>
            </reference>
            <reference field="0" count="1" selected="0">
              <x v="0"/>
            </reference>
            <reference field="1" count="3">
              <x v="1"/>
              <x v="2"/>
              <x v="3"/>
            </reference>
          </references>
        </pivotArea>
      </pivotAreas>
    </conditionalFormat>
    <conditionalFormat priority="102">
      <pivotAreas count="1">
        <pivotArea type="data" collapsedLevelsAreSubtotals="1" fieldPosition="0">
          <references count="3">
            <reference field="4294967294" count="1" selected="0">
              <x v="1"/>
            </reference>
            <reference field="0" count="1" selected="0">
              <x v="1"/>
            </reference>
            <reference field="1" count="3">
              <x v="1"/>
              <x v="2"/>
              <x v="3"/>
            </reference>
          </references>
        </pivotArea>
      </pivotAreas>
    </conditionalFormat>
    <conditionalFormat priority="101">
      <pivotAreas count="1">
        <pivotArea type="data" grandCol="1" collapsedLevelsAreSubtotals="1" fieldPosition="0">
          <references count="2">
            <reference field="4294967294" count="1" selected="0">
              <x v="1"/>
            </reference>
            <reference field="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eau croisé dynamique1" cacheId="6"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C7" firstHeaderRow="1" firstDataRow="2" firstDataCol="1"/>
  <pivotFields count="13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1"/>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pivotField showAll="0" defaultSubtotal="0"/>
    <pivotField showAl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s>
  <rowFields count="1">
    <field x="28"/>
  </rowFields>
  <rowItems count="3">
    <i>
      <x/>
    </i>
    <i>
      <x v="1"/>
    </i>
    <i t="grand">
      <x/>
    </i>
  </rowItems>
  <colFields count="1">
    <field x="11"/>
  </colFields>
  <colItems count="2">
    <i>
      <x/>
    </i>
    <i t="grand">
      <x/>
    </i>
  </colItems>
  <dataFields count="1">
    <dataField name="Nombre de q010_sexe" fld="28" subtotal="count" baseField="0" baseItem="0"/>
  </dataFields>
  <formats count="18">
    <format dxfId="1042">
      <pivotArea type="all" dataOnly="0" outline="0" fieldPosition="0"/>
    </format>
    <format dxfId="1041">
      <pivotArea outline="0" collapsedLevelsAreSubtotals="1" fieldPosition="0"/>
    </format>
    <format dxfId="1040">
      <pivotArea type="origin" dataOnly="0" labelOnly="1" outline="0" fieldPosition="0"/>
    </format>
    <format dxfId="1039">
      <pivotArea field="11" type="button" dataOnly="0" labelOnly="1" outline="0" axis="axisCol" fieldPosition="0"/>
    </format>
    <format dxfId="1038">
      <pivotArea type="topRight" dataOnly="0" labelOnly="1" outline="0" fieldPosition="0"/>
    </format>
    <format dxfId="1037">
      <pivotArea field="28" type="button" dataOnly="0" labelOnly="1" outline="0" axis="axisRow" fieldPosition="0"/>
    </format>
    <format dxfId="1036">
      <pivotArea dataOnly="0" labelOnly="1" fieldPosition="0">
        <references count="1">
          <reference field="28" count="0"/>
        </references>
      </pivotArea>
    </format>
    <format dxfId="1035">
      <pivotArea dataOnly="0" labelOnly="1" grandRow="1" outline="0" fieldPosition="0"/>
    </format>
    <format dxfId="1034">
      <pivotArea dataOnly="0" labelOnly="1" fieldPosition="0">
        <references count="1">
          <reference field="11" count="0"/>
        </references>
      </pivotArea>
    </format>
    <format dxfId="1033">
      <pivotArea dataOnly="0" labelOnly="1" grandCol="1" outline="0" fieldPosition="0"/>
    </format>
    <format dxfId="1032">
      <pivotArea dataOnly="0" grandRow="1" axis="axisRow" fieldPosition="0"/>
    </format>
    <format dxfId="1031">
      <pivotArea dataOnly="0" grandRow="1" axis="axisRow" fieldPosition="0"/>
    </format>
    <format dxfId="1030">
      <pivotArea outline="0" collapsedLevelsAreSubtotals="1" fieldPosition="0"/>
    </format>
    <format dxfId="1029">
      <pivotArea field="28" type="button" dataOnly="0" labelOnly="1" outline="0" axis="axisRow" fieldPosition="0"/>
    </format>
    <format dxfId="1028">
      <pivotArea dataOnly="0" labelOnly="1" fieldPosition="0">
        <references count="1">
          <reference field="28" count="0"/>
        </references>
      </pivotArea>
    </format>
    <format dxfId="1027">
      <pivotArea dataOnly="0" labelOnly="1" grandRow="1" outline="0" fieldPosition="0"/>
    </format>
    <format dxfId="1026">
      <pivotArea dataOnly="0" labelOnly="1" fieldPosition="0">
        <references count="1">
          <reference field="11" count="0"/>
        </references>
      </pivotArea>
    </format>
    <format dxfId="102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eau croisé dynamique6"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8:B62" firstHeaderRow="1" firstDataRow="1" firstDataCol="1"/>
  <pivotFields count="20">
    <pivotField showAll="0" defaultSubtotal="0"/>
    <pivotField showAll="0" defaultSubtotal="0"/>
    <pivotField showAll="0" defaultSubtotal="0"/>
    <pivotField showAll="0" defaultSubtotal="0"/>
    <pivotField showAll="0" defaultSubtotal="0"/>
    <pivotField showAll="0" defaultSubtotal="0"/>
    <pivotField showAll="0"/>
    <pivotField axis="axisRow" dataField="1" showAll="0" sortType="descending">
      <items count="5">
        <item h="1" x="0"/>
        <item x="1"/>
        <item x="3"/>
        <item x="2"/>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7"/>
  </rowFields>
  <rowItems count="4">
    <i>
      <x v="1"/>
    </i>
    <i>
      <x v="2"/>
    </i>
    <i>
      <x v="3"/>
    </i>
    <i t="grand">
      <x/>
    </i>
  </rowItems>
  <colItems count="1">
    <i/>
  </colItems>
  <dataFields count="1">
    <dataField name="#" fld="7" subtotal="count" baseField="0" baseItem="0"/>
  </dataFields>
  <formats count="12">
    <format dxfId="1054">
      <pivotArea grandRow="1" outline="0" collapsedLevelsAreSubtotals="1" fieldPosition="0"/>
    </format>
    <format dxfId="1053">
      <pivotArea dataOnly="0" labelOnly="1" grandRow="1" outline="0" fieldPosition="0"/>
    </format>
    <format dxfId="1052">
      <pivotArea type="all" dataOnly="0" outline="0" fieldPosition="0"/>
    </format>
    <format dxfId="1051">
      <pivotArea outline="0" collapsedLevelsAreSubtotals="1" fieldPosition="0"/>
    </format>
    <format dxfId="1050">
      <pivotArea field="7" type="button" dataOnly="0" labelOnly="1" outline="0" axis="axisRow" fieldPosition="0"/>
    </format>
    <format dxfId="1049">
      <pivotArea dataOnly="0" labelOnly="1" outline="0" axis="axisValues" fieldPosition="0"/>
    </format>
    <format dxfId="1048">
      <pivotArea dataOnly="0" labelOnly="1" fieldPosition="0">
        <references count="1">
          <reference field="7" count="0"/>
        </references>
      </pivotArea>
    </format>
    <format dxfId="1047">
      <pivotArea dataOnly="0" labelOnly="1" grandRow="1" outline="0" fieldPosition="0"/>
    </format>
    <format dxfId="1046">
      <pivotArea dataOnly="0" labelOnly="1" outline="0" axis="axisValues" fieldPosition="0"/>
    </format>
    <format dxfId="1045">
      <pivotArea field="7" type="button" dataOnly="0" labelOnly="1" outline="0" axis="axisRow" fieldPosition="0"/>
    </format>
    <format dxfId="1044">
      <pivotArea dataOnly="0" labelOnly="1" outline="0" axis="axisValues" fieldPosition="0"/>
    </format>
    <format dxfId="10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eau croisé dynamique5" cacheId="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5:I55" firstHeaderRow="1" firstDataRow="3" firstDataCol="1"/>
  <pivotFields count="20">
    <pivotField showAll="0" defaultSubtotal="0"/>
    <pivotField axis="axisRow" showAll="0">
      <items count="9">
        <item x="2"/>
        <item x="1"/>
        <item x="3"/>
        <item x="0"/>
        <item x="7"/>
        <item x="5"/>
        <item x="4"/>
        <item n="autre (non précisé)" x="6"/>
        <item t="default"/>
      </items>
    </pivotField>
    <pivotField showAll="0" defaultSubtotal="0"/>
    <pivotField showAll="0"/>
    <pivotField showAll="0" defaultSubtotal="0"/>
    <pivotField showAll="0" defaultSubtotal="0"/>
    <pivotField axis="axisCol" dataField="1" showAll="0" sortType="descending">
      <items count="5">
        <item h="1" x="2"/>
        <item n="nsnr" x="3"/>
        <item x="1"/>
        <item x="0"/>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s>
  <rowFields count="1">
    <field x="1"/>
  </rowFields>
  <rowItems count="8">
    <i>
      <x v="1"/>
    </i>
    <i>
      <x v="2"/>
    </i>
    <i>
      <x v="3"/>
    </i>
    <i>
      <x v="4"/>
    </i>
    <i>
      <x v="5"/>
    </i>
    <i>
      <x v="6"/>
    </i>
    <i>
      <x v="7"/>
    </i>
    <i t="grand">
      <x/>
    </i>
  </rowItems>
  <colFields count="2">
    <field x="6"/>
    <field x="-2"/>
  </colFields>
  <colItems count="8">
    <i>
      <x v="3"/>
      <x/>
    </i>
    <i r="1" i="1">
      <x v="1"/>
    </i>
    <i>
      <x v="2"/>
      <x/>
    </i>
    <i r="1" i="1">
      <x v="1"/>
    </i>
    <i>
      <x v="1"/>
      <x/>
    </i>
    <i r="1" i="1">
      <x v="1"/>
    </i>
    <i t="grand">
      <x/>
    </i>
    <i t="grand" i="1">
      <x/>
    </i>
  </colItems>
  <dataFields count="2">
    <dataField name="#" fld="6" subtotal="count" baseField="0" baseItem="0"/>
    <dataField name="%" fld="6" subtotal="count" showDataAs="percentOfRow" baseField="0" baseItem="1" numFmtId="10"/>
  </dataFields>
  <formats count="62">
    <format dxfId="1116">
      <pivotArea grandRow="1" outline="0" collapsedLevelsAreSubtotals="1" fieldPosition="0"/>
    </format>
    <format dxfId="1115">
      <pivotArea dataOnly="0" labelOnly="1" grandRow="1" outline="0" fieldPosition="0"/>
    </format>
    <format dxfId="1114">
      <pivotArea collapsedLevelsAreSubtotals="1" fieldPosition="0">
        <references count="1">
          <reference field="6" count="0"/>
        </references>
      </pivotArea>
    </format>
    <format dxfId="1113">
      <pivotArea field="6" type="button" dataOnly="0" labelOnly="1" outline="0" axis="axisCol" fieldPosition="0"/>
    </format>
    <format dxfId="1112">
      <pivotArea dataOnly="0" labelOnly="1" outline="0" axis="axisValues" fieldPosition="0"/>
    </format>
    <format dxfId="1111">
      <pivotArea dataOnly="0" labelOnly="1" fieldPosition="0">
        <references count="1">
          <reference field="6" count="0"/>
        </references>
      </pivotArea>
    </format>
    <format dxfId="1110">
      <pivotArea dataOnly="0" labelOnly="1" outline="0" axis="axisValues" fieldPosition="0"/>
    </format>
    <format dxfId="1109">
      <pivotArea type="all" dataOnly="0" outline="0" fieldPosition="0"/>
    </format>
    <format dxfId="1108">
      <pivotArea outline="0" collapsedLevelsAreSubtotals="1" fieldPosition="0"/>
    </format>
    <format dxfId="1107">
      <pivotArea field="6" type="button" dataOnly="0" labelOnly="1" outline="0" axis="axisCol" fieldPosition="0"/>
    </format>
    <format dxfId="1106">
      <pivotArea dataOnly="0" labelOnly="1" outline="0" axis="axisValues" fieldPosition="0"/>
    </format>
    <format dxfId="1105">
      <pivotArea dataOnly="0" labelOnly="1" fieldPosition="0">
        <references count="1">
          <reference field="6" count="0"/>
        </references>
      </pivotArea>
    </format>
    <format dxfId="1104">
      <pivotArea dataOnly="0" labelOnly="1" grandRow="1" outline="0" fieldPosition="0"/>
    </format>
    <format dxfId="1103">
      <pivotArea dataOnly="0" labelOnly="1" outline="0" axis="axisValues" fieldPosition="0"/>
    </format>
    <format dxfId="1102">
      <pivotArea collapsedLevelsAreSubtotals="1" fieldPosition="0">
        <references count="1">
          <reference field="6" count="0"/>
        </references>
      </pivotArea>
    </format>
    <format dxfId="1101">
      <pivotArea dataOnly="0" labelOnly="1" fieldPosition="0">
        <references count="1">
          <reference field="6" count="0"/>
        </references>
      </pivotArea>
    </format>
    <format dxfId="1100">
      <pivotArea collapsedLevelsAreSubtotals="1" fieldPosition="0">
        <references count="1">
          <reference field="6" count="0"/>
        </references>
      </pivotArea>
    </format>
    <format dxfId="1099">
      <pivotArea dataOnly="0" labelOnly="1" fieldPosition="0">
        <references count="1">
          <reference field="6" count="0"/>
        </references>
      </pivotArea>
    </format>
    <format dxfId="1098">
      <pivotArea collapsedLevelsAreSubtotals="1" fieldPosition="0">
        <references count="1">
          <reference field="6" count="0"/>
        </references>
      </pivotArea>
    </format>
    <format dxfId="1097">
      <pivotArea dataOnly="0" labelOnly="1" fieldPosition="0">
        <references count="1">
          <reference field="6" count="0"/>
        </references>
      </pivotArea>
    </format>
    <format dxfId="1096">
      <pivotArea outline="0" collapsedLevelsAreSubtotals="1" fieldPosition="0">
        <references count="1">
          <reference field="6" count="0" selected="0"/>
        </references>
      </pivotArea>
    </format>
    <format dxfId="1095">
      <pivotArea field="1" type="button" dataOnly="0" labelOnly="1" outline="0" axis="axisRow" fieldPosition="0"/>
    </format>
    <format dxfId="1094">
      <pivotArea dataOnly="0" labelOnly="1" fieldPosition="0">
        <references count="1">
          <reference field="1" count="5">
            <x v="1"/>
            <x v="2"/>
            <x v="3"/>
            <x v="4"/>
            <x v="5"/>
          </reference>
        </references>
      </pivotArea>
    </format>
    <format dxfId="1093">
      <pivotArea dataOnly="0" labelOnly="1" grandRow="1" outline="0" fieldPosition="0"/>
    </format>
    <format dxfId="1092">
      <pivotArea dataOnly="0" labelOnly="1" fieldPosition="0">
        <references count="1">
          <reference field="6" count="0"/>
        </references>
      </pivotArea>
    </format>
    <format dxfId="1091">
      <pivotArea outline="0" fieldPosition="0">
        <references count="1">
          <reference field="4294967294" count="1">
            <x v="1"/>
          </reference>
        </references>
      </pivotArea>
    </format>
    <format dxfId="1090">
      <pivotArea collapsedLevelsAreSubtotals="1" fieldPosition="0">
        <references count="3">
          <reference field="4294967294" count="1" selected="0">
            <x v="0"/>
          </reference>
          <reference field="1" count="5">
            <x v="1"/>
            <x v="2"/>
            <x v="3"/>
            <x v="4"/>
            <x v="5"/>
          </reference>
          <reference field="6" count="1" selected="0">
            <x v="3"/>
          </reference>
        </references>
      </pivotArea>
    </format>
    <format dxfId="1089">
      <pivotArea dataOnly="0" labelOnly="1" fieldPosition="0">
        <references count="1">
          <reference field="1" count="5">
            <x v="1"/>
            <x v="2"/>
            <x v="3"/>
            <x v="4"/>
            <x v="5"/>
          </reference>
        </references>
      </pivotArea>
    </format>
    <format dxfId="1088">
      <pivotArea collapsedLevelsAreSubtotals="1" fieldPosition="0">
        <references count="3">
          <reference field="4294967294" count="1" selected="0">
            <x v="0"/>
          </reference>
          <reference field="1" count="5">
            <x v="1"/>
            <x v="2"/>
            <x v="3"/>
            <x v="4"/>
            <x v="5"/>
          </reference>
          <reference field="6" count="1" selected="0">
            <x v="2"/>
          </reference>
        </references>
      </pivotArea>
    </format>
    <format dxfId="1087">
      <pivotArea collapsedLevelsAreSubtotals="1" fieldPosition="0">
        <references count="3">
          <reference field="4294967294" count="1" selected="0">
            <x v="0"/>
          </reference>
          <reference field="1" count="5">
            <x v="1"/>
            <x v="2"/>
            <x v="3"/>
            <x v="4"/>
            <x v="5"/>
          </reference>
          <reference field="6" count="1" selected="0">
            <x v="1"/>
          </reference>
        </references>
      </pivotArea>
    </format>
    <format dxfId="1086">
      <pivotArea collapsedLevelsAreSubtotals="1" fieldPosition="0">
        <references count="3">
          <reference field="4294967294" count="1" selected="0">
            <x v="1"/>
          </reference>
          <reference field="1" count="5">
            <x v="1"/>
            <x v="2"/>
            <x v="3"/>
            <x v="4"/>
            <x v="5"/>
          </reference>
          <reference field="6" count="1" selected="0">
            <x v="3"/>
          </reference>
        </references>
      </pivotArea>
    </format>
    <format dxfId="1085">
      <pivotArea collapsedLevelsAreSubtotals="1" fieldPosition="0">
        <references count="3">
          <reference field="4294967294" count="1" selected="0">
            <x v="1"/>
          </reference>
          <reference field="1" count="5">
            <x v="1"/>
            <x v="2"/>
            <x v="3"/>
            <x v="4"/>
            <x v="5"/>
          </reference>
          <reference field="6" count="1" selected="0">
            <x v="2"/>
          </reference>
        </references>
      </pivotArea>
    </format>
    <format dxfId="1084">
      <pivotArea collapsedLevelsAreSubtotals="1" fieldPosition="0">
        <references count="3">
          <reference field="4294967294" count="1" selected="0">
            <x v="1"/>
          </reference>
          <reference field="1" count="5">
            <x v="1"/>
            <x v="2"/>
            <x v="3"/>
            <x v="4"/>
            <x v="5"/>
          </reference>
          <reference field="6" count="1" selected="0">
            <x v="1"/>
          </reference>
        </references>
      </pivotArea>
    </format>
    <format dxfId="1083">
      <pivotArea field="6" dataOnly="0" labelOnly="1" grandCol="1" outline="0" offset="IV256" axis="axisCol" fieldPosition="0">
        <references count="1">
          <reference field="4294967294" count="1" selected="0">
            <x v="0"/>
          </reference>
        </references>
      </pivotArea>
    </format>
    <format dxfId="1082">
      <pivotArea field="6" dataOnly="0" labelOnly="1" grandCol="1" outline="0" offset="IV256" axis="axisCol" fieldPosition="0">
        <references count="1">
          <reference field="4294967294" count="1" selected="0">
            <x v="1"/>
          </reference>
        </references>
      </pivotArea>
    </format>
    <format dxfId="1081">
      <pivotArea dataOnly="0" labelOnly="1" outline="0" fieldPosition="0">
        <references count="2">
          <reference field="4294967294" count="2">
            <x v="0"/>
            <x v="1"/>
          </reference>
          <reference field="6" count="1" selected="0">
            <x v="3"/>
          </reference>
        </references>
      </pivotArea>
    </format>
    <format dxfId="1080">
      <pivotArea dataOnly="0" labelOnly="1" outline="0" fieldPosition="0">
        <references count="2">
          <reference field="4294967294" count="2">
            <x v="0"/>
            <x v="1"/>
          </reference>
          <reference field="6" count="1" selected="0">
            <x v="2"/>
          </reference>
        </references>
      </pivotArea>
    </format>
    <format dxfId="1079">
      <pivotArea dataOnly="0" labelOnly="1" outline="0" fieldPosition="0">
        <references count="2">
          <reference field="4294967294" count="2">
            <x v="0"/>
            <x v="1"/>
          </reference>
          <reference field="6" count="1" selected="0">
            <x v="1"/>
          </reference>
        </references>
      </pivotArea>
    </format>
    <format dxfId="1078">
      <pivotArea type="origin" dataOnly="0" labelOnly="1" outline="0" offset="A2" fieldPosition="0"/>
    </format>
    <format dxfId="1077">
      <pivotArea dataOnly="0" labelOnly="1" fieldPosition="0">
        <references count="1">
          <reference field="6" count="0"/>
        </references>
      </pivotArea>
    </format>
    <format dxfId="1076">
      <pivotArea field="6" dataOnly="0" labelOnly="1" grandCol="1" outline="0" offset="IV1" axis="axisCol" fieldPosition="0">
        <references count="1">
          <reference field="4294967294" count="1" selected="0">
            <x v="0"/>
          </reference>
        </references>
      </pivotArea>
    </format>
    <format dxfId="1075">
      <pivotArea field="6" dataOnly="0" labelOnly="1" grandCol="1" outline="0" offset="IV1" axis="axisCol" fieldPosition="0">
        <references count="1">
          <reference field="4294967294" count="1" selected="0">
            <x v="1"/>
          </reference>
        </references>
      </pivotArea>
    </format>
    <format dxfId="1074">
      <pivotArea field="6" grandRow="1" outline="0" collapsedLevelsAreSubtotals="1" axis="axisCol" fieldPosition="0">
        <references count="2">
          <reference field="4294967294" count="1" selected="0">
            <x v="1"/>
          </reference>
          <reference field="6" count="1" selected="0">
            <x v="3"/>
          </reference>
        </references>
      </pivotArea>
    </format>
    <format dxfId="1073">
      <pivotArea field="6" grandRow="1" outline="0" collapsedLevelsAreSubtotals="1" axis="axisCol" fieldPosition="0">
        <references count="2">
          <reference field="4294967294" count="1" selected="0">
            <x v="1"/>
          </reference>
          <reference field="6" count="1" selected="0">
            <x v="3"/>
          </reference>
        </references>
      </pivotArea>
    </format>
    <format dxfId="1072">
      <pivotArea field="6" grandRow="1" outline="0" collapsedLevelsAreSubtotals="1" axis="axisCol" fieldPosition="0">
        <references count="2">
          <reference field="4294967294" count="1" selected="0">
            <x v="1"/>
          </reference>
          <reference field="6" count="1" selected="0">
            <x v="2"/>
          </reference>
        </references>
      </pivotArea>
    </format>
    <format dxfId="1071">
      <pivotArea field="6" grandRow="1" outline="0" collapsedLevelsAreSubtotals="1" axis="axisCol" fieldPosition="0">
        <references count="2">
          <reference field="4294967294" count="1" selected="0">
            <x v="1"/>
          </reference>
          <reference field="6" count="1" selected="0">
            <x v="2"/>
          </reference>
        </references>
      </pivotArea>
    </format>
    <format dxfId="1070">
      <pivotArea field="6" grandRow="1" outline="0" collapsedLevelsAreSubtotals="1" axis="axisCol" fieldPosition="0">
        <references count="2">
          <reference field="4294967294" count="1" selected="0">
            <x v="1"/>
          </reference>
          <reference field="6" count="1" selected="0">
            <x v="1"/>
          </reference>
        </references>
      </pivotArea>
    </format>
    <format dxfId="1069">
      <pivotArea field="6" grandRow="1" outline="0" collapsedLevelsAreSubtotals="1" axis="axisCol" fieldPosition="0">
        <references count="2">
          <reference field="4294967294" count="1" selected="0">
            <x v="1"/>
          </reference>
          <reference field="6" count="1" selected="0">
            <x v="1"/>
          </reference>
        </references>
      </pivotArea>
    </format>
    <format dxfId="1068">
      <pivotArea grandRow="1" grandCol="1" outline="0" collapsedLevelsAreSubtotals="1" fieldPosition="0">
        <references count="1">
          <reference field="4294967294" count="1" selected="0">
            <x v="0"/>
          </reference>
        </references>
      </pivotArea>
    </format>
    <format dxfId="1067">
      <pivotArea field="6" dataOnly="0" labelOnly="1" grandCol="1" outline="0" axis="axisCol" fieldPosition="0">
        <references count="1">
          <reference field="4294967294" count="1" selected="0">
            <x v="0"/>
          </reference>
        </references>
      </pivotArea>
    </format>
    <format dxfId="1066">
      <pivotArea field="6" dataOnly="0" labelOnly="1" grandCol="1" outline="0" axis="axisCol" fieldPosition="0">
        <references count="1">
          <reference field="4294967294" count="1" selected="0">
            <x v="1"/>
          </reference>
        </references>
      </pivotArea>
    </format>
    <format dxfId="1065">
      <pivotArea collapsedLevelsAreSubtotals="1" fieldPosition="0">
        <references count="3">
          <reference field="4294967294" count="1" selected="0">
            <x v="0"/>
          </reference>
          <reference field="1" count="7">
            <x v="1"/>
            <x v="2"/>
            <x v="3"/>
            <x v="4"/>
            <x v="5"/>
            <x v="6"/>
            <x v="7"/>
          </reference>
          <reference field="6" count="1" selected="0">
            <x v="3"/>
          </reference>
        </references>
      </pivotArea>
    </format>
    <format dxfId="1064">
      <pivotArea collapsedLevelsAreSubtotals="1" fieldPosition="0">
        <references count="3">
          <reference field="4294967294" count="1" selected="0">
            <x v="1"/>
          </reference>
          <reference field="1" count="7">
            <x v="1"/>
            <x v="2"/>
            <x v="3"/>
            <x v="4"/>
            <x v="5"/>
            <x v="6"/>
            <x v="7"/>
          </reference>
          <reference field="6" count="1" selected="0">
            <x v="3"/>
          </reference>
        </references>
      </pivotArea>
    </format>
    <format dxfId="1063">
      <pivotArea collapsedLevelsAreSubtotals="1" fieldPosition="0">
        <references count="3">
          <reference field="4294967294" count="1" selected="0">
            <x v="1"/>
          </reference>
          <reference field="1" count="7">
            <x v="1"/>
            <x v="2"/>
            <x v="3"/>
            <x v="4"/>
            <x v="5"/>
            <x v="6"/>
            <x v="7"/>
          </reference>
          <reference field="6" count="1" selected="0">
            <x v="2"/>
          </reference>
        </references>
      </pivotArea>
    </format>
    <format dxfId="1062">
      <pivotArea collapsedLevelsAreSubtotals="1" fieldPosition="0">
        <references count="3">
          <reference field="4294967294" count="1" selected="0">
            <x v="1"/>
          </reference>
          <reference field="1" count="7">
            <x v="1"/>
            <x v="2"/>
            <x v="3"/>
            <x v="4"/>
            <x v="5"/>
            <x v="6"/>
            <x v="7"/>
          </reference>
          <reference field="6" count="1" selected="0">
            <x v="1"/>
          </reference>
        </references>
      </pivotArea>
    </format>
    <format dxfId="1061">
      <pivotArea collapsedLevelsAreSubtotals="1" fieldPosition="0">
        <references count="3">
          <reference field="4294967294" count="1" selected="0">
            <x v="0"/>
          </reference>
          <reference field="1" count="7">
            <x v="1"/>
            <x v="2"/>
            <x v="3"/>
            <x v="4"/>
            <x v="5"/>
            <x v="6"/>
            <x v="7"/>
          </reference>
          <reference field="6" count="1" selected="0">
            <x v="2"/>
          </reference>
        </references>
      </pivotArea>
    </format>
    <format dxfId="1060">
      <pivotArea collapsedLevelsAreSubtotals="1" fieldPosition="0">
        <references count="3">
          <reference field="4294967294" count="1" selected="0">
            <x v="0"/>
          </reference>
          <reference field="1" count="7">
            <x v="1"/>
            <x v="2"/>
            <x v="3"/>
            <x v="4"/>
            <x v="5"/>
            <x v="6"/>
            <x v="7"/>
          </reference>
          <reference field="6" count="1" selected="0">
            <x v="1"/>
          </reference>
        </references>
      </pivotArea>
    </format>
    <format dxfId="1059">
      <pivotArea grandRow="1" grandCol="1" outline="0" collapsedLevelsAreSubtotals="1" fieldPosition="0">
        <references count="1">
          <reference field="4294967294" count="1" selected="0">
            <x v="0"/>
          </reference>
        </references>
      </pivotArea>
    </format>
    <format dxfId="1058">
      <pivotArea field="6" grandCol="1" outline="0" collapsedLevelsAreSubtotals="1" axis="axisCol" fieldPosition="0">
        <references count="1">
          <reference field="4294967294" count="1" selected="0">
            <x v="1"/>
          </reference>
        </references>
      </pivotArea>
    </format>
    <format dxfId="1057">
      <pivotArea field="6" grandCol="1" outline="0" collapsedLevelsAreSubtotals="1" axis="axisCol" fieldPosition="0">
        <references count="1">
          <reference field="4294967294" count="1" selected="0">
            <x v="1"/>
          </reference>
        </references>
      </pivotArea>
    </format>
    <format dxfId="1056">
      <pivotArea grandRow="1" grandCol="1" outline="0" collapsedLevelsAreSubtotals="1" fieldPosition="0">
        <references count="1">
          <reference field="4294967294" count="1" selected="0">
            <x v="1"/>
          </reference>
        </references>
      </pivotArea>
    </format>
    <format dxfId="1055">
      <pivotArea grandRow="1" grandCol="1" outline="0" collapsedLevelsAreSubtotals="1" fieldPosition="0">
        <references count="1">
          <reference field="4294967294" count="1" selected="0">
            <x v="1"/>
          </reference>
        </references>
      </pivotArea>
    </format>
  </formats>
  <conditionalFormats count="4">
    <conditionalFormat priority="1">
      <pivotAreas count="1">
        <pivotArea type="data" grandCol="1" collapsedLevelsAreSubtotals="1" fieldPosition="0">
          <references count="2">
            <reference field="4294967294" count="1" selected="0">
              <x v="1"/>
            </reference>
            <reference field="1" count="7">
              <x v="1"/>
              <x v="2"/>
              <x v="3"/>
              <x v="4"/>
              <x v="5"/>
              <x v="6"/>
              <x v="7"/>
            </reference>
          </references>
        </pivotArea>
      </pivotAreas>
    </conditionalFormat>
    <conditionalFormat priority="9">
      <pivotAreas count="1">
        <pivotArea type="data" collapsedLevelsAreSubtotals="1" fieldPosition="0">
          <references count="3">
            <reference field="4294967294" count="1" selected="0">
              <x v="1"/>
            </reference>
            <reference field="1" count="5">
              <x v="1"/>
              <x v="2"/>
              <x v="3"/>
              <x v="4"/>
              <x v="5"/>
            </reference>
            <reference field="6" count="1" selected="0">
              <x v="3"/>
            </reference>
          </references>
        </pivotArea>
      </pivotAreas>
    </conditionalFormat>
    <conditionalFormat priority="8">
      <pivotAreas count="1">
        <pivotArea type="data" collapsedLevelsAreSubtotals="1" fieldPosition="0">
          <references count="3">
            <reference field="4294967294" count="1" selected="0">
              <x v="1"/>
            </reference>
            <reference field="1" count="5">
              <x v="1"/>
              <x v="2"/>
              <x v="3"/>
              <x v="4"/>
              <x v="5"/>
            </reference>
            <reference field="6" count="1" selected="0">
              <x v="2"/>
            </reference>
          </references>
        </pivotArea>
      </pivotAreas>
    </conditionalFormat>
    <conditionalFormat priority="7">
      <pivotAreas count="1">
        <pivotArea type="data" collapsedLevelsAreSubtotals="1" fieldPosition="0">
          <references count="3">
            <reference field="4294967294" count="1" selected="0">
              <x v="1"/>
            </reference>
            <reference field="1" count="5">
              <x v="1"/>
              <x v="2"/>
              <x v="3"/>
              <x v="4"/>
              <x v="5"/>
            </reference>
            <reference field="6" count="1" selected="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eau croisé dynamique4" cacheId="7"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3:C41" firstHeaderRow="1" firstDataRow="2" firstDataCol="1"/>
  <pivotFields count="139">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defaultSubtotal="0"/>
    <pivotField axis="axisCol" showAll="0">
      <items count="5">
        <item h="1" x="3"/>
        <item h="1" x="1"/>
        <item h="1" x="0"/>
        <item x="2"/>
        <item t="default"/>
      </items>
    </pivotField>
    <pivotField dataField="1" showAll="0"/>
    <pivotField dataField="1" showAll="0"/>
    <pivotField showAll="0">
      <items count="3">
        <item x="1"/>
        <item x="0"/>
        <item t="default"/>
      </items>
    </pivotField>
    <pivotField dataField="1" showAll="0"/>
    <pivotField dataField="1" showAll="0"/>
    <pivotField dataField="1" showAll="0"/>
    <pivotField dataField="1" showAll="0"/>
    <pivotField showAll="0"/>
    <pivotField dataField="1" showAll="0" defaultSubtotal="0"/>
    <pivotField showAll="0">
      <items count="3">
        <item x="1"/>
        <item x="0"/>
        <item t="default"/>
      </items>
    </pivotField>
    <pivotField showAll="0"/>
    <pivotField showAll="0" defaultSubtotal="0"/>
  </pivotFields>
  <rowFields count="1">
    <field x="-2"/>
  </rowFields>
  <rowItems count="7">
    <i>
      <x/>
    </i>
    <i i="1">
      <x v="1"/>
    </i>
    <i i="2">
      <x v="2"/>
    </i>
    <i i="3">
      <x v="3"/>
    </i>
    <i i="4">
      <x v="4"/>
    </i>
    <i i="5">
      <x v="5"/>
    </i>
    <i i="6">
      <x v="6"/>
    </i>
  </rowItems>
  <colFields count="1">
    <field x="126"/>
  </colFields>
  <colItems count="2">
    <i>
      <x v="3"/>
    </i>
    <i t="grand">
      <x/>
    </i>
  </colItems>
  <dataFields count="7">
    <dataField name="Problèmes de transport" fld="128" baseField="110" baseItem="1"/>
    <dataField name="Problèmes liés à l'insécurité" fld="127" baseField="110" baseItem="1"/>
    <dataField name="Problèmes technique sur le réseau" fld="132" baseField="110" baseItem="1"/>
    <dataField name="Difficultés politiques" fld="133" baseField="110" baseItem="1"/>
    <dataField name="Problèmes d'infrastructures" fld="131" baseField="110" baseItem="1"/>
    <dataField name="Secheresse" fld="130" baseField="4" baseItem="3"/>
    <dataField name="Marchand pas venu à temps / plus d'eau" fld="135" baseField="126" baseItem="3"/>
  </dataFields>
  <formats count="22">
    <format dxfId="1138">
      <pivotArea type="all" dataOnly="0" outline="0" fieldPosition="0"/>
    </format>
    <format dxfId="1137">
      <pivotArea outline="0" collapsedLevelsAreSubtotals="1" fieldPosition="0"/>
    </format>
    <format dxfId="1136">
      <pivotArea type="origin" dataOnly="0" labelOnly="1" outline="0" fieldPosition="0"/>
    </format>
    <format dxfId="1135">
      <pivotArea field="126" type="button" dataOnly="0" labelOnly="1" outline="0" axis="axisCol" fieldPosition="0"/>
    </format>
    <format dxfId="1134">
      <pivotArea type="topRight" dataOnly="0" labelOnly="1" outline="0" fieldPosition="0"/>
    </format>
    <format dxfId="1133">
      <pivotArea field="-2" type="button" dataOnly="0" labelOnly="1" outline="0" axis="axisRow" fieldPosition="0"/>
    </format>
    <format dxfId="1132">
      <pivotArea dataOnly="0" labelOnly="1" outline="0" fieldPosition="0">
        <references count="1">
          <reference field="4294967294" count="5">
            <x v="0"/>
            <x v="1"/>
            <x v="2"/>
            <x v="3"/>
            <x v="4"/>
          </reference>
        </references>
      </pivotArea>
    </format>
    <format dxfId="1131">
      <pivotArea dataOnly="0" labelOnly="1" fieldPosition="0">
        <references count="1">
          <reference field="126" count="0"/>
        </references>
      </pivotArea>
    </format>
    <format dxfId="1130">
      <pivotArea dataOnly="0" labelOnly="1" grandCol="1" outline="0" fieldPosition="0"/>
    </format>
    <format dxfId="1129">
      <pivotArea outline="0" collapsedLevelsAreSubtotals="1" fieldPosition="0"/>
    </format>
    <format dxfId="1128">
      <pivotArea field="-2" type="button" dataOnly="0" labelOnly="1" outline="0" axis="axisRow" fieldPosition="0"/>
    </format>
    <format dxfId="1127">
      <pivotArea dataOnly="0" labelOnly="1" outline="0" fieldPosition="0">
        <references count="1">
          <reference field="4294967294" count="6">
            <x v="0"/>
            <x v="1"/>
            <x v="2"/>
            <x v="3"/>
            <x v="4"/>
            <x v="5"/>
          </reference>
        </references>
      </pivotArea>
    </format>
    <format dxfId="1126">
      <pivotArea dataOnly="0" labelOnly="1" fieldPosition="0">
        <references count="1">
          <reference field="126" count="0"/>
        </references>
      </pivotArea>
    </format>
    <format dxfId="1125">
      <pivotArea dataOnly="0" labelOnly="1" grandCol="1" outline="0" fieldPosition="0"/>
    </format>
    <format dxfId="1124">
      <pivotArea outline="0" collapsedLevelsAreSubtotals="1" fieldPosition="0">
        <references count="1">
          <reference field="126" count="0" selected="0"/>
        </references>
      </pivotArea>
    </format>
    <format dxfId="1123">
      <pivotArea dataOnly="0" outline="0" fieldPosition="0">
        <references count="1">
          <reference field="4294967294" count="6">
            <x v="0"/>
            <x v="1"/>
            <x v="2"/>
            <x v="3"/>
            <x v="4"/>
            <x v="5"/>
          </reference>
        </references>
      </pivotArea>
    </format>
    <format dxfId="1122">
      <pivotArea dataOnly="0" outline="0" fieldPosition="0">
        <references count="1">
          <reference field="4294967294" count="6">
            <x v="0"/>
            <x v="1"/>
            <x v="2"/>
            <x v="3"/>
            <x v="4"/>
            <x v="5"/>
          </reference>
        </references>
      </pivotArea>
    </format>
    <format dxfId="1121">
      <pivotArea dataOnly="0" outline="0" fieldPosition="0">
        <references count="1">
          <reference field="4294967294" count="6">
            <x v="0"/>
            <x v="1"/>
            <x v="2"/>
            <x v="3"/>
            <x v="4"/>
            <x v="5"/>
          </reference>
        </references>
      </pivotArea>
    </format>
    <format dxfId="1120">
      <pivotArea collapsedLevelsAreSubtotals="1" fieldPosition="0">
        <references count="1">
          <reference field="4294967294" count="1">
            <x v="6"/>
          </reference>
        </references>
      </pivotArea>
    </format>
    <format dxfId="1119">
      <pivotArea collapsedLevelsAreSubtotals="1" fieldPosition="0">
        <references count="1">
          <reference field="4294967294" count="1">
            <x v="6"/>
          </reference>
        </references>
      </pivotArea>
    </format>
    <format dxfId="1118">
      <pivotArea dataOnly="0" labelOnly="1" outline="0" fieldPosition="0">
        <references count="1">
          <reference field="4294967294" count="1">
            <x v="6"/>
          </reference>
        </references>
      </pivotArea>
    </format>
    <format dxfId="1117">
      <pivotArea field="126" grandCol="1" collapsedLevelsAreSubtotals="1" axis="axisCol"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eau croisé dynamique3"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0:I30" firstHeaderRow="1" firstDataRow="3" firstDataCol="1"/>
  <pivotFields count="139">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items count="9">
        <item h="1" x="2"/>
        <item x="1"/>
        <item x="3"/>
        <item x="0"/>
        <item x="7"/>
        <item x="5"/>
        <item x="4"/>
        <item n="non précisé" x="6"/>
        <item t="default"/>
      </items>
    </pivotField>
    <pivotField showAll="0" defaultSubtotal="0"/>
    <pivotField showAll="0"/>
    <pivotField showAll="0" defaultSubtotal="0"/>
    <pivotField showAll="0" defaultSubtotal="0"/>
    <pivotField showAll="0"/>
    <pivotField showAll="0" defaultSubtotal="0"/>
    <pivotField axis="axisCol" dataField="1" showAll="0" sortType="descending">
      <items count="5">
        <item h="1" x="3"/>
        <item n="NSNR" x="1"/>
        <item x="0"/>
        <item x="2"/>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s>
  <rowFields count="1">
    <field x="119"/>
  </rowFields>
  <rowItems count="8">
    <i>
      <x v="1"/>
    </i>
    <i>
      <x v="2"/>
    </i>
    <i>
      <x v="3"/>
    </i>
    <i>
      <x v="4"/>
    </i>
    <i>
      <x v="5"/>
    </i>
    <i>
      <x v="6"/>
    </i>
    <i>
      <x v="7"/>
    </i>
    <i t="grand">
      <x/>
    </i>
  </rowItems>
  <colFields count="2">
    <field x="-2"/>
    <field x="126"/>
  </colFields>
  <colItems count="8">
    <i>
      <x/>
      <x v="2"/>
    </i>
    <i r="1">
      <x v="3"/>
    </i>
    <i r="1">
      <x v="1"/>
    </i>
    <i i="1">
      <x v="1"/>
      <x v="2"/>
    </i>
    <i r="1" i="1">
      <x v="3"/>
    </i>
    <i r="1" i="1">
      <x v="1"/>
    </i>
    <i t="grand">
      <x/>
    </i>
    <i t="grand" i="1">
      <x/>
    </i>
  </colItems>
  <dataFields count="2">
    <dataField name="#IP" fld="126" subtotal="count" baseField="0" baseItem="0"/>
    <dataField name="%IP" fld="126" subtotal="count" showDataAs="percentOfRow" baseField="0" baseItem="2" numFmtId="9"/>
  </dataFields>
  <formats count="38">
    <format dxfId="1176">
      <pivotArea outline="0" collapsedLevelsAreSubtotals="1" fieldPosition="0">
        <references count="1">
          <reference field="4294967294" count="1" selected="0">
            <x v="1"/>
          </reference>
        </references>
      </pivotArea>
    </format>
    <format dxfId="1175">
      <pivotArea outline="0" collapsedLevelsAreSubtotals="1" fieldPosition="0">
        <references count="1">
          <reference field="4294967294" count="1" selected="0">
            <x v="1"/>
          </reference>
        </references>
      </pivotArea>
    </format>
    <format dxfId="1174">
      <pivotArea type="all" dataOnly="0" outline="0" fieldPosition="0"/>
    </format>
    <format dxfId="1173">
      <pivotArea outline="0" collapsedLevelsAreSubtotals="1" fieldPosition="0"/>
    </format>
    <format dxfId="1172">
      <pivotArea field="126" type="button" dataOnly="0" labelOnly="1" outline="0" axis="axisCol" fieldPosition="1"/>
    </format>
    <format dxfId="1171">
      <pivotArea dataOnly="0" labelOnly="1" fieldPosition="0">
        <references count="1">
          <reference field="126" count="0"/>
        </references>
      </pivotArea>
    </format>
    <format dxfId="1170">
      <pivotArea dataOnly="0" labelOnly="1" grandRow="1" outline="0" fieldPosition="0"/>
    </format>
    <format dxfId="1169">
      <pivotArea dataOnly="0" labelOnly="1" outline="0" fieldPosition="0">
        <references count="1">
          <reference field="4294967294" count="2">
            <x v="0"/>
            <x v="1"/>
          </reference>
        </references>
      </pivotArea>
    </format>
    <format dxfId="1168">
      <pivotArea type="all" dataOnly="0" outline="0" fieldPosition="0"/>
    </format>
    <format dxfId="1167">
      <pivotArea outline="0" collapsedLevelsAreSubtotals="1" fieldPosition="0"/>
    </format>
    <format dxfId="1166">
      <pivotArea field="126" type="button" dataOnly="0" labelOnly="1" outline="0" axis="axisCol" fieldPosition="1"/>
    </format>
    <format dxfId="1165">
      <pivotArea dataOnly="0" labelOnly="1" fieldPosition="0">
        <references count="1">
          <reference field="126" count="0"/>
        </references>
      </pivotArea>
    </format>
    <format dxfId="1164">
      <pivotArea dataOnly="0" labelOnly="1" grandRow="1" outline="0" fieldPosition="0"/>
    </format>
    <format dxfId="1163">
      <pivotArea dataOnly="0" labelOnly="1" outline="0" fieldPosition="0">
        <references count="1">
          <reference field="4294967294" count="2">
            <x v="0"/>
            <x v="1"/>
          </reference>
        </references>
      </pivotArea>
    </format>
    <format dxfId="1162">
      <pivotArea collapsedLevelsAreSubtotals="1" fieldPosition="0">
        <references count="2">
          <reference field="4294967294" count="1" selected="0">
            <x v="0"/>
          </reference>
          <reference field="126" count="0"/>
        </references>
      </pivotArea>
    </format>
    <format dxfId="1161">
      <pivotArea dataOnly="0" labelOnly="1" fieldPosition="0">
        <references count="1">
          <reference field="126" count="0"/>
        </references>
      </pivotArea>
    </format>
    <format dxfId="1160">
      <pivotArea collapsedLevelsAreSubtotals="1" fieldPosition="0">
        <references count="2">
          <reference field="4294967294" count="1" selected="0">
            <x v="0"/>
          </reference>
          <reference field="126" count="0"/>
        </references>
      </pivotArea>
    </format>
    <format dxfId="1159">
      <pivotArea dataOnly="0" labelOnly="1" fieldPosition="0">
        <references count="1">
          <reference field="126" count="0"/>
        </references>
      </pivotArea>
    </format>
    <format dxfId="1158">
      <pivotArea collapsedLevelsAreSubtotals="1" fieldPosition="0">
        <references count="2">
          <reference field="4294967294" count="1" selected="0">
            <x v="1"/>
          </reference>
          <reference field="126" count="0"/>
        </references>
      </pivotArea>
    </format>
    <format dxfId="1157">
      <pivotArea collapsedLevelsAreSubtotals="1" fieldPosition="0">
        <references count="2">
          <reference field="4294967294" count="1" selected="0">
            <x v="1"/>
          </reference>
          <reference field="126" count="0"/>
        </references>
      </pivotArea>
    </format>
    <format dxfId="1156">
      <pivotArea dataOnly="0" fieldPosition="0">
        <references count="1">
          <reference field="126" count="0"/>
        </references>
      </pivotArea>
    </format>
    <format dxfId="1155">
      <pivotArea collapsedLevelsAreSubtotals="1" fieldPosition="0">
        <references count="3">
          <reference field="4294967294" count="1" selected="0">
            <x v="0"/>
          </reference>
          <reference field="119" count="5">
            <x v="1"/>
            <x v="2"/>
            <x v="3"/>
            <x v="4"/>
            <x v="5"/>
          </reference>
          <reference field="126" count="2" selected="0">
            <x v="1"/>
            <x v="3"/>
          </reference>
        </references>
      </pivotArea>
    </format>
    <format dxfId="1154">
      <pivotArea grandRow="1" outline="0" collapsedLevelsAreSubtotals="1" fieldPosition="0"/>
    </format>
    <format dxfId="1153">
      <pivotArea grandRow="1" outline="0" collapsedLevelsAreSubtotals="1" fieldPosition="0"/>
    </format>
    <format dxfId="1152">
      <pivotArea field="126" grandRow="1" outline="0" collapsedLevelsAreSubtotals="1" axis="axisCol" fieldPosition="1">
        <references count="2">
          <reference field="4294967294" count="1" selected="0">
            <x v="1"/>
          </reference>
          <reference field="126" count="0" selected="0"/>
        </references>
      </pivotArea>
    </format>
    <format dxfId="1151">
      <pivotArea field="119" grandCol="1" collapsedLevelsAreSubtotals="1" axis="axisRow" fieldPosition="0">
        <references count="2">
          <reference field="4294967294" count="2" selected="0">
            <x v="0"/>
            <x v="1"/>
          </reference>
          <reference field="119" count="5">
            <x v="1"/>
            <x v="2"/>
            <x v="3"/>
            <x v="4"/>
            <x v="5"/>
          </reference>
        </references>
      </pivotArea>
    </format>
    <format dxfId="1150">
      <pivotArea type="origin" dataOnly="0" labelOnly="1" outline="0" offset="A2" fieldPosition="0"/>
    </format>
    <format dxfId="1149">
      <pivotArea dataOnly="0" labelOnly="1" outline="0" fieldPosition="0">
        <references count="1">
          <reference field="4294967294" count="2">
            <x v="0"/>
            <x v="1"/>
          </reference>
        </references>
      </pivotArea>
    </format>
    <format dxfId="1148">
      <pivotArea dataOnly="0" labelOnly="1" fieldPosition="0">
        <references count="1">
          <reference field="119" count="0"/>
        </references>
      </pivotArea>
    </format>
    <format dxfId="1147">
      <pivotArea field="126" dataOnly="0" labelOnly="1" grandCol="1" outline="0" offset="IV256" axis="axisCol" fieldPosition="1">
        <references count="1">
          <reference field="4294967294" count="1" selected="0">
            <x v="0"/>
          </reference>
        </references>
      </pivotArea>
    </format>
    <format dxfId="1146">
      <pivotArea field="126" dataOnly="0" labelOnly="1" grandCol="1" outline="0" offset="IV256" axis="axisCol" fieldPosition="1">
        <references count="1">
          <reference field="4294967294" count="1" selected="0">
            <x v="1"/>
          </reference>
        </references>
      </pivotArea>
    </format>
    <format dxfId="1145">
      <pivotArea dataOnly="0" labelOnly="1" fieldPosition="0">
        <references count="2">
          <reference field="4294967294" count="1" selected="0">
            <x v="0"/>
          </reference>
          <reference field="126" count="0"/>
        </references>
      </pivotArea>
    </format>
    <format dxfId="1144">
      <pivotArea dataOnly="0" labelOnly="1" fieldPosition="0">
        <references count="2">
          <reference field="4294967294" count="1" selected="0">
            <x v="1"/>
          </reference>
          <reference field="126" count="0"/>
        </references>
      </pivotArea>
    </format>
    <format dxfId="1143">
      <pivotArea field="126" dataOnly="0" labelOnly="1" grandCol="1" outline="0" offset="IV1" axis="axisCol" fieldPosition="1">
        <references count="1">
          <reference field="4294967294" count="1" selected="0">
            <x v="0"/>
          </reference>
        </references>
      </pivotArea>
    </format>
    <format dxfId="1142">
      <pivotArea field="126" dataOnly="0" labelOnly="1" grandCol="1" outline="0" offset="IV1" axis="axisCol" fieldPosition="1">
        <references count="1">
          <reference field="4294967294" count="1" selected="0">
            <x v="1"/>
          </reference>
        </references>
      </pivotArea>
    </format>
    <format dxfId="1141">
      <pivotArea field="126" grandCol="1" outline="0" collapsedLevelsAreSubtotals="1" axis="axisCol" fieldPosition="1">
        <references count="1">
          <reference field="4294967294" count="1" selected="0">
            <x v="1"/>
          </reference>
        </references>
      </pivotArea>
    </format>
    <format dxfId="1140">
      <pivotArea field="126" dataOnly="0" labelOnly="1" grandCol="1" outline="0" axis="axisCol" fieldPosition="1">
        <references count="1">
          <reference field="4294967294" count="1" selected="0">
            <x v="0"/>
          </reference>
        </references>
      </pivotArea>
    </format>
    <format dxfId="1139">
      <pivotArea field="126" dataOnly="0" labelOnly="1" grandCol="1" outline="0" axis="axisCol" fieldPosition="1">
        <references count="1">
          <reference field="4294967294" count="1" selected="0">
            <x v="1"/>
          </reference>
        </references>
      </pivotArea>
    </format>
  </formats>
  <conditionalFormats count="4">
    <conditionalFormat priority="2">
      <pivotAreas count="1">
        <pivotArea type="data" grandCol="1" collapsedLevelsAreSubtotals="1" fieldPosition="0">
          <references count="2">
            <reference field="4294967294" count="1" selected="0">
              <x v="1"/>
            </reference>
            <reference field="119" count="7">
              <x v="1"/>
              <x v="2"/>
              <x v="3"/>
              <x v="4"/>
              <x v="5"/>
              <x v="6"/>
              <x v="7"/>
            </reference>
          </references>
        </pivotArea>
      </pivotAreas>
    </conditionalFormat>
    <conditionalFormat priority="4">
      <pivotAreas count="1">
        <pivotArea type="data" collapsedLevelsAreSubtotals="1" fieldPosition="0">
          <references count="3">
            <reference field="4294967294" count="1" selected="0">
              <x v="1"/>
            </reference>
            <reference field="119" count="7">
              <x v="1"/>
              <x v="2"/>
              <x v="3"/>
              <x v="4"/>
              <x v="5"/>
              <x v="6"/>
              <x v="7"/>
            </reference>
            <reference field="126" count="1" selected="0">
              <x v="3"/>
            </reference>
          </references>
        </pivotArea>
      </pivotAreas>
    </conditionalFormat>
    <conditionalFormat priority="5">
      <pivotAreas count="1">
        <pivotArea type="data" collapsedLevelsAreSubtotals="1" fieldPosition="0">
          <references count="3">
            <reference field="4294967294" count="1" selected="0">
              <x v="1"/>
            </reference>
            <reference field="119" count="7">
              <x v="1"/>
              <x v="2"/>
              <x v="3"/>
              <x v="4"/>
              <x v="5"/>
              <x v="6"/>
              <x v="7"/>
            </reference>
            <reference field="126" count="1" selected="0">
              <x v="2"/>
            </reference>
          </references>
        </pivotArea>
      </pivotAreas>
    </conditionalFormat>
    <conditionalFormat priority="14">
      <pivotAreas count="1">
        <pivotArea type="data" collapsedLevelsAreSubtotals="1" fieldPosition="0">
          <references count="3">
            <reference field="4294967294" count="1" selected="0">
              <x v="1"/>
            </reference>
            <reference field="119" count="5">
              <x v="1"/>
              <x v="2"/>
              <x v="3"/>
              <x v="4"/>
              <x v="5"/>
            </reference>
            <reference field="126" count="1" selected="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eau croisé dynamique14" cacheId="7"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B17" firstHeaderRow="1" firstDataRow="1" firstDataCol="1"/>
  <pivotFields count="139">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9">
        <item h="1" x="2"/>
        <item x="1"/>
        <item x="5"/>
        <item x="3"/>
        <item x="0"/>
        <item x="7"/>
        <item x="4"/>
        <item n="autre (non précisé)" x="6"/>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s>
  <rowFields count="1">
    <field x="119"/>
  </rowFields>
  <rowItems count="8">
    <i>
      <x v="1"/>
    </i>
    <i>
      <x v="4"/>
    </i>
    <i>
      <x v="2"/>
    </i>
    <i>
      <x v="3"/>
    </i>
    <i>
      <x v="6"/>
    </i>
    <i>
      <x v="7"/>
    </i>
    <i>
      <x v="5"/>
    </i>
    <i t="grand">
      <x/>
    </i>
  </rowItems>
  <colItems count="1">
    <i/>
  </colItems>
  <dataFields count="1">
    <dataField name="#" fld="119" subtotal="count" baseField="0" baseItem="0"/>
  </dataFields>
  <formats count="19">
    <format dxfId="1195">
      <pivotArea type="all" dataOnly="0" outline="0" fieldPosition="0"/>
    </format>
    <format dxfId="1194">
      <pivotArea outline="0" collapsedLevelsAreSubtotals="1" fieldPosition="0"/>
    </format>
    <format dxfId="1193">
      <pivotArea field="119" type="button" dataOnly="0" labelOnly="1" outline="0" axis="axisRow" fieldPosition="0"/>
    </format>
    <format dxfId="1192">
      <pivotArea dataOnly="0" labelOnly="1" outline="0" axis="axisValues" fieldPosition="0"/>
    </format>
    <format dxfId="1191">
      <pivotArea dataOnly="0" labelOnly="1" fieldPosition="0">
        <references count="1">
          <reference field="119" count="0"/>
        </references>
      </pivotArea>
    </format>
    <format dxfId="1190">
      <pivotArea dataOnly="0" labelOnly="1" grandRow="1" outline="0" fieldPosition="0"/>
    </format>
    <format dxfId="1189">
      <pivotArea dataOnly="0" labelOnly="1" outline="0" axis="axisValues" fieldPosition="0"/>
    </format>
    <format dxfId="1188">
      <pivotArea collapsedLevelsAreSubtotals="1" fieldPosition="0">
        <references count="1">
          <reference field="119" count="0"/>
        </references>
      </pivotArea>
    </format>
    <format dxfId="1187">
      <pivotArea dataOnly="0" labelOnly="1" fieldPosition="0">
        <references count="1">
          <reference field="119" count="0"/>
        </references>
      </pivotArea>
    </format>
    <format dxfId="1186">
      <pivotArea type="all" dataOnly="0" outline="0" fieldPosition="0"/>
    </format>
    <format dxfId="1185">
      <pivotArea outline="0" collapsedLevelsAreSubtotals="1" fieldPosition="0"/>
    </format>
    <format dxfId="1184">
      <pivotArea field="119" type="button" dataOnly="0" labelOnly="1" outline="0" axis="axisRow" fieldPosition="0"/>
    </format>
    <format dxfId="1183">
      <pivotArea dataOnly="0" labelOnly="1" outline="0" axis="axisValues" fieldPosition="0"/>
    </format>
    <format dxfId="1182">
      <pivotArea dataOnly="0" labelOnly="1" fieldPosition="0">
        <references count="1">
          <reference field="119" count="0"/>
        </references>
      </pivotArea>
    </format>
    <format dxfId="1181">
      <pivotArea dataOnly="0" labelOnly="1" grandRow="1" outline="0" fieldPosition="0"/>
    </format>
    <format dxfId="1180">
      <pivotArea dataOnly="0" labelOnly="1" outline="0" axis="axisValues" fieldPosition="0"/>
    </format>
    <format dxfId="1179">
      <pivotArea collapsedLevelsAreSubtotals="1" fieldPosition="0">
        <references count="1">
          <reference field="119" count="0"/>
        </references>
      </pivotArea>
    </format>
    <format dxfId="1178">
      <pivotArea dataOnly="0" labelOnly="1" fieldPosition="0">
        <references count="1">
          <reference field="119" count="0"/>
        </references>
      </pivotArea>
    </format>
    <format dxfId="1177">
      <pivotArea dataOnly="0" fieldPosition="0">
        <references count="1">
          <reference field="11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eau croisé dynamique13"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Papier toilette">
  <location ref="A62:C66" firstHeaderRow="0" firstDataRow="1" firstDataCol="1"/>
  <pivotFields count="15">
    <pivotField showAll="0"/>
    <pivotField showAll="0"/>
    <pivotField showAll="0"/>
    <pivotField showAll="0"/>
    <pivotField showAll="0"/>
    <pivotField showAll="0"/>
    <pivotField showAll="0"/>
    <pivotField showAll="0"/>
    <pivotField showAll="0"/>
    <pivotField axis="axisRow" dataField="1" showAll="0" sortType="descending">
      <items count="5">
        <item h="1" x="0"/>
        <item x="2"/>
        <item x="3"/>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s>
  <rowFields count="1">
    <field x="9"/>
  </rowFields>
  <rowItems count="4">
    <i>
      <x v="3"/>
    </i>
    <i>
      <x v="1"/>
    </i>
    <i>
      <x v="2"/>
    </i>
    <i t="grand">
      <x/>
    </i>
  </rowItems>
  <colFields count="1">
    <field x="-2"/>
  </colFields>
  <colItems count="2">
    <i>
      <x/>
    </i>
    <i i="1">
      <x v="1"/>
    </i>
  </colItems>
  <dataFields count="2">
    <dataField name="No" fld="9" subtotal="count" baseField="0" baseItem="0"/>
    <dataField name="%" fld="9" subtotal="count" showDataAs="percentOfTotal" baseField="10" baseItem="0" numFmtId="9"/>
  </dataFields>
  <formats count="12">
    <format dxfId="846">
      <pivotArea outline="0" collapsedLevelsAreSubtotals="1" fieldPosition="0">
        <references count="1">
          <reference field="4294967294" count="1" selected="0">
            <x v="1"/>
          </reference>
        </references>
      </pivotArea>
    </format>
    <format dxfId="845">
      <pivotArea outline="0" collapsedLevelsAreSubtotals="1" fieldPosition="0">
        <references count="1">
          <reference field="4294967294" count="1" selected="0">
            <x v="1"/>
          </reference>
        </references>
      </pivotArea>
    </format>
    <format dxfId="844">
      <pivotArea field="9" type="button" dataOnly="0" labelOnly="1" outline="0" axis="axisRow" fieldPosition="0"/>
    </format>
    <format dxfId="843">
      <pivotArea dataOnly="0" labelOnly="1" outline="0" fieldPosition="0">
        <references count="1">
          <reference field="4294967294" count="2">
            <x v="0"/>
            <x v="1"/>
          </reference>
        </references>
      </pivotArea>
    </format>
    <format dxfId="842">
      <pivotArea dataOnly="0" grandRow="1" axis="axisRow" fieldPosition="0"/>
    </format>
    <format dxfId="841">
      <pivotArea collapsedLevelsAreSubtotals="1" fieldPosition="0">
        <references count="2">
          <reference field="4294967294" count="1" selected="0">
            <x v="1"/>
          </reference>
          <reference field="9" count="0"/>
        </references>
      </pivotArea>
    </format>
    <format dxfId="840">
      <pivotArea type="all" dataOnly="0" outline="0" fieldPosition="0"/>
    </format>
    <format dxfId="839">
      <pivotArea outline="0" collapsedLevelsAreSubtotals="1" fieldPosition="0"/>
    </format>
    <format dxfId="838">
      <pivotArea field="9" type="button" dataOnly="0" labelOnly="1" outline="0" axis="axisRow" fieldPosition="0"/>
    </format>
    <format dxfId="837">
      <pivotArea dataOnly="0" labelOnly="1" fieldPosition="0">
        <references count="1">
          <reference field="9" count="0"/>
        </references>
      </pivotArea>
    </format>
    <format dxfId="836">
      <pivotArea dataOnly="0" labelOnly="1" grandRow="1" outline="0" fieldPosition="0"/>
    </format>
    <format dxfId="835">
      <pivotArea dataOnly="0" labelOnly="1" outline="0" fieldPosition="0">
        <references count="1">
          <reference field="4294967294" count="2">
            <x v="0"/>
            <x v="1"/>
          </reference>
        </references>
      </pivotArea>
    </format>
  </formats>
  <conditionalFormats count="1">
    <conditionalFormat priority="10">
      <pivotAreas count="1">
        <pivotArea type="data" collapsedLevelsAreSubtotals="1" fieldPosition="0">
          <references count="2">
            <reference field="4294967294" count="1" selected="0">
              <x v="1"/>
            </reference>
            <reference field="9"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eau croisé dynamique14"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erviettes hygiéniques">
  <location ref="A68:C72" firstHeaderRow="0" firstDataRow="1" firstDataCol="1"/>
  <pivotFields count="15">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5">
        <item h="1" x="0"/>
        <item x="2"/>
        <item x="3"/>
        <item x="1"/>
        <item t="default"/>
      </items>
      <autoSortScope>
        <pivotArea dataOnly="0" outline="0" fieldPosition="0">
          <references count="1">
            <reference field="4294967294" count="1" selected="0">
              <x v="0"/>
            </reference>
          </references>
        </pivotArea>
      </autoSortScope>
    </pivotField>
    <pivotField showAll="0"/>
  </pivotFields>
  <rowFields count="1">
    <field x="13"/>
  </rowFields>
  <rowItems count="4">
    <i>
      <x v="3"/>
    </i>
    <i>
      <x v="1"/>
    </i>
    <i>
      <x v="2"/>
    </i>
    <i t="grand">
      <x/>
    </i>
  </rowItems>
  <colFields count="1">
    <field x="-2"/>
  </colFields>
  <colItems count="2">
    <i>
      <x/>
    </i>
    <i i="1">
      <x v="1"/>
    </i>
  </colItems>
  <dataFields count="2">
    <dataField name="No" fld="13" subtotal="count" baseField="0" baseItem="0"/>
    <dataField name="%" fld="13" subtotal="count" showDataAs="percentOfTotal" baseField="11" baseItem="0" numFmtId="9"/>
  </dataFields>
  <formats count="12">
    <format dxfId="858">
      <pivotArea outline="0" collapsedLevelsAreSubtotals="1" fieldPosition="0">
        <references count="1">
          <reference field="4294967294" count="1" selected="0">
            <x v="1"/>
          </reference>
        </references>
      </pivotArea>
    </format>
    <format dxfId="857">
      <pivotArea outline="0" collapsedLevelsAreSubtotals="1" fieldPosition="0">
        <references count="1">
          <reference field="4294967294" count="1" selected="0">
            <x v="1"/>
          </reference>
        </references>
      </pivotArea>
    </format>
    <format dxfId="856">
      <pivotArea field="13" type="button" dataOnly="0" labelOnly="1" outline="0" axis="axisRow" fieldPosition="0"/>
    </format>
    <format dxfId="855">
      <pivotArea dataOnly="0" labelOnly="1" outline="0" fieldPosition="0">
        <references count="1">
          <reference field="4294967294" count="2">
            <x v="0"/>
            <x v="1"/>
          </reference>
        </references>
      </pivotArea>
    </format>
    <format dxfId="854">
      <pivotArea dataOnly="0" grandRow="1" fieldPosition="0"/>
    </format>
    <format dxfId="853">
      <pivotArea collapsedLevelsAreSubtotals="1" fieldPosition="0">
        <references count="2">
          <reference field="4294967294" count="1" selected="0">
            <x v="1"/>
          </reference>
          <reference field="13" count="0"/>
        </references>
      </pivotArea>
    </format>
    <format dxfId="852">
      <pivotArea type="all" dataOnly="0" outline="0" fieldPosition="0"/>
    </format>
    <format dxfId="851">
      <pivotArea outline="0" collapsedLevelsAreSubtotals="1" fieldPosition="0"/>
    </format>
    <format dxfId="850">
      <pivotArea field="13" type="button" dataOnly="0" labelOnly="1" outline="0" axis="axisRow" fieldPosition="0"/>
    </format>
    <format dxfId="849">
      <pivotArea dataOnly="0" labelOnly="1" fieldPosition="0">
        <references count="1">
          <reference field="13" count="0"/>
        </references>
      </pivotArea>
    </format>
    <format dxfId="848">
      <pivotArea dataOnly="0" labelOnly="1" grandRow="1" outline="0" fieldPosition="0"/>
    </format>
    <format dxfId="847">
      <pivotArea dataOnly="0" labelOnly="1" outline="0" fieldPosition="0">
        <references count="1">
          <reference field="4294967294" count="2">
            <x v="0"/>
            <x v="1"/>
          </reference>
        </references>
      </pivotArea>
    </format>
  </formats>
  <conditionalFormats count="1">
    <conditionalFormat priority="9">
      <pivotAreas count="1">
        <pivotArea type="data" collapsedLevelsAreSubtotals="1" fieldPosition="0">
          <references count="2">
            <reference field="4294967294" count="1" selected="0">
              <x v="1"/>
            </reference>
            <reference field="13"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eau croisé dynamique8"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rouge">
  <location ref="A32:C36" firstHeaderRow="0" firstDataRow="1" firstDataCol="1"/>
  <pivotFields count="15">
    <pivotField showAll="0"/>
    <pivotField showAll="0"/>
    <pivotField showAll="0"/>
    <pivotField showAll="0"/>
    <pivotField showAll="0"/>
    <pivotField axis="axisRow" dataField="1" showAll="0" sortType="descending">
      <items count="6">
        <item h="1" x="0"/>
        <item x="2"/>
        <item x="1"/>
        <item x="3"/>
        <item h="1" x="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s>
  <rowFields count="1">
    <field x="5"/>
  </rowFields>
  <rowItems count="4">
    <i>
      <x v="1"/>
    </i>
    <i>
      <x v="2"/>
    </i>
    <i>
      <x v="3"/>
    </i>
    <i t="grand">
      <x/>
    </i>
  </rowItems>
  <colFields count="1">
    <field x="-2"/>
  </colFields>
  <colItems count="2">
    <i>
      <x/>
    </i>
    <i i="1">
      <x v="1"/>
    </i>
  </colItems>
  <dataFields count="2">
    <dataField name="No" fld="5" subtotal="count" baseField="0" baseItem="0"/>
    <dataField name="%" fld="5" subtotal="count" showDataAs="percentOfTotal" baseField="5" baseItem="0" numFmtId="9"/>
  </dataFields>
  <formats count="12">
    <format dxfId="870">
      <pivotArea outline="0" collapsedLevelsAreSubtotals="1" fieldPosition="0">
        <references count="1">
          <reference field="4294967294" count="1" selected="0">
            <x v="1"/>
          </reference>
        </references>
      </pivotArea>
    </format>
    <format dxfId="869">
      <pivotArea outline="0" collapsedLevelsAreSubtotals="1" fieldPosition="0">
        <references count="1">
          <reference field="4294967294" count="1" selected="0">
            <x v="1"/>
          </reference>
        </references>
      </pivotArea>
    </format>
    <format dxfId="868">
      <pivotArea field="5" type="button" dataOnly="0" labelOnly="1" outline="0" axis="axisRow" fieldPosition="0"/>
    </format>
    <format dxfId="867">
      <pivotArea dataOnly="0" labelOnly="1" outline="0" fieldPosition="0">
        <references count="1">
          <reference field="4294967294" count="2">
            <x v="0"/>
            <x v="1"/>
          </reference>
        </references>
      </pivotArea>
    </format>
    <format dxfId="866">
      <pivotArea dataOnly="0" grandRow="1" fieldPosition="0"/>
    </format>
    <format dxfId="865">
      <pivotArea collapsedLevelsAreSubtotals="1" fieldPosition="0">
        <references count="2">
          <reference field="4294967294" count="1" selected="0">
            <x v="1"/>
          </reference>
          <reference field="5" count="0"/>
        </references>
      </pivotArea>
    </format>
    <format dxfId="864">
      <pivotArea type="all" dataOnly="0" outline="0" fieldPosition="0"/>
    </format>
    <format dxfId="863">
      <pivotArea outline="0" collapsedLevelsAreSubtotals="1" fieldPosition="0"/>
    </format>
    <format dxfId="862">
      <pivotArea field="5" type="button" dataOnly="0" labelOnly="1" outline="0" axis="axisRow" fieldPosition="0"/>
    </format>
    <format dxfId="861">
      <pivotArea dataOnly="0" labelOnly="1" fieldPosition="0">
        <references count="1">
          <reference field="5" count="0"/>
        </references>
      </pivotArea>
    </format>
    <format dxfId="860">
      <pivotArea dataOnly="0" labelOnly="1" grandRow="1" outline="0" fieldPosition="0"/>
    </format>
    <format dxfId="859">
      <pivotArea dataOnly="0" labelOnly="1" outline="0" fieldPosition="0">
        <references count="1">
          <reference field="4294967294" count="2">
            <x v="0"/>
            <x v="1"/>
          </reference>
        </references>
      </pivotArea>
    </format>
  </formats>
  <conditionalFormats count="1">
    <conditionalFormat priority="15">
      <pivotAreas count="1">
        <pivotArea type="data" collapsedLevelsAreSubtotals="1" fieldPosition="0">
          <references count="2">
            <reference field="4294967294" count="1" selected="0">
              <x v="1"/>
            </reference>
            <reference field="5"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9" cacheId="1"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rowHeaderCaption="Organisation">
  <location ref="A32:Q40" firstHeaderRow="0" firstDataRow="1" firstDataCol="1"/>
  <pivotFields count="28">
    <pivotField showAll="0" defaultSubtotal="0"/>
    <pivotField showAll="0" defaultSubtotal="0"/>
    <pivotField showAll="0" defaultSubtotal="0"/>
    <pivotField showAll="0" defaultSubtotal="0"/>
    <pivotField showAll="0" defaultSubtotal="0"/>
    <pivotField name="Département" axis="axisRow" outline="0" showAll="0" defaultSubtotal="0">
      <items count="7">
        <item x="2"/>
        <item x="1"/>
        <item x="5"/>
        <item x="6"/>
        <item x="3"/>
        <item x="0"/>
        <item x="4"/>
      </items>
    </pivotField>
    <pivotField showAll="0" defaultSubtotal="0"/>
    <pivotField outline="0" showAll="0" defaultSubtotal="0"/>
    <pivotField showAll="0"/>
    <pivotField showAll="0"/>
    <pivotField name="Milieu" outline="0" showAll="0" defaultSubtota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5"/>
  </rowFields>
  <rowItems count="8">
    <i>
      <x/>
    </i>
    <i>
      <x v="1"/>
    </i>
    <i>
      <x v="2"/>
    </i>
    <i>
      <x v="3"/>
    </i>
    <i>
      <x v="4"/>
    </i>
    <i>
      <x v="5"/>
    </i>
    <i>
      <x v="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 Farine" fld="12" subtotal="countNums" baseField="6" baseItem="1"/>
    <dataField name=" # Riz" fld="13" subtotal="countNums" baseField="6" baseItem="1"/>
    <dataField name="# Maïs" fld="14" subtotal="countNums" baseField="6" baseItem="1"/>
    <dataField name="# Sucre" fld="15" subtotal="countNums" baseField="6" baseItem="1"/>
    <dataField name="# Haricot noir" fld="16" subtotal="countNums" baseField="6" baseItem="1"/>
    <dataField name="# Haricot rouge" fld="17" subtotal="countNums" baseField="6" baseItem="1"/>
    <dataField name="# Huile" fld="18" subtotal="countNums" baseField="6" baseItem="1"/>
    <dataField name="# Savon lessive" fld="19" subtotal="countNums" baseField="6" baseItem="1"/>
    <dataField name="# Brosse à dents" fld="20" subtotal="countNums" baseField="6" baseItem="1"/>
    <dataField name="# Papier toilette" fld="21" subtotal="countNums" baseField="6" baseItem="1"/>
    <dataField name="# Chlore liquide" fld="22" subtotal="countNums" baseField="6" baseItem="1"/>
    <dataField name="# Savon mains" fld="23" subtotal="countNums" baseField="6" baseItem="1"/>
    <dataField name="# Dentifrice" fld="24" subtotal="countNums" baseField="6" baseItem="1"/>
    <dataField name="# Serviettes hygiéniques" fld="25" subtotal="countNums" baseField="6" baseItem="1"/>
    <dataField name="# Chlore grains" fld="26" subtotal="countNums" baseField="6" baseItem="1"/>
    <dataField name="# Eau boisson" fld="27" subtotal="countNums" baseField="6" baseItem="1"/>
  </dataFields>
  <formats count="10">
    <format dxfId="2015">
      <pivotArea field="5" type="button" dataOnly="0" labelOnly="1" outline="0" axis="axisRow" fieldPosition="0"/>
    </format>
    <format dxfId="2014">
      <pivotArea dataOnly="0" labelOnly="1" outline="0" fieldPosition="0">
        <references count="1">
          <reference field="4294967294" count="16">
            <x v="0"/>
            <x v="1"/>
            <x v="2"/>
            <x v="3"/>
            <x v="4"/>
            <x v="5"/>
            <x v="6"/>
            <x v="7"/>
            <x v="8"/>
            <x v="9"/>
            <x v="10"/>
            <x v="11"/>
            <x v="12"/>
            <x v="13"/>
            <x v="14"/>
            <x v="15"/>
          </reference>
        </references>
      </pivotArea>
    </format>
    <format dxfId="2013">
      <pivotArea grandRow="1" outline="0" collapsedLevelsAreSubtotals="1" fieldPosition="0"/>
    </format>
    <format dxfId="2012">
      <pivotArea dataOnly="0" labelOnly="1" grandRow="1" outline="0" fieldPosition="0"/>
    </format>
    <format dxfId="2011">
      <pivotArea type="all" dataOnly="0" outline="0" fieldPosition="0"/>
    </format>
    <format dxfId="2010">
      <pivotArea outline="0" collapsedLevelsAreSubtotals="1" fieldPosition="0"/>
    </format>
    <format dxfId="2009">
      <pivotArea field="5" type="button" dataOnly="0" labelOnly="1" outline="0" axis="axisRow" fieldPosition="0"/>
    </format>
    <format dxfId="2008">
      <pivotArea dataOnly="0" labelOnly="1" fieldPosition="0">
        <references count="1">
          <reference field="5" count="0"/>
        </references>
      </pivotArea>
    </format>
    <format dxfId="2007">
      <pivotArea dataOnly="0" labelOnly="1" grandRow="1" outline="0" fieldPosition="0"/>
    </format>
    <format dxfId="2006">
      <pivotArea dataOnly="0" labelOnly="1" outline="0" fieldPosition="0">
        <references count="1">
          <reference field="4294967294" count="16">
            <x v="0"/>
            <x v="1"/>
            <x v="2"/>
            <x v="3"/>
            <x v="4"/>
            <x v="5"/>
            <x v="6"/>
            <x v="7"/>
            <x v="8"/>
            <x v="9"/>
            <x v="10"/>
            <x v="11"/>
            <x v="12"/>
            <x v="13"/>
            <x v="14"/>
            <x v="15"/>
          </reference>
        </references>
      </pivotArea>
    </format>
  </formats>
  <conditionalFormats count="2">
    <conditionalFormat priority="38">
      <pivotAreas count="4">
        <pivotArea type="data" outline="0" collapsedLevelsAreSubtotals="1" fieldPosition="0">
          <references count="2">
            <reference field="4294967294" count="6" selected="0">
              <x v="0"/>
              <x v="1"/>
              <x v="2"/>
              <x v="3"/>
              <x v="4"/>
              <x v="5"/>
            </reference>
            <reference field="5" count="2" selected="0">
              <x v="0"/>
              <x v="1"/>
            </reference>
          </references>
        </pivotArea>
        <pivotArea type="data" outline="0" collapsedLevelsAreSubtotals="1" fieldPosition="0">
          <references count="2">
            <reference field="4294967294" count="6" selected="0">
              <x v="0"/>
              <x v="1"/>
              <x v="2"/>
              <x v="3"/>
              <x v="4"/>
              <x v="5"/>
            </reference>
            <reference field="5" count="2" selected="0">
              <x v="2"/>
              <x v="3"/>
            </reference>
          </references>
        </pivotArea>
        <pivotArea type="data" outline="0" collapsedLevelsAreSubtotals="1" fieldPosition="0">
          <references count="2">
            <reference field="4294967294" count="6" selected="0">
              <x v="0"/>
              <x v="1"/>
              <x v="2"/>
              <x v="3"/>
              <x v="4"/>
              <x v="5"/>
            </reference>
            <reference field="5" count="2" selected="0">
              <x v="4"/>
              <x v="5"/>
            </reference>
          </references>
        </pivotArea>
        <pivotArea type="data" outline="0" collapsedLevelsAreSubtotals="1" fieldPosition="0">
          <references count="2">
            <reference field="4294967294" count="6" selected="0">
              <x v="0"/>
              <x v="1"/>
              <x v="2"/>
              <x v="3"/>
              <x v="4"/>
              <x v="5"/>
            </reference>
            <reference field="5" count="1" selected="0">
              <x v="6"/>
            </reference>
          </references>
        </pivotArea>
      </pivotAreas>
    </conditionalFormat>
    <conditionalFormat priority="37">
      <pivotAreas count="4">
        <pivotArea type="data" outline="0" collapsedLevelsAreSubtotals="1" fieldPosition="0">
          <references count="2">
            <reference field="4294967294" count="10" selected="0">
              <x v="6"/>
              <x v="7"/>
              <x v="8"/>
              <x v="9"/>
              <x v="10"/>
              <x v="11"/>
              <x v="12"/>
              <x v="13"/>
              <x v="14"/>
              <x v="15"/>
            </reference>
            <reference field="5" count="2" selected="0">
              <x v="0"/>
              <x v="1"/>
            </reference>
          </references>
        </pivotArea>
        <pivotArea type="data" outline="0" collapsedLevelsAreSubtotals="1" fieldPosition="0">
          <references count="2">
            <reference field="4294967294" count="10" selected="0">
              <x v="6"/>
              <x v="7"/>
              <x v="8"/>
              <x v="9"/>
              <x v="10"/>
              <x v="11"/>
              <x v="12"/>
              <x v="13"/>
              <x v="14"/>
              <x v="15"/>
            </reference>
            <reference field="5" count="2" selected="0">
              <x v="2"/>
              <x v="3"/>
            </reference>
          </references>
        </pivotArea>
        <pivotArea type="data" outline="0" collapsedLevelsAreSubtotals="1" fieldPosition="0">
          <references count="2">
            <reference field="4294967294" count="10" selected="0">
              <x v="6"/>
              <x v="7"/>
              <x v="8"/>
              <x v="9"/>
              <x v="10"/>
              <x v="11"/>
              <x v="12"/>
              <x v="13"/>
              <x v="14"/>
              <x v="15"/>
            </reference>
            <reference field="5" count="2" selected="0">
              <x v="4"/>
              <x v="5"/>
            </reference>
          </references>
        </pivotArea>
        <pivotArea type="data" outline="0" collapsedLevelsAreSubtotals="1" fieldPosition="0">
          <references count="2">
            <reference field="4294967294" count="10" selected="0">
              <x v="6"/>
              <x v="7"/>
              <x v="8"/>
              <x v="9"/>
              <x v="10"/>
              <x v="11"/>
              <x v="12"/>
              <x v="13"/>
              <x v="14"/>
              <x v="15"/>
            </reference>
            <reference field="5" count="1" selected="0">
              <x v="6"/>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eau croisé dynamique7"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noir">
  <location ref="A26:C30" firstHeaderRow="0" firstDataRow="1" firstDataCol="1"/>
  <pivotFields count="15">
    <pivotField showAll="0"/>
    <pivotField showAll="0"/>
    <pivotField showAll="0"/>
    <pivotField showAll="0"/>
    <pivotField axis="axisRow" dataField="1" showAll="0">
      <items count="6">
        <item h="1" x="0"/>
        <item x="2"/>
        <item x="1"/>
        <item x="3"/>
        <item h="1" x="4"/>
        <item t="default"/>
      </items>
    </pivotField>
    <pivotField showAll="0"/>
    <pivotField showAll="0"/>
    <pivotField showAll="0"/>
    <pivotField showAll="0"/>
    <pivotField showAll="0"/>
    <pivotField showAll="0"/>
    <pivotField showAll="0"/>
    <pivotField showAll="0"/>
    <pivotField showAll="0"/>
    <pivotField showAll="0"/>
  </pivotFields>
  <rowFields count="1">
    <field x="4"/>
  </rowFields>
  <rowItems count="4">
    <i>
      <x v="1"/>
    </i>
    <i>
      <x v="2"/>
    </i>
    <i>
      <x v="3"/>
    </i>
    <i t="grand">
      <x/>
    </i>
  </rowItems>
  <colFields count="1">
    <field x="-2"/>
  </colFields>
  <colItems count="2">
    <i>
      <x/>
    </i>
    <i i="1">
      <x v="1"/>
    </i>
  </colItems>
  <dataFields count="2">
    <dataField name="No" fld="4" subtotal="count" baseField="0" baseItem="0"/>
    <dataField name="%" fld="4" subtotal="count" showDataAs="percentOfTotal" baseField="4" baseItem="0" numFmtId="9"/>
  </dataFields>
  <formats count="12">
    <format dxfId="882">
      <pivotArea outline="0" collapsedLevelsAreSubtotals="1" fieldPosition="0">
        <references count="1">
          <reference field="4294967294" count="1" selected="0">
            <x v="1"/>
          </reference>
        </references>
      </pivotArea>
    </format>
    <format dxfId="881">
      <pivotArea outline="0" collapsedLevelsAreSubtotals="1" fieldPosition="0">
        <references count="1">
          <reference field="4294967294" count="1" selected="0">
            <x v="1"/>
          </reference>
        </references>
      </pivotArea>
    </format>
    <format dxfId="880">
      <pivotArea field="4" type="button" dataOnly="0" labelOnly="1" outline="0" axis="axisRow" fieldPosition="0"/>
    </format>
    <format dxfId="879">
      <pivotArea dataOnly="0" labelOnly="1" outline="0" fieldPosition="0">
        <references count="1">
          <reference field="4294967294" count="2">
            <x v="0"/>
            <x v="1"/>
          </reference>
        </references>
      </pivotArea>
    </format>
    <format dxfId="878">
      <pivotArea dataOnly="0" grandRow="1" fieldPosition="0"/>
    </format>
    <format dxfId="877">
      <pivotArea collapsedLevelsAreSubtotals="1" fieldPosition="0">
        <references count="2">
          <reference field="4294967294" count="1" selected="0">
            <x v="1"/>
          </reference>
          <reference field="4" count="0"/>
        </references>
      </pivotArea>
    </format>
    <format dxfId="876">
      <pivotArea type="all" dataOnly="0" outline="0" fieldPosition="0"/>
    </format>
    <format dxfId="875">
      <pivotArea outline="0" collapsedLevelsAreSubtotals="1" fieldPosition="0"/>
    </format>
    <format dxfId="874">
      <pivotArea field="4" type="button" dataOnly="0" labelOnly="1" outline="0" axis="axisRow" fieldPosition="0"/>
    </format>
    <format dxfId="873">
      <pivotArea dataOnly="0" labelOnly="1" fieldPosition="0">
        <references count="1">
          <reference field="4" count="0"/>
        </references>
      </pivotArea>
    </format>
    <format dxfId="872">
      <pivotArea dataOnly="0" labelOnly="1" grandRow="1" outline="0" fieldPosition="0"/>
    </format>
    <format dxfId="871">
      <pivotArea dataOnly="0" labelOnly="1" outline="0" fieldPosition="0">
        <references count="1">
          <reference field="4294967294" count="2">
            <x v="0"/>
            <x v="1"/>
          </reference>
        </references>
      </pivotArea>
    </format>
  </formats>
  <conditionalFormats count="1">
    <conditionalFormat priority="3">
      <pivotAreas count="1">
        <pivotArea type="data" collapsedLevelsAreSubtotals="1" fieldPosition="0">
          <references count="2">
            <reference field="4294967294" count="1" selected="0">
              <x v="1"/>
            </reference>
            <reference field="4"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eau croisé dynamique10"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pour la lessive">
  <location ref="A44:C48" firstHeaderRow="0" firstDataRow="1" firstDataCol="1"/>
  <pivotFields count="15">
    <pivotField showAll="0"/>
    <pivotField showAll="0"/>
    <pivotField showAll="0"/>
    <pivotField showAll="0"/>
    <pivotField showAll="0"/>
    <pivotField showAll="0"/>
    <pivotField showAll="0"/>
    <pivotField axis="axisRow" dataField="1" showAll="0" sortType="descending">
      <items count="5">
        <item h="1" x="0"/>
        <item x="3"/>
        <item x="1"/>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s>
  <rowFields count="1">
    <field x="7"/>
  </rowFields>
  <rowItems count="4">
    <i>
      <x v="3"/>
    </i>
    <i>
      <x v="1"/>
    </i>
    <i>
      <x v="2"/>
    </i>
    <i t="grand">
      <x/>
    </i>
  </rowItems>
  <colFields count="1">
    <field x="-2"/>
  </colFields>
  <colItems count="2">
    <i>
      <x/>
    </i>
    <i i="1">
      <x v="1"/>
    </i>
  </colItems>
  <dataFields count="2">
    <dataField name="No" fld="7" subtotal="count" baseField="0" baseItem="0"/>
    <dataField name="%" fld="7" subtotal="count" showDataAs="percentOfTotal" baseField="7" baseItem="0" numFmtId="9"/>
  </dataFields>
  <formats count="12">
    <format dxfId="894">
      <pivotArea outline="0" collapsedLevelsAreSubtotals="1" fieldPosition="0">
        <references count="1">
          <reference field="4294967294" count="1" selected="0">
            <x v="1"/>
          </reference>
        </references>
      </pivotArea>
    </format>
    <format dxfId="893">
      <pivotArea outline="0" collapsedLevelsAreSubtotals="1" fieldPosition="0">
        <references count="1">
          <reference field="4294967294" count="1" selected="0">
            <x v="1"/>
          </reference>
        </references>
      </pivotArea>
    </format>
    <format dxfId="892">
      <pivotArea field="7" type="button" dataOnly="0" labelOnly="1" outline="0" axis="axisRow" fieldPosition="0"/>
    </format>
    <format dxfId="891">
      <pivotArea dataOnly="0" labelOnly="1" outline="0" fieldPosition="0">
        <references count="1">
          <reference field="4294967294" count="2">
            <x v="0"/>
            <x v="1"/>
          </reference>
        </references>
      </pivotArea>
    </format>
    <format dxfId="890">
      <pivotArea dataOnly="0" grandRow="1" axis="axisRow" fieldPosition="0"/>
    </format>
    <format dxfId="889">
      <pivotArea collapsedLevelsAreSubtotals="1" fieldPosition="0">
        <references count="2">
          <reference field="4294967294" count="1" selected="0">
            <x v="1"/>
          </reference>
          <reference field="7" count="0"/>
        </references>
      </pivotArea>
    </format>
    <format dxfId="888">
      <pivotArea type="all" dataOnly="0" outline="0" fieldPosition="0"/>
    </format>
    <format dxfId="887">
      <pivotArea outline="0" collapsedLevelsAreSubtotals="1" fieldPosition="0"/>
    </format>
    <format dxfId="886">
      <pivotArea field="7" type="button" dataOnly="0" labelOnly="1" outline="0" axis="axisRow" fieldPosition="0"/>
    </format>
    <format dxfId="885">
      <pivotArea dataOnly="0" labelOnly="1" fieldPosition="0">
        <references count="1">
          <reference field="7" count="0"/>
        </references>
      </pivotArea>
    </format>
    <format dxfId="884">
      <pivotArea dataOnly="0" labelOnly="1" grandRow="1" outline="0" fieldPosition="0"/>
    </format>
    <format dxfId="883">
      <pivotArea dataOnly="0" labelOnly="1" outline="0" fieldPosition="0">
        <references count="1">
          <reference field="4294967294" count="2">
            <x v="0"/>
            <x v="1"/>
          </reference>
        </references>
      </pivotArea>
    </format>
  </formats>
  <conditionalFormats count="1">
    <conditionalFormat priority="13">
      <pivotAreas count="1">
        <pivotArea type="data" collapsedLevelsAreSubtotals="1" fieldPosition="0">
          <references count="2">
            <reference field="4294967294" count="1" selected="0">
              <x v="1"/>
            </reference>
            <reference field="7"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eau croisé dynamique12"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entrifrice">
  <location ref="A56:C60" firstHeaderRow="0" firstDataRow="1" firstDataCol="1"/>
  <pivotFields count="15">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5">
        <item h="1" x="0"/>
        <item x="2"/>
        <item x="3"/>
        <item x="1"/>
        <item t="default"/>
      </items>
      <autoSortScope>
        <pivotArea dataOnly="0" outline="0" fieldPosition="0">
          <references count="1">
            <reference field="4294967294" count="1" selected="0">
              <x v="0"/>
            </reference>
          </references>
        </pivotArea>
      </autoSortScope>
    </pivotField>
    <pivotField showAll="0"/>
    <pivotField showAll="0"/>
  </pivotFields>
  <rowFields count="1">
    <field x="12"/>
  </rowFields>
  <rowItems count="4">
    <i>
      <x v="3"/>
    </i>
    <i>
      <x v="1"/>
    </i>
    <i>
      <x v="2"/>
    </i>
    <i t="grand">
      <x/>
    </i>
  </rowItems>
  <colFields count="1">
    <field x="-2"/>
  </colFields>
  <colItems count="2">
    <i>
      <x/>
    </i>
    <i i="1">
      <x v="1"/>
    </i>
  </colItems>
  <dataFields count="2">
    <dataField name="No" fld="12" subtotal="count" baseField="0" baseItem="0"/>
    <dataField name="%" fld="12" subtotal="count" showDataAs="percentOfTotal" baseField="9" baseItem="0" numFmtId="9"/>
  </dataFields>
  <formats count="13">
    <format dxfId="907">
      <pivotArea outline="0" collapsedLevelsAreSubtotals="1" fieldPosition="0">
        <references count="1">
          <reference field="4294967294" count="1" selected="0">
            <x v="1"/>
          </reference>
        </references>
      </pivotArea>
    </format>
    <format dxfId="906">
      <pivotArea outline="0" collapsedLevelsAreSubtotals="1" fieldPosition="0">
        <references count="1">
          <reference field="4294967294" count="1" selected="0">
            <x v="1"/>
          </reference>
        </references>
      </pivotArea>
    </format>
    <format dxfId="905">
      <pivotArea field="12" type="button" dataOnly="0" labelOnly="1" outline="0" axis="axisRow" fieldPosition="0"/>
    </format>
    <format dxfId="904">
      <pivotArea dataOnly="0" labelOnly="1" outline="0" fieldPosition="0">
        <references count="1">
          <reference field="4294967294" count="2">
            <x v="0"/>
            <x v="1"/>
          </reference>
        </references>
      </pivotArea>
    </format>
    <format dxfId="903">
      <pivotArea grandRow="1" outline="0" collapsedLevelsAreSubtotals="1" fieldPosition="0"/>
    </format>
    <format dxfId="902">
      <pivotArea dataOnly="0" labelOnly="1" grandRow="1" outline="0" fieldPosition="0"/>
    </format>
    <format dxfId="901">
      <pivotArea collapsedLevelsAreSubtotals="1" fieldPosition="0">
        <references count="2">
          <reference field="4294967294" count="1" selected="0">
            <x v="1"/>
          </reference>
          <reference field="12" count="0"/>
        </references>
      </pivotArea>
    </format>
    <format dxfId="900">
      <pivotArea type="all" dataOnly="0" outline="0" fieldPosition="0"/>
    </format>
    <format dxfId="899">
      <pivotArea outline="0" collapsedLevelsAreSubtotals="1" fieldPosition="0"/>
    </format>
    <format dxfId="898">
      <pivotArea field="12" type="button" dataOnly="0" labelOnly="1" outline="0" axis="axisRow" fieldPosition="0"/>
    </format>
    <format dxfId="897">
      <pivotArea dataOnly="0" labelOnly="1" fieldPosition="0">
        <references count="1">
          <reference field="12" count="0"/>
        </references>
      </pivotArea>
    </format>
    <format dxfId="896">
      <pivotArea dataOnly="0" labelOnly="1" grandRow="1" outline="0" fieldPosition="0"/>
    </format>
    <format dxfId="895">
      <pivotArea dataOnly="0" labelOnly="1" outline="0" fieldPosition="0">
        <references count="1">
          <reference field="4294967294" count="2">
            <x v="0"/>
            <x v="1"/>
          </reference>
        </references>
      </pivotArea>
    </format>
  </formats>
  <conditionalFormats count="1">
    <conditionalFormat priority="11">
      <pivotAreas count="1">
        <pivotArea type="data" collapsedLevelsAreSubtotals="1" fieldPosition="0">
          <references count="2">
            <reference field="4294967294" count="1" selected="0">
              <x v="1"/>
            </reference>
            <reference field="1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eau croisé dynamique5"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Maïs">
  <location ref="A14:C18" firstHeaderRow="0" firstDataRow="1" firstDataCol="1"/>
  <pivotFields count="15">
    <pivotField showAll="0"/>
    <pivotField showAll="0"/>
    <pivotField axis="axisRow" dataField="1" showAll="0" sortType="descending">
      <items count="5">
        <item h="1" x="0"/>
        <item x="3"/>
        <item x="2"/>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
    <i>
      <x v="3"/>
    </i>
    <i>
      <x v="2"/>
    </i>
    <i>
      <x v="1"/>
    </i>
    <i t="grand">
      <x/>
    </i>
  </rowItems>
  <colFields count="1">
    <field x="-2"/>
  </colFields>
  <colItems count="2">
    <i>
      <x/>
    </i>
    <i i="1">
      <x v="1"/>
    </i>
  </colItems>
  <dataFields count="2">
    <dataField name="No" fld="2" subtotal="count" baseField="0" baseItem="0"/>
    <dataField name="%" fld="2" subtotal="count" showDataAs="percentOfTotal" baseField="2" baseItem="0" numFmtId="9"/>
  </dataFields>
  <formats count="12">
    <format dxfId="919">
      <pivotArea outline="0" collapsedLevelsAreSubtotals="1" fieldPosition="0">
        <references count="1">
          <reference field="4294967294" count="1" selected="0">
            <x v="1"/>
          </reference>
        </references>
      </pivotArea>
    </format>
    <format dxfId="918">
      <pivotArea outline="0" collapsedLevelsAreSubtotals="1" fieldPosition="0">
        <references count="1">
          <reference field="4294967294" count="1" selected="0">
            <x v="1"/>
          </reference>
        </references>
      </pivotArea>
    </format>
    <format dxfId="917">
      <pivotArea field="2" type="button" dataOnly="0" labelOnly="1" outline="0" axis="axisRow" fieldPosition="0"/>
    </format>
    <format dxfId="916">
      <pivotArea dataOnly="0" labelOnly="1" outline="0" fieldPosition="0">
        <references count="1">
          <reference field="4294967294" count="2">
            <x v="0"/>
            <x v="1"/>
          </reference>
        </references>
      </pivotArea>
    </format>
    <format dxfId="915">
      <pivotArea dataOnly="0" grandRow="1" axis="axisRow" fieldPosition="0"/>
    </format>
    <format dxfId="914">
      <pivotArea collapsedLevelsAreSubtotals="1" fieldPosition="0">
        <references count="2">
          <reference field="4294967294" count="1" selected="0">
            <x v="1"/>
          </reference>
          <reference field="2" count="0"/>
        </references>
      </pivotArea>
    </format>
    <format dxfId="913">
      <pivotArea type="all" dataOnly="0" outline="0" fieldPosition="0"/>
    </format>
    <format dxfId="912">
      <pivotArea outline="0" collapsedLevelsAreSubtotals="1" fieldPosition="0"/>
    </format>
    <format dxfId="911">
      <pivotArea field="2" type="button" dataOnly="0" labelOnly="1" outline="0" axis="axisRow" fieldPosition="0"/>
    </format>
    <format dxfId="910">
      <pivotArea dataOnly="0" labelOnly="1" fieldPosition="0">
        <references count="1">
          <reference field="2" count="0"/>
        </references>
      </pivotArea>
    </format>
    <format dxfId="909">
      <pivotArea dataOnly="0" labelOnly="1" grandRow="1" outline="0" fieldPosition="0"/>
    </format>
    <format dxfId="908">
      <pivotArea dataOnly="0" labelOnly="1" outline="0" fieldPosition="0">
        <references count="1">
          <reference field="4294967294" count="2">
            <x v="0"/>
            <x v="1"/>
          </reference>
        </references>
      </pivotArea>
    </format>
  </formats>
  <conditionalFormats count="1">
    <conditionalFormat priority="17">
      <pivotAreas count="1">
        <pivotArea type="data" collapsedLevelsAreSubtotals="1" fieldPosition="0">
          <references count="2">
            <reference field="4294967294" count="1" selected="0">
              <x v="1"/>
            </reference>
            <reference field="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eau croisé dynamique11"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Brosse à dent">
  <location ref="A50:C54" firstHeaderRow="0" firstDataRow="1" firstDataCol="1"/>
  <pivotFields count="15">
    <pivotField showAll="0"/>
    <pivotField showAll="0"/>
    <pivotField showAll="0"/>
    <pivotField showAll="0"/>
    <pivotField showAll="0"/>
    <pivotField showAll="0"/>
    <pivotField showAll="0"/>
    <pivotField showAll="0"/>
    <pivotField axis="axisRow" dataField="1" showAll="0" sortType="descending">
      <items count="5">
        <item h="1" x="0"/>
        <item x="2"/>
        <item x="3"/>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s>
  <rowFields count="1">
    <field x="8"/>
  </rowFields>
  <rowItems count="4">
    <i>
      <x v="3"/>
    </i>
    <i>
      <x v="1"/>
    </i>
    <i>
      <x v="2"/>
    </i>
    <i t="grand">
      <x/>
    </i>
  </rowItems>
  <colFields count="1">
    <field x="-2"/>
  </colFields>
  <colItems count="2">
    <i>
      <x/>
    </i>
    <i i="1">
      <x v="1"/>
    </i>
  </colItems>
  <dataFields count="2">
    <dataField name="No" fld="8" subtotal="count" baseField="0" baseItem="0"/>
    <dataField name="%" fld="8" subtotal="count" showDataAs="percentOfTotal" baseField="8" baseItem="0" numFmtId="9"/>
  </dataFields>
  <formats count="12">
    <format dxfId="931">
      <pivotArea outline="0" collapsedLevelsAreSubtotals="1" fieldPosition="0">
        <references count="1">
          <reference field="4294967294" count="1" selected="0">
            <x v="1"/>
          </reference>
        </references>
      </pivotArea>
    </format>
    <format dxfId="930">
      <pivotArea outline="0" collapsedLevelsAreSubtotals="1" fieldPosition="0">
        <references count="1">
          <reference field="4294967294" count="1" selected="0">
            <x v="1"/>
          </reference>
        </references>
      </pivotArea>
    </format>
    <format dxfId="929">
      <pivotArea field="8" type="button" dataOnly="0" labelOnly="1" outline="0" axis="axisRow" fieldPosition="0"/>
    </format>
    <format dxfId="928">
      <pivotArea dataOnly="0" labelOnly="1" outline="0" fieldPosition="0">
        <references count="1">
          <reference field="4294967294" count="2">
            <x v="0"/>
            <x v="1"/>
          </reference>
        </references>
      </pivotArea>
    </format>
    <format dxfId="927">
      <pivotArea dataOnly="0" grandRow="1" axis="axisRow" fieldPosition="0"/>
    </format>
    <format dxfId="926">
      <pivotArea collapsedLevelsAreSubtotals="1" fieldPosition="0">
        <references count="2">
          <reference field="4294967294" count="1" selected="0">
            <x v="1"/>
          </reference>
          <reference field="8" count="0"/>
        </references>
      </pivotArea>
    </format>
    <format dxfId="925">
      <pivotArea type="all" dataOnly="0" outline="0" fieldPosition="0"/>
    </format>
    <format dxfId="924">
      <pivotArea outline="0" collapsedLevelsAreSubtotals="1" fieldPosition="0"/>
    </format>
    <format dxfId="923">
      <pivotArea field="8" type="button" dataOnly="0" labelOnly="1" outline="0" axis="axisRow" fieldPosition="0"/>
    </format>
    <format dxfId="922">
      <pivotArea dataOnly="0" labelOnly="1" fieldPosition="0">
        <references count="1">
          <reference field="8" count="0"/>
        </references>
      </pivotArea>
    </format>
    <format dxfId="921">
      <pivotArea dataOnly="0" labelOnly="1" grandRow="1" outline="0" fieldPosition="0"/>
    </format>
    <format dxfId="920">
      <pivotArea dataOnly="0" labelOnly="1" outline="0" fieldPosition="0">
        <references count="1">
          <reference field="4294967294" count="2">
            <x v="0"/>
            <x v="1"/>
          </reference>
        </references>
      </pivotArea>
    </format>
  </formats>
  <conditionalFormats count="1">
    <conditionalFormat priority="12">
      <pivotAreas count="1">
        <pivotArea type="data" collapsedLevelsAreSubtotals="1" fieldPosition="0">
          <references count="2">
            <reference field="4294967294" count="1" selected="0">
              <x v="1"/>
            </reference>
            <reference field="8"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eau croisé dynamique4"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iz">
  <location ref="A8:C12" firstHeaderRow="0" firstDataRow="1" firstDataCol="1"/>
  <pivotFields count="15">
    <pivotField showAll="0"/>
    <pivotField axis="axisRow" dataField="1" showAll="0" sortType="descending">
      <items count="5">
        <item h="1" x="0"/>
        <item x="2"/>
        <item x="1"/>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v="2"/>
    </i>
    <i>
      <x v="3"/>
    </i>
    <i>
      <x v="1"/>
    </i>
    <i t="grand">
      <x/>
    </i>
  </rowItems>
  <colFields count="1">
    <field x="-2"/>
  </colFields>
  <colItems count="2">
    <i>
      <x/>
    </i>
    <i i="1">
      <x v="1"/>
    </i>
  </colItems>
  <dataFields count="2">
    <dataField name="No" fld="1" subtotal="count" baseField="0" baseItem="0"/>
    <dataField name="%" fld="1" subtotal="count" showDataAs="percentOfTotal" baseField="1" baseItem="0" numFmtId="9"/>
  </dataFields>
  <formats count="12">
    <format dxfId="943">
      <pivotArea outline="0" collapsedLevelsAreSubtotals="1" fieldPosition="0">
        <references count="1">
          <reference field="4294967294" count="1" selected="0">
            <x v="1"/>
          </reference>
        </references>
      </pivotArea>
    </format>
    <format dxfId="942">
      <pivotArea outline="0" collapsedLevelsAreSubtotals="1" fieldPosition="0">
        <references count="1">
          <reference field="4294967294" count="1" selected="0">
            <x v="1"/>
          </reference>
        </references>
      </pivotArea>
    </format>
    <format dxfId="941">
      <pivotArea field="1" type="button" dataOnly="0" labelOnly="1" outline="0" axis="axisRow" fieldPosition="0"/>
    </format>
    <format dxfId="940">
      <pivotArea dataOnly="0" labelOnly="1" outline="0" fieldPosition="0">
        <references count="1">
          <reference field="4294967294" count="2">
            <x v="0"/>
            <x v="1"/>
          </reference>
        </references>
      </pivotArea>
    </format>
    <format dxfId="939">
      <pivotArea dataOnly="0" grandRow="1" axis="axisRow" fieldPosition="0"/>
    </format>
    <format dxfId="938">
      <pivotArea collapsedLevelsAreSubtotals="1" fieldPosition="0">
        <references count="2">
          <reference field="4294967294" count="1" selected="0">
            <x v="1"/>
          </reference>
          <reference field="1" count="0"/>
        </references>
      </pivotArea>
    </format>
    <format dxfId="937">
      <pivotArea type="all" dataOnly="0" outline="0" fieldPosition="0"/>
    </format>
    <format dxfId="936">
      <pivotArea outline="0" collapsedLevelsAreSubtotals="1" fieldPosition="0"/>
    </format>
    <format dxfId="935">
      <pivotArea field="1" type="button" dataOnly="0" labelOnly="1" outline="0" axis="axisRow" fieldPosition="0"/>
    </format>
    <format dxfId="934">
      <pivotArea dataOnly="0" labelOnly="1" fieldPosition="0">
        <references count="1">
          <reference field="1" count="0"/>
        </references>
      </pivotArea>
    </format>
    <format dxfId="933">
      <pivotArea dataOnly="0" labelOnly="1" grandRow="1" outline="0" fieldPosition="0"/>
    </format>
    <format dxfId="932">
      <pivotArea dataOnly="0" labelOnly="1" outline="0" fieldPosition="0">
        <references count="1">
          <reference field="4294967294" count="2">
            <x v="0"/>
            <x v="1"/>
          </reference>
        </references>
      </pivotArea>
    </format>
  </formats>
  <conditionalFormats count="1">
    <conditionalFormat priority="2">
      <pivotAreas count="1">
        <pivotArea type="data" collapsedLevelsAreSubtotals="1" fieldPosition="0">
          <references count="2">
            <reference field="4294967294" count="1" selected="0">
              <x v="1"/>
            </reference>
            <reference field="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eau croisé dynamique15"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hlore liquide">
  <location ref="A74:C76" firstHeaderRow="0" firstDataRow="1" firstDataCol="1"/>
  <pivotFields count="15">
    <pivotField showAll="0"/>
    <pivotField showAll="0"/>
    <pivotField showAll="0"/>
    <pivotField showAll="0"/>
    <pivotField showAll="0"/>
    <pivotField showAll="0"/>
    <pivotField showAll="0"/>
    <pivotField showAll="0"/>
    <pivotField showAll="0"/>
    <pivotField showAll="0"/>
    <pivotField axis="axisRow" dataField="1" showAll="0">
      <items count="3">
        <item h="1" x="0"/>
        <item x="1"/>
        <item t="default"/>
      </items>
    </pivotField>
    <pivotField showAll="0"/>
    <pivotField showAll="0"/>
    <pivotField showAll="0"/>
    <pivotField showAll="0"/>
  </pivotFields>
  <rowFields count="1">
    <field x="10"/>
  </rowFields>
  <rowItems count="2">
    <i>
      <x v="1"/>
    </i>
    <i t="grand">
      <x/>
    </i>
  </rowItems>
  <colFields count="1">
    <field x="-2"/>
  </colFields>
  <colItems count="2">
    <i>
      <x/>
    </i>
    <i i="1">
      <x v="1"/>
    </i>
  </colItems>
  <dataFields count="2">
    <dataField name="No" fld="10" subtotal="count" baseField="0" baseItem="0"/>
    <dataField name="%" fld="10" subtotal="count" showDataAs="percentOfTotal" baseField="12" baseItem="0" numFmtId="9"/>
  </dataFields>
  <formats count="12">
    <format dxfId="955">
      <pivotArea outline="0" collapsedLevelsAreSubtotals="1" fieldPosition="0">
        <references count="1">
          <reference field="4294967294" count="1" selected="0">
            <x v="1"/>
          </reference>
        </references>
      </pivotArea>
    </format>
    <format dxfId="954">
      <pivotArea outline="0" collapsedLevelsAreSubtotals="1" fieldPosition="0">
        <references count="1">
          <reference field="4294967294" count="1" selected="0">
            <x v="1"/>
          </reference>
        </references>
      </pivotArea>
    </format>
    <format dxfId="953">
      <pivotArea field="10" type="button" dataOnly="0" labelOnly="1" outline="0" axis="axisRow" fieldPosition="0"/>
    </format>
    <format dxfId="952">
      <pivotArea dataOnly="0" labelOnly="1" outline="0" fieldPosition="0">
        <references count="1">
          <reference field="4294967294" count="2">
            <x v="0"/>
            <x v="1"/>
          </reference>
        </references>
      </pivotArea>
    </format>
    <format dxfId="951">
      <pivotArea dataOnly="0" grandRow="1" fieldPosition="0"/>
    </format>
    <format dxfId="950">
      <pivotArea collapsedLevelsAreSubtotals="1" fieldPosition="0">
        <references count="2">
          <reference field="4294967294" count="1" selected="0">
            <x v="1"/>
          </reference>
          <reference field="10" count="0"/>
        </references>
      </pivotArea>
    </format>
    <format dxfId="949">
      <pivotArea type="all" dataOnly="0" outline="0" fieldPosition="0"/>
    </format>
    <format dxfId="948">
      <pivotArea outline="0" collapsedLevelsAreSubtotals="1" fieldPosition="0"/>
    </format>
    <format dxfId="947">
      <pivotArea field="10" type="button" dataOnly="0" labelOnly="1" outline="0" axis="axisRow" fieldPosition="0"/>
    </format>
    <format dxfId="946">
      <pivotArea dataOnly="0" labelOnly="1" fieldPosition="0">
        <references count="1">
          <reference field="10" count="0"/>
        </references>
      </pivotArea>
    </format>
    <format dxfId="945">
      <pivotArea dataOnly="0" labelOnly="1" grandRow="1" outline="0" fieldPosition="0"/>
    </format>
    <format dxfId="944">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10" count="1">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eau croisé dynamique16"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hlore en grain">
  <location ref="A78:C82" firstHeaderRow="0" firstDataRow="1" firstDataCol="1"/>
  <pivotFields count="1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5">
        <item h="1" x="0"/>
        <item x="2"/>
        <item x="3"/>
        <item x="1"/>
        <item t="default"/>
      </items>
      <autoSortScope>
        <pivotArea dataOnly="0" outline="0" fieldPosition="0">
          <references count="1">
            <reference field="4294967294" count="1" selected="0">
              <x v="0"/>
            </reference>
          </references>
        </pivotArea>
      </autoSortScope>
    </pivotField>
  </pivotFields>
  <rowFields count="1">
    <field x="14"/>
  </rowFields>
  <rowItems count="4">
    <i>
      <x v="3"/>
    </i>
    <i>
      <x v="1"/>
    </i>
    <i>
      <x v="2"/>
    </i>
    <i t="grand">
      <x/>
    </i>
  </rowItems>
  <colFields count="1">
    <field x="-2"/>
  </colFields>
  <colItems count="2">
    <i>
      <x/>
    </i>
    <i i="1">
      <x v="1"/>
    </i>
  </colItems>
  <dataFields count="2">
    <dataField name="No" fld="14" subtotal="count" baseField="0" baseItem="0"/>
    <dataField name="%" fld="14" subtotal="count" showDataAs="percentOfTotal" baseField="13" baseItem="0" numFmtId="9"/>
  </dataFields>
  <formats count="13">
    <format dxfId="968">
      <pivotArea outline="0" collapsedLevelsAreSubtotals="1" fieldPosition="0">
        <references count="1">
          <reference field="4294967294" count="1" selected="0">
            <x v="1"/>
          </reference>
        </references>
      </pivotArea>
    </format>
    <format dxfId="967">
      <pivotArea outline="0" collapsedLevelsAreSubtotals="1" fieldPosition="0">
        <references count="1">
          <reference field="4294967294" count="1" selected="0">
            <x v="1"/>
          </reference>
        </references>
      </pivotArea>
    </format>
    <format dxfId="966">
      <pivotArea field="14" type="button" dataOnly="0" labelOnly="1" outline="0" axis="axisRow" fieldPosition="0"/>
    </format>
    <format dxfId="965">
      <pivotArea dataOnly="0" labelOnly="1" outline="0" fieldPosition="0">
        <references count="1">
          <reference field="4294967294" count="2">
            <x v="0"/>
            <x v="1"/>
          </reference>
        </references>
      </pivotArea>
    </format>
    <format dxfId="964">
      <pivotArea grandRow="1" outline="0" collapsedLevelsAreSubtotals="1" fieldPosition="0"/>
    </format>
    <format dxfId="963">
      <pivotArea dataOnly="0" labelOnly="1" grandRow="1" outline="0" fieldPosition="0"/>
    </format>
    <format dxfId="962">
      <pivotArea collapsedLevelsAreSubtotals="1" fieldPosition="0">
        <references count="2">
          <reference field="4294967294" count="1" selected="0">
            <x v="1"/>
          </reference>
          <reference field="14" count="0"/>
        </references>
      </pivotArea>
    </format>
    <format dxfId="961">
      <pivotArea type="all" dataOnly="0" outline="0" fieldPosition="0"/>
    </format>
    <format dxfId="960">
      <pivotArea outline="0" collapsedLevelsAreSubtotals="1" fieldPosition="0"/>
    </format>
    <format dxfId="959">
      <pivotArea field="14" type="button" dataOnly="0" labelOnly="1" outline="0" axis="axisRow" fieldPosition="0"/>
    </format>
    <format dxfId="958">
      <pivotArea dataOnly="0" labelOnly="1" fieldPosition="0">
        <references count="1">
          <reference field="14" count="0"/>
        </references>
      </pivotArea>
    </format>
    <format dxfId="957">
      <pivotArea dataOnly="0" labelOnly="1" grandRow="1" outline="0" fieldPosition="0"/>
    </format>
    <format dxfId="956">
      <pivotArea dataOnly="0" labelOnly="1" outline="0" fieldPosition="0">
        <references count="1">
          <reference field="4294967294" count="2">
            <x v="0"/>
            <x v="1"/>
          </reference>
        </references>
      </pivotArea>
    </format>
  </formats>
  <conditionalFormats count="1">
    <conditionalFormat priority="7">
      <pivotAreas count="1">
        <pivotArea type="data" collapsedLevelsAreSubtotals="1" fieldPosition="0">
          <references count="2">
            <reference field="4294967294" count="1" selected="0">
              <x v="1"/>
            </reference>
            <reference field="14"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eau croisé dynamique3"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Farine de blé">
  <location ref="A2:C6" firstHeaderRow="0" firstDataRow="1" firstDataCol="1"/>
  <pivotFields count="15">
    <pivotField axis="axisRow" dataField="1" showAll="0" sortType="descending">
      <items count="5">
        <item h="1" x="0"/>
        <item x="3"/>
        <item x="2"/>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v="3"/>
    </i>
    <i>
      <x v="1"/>
    </i>
    <i>
      <x v="2"/>
    </i>
    <i t="grand">
      <x/>
    </i>
  </rowItems>
  <colFields count="1">
    <field x="-2"/>
  </colFields>
  <colItems count="2">
    <i>
      <x/>
    </i>
    <i i="1">
      <x v="1"/>
    </i>
  </colItems>
  <dataFields count="2">
    <dataField name="No" fld="0" subtotal="count" baseField="0" baseItem="0"/>
    <dataField name="%" fld="0" subtotal="count" showDataAs="percentOfTotal" baseField="0" baseItem="1" numFmtId="9"/>
  </dataFields>
  <formats count="19">
    <format dxfId="987">
      <pivotArea outline="0" collapsedLevelsAreSubtotals="1" fieldPosition="0">
        <references count="1">
          <reference field="4294967294" count="1" selected="0">
            <x v="1"/>
          </reference>
        </references>
      </pivotArea>
    </format>
    <format dxfId="986">
      <pivotArea outline="0" collapsedLevelsAreSubtotals="1" fieldPosition="0">
        <references count="1">
          <reference field="4294967294" count="1" selected="0">
            <x v="1"/>
          </reference>
        </references>
      </pivotArea>
    </format>
    <format dxfId="985">
      <pivotArea outline="0" collapsedLevelsAreSubtotals="1" fieldPosition="0">
        <references count="1">
          <reference field="4294967294" count="1" selected="0">
            <x v="1"/>
          </reference>
        </references>
      </pivotArea>
    </format>
    <format dxfId="984">
      <pivotArea outline="0" collapsedLevelsAreSubtotals="1" fieldPosition="0">
        <references count="1">
          <reference field="4294967294" count="1" selected="0">
            <x v="1"/>
          </reference>
        </references>
      </pivotArea>
    </format>
    <format dxfId="983">
      <pivotArea type="all" dataOnly="0" outline="0" fieldPosition="0"/>
    </format>
    <format dxfId="982">
      <pivotArea outline="0" collapsedLevelsAreSubtotals="1" fieldPosition="0"/>
    </format>
    <format dxfId="981">
      <pivotArea field="0" type="button" dataOnly="0" labelOnly="1" outline="0" axis="axisRow" fieldPosition="0"/>
    </format>
    <format dxfId="980">
      <pivotArea dataOnly="0" labelOnly="1" fieldPosition="0">
        <references count="1">
          <reference field="0" count="0"/>
        </references>
      </pivotArea>
    </format>
    <format dxfId="979">
      <pivotArea dataOnly="0" labelOnly="1" grandRow="1" outline="0" fieldPosition="0"/>
    </format>
    <format dxfId="978">
      <pivotArea dataOnly="0" labelOnly="1" outline="0" fieldPosition="0">
        <references count="1">
          <reference field="4294967294" count="2">
            <x v="0"/>
            <x v="1"/>
          </reference>
        </references>
      </pivotArea>
    </format>
    <format dxfId="977">
      <pivotArea type="all" dataOnly="0" outline="0" fieldPosition="0"/>
    </format>
    <format dxfId="976">
      <pivotArea outline="0" collapsedLevelsAreSubtotals="1" fieldPosition="0"/>
    </format>
    <format dxfId="975">
      <pivotArea field="0" type="button" dataOnly="0" labelOnly="1" outline="0" axis="axisRow" fieldPosition="0"/>
    </format>
    <format dxfId="974">
      <pivotArea dataOnly="0" labelOnly="1" fieldPosition="0">
        <references count="1">
          <reference field="0" count="0"/>
        </references>
      </pivotArea>
    </format>
    <format dxfId="973">
      <pivotArea dataOnly="0" labelOnly="1" grandRow="1" outline="0" fieldPosition="0"/>
    </format>
    <format dxfId="972">
      <pivotArea dataOnly="0" labelOnly="1" outline="0" fieldPosition="0">
        <references count="1">
          <reference field="4294967294" count="2">
            <x v="0"/>
            <x v="1"/>
          </reference>
        </references>
      </pivotArea>
    </format>
    <format dxfId="971">
      <pivotArea dataOnly="0" fieldPosition="0">
        <references count="1">
          <reference field="0" count="0"/>
        </references>
      </pivotArea>
    </format>
    <format dxfId="970">
      <pivotArea dataOnly="0" fieldPosition="0">
        <references count="1">
          <reference field="0" count="0"/>
        </references>
      </pivotArea>
    </format>
    <format dxfId="969">
      <pivotArea dataOnly="0" fieldPosition="0">
        <references count="1">
          <reference field="0" count="0"/>
        </references>
      </pivotArea>
    </format>
  </formats>
  <conditionalFormats count="1">
    <conditionalFormat priority="1">
      <pivotAreas count="1">
        <pivotArea type="data" collapsedLevelsAreSubtotals="1" fieldPosition="0">
          <references count="2">
            <reference field="4294967294" count="1" selected="0">
              <x v="1"/>
            </reference>
            <reference field="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Tableau croisé dynamique17"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pour les mains">
  <location ref="A84:C88" firstHeaderRow="0" firstDataRow="1" firstDataCol="1"/>
  <pivotFields count="15">
    <pivotField showAll="0"/>
    <pivotField showAll="0"/>
    <pivotField showAll="0"/>
    <pivotField showAll="0"/>
    <pivotField showAll="0"/>
    <pivotField showAll="0"/>
    <pivotField showAll="0"/>
    <pivotField showAll="0"/>
    <pivotField showAll="0"/>
    <pivotField showAll="0"/>
    <pivotField showAll="0"/>
    <pivotField axis="axisRow" dataField="1" showAll="0" sortType="descending">
      <items count="5">
        <item h="1" x="0"/>
        <item x="2"/>
        <item x="3"/>
        <item x="1"/>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1">
    <field x="11"/>
  </rowFields>
  <rowItems count="4">
    <i>
      <x v="3"/>
    </i>
    <i>
      <x v="1"/>
    </i>
    <i>
      <x v="2"/>
    </i>
    <i t="grand">
      <x/>
    </i>
  </rowItems>
  <colFields count="1">
    <field x="-2"/>
  </colFields>
  <colItems count="2">
    <i>
      <x/>
    </i>
    <i i="1">
      <x v="1"/>
    </i>
  </colItems>
  <dataFields count="2">
    <dataField name="No" fld="11" subtotal="count" baseField="0" baseItem="0"/>
    <dataField name="%" fld="11" subtotal="count" showDataAs="percentOfTotal" baseField="14" baseItem="1" numFmtId="9"/>
  </dataFields>
  <formats count="13">
    <format dxfId="1000">
      <pivotArea outline="0" collapsedLevelsAreSubtotals="1" fieldPosition="0">
        <references count="1">
          <reference field="4294967294" count="1" selected="0">
            <x v="1"/>
          </reference>
        </references>
      </pivotArea>
    </format>
    <format dxfId="999">
      <pivotArea outline="0" collapsedLevelsAreSubtotals="1" fieldPosition="0">
        <references count="1">
          <reference field="4294967294" count="1" selected="0">
            <x v="1"/>
          </reference>
        </references>
      </pivotArea>
    </format>
    <format dxfId="998">
      <pivotArea field="11" type="button" dataOnly="0" labelOnly="1" outline="0" axis="axisRow" fieldPosition="0"/>
    </format>
    <format dxfId="997">
      <pivotArea dataOnly="0" labelOnly="1" outline="0" fieldPosition="0">
        <references count="1">
          <reference field="4294967294" count="2">
            <x v="0"/>
            <x v="1"/>
          </reference>
        </references>
      </pivotArea>
    </format>
    <format dxfId="996">
      <pivotArea grandRow="1" outline="0" collapsedLevelsAreSubtotals="1" fieldPosition="0"/>
    </format>
    <format dxfId="995">
      <pivotArea dataOnly="0" labelOnly="1" grandRow="1" outline="0" fieldPosition="0"/>
    </format>
    <format dxfId="994">
      <pivotArea collapsedLevelsAreSubtotals="1" fieldPosition="0">
        <references count="2">
          <reference field="4294967294" count="1" selected="0">
            <x v="1"/>
          </reference>
          <reference field="11" count="0"/>
        </references>
      </pivotArea>
    </format>
    <format dxfId="993">
      <pivotArea type="all" dataOnly="0" outline="0" fieldPosition="0"/>
    </format>
    <format dxfId="992">
      <pivotArea outline="0" collapsedLevelsAreSubtotals="1" fieldPosition="0"/>
    </format>
    <format dxfId="991">
      <pivotArea field="11" type="button" dataOnly="0" labelOnly="1" outline="0" axis="axisRow" fieldPosition="0"/>
    </format>
    <format dxfId="990">
      <pivotArea dataOnly="0" labelOnly="1" fieldPosition="0">
        <references count="1">
          <reference field="11" count="0"/>
        </references>
      </pivotArea>
    </format>
    <format dxfId="989">
      <pivotArea dataOnly="0" labelOnly="1" grandRow="1" outline="0" fieldPosition="0"/>
    </format>
    <format dxfId="988">
      <pivotArea dataOnly="0" labelOnly="1" outline="0" fieldPosition="0">
        <references count="1">
          <reference field="4294967294" count="2">
            <x v="0"/>
            <x v="1"/>
          </reference>
        </references>
      </pivotArea>
    </format>
  </formats>
  <conditionalFormats count="1">
    <conditionalFormat priority="6">
      <pivotAreas count="1">
        <pivotArea type="data" collapsedLevelsAreSubtotals="1" fieldPosition="0">
          <references count="2">
            <reference field="4294967294" count="1" selected="0">
              <x v="1"/>
            </reference>
            <reference field="1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6" cacheId="0" applyNumberFormats="0" applyBorderFormats="0" applyFontFormats="0" applyPatternFormats="0" applyAlignmentFormats="0" applyWidthHeightFormats="1" dataCaption="Valeurs" grandTotalCaption="Grand Total" updatedVersion="6" minRefreshableVersion="3" useAutoFormatting="1" itemPrintTitles="1" createdVersion="5" indent="0" outline="1" outlineData="1" multipleFieldFilters="0" rowHeaderCaption="Organisation">
  <location ref="A2:B12" firstHeaderRow="1" firstDataRow="1" firstDataCol="1"/>
  <pivotFields count="1">
    <pivotField axis="axisRow" dataField="1" showAll="0" defaultSubtotal="0">
      <items count="10">
        <item x="1"/>
        <item x="7"/>
        <item x="8"/>
        <item x="5"/>
        <item x="3"/>
        <item x="0"/>
        <item x="2"/>
        <item x="6"/>
        <item h="1" x="9"/>
        <item x="4"/>
      </items>
    </pivotField>
  </pivotFields>
  <rowFields count="1">
    <field x="0"/>
  </rowFields>
  <rowItems count="10">
    <i>
      <x/>
    </i>
    <i>
      <x v="1"/>
    </i>
    <i>
      <x v="2"/>
    </i>
    <i>
      <x v="3"/>
    </i>
    <i>
      <x v="4"/>
    </i>
    <i>
      <x v="5"/>
    </i>
    <i>
      <x v="6"/>
    </i>
    <i>
      <x v="7"/>
    </i>
    <i>
      <x v="9"/>
    </i>
    <i t="grand">
      <x/>
    </i>
  </rowItems>
  <colItems count="1">
    <i/>
  </colItems>
  <dataFields count="1">
    <dataField name="# enquêtes" fld="0" subtotal="count" baseField="0" baseItem="0"/>
  </dataFields>
  <formats count="10">
    <format dxfId="2025">
      <pivotArea dataOnly="0" labelOnly="1" outline="0" axis="axisValues" fieldPosition="0"/>
    </format>
    <format dxfId="2024">
      <pivotArea dataOnly="0" labelOnly="1" outline="0" axis="axisValues" fieldPosition="0"/>
    </format>
    <format dxfId="2023">
      <pivotArea type="all" dataOnly="0" outline="0" fieldPosition="0"/>
    </format>
    <format dxfId="2022">
      <pivotArea outline="0" collapsedLevelsAreSubtotals="1" fieldPosition="0"/>
    </format>
    <format dxfId="2021">
      <pivotArea dataOnly="0" labelOnly="1" outline="0" axis="axisValues" fieldPosition="0"/>
    </format>
    <format dxfId="2020">
      <pivotArea dataOnly="0" labelOnly="1" grandRow="1" outline="0" fieldPosition="0"/>
    </format>
    <format dxfId="2019">
      <pivotArea dataOnly="0" labelOnly="1" outline="0" axis="axisValues" fieldPosition="0"/>
    </format>
    <format dxfId="2018">
      <pivotArea field="0" type="button" dataOnly="0" labelOnly="1" outline="0" axis="axisRow" fieldPosition="0"/>
    </format>
    <format dxfId="2017">
      <pivotArea grandRow="1" outline="0" collapsedLevelsAreSubtotals="1" fieldPosition="0"/>
    </format>
    <format dxfId="201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Tableau croisé dynamique9"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uile">
  <location ref="A38:C42" firstHeaderRow="0" firstDataRow="1" firstDataCol="1"/>
  <pivotFields count="15">
    <pivotField showAll="0"/>
    <pivotField showAll="0"/>
    <pivotField showAll="0"/>
    <pivotField showAll="0"/>
    <pivotField showAll="0"/>
    <pivotField showAll="0"/>
    <pivotField axis="axisRow" dataField="1" showAll="0" sortType="descending">
      <items count="7">
        <item h="1" x="0"/>
        <item x="3"/>
        <item x="4"/>
        <item x="1"/>
        <item h="1" m="1" x="5"/>
        <item h="1"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s>
  <rowFields count="1">
    <field x="6"/>
  </rowFields>
  <rowItems count="4">
    <i>
      <x v="3"/>
    </i>
    <i>
      <x v="1"/>
    </i>
    <i>
      <x v="2"/>
    </i>
    <i t="grand">
      <x/>
    </i>
  </rowItems>
  <colFields count="1">
    <field x="-2"/>
  </colFields>
  <colItems count="2">
    <i>
      <x/>
    </i>
    <i i="1">
      <x v="1"/>
    </i>
  </colItems>
  <dataFields count="2">
    <dataField name="No" fld="6" subtotal="count" baseField="0" baseItem="0"/>
    <dataField name="%" fld="6" subtotal="count" showDataAs="percentOfTotal" baseField="6" baseItem="1" numFmtId="9"/>
  </dataFields>
  <formats count="12">
    <format dxfId="1012">
      <pivotArea outline="0" collapsedLevelsAreSubtotals="1" fieldPosition="0">
        <references count="1">
          <reference field="4294967294" count="1" selected="0">
            <x v="1"/>
          </reference>
        </references>
      </pivotArea>
    </format>
    <format dxfId="1011">
      <pivotArea outline="0" collapsedLevelsAreSubtotals="1" fieldPosition="0">
        <references count="1">
          <reference field="4294967294" count="1" selected="0">
            <x v="1"/>
          </reference>
        </references>
      </pivotArea>
    </format>
    <format dxfId="1010">
      <pivotArea field="6" type="button" dataOnly="0" labelOnly="1" outline="0" axis="axisRow" fieldPosition="0"/>
    </format>
    <format dxfId="1009">
      <pivotArea dataOnly="0" labelOnly="1" outline="0" fieldPosition="0">
        <references count="1">
          <reference field="4294967294" count="2">
            <x v="0"/>
            <x v="1"/>
          </reference>
        </references>
      </pivotArea>
    </format>
    <format dxfId="1008">
      <pivotArea dataOnly="0" grandRow="1" axis="axisRow" fieldPosition="0"/>
    </format>
    <format dxfId="1007">
      <pivotArea collapsedLevelsAreSubtotals="1" fieldPosition="0">
        <references count="2">
          <reference field="4294967294" count="1" selected="0">
            <x v="1"/>
          </reference>
          <reference field="6" count="0"/>
        </references>
      </pivotArea>
    </format>
    <format dxfId="1006">
      <pivotArea type="all" dataOnly="0" outline="0" fieldPosition="0"/>
    </format>
    <format dxfId="1005">
      <pivotArea outline="0" collapsedLevelsAreSubtotals="1" fieldPosition="0"/>
    </format>
    <format dxfId="1004">
      <pivotArea field="6" type="button" dataOnly="0" labelOnly="1" outline="0" axis="axisRow" fieldPosition="0"/>
    </format>
    <format dxfId="1003">
      <pivotArea dataOnly="0" labelOnly="1" fieldPosition="0">
        <references count="1">
          <reference field="6" count="0"/>
        </references>
      </pivotArea>
    </format>
    <format dxfId="1002">
      <pivotArea dataOnly="0" labelOnly="1" grandRow="1" outline="0" fieldPosition="0"/>
    </format>
    <format dxfId="1001">
      <pivotArea dataOnly="0" labelOnly="1" outline="0" fieldPosition="0">
        <references count="1">
          <reference field="4294967294" count="2">
            <x v="0"/>
            <x v="1"/>
          </reference>
        </references>
      </pivotArea>
    </format>
  </formats>
  <conditionalFormats count="1">
    <conditionalFormat priority="14">
      <pivotAreas count="1">
        <pivotArea type="data" collapsedLevelsAreSubtotals="1" fieldPosition="0">
          <references count="2">
            <reference field="4294967294" count="1" selected="0">
              <x v="1"/>
            </reference>
            <reference field="6"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Tableau croisé dynamique6" cacheId="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ucre">
  <location ref="A20:C24" firstHeaderRow="0" firstDataRow="1" firstDataCol="1"/>
  <pivotFields count="15">
    <pivotField showAll="0"/>
    <pivotField showAll="0"/>
    <pivotField showAll="0"/>
    <pivotField axis="axisRow" dataField="1" showAll="0" sortType="descending">
      <items count="5">
        <item h="1" x="0"/>
        <item x="3"/>
        <item x="1"/>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4">
    <i>
      <x v="2"/>
    </i>
    <i>
      <x v="1"/>
    </i>
    <i>
      <x v="3"/>
    </i>
    <i t="grand">
      <x/>
    </i>
  </rowItems>
  <colFields count="1">
    <field x="-2"/>
  </colFields>
  <colItems count="2">
    <i>
      <x/>
    </i>
    <i i="1">
      <x v="1"/>
    </i>
  </colItems>
  <dataFields count="2">
    <dataField name="No" fld="3" subtotal="count" baseField="0" baseItem="0"/>
    <dataField name="%" fld="3" subtotal="count" showDataAs="percentOfTotal" baseField="3" baseItem="0" numFmtId="9"/>
  </dataFields>
  <formats count="12">
    <format dxfId="1024">
      <pivotArea outline="0" collapsedLevelsAreSubtotals="1" fieldPosition="0">
        <references count="1">
          <reference field="4294967294" count="1" selected="0">
            <x v="1"/>
          </reference>
        </references>
      </pivotArea>
    </format>
    <format dxfId="1023">
      <pivotArea outline="0" collapsedLevelsAreSubtotals="1" fieldPosition="0">
        <references count="1">
          <reference field="4294967294" count="1" selected="0">
            <x v="1"/>
          </reference>
        </references>
      </pivotArea>
    </format>
    <format dxfId="1022">
      <pivotArea field="3" type="button" dataOnly="0" labelOnly="1" outline="0" axis="axisRow" fieldPosition="0"/>
    </format>
    <format dxfId="1021">
      <pivotArea dataOnly="0" labelOnly="1" outline="0" fieldPosition="0">
        <references count="1">
          <reference field="4294967294" count="2">
            <x v="0"/>
            <x v="1"/>
          </reference>
        </references>
      </pivotArea>
    </format>
    <format dxfId="1020">
      <pivotArea dataOnly="0" grandRow="1" fieldPosition="0"/>
    </format>
    <format dxfId="1019">
      <pivotArea collapsedLevelsAreSubtotals="1" fieldPosition="0">
        <references count="2">
          <reference field="4294967294" count="1" selected="0">
            <x v="1"/>
          </reference>
          <reference field="3" count="0"/>
        </references>
      </pivotArea>
    </format>
    <format dxfId="1018">
      <pivotArea type="all" dataOnly="0" outline="0" fieldPosition="0"/>
    </format>
    <format dxfId="1017">
      <pivotArea outline="0" collapsedLevelsAreSubtotals="1" fieldPosition="0"/>
    </format>
    <format dxfId="1016">
      <pivotArea field="3" type="button" dataOnly="0" labelOnly="1" outline="0" axis="axisRow" fieldPosition="0"/>
    </format>
    <format dxfId="1015">
      <pivotArea dataOnly="0" labelOnly="1" fieldPosition="0">
        <references count="1">
          <reference field="3" count="0"/>
        </references>
      </pivotArea>
    </format>
    <format dxfId="1014">
      <pivotArea dataOnly="0" labelOnly="1" grandRow="1" outline="0" fieldPosition="0"/>
    </format>
    <format dxfId="1013">
      <pivotArea dataOnly="0" labelOnly="1" outline="0" fieldPosition="0">
        <references count="1">
          <reference field="4294967294" count="2">
            <x v="0"/>
            <x v="1"/>
          </reference>
        </references>
      </pivotArea>
    </format>
  </formats>
  <conditionalFormats count="1">
    <conditionalFormat priority="16">
      <pivotAreas count="1">
        <pivotArea type="data" collapsedLevelsAreSubtotals="1" fieldPosition="0">
          <references count="2">
            <reference field="4294967294" count="1" selected="0">
              <x v="1"/>
            </reference>
            <reference field="3"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Tableau croisé dynamique5"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3:C56" firstHeaderRow="0" firstDataRow="1" firstDataCol="1"/>
  <pivotFields count="8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axis="axisRow" dataField="1" showAll="0" defaultSubtotal="0">
      <items count="3">
        <item h="1" x="0"/>
        <item x="1"/>
        <item x="2"/>
      </items>
    </pivotField>
  </pivotFields>
  <rowFields count="1">
    <field x="86"/>
  </rowFields>
  <rowItems count="3">
    <i>
      <x v="1"/>
    </i>
    <i>
      <x v="2"/>
    </i>
    <i t="grand">
      <x/>
    </i>
  </rowItems>
  <colFields count="1">
    <field x="-2"/>
  </colFields>
  <colItems count="2">
    <i>
      <x/>
    </i>
    <i i="1">
      <x v="1"/>
    </i>
  </colItems>
  <dataFields count="2">
    <dataField name="#" fld="86" subtotal="count" baseField="0" baseItem="0"/>
    <dataField name="%" fld="85" subtotal="count" showDataAs="percentOfCol" baseField="3" baseItem="2" numFmtId="9"/>
  </dataFields>
  <formats count="28">
    <format dxfId="402">
      <pivotArea dataOnly="0" labelOnly="1" outline="0" axis="axisValues" fieldPosition="0"/>
    </format>
    <format dxfId="401">
      <pivotArea dataOnly="0" labelOnly="1" outline="0" axis="axisValues" fieldPosition="0"/>
    </format>
    <format dxfId="400">
      <pivotArea grandRow="1" outline="0" collapsedLevelsAreSubtotals="1" fieldPosition="0"/>
    </format>
    <format dxfId="399">
      <pivotArea dataOnly="0" labelOnly="1" grandRow="1" outline="0" fieldPosition="0"/>
    </format>
    <format dxfId="398">
      <pivotArea type="all" dataOnly="0" outline="0" fieldPosition="0"/>
    </format>
    <format dxfId="397">
      <pivotArea outline="0" collapsedLevelsAreSubtotals="1" fieldPosition="0"/>
    </format>
    <format dxfId="396">
      <pivotArea dataOnly="0" labelOnly="1" outline="0" axis="axisValues" fieldPosition="0"/>
    </format>
    <format dxfId="395">
      <pivotArea dataOnly="0" labelOnly="1" grandRow="1" outline="0" fieldPosition="0"/>
    </format>
    <format dxfId="394">
      <pivotArea dataOnly="0" labelOnly="1" outline="0" axis="axisValues" fieldPosition="0"/>
    </format>
    <format dxfId="393">
      <pivotArea outline="0" fieldPosition="0">
        <references count="1">
          <reference field="4294967294" count="1">
            <x v="1"/>
          </reference>
        </references>
      </pivotArea>
    </format>
    <format dxfId="392">
      <pivotArea type="all" dataOnly="0" outline="0" fieldPosition="0"/>
    </format>
    <format dxfId="391">
      <pivotArea outline="0" collapsedLevelsAreSubtotals="1" fieldPosition="0"/>
    </format>
    <format dxfId="390">
      <pivotArea field="86" type="button" dataOnly="0" labelOnly="1" outline="0" axis="axisRow" fieldPosition="0"/>
    </format>
    <format dxfId="389">
      <pivotArea dataOnly="0" labelOnly="1" fieldPosition="0">
        <references count="1">
          <reference field="86" count="0"/>
        </references>
      </pivotArea>
    </format>
    <format dxfId="388">
      <pivotArea dataOnly="0" labelOnly="1" grandRow="1" outline="0" fieldPosition="0"/>
    </format>
    <format dxfId="387">
      <pivotArea dataOnly="0" labelOnly="1" outline="0" fieldPosition="0">
        <references count="1">
          <reference field="4294967294" count="2">
            <x v="0"/>
            <x v="1"/>
          </reference>
        </references>
      </pivotArea>
    </format>
    <format dxfId="386">
      <pivotArea dataOnly="0" fieldPosition="0">
        <references count="1">
          <reference field="86" count="0"/>
        </references>
      </pivotArea>
    </format>
    <format dxfId="385">
      <pivotArea dataOnly="0" fieldPosition="0">
        <references count="1">
          <reference field="86" count="0"/>
        </references>
      </pivotArea>
    </format>
    <format dxfId="384">
      <pivotArea outline="0" collapsedLevelsAreSubtotals="1" fieldPosition="0">
        <references count="1">
          <reference field="4294967294" count="1" selected="0">
            <x v="1"/>
          </reference>
        </references>
      </pivotArea>
    </format>
    <format dxfId="383">
      <pivotArea outline="0" collapsedLevelsAreSubtotals="1" fieldPosition="0">
        <references count="1">
          <reference field="4294967294" count="1" selected="0">
            <x v="1"/>
          </reference>
        </references>
      </pivotArea>
    </format>
    <format dxfId="382">
      <pivotArea collapsedLevelsAreSubtotals="1" fieldPosition="0">
        <references count="1">
          <reference field="86" count="0"/>
        </references>
      </pivotArea>
    </format>
    <format dxfId="381">
      <pivotArea dataOnly="0" labelOnly="1" fieldPosition="0">
        <references count="1">
          <reference field="86" count="0"/>
        </references>
      </pivotArea>
    </format>
    <format dxfId="380">
      <pivotArea type="all" dataOnly="0" outline="0" fieldPosition="0"/>
    </format>
    <format dxfId="379">
      <pivotArea outline="0" collapsedLevelsAreSubtotals="1" fieldPosition="0"/>
    </format>
    <format dxfId="378">
      <pivotArea field="86" type="button" dataOnly="0" labelOnly="1" outline="0" axis="axisRow" fieldPosition="0"/>
    </format>
    <format dxfId="377">
      <pivotArea dataOnly="0" labelOnly="1" fieldPosition="0">
        <references count="1">
          <reference field="86" count="0"/>
        </references>
      </pivotArea>
    </format>
    <format dxfId="376">
      <pivotArea dataOnly="0" labelOnly="1" grandRow="1" outline="0" fieldPosition="0"/>
    </format>
    <format dxfId="375">
      <pivotArea dataOnly="0" labelOnly="1" outline="0" fieldPosition="0">
        <references count="1">
          <reference field="4294967294" count="2">
            <x v="0"/>
            <x v="1"/>
          </reference>
        </references>
      </pivotArea>
    </format>
  </formats>
  <conditionalFormats count="1">
    <conditionalFormat priority="14">
      <pivotAreas count="1">
        <pivotArea type="data" collapsedLevelsAreSubtotals="1" fieldPosition="0">
          <references count="2">
            <reference field="4294967294" count="1" selected="0">
              <x v="1"/>
            </reference>
            <reference field="86"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eau croisé dynamique3"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6:C50" firstHeaderRow="1" firstDataRow="2" firstDataCol="1"/>
  <pivotFields count="8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items count="9">
        <item h="1" x="0"/>
        <item x="2"/>
        <item x="6"/>
        <item x="4"/>
        <item x="7"/>
        <item x="1"/>
        <item x="5"/>
        <item x="3"/>
        <item t="default"/>
      </items>
    </pivotField>
    <pivotField axis="axisCol" dataField="1" showAll="0">
      <items count="4">
        <item h="1" x="0"/>
        <item x="2"/>
        <item h="1" x="1"/>
        <item t="default"/>
      </items>
    </pivotField>
    <pivotField showAll="0" defaultSubtotal="0"/>
    <pivotField showAll="0" defaultSubtotal="0"/>
  </pivotFields>
  <rowFields count="1">
    <field x="83"/>
  </rowFields>
  <rowItems count="3">
    <i>
      <x v="1"/>
    </i>
    <i>
      <x v="5"/>
    </i>
    <i t="grand">
      <x/>
    </i>
  </rowItems>
  <colFields count="1">
    <field x="84"/>
  </colFields>
  <colItems count="2">
    <i>
      <x v="1"/>
    </i>
    <i t="grand">
      <x/>
    </i>
  </colItems>
  <dataFields count="1">
    <dataField name="Count of meme_dep_food" fld="84" subtotal="count" baseField="0" baseItem="4"/>
  </dataFields>
  <formats count="33">
    <format dxfId="435">
      <pivotArea outline="0" collapsedLevelsAreSubtotals="1" fieldPosition="0"/>
    </format>
    <format dxfId="434">
      <pivotArea field="83" type="button" dataOnly="0" labelOnly="1" outline="0" axis="axisRow" fieldPosition="0"/>
    </format>
    <format dxfId="433">
      <pivotArea dataOnly="0" labelOnly="1" fieldPosition="0">
        <references count="1">
          <reference field="83" count="2">
            <x v="5"/>
            <x v="6"/>
          </reference>
        </references>
      </pivotArea>
    </format>
    <format dxfId="432">
      <pivotArea dataOnly="0" labelOnly="1" grandRow="1" outline="0" fieldPosition="0"/>
    </format>
    <format dxfId="431">
      <pivotArea dataOnly="0" labelOnly="1" fieldPosition="0">
        <references count="1">
          <reference field="84" count="0"/>
        </references>
      </pivotArea>
    </format>
    <format dxfId="430">
      <pivotArea dataOnly="0" labelOnly="1" grandCol="1" outline="0" fieldPosition="0"/>
    </format>
    <format dxfId="429">
      <pivotArea outline="0" fieldPosition="0">
        <references count="1">
          <reference field="4294967294" count="1">
            <x v="0"/>
          </reference>
        </references>
      </pivotArea>
    </format>
    <format dxfId="428">
      <pivotArea outline="0" collapsedLevelsAreSubtotals="1" fieldPosition="0">
        <references count="1">
          <reference field="84" count="0" selected="0"/>
        </references>
      </pivotArea>
    </format>
    <format dxfId="427">
      <pivotArea outline="0" fieldPosition="0">
        <references count="1">
          <reference field="4294967294" count="1">
            <x v="0"/>
          </reference>
        </references>
      </pivotArea>
    </format>
    <format dxfId="426">
      <pivotArea collapsedLevelsAreSubtotals="1" fieldPosition="0">
        <references count="1">
          <reference field="83" count="2">
            <x v="5"/>
            <x v="6"/>
          </reference>
        </references>
      </pivotArea>
    </format>
    <format dxfId="425">
      <pivotArea dataOnly="0" labelOnly="1" fieldPosition="0">
        <references count="1">
          <reference field="83" count="2">
            <x v="5"/>
            <x v="6"/>
          </reference>
        </references>
      </pivotArea>
    </format>
    <format dxfId="424">
      <pivotArea collapsedLevelsAreSubtotals="1" fieldPosition="0">
        <references count="1">
          <reference field="83" count="4">
            <x v="1"/>
            <x v="2"/>
            <x v="3"/>
            <x v="4"/>
          </reference>
        </references>
      </pivotArea>
    </format>
    <format dxfId="423">
      <pivotArea collapsedLevelsAreSubtotals="1" fieldPosition="0">
        <references count="1">
          <reference field="83" count="4">
            <x v="1"/>
            <x v="2"/>
            <x v="3"/>
            <x v="4"/>
          </reference>
        </references>
      </pivotArea>
    </format>
    <format dxfId="422">
      <pivotArea collapsedLevelsAreSubtotals="1" fieldPosition="0">
        <references count="2">
          <reference field="83" count="5">
            <x v="1"/>
            <x v="2"/>
            <x v="3"/>
            <x v="4"/>
            <x v="5"/>
          </reference>
          <reference field="84" count="1" selected="0">
            <x v="2"/>
          </reference>
        </references>
      </pivotArea>
    </format>
    <format dxfId="421">
      <pivotArea field="83" grandCol="1" collapsedLevelsAreSubtotals="1" axis="axisRow" fieldPosition="0">
        <references count="1">
          <reference field="83" count="5">
            <x v="1"/>
            <x v="2"/>
            <x v="3"/>
            <x v="4"/>
            <x v="5"/>
          </reference>
        </references>
      </pivotArea>
    </format>
    <format dxfId="420">
      <pivotArea collapsedLevelsAreSubtotals="1" fieldPosition="0">
        <references count="2">
          <reference field="83" count="5">
            <x v="1"/>
            <x v="2"/>
            <x v="3"/>
            <x v="4"/>
            <x v="5"/>
          </reference>
          <reference field="84" count="1" selected="0">
            <x v="2"/>
          </reference>
        </references>
      </pivotArea>
    </format>
    <format dxfId="419">
      <pivotArea field="83" grandCol="1" collapsedLevelsAreSubtotals="1" axis="axisRow" fieldPosition="0">
        <references count="1">
          <reference field="83" count="5">
            <x v="1"/>
            <x v="2"/>
            <x v="3"/>
            <x v="4"/>
            <x v="5"/>
          </reference>
        </references>
      </pivotArea>
    </format>
    <format dxfId="418">
      <pivotArea dataOnly="0" fieldPosition="0">
        <references count="1">
          <reference field="83" count="1">
            <x v="5"/>
          </reference>
        </references>
      </pivotArea>
    </format>
    <format dxfId="417">
      <pivotArea dataOnly="0" fieldPosition="0">
        <references count="1">
          <reference field="83" count="1">
            <x v="6"/>
          </reference>
        </references>
      </pivotArea>
    </format>
    <format dxfId="416">
      <pivotArea collapsedLevelsAreSubtotals="1" fieldPosition="0">
        <references count="2">
          <reference field="83" count="1">
            <x v="1"/>
          </reference>
          <reference field="84" count="1" selected="0">
            <x v="1"/>
          </reference>
        </references>
      </pivotArea>
    </format>
    <format dxfId="415">
      <pivotArea collapsedLevelsAreSubtotals="1" fieldPosition="0">
        <references count="2">
          <reference field="83" count="0"/>
          <reference field="84" count="1" selected="0">
            <x v="1"/>
          </reference>
        </references>
      </pivotArea>
    </format>
    <format dxfId="414">
      <pivotArea collapsedLevelsAreSubtotals="1" fieldPosition="0">
        <references count="1">
          <reference field="83" count="1">
            <x v="5"/>
          </reference>
        </references>
      </pivotArea>
    </format>
    <format dxfId="413">
      <pivotArea dataOnly="0" labelOnly="1" fieldPosition="0">
        <references count="1">
          <reference field="83" count="1">
            <x v="5"/>
          </reference>
        </references>
      </pivotArea>
    </format>
    <format dxfId="412">
      <pivotArea type="all" dataOnly="0" outline="0" fieldPosition="0"/>
    </format>
    <format dxfId="411">
      <pivotArea outline="0" collapsedLevelsAreSubtotals="1" fieldPosition="0"/>
    </format>
    <format dxfId="410">
      <pivotArea type="origin" dataOnly="0" labelOnly="1" outline="0" fieldPosition="0"/>
    </format>
    <format dxfId="409">
      <pivotArea field="84" type="button" dataOnly="0" labelOnly="1" outline="0" axis="axisCol" fieldPosition="0"/>
    </format>
    <format dxfId="408">
      <pivotArea type="topRight" dataOnly="0" labelOnly="1" outline="0" fieldPosition="0"/>
    </format>
    <format dxfId="407">
      <pivotArea field="83" type="button" dataOnly="0" labelOnly="1" outline="0" axis="axisRow" fieldPosition="0"/>
    </format>
    <format dxfId="406">
      <pivotArea dataOnly="0" labelOnly="1" fieldPosition="0">
        <references count="1">
          <reference field="83" count="1">
            <x v="5"/>
          </reference>
        </references>
      </pivotArea>
    </format>
    <format dxfId="405">
      <pivotArea dataOnly="0" labelOnly="1" grandRow="1" outline="0" fieldPosition="0"/>
    </format>
    <format dxfId="404">
      <pivotArea dataOnly="0" labelOnly="1" fieldPosition="0">
        <references count="1">
          <reference field="84" count="0"/>
        </references>
      </pivotArea>
    </format>
    <format dxfId="40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Tableau croisé dynamique19"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location ref="A2:B6" firstHeaderRow="1" firstDataRow="1" firstDataCol="1"/>
  <pivotFields count="8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2"/>
        <item x="1"/>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57"/>
  </rowFields>
  <rowItems count="4">
    <i>
      <x v="2"/>
    </i>
    <i>
      <x v="1"/>
    </i>
    <i>
      <x v="3"/>
    </i>
    <i t="grand">
      <x/>
    </i>
  </rowItems>
  <colItems count="1">
    <i/>
  </colItems>
  <dataFields count="1">
    <dataField name="No" fld="57" subtotal="count" baseField="0" baseItem="0"/>
  </dataFields>
  <formats count="19">
    <format dxfId="454">
      <pivotArea grandRow="1" outline="0" collapsedLevelsAreSubtotals="1" fieldPosition="0"/>
    </format>
    <format dxfId="453">
      <pivotArea dataOnly="0" labelOnly="1" grandRow="1" outline="0" fieldPosition="0"/>
    </format>
    <format dxfId="452">
      <pivotArea type="all" dataOnly="0" outline="0" fieldPosition="0"/>
    </format>
    <format dxfId="451">
      <pivotArea outline="0" collapsedLevelsAreSubtotals="1" fieldPosition="0"/>
    </format>
    <format dxfId="450">
      <pivotArea field="57" type="button" dataOnly="0" labelOnly="1" outline="0" axis="axisRow" fieldPosition="0"/>
    </format>
    <format dxfId="449">
      <pivotArea dataOnly="0" labelOnly="1" outline="0" axis="axisValues" fieldPosition="0"/>
    </format>
    <format dxfId="448">
      <pivotArea dataOnly="0" labelOnly="1" fieldPosition="0">
        <references count="1">
          <reference field="57" count="0"/>
        </references>
      </pivotArea>
    </format>
    <format dxfId="447">
      <pivotArea dataOnly="0" labelOnly="1" grandRow="1" outline="0" fieldPosition="0"/>
    </format>
    <format dxfId="446">
      <pivotArea dataOnly="0" labelOnly="1" outline="0" axis="axisValues" fieldPosition="0"/>
    </format>
    <format dxfId="445">
      <pivotArea field="57" type="button" dataOnly="0" labelOnly="1" outline="0" axis="axisRow" fieldPosition="0"/>
    </format>
    <format dxfId="444">
      <pivotArea dataOnly="0" labelOnly="1" outline="0" axis="axisValues" fieldPosition="0"/>
    </format>
    <format dxfId="443">
      <pivotArea dataOnly="0" labelOnly="1" outline="0" axis="axisValues" fieldPosition="0"/>
    </format>
    <format dxfId="442">
      <pivotArea type="all" dataOnly="0" outline="0" fieldPosition="0"/>
    </format>
    <format dxfId="441">
      <pivotArea outline="0" collapsedLevelsAreSubtotals="1" fieldPosition="0"/>
    </format>
    <format dxfId="440">
      <pivotArea field="57" type="button" dataOnly="0" labelOnly="1" outline="0" axis="axisRow" fieldPosition="0"/>
    </format>
    <format dxfId="439">
      <pivotArea dataOnly="0" labelOnly="1" outline="0" axis="axisValues" fieldPosition="0"/>
    </format>
    <format dxfId="438">
      <pivotArea dataOnly="0" labelOnly="1" fieldPosition="0">
        <references count="1">
          <reference field="57" count="0"/>
        </references>
      </pivotArea>
    </format>
    <format dxfId="437">
      <pivotArea dataOnly="0" labelOnly="1" grandRow="1" outline="0" fieldPosition="0"/>
    </format>
    <format dxfId="43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eau croisé dynamique22" cacheId="10" dataOnRows="1" applyNumberFormats="0" applyBorderFormats="0" applyFontFormats="0" applyPatternFormats="0" applyAlignmentFormats="0" applyWidthHeightFormats="1" dataCaption="Raison de la rupture de StockProduits concernés par des rupture de stock" updatedVersion="6" minRefreshableVersion="3" useAutoFormatting="1" itemPrintTitles="1" createdVersion="6" indent="0" outline="1" outlineData="1" multipleFieldFilters="0" rowHeaderCaption="">
  <location ref="A34:B36" firstHeaderRow="1" firstDataRow="1" firstDataCol="1"/>
  <pivotFields count="8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axis="axisRow" dataField="1" showAll="0" sortType="descending">
      <items count="3">
        <item h="1" x="0"/>
        <item x="1"/>
        <item t="default"/>
      </items>
      <autoSortScope>
        <pivotArea dataOnly="0" outline="0" fieldPosition="0">
          <references count="1">
            <reference field="4294967294" count="1" selected="0">
              <x v="0"/>
            </reference>
          </references>
        </pivotArea>
      </autoSortScope>
    </pivotField>
    <pivotField showAll="0"/>
    <pivotField showAll="0" defaultSubtotal="0"/>
    <pivotField showAll="0" defaultSubtotal="0"/>
    <pivotField showAll="0" defaultSubtotal="0"/>
  </pivotFields>
  <rowFields count="1">
    <field x="82"/>
  </rowFields>
  <rowItems count="2">
    <i>
      <x v="1"/>
    </i>
    <i t="grand">
      <x/>
    </i>
  </rowItems>
  <colItems count="1">
    <i/>
  </colItems>
  <dataFields count="1">
    <dataField name="No" fld="82" subtotal="count" baseField="0" baseItem="0"/>
  </dataFields>
  <formats count="19">
    <format dxfId="473">
      <pivotArea field="82" type="button" dataOnly="0" labelOnly="1" outline="0" axis="axisRow" fieldPosition="0"/>
    </format>
    <format dxfId="472">
      <pivotArea dataOnly="0" labelOnly="1" outline="0" axis="axisValues" fieldPosition="0"/>
    </format>
    <format dxfId="471">
      <pivotArea dataOnly="0" labelOnly="1" outline="0" axis="axisValues" fieldPosition="0"/>
    </format>
    <format dxfId="470">
      <pivotArea grandRow="1" outline="0" collapsedLevelsAreSubtotals="1" fieldPosition="0"/>
    </format>
    <format dxfId="469">
      <pivotArea dataOnly="0" labelOnly="1" grandRow="1" outline="0" fieldPosition="0"/>
    </format>
    <format dxfId="468">
      <pivotArea type="all" dataOnly="0" outline="0" fieldPosition="0"/>
    </format>
    <format dxfId="467">
      <pivotArea outline="0" collapsedLevelsAreSubtotals="1" fieldPosition="0"/>
    </format>
    <format dxfId="466">
      <pivotArea field="82" type="button" dataOnly="0" labelOnly="1" outline="0" axis="axisRow" fieldPosition="0"/>
    </format>
    <format dxfId="465">
      <pivotArea dataOnly="0" labelOnly="1" outline="0" axis="axisValues" fieldPosition="0"/>
    </format>
    <format dxfId="464">
      <pivotArea dataOnly="0" labelOnly="1" fieldPosition="0">
        <references count="1">
          <reference field="82" count="0"/>
        </references>
      </pivotArea>
    </format>
    <format dxfId="463">
      <pivotArea dataOnly="0" labelOnly="1" grandRow="1" outline="0" fieldPosition="0"/>
    </format>
    <format dxfId="462">
      <pivotArea dataOnly="0" labelOnly="1" outline="0" axis="axisValues" fieldPosition="0"/>
    </format>
    <format dxfId="461">
      <pivotArea type="all" dataOnly="0" outline="0" fieldPosition="0"/>
    </format>
    <format dxfId="460">
      <pivotArea outline="0" collapsedLevelsAreSubtotals="1" fieldPosition="0"/>
    </format>
    <format dxfId="459">
      <pivotArea field="82" type="button" dataOnly="0" labelOnly="1" outline="0" axis="axisRow" fieldPosition="0"/>
    </format>
    <format dxfId="458">
      <pivotArea dataOnly="0" labelOnly="1" outline="0" axis="axisValues" fieldPosition="0"/>
    </format>
    <format dxfId="457">
      <pivotArea dataOnly="0" labelOnly="1" fieldPosition="0">
        <references count="1">
          <reference field="82" count="0"/>
        </references>
      </pivotArea>
    </format>
    <format dxfId="456">
      <pivotArea dataOnly="0" labelOnly="1" grandRow="1" outline="0" fieldPosition="0"/>
    </format>
    <format dxfId="45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eau croisé dynamique2"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C43" firstHeaderRow="0" firstDataRow="1" firstDataCol="1"/>
  <pivotFields count="8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4">
        <item h="1" x="0"/>
        <item x="2"/>
        <item x="1"/>
        <item t="default"/>
      </items>
    </pivotField>
    <pivotField showAll="0" defaultSubtotal="0"/>
    <pivotField showAll="0" defaultSubtotal="0"/>
  </pivotFields>
  <rowFields count="1">
    <field x="84"/>
  </rowFields>
  <rowItems count="3">
    <i>
      <x v="1"/>
    </i>
    <i>
      <x v="2"/>
    </i>
    <i t="grand">
      <x/>
    </i>
  </rowItems>
  <colFields count="1">
    <field x="-2"/>
  </colFields>
  <colItems count="2">
    <i>
      <x/>
    </i>
    <i i="1">
      <x v="1"/>
    </i>
  </colItems>
  <dataFields count="2">
    <dataField name="#" fld="84" subtotal="count" baseField="0" baseItem="0"/>
    <dataField name="%" fld="84" subtotal="count" showDataAs="percentOfTotal" baseField="0" baseItem="1" numFmtId="10"/>
  </dataFields>
  <formats count="19">
    <format dxfId="492">
      <pivotArea type="all" dataOnly="0" outline="0" fieldPosition="0"/>
    </format>
    <format dxfId="491">
      <pivotArea outline="0" collapsedLevelsAreSubtotals="1" fieldPosition="0"/>
    </format>
    <format dxfId="490">
      <pivotArea field="84" type="button" dataOnly="0" labelOnly="1" outline="0" axis="axisRow" fieldPosition="0"/>
    </format>
    <format dxfId="489">
      <pivotArea dataOnly="0" labelOnly="1" fieldPosition="0">
        <references count="1">
          <reference field="84" count="0"/>
        </references>
      </pivotArea>
    </format>
    <format dxfId="488">
      <pivotArea dataOnly="0" labelOnly="1" grandRow="1" outline="0" fieldPosition="0"/>
    </format>
    <format dxfId="487">
      <pivotArea dataOnly="0" labelOnly="1" outline="0" fieldPosition="0">
        <references count="1">
          <reference field="4294967294" count="2">
            <x v="0"/>
            <x v="1"/>
          </reference>
        </references>
      </pivotArea>
    </format>
    <format dxfId="486">
      <pivotArea field="84" grandRow="1" outline="0" collapsedLevelsAreSubtotals="1" axis="axisRow" fieldPosition="0">
        <references count="1">
          <reference field="4294967294" count="1" selected="0">
            <x v="1"/>
          </reference>
        </references>
      </pivotArea>
    </format>
    <format dxfId="485">
      <pivotArea collapsedLevelsAreSubtotals="1" fieldPosition="0">
        <references count="2">
          <reference field="4294967294" count="1" selected="0">
            <x v="1"/>
          </reference>
          <reference field="84" count="1">
            <x v="1"/>
          </reference>
        </references>
      </pivotArea>
    </format>
    <format dxfId="484">
      <pivotArea dataOnly="0" fieldPosition="0">
        <references count="1">
          <reference field="84" count="0"/>
        </references>
      </pivotArea>
    </format>
    <format dxfId="483">
      <pivotArea dataOnly="0" fieldPosition="0">
        <references count="1">
          <reference field="84" count="0"/>
        </references>
      </pivotArea>
    </format>
    <format dxfId="482">
      <pivotArea dataOnly="0" fieldPosition="0">
        <references count="1">
          <reference field="84" count="0"/>
        </references>
      </pivotArea>
    </format>
    <format dxfId="481">
      <pivotArea collapsedLevelsAreSubtotals="1" fieldPosition="0">
        <references count="2">
          <reference field="4294967294" count="1" selected="0">
            <x v="1"/>
          </reference>
          <reference field="84" count="0"/>
        </references>
      </pivotArea>
    </format>
    <format dxfId="480">
      <pivotArea collapsedLevelsAreSubtotals="1" fieldPosition="0">
        <references count="2">
          <reference field="4294967294" count="1" selected="0">
            <x v="1"/>
          </reference>
          <reference field="84" count="0"/>
        </references>
      </pivotArea>
    </format>
    <format dxfId="479">
      <pivotArea type="all" dataOnly="0" outline="0" fieldPosition="0"/>
    </format>
    <format dxfId="478">
      <pivotArea outline="0" collapsedLevelsAreSubtotals="1" fieldPosition="0"/>
    </format>
    <format dxfId="477">
      <pivotArea field="84" type="button" dataOnly="0" labelOnly="1" outline="0" axis="axisRow" fieldPosition="0"/>
    </format>
    <format dxfId="476">
      <pivotArea dataOnly="0" labelOnly="1" fieldPosition="0">
        <references count="1">
          <reference field="84" count="0"/>
        </references>
      </pivotArea>
    </format>
    <format dxfId="475">
      <pivotArea dataOnly="0" labelOnly="1" grandRow="1" outline="0" fieldPosition="0"/>
    </format>
    <format dxfId="474">
      <pivotArea dataOnly="0" labelOnly="1" outline="0" fieldPosition="0">
        <references count="1">
          <reference field="4294967294" count="2">
            <x v="0"/>
            <x v="1"/>
          </reference>
        </references>
      </pivotArea>
    </format>
  </formats>
  <conditionalFormats count="1">
    <conditionalFormat priority="15">
      <pivotAreas count="1">
        <pivotArea type="data" collapsedLevelsAreSubtotals="1" fieldPosition="0">
          <references count="2">
            <reference field="4294967294" count="1" selected="0">
              <x v="1"/>
            </reference>
            <reference field="84"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Tableau croisé dynamique30" cacheId="1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Accès au crédit">
  <location ref="A105:Q111" firstHeaderRow="1" firstDataRow="3" firstDataCol="1"/>
  <pivotFields count="139">
    <pivotField showAll="0" defaultSubtotal="0"/>
    <pivotField showAll="0" defaultSubtotal="0"/>
    <pivotField showAll="0" defaultSubtotal="0"/>
    <pivotField showAll="0" defaultSubtotal="0"/>
    <pivotField showAll="0" defaultSubtotal="0"/>
    <pivotField axis="axisCol" showAll="0">
      <items count="8">
        <item x="2"/>
        <item x="1"/>
        <item x="5"/>
        <item x="6"/>
        <item x="3"/>
        <item x="0"/>
        <item x="4"/>
        <item t="default"/>
      </items>
    </pivotField>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axis="axisRow" dataField="1" showAll="0">
      <items count="5">
        <item h="1" x="0"/>
        <item x="3"/>
        <item x="1"/>
        <item x="2"/>
        <item t="default"/>
      </items>
    </pivotField>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80"/>
  </rowFields>
  <rowItems count="4">
    <i>
      <x v="1"/>
    </i>
    <i>
      <x v="2"/>
    </i>
    <i>
      <x v="3"/>
    </i>
    <i t="grand">
      <x/>
    </i>
  </rowItems>
  <colFields count="2">
    <field x="5"/>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80" subtotal="count" baseField="71" baseItem="3"/>
    <dataField name="%" fld="80" subtotal="count" showDataAs="percentOfCol" baseField="71" baseItem="3" numFmtId="10"/>
  </dataFields>
  <formats count="82">
    <format dxfId="574">
      <pivotArea outline="0" collapsedLevelsAreSubtotals="1" fieldPosition="0"/>
    </format>
    <format dxfId="573">
      <pivotArea outline="0" collapsedLevelsAreSubtotals="1" fieldPosition="0"/>
    </format>
    <format dxfId="572">
      <pivotArea grandRow="1" outline="0" collapsedLevelsAreSubtotals="1" fieldPosition="0"/>
    </format>
    <format dxfId="571">
      <pivotArea dataOnly="0" labelOnly="1" grandRow="1" outline="0" fieldPosition="0"/>
    </format>
    <format dxfId="570">
      <pivotArea field="5" grandRow="1" outline="0" collapsedLevelsAreSubtotals="1" axis="axisCol" fieldPosition="0">
        <references count="1">
          <reference field="5" count="6" selected="0">
            <x v="0"/>
            <x v="1"/>
            <x v="2"/>
            <x v="3"/>
            <x v="4"/>
            <x v="5"/>
          </reference>
        </references>
      </pivotArea>
    </format>
    <format dxfId="569">
      <pivotArea type="origin" dataOnly="0" labelOnly="1" outline="0" fieldPosition="0"/>
    </format>
    <format dxfId="568">
      <pivotArea field="5" type="button" dataOnly="0" labelOnly="1" outline="0" axis="axisCol" fieldPosition="0"/>
    </format>
    <format dxfId="567">
      <pivotArea type="topRight" dataOnly="0" labelOnly="1" outline="0" fieldPosition="0"/>
    </format>
    <format dxfId="566">
      <pivotArea field="80" type="button" dataOnly="0" labelOnly="1" outline="0" axis="axisRow" fieldPosition="0"/>
    </format>
    <format dxfId="565">
      <pivotArea dataOnly="0" labelOnly="1" fieldPosition="0">
        <references count="1">
          <reference field="5" count="6">
            <x v="0"/>
            <x v="1"/>
            <x v="2"/>
            <x v="3"/>
            <x v="4"/>
            <x v="5"/>
          </reference>
        </references>
      </pivotArea>
    </format>
    <format dxfId="564">
      <pivotArea dataOnly="0" labelOnly="1" grandCol="1" outline="0" fieldPosition="0"/>
    </format>
    <format dxfId="563">
      <pivotArea type="all" dataOnly="0" outline="0" fieldPosition="0"/>
    </format>
    <format dxfId="562">
      <pivotArea outline="0" collapsedLevelsAreSubtotals="1" fieldPosition="0"/>
    </format>
    <format dxfId="561">
      <pivotArea type="origin" dataOnly="0" labelOnly="1" outline="0" fieldPosition="0"/>
    </format>
    <format dxfId="560">
      <pivotArea field="5" type="button" dataOnly="0" labelOnly="1" outline="0" axis="axisCol" fieldPosition="0"/>
    </format>
    <format dxfId="559">
      <pivotArea type="topRight" dataOnly="0" labelOnly="1" outline="0" fieldPosition="0"/>
    </format>
    <format dxfId="558">
      <pivotArea field="80" type="button" dataOnly="0" labelOnly="1" outline="0" axis="axisRow" fieldPosition="0"/>
    </format>
    <format dxfId="557">
      <pivotArea dataOnly="0" labelOnly="1" fieldPosition="0">
        <references count="1">
          <reference field="80" count="0"/>
        </references>
      </pivotArea>
    </format>
    <format dxfId="556">
      <pivotArea dataOnly="0" labelOnly="1" grandRow="1" outline="0" fieldPosition="0"/>
    </format>
    <format dxfId="555">
      <pivotArea dataOnly="0" labelOnly="1" fieldPosition="0">
        <references count="1">
          <reference field="5" count="6">
            <x v="0"/>
            <x v="1"/>
            <x v="2"/>
            <x v="3"/>
            <x v="4"/>
            <x v="5"/>
          </reference>
        </references>
      </pivotArea>
    </format>
    <format dxfId="554">
      <pivotArea dataOnly="0" labelOnly="1" grandCol="1" outline="0" fieldPosition="0"/>
    </format>
    <format dxfId="553">
      <pivotArea outline="0" fieldPosition="0">
        <references count="1">
          <reference field="4294967294" count="1">
            <x v="0"/>
          </reference>
        </references>
      </pivotArea>
    </format>
    <format dxfId="552">
      <pivotArea field="80" type="button" dataOnly="0" labelOnly="1" outline="0" axis="axisRow" fieldPosition="0"/>
    </format>
    <format dxfId="551">
      <pivotArea field="5" dataOnly="0" labelOnly="1" grandCol="1" outline="0" offset="IV256" axis="axisCol" fieldPosition="0">
        <references count="1">
          <reference field="4294967294" count="1" selected="0">
            <x v="0"/>
          </reference>
        </references>
      </pivotArea>
    </format>
    <format dxfId="550">
      <pivotArea field="5" dataOnly="0" labelOnly="1" grandCol="1" outline="0" offset="IV256" axis="axisCol" fieldPosition="0">
        <references count="1">
          <reference field="4294967294" count="1" selected="0">
            <x v="1"/>
          </reference>
        </references>
      </pivotArea>
    </format>
    <format dxfId="549">
      <pivotArea field="5" dataOnly="0" labelOnly="1" grandCol="1" outline="0" offset="IV256" axis="axisCol" fieldPosition="0">
        <references count="1">
          <reference field="4294967294" count="1" selected="0">
            <x v="0"/>
          </reference>
        </references>
      </pivotArea>
    </format>
    <format dxfId="548">
      <pivotArea field="5" dataOnly="0" labelOnly="1" grandCol="1" outline="0" offset="IV256" axis="axisCol" fieldPosition="0">
        <references count="1">
          <reference field="4294967294" count="1" selected="0">
            <x v="1"/>
          </reference>
        </references>
      </pivotArea>
    </format>
    <format dxfId="547">
      <pivotArea dataOnly="0" labelOnly="1" outline="0" fieldPosition="0">
        <references count="2">
          <reference field="4294967294" count="2">
            <x v="0"/>
            <x v="1"/>
          </reference>
          <reference field="5" count="1" selected="0">
            <x v="0"/>
          </reference>
        </references>
      </pivotArea>
    </format>
    <format dxfId="546">
      <pivotArea dataOnly="0" labelOnly="1" outline="0" fieldPosition="0">
        <references count="2">
          <reference field="4294967294" count="2">
            <x v="0"/>
            <x v="1"/>
          </reference>
          <reference field="5" count="1" selected="0">
            <x v="1"/>
          </reference>
        </references>
      </pivotArea>
    </format>
    <format dxfId="545">
      <pivotArea dataOnly="0" labelOnly="1" outline="0" fieldPosition="0">
        <references count="2">
          <reference field="4294967294" count="2">
            <x v="0"/>
            <x v="1"/>
          </reference>
          <reference field="5" count="1" selected="0">
            <x v="2"/>
          </reference>
        </references>
      </pivotArea>
    </format>
    <format dxfId="544">
      <pivotArea dataOnly="0" labelOnly="1" outline="0" fieldPosition="0">
        <references count="2">
          <reference field="4294967294" count="2">
            <x v="0"/>
            <x v="1"/>
          </reference>
          <reference field="5" count="1" selected="0">
            <x v="3"/>
          </reference>
        </references>
      </pivotArea>
    </format>
    <format dxfId="543">
      <pivotArea dataOnly="0" labelOnly="1" outline="0" fieldPosition="0">
        <references count="2">
          <reference field="4294967294" count="2">
            <x v="0"/>
            <x v="1"/>
          </reference>
          <reference field="5" count="1" selected="0">
            <x v="4"/>
          </reference>
        </references>
      </pivotArea>
    </format>
    <format dxfId="542">
      <pivotArea dataOnly="0" labelOnly="1" outline="0" fieldPosition="0">
        <references count="2">
          <reference field="4294967294" count="2">
            <x v="0"/>
            <x v="1"/>
          </reference>
          <reference field="5" count="1" selected="0">
            <x v="5"/>
          </reference>
        </references>
      </pivotArea>
    </format>
    <format dxfId="541">
      <pivotArea field="80" type="button" dataOnly="0" labelOnly="1" outline="0" axis="axisRow" fieldPosition="0"/>
    </format>
    <format dxfId="540">
      <pivotArea field="5" dataOnly="0" labelOnly="1" grandCol="1" outline="0" offset="IV256" axis="axisCol" fieldPosition="0">
        <references count="1">
          <reference field="4294967294" count="1" selected="0">
            <x v="0"/>
          </reference>
        </references>
      </pivotArea>
    </format>
    <format dxfId="539">
      <pivotArea field="5" dataOnly="0" labelOnly="1" grandCol="1" outline="0" offset="IV256" axis="axisCol" fieldPosition="0">
        <references count="1">
          <reference field="4294967294" count="1" selected="0">
            <x v="1"/>
          </reference>
        </references>
      </pivotArea>
    </format>
    <format dxfId="538">
      <pivotArea field="5" dataOnly="0" labelOnly="1" grandCol="1" outline="0" offset="IV256" axis="axisCol" fieldPosition="0">
        <references count="1">
          <reference field="4294967294" count="1" selected="0">
            <x v="0"/>
          </reference>
        </references>
      </pivotArea>
    </format>
    <format dxfId="537">
      <pivotArea field="5" dataOnly="0" labelOnly="1" grandCol="1" outline="0" offset="IV256" axis="axisCol" fieldPosition="0">
        <references count="1">
          <reference field="4294967294" count="1" selected="0">
            <x v="1"/>
          </reference>
        </references>
      </pivotArea>
    </format>
    <format dxfId="536">
      <pivotArea dataOnly="0" labelOnly="1" outline="0" fieldPosition="0">
        <references count="2">
          <reference field="4294967294" count="2">
            <x v="0"/>
            <x v="1"/>
          </reference>
          <reference field="5" count="1" selected="0">
            <x v="0"/>
          </reference>
        </references>
      </pivotArea>
    </format>
    <format dxfId="535">
      <pivotArea dataOnly="0" labelOnly="1" outline="0" fieldPosition="0">
        <references count="2">
          <reference field="4294967294" count="2">
            <x v="0"/>
            <x v="1"/>
          </reference>
          <reference field="5" count="1" selected="0">
            <x v="1"/>
          </reference>
        </references>
      </pivotArea>
    </format>
    <format dxfId="534">
      <pivotArea dataOnly="0" labelOnly="1" outline="0" fieldPosition="0">
        <references count="2">
          <reference field="4294967294" count="2">
            <x v="0"/>
            <x v="1"/>
          </reference>
          <reference field="5" count="1" selected="0">
            <x v="2"/>
          </reference>
        </references>
      </pivotArea>
    </format>
    <format dxfId="533">
      <pivotArea dataOnly="0" labelOnly="1" outline="0" fieldPosition="0">
        <references count="2">
          <reference field="4294967294" count="2">
            <x v="0"/>
            <x v="1"/>
          </reference>
          <reference field="5" count="1" selected="0">
            <x v="3"/>
          </reference>
        </references>
      </pivotArea>
    </format>
    <format dxfId="532">
      <pivotArea dataOnly="0" labelOnly="1" outline="0" fieldPosition="0">
        <references count="2">
          <reference field="4294967294" count="2">
            <x v="0"/>
            <x v="1"/>
          </reference>
          <reference field="5" count="1" selected="0">
            <x v="4"/>
          </reference>
        </references>
      </pivotArea>
    </format>
    <format dxfId="531">
      <pivotArea dataOnly="0" labelOnly="1" outline="0" fieldPosition="0">
        <references count="2">
          <reference field="4294967294" count="2">
            <x v="0"/>
            <x v="1"/>
          </reference>
          <reference field="5" count="1" selected="0">
            <x v="5"/>
          </reference>
        </references>
      </pivotArea>
    </format>
    <format dxfId="530">
      <pivotArea outline="0" fieldPosition="0">
        <references count="1">
          <reference field="4294967294" count="1">
            <x v="1"/>
          </reference>
        </references>
      </pivotArea>
    </format>
    <format dxfId="529">
      <pivotArea outline="0" collapsedLevelsAreSubtotals="1" fieldPosition="0">
        <references count="2">
          <reference field="4294967294" count="1" selected="0">
            <x v="1"/>
          </reference>
          <reference field="5" count="1" selected="0">
            <x v="0"/>
          </reference>
        </references>
      </pivotArea>
    </format>
    <format dxfId="528">
      <pivotArea outline="0" collapsedLevelsAreSubtotals="1" fieldPosition="0">
        <references count="2">
          <reference field="4294967294" count="1" selected="0">
            <x v="1"/>
          </reference>
          <reference field="5" count="1" selected="0">
            <x v="0"/>
          </reference>
        </references>
      </pivotArea>
    </format>
    <format dxfId="527">
      <pivotArea outline="0" collapsedLevelsAreSubtotals="1" fieldPosition="0">
        <references count="2">
          <reference field="4294967294" count="1" selected="0">
            <x v="1"/>
          </reference>
          <reference field="5" count="1" selected="0">
            <x v="1"/>
          </reference>
        </references>
      </pivotArea>
    </format>
    <format dxfId="526">
      <pivotArea outline="0" collapsedLevelsAreSubtotals="1" fieldPosition="0">
        <references count="2">
          <reference field="4294967294" count="1" selected="0">
            <x v="1"/>
          </reference>
          <reference field="5" count="1" selected="0">
            <x v="1"/>
          </reference>
        </references>
      </pivotArea>
    </format>
    <format dxfId="525">
      <pivotArea outline="0" collapsedLevelsAreSubtotals="1" fieldPosition="0">
        <references count="2">
          <reference field="4294967294" count="1" selected="0">
            <x v="1"/>
          </reference>
          <reference field="5" count="1" selected="0">
            <x v="2"/>
          </reference>
        </references>
      </pivotArea>
    </format>
    <format dxfId="524">
      <pivotArea outline="0" collapsedLevelsAreSubtotals="1" fieldPosition="0">
        <references count="2">
          <reference field="4294967294" count="1" selected="0">
            <x v="1"/>
          </reference>
          <reference field="5" count="1" selected="0">
            <x v="2"/>
          </reference>
        </references>
      </pivotArea>
    </format>
    <format dxfId="523">
      <pivotArea outline="0" collapsedLevelsAreSubtotals="1" fieldPosition="0">
        <references count="2">
          <reference field="4294967294" count="1" selected="0">
            <x v="1"/>
          </reference>
          <reference field="5" count="1" selected="0">
            <x v="3"/>
          </reference>
        </references>
      </pivotArea>
    </format>
    <format dxfId="522">
      <pivotArea outline="0" collapsedLevelsAreSubtotals="1" fieldPosition="0">
        <references count="2">
          <reference field="4294967294" count="1" selected="0">
            <x v="1"/>
          </reference>
          <reference field="5" count="1" selected="0">
            <x v="3"/>
          </reference>
        </references>
      </pivotArea>
    </format>
    <format dxfId="521">
      <pivotArea outline="0" collapsedLevelsAreSubtotals="1" fieldPosition="0">
        <references count="2">
          <reference field="4294967294" count="1" selected="0">
            <x v="1"/>
          </reference>
          <reference field="5" count="1" selected="0">
            <x v="4"/>
          </reference>
        </references>
      </pivotArea>
    </format>
    <format dxfId="520">
      <pivotArea outline="0" collapsedLevelsAreSubtotals="1" fieldPosition="0">
        <references count="2">
          <reference field="4294967294" count="1" selected="0">
            <x v="1"/>
          </reference>
          <reference field="5" count="1" selected="0">
            <x v="4"/>
          </reference>
        </references>
      </pivotArea>
    </format>
    <format dxfId="519">
      <pivotArea outline="0" collapsedLevelsAreSubtotals="1" fieldPosition="0">
        <references count="2">
          <reference field="4294967294" count="1" selected="0">
            <x v="1"/>
          </reference>
          <reference field="5" count="1" selected="0">
            <x v="5"/>
          </reference>
        </references>
      </pivotArea>
    </format>
    <format dxfId="518">
      <pivotArea outline="0" collapsedLevelsAreSubtotals="1" fieldPosition="0">
        <references count="2">
          <reference field="4294967294" count="1" selected="0">
            <x v="1"/>
          </reference>
          <reference field="5" count="1" selected="0">
            <x v="5"/>
          </reference>
        </references>
      </pivotArea>
    </format>
    <format dxfId="517">
      <pivotArea field="5" grandCol="1" outline="0" collapsedLevelsAreSubtotals="1" axis="axisCol" fieldPosition="0">
        <references count="1">
          <reference field="4294967294" count="1" selected="0">
            <x v="1"/>
          </reference>
        </references>
      </pivotArea>
    </format>
    <format dxfId="516">
      <pivotArea field="5" grandCol="1" outline="0" collapsedLevelsAreSubtotals="1" axis="axisCol" fieldPosition="0">
        <references count="1">
          <reference field="4294967294" count="1" selected="0">
            <x v="1"/>
          </reference>
        </references>
      </pivotArea>
    </format>
    <format dxfId="515">
      <pivotArea type="all" dataOnly="0" outline="0" fieldPosition="0"/>
    </format>
    <format dxfId="514">
      <pivotArea outline="0" collapsedLevelsAreSubtotals="1" fieldPosition="0"/>
    </format>
    <format dxfId="513">
      <pivotArea type="origin" dataOnly="0" labelOnly="1" outline="0" fieldPosition="0"/>
    </format>
    <format dxfId="512">
      <pivotArea field="5" type="button" dataOnly="0" labelOnly="1" outline="0" axis="axisCol" fieldPosition="0"/>
    </format>
    <format dxfId="511">
      <pivotArea field="-2" type="button" dataOnly="0" labelOnly="1" outline="0" axis="axisCol" fieldPosition="1"/>
    </format>
    <format dxfId="510">
      <pivotArea type="topRight" dataOnly="0" labelOnly="1" outline="0" fieldPosition="0"/>
    </format>
    <format dxfId="509">
      <pivotArea field="80" type="button" dataOnly="0" labelOnly="1" outline="0" axis="axisRow" fieldPosition="0"/>
    </format>
    <format dxfId="508">
      <pivotArea dataOnly="0" labelOnly="1" fieldPosition="0">
        <references count="1">
          <reference field="80" count="0"/>
        </references>
      </pivotArea>
    </format>
    <format dxfId="507">
      <pivotArea dataOnly="0" labelOnly="1" grandRow="1" outline="0" fieldPosition="0"/>
    </format>
    <format dxfId="506">
      <pivotArea dataOnly="0" labelOnly="1" fieldPosition="0">
        <references count="1">
          <reference field="5" count="6">
            <x v="0"/>
            <x v="1"/>
            <x v="2"/>
            <x v="3"/>
            <x v="4"/>
            <x v="5"/>
          </reference>
        </references>
      </pivotArea>
    </format>
    <format dxfId="505">
      <pivotArea field="5" dataOnly="0" labelOnly="1" grandCol="1" outline="0" axis="axisCol" fieldPosition="0">
        <references count="1">
          <reference field="4294967294" count="1" selected="0">
            <x v="0"/>
          </reference>
        </references>
      </pivotArea>
    </format>
    <format dxfId="504">
      <pivotArea field="5" dataOnly="0" labelOnly="1" grandCol="1" outline="0" axis="axisCol" fieldPosition="0">
        <references count="1">
          <reference field="4294967294" count="1" selected="0">
            <x v="1"/>
          </reference>
        </references>
      </pivotArea>
    </format>
    <format dxfId="503">
      <pivotArea field="5" dataOnly="0" labelOnly="1" grandCol="1" outline="0" axis="axisCol" fieldPosition="0">
        <references count="1">
          <reference field="4294967294" count="1" selected="0">
            <x v="0"/>
          </reference>
        </references>
      </pivotArea>
    </format>
    <format dxfId="502">
      <pivotArea field="5" dataOnly="0" labelOnly="1" grandCol="1" outline="0" axis="axisCol" fieldPosition="0">
        <references count="1">
          <reference field="4294967294" count="1" selected="0">
            <x v="1"/>
          </reference>
        </references>
      </pivotArea>
    </format>
    <format dxfId="501">
      <pivotArea dataOnly="0" labelOnly="1" outline="0" fieldPosition="0">
        <references count="2">
          <reference field="4294967294" count="2">
            <x v="0"/>
            <x v="1"/>
          </reference>
          <reference field="5" count="1" selected="0">
            <x v="0"/>
          </reference>
        </references>
      </pivotArea>
    </format>
    <format dxfId="500">
      <pivotArea dataOnly="0" labelOnly="1" outline="0" fieldPosition="0">
        <references count="2">
          <reference field="4294967294" count="2">
            <x v="0"/>
            <x v="1"/>
          </reference>
          <reference field="5" count="1" selected="0">
            <x v="1"/>
          </reference>
        </references>
      </pivotArea>
    </format>
    <format dxfId="499">
      <pivotArea dataOnly="0" labelOnly="1" outline="0" fieldPosition="0">
        <references count="2">
          <reference field="4294967294" count="2">
            <x v="0"/>
            <x v="1"/>
          </reference>
          <reference field="5" count="1" selected="0">
            <x v="2"/>
          </reference>
        </references>
      </pivotArea>
    </format>
    <format dxfId="498">
      <pivotArea dataOnly="0" labelOnly="1" outline="0" fieldPosition="0">
        <references count="2">
          <reference field="4294967294" count="2">
            <x v="0"/>
            <x v="1"/>
          </reference>
          <reference field="5" count="1" selected="0">
            <x v="3"/>
          </reference>
        </references>
      </pivotArea>
    </format>
    <format dxfId="497">
      <pivotArea dataOnly="0" labelOnly="1" outline="0" fieldPosition="0">
        <references count="2">
          <reference field="4294967294" count="2">
            <x v="0"/>
            <x v="1"/>
          </reference>
          <reference field="5" count="1" selected="0">
            <x v="4"/>
          </reference>
        </references>
      </pivotArea>
    </format>
    <format dxfId="496">
      <pivotArea dataOnly="0" labelOnly="1" outline="0" fieldPosition="0">
        <references count="2">
          <reference field="4294967294" count="2">
            <x v="0"/>
            <x v="1"/>
          </reference>
          <reference field="5" count="1" selected="0">
            <x v="5"/>
          </reference>
        </references>
      </pivotArea>
    </format>
    <format dxfId="495">
      <pivotArea dataOnly="0" labelOnly="1" fieldPosition="0">
        <references count="1">
          <reference field="5" count="1">
            <x v="6"/>
          </reference>
        </references>
      </pivotArea>
    </format>
    <format dxfId="494">
      <pivotArea dataOnly="0" labelOnly="1" outline="0" fieldPosition="0">
        <references count="2">
          <reference field="4294967294" count="2">
            <x v="0"/>
            <x v="1"/>
          </reference>
          <reference field="5" count="1" selected="0">
            <x v="6"/>
          </reference>
        </references>
      </pivotArea>
    </format>
    <format dxfId="493">
      <pivotArea collapsedLevelsAreSubtotals="1" fieldPosition="0">
        <references count="3">
          <reference field="4294967294" count="1" selected="0">
            <x v="1"/>
          </reference>
          <reference field="5" count="1" selected="0">
            <x v="6"/>
          </reference>
          <reference field="80" count="0"/>
        </references>
      </pivotArea>
    </format>
  </formats>
  <conditionalFormats count="7">
    <conditionalFormat priority="30">
      <pivotAreas count="1">
        <pivotArea type="data" collapsedLevelsAreSubtotals="1" fieldPosition="0">
          <references count="3">
            <reference field="4294967294" count="1" selected="0">
              <x v="1"/>
            </reference>
            <reference field="5" count="1" selected="0">
              <x v="5"/>
            </reference>
            <reference field="80" count="3">
              <x v="1"/>
              <x v="2"/>
              <x v="3"/>
            </reference>
          </references>
        </pivotArea>
      </pivotAreas>
    </conditionalFormat>
    <conditionalFormat priority="31">
      <pivotAreas count="1">
        <pivotArea type="data" collapsedLevelsAreSubtotals="1" fieldPosition="0">
          <references count="3">
            <reference field="4294967294" count="1" selected="0">
              <x v="1"/>
            </reference>
            <reference field="5" count="1" selected="0">
              <x v="4"/>
            </reference>
            <reference field="80" count="3">
              <x v="1"/>
              <x v="2"/>
              <x v="3"/>
            </reference>
          </references>
        </pivotArea>
      </pivotAreas>
    </conditionalFormat>
    <conditionalFormat priority="32">
      <pivotAreas count="2">
        <pivotArea type="data" collapsedLevelsAreSubtotals="1" fieldPosition="0">
          <references count="3">
            <reference field="4294967294" count="1" selected="0">
              <x v="1"/>
            </reference>
            <reference field="5" count="1" selected="0">
              <x v="3"/>
            </reference>
            <reference field="80" count="3">
              <x v="1"/>
              <x v="2"/>
              <x v="3"/>
            </reference>
          </references>
        </pivotArea>
        <pivotArea type="data" grandCol="1" collapsedLevelsAreSubtotals="1" fieldPosition="0">
          <references count="2">
            <reference field="4294967294" count="1" selected="0">
              <x v="1"/>
            </reference>
            <reference field="80" count="3">
              <x v="1"/>
              <x v="2"/>
              <x v="3"/>
            </reference>
          </references>
        </pivotArea>
      </pivotAreas>
    </conditionalFormat>
    <conditionalFormat priority="33">
      <pivotAreas count="1">
        <pivotArea type="data" collapsedLevelsAreSubtotals="1" fieldPosition="0">
          <references count="3">
            <reference field="4294967294" count="1" selected="0">
              <x v="1"/>
            </reference>
            <reference field="5" count="1" selected="0">
              <x v="2"/>
            </reference>
            <reference field="80" count="3">
              <x v="1"/>
              <x v="2"/>
              <x v="3"/>
            </reference>
          </references>
        </pivotArea>
      </pivotAreas>
    </conditionalFormat>
    <conditionalFormat priority="34">
      <pivotAreas count="1">
        <pivotArea type="data" collapsedLevelsAreSubtotals="1" fieldPosition="0">
          <references count="3">
            <reference field="4294967294" count="1" selected="0">
              <x v="1"/>
            </reference>
            <reference field="5" count="1" selected="0">
              <x v="1"/>
            </reference>
            <reference field="80" count="3">
              <x v="1"/>
              <x v="2"/>
              <x v="3"/>
            </reference>
          </references>
        </pivotArea>
      </pivotAreas>
    </conditionalFormat>
    <conditionalFormat priority="35">
      <pivotAreas count="1">
        <pivotArea type="data" collapsedLevelsAreSubtotals="1" fieldPosition="0">
          <references count="3">
            <reference field="4294967294" count="1" selected="0">
              <x v="1"/>
            </reference>
            <reference field="5" count="1" selected="0">
              <x v="0"/>
            </reference>
            <reference field="80" count="3">
              <x v="1"/>
              <x v="2"/>
              <x v="3"/>
            </reference>
          </references>
        </pivotArea>
      </pivotAreas>
    </conditionalFormat>
    <conditionalFormat priority="9">
      <pivotAreas count="1">
        <pivotArea type="data" collapsedLevelsAreSubtotals="1" fieldPosition="0">
          <references count="3">
            <reference field="4294967294" count="1" selected="0">
              <x v="1"/>
            </reference>
            <reference field="5" count="1" selected="0">
              <x v="6"/>
            </reference>
            <reference field="8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Tableau croisé dynamique7" cacheId="6" dataOnRows="1" applyNumberFormats="0" applyBorderFormats="0" applyFontFormats="0" applyPatternFormats="0" applyAlignmentFormats="0" applyWidthHeightFormats="1" dataCaption="Raison de la rupture de StockProduits concernés par des rupture de stock" updatedVersion="6" minRefreshableVersion="3" useAutoFormatting="1" itemPrintTitles="1" createdVersion="6" indent="0" outline="1" outlineData="1" multipleFieldFilters="0" rowHeaderCaption="">
  <location ref="A87:B91" firstHeaderRow="1" firstDataRow="1" firstDataCol="1"/>
  <pivotFields count="13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Row" dataField="1" showAll="0" sortType="descending">
      <items count="5">
        <item h="1" x="0"/>
        <item x="3"/>
        <item x="1"/>
        <item x="2"/>
        <item t="default"/>
      </items>
      <autoSortScope>
        <pivotArea dataOnly="0" outline="0" fieldPosition="0">
          <references count="1">
            <reference field="4294967294" count="1" selected="0">
              <x v="0"/>
            </reference>
          </references>
        </pivotArea>
      </autoSortScope>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81"/>
  </rowFields>
  <rowItems count="4">
    <i>
      <x v="2"/>
    </i>
    <i>
      <x v="3"/>
    </i>
    <i>
      <x v="1"/>
    </i>
    <i t="grand">
      <x/>
    </i>
  </rowItems>
  <colItems count="1">
    <i/>
  </colItems>
  <dataFields count="1">
    <dataField name="No" fld="81" subtotal="count" baseField="0" baseItem="0"/>
  </dataFields>
  <formats count="19">
    <format dxfId="593">
      <pivotArea field="81" type="button" dataOnly="0" labelOnly="1" outline="0" axis="axisRow" fieldPosition="0"/>
    </format>
    <format dxfId="592">
      <pivotArea dataOnly="0" labelOnly="1" outline="0" axis="axisValues" fieldPosition="0"/>
    </format>
    <format dxfId="591">
      <pivotArea dataOnly="0" labelOnly="1" outline="0" axis="axisValues" fieldPosition="0"/>
    </format>
    <format dxfId="590">
      <pivotArea grandRow="1" outline="0" collapsedLevelsAreSubtotals="1" fieldPosition="0"/>
    </format>
    <format dxfId="589">
      <pivotArea dataOnly="0" labelOnly="1" grandRow="1" outline="0" fieldPosition="0"/>
    </format>
    <format dxfId="588">
      <pivotArea type="all" dataOnly="0" outline="0" fieldPosition="0"/>
    </format>
    <format dxfId="587">
      <pivotArea outline="0" collapsedLevelsAreSubtotals="1" fieldPosition="0"/>
    </format>
    <format dxfId="586">
      <pivotArea field="81" type="button" dataOnly="0" labelOnly="1" outline="0" axis="axisRow" fieldPosition="0"/>
    </format>
    <format dxfId="585">
      <pivotArea dataOnly="0" labelOnly="1" outline="0" axis="axisValues" fieldPosition="0"/>
    </format>
    <format dxfId="584">
      <pivotArea dataOnly="0" labelOnly="1" fieldPosition="0">
        <references count="1">
          <reference field="81" count="0"/>
        </references>
      </pivotArea>
    </format>
    <format dxfId="583">
      <pivotArea dataOnly="0" labelOnly="1" grandRow="1" outline="0" fieldPosition="0"/>
    </format>
    <format dxfId="582">
      <pivotArea dataOnly="0" labelOnly="1" outline="0" axis="axisValues" fieldPosition="0"/>
    </format>
    <format dxfId="581">
      <pivotArea type="all" dataOnly="0" outline="0" fieldPosition="0"/>
    </format>
    <format dxfId="580">
      <pivotArea outline="0" collapsedLevelsAreSubtotals="1" fieldPosition="0"/>
    </format>
    <format dxfId="579">
      <pivotArea field="81" type="button" dataOnly="0" labelOnly="1" outline="0" axis="axisRow" fieldPosition="0"/>
    </format>
    <format dxfId="578">
      <pivotArea dataOnly="0" labelOnly="1" outline="0" axis="axisValues" fieldPosition="0"/>
    </format>
    <format dxfId="577">
      <pivotArea dataOnly="0" labelOnly="1" fieldPosition="0">
        <references count="1">
          <reference field="81" count="0"/>
        </references>
      </pivotArea>
    </format>
    <format dxfId="576">
      <pivotArea dataOnly="0" labelOnly="1" grandRow="1" outline="0" fieldPosition="0"/>
    </format>
    <format dxfId="57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PivotTable1"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location ref="A116:Q122" firstHeaderRow="1" firstDataRow="3" firstDataCol="1"/>
  <pivotFields count="87">
    <pivotField showAll="0" defaultSubtotal="0"/>
    <pivotField showAll="0" defaultSubtotal="0"/>
    <pivotField showAll="0" defaultSubtotal="0"/>
    <pivotField showAll="0" defaultSubtotal="0"/>
    <pivotField showAll="0" defaultSubtotal="0"/>
    <pivotField axis="axisCol" showAll="0" defaultSubtotal="0">
      <items count="7">
        <item x="2"/>
        <item x="1"/>
        <item x="5"/>
        <item x="6"/>
        <item x="3"/>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2"/>
        <item x="1"/>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57"/>
  </rowFields>
  <rowItems count="4">
    <i>
      <x v="2"/>
    </i>
    <i>
      <x v="1"/>
    </i>
    <i>
      <x v="3"/>
    </i>
    <i t="grand">
      <x/>
    </i>
  </rowItems>
  <colFields count="2">
    <field x="5"/>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57" subtotal="count" baseField="0" baseItem="0"/>
    <dataField name="%" fld="57" subtotal="count" showDataAs="percentOfCol" baseField="57" baseItem="2" numFmtId="10"/>
  </dataFields>
  <formats count="44">
    <format dxfId="637">
      <pivotArea grandRow="1" outline="0" collapsedLevelsAreSubtotals="1" fieldPosition="0"/>
    </format>
    <format dxfId="636">
      <pivotArea dataOnly="0" labelOnly="1" grandRow="1" outline="0" fieldPosition="0"/>
    </format>
    <format dxfId="635">
      <pivotArea type="all" dataOnly="0" outline="0" fieldPosition="0"/>
    </format>
    <format dxfId="634">
      <pivotArea outline="0" collapsedLevelsAreSubtotals="1" fieldPosition="0"/>
    </format>
    <format dxfId="633">
      <pivotArea field="57" type="button" dataOnly="0" labelOnly="1" outline="0" axis="axisRow" fieldPosition="0"/>
    </format>
    <format dxfId="632">
      <pivotArea dataOnly="0" labelOnly="1" outline="0" axis="axisValues" fieldPosition="0"/>
    </format>
    <format dxfId="631">
      <pivotArea dataOnly="0" labelOnly="1" fieldPosition="0">
        <references count="1">
          <reference field="57" count="0"/>
        </references>
      </pivotArea>
    </format>
    <format dxfId="630">
      <pivotArea dataOnly="0" labelOnly="1" grandRow="1" outline="0" fieldPosition="0"/>
    </format>
    <format dxfId="629">
      <pivotArea dataOnly="0" labelOnly="1" outline="0" axis="axisValues" fieldPosition="0"/>
    </format>
    <format dxfId="628">
      <pivotArea field="57" type="button" dataOnly="0" labelOnly="1" outline="0" axis="axisRow" fieldPosition="0"/>
    </format>
    <format dxfId="627">
      <pivotArea dataOnly="0" labelOnly="1" outline="0" axis="axisValues" fieldPosition="0"/>
    </format>
    <format dxfId="626">
      <pivotArea dataOnly="0" labelOnly="1" outline="0" axis="axisValues" fieldPosition="0"/>
    </format>
    <format dxfId="625">
      <pivotArea type="all" dataOnly="0" outline="0" fieldPosition="0"/>
    </format>
    <format dxfId="624">
      <pivotArea outline="0" collapsedLevelsAreSubtotals="1" fieldPosition="0"/>
    </format>
    <format dxfId="623">
      <pivotArea field="57" type="button" dataOnly="0" labelOnly="1" outline="0" axis="axisRow" fieldPosition="0"/>
    </format>
    <format dxfId="622">
      <pivotArea dataOnly="0" labelOnly="1" outline="0" axis="axisValues" fieldPosition="0"/>
    </format>
    <format dxfId="621">
      <pivotArea dataOnly="0" labelOnly="1" fieldPosition="0">
        <references count="1">
          <reference field="57" count="0"/>
        </references>
      </pivotArea>
    </format>
    <format dxfId="620">
      <pivotArea dataOnly="0" labelOnly="1" grandRow="1" outline="0" fieldPosition="0"/>
    </format>
    <format dxfId="619">
      <pivotArea dataOnly="0" labelOnly="1" outline="0" axis="axisValues" fieldPosition="0"/>
    </format>
    <format dxfId="618">
      <pivotArea outline="0" fieldPosition="0">
        <references count="1">
          <reference field="4294967294" count="1">
            <x v="1"/>
          </reference>
        </references>
      </pivotArea>
    </format>
    <format dxfId="617">
      <pivotArea outline="0" collapsedLevelsAreSubtotals="1" fieldPosition="0">
        <references count="2">
          <reference field="4294967294" count="2" selected="0">
            <x v="0"/>
            <x v="1"/>
          </reference>
          <reference field="5" count="3" selected="0">
            <x v="0"/>
            <x v="1"/>
            <x v="2"/>
          </reference>
        </references>
      </pivotArea>
    </format>
    <format dxfId="616">
      <pivotArea type="origin" dataOnly="0" labelOnly="1" outline="0" offset="A2" fieldPosition="0"/>
    </format>
    <format dxfId="615">
      <pivotArea field="57" type="button" dataOnly="0" labelOnly="1" outline="0" axis="axisRow" fieldPosition="0"/>
    </format>
    <format dxfId="614">
      <pivotArea dataOnly="0" labelOnly="1" fieldPosition="0">
        <references count="1">
          <reference field="57" count="0"/>
        </references>
      </pivotArea>
    </format>
    <format dxfId="613">
      <pivotArea dataOnly="0" labelOnly="1" grandRow="1" outline="0" fieldPosition="0"/>
    </format>
    <format dxfId="612">
      <pivotArea dataOnly="0" labelOnly="1" fieldPosition="0">
        <references count="1">
          <reference field="5" count="3">
            <x v="0"/>
            <x v="1"/>
            <x v="2"/>
          </reference>
        </references>
      </pivotArea>
    </format>
    <format dxfId="611">
      <pivotArea dataOnly="0" labelOnly="1" outline="0" fieldPosition="0">
        <references count="2">
          <reference field="4294967294" count="2">
            <x v="0"/>
            <x v="1"/>
          </reference>
          <reference field="5" count="1" selected="0">
            <x v="0"/>
          </reference>
        </references>
      </pivotArea>
    </format>
    <format dxfId="610">
      <pivotArea dataOnly="0" labelOnly="1" outline="0" fieldPosition="0">
        <references count="2">
          <reference field="4294967294" count="2">
            <x v="0"/>
            <x v="1"/>
          </reference>
          <reference field="5" count="1" selected="0">
            <x v="1"/>
          </reference>
        </references>
      </pivotArea>
    </format>
    <format dxfId="609">
      <pivotArea dataOnly="0" labelOnly="1" outline="0" fieldPosition="0">
        <references count="2">
          <reference field="4294967294" count="2">
            <x v="0"/>
            <x v="1"/>
          </reference>
          <reference field="5" count="1" selected="0">
            <x v="2"/>
          </reference>
        </references>
      </pivotArea>
    </format>
    <format dxfId="608">
      <pivotArea outline="0" collapsedLevelsAreSubtotals="1" fieldPosition="0">
        <references count="2">
          <reference field="4294967294" count="1" selected="0">
            <x v="1"/>
          </reference>
          <reference field="5" count="1" selected="0">
            <x v="3"/>
          </reference>
        </references>
      </pivotArea>
    </format>
    <format dxfId="607">
      <pivotArea outline="0" collapsedLevelsAreSubtotals="1" fieldPosition="0">
        <references count="2">
          <reference field="4294967294" count="2" selected="0">
            <x v="0"/>
            <x v="1"/>
          </reference>
          <reference field="5" count="3" selected="0">
            <x v="4"/>
            <x v="5"/>
            <x v="6"/>
          </reference>
        </references>
      </pivotArea>
    </format>
    <format dxfId="606">
      <pivotArea field="5" grandCol="1" outline="0" collapsedLevelsAreSubtotals="1" axis="axisCol" fieldPosition="0">
        <references count="1">
          <reference field="4294967294" count="2" selected="0">
            <x v="0"/>
            <x v="1"/>
          </reference>
        </references>
      </pivotArea>
    </format>
    <format dxfId="605">
      <pivotArea dataOnly="0" labelOnly="1" offset="IV256" fieldPosition="0">
        <references count="1">
          <reference field="5" count="1">
            <x v="3"/>
          </reference>
        </references>
      </pivotArea>
    </format>
    <format dxfId="604">
      <pivotArea dataOnly="0" labelOnly="1" fieldPosition="0">
        <references count="1">
          <reference field="5" count="3">
            <x v="4"/>
            <x v="5"/>
            <x v="6"/>
          </reference>
        </references>
      </pivotArea>
    </format>
    <format dxfId="603">
      <pivotArea field="5" dataOnly="0" labelOnly="1" grandCol="1" outline="0" axis="axisCol" fieldPosition="0">
        <references count="1">
          <reference field="4294967294" count="1" selected="0">
            <x v="0"/>
          </reference>
        </references>
      </pivotArea>
    </format>
    <format dxfId="602">
      <pivotArea field="5" dataOnly="0" labelOnly="1" grandCol="1" outline="0" axis="axisCol" fieldPosition="0">
        <references count="1">
          <reference field="4294967294" count="1" selected="0">
            <x v="1"/>
          </reference>
        </references>
      </pivotArea>
    </format>
    <format dxfId="601">
      <pivotArea field="5" dataOnly="0" labelOnly="1" grandCol="1" outline="0" axis="axisCol" fieldPosition="0">
        <references count="1">
          <reference field="4294967294" count="1" selected="0">
            <x v="0"/>
          </reference>
        </references>
      </pivotArea>
    </format>
    <format dxfId="600">
      <pivotArea field="5" dataOnly="0" labelOnly="1" grandCol="1" outline="0" axis="axisCol" fieldPosition="0">
        <references count="1">
          <reference field="4294967294" count="1" selected="0">
            <x v="1"/>
          </reference>
        </references>
      </pivotArea>
    </format>
    <format dxfId="599">
      <pivotArea dataOnly="0" labelOnly="1" outline="0" fieldPosition="0">
        <references count="2">
          <reference field="4294967294" count="1">
            <x v="1"/>
          </reference>
          <reference field="5" count="1" selected="0">
            <x v="3"/>
          </reference>
        </references>
      </pivotArea>
    </format>
    <format dxfId="598">
      <pivotArea dataOnly="0" labelOnly="1" outline="0" fieldPosition="0">
        <references count="2">
          <reference field="4294967294" count="2">
            <x v="0"/>
            <x v="1"/>
          </reference>
          <reference field="5" count="1" selected="0">
            <x v="4"/>
          </reference>
        </references>
      </pivotArea>
    </format>
    <format dxfId="597">
      <pivotArea dataOnly="0" labelOnly="1" outline="0" fieldPosition="0">
        <references count="2">
          <reference field="4294967294" count="2">
            <x v="0"/>
            <x v="1"/>
          </reference>
          <reference field="5" count="1" selected="0">
            <x v="5"/>
          </reference>
        </references>
      </pivotArea>
    </format>
    <format dxfId="596">
      <pivotArea dataOnly="0" labelOnly="1" outline="0" fieldPosition="0">
        <references count="2">
          <reference field="4294967294" count="2">
            <x v="0"/>
            <x v="1"/>
          </reference>
          <reference field="5" count="1" selected="0">
            <x v="6"/>
          </reference>
        </references>
      </pivotArea>
    </format>
    <format dxfId="595">
      <pivotArea dataOnly="0" labelOnly="1" offset="A256" fieldPosition="0">
        <references count="1">
          <reference field="5" count="1">
            <x v="3"/>
          </reference>
        </references>
      </pivotArea>
    </format>
    <format dxfId="594">
      <pivotArea dataOnly="0" labelOnly="1" outline="0" fieldPosition="0">
        <references count="2">
          <reference field="4294967294" count="1">
            <x v="0"/>
          </reference>
          <reference field="5" count="1" selected="0">
            <x v="3"/>
          </reference>
        </references>
      </pivotArea>
    </format>
  </formats>
  <conditionalFormats count="7">
    <conditionalFormat priority="7">
      <pivotAreas count="1">
        <pivotArea type="data" collapsedLevelsAreSubtotals="1" fieldPosition="0">
          <references count="3">
            <reference field="4294967294" count="1" selected="0">
              <x v="1"/>
            </reference>
            <reference field="5" count="1" selected="0">
              <x v="0"/>
            </reference>
            <reference field="57" count="3">
              <x v="1"/>
              <x v="2"/>
              <x v="3"/>
            </reference>
          </references>
        </pivotArea>
      </pivotAreas>
    </conditionalFormat>
    <conditionalFormat priority="6">
      <pivotAreas count="1">
        <pivotArea type="data" collapsedLevelsAreSubtotals="1" fieldPosition="0">
          <references count="3">
            <reference field="4294967294" count="1" selected="0">
              <x v="1"/>
            </reference>
            <reference field="5" count="1" selected="0">
              <x v="1"/>
            </reference>
            <reference field="57" count="3">
              <x v="1"/>
              <x v="2"/>
              <x v="3"/>
            </reference>
          </references>
        </pivotArea>
      </pivotAreas>
    </conditionalFormat>
    <conditionalFormat priority="5">
      <pivotAreas count="1">
        <pivotArea type="data" collapsedLevelsAreSubtotals="1" fieldPosition="0">
          <references count="3">
            <reference field="4294967294" count="1" selected="0">
              <x v="1"/>
            </reference>
            <reference field="5" count="1" selected="0">
              <x v="2"/>
            </reference>
            <reference field="57" count="3">
              <x v="1"/>
              <x v="2"/>
              <x v="3"/>
            </reference>
          </references>
        </pivotArea>
      </pivotAreas>
    </conditionalFormat>
    <conditionalFormat priority="4">
      <pivotAreas count="2">
        <pivotArea type="data" collapsedLevelsAreSubtotals="1" fieldPosition="0">
          <references count="3">
            <reference field="4294967294" count="1" selected="0">
              <x v="1"/>
            </reference>
            <reference field="5" count="1" selected="0">
              <x v="3"/>
            </reference>
            <reference field="57" count="3">
              <x v="1"/>
              <x v="2"/>
              <x v="3"/>
            </reference>
          </references>
        </pivotArea>
        <pivotArea type="data" grandCol="1" collapsedLevelsAreSubtotals="1" fieldPosition="0">
          <references count="2">
            <reference field="4294967294" count="1" selected="0">
              <x v="1"/>
            </reference>
            <reference field="57" count="3">
              <x v="1"/>
              <x v="2"/>
              <x v="3"/>
            </reference>
          </references>
        </pivotArea>
      </pivotAreas>
    </conditionalFormat>
    <conditionalFormat priority="3">
      <pivotAreas count="1">
        <pivotArea type="data" collapsedLevelsAreSubtotals="1" fieldPosition="0">
          <references count="3">
            <reference field="4294967294" count="1" selected="0">
              <x v="1"/>
            </reference>
            <reference field="5" count="1" selected="0">
              <x v="4"/>
            </reference>
            <reference field="57" count="3">
              <x v="1"/>
              <x v="2"/>
              <x v="3"/>
            </reference>
          </references>
        </pivotArea>
      </pivotAreas>
    </conditionalFormat>
    <conditionalFormat priority="2">
      <pivotAreas count="1">
        <pivotArea type="data" collapsedLevelsAreSubtotals="1" fieldPosition="0">
          <references count="3">
            <reference field="4294967294" count="1" selected="0">
              <x v="1"/>
            </reference>
            <reference field="5" count="1" selected="0">
              <x v="5"/>
            </reference>
            <reference field="57" count="3">
              <x v="1"/>
              <x v="2"/>
              <x v="3"/>
            </reference>
          </references>
        </pivotArea>
      </pivotAreas>
    </conditionalFormat>
    <conditionalFormat priority="1">
      <pivotAreas count="1">
        <pivotArea type="data" collapsedLevelsAreSubtotals="1" fieldPosition="0">
          <references count="3">
            <reference field="4294967294" count="1" selected="0">
              <x v="1"/>
            </reference>
            <reference field="5" count="1" selected="0">
              <x v="6"/>
            </reference>
            <reference field="57"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eurs" updatedVersion="6" minRefreshableVersion="3" useAutoFormatting="1" itemPrintTitles="1" createdVersion="5" indent="0" showHeaders="0" outline="1" outlineData="1" multipleFieldFilters="0" rowHeaderCaption="Organsisation">
  <location ref="A42:Q45" firstHeaderRow="0" firstDataRow="1" firstDataCol="1"/>
  <pivotFields count="28">
    <pivotField showAll="0" defaultSubtotal="0"/>
    <pivotField showAll="0" defaultSubtotal="0"/>
    <pivotField outline="0" showAll="0" defaultSubtotal="0">
      <items count="9">
        <item x="1"/>
        <item x="7"/>
        <item x="8"/>
        <item x="5"/>
        <item x="3"/>
        <item x="0"/>
        <item x="2"/>
        <item x="6"/>
        <item x="4"/>
      </items>
    </pivotField>
    <pivotField showAll="0" defaultSubtotal="0"/>
    <pivotField showAll="0" defaultSubtotal="0"/>
    <pivotField name="Département" outline="0" showAll="0" defaultSubtotal="0">
      <items count="7">
        <item x="2"/>
        <item x="1"/>
        <item x="5"/>
        <item x="6"/>
        <item x="3"/>
        <item x="0"/>
        <item x="4"/>
      </items>
    </pivotField>
    <pivotField showAll="0" defaultSubtotal="0"/>
    <pivotField outline="0" showAll="0" defaultSubtotal="0">
      <items count="13">
        <item x="1"/>
        <item x="10"/>
        <item x="5"/>
        <item x="2"/>
        <item x="11"/>
        <item x="4"/>
        <item x="8"/>
        <item x="7"/>
        <item x="3"/>
        <item x="9"/>
        <item x="6"/>
        <item x="12"/>
        <item x="0"/>
      </items>
    </pivotField>
    <pivotField showAll="0"/>
    <pivotField showAll="0"/>
    <pivotField name="Milieu" axis="axisRow" outline="0" showAll="0" defaultSubtotal="0">
      <items count="2">
        <item x="0"/>
        <item x="1"/>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0"/>
  </rowFields>
  <rowItems count="3">
    <i>
      <x/>
    </i>
    <i>
      <x v="1"/>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 Farine" fld="12" subtotal="countNums" baseField="6" baseItem="1"/>
    <dataField name=" # Riz" fld="13" subtotal="countNums" baseField="6" baseItem="1"/>
    <dataField name="# Maïs" fld="14" subtotal="countNums" baseField="6" baseItem="1"/>
    <dataField name="# Sucre" fld="15" subtotal="countNums" baseField="6" baseItem="1"/>
    <dataField name="# Haricot noir" fld="16" subtotal="countNums" baseField="6" baseItem="1"/>
    <dataField name="# Haricot rouge" fld="17" subtotal="countNums" baseField="6" baseItem="1"/>
    <dataField name="# Huile" fld="18" subtotal="countNums" baseField="6" baseItem="1"/>
    <dataField name="# Savon lessive" fld="19" subtotal="countNums" baseField="6" baseItem="1"/>
    <dataField name="# Brosse à dents" fld="20" subtotal="countNums" baseField="6" baseItem="1"/>
    <dataField name="# Papier toilette" fld="21" subtotal="countNums" baseField="6" baseItem="1"/>
    <dataField name="# Chlore liquide" fld="22" subtotal="countNums" baseField="6" baseItem="1"/>
    <dataField name="# Savon mains" fld="23" subtotal="countNums" baseField="6" baseItem="1"/>
    <dataField name="# Dentifrice" fld="24" subtotal="countNums" baseField="6" baseItem="1"/>
    <dataField name="# Serviettes hygiéniques" fld="25" subtotal="countNums" baseField="6" baseItem="1"/>
    <dataField name="# Chlore grains" fld="26" subtotal="countNums" baseField="6" baseItem="1"/>
    <dataField name="# Eau boisson" fld="27" subtotal="countNums" baseField="6" baseItem="1"/>
  </dataFields>
  <formats count="15">
    <format dxfId="2040">
      <pivotArea field="5" type="button" dataOnly="0" labelOnly="1" outline="0"/>
    </format>
    <format dxfId="2039">
      <pivotArea dataOnly="0" labelOnly="1" outline="0" fieldPosition="0">
        <references count="1">
          <reference field="4294967294" count="16">
            <x v="0"/>
            <x v="1"/>
            <x v="2"/>
            <x v="3"/>
            <x v="4"/>
            <x v="5"/>
            <x v="6"/>
            <x v="7"/>
            <x v="8"/>
            <x v="9"/>
            <x v="10"/>
            <x v="11"/>
            <x v="12"/>
            <x v="13"/>
            <x v="14"/>
            <x v="15"/>
          </reference>
        </references>
      </pivotArea>
    </format>
    <format dxfId="2038">
      <pivotArea grandRow="1" outline="0" collapsedLevelsAreSubtotals="1" fieldPosition="0"/>
    </format>
    <format dxfId="2037">
      <pivotArea dataOnly="0" labelOnly="1" grandRow="1" outline="0" fieldPosition="0"/>
    </format>
    <format dxfId="2036">
      <pivotArea type="all" dataOnly="0" outline="0" fieldPosition="0"/>
    </format>
    <format dxfId="2035">
      <pivotArea outline="0" collapsedLevelsAreSubtotals="1" fieldPosition="0"/>
    </format>
    <format dxfId="2034">
      <pivotArea field="5" type="button" dataOnly="0" labelOnly="1" outline="0"/>
    </format>
    <format dxfId="2033">
      <pivotArea dataOnly="0" labelOnly="1" grandRow="1" outline="0" fieldPosition="0"/>
    </format>
    <format dxfId="2032">
      <pivotArea dataOnly="0" labelOnly="1" outline="0" fieldPosition="0">
        <references count="1">
          <reference field="4294967294" count="16">
            <x v="0"/>
            <x v="1"/>
            <x v="2"/>
            <x v="3"/>
            <x v="4"/>
            <x v="5"/>
            <x v="6"/>
            <x v="7"/>
            <x v="8"/>
            <x v="9"/>
            <x v="10"/>
            <x v="11"/>
            <x v="12"/>
            <x v="13"/>
            <x v="14"/>
            <x v="15"/>
          </reference>
        </references>
      </pivotArea>
    </format>
    <format dxfId="2031">
      <pivotArea field="2" type="button" dataOnly="0" labelOnly="1" outline="0"/>
    </format>
    <format dxfId="2030">
      <pivotArea field="5" type="button" dataOnly="0" labelOnly="1" outline="0"/>
    </format>
    <format dxfId="2029">
      <pivotArea field="7" type="button" dataOnly="0" labelOnly="1" outline="0"/>
    </format>
    <format dxfId="2028">
      <pivotArea field="10" type="button" dataOnly="0" labelOnly="1" outline="0" axis="axisRow" fieldPosition="0"/>
    </format>
    <format dxfId="2027">
      <pivotArea dataOnly="0" labelOnly="1" outline="0" fieldPosition="0">
        <references count="1">
          <reference field="4294967294" count="1">
            <x v="0"/>
          </reference>
        </references>
      </pivotArea>
    </format>
    <format dxfId="2026">
      <pivotArea dataOnly="0" labelOnly="1" outline="0" fieldPosition="0">
        <references count="1">
          <reference field="4294967294" count="1">
            <x v="0"/>
          </reference>
        </references>
      </pivotArea>
    </format>
  </formats>
  <conditionalFormats count="1">
    <conditionalFormat priority="2">
      <pivotAreas count="1">
        <pivotArea type="data" outline="0" collapsedLevelsAreSubtotals="1" fieldPosition="0">
          <references count="1">
            <reference field="10" count="2" selected="0">
              <x v="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Tableau croisé dynamique21" cacheId="10"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rowHeaderCaption="Ruptures de stock">
  <location ref="A24:B31" firstHeaderRow="1" firstDataRow="1" firstDataCol="1"/>
  <pivotFields count="8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defaultSubtotal="0"/>
    <pivotField showAll="0" defaultSubtotal="0"/>
    <pivotField showAll="0" defaultSubtotal="0"/>
  </pivotFields>
  <rowFields count="1">
    <field x="-2"/>
  </rowFields>
  <rowItems count="7">
    <i>
      <x/>
    </i>
    <i i="1">
      <x v="1"/>
    </i>
    <i i="2">
      <x v="2"/>
    </i>
    <i i="3">
      <x v="3"/>
    </i>
    <i i="4">
      <x v="4"/>
    </i>
    <i i="5">
      <x v="5"/>
    </i>
    <i i="6">
      <x v="6"/>
    </i>
  </rowItems>
  <colItems count="1">
    <i/>
  </colItems>
  <dataFields count="7">
    <dataField name="Huile" fld="79" baseField="0" baseItem="24174272"/>
    <dataField name="Farine de blé" fld="73" baseField="0" baseItem="24174272"/>
    <dataField name="Riz" fld="74" baseField="0" baseItem="24174272"/>
    <dataField name="Haricot noir" fld="77" baseField="0" baseItem="24174272"/>
    <dataField name="Sucre" fld="76" baseField="0" baseItem="24174272"/>
    <dataField name="Maïs" fld="75" baseField="0" baseItem="24174272"/>
    <dataField name="Haricot rouge" fld="78" baseField="0" baseItem="24174272"/>
  </dataFields>
  <formats count="12">
    <format dxfId="649">
      <pivotArea field="-2" type="button" dataOnly="0" labelOnly="1" outline="0" axis="axisRow" fieldPosition="0"/>
    </format>
    <format dxfId="648">
      <pivotArea dataOnly="0" labelOnly="1" grandCol="1" outline="0" axis="axisCol" fieldPosition="0"/>
    </format>
    <format dxfId="647">
      <pivotArea type="all" dataOnly="0" outline="0" fieldPosition="0"/>
    </format>
    <format dxfId="646">
      <pivotArea outline="0" collapsedLevelsAreSubtotals="1" fieldPosition="0"/>
    </format>
    <format dxfId="645">
      <pivotArea field="-2" type="button" dataOnly="0" labelOnly="1" outline="0" axis="axisRow" fieldPosition="0"/>
    </format>
    <format dxfId="644">
      <pivotArea dataOnly="0" labelOnly="1" outline="0" fieldPosition="0">
        <references count="1">
          <reference field="4294967294" count="7">
            <x v="0"/>
            <x v="1"/>
            <x v="2"/>
            <x v="3"/>
            <x v="4"/>
            <x v="5"/>
            <x v="6"/>
          </reference>
        </references>
      </pivotArea>
    </format>
    <format dxfId="643">
      <pivotArea dataOnly="0" labelOnly="1" grandCol="1" outline="0" axis="axisCol" fieldPosition="0"/>
    </format>
    <format dxfId="642">
      <pivotArea type="all" dataOnly="0" outline="0" fieldPosition="0"/>
    </format>
    <format dxfId="641">
      <pivotArea outline="0" collapsedLevelsAreSubtotals="1" fieldPosition="0"/>
    </format>
    <format dxfId="640">
      <pivotArea field="-2" type="button" dataOnly="0" labelOnly="1" outline="0" axis="axisRow" fieldPosition="0"/>
    </format>
    <format dxfId="639">
      <pivotArea dataOnly="0" labelOnly="1" outline="0" fieldPosition="0">
        <references count="1">
          <reference field="4294967294" count="7">
            <x v="0"/>
            <x v="1"/>
            <x v="2"/>
            <x v="3"/>
            <x v="4"/>
            <x v="5"/>
            <x v="6"/>
          </reference>
        </references>
      </pivotArea>
    </format>
    <format dxfId="63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Tableau croisé dynamique29" cacheId="1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Accès au crédit">
  <location ref="A95:G101" firstHeaderRow="1" firstDataRow="3" firstDataCol="1"/>
  <pivotFields count="139">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axis="axisRow" dataField="1" showAll="0">
      <items count="5">
        <item h="1" x="0"/>
        <item x="3"/>
        <item x="1"/>
        <item x="2"/>
        <item t="default"/>
      </items>
    </pivotField>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80"/>
  </rowFields>
  <rowItems count="4">
    <i>
      <x v="1"/>
    </i>
    <i>
      <x v="2"/>
    </i>
    <i>
      <x v="3"/>
    </i>
    <i t="grand">
      <x/>
    </i>
  </rowItems>
  <colFields count="2">
    <field x="10"/>
    <field x="-2"/>
  </colFields>
  <colItems count="6">
    <i>
      <x/>
      <x/>
    </i>
    <i r="1" i="1">
      <x v="1"/>
    </i>
    <i>
      <x v="1"/>
      <x/>
    </i>
    <i r="1" i="1">
      <x v="1"/>
    </i>
    <i t="grand">
      <x/>
    </i>
    <i t="grand" i="1">
      <x/>
    </i>
  </colItems>
  <dataFields count="2">
    <dataField name="#" fld="80" subtotal="count" baseField="66" baseItem="1"/>
    <dataField name="%" fld="80" subtotal="count" showDataAs="percentOfCol" baseField="66" baseItem="1" numFmtId="9"/>
  </dataFields>
  <formats count="67">
    <format dxfId="716">
      <pivotArea outline="0" collapsedLevelsAreSubtotals="1" fieldPosition="0"/>
    </format>
    <format dxfId="715">
      <pivotArea outline="0" collapsedLevelsAreSubtotals="1" fieldPosition="0"/>
    </format>
    <format dxfId="714">
      <pivotArea type="origin" dataOnly="0" labelOnly="1" outline="0" fieldPosition="0"/>
    </format>
    <format dxfId="713">
      <pivotArea field="10" type="button" dataOnly="0" labelOnly="1" outline="0" axis="axisCol" fieldPosition="0"/>
    </format>
    <format dxfId="712">
      <pivotArea type="topRight" dataOnly="0" labelOnly="1" outline="0" fieldPosition="0"/>
    </format>
    <format dxfId="711">
      <pivotArea field="80" type="button" dataOnly="0" labelOnly="1" outline="0" axis="axisRow" fieldPosition="0"/>
    </format>
    <format dxfId="710">
      <pivotArea dataOnly="0" labelOnly="1" fieldPosition="0">
        <references count="1">
          <reference field="10" count="2">
            <x v="0"/>
            <x v="1"/>
          </reference>
        </references>
      </pivotArea>
    </format>
    <format dxfId="709">
      <pivotArea dataOnly="0" labelOnly="1" grandCol="1" outline="0" fieldPosition="0"/>
    </format>
    <format dxfId="708">
      <pivotArea grandRow="1" outline="0" collapsedLevelsAreSubtotals="1" fieldPosition="0"/>
    </format>
    <format dxfId="707">
      <pivotArea dataOnly="0" labelOnly="1" grandRow="1" outline="0" fieldPosition="0"/>
    </format>
    <format dxfId="706">
      <pivotArea field="10" grandRow="1" outline="0" collapsedLevelsAreSubtotals="1" axis="axisCol" fieldPosition="0">
        <references count="1">
          <reference field="10" count="2" selected="0">
            <x v="0"/>
            <x v="1"/>
          </reference>
        </references>
      </pivotArea>
    </format>
    <format dxfId="705">
      <pivotArea field="10" grandRow="1" outline="0" collapsedLevelsAreSubtotals="1" axis="axisCol" fieldPosition="0">
        <references count="1">
          <reference field="10" count="2" selected="0">
            <x v="0"/>
            <x v="1"/>
          </reference>
        </references>
      </pivotArea>
    </format>
    <format dxfId="704">
      <pivotArea field="10" grandRow="1" outline="0" collapsedLevelsAreSubtotals="1" axis="axisCol" fieldPosition="0">
        <references count="1">
          <reference field="10" count="2" selected="0">
            <x v="0"/>
            <x v="1"/>
          </reference>
        </references>
      </pivotArea>
    </format>
    <format dxfId="703">
      <pivotArea field="10" grandRow="1" outline="0" collapsedLevelsAreSubtotals="1" axis="axisCol" fieldPosition="0">
        <references count="1">
          <reference field="10" count="2" selected="0">
            <x v="0"/>
            <x v="1"/>
          </reference>
        </references>
      </pivotArea>
    </format>
    <format dxfId="702">
      <pivotArea field="10" grandRow="1" outline="0" collapsedLevelsAreSubtotals="1" axis="axisCol" fieldPosition="0">
        <references count="1">
          <reference field="10" count="2" selected="0">
            <x v="0"/>
            <x v="1"/>
          </reference>
        </references>
      </pivotArea>
    </format>
    <format dxfId="701">
      <pivotArea field="10" grandRow="1" outline="0" collapsedLevelsAreSubtotals="1" axis="axisCol" fieldPosition="0">
        <references count="1">
          <reference field="10" count="2" selected="0">
            <x v="0"/>
            <x v="1"/>
          </reference>
        </references>
      </pivotArea>
    </format>
    <format dxfId="700">
      <pivotArea type="all" dataOnly="0" outline="0" fieldPosition="0"/>
    </format>
    <format dxfId="699">
      <pivotArea outline="0" collapsedLevelsAreSubtotals="1" fieldPosition="0"/>
    </format>
    <format dxfId="698">
      <pivotArea type="origin" dataOnly="0" labelOnly="1" outline="0" fieldPosition="0"/>
    </format>
    <format dxfId="697">
      <pivotArea field="10" type="button" dataOnly="0" labelOnly="1" outline="0" axis="axisCol" fieldPosition="0"/>
    </format>
    <format dxfId="696">
      <pivotArea type="topRight" dataOnly="0" labelOnly="1" outline="0" fieldPosition="0"/>
    </format>
    <format dxfId="695">
      <pivotArea field="80" type="button" dataOnly="0" labelOnly="1" outline="0" axis="axisRow" fieldPosition="0"/>
    </format>
    <format dxfId="694">
      <pivotArea dataOnly="0" labelOnly="1" fieldPosition="0">
        <references count="1">
          <reference field="80" count="0"/>
        </references>
      </pivotArea>
    </format>
    <format dxfId="693">
      <pivotArea dataOnly="0" labelOnly="1" grandRow="1" outline="0" fieldPosition="0"/>
    </format>
    <format dxfId="692">
      <pivotArea dataOnly="0" labelOnly="1" fieldPosition="0">
        <references count="1">
          <reference field="10" count="2">
            <x v="0"/>
            <x v="1"/>
          </reference>
        </references>
      </pivotArea>
    </format>
    <format dxfId="691">
      <pivotArea dataOnly="0" labelOnly="1" grandCol="1" outline="0" fieldPosition="0"/>
    </format>
    <format dxfId="690">
      <pivotArea collapsedLevelsAreSubtotals="1" fieldPosition="0">
        <references count="1">
          <reference field="80" count="0"/>
        </references>
      </pivotArea>
    </format>
    <format dxfId="689">
      <pivotArea field="10" dataOnly="0" labelOnly="1" grandCol="1" outline="0" offset="IV256" axis="axisCol" fieldPosition="0">
        <references count="1">
          <reference field="4294967294" count="1" selected="0">
            <x v="0"/>
          </reference>
        </references>
      </pivotArea>
    </format>
    <format dxfId="688">
      <pivotArea field="10" dataOnly="0" labelOnly="1" grandCol="1" outline="0" offset="IV256" axis="axisCol" fieldPosition="0">
        <references count="1">
          <reference field="4294967294" count="1" selected="0">
            <x v="1"/>
          </reference>
        </references>
      </pivotArea>
    </format>
    <format dxfId="687">
      <pivotArea field="10" dataOnly="0" labelOnly="1" grandCol="1" outline="0" offset="IV256" axis="axisCol" fieldPosition="0">
        <references count="1">
          <reference field="4294967294" count="1" selected="0">
            <x v="0"/>
          </reference>
        </references>
      </pivotArea>
    </format>
    <format dxfId="686">
      <pivotArea field="10" dataOnly="0" labelOnly="1" grandCol="1" outline="0" offset="IV256" axis="axisCol" fieldPosition="0">
        <references count="1">
          <reference field="4294967294" count="1" selected="0">
            <x v="1"/>
          </reference>
        </references>
      </pivotArea>
    </format>
    <format dxfId="685">
      <pivotArea dataOnly="0" labelOnly="1" outline="0" fieldPosition="0">
        <references count="2">
          <reference field="4294967294" count="2">
            <x v="0"/>
            <x v="1"/>
          </reference>
          <reference field="10" count="1" selected="0">
            <x v="0"/>
          </reference>
        </references>
      </pivotArea>
    </format>
    <format dxfId="684">
      <pivotArea dataOnly="0" labelOnly="1" outline="0" fieldPosition="0">
        <references count="2">
          <reference field="4294967294" count="2">
            <x v="0"/>
            <x v="1"/>
          </reference>
          <reference field="10" count="1" selected="0">
            <x v="1"/>
          </reference>
        </references>
      </pivotArea>
    </format>
    <format dxfId="683">
      <pivotArea field="80" type="button" dataOnly="0" labelOnly="1" outline="0" axis="axisRow" fieldPosition="0"/>
    </format>
    <format dxfId="682">
      <pivotArea field="10" grandRow="1" outline="0" collapsedLevelsAreSubtotals="1" axis="axisCol" fieldPosition="0">
        <references count="2">
          <reference field="4294967294" count="1" selected="0">
            <x v="0"/>
          </reference>
          <reference field="10" count="1" selected="0">
            <x v="0"/>
          </reference>
        </references>
      </pivotArea>
    </format>
    <format dxfId="681">
      <pivotArea field="10" grandRow="1" outline="0" collapsedLevelsAreSubtotals="1" axis="axisCol" fieldPosition="0">
        <references count="2">
          <reference field="4294967294" count="1" selected="0">
            <x v="0"/>
          </reference>
          <reference field="10" count="1" selected="0">
            <x v="1"/>
          </reference>
        </references>
      </pivotArea>
    </format>
    <format dxfId="680">
      <pivotArea grandRow="1" grandCol="1" outline="0" collapsedLevelsAreSubtotals="1" fieldPosition="0">
        <references count="1">
          <reference field="4294967294" count="1" selected="0">
            <x v="0"/>
          </reference>
        </references>
      </pivotArea>
    </format>
    <format dxfId="679">
      <pivotArea collapsedLevelsAreSubtotals="1" fieldPosition="0">
        <references count="3">
          <reference field="4294967294" count="1" selected="0">
            <x v="0"/>
          </reference>
          <reference field="10" count="1" selected="0">
            <x v="0"/>
          </reference>
          <reference field="80" count="0"/>
        </references>
      </pivotArea>
    </format>
    <format dxfId="678">
      <pivotArea collapsedLevelsAreSubtotals="1" fieldPosition="0">
        <references count="3">
          <reference field="4294967294" count="1" selected="0">
            <x v="0"/>
          </reference>
          <reference field="10" count="1" selected="0">
            <x v="1"/>
          </reference>
          <reference field="80" count="0"/>
        </references>
      </pivotArea>
    </format>
    <format dxfId="677">
      <pivotArea field="80" grandCol="1" collapsedLevelsAreSubtotals="1" axis="axisRow" fieldPosition="0">
        <references count="2">
          <reference field="4294967294" count="1" selected="0">
            <x v="0"/>
          </reference>
          <reference field="80" count="0"/>
        </references>
      </pivotArea>
    </format>
    <format dxfId="676">
      <pivotArea collapsedLevelsAreSubtotals="1" fieldPosition="0">
        <references count="3">
          <reference field="4294967294" count="1" selected="0">
            <x v="1"/>
          </reference>
          <reference field="10" count="1" selected="0">
            <x v="0"/>
          </reference>
          <reference field="80" count="0"/>
        </references>
      </pivotArea>
    </format>
    <format dxfId="675">
      <pivotArea collapsedLevelsAreSubtotals="1" fieldPosition="0">
        <references count="3">
          <reference field="4294967294" count="1" selected="0">
            <x v="1"/>
          </reference>
          <reference field="10" count="1" selected="0">
            <x v="1"/>
          </reference>
          <reference field="80" count="0"/>
        </references>
      </pivotArea>
    </format>
    <format dxfId="674">
      <pivotArea field="80" grandCol="1" collapsedLevelsAreSubtotals="1" axis="axisRow" fieldPosition="0">
        <references count="2">
          <reference field="4294967294" count="1" selected="0">
            <x v="1"/>
          </reference>
          <reference field="80" count="0"/>
        </references>
      </pivotArea>
    </format>
    <format dxfId="673">
      <pivotArea field="80" type="button" dataOnly="0" labelOnly="1" outline="0" axis="axisRow" fieldPosition="0"/>
    </format>
    <format dxfId="672">
      <pivotArea field="80" type="button" dataOnly="0" labelOnly="1" outline="0" axis="axisRow" fieldPosition="0"/>
    </format>
    <format dxfId="671">
      <pivotArea collapsedLevelsAreSubtotals="1" fieldPosition="0">
        <references count="3">
          <reference field="4294967294" count="1" selected="0">
            <x v="0"/>
          </reference>
          <reference field="10" count="1" selected="0">
            <x v="0"/>
          </reference>
          <reference field="80" count="0"/>
        </references>
      </pivotArea>
    </format>
    <format dxfId="670">
      <pivotArea collapsedLevelsAreSubtotals="1" fieldPosition="0">
        <references count="3">
          <reference field="4294967294" count="1" selected="0">
            <x v="0"/>
          </reference>
          <reference field="10" count="1" selected="0">
            <x v="1"/>
          </reference>
          <reference field="80" count="0"/>
        </references>
      </pivotArea>
    </format>
    <format dxfId="669">
      <pivotArea field="80" grandCol="1" collapsedLevelsAreSubtotals="1" axis="axisRow" fieldPosition="0">
        <references count="2">
          <reference field="4294967294" count="1" selected="0">
            <x v="0"/>
          </reference>
          <reference field="80" count="0"/>
        </references>
      </pivotArea>
    </format>
    <format dxfId="668">
      <pivotArea type="all" dataOnly="0" outline="0" fieldPosition="0"/>
    </format>
    <format dxfId="667">
      <pivotArea outline="0" collapsedLevelsAreSubtotals="1" fieldPosition="0"/>
    </format>
    <format dxfId="666">
      <pivotArea type="origin" dataOnly="0" labelOnly="1" outline="0" fieldPosition="0"/>
    </format>
    <format dxfId="665">
      <pivotArea field="10" type="button" dataOnly="0" labelOnly="1" outline="0" axis="axisCol" fieldPosition="0"/>
    </format>
    <format dxfId="664">
      <pivotArea field="-2" type="button" dataOnly="0" labelOnly="1" outline="0" axis="axisCol" fieldPosition="1"/>
    </format>
    <format dxfId="663">
      <pivotArea type="topRight" dataOnly="0" labelOnly="1" outline="0" fieldPosition="0"/>
    </format>
    <format dxfId="662">
      <pivotArea field="80" type="button" dataOnly="0" labelOnly="1" outline="0" axis="axisRow" fieldPosition="0"/>
    </format>
    <format dxfId="661">
      <pivotArea dataOnly="0" labelOnly="1" fieldPosition="0">
        <references count="1">
          <reference field="80" count="0"/>
        </references>
      </pivotArea>
    </format>
    <format dxfId="660">
      <pivotArea dataOnly="0" labelOnly="1" grandRow="1" outline="0" fieldPosition="0"/>
    </format>
    <format dxfId="659">
      <pivotArea dataOnly="0" labelOnly="1" fieldPosition="0">
        <references count="1">
          <reference field="10" count="2">
            <x v="0"/>
            <x v="1"/>
          </reference>
        </references>
      </pivotArea>
    </format>
    <format dxfId="658">
      <pivotArea field="10" dataOnly="0" labelOnly="1" grandCol="1" outline="0" axis="axisCol" fieldPosition="0">
        <references count="1">
          <reference field="4294967294" count="1" selected="0">
            <x v="0"/>
          </reference>
        </references>
      </pivotArea>
    </format>
    <format dxfId="657">
      <pivotArea field="10" dataOnly="0" labelOnly="1" grandCol="1" outline="0" axis="axisCol" fieldPosition="0">
        <references count="1">
          <reference field="4294967294" count="1" selected="0">
            <x v="1"/>
          </reference>
        </references>
      </pivotArea>
    </format>
    <format dxfId="656">
      <pivotArea field="10" dataOnly="0" labelOnly="1" grandCol="1" outline="0" axis="axisCol" fieldPosition="0">
        <references count="1">
          <reference field="4294967294" count="1" selected="0">
            <x v="0"/>
          </reference>
        </references>
      </pivotArea>
    </format>
    <format dxfId="655">
      <pivotArea field="10" dataOnly="0" labelOnly="1" grandCol="1" outline="0" axis="axisCol" fieldPosition="0">
        <references count="1">
          <reference field="4294967294" count="1" selected="0">
            <x v="1"/>
          </reference>
        </references>
      </pivotArea>
    </format>
    <format dxfId="654">
      <pivotArea dataOnly="0" labelOnly="1" outline="0" fieldPosition="0">
        <references count="2">
          <reference field="4294967294" count="2">
            <x v="0"/>
            <x v="1"/>
          </reference>
          <reference field="10" count="1" selected="0">
            <x v="0"/>
          </reference>
        </references>
      </pivotArea>
    </format>
    <format dxfId="653">
      <pivotArea dataOnly="0" labelOnly="1" outline="0" fieldPosition="0">
        <references count="2">
          <reference field="4294967294" count="2">
            <x v="0"/>
            <x v="1"/>
          </reference>
          <reference field="10" count="1" selected="0">
            <x v="1"/>
          </reference>
        </references>
      </pivotArea>
    </format>
    <format dxfId="652">
      <pivotArea field="80" type="button" dataOnly="0" labelOnly="1" outline="0" axis="axisRow" fieldPosition="0"/>
    </format>
    <format dxfId="651">
      <pivotArea field="80" type="button" dataOnly="0" labelOnly="1" outline="0" axis="axisRow" fieldPosition="0"/>
    </format>
    <format dxfId="650">
      <pivotArea field="80" type="button" dataOnly="0" labelOnly="1" outline="0" axis="axisRow" fieldPosition="0"/>
    </format>
  </formats>
  <conditionalFormats count="3">
    <conditionalFormat priority="19">
      <pivotAreas count="1">
        <pivotArea type="data" grandCol="1" collapsedLevelsAreSubtotals="1" fieldPosition="0">
          <references count="2">
            <reference field="4294967294" count="1" selected="0">
              <x v="1"/>
            </reference>
            <reference field="80" count="3">
              <x v="1"/>
              <x v="2"/>
              <x v="3"/>
            </reference>
          </references>
        </pivotArea>
      </pivotAreas>
    </conditionalFormat>
    <conditionalFormat priority="20">
      <pivotAreas count="1">
        <pivotArea type="data" collapsedLevelsAreSubtotals="1" fieldPosition="0">
          <references count="3">
            <reference field="4294967294" count="1" selected="0">
              <x v="1"/>
            </reference>
            <reference field="10" count="1" selected="0">
              <x v="1"/>
            </reference>
            <reference field="80" count="3">
              <x v="1"/>
              <x v="2"/>
              <x v="3"/>
            </reference>
          </references>
        </pivotArea>
      </pivotAreas>
    </conditionalFormat>
    <conditionalFormat priority="21">
      <pivotAreas count="1">
        <pivotArea type="data" collapsedLevelsAreSubtotals="1" fieldPosition="0">
          <references count="3">
            <reference field="4294967294" count="1" selected="0">
              <x v="1"/>
            </reference>
            <reference field="10" count="1" selected="0">
              <x v="0"/>
            </reference>
            <reference field="80"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Tableau croisé dynamique6" cacheId="1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épartement du commerçant">
  <location ref="A60:D77" firstHeaderRow="1" firstDataRow="2" firstDataCol="2"/>
  <pivotFields count="87">
    <pivotField showAll="0" defaultSubtotal="0"/>
    <pivotField showAll="0" defaultSubtotal="0"/>
    <pivotField showAll="0" defaultSubtotal="0"/>
    <pivotField showAll="0" defaultSubtotal="0"/>
    <pivotField showAll="0" defaultSubtotal="0"/>
    <pivotField axis="axisRow" outline="0" showAll="0" defaultSubtotal="0">
      <items count="7">
        <item x="2"/>
        <item x="1"/>
        <item x="5"/>
        <item x="6"/>
        <item x="3"/>
        <item x="0"/>
        <item x="4"/>
      </items>
      <extLst>
        <ext xmlns:x14="http://schemas.microsoft.com/office/spreadsheetml/2009/9/main" uri="{2946ED86-A175-432a-8AC1-64E0C546D7DE}">
          <x14:pivotField fillDownLabels="1"/>
        </ext>
      </extLst>
    </pivotField>
    <pivotField showAll="0" defaultSubtotal="0"/>
    <pivotField name="commune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outline="0" showAll="0" defaultSubtotal="0">
      <extLst>
        <ext xmlns:x14="http://schemas.microsoft.com/office/spreadsheetml/2009/9/main" uri="{2946ED86-A175-432a-8AC1-64E0C546D7DE}">
          <x14:pivotField fillDownLabels="1"/>
        </ext>
      </extLst>
    </pivotField>
    <pivotField showAll="0" defaultSubtotal="0"/>
    <pivotField name="Commune d'approvisionnement" axis="axisRow" showAll="0" defaultSubtotal="0">
      <items count="20">
        <item h="1" x="0"/>
        <item x="16"/>
        <item x="17"/>
        <item x="19"/>
        <item x="1"/>
        <item x="2"/>
        <item x="13"/>
        <item x="15"/>
        <item x="11"/>
        <item x="18"/>
        <item x="14"/>
        <item x="3"/>
        <item x="4"/>
        <item x="5"/>
        <item x="6"/>
        <item x="7"/>
        <item x="8"/>
        <item x="9"/>
        <item x="10"/>
        <item x="12"/>
      </items>
    </pivotField>
    <pivotField axis="axisCol" dataField="1" showAll="0" defaultSubtotal="0">
      <items count="3">
        <item h="1" x="0"/>
        <item n="#" x="1"/>
        <item h="1" x="2"/>
      </items>
    </pivotField>
  </pivotFields>
  <rowFields count="2">
    <field x="5"/>
    <field x="85"/>
  </rowFields>
  <rowItems count="16">
    <i>
      <x/>
      <x v="19"/>
    </i>
    <i>
      <x v="2"/>
      <x v="6"/>
    </i>
    <i r="1">
      <x v="10"/>
    </i>
    <i r="1">
      <x v="19"/>
    </i>
    <i>
      <x v="3"/>
      <x v="2"/>
    </i>
    <i>
      <x v="4"/>
      <x v="4"/>
    </i>
    <i>
      <x v="5"/>
      <x v="7"/>
    </i>
    <i r="1">
      <x v="19"/>
    </i>
    <i>
      <x v="6"/>
      <x v="11"/>
    </i>
    <i r="1">
      <x v="12"/>
    </i>
    <i r="1">
      <x v="13"/>
    </i>
    <i r="1">
      <x v="14"/>
    </i>
    <i r="1">
      <x v="15"/>
    </i>
    <i r="1">
      <x v="17"/>
    </i>
    <i r="1">
      <x v="18"/>
    </i>
    <i t="grand">
      <x/>
    </i>
  </rowItems>
  <colFields count="1">
    <field x="86"/>
  </colFields>
  <colItems count="2">
    <i>
      <x v="1"/>
    </i>
    <i t="grand">
      <x/>
    </i>
  </colItems>
  <dataFields count="1">
    <dataField name="Count of meme_com_food" fld="86" subtotal="count" baseField="0" baseItem="0"/>
  </dataFields>
  <formats count="87">
    <format dxfId="803">
      <pivotArea dataOnly="0" labelOnly="1" outline="0" axis="axisValues" fieldPosition="0"/>
    </format>
    <format dxfId="802">
      <pivotArea dataOnly="0" labelOnly="1" outline="0" axis="axisValues" fieldPosition="0"/>
    </format>
    <format dxfId="801">
      <pivotArea grandRow="1" outline="0" collapsedLevelsAreSubtotals="1" fieldPosition="0"/>
    </format>
    <format dxfId="800">
      <pivotArea dataOnly="0" labelOnly="1" grandRow="1" outline="0" fieldPosition="0"/>
    </format>
    <format dxfId="799">
      <pivotArea type="all" dataOnly="0" outline="0" fieldPosition="0"/>
    </format>
    <format dxfId="798">
      <pivotArea outline="0" collapsedLevelsAreSubtotals="1" fieldPosition="0"/>
    </format>
    <format dxfId="797">
      <pivotArea dataOnly="0" labelOnly="1" outline="0" axis="axisValues" fieldPosition="0"/>
    </format>
    <format dxfId="796">
      <pivotArea dataOnly="0" labelOnly="1" grandRow="1" outline="0" fieldPosition="0"/>
    </format>
    <format dxfId="795">
      <pivotArea dataOnly="0" labelOnly="1" outline="0" axis="axisValues" fieldPosition="0"/>
    </format>
    <format dxfId="794">
      <pivotArea type="all" dataOnly="0" outline="0" fieldPosition="0"/>
    </format>
    <format dxfId="793">
      <pivotArea outline="0" collapsedLevelsAreSubtotals="1" fieldPosition="0"/>
    </format>
    <format dxfId="792">
      <pivotArea field="86" type="button" dataOnly="0" labelOnly="1" outline="0" axis="axisCol" fieldPosition="0"/>
    </format>
    <format dxfId="791">
      <pivotArea dataOnly="0" labelOnly="1" grandRow="1" outline="0" fieldPosition="0"/>
    </format>
    <format dxfId="790">
      <pivotArea dataOnly="0" labelOnly="1" outline="0" fieldPosition="0">
        <references count="1">
          <reference field="4294967294" count="1">
            <x v="0"/>
          </reference>
        </references>
      </pivotArea>
    </format>
    <format dxfId="789">
      <pivotArea collapsedLevelsAreSubtotals="1" fieldPosition="0">
        <references count="1">
          <reference field="5" count="1">
            <x v="0"/>
          </reference>
        </references>
      </pivotArea>
    </format>
    <format dxfId="788">
      <pivotArea dataOnly="0" labelOnly="1" fieldPosition="0">
        <references count="1">
          <reference field="5" count="1">
            <x v="0"/>
          </reference>
        </references>
      </pivotArea>
    </format>
    <format dxfId="787">
      <pivotArea collapsedLevelsAreSubtotals="1" fieldPosition="0">
        <references count="1">
          <reference field="5" count="1">
            <x v="4"/>
          </reference>
        </references>
      </pivotArea>
    </format>
    <format dxfId="786">
      <pivotArea collapsedLevelsAreSubtotals="1" fieldPosition="0">
        <references count="2">
          <reference field="5" count="1" selected="0">
            <x v="4"/>
          </reference>
          <reference field="85" count="2">
            <x v="4"/>
            <x v="5"/>
          </reference>
        </references>
      </pivotArea>
    </format>
    <format dxfId="785">
      <pivotArea dataOnly="0" labelOnly="1" fieldPosition="0">
        <references count="1">
          <reference field="5" count="1">
            <x v="4"/>
          </reference>
        </references>
      </pivotArea>
    </format>
    <format dxfId="784">
      <pivotArea dataOnly="0" labelOnly="1" fieldPosition="0">
        <references count="2">
          <reference field="5" count="1" selected="0">
            <x v="4"/>
          </reference>
          <reference field="85" count="2">
            <x v="4"/>
            <x v="5"/>
          </reference>
        </references>
      </pivotArea>
    </format>
    <format dxfId="783">
      <pivotArea collapsedLevelsAreSubtotals="1" fieldPosition="0">
        <references count="1">
          <reference field="5" count="1">
            <x v="5"/>
          </reference>
        </references>
      </pivotArea>
    </format>
    <format dxfId="782">
      <pivotArea collapsedLevelsAreSubtotals="1" fieldPosition="0">
        <references count="2">
          <reference field="5" count="1" selected="0">
            <x v="5"/>
          </reference>
          <reference field="85" count="1">
            <x v="7"/>
          </reference>
        </references>
      </pivotArea>
    </format>
    <format dxfId="781">
      <pivotArea dataOnly="0" labelOnly="1" fieldPosition="0">
        <references count="1">
          <reference field="5" count="1">
            <x v="5"/>
          </reference>
        </references>
      </pivotArea>
    </format>
    <format dxfId="780">
      <pivotArea dataOnly="0" labelOnly="1" fieldPosition="0">
        <references count="2">
          <reference field="5" count="1" selected="0">
            <x v="5"/>
          </reference>
          <reference field="85" count="1">
            <x v="7"/>
          </reference>
        </references>
      </pivotArea>
    </format>
    <format dxfId="779">
      <pivotArea collapsedLevelsAreSubtotals="1" fieldPosition="0">
        <references count="1">
          <reference field="5" count="1">
            <x v="1"/>
          </reference>
        </references>
      </pivotArea>
    </format>
    <format dxfId="778">
      <pivotArea collapsedLevelsAreSubtotals="1" fieldPosition="0">
        <references count="2">
          <reference field="5" count="1" selected="0">
            <x v="1"/>
          </reference>
          <reference field="85" count="1">
            <x v="7"/>
          </reference>
        </references>
      </pivotArea>
    </format>
    <format dxfId="777">
      <pivotArea dataOnly="0" labelOnly="1" fieldPosition="0">
        <references count="1">
          <reference field="5" count="1">
            <x v="1"/>
          </reference>
        </references>
      </pivotArea>
    </format>
    <format dxfId="776">
      <pivotArea dataOnly="0" labelOnly="1" fieldPosition="0">
        <references count="2">
          <reference field="5" count="1" selected="0">
            <x v="1"/>
          </reference>
          <reference field="85" count="1">
            <x v="7"/>
          </reference>
        </references>
      </pivotArea>
    </format>
    <format dxfId="775">
      <pivotArea collapsedLevelsAreSubtotals="1" fieldPosition="0">
        <references count="1">
          <reference field="5" count="1">
            <x v="2"/>
          </reference>
        </references>
      </pivotArea>
    </format>
    <format dxfId="774">
      <pivotArea collapsedLevelsAreSubtotals="1" fieldPosition="0">
        <references count="2">
          <reference field="5" count="1" selected="0">
            <x v="2"/>
          </reference>
          <reference field="85" count="2">
            <x v="6"/>
            <x v="10"/>
          </reference>
        </references>
      </pivotArea>
    </format>
    <format dxfId="773">
      <pivotArea dataOnly="0" labelOnly="1" fieldPosition="0">
        <references count="1">
          <reference field="5" count="1">
            <x v="2"/>
          </reference>
        </references>
      </pivotArea>
    </format>
    <format dxfId="772">
      <pivotArea dataOnly="0" labelOnly="1" fieldPosition="0">
        <references count="2">
          <reference field="5" count="1" selected="0">
            <x v="2"/>
          </reference>
          <reference field="85" count="2">
            <x v="6"/>
            <x v="10"/>
          </reference>
        </references>
      </pivotArea>
    </format>
    <format dxfId="771">
      <pivotArea collapsedLevelsAreSubtotals="1" fieldPosition="0">
        <references count="2">
          <reference field="5" count="1" selected="0">
            <x v="3"/>
          </reference>
          <reference field="85" count="1">
            <x v="2"/>
          </reference>
        </references>
      </pivotArea>
    </format>
    <format dxfId="770">
      <pivotArea dataOnly="0" labelOnly="1" fieldPosition="0">
        <references count="2">
          <reference field="5" count="1" selected="0">
            <x v="3"/>
          </reference>
          <reference field="85" count="1">
            <x v="2"/>
          </reference>
        </references>
      </pivotArea>
    </format>
    <format dxfId="769">
      <pivotArea collapsedLevelsAreSubtotals="1" fieldPosition="0">
        <references count="2">
          <reference field="5" count="1" selected="0">
            <x v="1"/>
          </reference>
          <reference field="85" count="1">
            <x v="7"/>
          </reference>
        </references>
      </pivotArea>
    </format>
    <format dxfId="768">
      <pivotArea dataOnly="0" labelOnly="1" fieldPosition="0">
        <references count="2">
          <reference field="5" count="1" selected="0">
            <x v="1"/>
          </reference>
          <reference field="85" count="1">
            <x v="7"/>
          </reference>
        </references>
      </pivotArea>
    </format>
    <format dxfId="767">
      <pivotArea collapsedLevelsAreSubtotals="1" fieldPosition="0">
        <references count="2">
          <reference field="5" count="1" selected="0">
            <x v="1"/>
          </reference>
          <reference field="85" count="1">
            <x v="7"/>
          </reference>
        </references>
      </pivotArea>
    </format>
    <format dxfId="766">
      <pivotArea collapsedLevelsAreSubtotals="1" fieldPosition="0">
        <references count="2">
          <reference field="5" count="1" selected="0">
            <x v="2"/>
          </reference>
          <reference field="85" count="2">
            <x v="6"/>
            <x v="10"/>
          </reference>
        </references>
      </pivotArea>
    </format>
    <format dxfId="765">
      <pivotArea collapsedLevelsAreSubtotals="1" fieldPosition="0">
        <references count="2">
          <reference field="5" count="1" selected="0">
            <x v="3"/>
          </reference>
          <reference field="85" count="1">
            <x v="2"/>
          </reference>
        </references>
      </pivotArea>
    </format>
    <format dxfId="764">
      <pivotArea collapsedLevelsAreSubtotals="1" fieldPosition="0">
        <references count="2">
          <reference field="5" count="1" selected="0">
            <x v="4"/>
          </reference>
          <reference field="85" count="2">
            <x v="4"/>
            <x v="5"/>
          </reference>
        </references>
      </pivotArea>
    </format>
    <format dxfId="763">
      <pivotArea collapsedLevelsAreSubtotals="1" fieldPosition="0">
        <references count="2">
          <reference field="5" count="1" selected="0">
            <x v="5"/>
          </reference>
          <reference field="85" count="1">
            <x v="7"/>
          </reference>
        </references>
      </pivotArea>
    </format>
    <format dxfId="762">
      <pivotArea dataOnly="0" labelOnly="1" fieldPosition="0">
        <references count="1">
          <reference field="5" count="0"/>
        </references>
      </pivotArea>
    </format>
    <format dxfId="761">
      <pivotArea dataOnly="0" labelOnly="1" fieldPosition="0">
        <references count="2">
          <reference field="5" count="1" selected="0">
            <x v="1"/>
          </reference>
          <reference field="85" count="1">
            <x v="7"/>
          </reference>
        </references>
      </pivotArea>
    </format>
    <format dxfId="760">
      <pivotArea dataOnly="0" labelOnly="1" fieldPosition="0">
        <references count="2">
          <reference field="5" count="1" selected="0">
            <x v="2"/>
          </reference>
          <reference field="85" count="2">
            <x v="6"/>
            <x v="10"/>
          </reference>
        </references>
      </pivotArea>
    </format>
    <format dxfId="759">
      <pivotArea dataOnly="0" labelOnly="1" fieldPosition="0">
        <references count="2">
          <reference field="5" count="1" selected="0">
            <x v="3"/>
          </reference>
          <reference field="85" count="1">
            <x v="2"/>
          </reference>
        </references>
      </pivotArea>
    </format>
    <format dxfId="758">
      <pivotArea dataOnly="0" labelOnly="1" fieldPosition="0">
        <references count="2">
          <reference field="5" count="1" selected="0">
            <x v="4"/>
          </reference>
          <reference field="85" count="2">
            <x v="4"/>
            <x v="5"/>
          </reference>
        </references>
      </pivotArea>
    </format>
    <format dxfId="757">
      <pivotArea dataOnly="0" labelOnly="1" fieldPosition="0">
        <references count="2">
          <reference field="5" count="1" selected="0">
            <x v="5"/>
          </reference>
          <reference field="85" count="1">
            <x v="7"/>
          </reference>
        </references>
      </pivotArea>
    </format>
    <format dxfId="756">
      <pivotArea collapsedLevelsAreSubtotals="1" fieldPosition="0">
        <references count="2">
          <reference field="5" count="1" selected="0">
            <x v="1"/>
          </reference>
          <reference field="85" count="1">
            <x v="7"/>
          </reference>
        </references>
      </pivotArea>
    </format>
    <format dxfId="755">
      <pivotArea collapsedLevelsAreSubtotals="1" fieldPosition="0">
        <references count="2">
          <reference field="5" count="1" selected="0">
            <x v="2"/>
          </reference>
          <reference field="85" count="2">
            <x v="6"/>
            <x v="10"/>
          </reference>
        </references>
      </pivotArea>
    </format>
    <format dxfId="754">
      <pivotArea collapsedLevelsAreSubtotals="1" fieldPosition="0">
        <references count="2">
          <reference field="5" count="1" selected="0">
            <x v="3"/>
          </reference>
          <reference field="85" count="1">
            <x v="2"/>
          </reference>
        </references>
      </pivotArea>
    </format>
    <format dxfId="753">
      <pivotArea collapsedLevelsAreSubtotals="1" fieldPosition="0">
        <references count="2">
          <reference field="5" count="1" selected="0">
            <x v="4"/>
          </reference>
          <reference field="85" count="2">
            <x v="4"/>
            <x v="5"/>
          </reference>
        </references>
      </pivotArea>
    </format>
    <format dxfId="752">
      <pivotArea collapsedLevelsAreSubtotals="1" fieldPosition="0">
        <references count="2">
          <reference field="5" count="1" selected="0">
            <x v="5"/>
          </reference>
          <reference field="85" count="1">
            <x v="7"/>
          </reference>
        </references>
      </pivotArea>
    </format>
    <format dxfId="751">
      <pivotArea dataOnly="0" labelOnly="1" fieldPosition="0">
        <references count="1">
          <reference field="5" count="0"/>
        </references>
      </pivotArea>
    </format>
    <format dxfId="750">
      <pivotArea dataOnly="0" labelOnly="1" fieldPosition="0">
        <references count="2">
          <reference field="5" count="1" selected="0">
            <x v="1"/>
          </reference>
          <reference field="85" count="1">
            <x v="7"/>
          </reference>
        </references>
      </pivotArea>
    </format>
    <format dxfId="749">
      <pivotArea dataOnly="0" labelOnly="1" fieldPosition="0">
        <references count="2">
          <reference field="5" count="1" selected="0">
            <x v="2"/>
          </reference>
          <reference field="85" count="2">
            <x v="6"/>
            <x v="10"/>
          </reference>
        </references>
      </pivotArea>
    </format>
    <format dxfId="748">
      <pivotArea dataOnly="0" labelOnly="1" fieldPosition="0">
        <references count="2">
          <reference field="5" count="1" selected="0">
            <x v="3"/>
          </reference>
          <reference field="85" count="1">
            <x v="2"/>
          </reference>
        </references>
      </pivotArea>
    </format>
    <format dxfId="747">
      <pivotArea dataOnly="0" labelOnly="1" fieldPosition="0">
        <references count="2">
          <reference field="5" count="1" selected="0">
            <x v="4"/>
          </reference>
          <reference field="85" count="2">
            <x v="4"/>
            <x v="5"/>
          </reference>
        </references>
      </pivotArea>
    </format>
    <format dxfId="746">
      <pivotArea dataOnly="0" labelOnly="1" fieldPosition="0">
        <references count="2">
          <reference field="5" count="1" selected="0">
            <x v="5"/>
          </reference>
          <reference field="85" count="1">
            <x v="7"/>
          </reference>
        </references>
      </pivotArea>
    </format>
    <format dxfId="745">
      <pivotArea dataOnly="0" fieldPosition="0">
        <references count="1">
          <reference field="85" count="1">
            <x v="5"/>
          </reference>
        </references>
      </pivotArea>
    </format>
    <format dxfId="744">
      <pivotArea dataOnly="0" fieldPosition="0">
        <references count="1">
          <reference field="85" count="1">
            <x v="5"/>
          </reference>
        </references>
      </pivotArea>
    </format>
    <format dxfId="743">
      <pivotArea type="all" dataOnly="0" outline="0" fieldPosition="0"/>
    </format>
    <format dxfId="742">
      <pivotArea outline="0" collapsedLevelsAreSubtotals="1" fieldPosition="0"/>
    </format>
    <format dxfId="741">
      <pivotArea type="origin" dataOnly="0" labelOnly="1" outline="0" fieldPosition="0"/>
    </format>
    <format dxfId="740">
      <pivotArea field="86" type="button" dataOnly="0" labelOnly="1" outline="0" axis="axisCol" fieldPosition="0"/>
    </format>
    <format dxfId="739">
      <pivotArea type="topRight" dataOnly="0" labelOnly="1" outline="0" fieldPosition="0"/>
    </format>
    <format dxfId="738">
      <pivotArea field="5" type="button" dataOnly="0" labelOnly="1" outline="0" axis="axisRow" fieldPosition="0"/>
    </format>
    <format dxfId="737">
      <pivotArea field="85" type="button" dataOnly="0" labelOnly="1" outline="0" axis="axisRow" fieldPosition="1"/>
    </format>
    <format dxfId="736">
      <pivotArea dataOnly="0" labelOnly="1" fieldPosition="0">
        <references count="1">
          <reference field="5" count="6">
            <x v="0"/>
            <x v="1"/>
            <x v="2"/>
            <x v="3"/>
            <x v="4"/>
            <x v="5"/>
          </reference>
        </references>
      </pivotArea>
    </format>
    <format dxfId="735">
      <pivotArea dataOnly="0" labelOnly="1" grandRow="1" outline="0" fieldPosition="0"/>
    </format>
    <format dxfId="734">
      <pivotArea dataOnly="0" labelOnly="1" fieldPosition="0">
        <references count="2">
          <reference field="5" count="1" selected="0">
            <x v="0"/>
          </reference>
          <reference field="85" count="1">
            <x v="5"/>
          </reference>
        </references>
      </pivotArea>
    </format>
    <format dxfId="733">
      <pivotArea dataOnly="0" labelOnly="1" fieldPosition="0">
        <references count="2">
          <reference field="5" count="1" selected="0">
            <x v="2"/>
          </reference>
          <reference field="85" count="2">
            <x v="6"/>
            <x v="10"/>
          </reference>
        </references>
      </pivotArea>
    </format>
    <format dxfId="732">
      <pivotArea dataOnly="0" labelOnly="1" fieldPosition="0">
        <references count="2">
          <reference field="5" count="1" selected="0">
            <x v="3"/>
          </reference>
          <reference field="85" count="1">
            <x v="2"/>
          </reference>
        </references>
      </pivotArea>
    </format>
    <format dxfId="731">
      <pivotArea dataOnly="0" labelOnly="1" fieldPosition="0">
        <references count="2">
          <reference field="5" count="1" selected="0">
            <x v="4"/>
          </reference>
          <reference field="85" count="2">
            <x v="4"/>
            <x v="5"/>
          </reference>
        </references>
      </pivotArea>
    </format>
    <format dxfId="730">
      <pivotArea dataOnly="0" labelOnly="1" fieldPosition="0">
        <references count="2">
          <reference field="5" count="1" selected="0">
            <x v="5"/>
          </reference>
          <reference field="85" count="1">
            <x v="7"/>
          </reference>
        </references>
      </pivotArea>
    </format>
    <format dxfId="729">
      <pivotArea dataOnly="0" labelOnly="1" fieldPosition="0">
        <references count="1">
          <reference field="86" count="0"/>
        </references>
      </pivotArea>
    </format>
    <format dxfId="728">
      <pivotArea dataOnly="0" labelOnly="1" grandCol="1" outline="0" fieldPosition="0"/>
    </format>
    <format dxfId="727">
      <pivotArea dataOnly="0" fieldPosition="0">
        <references count="1">
          <reference field="85" count="1">
            <x v="5"/>
          </reference>
        </references>
      </pivotArea>
    </format>
    <format dxfId="726">
      <pivotArea dataOnly="0" labelOnly="1" fieldPosition="0">
        <references count="2">
          <reference field="5" count="1" selected="0">
            <x v="0"/>
          </reference>
          <reference field="85" count="1">
            <x v="5"/>
          </reference>
        </references>
      </pivotArea>
    </format>
    <format dxfId="725">
      <pivotArea dataOnly="0" labelOnly="1" fieldPosition="0">
        <references count="2">
          <reference field="5" count="1" selected="0">
            <x v="0"/>
          </reference>
          <reference field="85" count="1">
            <x v="5"/>
          </reference>
        </references>
      </pivotArea>
    </format>
    <format dxfId="724">
      <pivotArea dataOnly="0" labelOnly="1" fieldPosition="0">
        <references count="2">
          <reference field="5" count="1" selected="0">
            <x v="0"/>
          </reference>
          <reference field="85" count="1">
            <x v="5"/>
          </reference>
        </references>
      </pivotArea>
    </format>
    <format dxfId="723">
      <pivotArea collapsedLevelsAreSubtotals="1" fieldPosition="0">
        <references count="2">
          <reference field="5" count="1" selected="0">
            <x v="0"/>
          </reference>
          <reference field="85" count="1">
            <x v="5"/>
          </reference>
        </references>
      </pivotArea>
    </format>
    <format dxfId="722">
      <pivotArea dataOnly="0" labelOnly="1" fieldPosition="0">
        <references count="2">
          <reference field="5" count="1" selected="0">
            <x v="0"/>
          </reference>
          <reference field="85" count="1">
            <x v="5"/>
          </reference>
        </references>
      </pivotArea>
    </format>
    <format dxfId="721">
      <pivotArea dataOnly="0" labelOnly="1" fieldPosition="0">
        <references count="2">
          <reference field="5" count="1" selected="0">
            <x v="0"/>
          </reference>
          <reference field="85" count="1">
            <x v="19"/>
          </reference>
        </references>
      </pivotArea>
    </format>
    <format dxfId="720">
      <pivotArea dataOnly="0" labelOnly="1" fieldPosition="0">
        <references count="2">
          <reference field="5" count="1" selected="0">
            <x v="2"/>
          </reference>
          <reference field="85" count="1">
            <x v="19"/>
          </reference>
        </references>
      </pivotArea>
    </format>
    <format dxfId="719">
      <pivotArea dataOnly="0" labelOnly="1" fieldPosition="0">
        <references count="2">
          <reference field="5" count="1" selected="0">
            <x v="5"/>
          </reference>
          <reference field="85" count="1">
            <x v="19"/>
          </reference>
        </references>
      </pivotArea>
    </format>
    <format dxfId="718">
      <pivotArea dataOnly="0" fieldPosition="0">
        <references count="1">
          <reference field="85" count="2">
            <x v="17"/>
            <x v="18"/>
          </reference>
        </references>
      </pivotArea>
    </format>
    <format dxfId="717">
      <pivotArea dataOnly="0" labelOnly="1" fieldPosition="0">
        <references count="2">
          <reference field="5" count="1" selected="0">
            <x v="6"/>
          </reference>
          <reference field="85" count="3">
            <x v="11"/>
            <x v="12"/>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Tableau croisé dynamique26" cacheId="10" dataOnRows="1" applyNumberFormats="0" applyBorderFormats="0" applyFontFormats="0" applyPatternFormats="0" applyAlignmentFormats="0" applyWidthHeightFormats="1" dataCaption="Raison de la rupture de StockProduits concernés par des rupture de stock" updatedVersion="6" minRefreshableVersion="3" useAutoFormatting="1" itemPrintTitles="1" createdVersion="6" indent="0" outline="1" outlineData="1" multipleFieldFilters="0" rowHeaderCaption="">
  <location ref="A80:B84" firstHeaderRow="1" firstDataRow="1" firstDataCol="1"/>
  <pivotFields count="8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3"/>
        <item x="1"/>
        <item x="2"/>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s>
  <rowFields count="1">
    <field x="80"/>
  </rowFields>
  <rowItems count="4">
    <i>
      <x v="2"/>
    </i>
    <i>
      <x v="3"/>
    </i>
    <i>
      <x v="1"/>
    </i>
    <i t="grand">
      <x/>
    </i>
  </rowItems>
  <colItems count="1">
    <i/>
  </colItems>
  <dataFields count="1">
    <dataField name="No" fld="80" subtotal="count" baseField="0" baseItem="0"/>
  </dataFields>
  <formats count="19">
    <format dxfId="822">
      <pivotArea field="80" type="button" dataOnly="0" labelOnly="1" outline="0" axis="axisRow" fieldPosition="0"/>
    </format>
    <format dxfId="821">
      <pivotArea dataOnly="0" labelOnly="1" outline="0" axis="axisValues" fieldPosition="0"/>
    </format>
    <format dxfId="820">
      <pivotArea dataOnly="0" labelOnly="1" outline="0" axis="axisValues" fieldPosition="0"/>
    </format>
    <format dxfId="819">
      <pivotArea grandRow="1" outline="0" collapsedLevelsAreSubtotals="1" fieldPosition="0"/>
    </format>
    <format dxfId="818">
      <pivotArea dataOnly="0" labelOnly="1" grandRow="1" outline="0" fieldPosition="0"/>
    </format>
    <format dxfId="817">
      <pivotArea type="all" dataOnly="0" outline="0" fieldPosition="0"/>
    </format>
    <format dxfId="816">
      <pivotArea outline="0" collapsedLevelsAreSubtotals="1" fieldPosition="0"/>
    </format>
    <format dxfId="815">
      <pivotArea field="80" type="button" dataOnly="0" labelOnly="1" outline="0" axis="axisRow" fieldPosition="0"/>
    </format>
    <format dxfId="814">
      <pivotArea dataOnly="0" labelOnly="1" outline="0" axis="axisValues" fieldPosition="0"/>
    </format>
    <format dxfId="813">
      <pivotArea dataOnly="0" labelOnly="1" fieldPosition="0">
        <references count="1">
          <reference field="80" count="0"/>
        </references>
      </pivotArea>
    </format>
    <format dxfId="812">
      <pivotArea dataOnly="0" labelOnly="1" grandRow="1" outline="0" fieldPosition="0"/>
    </format>
    <format dxfId="811">
      <pivotArea dataOnly="0" labelOnly="1" outline="0" axis="axisValues" fieldPosition="0"/>
    </format>
    <format dxfId="810">
      <pivotArea type="all" dataOnly="0" outline="0" fieldPosition="0"/>
    </format>
    <format dxfId="809">
      <pivotArea outline="0" collapsedLevelsAreSubtotals="1" fieldPosition="0"/>
    </format>
    <format dxfId="808">
      <pivotArea field="80" type="button" dataOnly="0" labelOnly="1" outline="0" axis="axisRow" fieldPosition="0"/>
    </format>
    <format dxfId="807">
      <pivotArea dataOnly="0" labelOnly="1" outline="0" axis="axisValues" fieldPosition="0"/>
    </format>
    <format dxfId="806">
      <pivotArea dataOnly="0" labelOnly="1" fieldPosition="0">
        <references count="1">
          <reference field="80" count="0"/>
        </references>
      </pivotArea>
    </format>
    <format dxfId="805">
      <pivotArea dataOnly="0" labelOnly="1" grandRow="1" outline="0" fieldPosition="0"/>
    </format>
    <format dxfId="80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Tableau croisé dynamique20" cacheId="10"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rowHeaderCaption="Ruptures de stock">
  <location ref="A8:B17" firstHeaderRow="1" firstDataRow="1" firstDataCol="1"/>
  <pivotFields count="87">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dataField="1" showAll="0"/>
    <pivotField dataField="1" showAll="0"/>
    <pivotField dataField="1" showAll="0"/>
    <pivotField showAll="0"/>
    <pivotField dataField="1" showAll="0" defaultSubtotal="0"/>
    <pivotField dataField="1" showAll="0" defaultSubtotal="0"/>
    <pivotField dataField="1" showAll="0"/>
    <pivotField dataField="1" showAll="0"/>
    <pivotField showAll="0"/>
    <pivotField showAll="0"/>
    <pivotField dataField="1" showAll="0"/>
    <pivotField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9">
    <i>
      <x/>
    </i>
    <i i="1">
      <x v="1"/>
    </i>
    <i i="2">
      <x v="2"/>
    </i>
    <i i="3">
      <x v="3"/>
    </i>
    <i i="4">
      <x v="4"/>
    </i>
    <i i="5">
      <x v="5"/>
    </i>
    <i i="6">
      <x v="6"/>
    </i>
    <i i="7">
      <x v="7"/>
    </i>
    <i i="8">
      <x v="8"/>
    </i>
  </rowItems>
  <colItems count="1">
    <i/>
  </colItems>
  <dataFields count="9">
    <dataField name="Problèmes de stockage" fld="64" baseField="0" baseItem="1261429168"/>
    <dataField name="Taux de change" fld="58" baseField="0" baseItem="24174272"/>
    <dataField name="Produits indisponibles chez le fournisseur" fld="65" baseField="0" baseItem="24174272"/>
    <dataField name="Stock épuisé" fld="68" baseField="0" baseItem="894426512"/>
    <dataField name="Autre*" fld="70" baseField="0" baseItem="1261429168"/>
    <dataField name="Catastrophe naturelle" fld="60" baseField="0" baseItem="1783881760"/>
    <dataField name="Problèmes de transport" fld="59" baseField="0" baseItem="0"/>
    <dataField name="Pas assez d'argent pour réapprovisionner" fld="63" baseField="0" baseItem="1783881760"/>
    <dataField name="Produits trop chers" fld="62" baseField="0" baseItem="1783881760"/>
  </dataFields>
  <formats count="12">
    <format dxfId="834">
      <pivotArea field="-2" type="button" dataOnly="0" labelOnly="1" outline="0" axis="axisRow" fieldPosition="0"/>
    </format>
    <format dxfId="833">
      <pivotArea dataOnly="0" labelOnly="1" grandCol="1" outline="0" axis="axisCol" fieldPosition="0"/>
    </format>
    <format dxfId="832">
      <pivotArea type="all" dataOnly="0" outline="0" fieldPosition="0"/>
    </format>
    <format dxfId="831">
      <pivotArea outline="0" collapsedLevelsAreSubtotals="1" fieldPosition="0"/>
    </format>
    <format dxfId="830">
      <pivotArea field="-2" type="button" dataOnly="0" labelOnly="1" outline="0" axis="axisRow" fieldPosition="0"/>
    </format>
    <format dxfId="829">
      <pivotArea dataOnly="0" labelOnly="1" outline="0" fieldPosition="0">
        <references count="1">
          <reference field="4294967294" count="3">
            <x v="1"/>
            <x v="2"/>
            <x v="3"/>
          </reference>
        </references>
      </pivotArea>
    </format>
    <format dxfId="828">
      <pivotArea dataOnly="0" labelOnly="1" grandCol="1" outline="0" axis="axisCol" fieldPosition="0"/>
    </format>
    <format dxfId="827">
      <pivotArea type="all" dataOnly="0" outline="0" fieldPosition="0"/>
    </format>
    <format dxfId="826">
      <pivotArea outline="0" collapsedLevelsAreSubtotals="1" fieldPosition="0"/>
    </format>
    <format dxfId="825">
      <pivotArea field="-2" type="button" dataOnly="0" labelOnly="1" outline="0" axis="axisRow" fieldPosition="0"/>
    </format>
    <format dxfId="824">
      <pivotArea dataOnly="0" labelOnly="1" outline="0" fieldPosition="0">
        <references count="1">
          <reference field="4294967294" count="6">
            <x v="0"/>
            <x v="1"/>
            <x v="2"/>
            <x v="3"/>
            <x v="4"/>
            <x v="6"/>
          </reference>
        </references>
      </pivotArea>
    </format>
    <format dxfId="823">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Tableau croisé dynamique12"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9:C52" firstHeaderRow="0" firstDataRow="1"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items count="3">
        <item h="1" x="0"/>
        <item x="1"/>
        <item t="default"/>
      </items>
    </pivotField>
    <pivotField showAll="0"/>
    <pivotField showAll="0" defaultSubtotal="0"/>
    <pivotField showAll="0"/>
    <pivotField axis="axisRow" dataField="1" showAll="0" defaultSubtotal="0">
      <items count="3">
        <item h="1" x="0"/>
        <item x="1"/>
        <item x="2"/>
      </items>
    </pivotField>
  </pivotFields>
  <rowFields count="1">
    <field x="117"/>
  </rowFields>
  <rowItems count="3">
    <i>
      <x v="1"/>
    </i>
    <i>
      <x v="2"/>
    </i>
    <i t="grand">
      <x/>
    </i>
  </rowItems>
  <colFields count="1">
    <field x="-2"/>
  </colFields>
  <colItems count="2">
    <i>
      <x/>
    </i>
    <i i="1">
      <x v="1"/>
    </i>
  </colItems>
  <dataFields count="2">
    <dataField name="#" fld="117" subtotal="count" baseField="0" baseItem="0"/>
    <dataField name="%" fld="117" subtotal="count" showDataAs="percentOfCol" baseField="28" baseItem="1" numFmtId="9"/>
  </dataFields>
  <formats count="18">
    <format dxfId="33">
      <pivotArea type="all" dataOnly="0" outline="0" fieldPosition="0"/>
    </format>
    <format dxfId="32">
      <pivotArea outline="0" collapsedLevelsAreSubtotals="1" fieldPosition="0"/>
    </format>
    <format dxfId="31">
      <pivotArea field="113" type="button" dataOnly="0" labelOnly="1" outline="0"/>
    </format>
    <format dxfId="30">
      <pivotArea dataOnly="0" labelOnly="1" outline="0" axis="axisValues" fieldPosition="0"/>
    </format>
    <format dxfId="29">
      <pivotArea dataOnly="0" labelOnly="1" grandRow="1" outline="0" fieldPosition="0"/>
    </format>
    <format dxfId="28">
      <pivotArea dataOnly="0" labelOnly="1" outline="0" axis="axisValues" fieldPosition="0"/>
    </format>
    <format dxfId="27">
      <pivotArea outline="0" fieldPosition="0">
        <references count="1">
          <reference field="4294967294" count="1">
            <x v="1"/>
          </reference>
        </references>
      </pivotArea>
    </format>
    <format dxfId="26">
      <pivotArea dataOnly="0" fieldPosition="0">
        <references count="1">
          <reference field="117" count="0"/>
        </references>
      </pivotArea>
    </format>
    <format dxfId="25">
      <pivotArea dataOnly="0" fieldPosition="0">
        <references count="1">
          <reference field="117" count="0"/>
        </references>
      </pivotArea>
    </format>
    <format dxfId="24">
      <pivotArea dataOnly="0" fieldPosition="0">
        <references count="1">
          <reference field="117" count="0"/>
        </references>
      </pivotArea>
    </format>
    <format dxfId="23">
      <pivotArea outline="0" collapsedLevelsAreSubtotals="1" fieldPosition="0">
        <references count="1">
          <reference field="4294967294" count="1" selected="0">
            <x v="1"/>
          </reference>
        </references>
      </pivotArea>
    </format>
    <format dxfId="22">
      <pivotArea outline="0" collapsedLevelsAreSubtotals="1" fieldPosition="0">
        <references count="1">
          <reference field="4294967294" count="1" selected="0">
            <x v="1"/>
          </reference>
        </references>
      </pivotArea>
    </format>
    <format dxfId="21">
      <pivotArea type="all" dataOnly="0" outline="0" fieldPosition="0"/>
    </format>
    <format dxfId="20">
      <pivotArea outline="0" collapsedLevelsAreSubtotals="1" fieldPosition="0"/>
    </format>
    <format dxfId="19">
      <pivotArea field="117" type="button" dataOnly="0" labelOnly="1" outline="0" axis="axisRow" fieldPosition="0"/>
    </format>
    <format dxfId="18">
      <pivotArea dataOnly="0" labelOnly="1" fieldPosition="0">
        <references count="1">
          <reference field="117" count="0"/>
        </references>
      </pivotArea>
    </format>
    <format dxfId="17">
      <pivotArea dataOnly="0" labelOnly="1" grandRow="1" outline="0" fieldPosition="0"/>
    </format>
    <format dxfId="16">
      <pivotArea dataOnly="0" labelOnly="1" outline="0" fieldPosition="0">
        <references count="1">
          <reference field="4294967294" count="2">
            <x v="0"/>
            <x v="1"/>
          </reference>
        </references>
      </pivotArea>
    </format>
  </formats>
  <conditionalFormats count="1">
    <conditionalFormat priority="20">
      <pivotAreas count="1">
        <pivotArea type="data" collapsedLevelsAreSubtotals="1" fieldPosition="0">
          <references count="2">
            <reference field="4294967294" count="1" selected="0">
              <x v="1"/>
            </reference>
            <reference field="11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Tableau croisé dynamique9" cacheId="12"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location ref="A19:B27" firstHeaderRow="1" firstDataRow="1"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defaultSubtotal="0"/>
    <pivotField showAll="0" defaultSubtotal="0"/>
    <pivotField showAll="0" defaultSubtotal="0"/>
  </pivotFields>
  <rowFields count="1">
    <field x="-2"/>
  </rowFields>
  <rowItems count="8">
    <i>
      <x/>
    </i>
    <i i="1">
      <x v="1"/>
    </i>
    <i i="2">
      <x v="2"/>
    </i>
    <i i="3">
      <x v="3"/>
    </i>
    <i i="4">
      <x v="4"/>
    </i>
    <i i="5">
      <x v="5"/>
    </i>
    <i i="6">
      <x v="6"/>
    </i>
    <i i="7">
      <x v="7"/>
    </i>
  </rowItems>
  <colItems count="1">
    <i/>
  </colItems>
  <dataFields count="8">
    <dataField name="Savon lessive" fld="103" baseField="0" baseItem="894426512"/>
    <dataField name="Brosse à dents" fld="104" baseField="0" baseItem="894426512"/>
    <dataField name="Dentifrice" fld="105" baseField="0" baseItem="894426512"/>
    <dataField name="Papier toilette" fld="106" baseField="0" baseItem="894426512"/>
    <dataField name="Chlore liquide" fld="108" baseField="0" baseItem="894426512"/>
    <dataField name="Serviettes hygiéniques" fld="107" baseField="0" baseItem="894426512"/>
    <dataField name="Chlore en grains" fld="109" baseField="0" baseItem="894426512"/>
    <dataField name="Savon mains" fld="110" baseField="0" baseItem="894426512"/>
  </dataFields>
  <formats count="24">
    <format dxfId="57">
      <pivotArea type="all" dataOnly="0" outline="0" fieldPosition="0"/>
    </format>
    <format dxfId="56">
      <pivotArea outline="0" collapsedLevelsAreSubtotals="1" fieldPosition="0"/>
    </format>
    <format dxfId="55">
      <pivotArea field="-2" type="button" dataOnly="0" labelOnly="1" outline="0" axis="axisRow" fieldPosition="0"/>
    </format>
    <format dxfId="54">
      <pivotArea dataOnly="0" labelOnly="1" outline="0" fieldPosition="0">
        <references count="1">
          <reference field="4294967294" count="8">
            <x v="0"/>
            <x v="1"/>
            <x v="2"/>
            <x v="3"/>
            <x v="4"/>
            <x v="5"/>
            <x v="6"/>
            <x v="7"/>
          </reference>
        </references>
      </pivotArea>
    </format>
    <format dxfId="53">
      <pivotArea dataOnly="0" labelOnly="1" grandCol="1" outline="0" axis="axisCol" fieldPosition="0"/>
    </format>
    <format dxfId="52">
      <pivotArea collapsedLevelsAreSubtotals="1" fieldPosition="0">
        <references count="1">
          <reference field="4294967294" count="1">
            <x v="6"/>
          </reference>
        </references>
      </pivotArea>
    </format>
    <format dxfId="51">
      <pivotArea dataOnly="0" labelOnly="1" outline="0" fieldPosition="0">
        <references count="1">
          <reference field="4294967294" count="1">
            <x v="6"/>
          </reference>
        </references>
      </pivotArea>
    </format>
    <format dxfId="50">
      <pivotArea type="all" dataOnly="0" outline="0" fieldPosition="0"/>
    </format>
    <format dxfId="49">
      <pivotArea outline="0" collapsedLevelsAreSubtotals="1" fieldPosition="0"/>
    </format>
    <format dxfId="48">
      <pivotArea field="-2" type="button" dataOnly="0" labelOnly="1" outline="0" axis="axisRow" fieldPosition="0"/>
    </format>
    <format dxfId="47">
      <pivotArea dataOnly="0" labelOnly="1" outline="0" fieldPosition="0">
        <references count="1">
          <reference field="4294967294" count="8">
            <x v="0"/>
            <x v="1"/>
            <x v="2"/>
            <x v="3"/>
            <x v="4"/>
            <x v="5"/>
            <x v="6"/>
            <x v="7"/>
          </reference>
        </references>
      </pivotArea>
    </format>
    <format dxfId="46">
      <pivotArea dataOnly="0" labelOnly="1" grandCol="1" outline="0" axis="axisCol" fieldPosition="0"/>
    </format>
    <format dxfId="45">
      <pivotArea outline="0" collapsedLevelsAreSubtotals="1" fieldPosition="0"/>
    </format>
    <format dxfId="44">
      <pivotArea dataOnly="0" labelOnly="1" outline="0" fieldPosition="0">
        <references count="1">
          <reference field="4294967294" count="8">
            <x v="0"/>
            <x v="1"/>
            <x v="2"/>
            <x v="3"/>
            <x v="4"/>
            <x v="5"/>
            <x v="6"/>
            <x v="7"/>
          </reference>
        </references>
      </pivotArea>
    </format>
    <format dxfId="43">
      <pivotArea dataOnly="0" labelOnly="1" outline="0" fieldPosition="0">
        <references count="1">
          <reference field="4294967294" count="1">
            <x v="0"/>
          </reference>
        </references>
      </pivotArea>
    </format>
    <format dxfId="42">
      <pivotArea dataOnly="0" labelOnly="1" outline="0" fieldPosition="0">
        <references count="1">
          <reference field="4294967294" count="8">
            <x v="0"/>
            <x v="1"/>
            <x v="2"/>
            <x v="3"/>
            <x v="4"/>
            <x v="5"/>
            <x v="6"/>
            <x v="7"/>
          </reference>
        </references>
      </pivotArea>
    </format>
    <format dxfId="41">
      <pivotArea outline="0" collapsedLevelsAreSubtotals="1" fieldPosition="0"/>
    </format>
    <format dxfId="40">
      <pivotArea collapsedLevelsAreSubtotals="1" fieldPosition="0">
        <references count="1">
          <reference field="4294967294" count="1">
            <x v="6"/>
          </reference>
        </references>
      </pivotArea>
    </format>
    <format dxfId="39">
      <pivotArea dataOnly="0" outline="0" fieldPosition="0">
        <references count="1">
          <reference field="4294967294" count="8">
            <x v="0"/>
            <x v="1"/>
            <x v="2"/>
            <x v="3"/>
            <x v="4"/>
            <x v="5"/>
            <x v="6"/>
            <x v="7"/>
          </reference>
        </references>
      </pivotArea>
    </format>
    <format dxfId="38">
      <pivotArea type="all" dataOnly="0" outline="0" fieldPosition="0"/>
    </format>
    <format dxfId="37">
      <pivotArea outline="0" collapsedLevelsAreSubtotals="1" fieldPosition="0"/>
    </format>
    <format dxfId="36">
      <pivotArea field="-2" type="button" dataOnly="0" labelOnly="1" outline="0" axis="axisRow" fieldPosition="0"/>
    </format>
    <format dxfId="35">
      <pivotArea dataOnly="0" labelOnly="1" outline="0" fieldPosition="0">
        <references count="1">
          <reference field="4294967294" count="8">
            <x v="0"/>
            <x v="1"/>
            <x v="2"/>
            <x v="3"/>
            <x v="4"/>
            <x v="5"/>
            <x v="6"/>
            <x v="7"/>
          </reference>
        </references>
      </pivotArea>
    </format>
    <format dxfId="34">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Tableau croisé dynamique32" cacheId="12"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B14" firstHeaderRow="1" firstDataRow="1"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dataField="1" showAll="0"/>
    <pivotField showAll="0"/>
    <pivotField showAll="0"/>
    <pivotField dataField="1" showAll="0" defaultSubtotal="0"/>
    <pivotField dataField="1" showAll="0" defaultSubtotal="0"/>
    <pivotField showAll="0"/>
    <pivotField dataField="1" showAll="0"/>
    <pivotField showAll="0"/>
    <pivotField showAll="0"/>
    <pivotField dataField="1" showAll="0"/>
    <pivotField showAll="0"/>
    <pivotField dataField="1"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2"/>
  </rowFields>
  <rowItems count="6">
    <i>
      <x/>
    </i>
    <i i="1">
      <x v="1"/>
    </i>
    <i i="2">
      <x v="2"/>
    </i>
    <i i="3">
      <x v="3"/>
    </i>
    <i i="4">
      <x v="4"/>
    </i>
    <i i="5">
      <x v="5"/>
    </i>
  </rowItems>
  <colItems count="1">
    <i/>
  </colItems>
  <dataFields count="6">
    <dataField name="Produits indisponibles chez le fournisseur" fld="94" baseField="0" baseItem="24174272"/>
    <dataField name="Taux de change" fld="88" baseField="0" baseItem="24174272"/>
    <dataField name="Autre *" fld="99" baseField="0" baseItem="24174272"/>
    <dataField name="Produits trop chers" fld="91" baseField="0" baseItem="1783881760"/>
    <dataField name="Pas assez d'argent pour se réapprovisionner" fld="92" baseField="0" baseItem="1783881760"/>
    <dataField name="Stock épuisé" fld="97" baseField="0" baseItem="0"/>
  </dataFields>
  <formats count="14">
    <format dxfId="71">
      <pivotArea type="all" dataOnly="0" outline="0" fieldPosition="0"/>
    </format>
    <format dxfId="70">
      <pivotArea outline="0" collapsedLevelsAreSubtotals="1" fieldPosition="0"/>
    </format>
    <format dxfId="69">
      <pivotArea field="-2" type="button" dataOnly="0" labelOnly="1" outline="0" axis="axisRow" fieldPosition="0"/>
    </format>
    <format dxfId="68">
      <pivotArea dataOnly="0" labelOnly="1" outline="0" fieldPosition="0">
        <references count="1">
          <reference field="4294967294" count="3">
            <x v="0"/>
            <x v="1"/>
            <x v="2"/>
          </reference>
        </references>
      </pivotArea>
    </format>
    <format dxfId="67">
      <pivotArea dataOnly="0" labelOnly="1" grandCol="1" outline="0" axis="axisCol" fieldPosition="0"/>
    </format>
    <format dxfId="66">
      <pivotArea field="-2" type="button" dataOnly="0" labelOnly="1" outline="0" axis="axisRow" fieldPosition="0"/>
    </format>
    <format dxfId="65">
      <pivotArea dataOnly="0" labelOnly="1" grandCol="1" outline="0" axis="axisCol" fieldPosition="0"/>
    </format>
    <format dxfId="64">
      <pivotArea field="-2" type="button" dataOnly="0" labelOnly="1" outline="0" axis="axisRow" fieldPosition="0"/>
    </format>
    <format dxfId="63">
      <pivotArea dataOnly="0" labelOnly="1" grandCol="1" outline="0" axis="axisCol" fieldPosition="0"/>
    </format>
    <format dxfId="62">
      <pivotArea type="all" dataOnly="0" outline="0" fieldPosition="0"/>
    </format>
    <format dxfId="61">
      <pivotArea outline="0" collapsedLevelsAreSubtotals="1" fieldPosition="0"/>
    </format>
    <format dxfId="60">
      <pivotArea field="-2" type="button" dataOnly="0" labelOnly="1" outline="0" axis="axisRow" fieldPosition="0"/>
    </format>
    <format dxfId="59">
      <pivotArea dataOnly="0" labelOnly="1" outline="0" fieldPosition="0">
        <references count="1">
          <reference field="4294967294" count="4">
            <x v="0"/>
            <x v="1"/>
            <x v="2"/>
            <x v="5"/>
          </reference>
        </references>
      </pivotArea>
    </format>
    <format dxfId="5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PivotTable18"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75:B79" firstHeaderRow="1" firstDataRow="1"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0"/>
        <item x="3"/>
        <item x="2"/>
        <item x="1"/>
        <item t="default"/>
      </items>
    </pivotField>
    <pivotField showAll="0"/>
    <pivotField showAll="0">
      <items count="3">
        <item h="1" x="0"/>
        <item x="1"/>
        <item t="default"/>
      </items>
    </pivotField>
    <pivotField showAll="0"/>
    <pivotField showAll="0" defaultSubtotal="0"/>
    <pivotField showAll="0" defaultSubtotal="0"/>
    <pivotField showAll="0" defaultSubtotal="0"/>
  </pivotFields>
  <rowFields count="1">
    <field x="111"/>
  </rowFields>
  <rowItems count="4">
    <i>
      <x v="1"/>
    </i>
    <i>
      <x v="2"/>
    </i>
    <i>
      <x v="3"/>
    </i>
    <i t="grand">
      <x/>
    </i>
  </rowItems>
  <colItems count="1">
    <i/>
  </colItems>
  <dataFields count="1">
    <dataField name="#" fld="111" subtotal="count" baseField="0" baseItem="0"/>
  </dataFields>
  <formats count="17">
    <format dxfId="88">
      <pivotArea type="all" dataOnly="0" outline="0" fieldPosition="0"/>
    </format>
    <format dxfId="87">
      <pivotArea outline="0" collapsedLevelsAreSubtotals="1" fieldPosition="0"/>
    </format>
    <format dxfId="86">
      <pivotArea field="113" type="button" dataOnly="0" labelOnly="1" outline="0"/>
    </format>
    <format dxfId="85">
      <pivotArea dataOnly="0" labelOnly="1" outline="0" axis="axisValues" fieldPosition="0"/>
    </format>
    <format dxfId="84">
      <pivotArea dataOnly="0" labelOnly="1" grandRow="1" outline="0" fieldPosition="0"/>
    </format>
    <format dxfId="83">
      <pivotArea dataOnly="0" labelOnly="1" outline="0" axis="axisValues" fieldPosition="0"/>
    </format>
    <format dxfId="82">
      <pivotArea dataOnly="0" labelOnly="1" fieldPosition="0">
        <references count="1">
          <reference field="111" count="0"/>
        </references>
      </pivotArea>
    </format>
    <format dxfId="81">
      <pivotArea collapsedLevelsAreSubtotals="1" fieldPosition="0">
        <references count="1">
          <reference field="111" count="0"/>
        </references>
      </pivotArea>
    </format>
    <format dxfId="80">
      <pivotArea dataOnly="0" fieldPosition="0">
        <references count="1">
          <reference field="111" count="0"/>
        </references>
      </pivotArea>
    </format>
    <format dxfId="79">
      <pivotArea dataOnly="0" fieldPosition="0">
        <references count="1">
          <reference field="111" count="0"/>
        </references>
      </pivotArea>
    </format>
    <format dxfId="78">
      <pivotArea type="all" dataOnly="0" outline="0" fieldPosition="0"/>
    </format>
    <format dxfId="77">
      <pivotArea outline="0" collapsedLevelsAreSubtotals="1" fieldPosition="0"/>
    </format>
    <format dxfId="76">
      <pivotArea field="111" type="button" dataOnly="0" labelOnly="1" outline="0" axis="axisRow" fieldPosition="0"/>
    </format>
    <format dxfId="75">
      <pivotArea dataOnly="0" labelOnly="1" outline="0" axis="axisValues" fieldPosition="0"/>
    </format>
    <format dxfId="74">
      <pivotArea dataOnly="0" labelOnly="1" fieldPosition="0">
        <references count="1">
          <reference field="111" count="0"/>
        </references>
      </pivotArea>
    </format>
    <format dxfId="73">
      <pivotArea dataOnly="0" labelOnly="1" grandRow="1" outline="0" fieldPosition="0"/>
    </format>
    <format dxfId="7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Tableau croisé dynamique13"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Département du commerçant">
  <location ref="A56:D71" firstHeaderRow="1" firstDataRow="2" firstDataCol="2"/>
  <pivotFields count="118">
    <pivotField showAll="0" defaultSubtotal="0"/>
    <pivotField showAll="0" defaultSubtotal="0"/>
    <pivotField showAll="0" defaultSubtotal="0"/>
    <pivotField showAll="0" defaultSubtotal="0"/>
    <pivotField showAll="0" defaultSubtotal="0"/>
    <pivotField axis="axisRow" outline="0" showAll="0" defaultSubtotal="0">
      <items count="7">
        <item x="2"/>
        <item x="1"/>
        <item x="5"/>
        <item x="6"/>
        <item x="3"/>
        <item x="0"/>
        <item x="4"/>
      </items>
      <extLst>
        <ext xmlns:x14="http://schemas.microsoft.com/office/spreadsheetml/2009/9/main" uri="{2946ED86-A175-432a-8AC1-64E0C546D7DE}">
          <x14:pivotField fillDownLabels="1"/>
        </ext>
      </extLst>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name="Commune d'approvisionnement" axis="axisRow" outline="0" showAll="0" defaultSubtotal="0">
      <items count="16">
        <item h="1" x="0"/>
        <item x="10"/>
        <item x="14"/>
        <item x="3"/>
        <item x="2"/>
        <item x="6"/>
        <item x="1"/>
        <item x="8"/>
        <item x="5"/>
        <item x="13"/>
        <item x="7"/>
        <item x="9"/>
        <item x="15"/>
        <item x="4"/>
        <item x="11"/>
        <item x="12"/>
      </items>
      <extLst>
        <ext xmlns:x14="http://schemas.microsoft.com/office/spreadsheetml/2009/9/main" uri="{2946ED86-A175-432a-8AC1-64E0C546D7DE}">
          <x14:pivotField fillDownLabels="1"/>
        </ext>
      </extLst>
    </pivotField>
    <pivotField axis="axisCol" dataField="1" showAll="0">
      <items count="4">
        <item h="1" x="0"/>
        <item x="1"/>
        <item h="1" x="2"/>
        <item t="default"/>
      </items>
    </pivotField>
  </pivotFields>
  <rowFields count="2">
    <field x="5"/>
    <field x="116"/>
  </rowFields>
  <rowItems count="14">
    <i>
      <x v="1"/>
      <x v="6"/>
    </i>
    <i r="1">
      <x v="7"/>
    </i>
    <i>
      <x v="2"/>
      <x v="5"/>
    </i>
    <i r="1">
      <x v="10"/>
    </i>
    <i r="1">
      <x v="11"/>
    </i>
    <i r="1">
      <x v="12"/>
    </i>
    <i>
      <x v="3"/>
      <x v="2"/>
    </i>
    <i>
      <x v="4"/>
      <x v="3"/>
    </i>
    <i>
      <x v="5"/>
      <x v="7"/>
    </i>
    <i r="1">
      <x v="10"/>
    </i>
    <i r="1">
      <x v="11"/>
    </i>
    <i>
      <x v="6"/>
      <x v="13"/>
    </i>
    <i r="1">
      <x v="15"/>
    </i>
    <i t="grand">
      <x/>
    </i>
  </rowItems>
  <colFields count="1">
    <field x="117"/>
  </colFields>
  <colItems count="2">
    <i>
      <x v="1"/>
    </i>
    <i t="grand">
      <x/>
    </i>
  </colItems>
  <dataFields count="1">
    <dataField name="Nombre de meme_com_food_001" fld="117" subtotal="count" baseField="0" baseItem="0"/>
  </dataFields>
  <formats count="50">
    <format dxfId="138">
      <pivotArea outline="0" collapsedLevelsAreSubtotals="1" fieldPosition="0">
        <references count="2">
          <reference field="5" count="1" selected="0">
            <x v="5"/>
          </reference>
          <reference field="116" count="1" selected="0">
            <x v="10"/>
          </reference>
        </references>
      </pivotArea>
    </format>
    <format dxfId="137">
      <pivotArea dataOnly="0" labelOnly="1" fieldPosition="0">
        <references count="2">
          <reference field="5" count="1" selected="0">
            <x v="5"/>
          </reference>
          <reference field="116" count="1">
            <x v="10"/>
          </reference>
        </references>
      </pivotArea>
    </format>
    <format dxfId="136">
      <pivotArea outline="0" collapsedLevelsAreSubtotals="1" fieldPosition="0">
        <references count="2">
          <reference field="5" count="1" selected="0">
            <x v="1"/>
          </reference>
          <reference field="116" count="1" selected="0">
            <x v="7"/>
          </reference>
        </references>
      </pivotArea>
    </format>
    <format dxfId="135">
      <pivotArea dataOnly="0" labelOnly="1" fieldPosition="0">
        <references count="2">
          <reference field="5" count="1" selected="0">
            <x v="1"/>
          </reference>
          <reference field="116" count="1">
            <x v="7"/>
          </reference>
        </references>
      </pivotArea>
    </format>
    <format dxfId="134">
      <pivotArea field="5" type="button" dataOnly="0" labelOnly="1" outline="0" axis="axisRow" fieldPosition="0"/>
    </format>
    <format dxfId="133">
      <pivotArea field="116" type="button" dataOnly="0" labelOnly="1" outline="0" axis="axisRow" fieldPosition="1"/>
    </format>
    <format dxfId="132">
      <pivotArea dataOnly="0" labelOnly="1" fieldPosition="0">
        <references count="1">
          <reference field="117" count="0"/>
        </references>
      </pivotArea>
    </format>
    <format dxfId="131">
      <pivotArea dataOnly="0" labelOnly="1" grandCol="1" outline="0" fieldPosition="0"/>
    </format>
    <format dxfId="130">
      <pivotArea grandRow="1" outline="0" collapsedLevelsAreSubtotals="1" fieldPosition="0"/>
    </format>
    <format dxfId="129">
      <pivotArea dataOnly="0" labelOnly="1" grandRow="1" outline="0" fieldPosition="0"/>
    </format>
    <format dxfId="128">
      <pivotArea field="117" grandRow="1" outline="0" collapsedLevelsAreSubtotals="1" axis="axisCol" fieldPosition="0">
        <references count="1">
          <reference field="117" count="0" selected="0"/>
        </references>
      </pivotArea>
    </format>
    <format dxfId="127">
      <pivotArea field="117" grandRow="1" outline="0" collapsedLevelsAreSubtotals="1" axis="axisCol" fieldPosition="0">
        <references count="1">
          <reference field="117" count="0" selected="0"/>
        </references>
      </pivotArea>
    </format>
    <format dxfId="126">
      <pivotArea field="117" grandRow="1" outline="0" collapsedLevelsAreSubtotals="1" axis="axisCol" fieldPosition="0">
        <references count="1">
          <reference field="117" count="0" selected="0"/>
        </references>
      </pivotArea>
    </format>
    <format dxfId="125">
      <pivotArea dataOnly="0" labelOnly="1" grandCol="1" outline="0" fieldPosition="0"/>
    </format>
    <format dxfId="124">
      <pivotArea dataOnly="0" labelOnly="1" grandCol="1" outline="0" fieldPosition="0"/>
    </format>
    <format dxfId="123">
      <pivotArea grandRow="1" grandCol="1" outline="0" collapsedLevelsAreSubtotals="1" fieldPosition="0"/>
    </format>
    <format dxfId="122">
      <pivotArea grandRow="1" grandCol="1" outline="0" collapsedLevelsAreSubtotals="1" fieldPosition="0"/>
    </format>
    <format dxfId="121">
      <pivotArea outline="0" collapsedLevelsAreSubtotals="1" fieldPosition="0">
        <references count="2">
          <reference field="5" count="1" selected="0">
            <x v="1"/>
          </reference>
          <reference field="116" count="1" selected="0">
            <x v="7"/>
          </reference>
        </references>
      </pivotArea>
    </format>
    <format dxfId="120">
      <pivotArea dataOnly="0" labelOnly="1" fieldPosition="0">
        <references count="2">
          <reference field="5" count="1" selected="0">
            <x v="1"/>
          </reference>
          <reference field="116" count="1">
            <x v="7"/>
          </reference>
        </references>
      </pivotArea>
    </format>
    <format dxfId="119">
      <pivotArea type="all" dataOnly="0" outline="0" fieldPosition="0"/>
    </format>
    <format dxfId="118">
      <pivotArea outline="0" collapsedLevelsAreSubtotals="1" fieldPosition="0"/>
    </format>
    <format dxfId="117">
      <pivotArea type="origin" dataOnly="0" labelOnly="1" outline="0" fieldPosition="0"/>
    </format>
    <format dxfId="116">
      <pivotArea field="117" type="button" dataOnly="0" labelOnly="1" outline="0" axis="axisCol" fieldPosition="0"/>
    </format>
    <format dxfId="115">
      <pivotArea type="topRight" dataOnly="0" labelOnly="1" outline="0" fieldPosition="0"/>
    </format>
    <format dxfId="114">
      <pivotArea field="5" type="button" dataOnly="0" labelOnly="1" outline="0" axis="axisRow" fieldPosition="0"/>
    </format>
    <format dxfId="113">
      <pivotArea field="116" type="button" dataOnly="0" labelOnly="1" outline="0" axis="axisRow" fieldPosition="1"/>
    </format>
    <format dxfId="112">
      <pivotArea dataOnly="0" labelOnly="1" fieldPosition="0">
        <references count="1">
          <reference field="5" count="6">
            <x v="0"/>
            <x v="1"/>
            <x v="2"/>
            <x v="3"/>
            <x v="4"/>
            <x v="5"/>
          </reference>
        </references>
      </pivotArea>
    </format>
    <format dxfId="111">
      <pivotArea dataOnly="0" labelOnly="1" grandRow="1" outline="0" fieldPosition="0"/>
    </format>
    <format dxfId="110">
      <pivotArea dataOnly="0" labelOnly="1" fieldPosition="0">
        <references count="2">
          <reference field="5" count="1" selected="0">
            <x v="0"/>
          </reference>
          <reference field="116" count="1">
            <x v="4"/>
          </reference>
        </references>
      </pivotArea>
    </format>
    <format dxfId="109">
      <pivotArea dataOnly="0" labelOnly="1" fieldPosition="0">
        <references count="2">
          <reference field="5" count="1" selected="0">
            <x v="1"/>
          </reference>
          <reference field="116" count="3">
            <x v="6"/>
            <x v="7"/>
            <x v="11"/>
          </reference>
        </references>
      </pivotArea>
    </format>
    <format dxfId="108">
      <pivotArea dataOnly="0" labelOnly="1" fieldPosition="0">
        <references count="2">
          <reference field="5" count="1" selected="0">
            <x v="2"/>
          </reference>
          <reference field="116" count="3">
            <x v="5"/>
            <x v="10"/>
            <x v="11"/>
          </reference>
        </references>
      </pivotArea>
    </format>
    <format dxfId="107">
      <pivotArea dataOnly="0" labelOnly="1" fieldPosition="0">
        <references count="2">
          <reference field="5" count="1" selected="0">
            <x v="3"/>
          </reference>
          <reference field="116" count="1">
            <x v="2"/>
          </reference>
        </references>
      </pivotArea>
    </format>
    <format dxfId="106">
      <pivotArea dataOnly="0" labelOnly="1" fieldPosition="0">
        <references count="2">
          <reference field="5" count="1" selected="0">
            <x v="4"/>
          </reference>
          <reference field="116" count="2">
            <x v="3"/>
            <x v="4"/>
          </reference>
        </references>
      </pivotArea>
    </format>
    <format dxfId="105">
      <pivotArea dataOnly="0" labelOnly="1" fieldPosition="0">
        <references count="2">
          <reference field="5" count="1" selected="0">
            <x v="5"/>
          </reference>
          <reference field="116" count="2">
            <x v="7"/>
            <x v="11"/>
          </reference>
        </references>
      </pivotArea>
    </format>
    <format dxfId="104">
      <pivotArea dataOnly="0" labelOnly="1" fieldPosition="0">
        <references count="1">
          <reference field="117" count="0"/>
        </references>
      </pivotArea>
    </format>
    <format dxfId="103">
      <pivotArea dataOnly="0" labelOnly="1" grandCol="1" outline="0" fieldPosition="0"/>
    </format>
    <format dxfId="102">
      <pivotArea outline="0" collapsedLevelsAreSubtotals="1" fieldPosition="0">
        <references count="2">
          <reference field="5" count="1" selected="0">
            <x v="1"/>
          </reference>
          <reference field="116" count="1" selected="0">
            <x v="7"/>
          </reference>
        </references>
      </pivotArea>
    </format>
    <format dxfId="101">
      <pivotArea dataOnly="0" labelOnly="1" fieldPosition="0">
        <references count="2">
          <reference field="5" count="1" selected="0">
            <x v="1"/>
          </reference>
          <reference field="116" count="1">
            <x v="7"/>
          </reference>
        </references>
      </pivotArea>
    </format>
    <format dxfId="100">
      <pivotArea outline="0" collapsedLevelsAreSubtotals="1" fieldPosition="0">
        <references count="2">
          <reference field="5" count="1" selected="0">
            <x v="1"/>
          </reference>
          <reference field="116" count="1" selected="0">
            <x v="11"/>
          </reference>
        </references>
      </pivotArea>
    </format>
    <format dxfId="99">
      <pivotArea dataOnly="0" labelOnly="1" fieldPosition="0">
        <references count="2">
          <reference field="5" count="1" selected="0">
            <x v="1"/>
          </reference>
          <reference field="116" count="1">
            <x v="11"/>
          </reference>
        </references>
      </pivotArea>
    </format>
    <format dxfId="98">
      <pivotArea outline="0" collapsedLevelsAreSubtotals="1" fieldPosition="0">
        <references count="2">
          <reference field="5" count="1" selected="0">
            <x v="2"/>
          </reference>
          <reference field="116" count="2" selected="0">
            <x v="11"/>
            <x v="12"/>
          </reference>
        </references>
      </pivotArea>
    </format>
    <format dxfId="97">
      <pivotArea dataOnly="0" labelOnly="1" fieldPosition="0">
        <references count="2">
          <reference field="5" count="1" selected="0">
            <x v="2"/>
          </reference>
          <reference field="116" count="2">
            <x v="11"/>
            <x v="12"/>
          </reference>
        </references>
      </pivotArea>
    </format>
    <format dxfId="96">
      <pivotArea outline="0" collapsedLevelsAreSubtotals="1" fieldPosition="0">
        <references count="2">
          <reference field="5" count="1" selected="0">
            <x v="5"/>
          </reference>
          <reference field="116" count="1" selected="0">
            <x v="11"/>
          </reference>
        </references>
      </pivotArea>
    </format>
    <format dxfId="95">
      <pivotArea dataOnly="0" labelOnly="1" fieldPosition="0">
        <references count="2">
          <reference field="5" count="1" selected="0">
            <x v="5"/>
          </reference>
          <reference field="116" count="1">
            <x v="11"/>
          </reference>
        </references>
      </pivotArea>
    </format>
    <format dxfId="94">
      <pivotArea outline="0" collapsedLevelsAreSubtotals="1" fieldPosition="0"/>
    </format>
    <format dxfId="93">
      <pivotArea outline="0" collapsedLevelsAreSubtotals="1" fieldPosition="0"/>
    </format>
    <format dxfId="92">
      <pivotArea dataOnly="0" labelOnly="1" fieldPosition="0">
        <references count="2">
          <reference field="5" count="1" selected="0">
            <x v="5"/>
          </reference>
          <reference field="116" count="2">
            <x v="10"/>
            <x v="11"/>
          </reference>
        </references>
      </pivotArea>
    </format>
    <format dxfId="91">
      <pivotArea dataOnly="0" labelOnly="1" fieldPosition="0">
        <references count="2">
          <reference field="5" count="1" selected="0">
            <x v="6"/>
          </reference>
          <reference field="116" count="1">
            <x v="13"/>
          </reference>
        </references>
      </pivotArea>
    </format>
    <format dxfId="90">
      <pivotArea outline="0" collapsedLevelsAreSubtotals="1" fieldPosition="0">
        <references count="2">
          <reference field="5" count="1" selected="0">
            <x v="6"/>
          </reference>
          <reference field="116" count="1" selected="0">
            <x v="13"/>
          </reference>
        </references>
      </pivotArea>
    </format>
    <format dxfId="89">
      <pivotArea outline="0" collapsedLevelsAreSubtotals="1" fieldPosition="0">
        <references count="2">
          <reference field="5" count="1" selected="0">
            <x v="5"/>
          </reference>
          <reference field="116"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eau croisé dynamique9"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E8" firstHeaderRow="1" firstDataRow="3" firstDataCol="1"/>
  <pivotFields count="18">
    <pivotField axis="axisCol" subtotalTop="0" showAll="0" defaultSubtotal="0">
      <items count="2">
        <item h="1"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ubtotalTop="0" showAll="0" defaultSubtotal="0">
      <items count="2">
        <item x="1"/>
        <item x="0"/>
      </items>
    </pivotField>
  </pivotFields>
  <rowFields count="1">
    <field x="17"/>
  </rowFields>
  <rowItems count="3">
    <i>
      <x/>
    </i>
    <i>
      <x v="1"/>
    </i>
    <i t="grand">
      <x/>
    </i>
  </rowItems>
  <colFields count="2">
    <field x="-2"/>
    <field x="0"/>
  </colFields>
  <colItems count="4">
    <i>
      <x/>
      <x v="1"/>
    </i>
    <i i="1">
      <x v="1"/>
      <x v="1"/>
    </i>
    <i t="grand">
      <x/>
    </i>
    <i t="grand" i="1">
      <x/>
    </i>
  </colItems>
  <dataFields count="2">
    <dataField name="#" fld="17" subtotal="count" baseField="0" baseItem="0"/>
    <dataField name="%" fld="17" subtotal="count" showDataAs="percentOfTotal" baseField="0" baseItem="0" numFmtId="9"/>
  </dataFields>
  <formats count="18">
    <format dxfId="1213">
      <pivotArea outline="0" collapsedLevelsAreSubtotals="1" fieldPosition="0">
        <references count="1">
          <reference field="4294967294" count="1" selected="0">
            <x v="1"/>
          </reference>
        </references>
      </pivotArea>
    </format>
    <format dxfId="1212">
      <pivotArea outline="0" collapsedLevelsAreSubtotals="1" fieldPosition="0">
        <references count="1">
          <reference field="4294967294" count="1" selected="0">
            <x v="1"/>
          </reference>
        </references>
      </pivotArea>
    </format>
    <format dxfId="1211">
      <pivotArea field="17" type="button" dataOnly="0" labelOnly="1" outline="0" axis="axisRow" fieldPosition="0"/>
    </format>
    <format dxfId="1210">
      <pivotArea dataOnly="0" labelOnly="1" outline="0" fieldPosition="0">
        <references count="1">
          <reference field="4294967294" count="2">
            <x v="0"/>
            <x v="1"/>
          </reference>
        </references>
      </pivotArea>
    </format>
    <format dxfId="1209">
      <pivotArea grandRow="1" outline="0" collapsedLevelsAreSubtotals="1" fieldPosition="0"/>
    </format>
    <format dxfId="1208">
      <pivotArea dataOnly="0" labelOnly="1" grandRow="1" outline="0" fieldPosition="0"/>
    </format>
    <format dxfId="1207">
      <pivotArea type="all" dataOnly="0" outline="0" fieldPosition="0"/>
    </format>
    <format dxfId="1206">
      <pivotArea outline="0" collapsedLevelsAreSubtotals="1" fieldPosition="0"/>
    </format>
    <format dxfId="1205">
      <pivotArea field="17" type="button" dataOnly="0" labelOnly="1" outline="0" axis="axisRow" fieldPosition="0"/>
    </format>
    <format dxfId="1204">
      <pivotArea dataOnly="0" labelOnly="1" fieldPosition="0">
        <references count="1">
          <reference field="17" count="0"/>
        </references>
      </pivotArea>
    </format>
    <format dxfId="1203">
      <pivotArea dataOnly="0" labelOnly="1" grandRow="1" outline="0" fieldPosition="0"/>
    </format>
    <format dxfId="1202">
      <pivotArea dataOnly="0" labelOnly="1" outline="0" fieldPosition="0">
        <references count="1">
          <reference field="4294967294" count="2">
            <x v="0"/>
            <x v="1"/>
          </reference>
        </references>
      </pivotArea>
    </format>
    <format dxfId="1201">
      <pivotArea field="0" dataOnly="0" labelOnly="1" grandCol="1" outline="0" offset="IV256" axis="axisCol" fieldPosition="1">
        <references count="1">
          <reference field="4294967294" count="1" selected="0">
            <x v="0"/>
          </reference>
        </references>
      </pivotArea>
    </format>
    <format dxfId="1200">
      <pivotArea field="0" dataOnly="0" labelOnly="1" grandCol="1" outline="0" offset="IV256" axis="axisCol" fieldPosition="1">
        <references count="1">
          <reference field="4294967294" count="1" selected="0">
            <x v="1"/>
          </reference>
        </references>
      </pivotArea>
    </format>
    <format dxfId="1199">
      <pivotArea field="0" dataOnly="0" labelOnly="1" grandCol="1" outline="0" offset="IV256" axis="axisCol" fieldPosition="1">
        <references count="1">
          <reference field="4294967294" count="1" selected="0">
            <x v="0"/>
          </reference>
        </references>
      </pivotArea>
    </format>
    <format dxfId="1198">
      <pivotArea field="0" dataOnly="0" labelOnly="1" grandCol="1" outline="0" offset="IV256" axis="axisCol" fieldPosition="1">
        <references count="1">
          <reference field="4294967294" count="1" selected="0">
            <x v="1"/>
          </reference>
        </references>
      </pivotArea>
    </format>
    <format dxfId="1197">
      <pivotArea dataOnly="0" labelOnly="1" fieldPosition="0">
        <references count="2">
          <reference field="4294967294" count="1" selected="0">
            <x v="0"/>
          </reference>
          <reference field="0" count="0"/>
        </references>
      </pivotArea>
    </format>
    <format dxfId="1196">
      <pivotArea dataOnly="0" labelOnly="1" fieldPosition="0">
        <references count="2">
          <reference field="4294967294" count="1" selected="0">
            <x v="1"/>
          </reference>
          <reference field="0" count="0"/>
        </references>
      </pivotArea>
    </format>
  </formats>
  <conditionalFormats count="1">
    <conditionalFormat priority="2">
      <pivotAreas count="1">
        <pivotArea type="data" collapsedLevelsAreSubtotals="1" fieldPosition="0">
          <references count="2">
            <reference field="4294967294" count="1" selected="0">
              <x v="1"/>
            </reference>
            <reference field="17" count="2">
              <x v="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Tableau croisé dynamique11"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1:C46" firstHeaderRow="1" firstDataRow="2"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items count="3">
        <item h="1" x="0"/>
        <item x="1"/>
        <item t="default"/>
      </items>
    </pivotField>
    <pivotField axis="axisRow" showAll="0">
      <items count="9">
        <item h="1" x="0"/>
        <item x="3"/>
        <item x="1"/>
        <item x="4"/>
        <item x="7"/>
        <item x="2"/>
        <item x="5"/>
        <item x="6"/>
        <item t="default"/>
      </items>
    </pivotField>
    <pivotField axis="axisCol" dataField="1" showAll="0" defaultSubtotal="0">
      <items count="3">
        <item h="1" x="0"/>
        <item x="2"/>
        <item h="1" x="1"/>
      </items>
    </pivotField>
    <pivotField showAll="0"/>
    <pivotField showAll="0" defaultSubtotal="0"/>
  </pivotFields>
  <rowFields count="1">
    <field x="114"/>
  </rowFields>
  <rowItems count="4">
    <i>
      <x v="3"/>
    </i>
    <i>
      <x v="5"/>
    </i>
    <i>
      <x v="6"/>
    </i>
    <i t="grand">
      <x/>
    </i>
  </rowItems>
  <colFields count="1">
    <field x="115"/>
  </colFields>
  <colItems count="2">
    <i>
      <x v="1"/>
    </i>
    <i t="grand">
      <x/>
    </i>
  </colItems>
  <dataFields count="1">
    <dataField name="Count of meme_dep_eha" fld="115" subtotal="count" baseField="0" baseItem="0"/>
  </dataFields>
  <formats count="31">
    <format dxfId="169">
      <pivotArea type="all" dataOnly="0" outline="0" fieldPosition="0"/>
    </format>
    <format dxfId="168">
      <pivotArea outline="0" collapsedLevelsAreSubtotals="1" fieldPosition="0"/>
    </format>
    <format dxfId="167">
      <pivotArea field="113" type="button" dataOnly="0" labelOnly="1" outline="0"/>
    </format>
    <format dxfId="166">
      <pivotArea dataOnly="0" labelOnly="1" outline="0" axis="axisValues" fieldPosition="0"/>
    </format>
    <format dxfId="165">
      <pivotArea dataOnly="0" labelOnly="1" grandRow="1" outline="0" fieldPosition="0"/>
    </format>
    <format dxfId="164">
      <pivotArea dataOnly="0" labelOnly="1" outline="0" axis="axisValues" fieldPosition="0"/>
    </format>
    <format dxfId="163">
      <pivotArea grandRow="1" outline="0" collapsedLevelsAreSubtotals="1" fieldPosition="0"/>
    </format>
    <format dxfId="162">
      <pivotArea dataOnly="0" labelOnly="1" grandRow="1" outline="0" fieldPosition="0"/>
    </format>
    <format dxfId="161">
      <pivotArea dataOnly="0" labelOnly="1" fieldPosition="0">
        <references count="1">
          <reference field="114" count="0"/>
        </references>
      </pivotArea>
    </format>
    <format dxfId="160">
      <pivotArea dataOnly="0" fieldPosition="0">
        <references count="1">
          <reference field="114" count="2">
            <x v="5"/>
            <x v="6"/>
          </reference>
        </references>
      </pivotArea>
    </format>
    <format dxfId="159">
      <pivotArea dataOnly="0" fieldPosition="0">
        <references count="1">
          <reference field="114" count="2">
            <x v="5"/>
            <x v="6"/>
          </reference>
        </references>
      </pivotArea>
    </format>
    <format dxfId="158">
      <pivotArea dataOnly="0" fieldPosition="0">
        <references count="1">
          <reference field="114" count="2">
            <x v="5"/>
            <x v="6"/>
          </reference>
        </references>
      </pivotArea>
    </format>
    <format dxfId="157">
      <pivotArea type="all" dataOnly="0" outline="0" fieldPosition="0"/>
    </format>
    <format dxfId="156">
      <pivotArea outline="0" collapsedLevelsAreSubtotals="1" fieldPosition="0"/>
    </format>
    <format dxfId="155">
      <pivotArea type="origin" dataOnly="0" labelOnly="1" outline="0" fieldPosition="0"/>
    </format>
    <format dxfId="154">
      <pivotArea field="115" type="button" dataOnly="0" labelOnly="1" outline="0" axis="axisCol" fieldPosition="0"/>
    </format>
    <format dxfId="153">
      <pivotArea type="topRight" dataOnly="0" labelOnly="1" outline="0" fieldPosition="0"/>
    </format>
    <format dxfId="152">
      <pivotArea field="114" type="button" dataOnly="0" labelOnly="1" outline="0" axis="axisRow" fieldPosition="0"/>
    </format>
    <format dxfId="151">
      <pivotArea dataOnly="0" labelOnly="1" fieldPosition="0">
        <references count="1">
          <reference field="114" count="2">
            <x v="5"/>
            <x v="6"/>
          </reference>
        </references>
      </pivotArea>
    </format>
    <format dxfId="150">
      <pivotArea dataOnly="0" labelOnly="1" grandRow="1" outline="0" fieldPosition="0"/>
    </format>
    <format dxfId="149">
      <pivotArea dataOnly="0" labelOnly="1" fieldPosition="0">
        <references count="1">
          <reference field="115" count="0"/>
        </references>
      </pivotArea>
    </format>
    <format dxfId="148">
      <pivotArea dataOnly="0" labelOnly="1" grandCol="1" outline="0" fieldPosition="0"/>
    </format>
    <format dxfId="147">
      <pivotArea collapsedLevelsAreSubtotals="1" fieldPosition="0">
        <references count="1">
          <reference field="114" count="1">
            <x v="3"/>
          </reference>
        </references>
      </pivotArea>
    </format>
    <format dxfId="146">
      <pivotArea collapsedLevelsAreSubtotals="1" fieldPosition="0">
        <references count="1">
          <reference field="114" count="1">
            <x v="3"/>
          </reference>
        </references>
      </pivotArea>
    </format>
    <format dxfId="145">
      <pivotArea dataOnly="0" labelOnly="1" fieldPosition="0">
        <references count="1">
          <reference field="114" count="1">
            <x v="3"/>
          </reference>
        </references>
      </pivotArea>
    </format>
    <format dxfId="144">
      <pivotArea collapsedLevelsAreSubtotals="1" fieldPosition="0">
        <references count="1">
          <reference field="114" count="1">
            <x v="3"/>
          </reference>
        </references>
      </pivotArea>
    </format>
    <format dxfId="143">
      <pivotArea dataOnly="0" labelOnly="1" fieldPosition="0">
        <references count="1">
          <reference field="114" count="1">
            <x v="3"/>
          </reference>
        </references>
      </pivotArea>
    </format>
    <format dxfId="142">
      <pivotArea collapsedLevelsAreSubtotals="1" fieldPosition="0">
        <references count="1">
          <reference field="114" count="1">
            <x v="3"/>
          </reference>
        </references>
      </pivotArea>
    </format>
    <format dxfId="141">
      <pivotArea dataOnly="0" labelOnly="1" fieldPosition="0">
        <references count="1">
          <reference field="114" count="1">
            <x v="3"/>
          </reference>
        </references>
      </pivotArea>
    </format>
    <format dxfId="140">
      <pivotArea collapsedLevelsAreSubtotals="1" fieldPosition="0">
        <references count="1">
          <reference field="114" count="1">
            <x v="3"/>
          </reference>
        </references>
      </pivotArea>
    </format>
    <format dxfId="139">
      <pivotArea dataOnly="0" labelOnly="1" fieldPosition="0">
        <references count="1">
          <reference field="11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PivotTable19"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2:B86" firstHeaderRow="1" firstDataRow="1"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Row" dataField="1" showAll="0">
      <items count="5">
        <item h="1" x="0"/>
        <item x="3"/>
        <item x="2"/>
        <item x="1"/>
        <item t="default"/>
      </items>
    </pivotField>
    <pivotField showAll="0">
      <items count="3">
        <item h="1" x="0"/>
        <item x="1"/>
        <item t="default"/>
      </items>
    </pivotField>
    <pivotField showAll="0"/>
    <pivotField showAll="0" defaultSubtotal="0"/>
    <pivotField showAll="0" defaultSubtotal="0"/>
    <pivotField showAll="0" defaultSubtotal="0"/>
  </pivotFields>
  <rowFields count="1">
    <field x="112"/>
  </rowFields>
  <rowItems count="4">
    <i>
      <x v="1"/>
    </i>
    <i>
      <x v="2"/>
    </i>
    <i>
      <x v="3"/>
    </i>
    <i t="grand">
      <x/>
    </i>
  </rowItems>
  <colItems count="1">
    <i/>
  </colItems>
  <dataFields count="1">
    <dataField name="#" fld="112" subtotal="count" baseField="0" baseItem="0"/>
  </dataFields>
  <formats count="17">
    <format dxfId="186">
      <pivotArea type="all" dataOnly="0" outline="0" fieldPosition="0"/>
    </format>
    <format dxfId="185">
      <pivotArea outline="0" collapsedLevelsAreSubtotals="1" fieldPosition="0"/>
    </format>
    <format dxfId="184">
      <pivotArea field="113" type="button" dataOnly="0" labelOnly="1" outline="0"/>
    </format>
    <format dxfId="183">
      <pivotArea dataOnly="0" labelOnly="1" outline="0" axis="axisValues" fieldPosition="0"/>
    </format>
    <format dxfId="182">
      <pivotArea dataOnly="0" labelOnly="1" grandRow="1" outline="0" fieldPosition="0"/>
    </format>
    <format dxfId="181">
      <pivotArea dataOnly="0" labelOnly="1" outline="0" axis="axisValues" fieldPosition="0"/>
    </format>
    <format dxfId="180">
      <pivotArea dataOnly="0" fieldPosition="0">
        <references count="1">
          <reference field="112" count="0"/>
        </references>
      </pivotArea>
    </format>
    <format dxfId="179">
      <pivotArea dataOnly="0" fieldPosition="0">
        <references count="1">
          <reference field="112" count="0"/>
        </references>
      </pivotArea>
    </format>
    <format dxfId="178">
      <pivotArea collapsedLevelsAreSubtotals="1" fieldPosition="0">
        <references count="1">
          <reference field="112" count="0"/>
        </references>
      </pivotArea>
    </format>
    <format dxfId="177">
      <pivotArea dataOnly="0" labelOnly="1" fieldPosition="0">
        <references count="1">
          <reference field="112" count="0"/>
        </references>
      </pivotArea>
    </format>
    <format dxfId="176">
      <pivotArea type="all" dataOnly="0" outline="0" fieldPosition="0"/>
    </format>
    <format dxfId="175">
      <pivotArea outline="0" collapsedLevelsAreSubtotals="1" fieldPosition="0"/>
    </format>
    <format dxfId="174">
      <pivotArea field="112" type="button" dataOnly="0" labelOnly="1" outline="0" axis="axisRow" fieldPosition="0"/>
    </format>
    <format dxfId="173">
      <pivotArea dataOnly="0" labelOnly="1" outline="0" axis="axisValues" fieldPosition="0"/>
    </format>
    <format dxfId="172">
      <pivotArea dataOnly="0" labelOnly="1" fieldPosition="0">
        <references count="1">
          <reference field="112" count="0"/>
        </references>
      </pivotArea>
    </format>
    <format dxfId="171">
      <pivotArea dataOnly="0" labelOnly="1" grandRow="1" outline="0" fieldPosition="0"/>
    </format>
    <format dxfId="17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PivotTable23"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00:Q106" firstHeaderRow="1" firstDataRow="3" firstDataCol="1"/>
  <pivotFields count="118">
    <pivotField showAll="0" defaultSubtotal="0"/>
    <pivotField showAll="0" defaultSubtotal="0"/>
    <pivotField showAll="0" defaultSubtotal="0"/>
    <pivotField showAll="0" defaultSubtotal="0"/>
    <pivotField showAll="0" defaultSubtotal="0"/>
    <pivotField axis="axisCol" showAll="0" defaultSubtotal="0">
      <items count="7">
        <item x="2"/>
        <item x="1"/>
        <item x="5"/>
        <item x="6"/>
        <item x="3"/>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3"/>
        <item x="2"/>
        <item x="1"/>
      </items>
    </pivotField>
    <pivotField showAll="0"/>
    <pivotField showAll="0" defaultSubtotal="0"/>
    <pivotField showAll="0" defaultSubtotal="0"/>
    <pivotField showAll="0" defaultSubtotal="0"/>
    <pivotField showAll="0" defaultSubtotal="0"/>
    <pivotField showAll="0" defaultSubtotal="0"/>
  </pivotFields>
  <rowFields count="1">
    <field x="111"/>
  </rowFields>
  <rowItems count="4">
    <i>
      <x v="1"/>
    </i>
    <i>
      <x v="2"/>
    </i>
    <i>
      <x v="3"/>
    </i>
    <i t="grand">
      <x/>
    </i>
  </rowItems>
  <colFields count="2">
    <field x="5"/>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111" subtotal="count" baseField="0" baseItem="0"/>
    <dataField name="%" fld="111" subtotal="count" showDataAs="percentOfCol" baseField="97" baseItem="1" numFmtId="10"/>
  </dataFields>
  <formats count="56">
    <format dxfId="242">
      <pivotArea type="all" dataOnly="0" outline="0" fieldPosition="0"/>
    </format>
    <format dxfId="241">
      <pivotArea outline="0" collapsedLevelsAreSubtotals="1" fieldPosition="0"/>
    </format>
    <format dxfId="240">
      <pivotArea type="origin" dataOnly="0" labelOnly="1" outline="0" fieldPosition="0"/>
    </format>
    <format dxfId="239">
      <pivotArea field="5" type="button" dataOnly="0" labelOnly="1" outline="0" axis="axisCol" fieldPosition="0"/>
    </format>
    <format dxfId="238">
      <pivotArea field="-2" type="button" dataOnly="0" labelOnly="1" outline="0" axis="axisCol" fieldPosition="1"/>
    </format>
    <format dxfId="237">
      <pivotArea type="topRight" dataOnly="0" labelOnly="1" outline="0" fieldPosition="0"/>
    </format>
    <format dxfId="236">
      <pivotArea field="111" type="button" dataOnly="0" labelOnly="1" outline="0" axis="axisRow" fieldPosition="0"/>
    </format>
    <format dxfId="235">
      <pivotArea dataOnly="0" labelOnly="1" fieldPosition="0">
        <references count="1">
          <reference field="111" count="0"/>
        </references>
      </pivotArea>
    </format>
    <format dxfId="234">
      <pivotArea dataOnly="0" labelOnly="1" grandRow="1" outline="0" fieldPosition="0"/>
    </format>
    <format dxfId="233">
      <pivotArea dataOnly="0" labelOnly="1" fieldPosition="0">
        <references count="1">
          <reference field="5" count="6">
            <x v="0"/>
            <x v="1"/>
            <x v="2"/>
            <x v="3"/>
            <x v="4"/>
            <x v="5"/>
          </reference>
        </references>
      </pivotArea>
    </format>
    <format dxfId="232">
      <pivotArea field="5" dataOnly="0" labelOnly="1" grandCol="1" outline="0" axis="axisCol" fieldPosition="0">
        <references count="1">
          <reference field="4294967294" count="1" selected="0">
            <x v="0"/>
          </reference>
        </references>
      </pivotArea>
    </format>
    <format dxfId="231">
      <pivotArea field="5" dataOnly="0" labelOnly="1" grandCol="1" outline="0" axis="axisCol" fieldPosition="0">
        <references count="1">
          <reference field="4294967294" count="1" selected="0">
            <x v="1"/>
          </reference>
        </references>
      </pivotArea>
    </format>
    <format dxfId="230">
      <pivotArea field="5" dataOnly="0" labelOnly="1" grandCol="1" outline="0" axis="axisCol" fieldPosition="0">
        <references count="1">
          <reference field="4294967294" count="1" selected="0">
            <x v="0"/>
          </reference>
        </references>
      </pivotArea>
    </format>
    <format dxfId="229">
      <pivotArea field="5" dataOnly="0" labelOnly="1" grandCol="1" outline="0" axis="axisCol" fieldPosition="0">
        <references count="1">
          <reference field="4294967294" count="1" selected="0">
            <x v="1"/>
          </reference>
        </references>
      </pivotArea>
    </format>
    <format dxfId="228">
      <pivotArea dataOnly="0" labelOnly="1" outline="0" fieldPosition="0">
        <references count="2">
          <reference field="4294967294" count="2">
            <x v="0"/>
            <x v="1"/>
          </reference>
          <reference field="5" count="1" selected="0">
            <x v="0"/>
          </reference>
        </references>
      </pivotArea>
    </format>
    <format dxfId="227">
      <pivotArea dataOnly="0" labelOnly="1" outline="0" fieldPosition="0">
        <references count="2">
          <reference field="4294967294" count="2">
            <x v="0"/>
            <x v="1"/>
          </reference>
          <reference field="5" count="1" selected="0">
            <x v="1"/>
          </reference>
        </references>
      </pivotArea>
    </format>
    <format dxfId="226">
      <pivotArea dataOnly="0" labelOnly="1" outline="0" fieldPosition="0">
        <references count="2">
          <reference field="4294967294" count="2">
            <x v="0"/>
            <x v="1"/>
          </reference>
          <reference field="5" count="1" selected="0">
            <x v="2"/>
          </reference>
        </references>
      </pivotArea>
    </format>
    <format dxfId="225">
      <pivotArea dataOnly="0" labelOnly="1" outline="0" fieldPosition="0">
        <references count="2">
          <reference field="4294967294" count="2">
            <x v="0"/>
            <x v="1"/>
          </reference>
          <reference field="5" count="1" selected="0">
            <x v="3"/>
          </reference>
        </references>
      </pivotArea>
    </format>
    <format dxfId="224">
      <pivotArea dataOnly="0" labelOnly="1" outline="0" fieldPosition="0">
        <references count="2">
          <reference field="4294967294" count="2">
            <x v="0"/>
            <x v="1"/>
          </reference>
          <reference field="5" count="1" selected="0">
            <x v="4"/>
          </reference>
        </references>
      </pivotArea>
    </format>
    <format dxfId="223">
      <pivotArea dataOnly="0" labelOnly="1" outline="0" fieldPosition="0">
        <references count="2">
          <reference field="4294967294" count="2">
            <x v="0"/>
            <x v="1"/>
          </reference>
          <reference field="5" count="1" selected="0">
            <x v="5"/>
          </reference>
        </references>
      </pivotArea>
    </format>
    <format dxfId="222">
      <pivotArea outline="0" collapsedLevelsAreSubtotals="1" fieldPosition="0">
        <references count="2">
          <reference field="4294967294" count="2" selected="0">
            <x v="0"/>
            <x v="1"/>
          </reference>
          <reference field="5" count="3" selected="0">
            <x v="0"/>
            <x v="1"/>
            <x v="2"/>
          </reference>
        </references>
      </pivotArea>
    </format>
    <format dxfId="221">
      <pivotArea type="origin" dataOnly="0" labelOnly="1" outline="0" offset="A2" fieldPosition="0"/>
    </format>
    <format dxfId="220">
      <pivotArea field="111" type="button" dataOnly="0" labelOnly="1" outline="0" axis="axisRow" fieldPosition="0"/>
    </format>
    <format dxfId="219">
      <pivotArea dataOnly="0" labelOnly="1" fieldPosition="0">
        <references count="1">
          <reference field="111" count="0"/>
        </references>
      </pivotArea>
    </format>
    <format dxfId="218">
      <pivotArea dataOnly="0" labelOnly="1" grandRow="1" outline="0" fieldPosition="0"/>
    </format>
    <format dxfId="217">
      <pivotArea dataOnly="0" labelOnly="1" fieldPosition="0">
        <references count="1">
          <reference field="5" count="3">
            <x v="0"/>
            <x v="1"/>
            <x v="2"/>
          </reference>
        </references>
      </pivotArea>
    </format>
    <format dxfId="216">
      <pivotArea dataOnly="0" labelOnly="1" outline="0" fieldPosition="0">
        <references count="2">
          <reference field="4294967294" count="2">
            <x v="0"/>
            <x v="1"/>
          </reference>
          <reference field="5" count="1" selected="0">
            <x v="0"/>
          </reference>
        </references>
      </pivotArea>
    </format>
    <format dxfId="215">
      <pivotArea dataOnly="0" labelOnly="1" outline="0" fieldPosition="0">
        <references count="2">
          <reference field="4294967294" count="2">
            <x v="0"/>
            <x v="1"/>
          </reference>
          <reference field="5" count="1" selected="0">
            <x v="1"/>
          </reference>
        </references>
      </pivotArea>
    </format>
    <format dxfId="214">
      <pivotArea dataOnly="0" labelOnly="1" outline="0" fieldPosition="0">
        <references count="2">
          <reference field="4294967294" count="2">
            <x v="0"/>
            <x v="1"/>
          </reference>
          <reference field="5" count="1" selected="0">
            <x v="2"/>
          </reference>
        </references>
      </pivotArea>
    </format>
    <format dxfId="213">
      <pivotArea outline="0" collapsedLevelsAreSubtotals="1" fieldPosition="0">
        <references count="2">
          <reference field="4294967294" count="2" selected="0">
            <x v="0"/>
            <x v="1"/>
          </reference>
          <reference field="5" count="3" selected="0">
            <x v="3"/>
            <x v="4"/>
            <x v="5"/>
          </reference>
        </references>
      </pivotArea>
    </format>
    <format dxfId="212">
      <pivotArea field="5" grandCol="1" outline="0" collapsedLevelsAreSubtotals="1" axis="axisCol" fieldPosition="0">
        <references count="1">
          <reference field="4294967294" count="2" selected="0">
            <x v="0"/>
            <x v="1"/>
          </reference>
        </references>
      </pivotArea>
    </format>
    <format dxfId="211">
      <pivotArea dataOnly="0" labelOnly="1" fieldPosition="0">
        <references count="1">
          <reference field="5" count="3">
            <x v="3"/>
            <x v="4"/>
            <x v="5"/>
          </reference>
        </references>
      </pivotArea>
    </format>
    <format dxfId="210">
      <pivotArea field="5" dataOnly="0" labelOnly="1" grandCol="1" outline="0" axis="axisCol" fieldPosition="0">
        <references count="1">
          <reference field="4294967294" count="1" selected="0">
            <x v="0"/>
          </reference>
        </references>
      </pivotArea>
    </format>
    <format dxfId="209">
      <pivotArea field="5" dataOnly="0" labelOnly="1" grandCol="1" outline="0" axis="axisCol" fieldPosition="0">
        <references count="1">
          <reference field="4294967294" count="1" selected="0">
            <x v="1"/>
          </reference>
        </references>
      </pivotArea>
    </format>
    <format dxfId="208">
      <pivotArea field="5" dataOnly="0" labelOnly="1" grandCol="1" outline="0" axis="axisCol" fieldPosition="0">
        <references count="1">
          <reference field="4294967294" count="1" selected="0">
            <x v="0"/>
          </reference>
        </references>
      </pivotArea>
    </format>
    <format dxfId="207">
      <pivotArea field="5" dataOnly="0" labelOnly="1" grandCol="1" outline="0" axis="axisCol" fieldPosition="0">
        <references count="1">
          <reference field="4294967294" count="1" selected="0">
            <x v="1"/>
          </reference>
        </references>
      </pivotArea>
    </format>
    <format dxfId="206">
      <pivotArea dataOnly="0" labelOnly="1" outline="0" fieldPosition="0">
        <references count="2">
          <reference field="4294967294" count="2">
            <x v="0"/>
            <x v="1"/>
          </reference>
          <reference field="5" count="1" selected="0">
            <x v="3"/>
          </reference>
        </references>
      </pivotArea>
    </format>
    <format dxfId="205">
      <pivotArea dataOnly="0" labelOnly="1" outline="0" fieldPosition="0">
        <references count="2">
          <reference field="4294967294" count="2">
            <x v="0"/>
            <x v="1"/>
          </reference>
          <reference field="5" count="1" selected="0">
            <x v="4"/>
          </reference>
        </references>
      </pivotArea>
    </format>
    <format dxfId="204">
      <pivotArea dataOnly="0" labelOnly="1" outline="0" fieldPosition="0">
        <references count="2">
          <reference field="4294967294" count="2">
            <x v="0"/>
            <x v="1"/>
          </reference>
          <reference field="5" count="1" selected="0">
            <x v="5"/>
          </reference>
        </references>
      </pivotArea>
    </format>
    <format dxfId="203">
      <pivotArea outline="0" collapsedLevelsAreSubtotals="1" fieldPosition="0">
        <references count="2">
          <reference field="4294967294" count="2" selected="0">
            <x v="0"/>
            <x v="1"/>
          </reference>
          <reference field="5" count="3" selected="0">
            <x v="0"/>
            <x v="1"/>
            <x v="2"/>
          </reference>
        </references>
      </pivotArea>
    </format>
    <format dxfId="202">
      <pivotArea field="111" type="button" dataOnly="0" labelOnly="1" outline="0" axis="axisRow" fieldPosition="0"/>
    </format>
    <format dxfId="201">
      <pivotArea dataOnly="0" labelOnly="1" fieldPosition="0">
        <references count="1">
          <reference field="111" count="0"/>
        </references>
      </pivotArea>
    </format>
    <format dxfId="200">
      <pivotArea dataOnly="0" labelOnly="1" grandRow="1" outline="0" fieldPosition="0"/>
    </format>
    <format dxfId="199">
      <pivotArea dataOnly="0" labelOnly="1" outline="0" fieldPosition="0">
        <references count="2">
          <reference field="4294967294" count="2">
            <x v="0"/>
            <x v="1"/>
          </reference>
          <reference field="5" count="1" selected="0">
            <x v="0"/>
          </reference>
        </references>
      </pivotArea>
    </format>
    <format dxfId="198">
      <pivotArea dataOnly="0" labelOnly="1" outline="0" fieldPosition="0">
        <references count="2">
          <reference field="4294967294" count="2">
            <x v="0"/>
            <x v="1"/>
          </reference>
          <reference field="5" count="1" selected="0">
            <x v="1"/>
          </reference>
        </references>
      </pivotArea>
    </format>
    <format dxfId="197">
      <pivotArea dataOnly="0" labelOnly="1" outline="0" fieldPosition="0">
        <references count="2">
          <reference field="4294967294" count="2">
            <x v="0"/>
            <x v="1"/>
          </reference>
          <reference field="5" count="1" selected="0">
            <x v="2"/>
          </reference>
        </references>
      </pivotArea>
    </format>
    <format dxfId="196">
      <pivotArea outline="0" collapsedLevelsAreSubtotals="1" fieldPosition="0">
        <references count="2">
          <reference field="4294967294" count="2" selected="0">
            <x v="0"/>
            <x v="1"/>
          </reference>
          <reference field="5" count="4" selected="0">
            <x v="3"/>
            <x v="4"/>
            <x v="5"/>
            <x v="6"/>
          </reference>
        </references>
      </pivotArea>
    </format>
    <format dxfId="195">
      <pivotArea field="5" grandCol="1" outline="0" collapsedLevelsAreSubtotals="1" axis="axisCol" fieldPosition="0">
        <references count="1">
          <reference field="4294967294" count="2" selected="0">
            <x v="0"/>
            <x v="1"/>
          </reference>
        </references>
      </pivotArea>
    </format>
    <format dxfId="194">
      <pivotArea field="5" dataOnly="0" labelOnly="1" grandCol="1" outline="0" offset="IV256" axis="axisCol" fieldPosition="0">
        <references count="1">
          <reference field="4294967294" count="1" selected="0">
            <x v="0"/>
          </reference>
        </references>
      </pivotArea>
    </format>
    <format dxfId="193">
      <pivotArea field="5" dataOnly="0" labelOnly="1" grandCol="1" outline="0" offset="IV256" axis="axisCol" fieldPosition="0">
        <references count="1">
          <reference field="4294967294" count="1" selected="0">
            <x v="1"/>
          </reference>
        </references>
      </pivotArea>
    </format>
    <format dxfId="192">
      <pivotArea field="5" dataOnly="0" labelOnly="1" grandCol="1" outline="0" offset="IV256" axis="axisCol" fieldPosition="0">
        <references count="1">
          <reference field="4294967294" count="1" selected="0">
            <x v="0"/>
          </reference>
        </references>
      </pivotArea>
    </format>
    <format dxfId="191">
      <pivotArea field="5" dataOnly="0" labelOnly="1" grandCol="1" outline="0" offset="IV256" axis="axisCol" fieldPosition="0">
        <references count="1">
          <reference field="4294967294" count="1" selected="0">
            <x v="1"/>
          </reference>
        </references>
      </pivotArea>
    </format>
    <format dxfId="190">
      <pivotArea dataOnly="0" labelOnly="1" outline="0" fieldPosition="0">
        <references count="2">
          <reference field="4294967294" count="2">
            <x v="0"/>
            <x v="1"/>
          </reference>
          <reference field="5" count="1" selected="0">
            <x v="3"/>
          </reference>
        </references>
      </pivotArea>
    </format>
    <format dxfId="189">
      <pivotArea dataOnly="0" labelOnly="1" outline="0" fieldPosition="0">
        <references count="2">
          <reference field="4294967294" count="2">
            <x v="0"/>
            <x v="1"/>
          </reference>
          <reference field="5" count="1" selected="0">
            <x v="4"/>
          </reference>
        </references>
      </pivotArea>
    </format>
    <format dxfId="188">
      <pivotArea dataOnly="0" labelOnly="1" outline="0" fieldPosition="0">
        <references count="2">
          <reference field="4294967294" count="2">
            <x v="0"/>
            <x v="1"/>
          </reference>
          <reference field="5" count="1" selected="0">
            <x v="5"/>
          </reference>
        </references>
      </pivotArea>
    </format>
    <format dxfId="187">
      <pivotArea dataOnly="0" labelOnly="1" outline="0" fieldPosition="0">
        <references count="2">
          <reference field="4294967294" count="2">
            <x v="0"/>
            <x v="1"/>
          </reference>
          <reference field="5" count="1" selected="0">
            <x v="6"/>
          </reference>
        </references>
      </pivotArea>
    </format>
  </formats>
  <conditionalFormats count="6">
    <conditionalFormat priority="6">
      <pivotAreas count="1">
        <pivotArea type="data" collapsedLevelsAreSubtotals="1" fieldPosition="0">
          <references count="3">
            <reference field="4294967294" count="1" selected="0">
              <x v="1"/>
            </reference>
            <reference field="5" count="1" selected="0">
              <x v="0"/>
            </reference>
            <reference field="111" count="3">
              <x v="1"/>
              <x v="2"/>
              <x v="3"/>
            </reference>
          </references>
        </pivotArea>
      </pivotAreas>
    </conditionalFormat>
    <conditionalFormat priority="5">
      <pivotAreas count="1">
        <pivotArea type="data" collapsedLevelsAreSubtotals="1" fieldPosition="0">
          <references count="3">
            <reference field="4294967294" count="1" selected="0">
              <x v="1"/>
            </reference>
            <reference field="5" count="1" selected="0">
              <x v="1"/>
            </reference>
            <reference field="111" count="3">
              <x v="1"/>
              <x v="2"/>
              <x v="3"/>
            </reference>
          </references>
        </pivotArea>
      </pivotAreas>
    </conditionalFormat>
    <conditionalFormat priority="4">
      <pivotAreas count="1">
        <pivotArea type="data" collapsedLevelsAreSubtotals="1" fieldPosition="0">
          <references count="3">
            <reference field="4294967294" count="1" selected="0">
              <x v="1"/>
            </reference>
            <reference field="5" count="1" selected="0">
              <x v="2"/>
            </reference>
            <reference field="111" count="3">
              <x v="1"/>
              <x v="2"/>
              <x v="3"/>
            </reference>
          </references>
        </pivotArea>
      </pivotAreas>
    </conditionalFormat>
    <conditionalFormat priority="3">
      <pivotAreas count="2">
        <pivotArea type="data" collapsedLevelsAreSubtotals="1" fieldPosition="0">
          <references count="3">
            <reference field="4294967294" count="1" selected="0">
              <x v="1"/>
            </reference>
            <reference field="5" count="1" selected="0">
              <x v="3"/>
            </reference>
            <reference field="111" count="3">
              <x v="1"/>
              <x v="2"/>
              <x v="3"/>
            </reference>
          </references>
        </pivotArea>
        <pivotArea type="data" collapsedLevelsAreSubtotals="1" fieldPosition="0">
          <references count="3">
            <reference field="4294967294" count="1" selected="0">
              <x v="1"/>
            </reference>
            <reference field="5" count="1" selected="0">
              <x v="6"/>
            </reference>
            <reference field="111" count="3">
              <x v="1"/>
              <x v="2"/>
              <x v="3"/>
            </reference>
          </references>
        </pivotArea>
      </pivotAreas>
    </conditionalFormat>
    <conditionalFormat priority="2">
      <pivotAreas count="2">
        <pivotArea type="data" collapsedLevelsAreSubtotals="1" fieldPosition="0">
          <references count="3">
            <reference field="4294967294" count="1" selected="0">
              <x v="1"/>
            </reference>
            <reference field="5" count="1" selected="0">
              <x v="4"/>
            </reference>
            <reference field="111" count="3">
              <x v="1"/>
              <x v="2"/>
              <x v="3"/>
            </reference>
          </references>
        </pivotArea>
        <pivotArea type="data" grandCol="1" collapsedLevelsAreSubtotals="1" fieldPosition="0">
          <references count="2">
            <reference field="4294967294" count="1" selected="0">
              <x v="1"/>
            </reference>
            <reference field="111" count="3">
              <x v="1"/>
              <x v="2"/>
              <x v="3"/>
            </reference>
          </references>
        </pivotArea>
      </pivotAreas>
    </conditionalFormat>
    <conditionalFormat priority="1">
      <pivotAreas count="1">
        <pivotArea type="data" collapsedLevelsAreSubtotals="1" fieldPosition="0">
          <references count="3">
            <reference field="4294967294" count="1" selected="0">
              <x v="1"/>
            </reference>
            <reference field="5" count="1" selected="0">
              <x v="5"/>
            </reference>
            <reference field="11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PivotTable22"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90:G96" firstHeaderRow="1" firstDataRow="3"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3"/>
        <item x="2"/>
        <item x="1"/>
      </items>
    </pivotField>
    <pivotField showAll="0"/>
    <pivotField showAll="0" defaultSubtotal="0"/>
    <pivotField showAll="0" defaultSubtotal="0"/>
    <pivotField showAll="0" defaultSubtotal="0"/>
    <pivotField showAll="0" defaultSubtotal="0"/>
    <pivotField showAll="0" defaultSubtotal="0"/>
  </pivotFields>
  <rowFields count="1">
    <field x="111"/>
  </rowFields>
  <rowItems count="4">
    <i>
      <x v="1"/>
    </i>
    <i>
      <x v="2"/>
    </i>
    <i>
      <x v="3"/>
    </i>
    <i t="grand">
      <x/>
    </i>
  </rowItems>
  <colFields count="2">
    <field x="10"/>
    <field x="-2"/>
  </colFields>
  <colItems count="6">
    <i>
      <x/>
      <x/>
    </i>
    <i r="1" i="1">
      <x v="1"/>
    </i>
    <i>
      <x v="1"/>
      <x/>
    </i>
    <i r="1" i="1">
      <x v="1"/>
    </i>
    <i t="grand">
      <x/>
    </i>
    <i t="grand" i="1">
      <x/>
    </i>
  </colItems>
  <dataFields count="2">
    <dataField name="#" fld="111" subtotal="count" baseField="0" baseItem="0"/>
    <dataField name="%" fld="111" subtotal="count" showDataAs="percentOfCol" baseField="97" baseItem="1" numFmtId="10"/>
  </dataFields>
  <formats count="66">
    <format dxfId="308">
      <pivotArea field="111" type="button" dataOnly="0" labelOnly="1" outline="0" axis="axisRow" fieldPosition="0"/>
    </format>
    <format dxfId="307">
      <pivotArea field="10" dataOnly="0" labelOnly="1" grandCol="1" outline="0" offset="IV256" axis="axisCol" fieldPosition="0">
        <references count="1">
          <reference field="4294967294" count="1" selected="0">
            <x v="0"/>
          </reference>
        </references>
      </pivotArea>
    </format>
    <format dxfId="306">
      <pivotArea field="10" dataOnly="0" labelOnly="1" grandCol="1" outline="0" offset="IV256" axis="axisCol" fieldPosition="0">
        <references count="1">
          <reference field="4294967294" count="1" selected="0">
            <x v="1"/>
          </reference>
        </references>
      </pivotArea>
    </format>
    <format dxfId="305">
      <pivotArea field="10" dataOnly="0" labelOnly="1" grandCol="1" outline="0" offset="IV256" axis="axisCol" fieldPosition="0">
        <references count="1">
          <reference field="4294967294" count="1" selected="0">
            <x v="0"/>
          </reference>
        </references>
      </pivotArea>
    </format>
    <format dxfId="304">
      <pivotArea field="10" dataOnly="0" labelOnly="1" grandCol="1" outline="0" offset="IV256" axis="axisCol" fieldPosition="0">
        <references count="1">
          <reference field="4294967294" count="1" selected="0">
            <x v="1"/>
          </reference>
        </references>
      </pivotArea>
    </format>
    <format dxfId="303">
      <pivotArea dataOnly="0" labelOnly="1" outline="0" fieldPosition="0">
        <references count="2">
          <reference field="4294967294" count="2">
            <x v="0"/>
            <x v="1"/>
          </reference>
          <reference field="10" count="1" selected="0">
            <x v="0"/>
          </reference>
        </references>
      </pivotArea>
    </format>
    <format dxfId="302">
      <pivotArea dataOnly="0" labelOnly="1" outline="0" fieldPosition="0">
        <references count="2">
          <reference field="4294967294" count="2">
            <x v="0"/>
            <x v="1"/>
          </reference>
          <reference field="10" count="1" selected="0">
            <x v="1"/>
          </reference>
        </references>
      </pivotArea>
    </format>
    <format dxfId="301">
      <pivotArea field="111" type="button" dataOnly="0" labelOnly="1" outline="0" axis="axisRow" fieldPosition="0"/>
    </format>
    <format dxfId="300">
      <pivotArea field="10" dataOnly="0" labelOnly="1" grandCol="1" outline="0" axis="axisCol" fieldPosition="0">
        <references count="1">
          <reference field="4294967294" count="1" selected="0">
            <x v="0"/>
          </reference>
        </references>
      </pivotArea>
    </format>
    <format dxfId="299">
      <pivotArea field="10" dataOnly="0" labelOnly="1" grandCol="1" outline="0" axis="axisCol" fieldPosition="0">
        <references count="1">
          <reference field="4294967294" count="1" selected="0">
            <x v="1"/>
          </reference>
        </references>
      </pivotArea>
    </format>
    <format dxfId="298">
      <pivotArea field="10" dataOnly="0" labelOnly="1" grandCol="1" outline="0" axis="axisCol" fieldPosition="0">
        <references count="1">
          <reference field="4294967294" count="1" selected="0">
            <x v="0"/>
          </reference>
        </references>
      </pivotArea>
    </format>
    <format dxfId="297">
      <pivotArea field="10" dataOnly="0" labelOnly="1" grandCol="1" outline="0" axis="axisCol" fieldPosition="0">
        <references count="1">
          <reference field="4294967294" count="1" selected="0">
            <x v="1"/>
          </reference>
        </references>
      </pivotArea>
    </format>
    <format dxfId="296">
      <pivotArea dataOnly="0" labelOnly="1" outline="0" fieldPosition="0">
        <references count="2">
          <reference field="4294967294" count="2">
            <x v="0"/>
            <x v="1"/>
          </reference>
          <reference field="10" count="1" selected="0">
            <x v="0"/>
          </reference>
        </references>
      </pivotArea>
    </format>
    <format dxfId="295">
      <pivotArea dataOnly="0" labelOnly="1" outline="0" fieldPosition="0">
        <references count="2">
          <reference field="4294967294" count="2">
            <x v="0"/>
            <x v="1"/>
          </reference>
          <reference field="10" count="1" selected="0">
            <x v="1"/>
          </reference>
        </references>
      </pivotArea>
    </format>
    <format dxfId="294">
      <pivotArea field="10" grandCol="1" outline="0" collapsedLevelsAreSubtotals="1" axis="axisCol" fieldPosition="0">
        <references count="1">
          <reference field="4294967294" count="1" selected="0">
            <x v="1"/>
          </reference>
        </references>
      </pivotArea>
    </format>
    <format dxfId="293">
      <pivotArea field="10" grandCol="1" outline="0" collapsedLevelsAreSubtotals="1" axis="axisCol" fieldPosition="0">
        <references count="1">
          <reference field="4294967294" count="1" selected="0">
            <x v="1"/>
          </reference>
        </references>
      </pivotArea>
    </format>
    <format dxfId="292">
      <pivotArea outline="0" collapsedLevelsAreSubtotals="1" fieldPosition="0">
        <references count="2">
          <reference field="4294967294" count="1" selected="0">
            <x v="1"/>
          </reference>
          <reference field="10" count="1" selected="0">
            <x v="1"/>
          </reference>
        </references>
      </pivotArea>
    </format>
    <format dxfId="291">
      <pivotArea outline="0" collapsedLevelsAreSubtotals="1" fieldPosition="0">
        <references count="2">
          <reference field="4294967294" count="1" selected="0">
            <x v="1"/>
          </reference>
          <reference field="10" count="1" selected="0">
            <x v="1"/>
          </reference>
        </references>
      </pivotArea>
    </format>
    <format dxfId="290">
      <pivotArea outline="0" collapsedLevelsAreSubtotals="1" fieldPosition="0">
        <references count="2">
          <reference field="4294967294" count="1" selected="0">
            <x v="1"/>
          </reference>
          <reference field="10" count="1" selected="0">
            <x v="0"/>
          </reference>
        </references>
      </pivotArea>
    </format>
    <format dxfId="289">
      <pivotArea outline="0" collapsedLevelsAreSubtotals="1" fieldPosition="0">
        <references count="2">
          <reference field="4294967294" count="1" selected="0">
            <x v="1"/>
          </reference>
          <reference field="10" count="1" selected="0">
            <x v="0"/>
          </reference>
        </references>
      </pivotArea>
    </format>
    <format dxfId="288">
      <pivotArea grandRow="1" outline="0" collapsedLevelsAreSubtotals="1" fieldPosition="0"/>
    </format>
    <format dxfId="287">
      <pivotArea dataOnly="0" labelOnly="1" grandRow="1" outline="0" fieldPosition="0"/>
    </format>
    <format dxfId="286">
      <pivotArea grandRow="1" outline="0" collapsedLevelsAreSubtotals="1" fieldPosition="0"/>
    </format>
    <format dxfId="285">
      <pivotArea dataOnly="0" labelOnly="1" grandRow="1" outline="0" fieldPosition="0"/>
    </format>
    <format dxfId="284">
      <pivotArea type="origin" dataOnly="0" labelOnly="1" outline="0" offset="A2" fieldPosition="0"/>
    </format>
    <format dxfId="283">
      <pivotArea dataOnly="0" labelOnly="1" fieldPosition="0">
        <references count="1">
          <reference field="10" count="2">
            <x v="0"/>
            <x v="1"/>
          </reference>
        </references>
      </pivotArea>
    </format>
    <format dxfId="282">
      <pivotArea field="10" dataOnly="0" labelOnly="1" grandCol="1" outline="0" offset="IV1" axis="axisCol" fieldPosition="0">
        <references count="1">
          <reference field="4294967294" count="1" selected="0">
            <x v="0"/>
          </reference>
        </references>
      </pivotArea>
    </format>
    <format dxfId="281">
      <pivotArea field="10" dataOnly="0" labelOnly="1" grandCol="1" outline="0" offset="IV1" axis="axisCol" fieldPosition="0">
        <references count="1">
          <reference field="4294967294" count="1" selected="0">
            <x v="1"/>
          </reference>
        </references>
      </pivotArea>
    </format>
    <format dxfId="280">
      <pivotArea field="10" dataOnly="0" labelOnly="1" grandCol="1" outline="0" offset="IV1" axis="axisCol" fieldPosition="0">
        <references count="1">
          <reference field="4294967294" count="1" selected="0">
            <x v="0"/>
          </reference>
        </references>
      </pivotArea>
    </format>
    <format dxfId="279">
      <pivotArea field="10" dataOnly="0" labelOnly="1" grandCol="1" outline="0" offset="IV1" axis="axisCol" fieldPosition="0">
        <references count="1">
          <reference field="4294967294" count="1" selected="0">
            <x v="1"/>
          </reference>
        </references>
      </pivotArea>
    </format>
    <format dxfId="278">
      <pivotArea field="111" type="button" dataOnly="0" labelOnly="1" outline="0" axis="axisRow" fieldPosition="0"/>
    </format>
    <format dxfId="277">
      <pivotArea field="10" dataOnly="0" labelOnly="1" grandCol="1" outline="0" offset="IV256" axis="axisCol" fieldPosition="0">
        <references count="1">
          <reference field="4294967294" count="1" selected="0">
            <x v="0"/>
          </reference>
        </references>
      </pivotArea>
    </format>
    <format dxfId="276">
      <pivotArea field="10" dataOnly="0" labelOnly="1" grandCol="1" outline="0" offset="IV256" axis="axisCol" fieldPosition="0">
        <references count="1">
          <reference field="4294967294" count="1" selected="0">
            <x v="1"/>
          </reference>
        </references>
      </pivotArea>
    </format>
    <format dxfId="275">
      <pivotArea field="10" dataOnly="0" labelOnly="1" grandCol="1" outline="0" offset="IV256" axis="axisCol" fieldPosition="0">
        <references count="1">
          <reference field="4294967294" count="1" selected="0">
            <x v="0"/>
          </reference>
        </references>
      </pivotArea>
    </format>
    <format dxfId="274">
      <pivotArea field="10" dataOnly="0" labelOnly="1" grandCol="1" outline="0" offset="IV256" axis="axisCol" fieldPosition="0">
        <references count="1">
          <reference field="4294967294" count="1" selected="0">
            <x v="1"/>
          </reference>
        </references>
      </pivotArea>
    </format>
    <format dxfId="273">
      <pivotArea dataOnly="0" labelOnly="1" outline="0" fieldPosition="0">
        <references count="2">
          <reference field="4294967294" count="2">
            <x v="0"/>
            <x v="1"/>
          </reference>
          <reference field="10" count="1" selected="0">
            <x v="0"/>
          </reference>
        </references>
      </pivotArea>
    </format>
    <format dxfId="272">
      <pivotArea dataOnly="0" labelOnly="1" outline="0" fieldPosition="0">
        <references count="2">
          <reference field="4294967294" count="2">
            <x v="0"/>
            <x v="1"/>
          </reference>
          <reference field="10" count="1" selected="0">
            <x v="1"/>
          </reference>
        </references>
      </pivotArea>
    </format>
    <format dxfId="271">
      <pivotArea field="111" type="button" dataOnly="0" labelOnly="1" outline="0" axis="axisRow" fieldPosition="0"/>
    </format>
    <format dxfId="270">
      <pivotArea field="10" dataOnly="0" labelOnly="1" grandCol="1" outline="0" offset="IV256" axis="axisCol" fieldPosition="0">
        <references count="1">
          <reference field="4294967294" count="1" selected="0">
            <x v="0"/>
          </reference>
        </references>
      </pivotArea>
    </format>
    <format dxfId="269">
      <pivotArea field="10" dataOnly="0" labelOnly="1" grandCol="1" outline="0" offset="IV256" axis="axisCol" fieldPosition="0">
        <references count="1">
          <reference field="4294967294" count="1" selected="0">
            <x v="1"/>
          </reference>
        </references>
      </pivotArea>
    </format>
    <format dxfId="268">
      <pivotArea field="10" dataOnly="0" labelOnly="1" grandCol="1" outline="0" offset="IV256" axis="axisCol" fieldPosition="0">
        <references count="1">
          <reference field="4294967294" count="1" selected="0">
            <x v="0"/>
          </reference>
        </references>
      </pivotArea>
    </format>
    <format dxfId="267">
      <pivotArea field="10" dataOnly="0" labelOnly="1" grandCol="1" outline="0" offset="IV256" axis="axisCol" fieldPosition="0">
        <references count="1">
          <reference field="4294967294" count="1" selected="0">
            <x v="1"/>
          </reference>
        </references>
      </pivotArea>
    </format>
    <format dxfId="266">
      <pivotArea dataOnly="0" labelOnly="1" outline="0" fieldPosition="0">
        <references count="2">
          <reference field="4294967294" count="2">
            <x v="0"/>
            <x v="1"/>
          </reference>
          <reference field="10" count="1" selected="0">
            <x v="0"/>
          </reference>
        </references>
      </pivotArea>
    </format>
    <format dxfId="265">
      <pivotArea dataOnly="0" labelOnly="1" outline="0" fieldPosition="0">
        <references count="2">
          <reference field="4294967294" count="2">
            <x v="0"/>
            <x v="1"/>
          </reference>
          <reference field="10" count="1" selected="0">
            <x v="1"/>
          </reference>
        </references>
      </pivotArea>
    </format>
    <format dxfId="264">
      <pivotArea grandRow="1" outline="0" collapsedLevelsAreSubtotals="1" fieldPosition="0"/>
    </format>
    <format dxfId="263">
      <pivotArea dataOnly="0" labelOnly="1" grandRow="1" outline="0" fieldPosition="0"/>
    </format>
    <format dxfId="262">
      <pivotArea grandRow="1" outline="0" collapsedLevelsAreSubtotals="1" fieldPosition="0"/>
    </format>
    <format dxfId="261">
      <pivotArea dataOnly="0" labelOnly="1" grandRow="1" outline="0" fieldPosition="0"/>
    </format>
    <format dxfId="260">
      <pivotArea type="all" dataOnly="0" outline="0" fieldPosition="0"/>
    </format>
    <format dxfId="259">
      <pivotArea outline="0" collapsedLevelsAreSubtotals="1" fieldPosition="0"/>
    </format>
    <format dxfId="258">
      <pivotArea type="origin" dataOnly="0" labelOnly="1" outline="0" fieldPosition="0"/>
    </format>
    <format dxfId="257">
      <pivotArea field="10" type="button" dataOnly="0" labelOnly="1" outline="0" axis="axisCol" fieldPosition="0"/>
    </format>
    <format dxfId="256">
      <pivotArea field="-2" type="button" dataOnly="0" labelOnly="1" outline="0" axis="axisCol" fieldPosition="1"/>
    </format>
    <format dxfId="255">
      <pivotArea type="topRight" dataOnly="0" labelOnly="1" outline="0" fieldPosition="0"/>
    </format>
    <format dxfId="254">
      <pivotArea field="111" type="button" dataOnly="0" labelOnly="1" outline="0" axis="axisRow" fieldPosition="0"/>
    </format>
    <format dxfId="253">
      <pivotArea dataOnly="0" labelOnly="1" fieldPosition="0">
        <references count="1">
          <reference field="111" count="0"/>
        </references>
      </pivotArea>
    </format>
    <format dxfId="252">
      <pivotArea dataOnly="0" labelOnly="1" grandRow="1" outline="0" fieldPosition="0"/>
    </format>
    <format dxfId="251">
      <pivotArea dataOnly="0" labelOnly="1" fieldPosition="0">
        <references count="1">
          <reference field="10" count="2">
            <x v="0"/>
            <x v="1"/>
          </reference>
        </references>
      </pivotArea>
    </format>
    <format dxfId="250">
      <pivotArea field="10" dataOnly="0" labelOnly="1" grandCol="1" outline="0" axis="axisCol" fieldPosition="0">
        <references count="1">
          <reference field="4294967294" count="1" selected="0">
            <x v="0"/>
          </reference>
        </references>
      </pivotArea>
    </format>
    <format dxfId="249">
      <pivotArea field="10" dataOnly="0" labelOnly="1" grandCol="1" outline="0" axis="axisCol" fieldPosition="0">
        <references count="1">
          <reference field="4294967294" count="1" selected="0">
            <x v="1"/>
          </reference>
        </references>
      </pivotArea>
    </format>
    <format dxfId="248">
      <pivotArea field="10" dataOnly="0" labelOnly="1" grandCol="1" outline="0" axis="axisCol" fieldPosition="0">
        <references count="1">
          <reference field="4294967294" count="1" selected="0">
            <x v="0"/>
          </reference>
        </references>
      </pivotArea>
    </format>
    <format dxfId="247">
      <pivotArea field="10" dataOnly="0" labelOnly="1" grandCol="1" outline="0" axis="axisCol" fieldPosition="0">
        <references count="1">
          <reference field="4294967294" count="1" selected="0">
            <x v="1"/>
          </reference>
        </references>
      </pivotArea>
    </format>
    <format dxfId="246">
      <pivotArea dataOnly="0" labelOnly="1" outline="0" fieldPosition="0">
        <references count="2">
          <reference field="4294967294" count="2">
            <x v="0"/>
            <x v="1"/>
          </reference>
          <reference field="10" count="1" selected="0">
            <x v="0"/>
          </reference>
        </references>
      </pivotArea>
    </format>
    <format dxfId="245">
      <pivotArea dataOnly="0" labelOnly="1" outline="0" fieldPosition="0">
        <references count="2">
          <reference field="4294967294" count="2">
            <x v="0"/>
            <x v="1"/>
          </reference>
          <reference field="10" count="1" selected="0">
            <x v="1"/>
          </reference>
        </references>
      </pivotArea>
    </format>
    <format dxfId="244">
      <pivotArea dataOnly="0" labelOnly="1" fieldPosition="0">
        <references count="1">
          <reference field="10" count="1">
            <x v="0"/>
          </reference>
        </references>
      </pivotArea>
    </format>
    <format dxfId="243">
      <pivotArea dataOnly="0" labelOnly="1" fieldPosition="0">
        <references count="1">
          <reference field="10" count="1">
            <x v="1"/>
          </reference>
        </references>
      </pivotArea>
    </format>
  </formats>
  <conditionalFormats count="3">
    <conditionalFormat priority="30">
      <pivotAreas count="1">
        <pivotArea type="data" grandCol="1" collapsedLevelsAreSubtotals="1" fieldPosition="0">
          <references count="2">
            <reference field="4294967294" count="1" selected="0">
              <x v="1"/>
            </reference>
            <reference field="111" count="3">
              <x v="1"/>
              <x v="2"/>
              <x v="3"/>
            </reference>
          </references>
        </pivotArea>
      </pivotAreas>
    </conditionalFormat>
    <conditionalFormat priority="31">
      <pivotAreas count="1">
        <pivotArea type="data" collapsedLevelsAreSubtotals="1" fieldPosition="0">
          <references count="3">
            <reference field="4294967294" count="1" selected="0">
              <x v="1"/>
            </reference>
            <reference field="10" count="1" selected="0">
              <x v="1"/>
            </reference>
            <reference field="111" count="3">
              <x v="1"/>
              <x v="2"/>
              <x v="3"/>
            </reference>
          </references>
        </pivotArea>
      </pivotAreas>
    </conditionalFormat>
    <conditionalFormat priority="32">
      <pivotAreas count="1">
        <pivotArea type="data" collapsedLevelsAreSubtotals="1" fieldPosition="0">
          <references count="3">
            <reference field="4294967294" count="1" selected="0">
              <x v="1"/>
            </reference>
            <reference field="10" count="1" selected="0">
              <x v="0"/>
            </reference>
            <reference field="11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PivotTable14"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0:B32" firstHeaderRow="1" firstDataRow="1"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axis="axisRow" dataField="1" showAll="0">
      <items count="3">
        <item h="1" x="0"/>
        <item x="1"/>
        <item t="default"/>
      </items>
    </pivotField>
    <pivotField showAll="0"/>
    <pivotField showAll="0" defaultSubtotal="0"/>
    <pivotField showAll="0" defaultSubtotal="0"/>
    <pivotField showAll="0" defaultSubtotal="0"/>
  </pivotFields>
  <rowFields count="1">
    <field x="113"/>
  </rowFields>
  <rowItems count="2">
    <i>
      <x v="1"/>
    </i>
    <i t="grand">
      <x/>
    </i>
  </rowItems>
  <colItems count="1">
    <i/>
  </colItems>
  <dataFields count="1">
    <dataField name="#" fld="113" subtotal="count" baseField="0" baseItem="0"/>
  </dataFields>
  <formats count="19">
    <format dxfId="327">
      <pivotArea type="all" dataOnly="0" outline="0" fieldPosition="0"/>
    </format>
    <format dxfId="326">
      <pivotArea outline="0" collapsedLevelsAreSubtotals="1" fieldPosition="0"/>
    </format>
    <format dxfId="325">
      <pivotArea field="113" type="button" dataOnly="0" labelOnly="1" outline="0" axis="axisRow" fieldPosition="0"/>
    </format>
    <format dxfId="324">
      <pivotArea dataOnly="0" labelOnly="1" outline="0" axis="axisValues" fieldPosition="0"/>
    </format>
    <format dxfId="323">
      <pivotArea dataOnly="0" labelOnly="1" fieldPosition="0">
        <references count="1">
          <reference field="113" count="0"/>
        </references>
      </pivotArea>
    </format>
    <format dxfId="322">
      <pivotArea dataOnly="0" labelOnly="1" grandRow="1" outline="0" fieldPosition="0"/>
    </format>
    <format dxfId="321">
      <pivotArea dataOnly="0" labelOnly="1" outline="0" axis="axisValues" fieldPosition="0"/>
    </format>
    <format dxfId="320">
      <pivotArea dataOnly="0" fieldPosition="0">
        <references count="1">
          <reference field="113" count="0"/>
        </references>
      </pivotArea>
    </format>
    <format dxfId="319">
      <pivotArea dataOnly="0" fieldPosition="0">
        <references count="1">
          <reference field="113" count="0"/>
        </references>
      </pivotArea>
    </format>
    <format dxfId="318">
      <pivotArea dataOnly="0" fieldPosition="0">
        <references count="1">
          <reference field="113" count="0"/>
        </references>
      </pivotArea>
    </format>
    <format dxfId="317">
      <pivotArea type="all" dataOnly="0" outline="0" fieldPosition="0"/>
    </format>
    <format dxfId="316">
      <pivotArea outline="0" collapsedLevelsAreSubtotals="1" fieldPosition="0"/>
    </format>
    <format dxfId="315">
      <pivotArea field="113" type="button" dataOnly="0" labelOnly="1" outline="0" axis="axisRow" fieldPosition="0"/>
    </format>
    <format dxfId="314">
      <pivotArea dataOnly="0" labelOnly="1" outline="0" axis="axisValues" fieldPosition="0"/>
    </format>
    <format dxfId="313">
      <pivotArea dataOnly="0" labelOnly="1" fieldPosition="0">
        <references count="1">
          <reference field="113" count="0"/>
        </references>
      </pivotArea>
    </format>
    <format dxfId="312">
      <pivotArea dataOnly="0" labelOnly="1" grandRow="1" outline="0" fieldPosition="0"/>
    </format>
    <format dxfId="311">
      <pivotArea dataOnly="0" labelOnly="1" outline="0" axis="axisValues" fieldPosition="0"/>
    </format>
    <format dxfId="310">
      <pivotArea grandRow="1" outline="0" collapsedLevelsAreSubtotals="1" fieldPosition="0"/>
    </format>
    <format dxfId="30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Tableau croisé dynamique10"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5:C38" firstHeaderRow="0" firstDataRow="1"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items count="3">
        <item h="1" x="0"/>
        <item x="1"/>
        <item t="default"/>
      </items>
    </pivotField>
    <pivotField showAll="0"/>
    <pivotField axis="axisRow" dataField="1" showAll="0" defaultSubtotal="0">
      <items count="3">
        <item h="1" x="0"/>
        <item x="2"/>
        <item x="1"/>
      </items>
    </pivotField>
    <pivotField showAll="0"/>
    <pivotField showAll="0" defaultSubtotal="0"/>
  </pivotFields>
  <rowFields count="1">
    <field x="115"/>
  </rowFields>
  <rowItems count="3">
    <i>
      <x v="1"/>
    </i>
    <i>
      <x v="2"/>
    </i>
    <i t="grand">
      <x/>
    </i>
  </rowItems>
  <colFields count="1">
    <field x="-2"/>
  </colFields>
  <colItems count="2">
    <i>
      <x/>
    </i>
    <i i="1">
      <x v="1"/>
    </i>
  </colItems>
  <dataFields count="2">
    <dataField name="#" fld="115" subtotal="count" baseField="0" baseItem="0"/>
    <dataField name="%" fld="115" subtotal="count" showDataAs="percentOfCol" baseField="26" baseItem="0" numFmtId="9"/>
  </dataFields>
  <formats count="20">
    <format dxfId="347">
      <pivotArea type="all" dataOnly="0" outline="0" fieldPosition="0"/>
    </format>
    <format dxfId="346">
      <pivotArea outline="0" collapsedLevelsAreSubtotals="1" fieldPosition="0"/>
    </format>
    <format dxfId="345">
      <pivotArea field="113" type="button" dataOnly="0" labelOnly="1" outline="0"/>
    </format>
    <format dxfId="344">
      <pivotArea dataOnly="0" labelOnly="1" outline="0" axis="axisValues" fieldPosition="0"/>
    </format>
    <format dxfId="343">
      <pivotArea dataOnly="0" labelOnly="1" grandRow="1" outline="0" fieldPosition="0"/>
    </format>
    <format dxfId="342">
      <pivotArea dataOnly="0" labelOnly="1" outline="0" axis="axisValues" fieldPosition="0"/>
    </format>
    <format dxfId="341">
      <pivotArea outline="0" fieldPosition="0">
        <references count="1">
          <reference field="4294967294" count="1">
            <x v="1"/>
          </reference>
        </references>
      </pivotArea>
    </format>
    <format dxfId="340">
      <pivotArea dataOnly="0" fieldPosition="0">
        <references count="1">
          <reference field="115" count="0"/>
        </references>
      </pivotArea>
    </format>
    <format dxfId="339">
      <pivotArea dataOnly="0" fieldPosition="0">
        <references count="1">
          <reference field="115" count="0"/>
        </references>
      </pivotArea>
    </format>
    <format dxfId="338">
      <pivotArea dataOnly="0" fieldPosition="0">
        <references count="1">
          <reference field="115" count="0"/>
        </references>
      </pivotArea>
    </format>
    <format dxfId="337">
      <pivotArea outline="0" collapsedLevelsAreSubtotals="1" fieldPosition="0">
        <references count="1">
          <reference field="4294967294" count="1" selected="0">
            <x v="1"/>
          </reference>
        </references>
      </pivotArea>
    </format>
    <format dxfId="336">
      <pivotArea outline="0" collapsedLevelsAreSubtotals="1" fieldPosition="0">
        <references count="1">
          <reference field="4294967294" count="1" selected="0">
            <x v="1"/>
          </reference>
        </references>
      </pivotArea>
    </format>
    <format dxfId="335">
      <pivotArea outline="0" collapsedLevelsAreSubtotals="1" fieldPosition="0">
        <references count="1">
          <reference field="4294967294" count="1" selected="0">
            <x v="1"/>
          </reference>
        </references>
      </pivotArea>
    </format>
    <format dxfId="334">
      <pivotArea outline="0" collapsedLevelsAreSubtotals="1" fieldPosition="0">
        <references count="1">
          <reference field="4294967294" count="1" selected="0">
            <x v="1"/>
          </reference>
        </references>
      </pivotArea>
    </format>
    <format dxfId="333">
      <pivotArea type="all" dataOnly="0" outline="0" fieldPosition="0"/>
    </format>
    <format dxfId="332">
      <pivotArea outline="0" collapsedLevelsAreSubtotals="1" fieldPosition="0"/>
    </format>
    <format dxfId="331">
      <pivotArea field="115" type="button" dataOnly="0" labelOnly="1" outline="0" axis="axisRow" fieldPosition="0"/>
    </format>
    <format dxfId="330">
      <pivotArea dataOnly="0" labelOnly="1" fieldPosition="0">
        <references count="1">
          <reference field="115" count="0"/>
        </references>
      </pivotArea>
    </format>
    <format dxfId="329">
      <pivotArea dataOnly="0" labelOnly="1" grandRow="1" outline="0" fieldPosition="0"/>
    </format>
    <format dxfId="328">
      <pivotArea dataOnly="0" labelOnly="1" outline="0" fieldPosition="0">
        <references count="1">
          <reference field="4294967294" count="2">
            <x v="0"/>
            <x v="1"/>
          </reference>
        </references>
      </pivotArea>
    </format>
  </formats>
  <conditionalFormats count="1">
    <conditionalFormat priority="21">
      <pivotAreas count="1">
        <pivotArea type="data" collapsedLevelsAreSubtotals="1" fieldPosition="0">
          <references count="2">
            <reference field="4294967294" count="1" selected="0">
              <x v="1"/>
            </reference>
            <reference field="115"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Tableau croisé dynamique31" cacheId="1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s de stock">
  <location ref="A2:B5" firstHeaderRow="1" firstDataRow="1" firstDataCol="1"/>
  <pivotFields count="11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4">
        <item h="1" x="0"/>
        <item x="1"/>
        <item x="2"/>
        <item t="default"/>
      </items>
    </pivotField>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87"/>
  </rowFields>
  <rowItems count="3">
    <i>
      <x v="1"/>
    </i>
    <i>
      <x v="2"/>
    </i>
    <i t="grand">
      <x/>
    </i>
  </rowItems>
  <colItems count="1">
    <i/>
  </colItems>
  <dataFields count="1">
    <dataField name="#" fld="87" subtotal="count" baseField="0" baseItem="0"/>
  </dataFields>
  <formats count="27">
    <format dxfId="374">
      <pivotArea grandRow="1" outline="0" collapsedLevelsAreSubtotals="1" fieldPosition="0"/>
    </format>
    <format dxfId="373">
      <pivotArea dataOnly="0" labelOnly="1" grandRow="1" outline="0" fieldPosition="0"/>
    </format>
    <format dxfId="372">
      <pivotArea type="all" dataOnly="0" outline="0" fieldPosition="0"/>
    </format>
    <format dxfId="371">
      <pivotArea outline="0" collapsedLevelsAreSubtotals="1" fieldPosition="0"/>
    </format>
    <format dxfId="370">
      <pivotArea field="87" type="button" dataOnly="0" labelOnly="1" outline="0" axis="axisRow" fieldPosition="0"/>
    </format>
    <format dxfId="369">
      <pivotArea dataOnly="0" labelOnly="1" outline="0" axis="axisValues" fieldPosition="0"/>
    </format>
    <format dxfId="368">
      <pivotArea dataOnly="0" labelOnly="1" fieldPosition="0">
        <references count="1">
          <reference field="87" count="0"/>
        </references>
      </pivotArea>
    </format>
    <format dxfId="367">
      <pivotArea dataOnly="0" labelOnly="1" grandRow="1" outline="0" fieldPosition="0"/>
    </format>
    <format dxfId="366">
      <pivotArea dataOnly="0" labelOnly="1" outline="0" axis="axisValues" fieldPosition="0"/>
    </format>
    <format dxfId="365">
      <pivotArea grandRow="1" outline="0" collapsedLevelsAreSubtotals="1" fieldPosition="0"/>
    </format>
    <format dxfId="364">
      <pivotArea dataOnly="0" labelOnly="1" grandRow="1" outline="0" fieldPosition="0"/>
    </format>
    <format dxfId="363">
      <pivotArea field="87" type="button" dataOnly="0" labelOnly="1" outline="0" axis="axisRow" fieldPosition="0"/>
    </format>
    <format dxfId="362">
      <pivotArea dataOnly="0" labelOnly="1" outline="0" axis="axisValues" fieldPosition="0"/>
    </format>
    <format dxfId="361">
      <pivotArea dataOnly="0" labelOnly="1" outline="0" axis="axisValues" fieldPosition="0"/>
    </format>
    <format dxfId="360">
      <pivotArea grandRow="1" outline="0" collapsedLevelsAreSubtotals="1" fieldPosition="0"/>
    </format>
    <format dxfId="359">
      <pivotArea dataOnly="0" labelOnly="1" grandRow="1" outline="0" fieldPosition="0"/>
    </format>
    <format dxfId="358">
      <pivotArea grandRow="1" outline="0" collapsedLevelsAreSubtotals="1" fieldPosition="0"/>
    </format>
    <format dxfId="357">
      <pivotArea dataOnly="0" labelOnly="1" grandRow="1" outline="0" fieldPosition="0"/>
    </format>
    <format dxfId="356">
      <pivotArea type="all" dataOnly="0" outline="0" fieldPosition="0"/>
    </format>
    <format dxfId="355">
      <pivotArea outline="0" collapsedLevelsAreSubtotals="1" fieldPosition="0"/>
    </format>
    <format dxfId="354">
      <pivotArea field="87" type="button" dataOnly="0" labelOnly="1" outline="0" axis="axisRow" fieldPosition="0"/>
    </format>
    <format dxfId="353">
      <pivotArea dataOnly="0" labelOnly="1" outline="0" axis="axisValues" fieldPosition="0"/>
    </format>
    <format dxfId="352">
      <pivotArea dataOnly="0" labelOnly="1" fieldPosition="0">
        <references count="1">
          <reference field="87" count="0"/>
        </references>
      </pivotArea>
    </format>
    <format dxfId="351">
      <pivotArea dataOnly="0" labelOnly="1" grandRow="1" outline="0" fieldPosition="0"/>
    </format>
    <format dxfId="350">
      <pivotArea dataOnly="0" labelOnly="1" outline="0" axis="axisValues" fieldPosition="0"/>
    </format>
    <format dxfId="349">
      <pivotArea grandRow="1" outline="0" collapsedLevelsAreSubtotals="1" fieldPosition="0"/>
    </format>
    <format dxfId="34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eau croisé dynamique5"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8:G55" firstHeaderRow="1" firstDataRow="3" firstDataCol="1"/>
  <pivotFields count="39">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3">
        <item x="1"/>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Row" dataField="1" showAll="0">
      <items count="6">
        <item h="1" x="0"/>
        <item x="2"/>
        <item x="4"/>
        <item x="3"/>
        <item x="1"/>
        <item t="default"/>
      </items>
    </pivotField>
  </pivotFields>
  <rowFields count="1">
    <field x="38"/>
  </rowFields>
  <rowItems count="5">
    <i>
      <x v="1"/>
    </i>
    <i>
      <x v="2"/>
    </i>
    <i>
      <x v="3"/>
    </i>
    <i>
      <x v="4"/>
    </i>
    <i t="grand">
      <x/>
    </i>
  </rowItems>
  <colFields count="2">
    <field x="25"/>
    <field x="-2"/>
  </colFields>
  <colItems count="6">
    <i>
      <x/>
      <x/>
    </i>
    <i r="1" i="1">
      <x v="1"/>
    </i>
    <i>
      <x v="1"/>
      <x/>
    </i>
    <i r="1" i="1">
      <x v="1"/>
    </i>
    <i t="grand">
      <x/>
    </i>
    <i t="grand" i="1">
      <x/>
    </i>
  </colItems>
  <dataFields count="2">
    <dataField name="#" fld="38" subtotal="count" baseField="3" baseItem="1"/>
    <dataField name="%" fld="38" subtotal="count" showDataAs="percentOfCol" baseField="3" baseItem="1" numFmtId="10"/>
  </dataFields>
  <formats count="87">
    <format dxfId="1300">
      <pivotArea collapsedLevelsAreSubtotals="1" fieldPosition="0">
        <references count="1">
          <reference field="38" count="0"/>
        </references>
      </pivotArea>
    </format>
    <format dxfId="1299">
      <pivotArea grandRow="1" outline="0" collapsedLevelsAreSubtotals="1" fieldPosition="0"/>
    </format>
    <format dxfId="1298">
      <pivotArea dataOnly="0" labelOnly="1" grandRow="1" outline="0" fieldPosition="0"/>
    </format>
    <format dxfId="1297">
      <pivotArea type="origin" dataOnly="0" labelOnly="1" outline="0" offset="A2" fieldPosition="0"/>
    </format>
    <format dxfId="1296">
      <pivotArea field="38" type="button" dataOnly="0" labelOnly="1" outline="0" axis="axisRow" fieldPosition="0"/>
    </format>
    <format dxfId="1295">
      <pivotArea dataOnly="0" labelOnly="1" fieldPosition="0">
        <references count="1">
          <reference field="25" count="0"/>
        </references>
      </pivotArea>
    </format>
    <format dxfId="1294">
      <pivotArea field="25" dataOnly="0" labelOnly="1" grandCol="1" outline="0" axis="axisCol" fieldPosition="0">
        <references count="1">
          <reference field="4294967294" count="1" selected="0">
            <x v="0"/>
          </reference>
        </references>
      </pivotArea>
    </format>
    <format dxfId="1293">
      <pivotArea field="25" dataOnly="0" labelOnly="1" grandCol="1" outline="0" axis="axisCol" fieldPosition="0">
        <references count="1">
          <reference field="4294967294" count="1" selected="0">
            <x v="1"/>
          </reference>
        </references>
      </pivotArea>
    </format>
    <format dxfId="1292">
      <pivotArea field="25" dataOnly="0" labelOnly="1" grandCol="1" outline="0" axis="axisCol" fieldPosition="0">
        <references count="1">
          <reference field="4294967294" count="1" selected="0">
            <x v="0"/>
          </reference>
        </references>
      </pivotArea>
    </format>
    <format dxfId="1291">
      <pivotArea field="25" dataOnly="0" labelOnly="1" grandCol="1" outline="0" axis="axisCol" fieldPosition="0">
        <references count="1">
          <reference field="4294967294" count="1" selected="0">
            <x v="1"/>
          </reference>
        </references>
      </pivotArea>
    </format>
    <format dxfId="1290">
      <pivotArea dataOnly="0" labelOnly="1" outline="0" fieldPosition="0">
        <references count="2">
          <reference field="4294967294" count="2">
            <x v="0"/>
            <x v="1"/>
          </reference>
          <reference field="25" count="1" selected="0">
            <x v="0"/>
          </reference>
        </references>
      </pivotArea>
    </format>
    <format dxfId="1289">
      <pivotArea dataOnly="0" labelOnly="1" outline="0" fieldPosition="0">
        <references count="2">
          <reference field="4294967294" count="2">
            <x v="0"/>
            <x v="1"/>
          </reference>
          <reference field="25" count="1" selected="0">
            <x v="1"/>
          </reference>
        </references>
      </pivotArea>
    </format>
    <format dxfId="1288">
      <pivotArea type="all" dataOnly="0" outline="0" fieldPosition="0"/>
    </format>
    <format dxfId="1287">
      <pivotArea outline="0" collapsedLevelsAreSubtotals="1" fieldPosition="0"/>
    </format>
    <format dxfId="1286">
      <pivotArea type="origin" dataOnly="0" labelOnly="1" outline="0" fieldPosition="0"/>
    </format>
    <format dxfId="1285">
      <pivotArea field="25" type="button" dataOnly="0" labelOnly="1" outline="0" axis="axisCol" fieldPosition="0"/>
    </format>
    <format dxfId="1284">
      <pivotArea field="-2" type="button" dataOnly="0" labelOnly="1" outline="0" axis="axisCol" fieldPosition="1"/>
    </format>
    <format dxfId="1283">
      <pivotArea type="topRight" dataOnly="0" labelOnly="1" outline="0" fieldPosition="0"/>
    </format>
    <format dxfId="1282">
      <pivotArea field="38" type="button" dataOnly="0" labelOnly="1" outline="0" axis="axisRow" fieldPosition="0"/>
    </format>
    <format dxfId="1281">
      <pivotArea dataOnly="0" labelOnly="1" fieldPosition="0">
        <references count="1">
          <reference field="38" count="0"/>
        </references>
      </pivotArea>
    </format>
    <format dxfId="1280">
      <pivotArea dataOnly="0" labelOnly="1" grandRow="1" outline="0" fieldPosition="0"/>
    </format>
    <format dxfId="1279">
      <pivotArea dataOnly="0" labelOnly="1" fieldPosition="0">
        <references count="1">
          <reference field="25" count="0"/>
        </references>
      </pivotArea>
    </format>
    <format dxfId="1278">
      <pivotArea field="25" dataOnly="0" labelOnly="1" grandCol="1" outline="0" axis="axisCol" fieldPosition="0">
        <references count="1">
          <reference field="4294967294" count="1" selected="0">
            <x v="0"/>
          </reference>
        </references>
      </pivotArea>
    </format>
    <format dxfId="1277">
      <pivotArea field="25" dataOnly="0" labelOnly="1" grandCol="1" outline="0" axis="axisCol" fieldPosition="0">
        <references count="1">
          <reference field="4294967294" count="1" selected="0">
            <x v="1"/>
          </reference>
        </references>
      </pivotArea>
    </format>
    <format dxfId="1276">
      <pivotArea field="25" dataOnly="0" labelOnly="1" grandCol="1" outline="0" axis="axisCol" fieldPosition="0">
        <references count="1">
          <reference field="4294967294" count="1" selected="0">
            <x v="0"/>
          </reference>
        </references>
      </pivotArea>
    </format>
    <format dxfId="1275">
      <pivotArea field="25" dataOnly="0" labelOnly="1" grandCol="1" outline="0" axis="axisCol" fieldPosition="0">
        <references count="1">
          <reference field="4294967294" count="1" selected="0">
            <x v="1"/>
          </reference>
        </references>
      </pivotArea>
    </format>
    <format dxfId="1274">
      <pivotArea dataOnly="0" labelOnly="1" outline="0" fieldPosition="0">
        <references count="2">
          <reference field="4294967294" count="2">
            <x v="0"/>
            <x v="1"/>
          </reference>
          <reference field="25" count="1" selected="0">
            <x v="0"/>
          </reference>
        </references>
      </pivotArea>
    </format>
    <format dxfId="1273">
      <pivotArea dataOnly="0" labelOnly="1" outline="0" fieldPosition="0">
        <references count="2">
          <reference field="4294967294" count="2">
            <x v="0"/>
            <x v="1"/>
          </reference>
          <reference field="25" count="1" selected="0">
            <x v="1"/>
          </reference>
        </references>
      </pivotArea>
    </format>
    <format dxfId="1272">
      <pivotArea field="38" type="button" dataOnly="0" labelOnly="1" outline="0" axis="axisRow" fieldPosition="0"/>
    </format>
    <format dxfId="1271">
      <pivotArea field="25" dataOnly="0" labelOnly="1" grandCol="1" outline="0" offset="IV256" axis="axisCol" fieldPosition="0">
        <references count="1">
          <reference field="4294967294" count="1" selected="0">
            <x v="0"/>
          </reference>
        </references>
      </pivotArea>
    </format>
    <format dxfId="1270">
      <pivotArea field="25" dataOnly="0" labelOnly="1" grandCol="1" outline="0" offset="IV256" axis="axisCol" fieldPosition="0">
        <references count="1">
          <reference field="4294967294" count="1" selected="0">
            <x v="1"/>
          </reference>
        </references>
      </pivotArea>
    </format>
    <format dxfId="1269">
      <pivotArea field="25" dataOnly="0" labelOnly="1" grandCol="1" outline="0" offset="IV256" axis="axisCol" fieldPosition="0">
        <references count="1">
          <reference field="4294967294" count="1" selected="0">
            <x v="0"/>
          </reference>
        </references>
      </pivotArea>
    </format>
    <format dxfId="1268">
      <pivotArea field="25" dataOnly="0" labelOnly="1" grandCol="1" outline="0" offset="IV256" axis="axisCol" fieldPosition="0">
        <references count="1">
          <reference field="4294967294" count="1" selected="0">
            <x v="1"/>
          </reference>
        </references>
      </pivotArea>
    </format>
    <format dxfId="1267">
      <pivotArea dataOnly="0" labelOnly="1" outline="0" fieldPosition="0">
        <references count="2">
          <reference field="4294967294" count="2">
            <x v="0"/>
            <x v="1"/>
          </reference>
          <reference field="25" count="1" selected="0">
            <x v="0"/>
          </reference>
        </references>
      </pivotArea>
    </format>
    <format dxfId="1266">
      <pivotArea dataOnly="0" labelOnly="1" outline="0" fieldPosition="0">
        <references count="2">
          <reference field="4294967294" count="2">
            <x v="0"/>
            <x v="1"/>
          </reference>
          <reference field="25" count="1" selected="0">
            <x v="1"/>
          </reference>
        </references>
      </pivotArea>
    </format>
    <format dxfId="1265">
      <pivotArea field="38" type="button" dataOnly="0" labelOnly="1" outline="0" axis="axisRow" fieldPosition="0"/>
    </format>
    <format dxfId="1264">
      <pivotArea field="25" dataOnly="0" labelOnly="1" grandCol="1" outline="0" offset="IV256" axis="axisCol" fieldPosition="0">
        <references count="1">
          <reference field="4294967294" count="1" selected="0">
            <x v="0"/>
          </reference>
        </references>
      </pivotArea>
    </format>
    <format dxfId="1263">
      <pivotArea field="25" dataOnly="0" labelOnly="1" grandCol="1" outline="0" offset="IV256" axis="axisCol" fieldPosition="0">
        <references count="1">
          <reference field="4294967294" count="1" selected="0">
            <x v="1"/>
          </reference>
        </references>
      </pivotArea>
    </format>
    <format dxfId="1262">
      <pivotArea field="25" dataOnly="0" labelOnly="1" grandCol="1" outline="0" offset="IV256" axis="axisCol" fieldPosition="0">
        <references count="1">
          <reference field="4294967294" count="1" selected="0">
            <x v="0"/>
          </reference>
        </references>
      </pivotArea>
    </format>
    <format dxfId="1261">
      <pivotArea field="25" dataOnly="0" labelOnly="1" grandCol="1" outline="0" offset="IV256" axis="axisCol" fieldPosition="0">
        <references count="1">
          <reference field="4294967294" count="1" selected="0">
            <x v="1"/>
          </reference>
        </references>
      </pivotArea>
    </format>
    <format dxfId="1260">
      <pivotArea dataOnly="0" labelOnly="1" outline="0" fieldPosition="0">
        <references count="2">
          <reference field="4294967294" count="2">
            <x v="0"/>
            <x v="1"/>
          </reference>
          <reference field="25" count="1" selected="0">
            <x v="0"/>
          </reference>
        </references>
      </pivotArea>
    </format>
    <format dxfId="1259">
      <pivotArea dataOnly="0" labelOnly="1" outline="0" fieldPosition="0">
        <references count="2">
          <reference field="4294967294" count="2">
            <x v="0"/>
            <x v="1"/>
          </reference>
          <reference field="25" count="1" selected="0">
            <x v="1"/>
          </reference>
        </references>
      </pivotArea>
    </format>
    <format dxfId="1258">
      <pivotArea grandRow="1" grandCol="1" outline="0" collapsedLevelsAreSubtotals="1" fieldPosition="0">
        <references count="1">
          <reference field="4294967294" count="1" selected="0">
            <x v="1"/>
          </reference>
        </references>
      </pivotArea>
    </format>
    <format dxfId="1257">
      <pivotArea grandRow="1" grandCol="1" outline="0" collapsedLevelsAreSubtotals="1" fieldPosition="0">
        <references count="1">
          <reference field="4294967294" count="1" selected="0">
            <x v="1"/>
          </reference>
        </references>
      </pivotArea>
    </format>
    <format dxfId="1256">
      <pivotArea field="38" grandCol="1" collapsedLevelsAreSubtotals="1" axis="axisRow" fieldPosition="0">
        <references count="2">
          <reference field="4294967294" count="1" selected="0">
            <x v="1"/>
          </reference>
          <reference field="38" count="0"/>
        </references>
      </pivotArea>
    </format>
    <format dxfId="1255">
      <pivotArea field="38" grandCol="1" collapsedLevelsAreSubtotals="1" axis="axisRow" fieldPosition="0">
        <references count="2">
          <reference field="4294967294" count="1" selected="0">
            <x v="1"/>
          </reference>
          <reference field="38" count="0"/>
        </references>
      </pivotArea>
    </format>
    <format dxfId="1254">
      <pivotArea field="38" grandCol="1" collapsedLevelsAreSubtotals="1" axis="axisRow" fieldPosition="0">
        <references count="2">
          <reference field="4294967294" count="1" selected="0">
            <x v="1"/>
          </reference>
          <reference field="38" count="0"/>
        </references>
      </pivotArea>
    </format>
    <format dxfId="1253">
      <pivotArea outline="0" collapsedLevelsAreSubtotals="1" fieldPosition="0">
        <references count="2">
          <reference field="4294967294" count="1" selected="0">
            <x v="1"/>
          </reference>
          <reference field="25" count="1" selected="0">
            <x v="1"/>
          </reference>
        </references>
      </pivotArea>
    </format>
    <format dxfId="1252">
      <pivotArea outline="0" collapsedLevelsAreSubtotals="1" fieldPosition="0">
        <references count="2">
          <reference field="4294967294" count="1" selected="0">
            <x v="1"/>
          </reference>
          <reference field="25" count="1" selected="0">
            <x v="1"/>
          </reference>
        </references>
      </pivotArea>
    </format>
    <format dxfId="1251">
      <pivotArea outline="0" collapsedLevelsAreSubtotals="1" fieldPosition="0">
        <references count="2">
          <reference field="4294967294" count="1" selected="0">
            <x v="1"/>
          </reference>
          <reference field="25" count="1" selected="0">
            <x v="1"/>
          </reference>
        </references>
      </pivotArea>
    </format>
    <format dxfId="1250">
      <pivotArea outline="0" collapsedLevelsAreSubtotals="1" fieldPosition="0">
        <references count="2">
          <reference field="4294967294" count="1" selected="0">
            <x v="1"/>
          </reference>
          <reference field="25" count="1" selected="0">
            <x v="0"/>
          </reference>
        </references>
      </pivotArea>
    </format>
    <format dxfId="1249">
      <pivotArea outline="0" collapsedLevelsAreSubtotals="1" fieldPosition="0">
        <references count="2">
          <reference field="4294967294" count="1" selected="0">
            <x v="1"/>
          </reference>
          <reference field="25" count="1" selected="0">
            <x v="0"/>
          </reference>
        </references>
      </pivotArea>
    </format>
    <format dxfId="1248">
      <pivotArea outline="0" collapsedLevelsAreSubtotals="1" fieldPosition="0">
        <references count="2">
          <reference field="4294967294" count="1" selected="0">
            <x v="1"/>
          </reference>
          <reference field="25" count="1" selected="0">
            <x v="0"/>
          </reference>
        </references>
      </pivotArea>
    </format>
    <format dxfId="1247">
      <pivotArea collapsedLevelsAreSubtotals="1" fieldPosition="0">
        <references count="3">
          <reference field="4294967294" count="1" selected="0">
            <x v="0"/>
          </reference>
          <reference field="25" count="1" selected="0">
            <x v="0"/>
          </reference>
          <reference field="38" count="0"/>
        </references>
      </pivotArea>
    </format>
    <format dxfId="1246">
      <pivotArea collapsedLevelsAreSubtotals="1" fieldPosition="0">
        <references count="3">
          <reference field="4294967294" count="1" selected="0">
            <x v="0"/>
          </reference>
          <reference field="25" count="1" selected="0">
            <x v="1"/>
          </reference>
          <reference field="38" count="0"/>
        </references>
      </pivotArea>
    </format>
    <format dxfId="1245">
      <pivotArea type="all" dataOnly="0" outline="0" fieldPosition="0"/>
    </format>
    <format dxfId="1244">
      <pivotArea outline="0" collapsedLevelsAreSubtotals="1" fieldPosition="0"/>
    </format>
    <format dxfId="1243">
      <pivotArea type="origin" dataOnly="0" labelOnly="1" outline="0" fieldPosition="0"/>
    </format>
    <format dxfId="1242">
      <pivotArea field="25" type="button" dataOnly="0" labelOnly="1" outline="0" axis="axisCol" fieldPosition="0"/>
    </format>
    <format dxfId="1241">
      <pivotArea field="-2" type="button" dataOnly="0" labelOnly="1" outline="0" axis="axisCol" fieldPosition="1"/>
    </format>
    <format dxfId="1240">
      <pivotArea type="topRight" dataOnly="0" labelOnly="1" outline="0" fieldPosition="0"/>
    </format>
    <format dxfId="1239">
      <pivotArea field="38" type="button" dataOnly="0" labelOnly="1" outline="0" axis="axisRow" fieldPosition="0"/>
    </format>
    <format dxfId="1238">
      <pivotArea dataOnly="0" labelOnly="1" fieldPosition="0">
        <references count="1">
          <reference field="38" count="0"/>
        </references>
      </pivotArea>
    </format>
    <format dxfId="1237">
      <pivotArea dataOnly="0" labelOnly="1" grandRow="1" outline="0" fieldPosition="0"/>
    </format>
    <format dxfId="1236">
      <pivotArea dataOnly="0" labelOnly="1" fieldPosition="0">
        <references count="1">
          <reference field="25" count="2">
            <x v="0"/>
            <x v="1"/>
          </reference>
        </references>
      </pivotArea>
    </format>
    <format dxfId="1235">
      <pivotArea field="25" dataOnly="0" labelOnly="1" grandCol="1" outline="0" axis="axisCol" fieldPosition="0">
        <references count="1">
          <reference field="4294967294" count="1" selected="0">
            <x v="0"/>
          </reference>
        </references>
      </pivotArea>
    </format>
    <format dxfId="1234">
      <pivotArea field="25" dataOnly="0" labelOnly="1" grandCol="1" outline="0" axis="axisCol" fieldPosition="0">
        <references count="1">
          <reference field="4294967294" count="1" selected="0">
            <x v="1"/>
          </reference>
        </references>
      </pivotArea>
    </format>
    <format dxfId="1233">
      <pivotArea field="25" dataOnly="0" labelOnly="1" grandCol="1" outline="0" axis="axisCol" fieldPosition="0">
        <references count="1">
          <reference field="4294967294" count="1" selected="0">
            <x v="0"/>
          </reference>
        </references>
      </pivotArea>
    </format>
    <format dxfId="1232">
      <pivotArea field="25" dataOnly="0" labelOnly="1" grandCol="1" outline="0" axis="axisCol" fieldPosition="0">
        <references count="1">
          <reference field="4294967294" count="1" selected="0">
            <x v="1"/>
          </reference>
        </references>
      </pivotArea>
    </format>
    <format dxfId="1231">
      <pivotArea dataOnly="0" labelOnly="1" outline="0" fieldPosition="0">
        <references count="2">
          <reference field="4294967294" count="2">
            <x v="0"/>
            <x v="1"/>
          </reference>
          <reference field="25" count="1" selected="0">
            <x v="0"/>
          </reference>
        </references>
      </pivotArea>
    </format>
    <format dxfId="1230">
      <pivotArea dataOnly="0" labelOnly="1" outline="0" fieldPosition="0">
        <references count="2">
          <reference field="4294967294" count="2">
            <x v="0"/>
            <x v="1"/>
          </reference>
          <reference field="25" count="1" selected="0">
            <x v="1"/>
          </reference>
        </references>
      </pivotArea>
    </format>
    <format dxfId="1229">
      <pivotArea field="38" grandCol="1" collapsedLevelsAreSubtotals="1" axis="axisRow" fieldPosition="0">
        <references count="2">
          <reference field="4294967294" count="1" selected="0">
            <x v="1"/>
          </reference>
          <reference field="38" count="0"/>
        </references>
      </pivotArea>
    </format>
    <format dxfId="1228">
      <pivotArea field="38" grandCol="1" collapsedLevelsAreSubtotals="1" axis="axisRow" fieldPosition="0">
        <references count="2">
          <reference field="4294967294" count="1" selected="0">
            <x v="1"/>
          </reference>
          <reference field="38" count="0"/>
        </references>
      </pivotArea>
    </format>
    <format dxfId="1227">
      <pivotArea field="38" type="button" dataOnly="0" labelOnly="1" outline="0" axis="axisRow" fieldPosition="0"/>
    </format>
    <format dxfId="1226">
      <pivotArea field="25" dataOnly="0" labelOnly="1" grandCol="1" outline="0" offset="IV256" axis="axisCol" fieldPosition="0">
        <references count="1">
          <reference field="4294967294" count="1" selected="0">
            <x v="0"/>
          </reference>
        </references>
      </pivotArea>
    </format>
    <format dxfId="1225">
      <pivotArea field="25" dataOnly="0" labelOnly="1" grandCol="1" outline="0" offset="IV256" axis="axisCol" fieldPosition="0">
        <references count="1">
          <reference field="4294967294" count="1" selected="0">
            <x v="1"/>
          </reference>
        </references>
      </pivotArea>
    </format>
    <format dxfId="1224">
      <pivotArea field="25" dataOnly="0" labelOnly="1" grandCol="1" outline="0" offset="IV256" axis="axisCol" fieldPosition="0">
        <references count="1">
          <reference field="4294967294" count="1" selected="0">
            <x v="0"/>
          </reference>
        </references>
      </pivotArea>
    </format>
    <format dxfId="1223">
      <pivotArea field="25" dataOnly="0" labelOnly="1" grandCol="1" outline="0" offset="IV256" axis="axisCol" fieldPosition="0">
        <references count="1">
          <reference field="4294967294" count="1" selected="0">
            <x v="1"/>
          </reference>
        </references>
      </pivotArea>
    </format>
    <format dxfId="1222">
      <pivotArea dataOnly="0" labelOnly="1" outline="0" fieldPosition="0">
        <references count="2">
          <reference field="4294967294" count="2">
            <x v="0"/>
            <x v="1"/>
          </reference>
          <reference field="25" count="1" selected="0">
            <x v="0"/>
          </reference>
        </references>
      </pivotArea>
    </format>
    <format dxfId="1221">
      <pivotArea dataOnly="0" labelOnly="1" outline="0" fieldPosition="0">
        <references count="2">
          <reference field="4294967294" count="2">
            <x v="0"/>
            <x v="1"/>
          </reference>
          <reference field="25" count="1" selected="0">
            <x v="1"/>
          </reference>
        </references>
      </pivotArea>
    </format>
    <format dxfId="1220">
      <pivotArea field="38" type="button" dataOnly="0" labelOnly="1" outline="0" axis="axisRow" fieldPosition="0"/>
    </format>
    <format dxfId="1219">
      <pivotArea field="25" dataOnly="0" labelOnly="1" grandCol="1" outline="0" offset="IV256" axis="axisCol" fieldPosition="0">
        <references count="1">
          <reference field="4294967294" count="1" selected="0">
            <x v="0"/>
          </reference>
        </references>
      </pivotArea>
    </format>
    <format dxfId="1218">
      <pivotArea field="25" dataOnly="0" labelOnly="1" grandCol="1" outline="0" offset="IV256" axis="axisCol" fieldPosition="0">
        <references count="1">
          <reference field="4294967294" count="1" selected="0">
            <x v="1"/>
          </reference>
        </references>
      </pivotArea>
    </format>
    <format dxfId="1217">
      <pivotArea field="25" dataOnly="0" labelOnly="1" grandCol="1" outline="0" offset="IV256" axis="axisCol" fieldPosition="0">
        <references count="1">
          <reference field="4294967294" count="1" selected="0">
            <x v="0"/>
          </reference>
        </references>
      </pivotArea>
    </format>
    <format dxfId="1216">
      <pivotArea field="25" dataOnly="0" labelOnly="1" grandCol="1" outline="0" offset="IV256" axis="axisCol" fieldPosition="0">
        <references count="1">
          <reference field="4294967294" count="1" selected="0">
            <x v="1"/>
          </reference>
        </references>
      </pivotArea>
    </format>
    <format dxfId="1215">
      <pivotArea dataOnly="0" labelOnly="1" outline="0" fieldPosition="0">
        <references count="2">
          <reference field="4294967294" count="2">
            <x v="0"/>
            <x v="1"/>
          </reference>
          <reference field="25" count="1" selected="0">
            <x v="0"/>
          </reference>
        </references>
      </pivotArea>
    </format>
    <format dxfId="1214">
      <pivotArea dataOnly="0" labelOnly="1" outline="0" fieldPosition="0">
        <references count="2">
          <reference field="4294967294" count="2">
            <x v="0"/>
            <x v="1"/>
          </reference>
          <reference field="25" count="1" selected="0">
            <x v="1"/>
          </reference>
        </references>
      </pivotArea>
    </format>
  </formats>
  <conditionalFormats count="3">
    <conditionalFormat priority="5">
      <pivotAreas count="1">
        <pivotArea type="data" collapsedLevelsAreSubtotals="1" fieldPosition="0">
          <references count="3">
            <reference field="4294967294" count="1" selected="0">
              <x v="1"/>
            </reference>
            <reference field="25" count="1" selected="0">
              <x v="0"/>
            </reference>
            <reference field="38" count="4">
              <x v="1"/>
              <x v="2"/>
              <x v="3"/>
              <x v="4"/>
            </reference>
          </references>
        </pivotArea>
      </pivotAreas>
    </conditionalFormat>
    <conditionalFormat priority="4">
      <pivotAreas count="1">
        <pivotArea type="data" collapsedLevelsAreSubtotals="1" fieldPosition="0">
          <references count="3">
            <reference field="4294967294" count="1" selected="0">
              <x v="1"/>
            </reference>
            <reference field="25" count="1" selected="0">
              <x v="1"/>
            </reference>
            <reference field="38" count="4">
              <x v="1"/>
              <x v="2"/>
              <x v="3"/>
              <x v="4"/>
            </reference>
          </references>
        </pivotArea>
      </pivotAreas>
    </conditionalFormat>
    <conditionalFormat priority="3">
      <pivotAreas count="1">
        <pivotArea type="data" grandCol="1" collapsedLevelsAreSubtotals="1" fieldPosition="0">
          <references count="2">
            <reference field="4294967294" count="1" selected="0">
              <x v="1"/>
            </reference>
            <reference field="38" count="4">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eau croisé dynamique4"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8:Q45" firstHeaderRow="1" firstDataRow="3" firstDataCol="1"/>
  <pivotFields count="39">
    <pivotField showAll="0" defaultSubtotal="0"/>
    <pivotField showAll="0" defaultSubtotal="0"/>
    <pivotField axis="axisCol" showAll="0" defaultSubtotal="0">
      <items count="7">
        <item x="2"/>
        <item x="1"/>
        <item x="5"/>
        <item x="6"/>
        <item x="3"/>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outline="0" showAll="0" defaultSubtotal="0">
      <items count="5">
        <item h="1" x="0"/>
        <item x="2"/>
        <item x="1"/>
        <item x="4"/>
        <item x="3"/>
      </items>
      <extLst>
        <ext xmlns:x14="http://schemas.microsoft.com/office/spreadsheetml/2009/9/main" uri="{2946ED86-A175-432a-8AC1-64E0C546D7DE}">
          <x14:pivotField fillDownLabels="1"/>
        </ext>
      </extLst>
    </pivotField>
    <pivotField showAll="0" defaultSubtotal="0"/>
  </pivotFields>
  <rowFields count="1">
    <field x="37"/>
  </rowFields>
  <rowItems count="5">
    <i>
      <x v="1"/>
    </i>
    <i>
      <x v="2"/>
    </i>
    <i>
      <x v="3"/>
    </i>
    <i>
      <x v="4"/>
    </i>
    <i t="grand">
      <x/>
    </i>
  </rowItems>
  <colFields count="2">
    <field x="2"/>
    <field x="-2"/>
  </colFields>
  <colItems count="16">
    <i>
      <x/>
      <x/>
    </i>
    <i r="1" i="1">
      <x v="1"/>
    </i>
    <i>
      <x v="1"/>
      <x/>
    </i>
    <i r="1" i="1">
      <x v="1"/>
    </i>
    <i>
      <x v="2"/>
      <x/>
    </i>
    <i r="1" i="1">
      <x v="1"/>
    </i>
    <i>
      <x v="3"/>
      <x/>
    </i>
    <i r="1" i="1">
      <x v="1"/>
    </i>
    <i>
      <x v="4"/>
      <x/>
    </i>
    <i r="1" i="1">
      <x v="1"/>
    </i>
    <i>
      <x v="5"/>
      <x/>
    </i>
    <i r="1" i="1">
      <x v="1"/>
    </i>
    <i>
      <x v="6"/>
      <x/>
    </i>
    <i r="1" i="1">
      <x v="1"/>
    </i>
    <i t="grand">
      <x/>
    </i>
    <i t="grand" i="1">
      <x/>
    </i>
  </colItems>
  <dataFields count="2">
    <dataField name="#" fld="37" subtotal="count" baseField="25" baseItem="3"/>
    <dataField name="%" fld="37" subtotal="count" showDataAs="percentOfCol" baseField="25" baseItem="1" numFmtId="10"/>
  </dataFields>
  <formats count="221">
    <format dxfId="1521">
      <pivotArea type="all" dataOnly="0" outline="0" fieldPosition="0"/>
    </format>
    <format dxfId="1520">
      <pivotArea outline="0" collapsedLevelsAreSubtotals="1" fieldPosition="0"/>
    </format>
    <format dxfId="1519">
      <pivotArea field="37" type="button" dataOnly="0" labelOnly="1" outline="0" axis="axisRow" fieldPosition="0"/>
    </format>
    <format dxfId="1518">
      <pivotArea dataOnly="0" labelOnly="1" outline="0" axis="axisValues" fieldPosition="0"/>
    </format>
    <format dxfId="1517">
      <pivotArea dataOnly="0" labelOnly="1" grandRow="1" outline="0" fieldPosition="0"/>
    </format>
    <format dxfId="1516">
      <pivotArea dataOnly="0" labelOnly="1" outline="0" axis="axisValues" fieldPosition="0"/>
    </format>
    <format dxfId="1515">
      <pivotArea type="all" dataOnly="0" outline="0" fieldPosition="0"/>
    </format>
    <format dxfId="1514">
      <pivotArea outline="0" collapsedLevelsAreSubtotals="1" fieldPosition="0"/>
    </format>
    <format dxfId="1513">
      <pivotArea field="37" type="button" dataOnly="0" labelOnly="1" outline="0" axis="axisRow" fieldPosition="0"/>
    </format>
    <format dxfId="1512">
      <pivotArea dataOnly="0" labelOnly="1" outline="0" axis="axisValues" fieldPosition="0"/>
    </format>
    <format dxfId="1511">
      <pivotArea dataOnly="0" labelOnly="1" grandRow="1" outline="0" fieldPosition="0"/>
    </format>
    <format dxfId="1510">
      <pivotArea dataOnly="0" labelOnly="1" outline="0" axis="axisValues" fieldPosition="0"/>
    </format>
    <format dxfId="1509">
      <pivotArea outline="0" fieldPosition="0">
        <references count="1">
          <reference field="4294967294" count="1">
            <x v="1"/>
          </reference>
        </references>
      </pivotArea>
    </format>
    <format dxfId="1508">
      <pivotArea outline="0" collapsedLevelsAreSubtotals="1" fieldPosition="0">
        <references count="1">
          <reference field="37" count="0" selected="0"/>
        </references>
      </pivotArea>
    </format>
    <format dxfId="1507">
      <pivotArea dataOnly="0" labelOnly="1" fieldPosition="0">
        <references count="1">
          <reference field="37" count="0"/>
        </references>
      </pivotArea>
    </format>
    <format dxfId="1506">
      <pivotArea outline="0" collapsedLevelsAreSubtotals="1" fieldPosition="0">
        <references count="3">
          <reference field="4294967294" count="1" selected="0">
            <x v="0"/>
          </reference>
          <reference field="2" count="1" selected="0">
            <x v="0"/>
          </reference>
          <reference field="37" count="0" selected="0"/>
        </references>
      </pivotArea>
    </format>
    <format dxfId="1505">
      <pivotArea outline="0" collapsedLevelsAreSubtotals="1" fieldPosition="0">
        <references count="3">
          <reference field="4294967294" count="1" selected="0">
            <x v="1"/>
          </reference>
          <reference field="2" count="1" selected="0">
            <x v="0"/>
          </reference>
          <reference field="37" count="0" selected="0"/>
        </references>
      </pivotArea>
    </format>
    <format dxfId="1504">
      <pivotArea outline="0" collapsedLevelsAreSubtotals="1" fieldPosition="0">
        <references count="3">
          <reference field="4294967294" count="2" selected="0">
            <x v="0"/>
            <x v="1"/>
          </reference>
          <reference field="2" count="5" selected="0">
            <x v="1"/>
            <x v="2"/>
            <x v="3"/>
            <x v="4"/>
            <x v="5"/>
          </reference>
          <reference field="37" count="0" selected="0"/>
        </references>
      </pivotArea>
    </format>
    <format dxfId="1503">
      <pivotArea field="37" grandCol="1" outline="0" collapsedLevelsAreSubtotals="1" axis="axisRow" fieldPosition="0">
        <references count="2">
          <reference field="4294967294" count="2" selected="0">
            <x v="0"/>
            <x v="1"/>
          </reference>
          <reference field="37" count="0" selected="0"/>
        </references>
      </pivotArea>
    </format>
    <format dxfId="1502">
      <pivotArea outline="0" collapsedLevelsAreSubtotals="1" fieldPosition="0">
        <references count="3">
          <reference field="4294967294" count="1" selected="0">
            <x v="1"/>
          </reference>
          <reference field="2" count="1" selected="0">
            <x v="0"/>
          </reference>
          <reference field="37" count="0" selected="0"/>
        </references>
      </pivotArea>
    </format>
    <format dxfId="1501">
      <pivotArea outline="0" collapsedLevelsAreSubtotals="1" fieldPosition="0">
        <references count="3">
          <reference field="4294967294" count="1" selected="0">
            <x v="1"/>
          </reference>
          <reference field="2" count="1" selected="0">
            <x v="1"/>
          </reference>
          <reference field="37" count="0" selected="0"/>
        </references>
      </pivotArea>
    </format>
    <format dxfId="1500">
      <pivotArea outline="0" collapsedLevelsAreSubtotals="1" fieldPosition="0">
        <references count="3">
          <reference field="4294967294" count="1" selected="0">
            <x v="1"/>
          </reference>
          <reference field="2" count="1" selected="0">
            <x v="2"/>
          </reference>
          <reference field="37" count="0" selected="0"/>
        </references>
      </pivotArea>
    </format>
    <format dxfId="1499">
      <pivotArea outline="0" collapsedLevelsAreSubtotals="1" fieldPosition="0">
        <references count="3">
          <reference field="4294967294" count="1" selected="0">
            <x v="1"/>
          </reference>
          <reference field="2" count="1" selected="0">
            <x v="3"/>
          </reference>
          <reference field="37" count="0" selected="0"/>
        </references>
      </pivotArea>
    </format>
    <format dxfId="1498">
      <pivotArea outline="0" collapsedLevelsAreSubtotals="1" fieldPosition="0">
        <references count="3">
          <reference field="4294967294" count="1" selected="0">
            <x v="1"/>
          </reference>
          <reference field="2" count="1" selected="0">
            <x v="4"/>
          </reference>
          <reference field="37" count="0" selected="0"/>
        </references>
      </pivotArea>
    </format>
    <format dxfId="1497">
      <pivotArea outline="0" collapsedLevelsAreSubtotals="1" fieldPosition="0">
        <references count="3">
          <reference field="4294967294" count="1" selected="0">
            <x v="1"/>
          </reference>
          <reference field="2" count="1" selected="0">
            <x v="5"/>
          </reference>
          <reference field="37" count="0" selected="0"/>
        </references>
      </pivotArea>
    </format>
    <format dxfId="1496">
      <pivotArea field="37" grandCol="1" outline="0" collapsedLevelsAreSubtotals="1" axis="axisRow" fieldPosition="0">
        <references count="2">
          <reference field="4294967294" count="1" selected="0">
            <x v="1"/>
          </reference>
          <reference field="37" count="0" selected="0"/>
        </references>
      </pivotArea>
    </format>
    <format dxfId="1495">
      <pivotArea field="2" grandRow="1" outline="0" collapsedLevelsAreSubtotals="1" axis="axisCol" fieldPosition="0">
        <references count="2">
          <reference field="4294967294" count="1" selected="0">
            <x v="1"/>
          </reference>
          <reference field="2" count="1" selected="0">
            <x v="0"/>
          </reference>
        </references>
      </pivotArea>
    </format>
    <format dxfId="1494">
      <pivotArea field="2" grandRow="1" outline="0" collapsedLevelsAreSubtotals="1" axis="axisCol" fieldPosition="0">
        <references count="2">
          <reference field="4294967294" count="2" selected="0">
            <x v="0"/>
            <x v="1"/>
          </reference>
          <reference field="2" count="5" selected="0">
            <x v="1"/>
            <x v="2"/>
            <x v="3"/>
            <x v="4"/>
            <x v="5"/>
          </reference>
        </references>
      </pivotArea>
    </format>
    <format dxfId="1493">
      <pivotArea grandRow="1" grandCol="1" outline="0" collapsedLevelsAreSubtotals="1" fieldPosition="0">
        <references count="1">
          <reference field="4294967294" count="2" selected="0">
            <x v="0"/>
            <x v="1"/>
          </reference>
        </references>
      </pivotArea>
    </format>
    <format dxfId="1492">
      <pivotArea field="2" grandRow="1" outline="0" collapsedLevelsAreSubtotals="1" axis="axisCol" fieldPosition="0">
        <references count="2">
          <reference field="4294967294" count="1" selected="0">
            <x v="1"/>
          </reference>
          <reference field="2" count="1" selected="0">
            <x v="0"/>
          </reference>
        </references>
      </pivotArea>
    </format>
    <format dxfId="1491">
      <pivotArea field="2" grandRow="1" outline="0" collapsedLevelsAreSubtotals="1" axis="axisCol" fieldPosition="0">
        <references count="2">
          <reference field="4294967294" count="2" selected="0">
            <x v="0"/>
            <x v="1"/>
          </reference>
          <reference field="2" count="5" selected="0">
            <x v="1"/>
            <x v="2"/>
            <x v="3"/>
            <x v="4"/>
            <x v="5"/>
          </reference>
        </references>
      </pivotArea>
    </format>
    <format dxfId="1490">
      <pivotArea grandRow="1" grandCol="1" outline="0" collapsedLevelsAreSubtotals="1" fieldPosition="0">
        <references count="1">
          <reference field="4294967294" count="2" selected="0">
            <x v="0"/>
            <x v="1"/>
          </reference>
        </references>
      </pivotArea>
    </format>
    <format dxfId="1489">
      <pivotArea field="2" grandRow="1" outline="0" collapsedLevelsAreSubtotals="1" axis="axisCol" fieldPosition="0">
        <references count="2">
          <reference field="4294967294" count="1" selected="0">
            <x v="1"/>
          </reference>
          <reference field="2" count="1" selected="0">
            <x v="0"/>
          </reference>
        </references>
      </pivotArea>
    </format>
    <format dxfId="1488">
      <pivotArea field="2" grandRow="1" outline="0" collapsedLevelsAreSubtotals="1" axis="axisCol" fieldPosition="0">
        <references count="2">
          <reference field="4294967294" count="2" selected="0">
            <x v="0"/>
            <x v="1"/>
          </reference>
          <reference field="2" count="5" selected="0">
            <x v="1"/>
            <x v="2"/>
            <x v="3"/>
            <x v="4"/>
            <x v="5"/>
          </reference>
        </references>
      </pivotArea>
    </format>
    <format dxfId="1487">
      <pivotArea grandRow="1" grandCol="1" outline="0" collapsedLevelsAreSubtotals="1" fieldPosition="0">
        <references count="1">
          <reference field="4294967294" count="2" selected="0">
            <x v="0"/>
            <x v="1"/>
          </reference>
        </references>
      </pivotArea>
    </format>
    <format dxfId="1486">
      <pivotArea field="2" grandRow="1" outline="0" collapsedLevelsAreSubtotals="1" axis="axisCol" fieldPosition="0">
        <references count="2">
          <reference field="4294967294" count="1" selected="0">
            <x v="1"/>
          </reference>
          <reference field="2" count="1" selected="0">
            <x v="0"/>
          </reference>
        </references>
      </pivotArea>
    </format>
    <format dxfId="1485">
      <pivotArea field="2" grandRow="1" outline="0" collapsedLevelsAreSubtotals="1" axis="axisCol" fieldPosition="0">
        <references count="2">
          <reference field="4294967294" count="2" selected="0">
            <x v="0"/>
            <x v="1"/>
          </reference>
          <reference field="2" count="5" selected="0">
            <x v="1"/>
            <x v="2"/>
            <x v="3"/>
            <x v="4"/>
            <x v="5"/>
          </reference>
        </references>
      </pivotArea>
    </format>
    <format dxfId="1484">
      <pivotArea grandRow="1" grandCol="1" outline="0" collapsedLevelsAreSubtotals="1" fieldPosition="0">
        <references count="1">
          <reference field="4294967294" count="2" selected="0">
            <x v="0"/>
            <x v="1"/>
          </reference>
        </references>
      </pivotArea>
    </format>
    <format dxfId="1483">
      <pivotArea field="2" grandRow="1" outline="0" collapsedLevelsAreSubtotals="1" axis="axisCol" fieldPosition="0">
        <references count="2">
          <reference field="4294967294" count="1" selected="0">
            <x v="0"/>
          </reference>
          <reference field="2" count="1" selected="0">
            <x v="1"/>
          </reference>
        </references>
      </pivotArea>
    </format>
    <format dxfId="1482">
      <pivotArea field="2" grandRow="1" outline="0" collapsedLevelsAreSubtotals="1" axis="axisCol" fieldPosition="0">
        <references count="2">
          <reference field="4294967294" count="1" selected="0">
            <x v="0"/>
          </reference>
          <reference field="2" count="1" selected="0">
            <x v="1"/>
          </reference>
        </references>
      </pivotArea>
    </format>
    <format dxfId="1481">
      <pivotArea field="2" grandRow="1" outline="0" collapsedLevelsAreSubtotals="1" axis="axisCol" fieldPosition="0">
        <references count="2">
          <reference field="4294967294" count="1" selected="0">
            <x v="0"/>
          </reference>
          <reference field="2" count="1" selected="0">
            <x v="1"/>
          </reference>
        </references>
      </pivotArea>
    </format>
    <format dxfId="1480">
      <pivotArea field="2" grandRow="1" outline="0" collapsedLevelsAreSubtotals="1" axis="axisCol" fieldPosition="0">
        <references count="2">
          <reference field="4294967294" count="1" selected="0">
            <x v="0"/>
          </reference>
          <reference field="2" count="1" selected="0">
            <x v="1"/>
          </reference>
        </references>
      </pivotArea>
    </format>
    <format dxfId="1479">
      <pivotArea type="origin" dataOnly="0" labelOnly="1" outline="0" offset="A2" fieldPosition="0"/>
    </format>
    <format dxfId="1478">
      <pivotArea dataOnly="0" labelOnly="1" fieldPosition="0">
        <references count="1">
          <reference field="2" count="0"/>
        </references>
      </pivotArea>
    </format>
    <format dxfId="1477">
      <pivotArea field="2" dataOnly="0" labelOnly="1" grandCol="1" outline="0" offset="IV1" axis="axisCol" fieldPosition="0">
        <references count="1">
          <reference field="4294967294" count="1" selected="0">
            <x v="0"/>
          </reference>
        </references>
      </pivotArea>
    </format>
    <format dxfId="1476">
      <pivotArea field="2" dataOnly="0" labelOnly="1" grandCol="1" outline="0" offset="IV1" axis="axisCol" fieldPosition="0">
        <references count="1">
          <reference field="4294967294" count="1" selected="0">
            <x v="1"/>
          </reference>
        </references>
      </pivotArea>
    </format>
    <format dxfId="1475">
      <pivotArea field="2" dataOnly="0" labelOnly="1" grandCol="1" outline="0" offset="IV1" axis="axisCol" fieldPosition="0">
        <references count="1">
          <reference field="4294967294" count="1" selected="0">
            <x v="0"/>
          </reference>
        </references>
      </pivotArea>
    </format>
    <format dxfId="1474">
      <pivotArea field="2" dataOnly="0" labelOnly="1" grandCol="1" outline="0" offset="IV1" axis="axisCol" fieldPosition="0">
        <references count="1">
          <reference field="4294967294" count="1" selected="0">
            <x v="1"/>
          </reference>
        </references>
      </pivotArea>
    </format>
    <format dxfId="1473">
      <pivotArea type="all" dataOnly="0" outline="0" fieldPosition="0"/>
    </format>
    <format dxfId="1472">
      <pivotArea outline="0" collapsedLevelsAreSubtotals="1" fieldPosition="0"/>
    </format>
    <format dxfId="1471">
      <pivotArea type="origin" dataOnly="0" labelOnly="1" outline="0" fieldPosition="0"/>
    </format>
    <format dxfId="1470">
      <pivotArea field="2" type="button" dataOnly="0" labelOnly="1" outline="0" axis="axisCol" fieldPosition="0"/>
    </format>
    <format dxfId="1469">
      <pivotArea field="-2" type="button" dataOnly="0" labelOnly="1" outline="0" axis="axisCol" fieldPosition="1"/>
    </format>
    <format dxfId="1468">
      <pivotArea type="topRight" dataOnly="0" labelOnly="1" outline="0" fieldPosition="0"/>
    </format>
    <format dxfId="1467">
      <pivotArea field="37" type="button" dataOnly="0" labelOnly="1" outline="0" axis="axisRow" fieldPosition="0"/>
    </format>
    <format dxfId="1466">
      <pivotArea dataOnly="0" labelOnly="1" fieldPosition="0">
        <references count="1">
          <reference field="37" count="0"/>
        </references>
      </pivotArea>
    </format>
    <format dxfId="1465">
      <pivotArea dataOnly="0" labelOnly="1" grandRow="1" outline="0" fieldPosition="0"/>
    </format>
    <format dxfId="1464">
      <pivotArea dataOnly="0" labelOnly="1" fieldPosition="0">
        <references count="1">
          <reference field="2" count="0"/>
        </references>
      </pivotArea>
    </format>
    <format dxfId="1463">
      <pivotArea field="2" dataOnly="0" labelOnly="1" grandCol="1" outline="0" axis="axisCol" fieldPosition="0">
        <references count="1">
          <reference field="4294967294" count="1" selected="0">
            <x v="0"/>
          </reference>
        </references>
      </pivotArea>
    </format>
    <format dxfId="1462">
      <pivotArea field="2" dataOnly="0" labelOnly="1" grandCol="1" outline="0" axis="axisCol" fieldPosition="0">
        <references count="1">
          <reference field="4294967294" count="1" selected="0">
            <x v="1"/>
          </reference>
        </references>
      </pivotArea>
    </format>
    <format dxfId="1461">
      <pivotArea field="2" dataOnly="0" labelOnly="1" grandCol="1" outline="0" axis="axisCol" fieldPosition="0">
        <references count="1">
          <reference field="4294967294" count="1" selected="0">
            <x v="0"/>
          </reference>
        </references>
      </pivotArea>
    </format>
    <format dxfId="1460">
      <pivotArea field="2" dataOnly="0" labelOnly="1" grandCol="1" outline="0" axis="axisCol" fieldPosition="0">
        <references count="1">
          <reference field="4294967294" count="1" selected="0">
            <x v="1"/>
          </reference>
        </references>
      </pivotArea>
    </format>
    <format dxfId="1459">
      <pivotArea dataOnly="0" labelOnly="1" outline="0" fieldPosition="0">
        <references count="2">
          <reference field="4294967294" count="2">
            <x v="0"/>
            <x v="1"/>
          </reference>
          <reference field="2" count="1" selected="0">
            <x v="0"/>
          </reference>
        </references>
      </pivotArea>
    </format>
    <format dxfId="1458">
      <pivotArea dataOnly="0" labelOnly="1" outline="0" fieldPosition="0">
        <references count="2">
          <reference field="4294967294" count="2">
            <x v="0"/>
            <x v="1"/>
          </reference>
          <reference field="2" count="1" selected="0">
            <x v="1"/>
          </reference>
        </references>
      </pivotArea>
    </format>
    <format dxfId="1457">
      <pivotArea dataOnly="0" labelOnly="1" outline="0" fieldPosition="0">
        <references count="2">
          <reference field="4294967294" count="2">
            <x v="0"/>
            <x v="1"/>
          </reference>
          <reference field="2" count="1" selected="0">
            <x v="2"/>
          </reference>
        </references>
      </pivotArea>
    </format>
    <format dxfId="1456">
      <pivotArea dataOnly="0" labelOnly="1" outline="0" fieldPosition="0">
        <references count="2">
          <reference field="4294967294" count="2">
            <x v="0"/>
            <x v="1"/>
          </reference>
          <reference field="2" count="1" selected="0">
            <x v="3"/>
          </reference>
        </references>
      </pivotArea>
    </format>
    <format dxfId="1455">
      <pivotArea dataOnly="0" labelOnly="1" outline="0" fieldPosition="0">
        <references count="2">
          <reference field="4294967294" count="2">
            <x v="0"/>
            <x v="1"/>
          </reference>
          <reference field="2" count="1" selected="0">
            <x v="4"/>
          </reference>
        </references>
      </pivotArea>
    </format>
    <format dxfId="1454">
      <pivotArea dataOnly="0" labelOnly="1" outline="0" fieldPosition="0">
        <references count="2">
          <reference field="4294967294" count="2">
            <x v="0"/>
            <x v="1"/>
          </reference>
          <reference field="2" count="1" selected="0">
            <x v="5"/>
          </reference>
        </references>
      </pivotArea>
    </format>
    <format dxfId="1453">
      <pivotArea type="origin" dataOnly="0" labelOnly="1" outline="0" offset="A2" fieldPosition="0"/>
    </format>
    <format dxfId="1452">
      <pivotArea dataOnly="0" labelOnly="1" fieldPosition="0">
        <references count="1">
          <reference field="2" count="0"/>
        </references>
      </pivotArea>
    </format>
    <format dxfId="1451">
      <pivotArea field="2" dataOnly="0" labelOnly="1" grandCol="1" outline="0" offset="IV1" axis="axisCol" fieldPosition="0">
        <references count="1">
          <reference field="4294967294" count="1" selected="0">
            <x v="0"/>
          </reference>
        </references>
      </pivotArea>
    </format>
    <format dxfId="1450">
      <pivotArea field="2" dataOnly="0" labelOnly="1" grandCol="1" outline="0" offset="IV1" axis="axisCol" fieldPosition="0">
        <references count="1">
          <reference field="4294967294" count="1" selected="0">
            <x v="1"/>
          </reference>
        </references>
      </pivotArea>
    </format>
    <format dxfId="1449">
      <pivotArea field="2" dataOnly="0" labelOnly="1" grandCol="1" outline="0" offset="IV1" axis="axisCol" fieldPosition="0">
        <references count="1">
          <reference field="4294967294" count="1" selected="0">
            <x v="0"/>
          </reference>
        </references>
      </pivotArea>
    </format>
    <format dxfId="1448">
      <pivotArea field="2" dataOnly="0" labelOnly="1" grandCol="1" outline="0" offset="IV1" axis="axisCol" fieldPosition="0">
        <references count="1">
          <reference field="4294967294" count="1" selected="0">
            <x v="1"/>
          </reference>
        </references>
      </pivotArea>
    </format>
    <format dxfId="1447">
      <pivotArea field="2" grandRow="1" outline="0" collapsedLevelsAreSubtotals="1" axis="axisCol" fieldPosition="0">
        <references count="2">
          <reference field="4294967294" count="1" selected="0">
            <x v="1"/>
          </reference>
          <reference field="2" count="1" selected="0">
            <x v="0"/>
          </reference>
        </references>
      </pivotArea>
    </format>
    <format dxfId="1446">
      <pivotArea outline="0" collapsedLevelsAreSubtotals="1" fieldPosition="0"/>
    </format>
    <format dxfId="1445">
      <pivotArea type="origin" dataOnly="0" labelOnly="1" outline="0" offset="A2" fieldPosition="0"/>
    </format>
    <format dxfId="1444">
      <pivotArea field="37" type="button" dataOnly="0" labelOnly="1" outline="0" axis="axisRow" fieldPosition="0"/>
    </format>
    <format dxfId="1443">
      <pivotArea dataOnly="0" labelOnly="1" fieldPosition="0">
        <references count="1">
          <reference field="37" count="0"/>
        </references>
      </pivotArea>
    </format>
    <format dxfId="1442">
      <pivotArea dataOnly="0" labelOnly="1" grandRow="1" outline="0" fieldPosition="0"/>
    </format>
    <format dxfId="1441">
      <pivotArea dataOnly="0" labelOnly="1" fieldPosition="0">
        <references count="1">
          <reference field="2" count="0"/>
        </references>
      </pivotArea>
    </format>
    <format dxfId="1440">
      <pivotArea field="2" dataOnly="0" labelOnly="1" grandCol="1" outline="0" axis="axisCol" fieldPosition="0">
        <references count="1">
          <reference field="4294967294" count="1" selected="0">
            <x v="0"/>
          </reference>
        </references>
      </pivotArea>
    </format>
    <format dxfId="1439">
      <pivotArea field="2" dataOnly="0" labelOnly="1" grandCol="1" outline="0" axis="axisCol" fieldPosition="0">
        <references count="1">
          <reference field="4294967294" count="1" selected="0">
            <x v="1"/>
          </reference>
        </references>
      </pivotArea>
    </format>
    <format dxfId="1438">
      <pivotArea field="2" dataOnly="0" labelOnly="1" grandCol="1" outline="0" axis="axisCol" fieldPosition="0">
        <references count="1">
          <reference field="4294967294" count="1" selected="0">
            <x v="0"/>
          </reference>
        </references>
      </pivotArea>
    </format>
    <format dxfId="1437">
      <pivotArea field="2" dataOnly="0" labelOnly="1" grandCol="1" outline="0" axis="axisCol" fieldPosition="0">
        <references count="1">
          <reference field="4294967294" count="1" selected="0">
            <x v="1"/>
          </reference>
        </references>
      </pivotArea>
    </format>
    <format dxfId="1436">
      <pivotArea dataOnly="0" labelOnly="1" outline="0" fieldPosition="0">
        <references count="2">
          <reference field="4294967294" count="2">
            <x v="0"/>
            <x v="1"/>
          </reference>
          <reference field="2" count="1" selected="0">
            <x v="0"/>
          </reference>
        </references>
      </pivotArea>
    </format>
    <format dxfId="1435">
      <pivotArea dataOnly="0" labelOnly="1" outline="0" fieldPosition="0">
        <references count="2">
          <reference field="4294967294" count="2">
            <x v="0"/>
            <x v="1"/>
          </reference>
          <reference field="2" count="1" selected="0">
            <x v="1"/>
          </reference>
        </references>
      </pivotArea>
    </format>
    <format dxfId="1434">
      <pivotArea dataOnly="0" labelOnly="1" outline="0" fieldPosition="0">
        <references count="2">
          <reference field="4294967294" count="2">
            <x v="0"/>
            <x v="1"/>
          </reference>
          <reference field="2" count="1" selected="0">
            <x v="2"/>
          </reference>
        </references>
      </pivotArea>
    </format>
    <format dxfId="1433">
      <pivotArea dataOnly="0" labelOnly="1" outline="0" fieldPosition="0">
        <references count="2">
          <reference field="4294967294" count="2">
            <x v="0"/>
            <x v="1"/>
          </reference>
          <reference field="2" count="1" selected="0">
            <x v="3"/>
          </reference>
        </references>
      </pivotArea>
    </format>
    <format dxfId="1432">
      <pivotArea dataOnly="0" labelOnly="1" outline="0" fieldPosition="0">
        <references count="2">
          <reference field="4294967294" count="2">
            <x v="0"/>
            <x v="1"/>
          </reference>
          <reference field="2" count="1" selected="0">
            <x v="4"/>
          </reference>
        </references>
      </pivotArea>
    </format>
    <format dxfId="1431">
      <pivotArea dataOnly="0" labelOnly="1" outline="0" fieldPosition="0">
        <references count="2">
          <reference field="4294967294" count="2">
            <x v="0"/>
            <x v="1"/>
          </reference>
          <reference field="2" count="1" selected="0">
            <x v="5"/>
          </reference>
        </references>
      </pivotArea>
    </format>
    <format dxfId="1430">
      <pivotArea dataOnly="0" labelOnly="1" outline="0" fieldPosition="0">
        <references count="1">
          <reference field="37" count="0"/>
        </references>
      </pivotArea>
    </format>
    <format dxfId="1429">
      <pivotArea dataOnly="0" labelOnly="1" outline="0" fieldPosition="0">
        <references count="1">
          <reference field="37" count="0"/>
        </references>
      </pivotArea>
    </format>
    <format dxfId="1428">
      <pivotArea dataOnly="0" labelOnly="1" outline="0" fieldPosition="0">
        <references count="1">
          <reference field="37" count="0"/>
        </references>
      </pivotArea>
    </format>
    <format dxfId="1427">
      <pivotArea outline="0" collapsedLevelsAreSubtotals="1" fieldPosition="0">
        <references count="3">
          <reference field="4294967294" count="1" selected="0">
            <x v="0"/>
          </reference>
          <reference field="2" count="1" selected="0">
            <x v="0"/>
          </reference>
          <reference field="37" count="0" selected="0"/>
        </references>
      </pivotArea>
    </format>
    <format dxfId="1426">
      <pivotArea outline="0" collapsedLevelsAreSubtotals="1" fieldPosition="0">
        <references count="3">
          <reference field="4294967294" count="1" selected="0">
            <x v="0"/>
          </reference>
          <reference field="2" count="1" selected="0">
            <x v="0"/>
          </reference>
          <reference field="37" count="0" selected="0"/>
        </references>
      </pivotArea>
    </format>
    <format dxfId="1425">
      <pivotArea outline="0" collapsedLevelsAreSubtotals="1" fieldPosition="0">
        <references count="1">
          <reference field="37" count="0" selected="0"/>
        </references>
      </pivotArea>
    </format>
    <format dxfId="1424">
      <pivotArea field="37" type="button" dataOnly="0" labelOnly="1" outline="0" axis="axisRow" fieldPosition="0"/>
    </format>
    <format dxfId="1423">
      <pivotArea dataOnly="0" labelOnly="1" fieldPosition="0">
        <references count="1">
          <reference field="37" count="0"/>
        </references>
      </pivotArea>
    </format>
    <format dxfId="1422">
      <pivotArea field="2" dataOnly="0" labelOnly="1" grandCol="1" outline="0" axis="axisCol" fieldPosition="0">
        <references count="1">
          <reference field="4294967294" count="1" selected="0">
            <x v="0"/>
          </reference>
        </references>
      </pivotArea>
    </format>
    <format dxfId="1421">
      <pivotArea field="2" dataOnly="0" labelOnly="1" grandCol="1" outline="0" axis="axisCol" fieldPosition="0">
        <references count="1">
          <reference field="4294967294" count="1" selected="0">
            <x v="1"/>
          </reference>
        </references>
      </pivotArea>
    </format>
    <format dxfId="1420">
      <pivotArea field="2" dataOnly="0" labelOnly="1" grandCol="1" outline="0" axis="axisCol" fieldPosition="0">
        <references count="1">
          <reference field="4294967294" count="1" selected="0">
            <x v="0"/>
          </reference>
        </references>
      </pivotArea>
    </format>
    <format dxfId="1419">
      <pivotArea field="2" dataOnly="0" labelOnly="1" grandCol="1" outline="0" axis="axisCol" fieldPosition="0">
        <references count="1">
          <reference field="4294967294" count="1" selected="0">
            <x v="1"/>
          </reference>
        </references>
      </pivotArea>
    </format>
    <format dxfId="1418">
      <pivotArea dataOnly="0" labelOnly="1" outline="0" fieldPosition="0">
        <references count="2">
          <reference field="4294967294" count="2">
            <x v="0"/>
            <x v="1"/>
          </reference>
          <reference field="2" count="1" selected="0">
            <x v="0"/>
          </reference>
        </references>
      </pivotArea>
    </format>
    <format dxfId="1417">
      <pivotArea dataOnly="0" labelOnly="1" outline="0" fieldPosition="0">
        <references count="2">
          <reference field="4294967294" count="2">
            <x v="0"/>
            <x v="1"/>
          </reference>
          <reference field="2" count="1" selected="0">
            <x v="1"/>
          </reference>
        </references>
      </pivotArea>
    </format>
    <format dxfId="1416">
      <pivotArea dataOnly="0" labelOnly="1" outline="0" fieldPosition="0">
        <references count="2">
          <reference field="4294967294" count="2">
            <x v="0"/>
            <x v="1"/>
          </reference>
          <reference field="2" count="1" selected="0">
            <x v="2"/>
          </reference>
        </references>
      </pivotArea>
    </format>
    <format dxfId="1415">
      <pivotArea dataOnly="0" labelOnly="1" outline="0" fieldPosition="0">
        <references count="2">
          <reference field="4294967294" count="2">
            <x v="0"/>
            <x v="1"/>
          </reference>
          <reference field="2" count="1" selected="0">
            <x v="3"/>
          </reference>
        </references>
      </pivotArea>
    </format>
    <format dxfId="1414">
      <pivotArea dataOnly="0" labelOnly="1" outline="0" fieldPosition="0">
        <references count="2">
          <reference field="4294967294" count="2">
            <x v="0"/>
            <x v="1"/>
          </reference>
          <reference field="2" count="1" selected="0">
            <x v="4"/>
          </reference>
        </references>
      </pivotArea>
    </format>
    <format dxfId="1413">
      <pivotArea dataOnly="0" labelOnly="1" outline="0" fieldPosition="0">
        <references count="2">
          <reference field="4294967294" count="2">
            <x v="0"/>
            <x v="1"/>
          </reference>
          <reference field="2" count="1" selected="0">
            <x v="5"/>
          </reference>
        </references>
      </pivotArea>
    </format>
    <format dxfId="1412">
      <pivotArea outline="0" collapsedLevelsAreSubtotals="1" fieldPosition="0">
        <references count="1">
          <reference field="37" count="0" selected="0"/>
        </references>
      </pivotArea>
    </format>
    <format dxfId="1411">
      <pivotArea field="37" type="button" dataOnly="0" labelOnly="1" outline="0" axis="axisRow" fieldPosition="0"/>
    </format>
    <format dxfId="1410">
      <pivotArea dataOnly="0" labelOnly="1" fieldPosition="0">
        <references count="1">
          <reference field="37" count="0"/>
        </references>
      </pivotArea>
    </format>
    <format dxfId="1409">
      <pivotArea field="2" dataOnly="0" labelOnly="1" grandCol="1" outline="0" offset="IV256" axis="axisCol" fieldPosition="0">
        <references count="1">
          <reference field="4294967294" count="1" selected="0">
            <x v="0"/>
          </reference>
        </references>
      </pivotArea>
    </format>
    <format dxfId="1408">
      <pivotArea field="2" dataOnly="0" labelOnly="1" grandCol="1" outline="0" offset="IV256" axis="axisCol" fieldPosition="0">
        <references count="1">
          <reference field="4294967294" count="1" selected="0">
            <x v="1"/>
          </reference>
        </references>
      </pivotArea>
    </format>
    <format dxfId="1407">
      <pivotArea field="2" dataOnly="0" labelOnly="1" grandCol="1" outline="0" offset="IV256" axis="axisCol" fieldPosition="0">
        <references count="1">
          <reference field="4294967294" count="1" selected="0">
            <x v="0"/>
          </reference>
        </references>
      </pivotArea>
    </format>
    <format dxfId="1406">
      <pivotArea field="2" dataOnly="0" labelOnly="1" grandCol="1" outline="0" offset="IV256" axis="axisCol" fieldPosition="0">
        <references count="1">
          <reference field="4294967294" count="1" selected="0">
            <x v="1"/>
          </reference>
        </references>
      </pivotArea>
    </format>
    <format dxfId="1405">
      <pivotArea dataOnly="0" labelOnly="1" outline="0" fieldPosition="0">
        <references count="2">
          <reference field="4294967294" count="2">
            <x v="0"/>
            <x v="1"/>
          </reference>
          <reference field="2" count="1" selected="0">
            <x v="0"/>
          </reference>
        </references>
      </pivotArea>
    </format>
    <format dxfId="1404">
      <pivotArea dataOnly="0" labelOnly="1" outline="0" fieldPosition="0">
        <references count="2">
          <reference field="4294967294" count="2">
            <x v="0"/>
            <x v="1"/>
          </reference>
          <reference field="2" count="1" selected="0">
            <x v="1"/>
          </reference>
        </references>
      </pivotArea>
    </format>
    <format dxfId="1403">
      <pivotArea dataOnly="0" labelOnly="1" outline="0" fieldPosition="0">
        <references count="2">
          <reference field="4294967294" count="2">
            <x v="0"/>
            <x v="1"/>
          </reference>
          <reference field="2" count="1" selected="0">
            <x v="2"/>
          </reference>
        </references>
      </pivotArea>
    </format>
    <format dxfId="1402">
      <pivotArea dataOnly="0" labelOnly="1" outline="0" fieldPosition="0">
        <references count="2">
          <reference field="4294967294" count="2">
            <x v="0"/>
            <x v="1"/>
          </reference>
          <reference field="2" count="1" selected="0">
            <x v="3"/>
          </reference>
        </references>
      </pivotArea>
    </format>
    <format dxfId="1401">
      <pivotArea dataOnly="0" labelOnly="1" outline="0" fieldPosition="0">
        <references count="2">
          <reference field="4294967294" count="2">
            <x v="0"/>
            <x v="1"/>
          </reference>
          <reference field="2" count="1" selected="0">
            <x v="4"/>
          </reference>
        </references>
      </pivotArea>
    </format>
    <format dxfId="1400">
      <pivotArea dataOnly="0" labelOnly="1" outline="0" fieldPosition="0">
        <references count="2">
          <reference field="4294967294" count="2">
            <x v="0"/>
            <x v="1"/>
          </reference>
          <reference field="2" count="1" selected="0">
            <x v="5"/>
          </reference>
        </references>
      </pivotArea>
    </format>
    <format dxfId="1399">
      <pivotArea outline="0" collapsedLevelsAreSubtotals="1" fieldPosition="0">
        <references count="1">
          <reference field="37" count="0" selected="0"/>
        </references>
      </pivotArea>
    </format>
    <format dxfId="1398">
      <pivotArea dataOnly="0" labelOnly="1" fieldPosition="0">
        <references count="1">
          <reference field="37" count="0"/>
        </references>
      </pivotArea>
    </format>
    <format dxfId="1397">
      <pivotArea outline="0" collapsedLevelsAreSubtotals="1" fieldPosition="0">
        <references count="1">
          <reference field="37" count="0" selected="0"/>
        </references>
      </pivotArea>
    </format>
    <format dxfId="1396">
      <pivotArea dataOnly="0" labelOnly="1" fieldPosition="0">
        <references count="1">
          <reference field="37" count="0"/>
        </references>
      </pivotArea>
    </format>
    <format dxfId="1395">
      <pivotArea field="37" type="button" dataOnly="0" labelOnly="1" outline="0" axis="axisRow" fieldPosition="0"/>
    </format>
    <format dxfId="1394">
      <pivotArea field="2" dataOnly="0" labelOnly="1" grandCol="1" outline="0" offset="IV256" axis="axisCol" fieldPosition="0">
        <references count="1">
          <reference field="4294967294" count="1" selected="0">
            <x v="0"/>
          </reference>
        </references>
      </pivotArea>
    </format>
    <format dxfId="1393">
      <pivotArea field="2" dataOnly="0" labelOnly="1" grandCol="1" outline="0" offset="IV256" axis="axisCol" fieldPosition="0">
        <references count="1">
          <reference field="4294967294" count="1" selected="0">
            <x v="1"/>
          </reference>
        </references>
      </pivotArea>
    </format>
    <format dxfId="1392">
      <pivotArea field="2" dataOnly="0" labelOnly="1" grandCol="1" outline="0" offset="IV256" axis="axisCol" fieldPosition="0">
        <references count="1">
          <reference field="4294967294" count="1" selected="0">
            <x v="0"/>
          </reference>
        </references>
      </pivotArea>
    </format>
    <format dxfId="1391">
      <pivotArea field="2" dataOnly="0" labelOnly="1" grandCol="1" outline="0" offset="IV256" axis="axisCol" fieldPosition="0">
        <references count="1">
          <reference field="4294967294" count="1" selected="0">
            <x v="1"/>
          </reference>
        </references>
      </pivotArea>
    </format>
    <format dxfId="1390">
      <pivotArea dataOnly="0" labelOnly="1" outline="0" fieldPosition="0">
        <references count="2">
          <reference field="4294967294" count="2">
            <x v="0"/>
            <x v="1"/>
          </reference>
          <reference field="2" count="1" selected="0">
            <x v="0"/>
          </reference>
        </references>
      </pivotArea>
    </format>
    <format dxfId="1389">
      <pivotArea dataOnly="0" labelOnly="1" outline="0" fieldPosition="0">
        <references count="2">
          <reference field="4294967294" count="2">
            <x v="0"/>
            <x v="1"/>
          </reference>
          <reference field="2" count="1" selected="0">
            <x v="1"/>
          </reference>
        </references>
      </pivotArea>
    </format>
    <format dxfId="1388">
      <pivotArea dataOnly="0" labelOnly="1" outline="0" fieldPosition="0">
        <references count="2">
          <reference field="4294967294" count="2">
            <x v="0"/>
            <x v="1"/>
          </reference>
          <reference field="2" count="1" selected="0">
            <x v="2"/>
          </reference>
        </references>
      </pivotArea>
    </format>
    <format dxfId="1387">
      <pivotArea dataOnly="0" labelOnly="1" outline="0" fieldPosition="0">
        <references count="2">
          <reference field="4294967294" count="2">
            <x v="0"/>
            <x v="1"/>
          </reference>
          <reference field="2" count="1" selected="0">
            <x v="3"/>
          </reference>
        </references>
      </pivotArea>
    </format>
    <format dxfId="1386">
      <pivotArea dataOnly="0" labelOnly="1" outline="0" fieldPosition="0">
        <references count="2">
          <reference field="4294967294" count="2">
            <x v="0"/>
            <x v="1"/>
          </reference>
          <reference field="2" count="1" selected="0">
            <x v="4"/>
          </reference>
        </references>
      </pivotArea>
    </format>
    <format dxfId="1385">
      <pivotArea dataOnly="0" labelOnly="1" outline="0" fieldPosition="0">
        <references count="2">
          <reference field="4294967294" count="2">
            <x v="0"/>
            <x v="1"/>
          </reference>
          <reference field="2" count="1" selected="0">
            <x v="5"/>
          </reference>
        </references>
      </pivotArea>
    </format>
    <format dxfId="1384">
      <pivotArea grandRow="1" outline="0" collapsedLevelsAreSubtotals="1" fieldPosition="0"/>
    </format>
    <format dxfId="1383">
      <pivotArea dataOnly="0" labelOnly="1" grandRow="1" outline="0" fieldPosition="0"/>
    </format>
    <format dxfId="1382">
      <pivotArea type="origin" dataOnly="0" labelOnly="1" outline="0" offset="A2" fieldPosition="0"/>
    </format>
    <format dxfId="1381">
      <pivotArea dataOnly="0" labelOnly="1" fieldPosition="0">
        <references count="1">
          <reference field="2" count="6">
            <x v="0"/>
            <x v="1"/>
            <x v="2"/>
            <x v="3"/>
            <x v="4"/>
            <x v="5"/>
          </reference>
        </references>
      </pivotArea>
    </format>
    <format dxfId="1380">
      <pivotArea field="2" dataOnly="0" labelOnly="1" grandCol="1" outline="0" offset="IV1" axis="axisCol" fieldPosition="0">
        <references count="1">
          <reference field="4294967294" count="1" selected="0">
            <x v="0"/>
          </reference>
        </references>
      </pivotArea>
    </format>
    <format dxfId="1379">
      <pivotArea field="2" dataOnly="0" labelOnly="1" grandCol="1" outline="0" offset="IV1" axis="axisCol" fieldPosition="0">
        <references count="1">
          <reference field="4294967294" count="1" selected="0">
            <x v="1"/>
          </reference>
        </references>
      </pivotArea>
    </format>
    <format dxfId="1378">
      <pivotArea field="2" dataOnly="0" labelOnly="1" grandCol="1" outline="0" offset="IV1" axis="axisCol" fieldPosition="0">
        <references count="1">
          <reference field="4294967294" count="1" selected="0">
            <x v="0"/>
          </reference>
        </references>
      </pivotArea>
    </format>
    <format dxfId="1377">
      <pivotArea field="2" dataOnly="0" labelOnly="1" grandCol="1" outline="0" offset="IV1" axis="axisCol" fieldPosition="0">
        <references count="1">
          <reference field="4294967294" count="1" selected="0">
            <x v="1"/>
          </reference>
        </references>
      </pivotArea>
    </format>
    <format dxfId="1376">
      <pivotArea outline="0" collapsedLevelsAreSubtotals="1" fieldPosition="0">
        <references count="3">
          <reference field="4294967294" count="1" selected="0">
            <x v="1"/>
          </reference>
          <reference field="2" count="1" selected="0">
            <x v="0"/>
          </reference>
          <reference field="37" count="0" selected="0"/>
        </references>
      </pivotArea>
    </format>
    <format dxfId="1375">
      <pivotArea outline="0" collapsedLevelsAreSubtotals="1" fieldPosition="0">
        <references count="3">
          <reference field="4294967294" count="1" selected="0">
            <x v="1"/>
          </reference>
          <reference field="2" count="1" selected="0">
            <x v="0"/>
          </reference>
          <reference field="37" count="0" selected="0"/>
        </references>
      </pivotArea>
    </format>
    <format dxfId="1374">
      <pivotArea outline="0" collapsedLevelsAreSubtotals="1" fieldPosition="0">
        <references count="3">
          <reference field="4294967294" count="1" selected="0">
            <x v="1"/>
          </reference>
          <reference field="2" count="1" selected="0">
            <x v="1"/>
          </reference>
          <reference field="37" count="0" selected="0"/>
        </references>
      </pivotArea>
    </format>
    <format dxfId="1373">
      <pivotArea outline="0" collapsedLevelsAreSubtotals="1" fieldPosition="0">
        <references count="3">
          <reference field="4294967294" count="1" selected="0">
            <x v="1"/>
          </reference>
          <reference field="2" count="1" selected="0">
            <x v="1"/>
          </reference>
          <reference field="37" count="0" selected="0"/>
        </references>
      </pivotArea>
    </format>
    <format dxfId="1372">
      <pivotArea outline="0" collapsedLevelsAreSubtotals="1" fieldPosition="0">
        <references count="2">
          <reference field="4294967294" count="1" selected="0">
            <x v="1"/>
          </reference>
          <reference field="2" count="1" selected="0">
            <x v="2"/>
          </reference>
        </references>
      </pivotArea>
    </format>
    <format dxfId="1371">
      <pivotArea outline="0" collapsedLevelsAreSubtotals="1" fieldPosition="0">
        <references count="2">
          <reference field="4294967294" count="1" selected="0">
            <x v="1"/>
          </reference>
          <reference field="2" count="1" selected="0">
            <x v="2"/>
          </reference>
        </references>
      </pivotArea>
    </format>
    <format dxfId="1370">
      <pivotArea outline="0" collapsedLevelsAreSubtotals="1" fieldPosition="0">
        <references count="3">
          <reference field="4294967294" count="1" selected="0">
            <x v="1"/>
          </reference>
          <reference field="2" count="1" selected="0">
            <x v="3"/>
          </reference>
          <reference field="37" count="0" selected="0"/>
        </references>
      </pivotArea>
    </format>
    <format dxfId="1369">
      <pivotArea outline="0" collapsedLevelsAreSubtotals="1" fieldPosition="0">
        <references count="3">
          <reference field="4294967294" count="1" selected="0">
            <x v="1"/>
          </reference>
          <reference field="2" count="1" selected="0">
            <x v="3"/>
          </reference>
          <reference field="37" count="0" selected="0"/>
        </references>
      </pivotArea>
    </format>
    <format dxfId="1368">
      <pivotArea field="2" grandRow="1" outline="0" collapsedLevelsAreSubtotals="1" axis="axisCol" fieldPosition="0">
        <references count="2">
          <reference field="4294967294" count="1" selected="0">
            <x v="1"/>
          </reference>
          <reference field="2" count="1" selected="0">
            <x v="3"/>
          </reference>
        </references>
      </pivotArea>
    </format>
    <format dxfId="1367">
      <pivotArea field="2" grandRow="1" outline="0" collapsedLevelsAreSubtotals="1" axis="axisCol" fieldPosition="0">
        <references count="2">
          <reference field="4294967294" count="1" selected="0">
            <x v="1"/>
          </reference>
          <reference field="2" count="1" selected="0">
            <x v="1"/>
          </reference>
        </references>
      </pivotArea>
    </format>
    <format dxfId="1366">
      <pivotArea field="2" grandRow="1" outline="0" collapsedLevelsAreSubtotals="1" axis="axisCol" fieldPosition="0">
        <references count="2">
          <reference field="4294967294" count="1" selected="0">
            <x v="1"/>
          </reference>
          <reference field="2" count="1" selected="0">
            <x v="1"/>
          </reference>
        </references>
      </pivotArea>
    </format>
    <format dxfId="1365">
      <pivotArea field="2" grandRow="1" outline="0" collapsedLevelsAreSubtotals="1" axis="axisCol" fieldPosition="0">
        <references count="2">
          <reference field="4294967294" count="1" selected="0">
            <x v="1"/>
          </reference>
          <reference field="2" count="1" selected="0">
            <x v="1"/>
          </reference>
        </references>
      </pivotArea>
    </format>
    <format dxfId="1364">
      <pivotArea outline="0" collapsedLevelsAreSubtotals="1" fieldPosition="0">
        <references count="3">
          <reference field="4294967294" count="1" selected="0">
            <x v="1"/>
          </reference>
          <reference field="2" count="1" selected="0">
            <x v="4"/>
          </reference>
          <reference field="37" count="0" selected="0"/>
        </references>
      </pivotArea>
    </format>
    <format dxfId="1363">
      <pivotArea outline="0" collapsedLevelsAreSubtotals="1" fieldPosition="0">
        <references count="3">
          <reference field="4294967294" count="1" selected="0">
            <x v="1"/>
          </reference>
          <reference field="2" count="1" selected="0">
            <x v="4"/>
          </reference>
          <reference field="37" count="0" selected="0"/>
        </references>
      </pivotArea>
    </format>
    <format dxfId="1362">
      <pivotArea field="2" grandRow="1" outline="0" collapsedLevelsAreSubtotals="1" axis="axisCol" fieldPosition="0">
        <references count="2">
          <reference field="4294967294" count="1" selected="0">
            <x v="1"/>
          </reference>
          <reference field="2" count="1" selected="0">
            <x v="4"/>
          </reference>
        </references>
      </pivotArea>
    </format>
    <format dxfId="1361">
      <pivotArea outline="0" collapsedLevelsAreSubtotals="1" fieldPosition="0">
        <references count="3">
          <reference field="4294967294" count="1" selected="0">
            <x v="1"/>
          </reference>
          <reference field="2" count="1" selected="0">
            <x v="5"/>
          </reference>
          <reference field="37" count="0" selected="0"/>
        </references>
      </pivotArea>
    </format>
    <format dxfId="1360">
      <pivotArea outline="0" collapsedLevelsAreSubtotals="1" fieldPosition="0">
        <references count="3">
          <reference field="4294967294" count="1" selected="0">
            <x v="1"/>
          </reference>
          <reference field="2" count="1" selected="0">
            <x v="5"/>
          </reference>
          <reference field="37" count="0" selected="0"/>
        </references>
      </pivotArea>
    </format>
    <format dxfId="1359">
      <pivotArea field="2" grandRow="1" outline="0" collapsedLevelsAreSubtotals="1" axis="axisCol" fieldPosition="0">
        <references count="2">
          <reference field="4294967294" count="1" selected="0">
            <x v="1"/>
          </reference>
          <reference field="2" count="1" selected="0">
            <x v="5"/>
          </reference>
        </references>
      </pivotArea>
    </format>
    <format dxfId="1358">
      <pivotArea field="37" grandCol="1" outline="0" collapsedLevelsAreSubtotals="1" axis="axisRow" fieldPosition="0">
        <references count="2">
          <reference field="4294967294" count="1" selected="0">
            <x v="1"/>
          </reference>
          <reference field="37" count="0" selected="0"/>
        </references>
      </pivotArea>
    </format>
    <format dxfId="1357">
      <pivotArea field="37" grandCol="1" outline="0" collapsedLevelsAreSubtotals="1" axis="axisRow" fieldPosition="0">
        <references count="2">
          <reference field="4294967294" count="1" selected="0">
            <x v="1"/>
          </reference>
          <reference field="37" count="0" selected="0"/>
        </references>
      </pivotArea>
    </format>
    <format dxfId="1356">
      <pivotArea grandRow="1" grandCol="1" outline="0" collapsedLevelsAreSubtotals="1" fieldPosition="0">
        <references count="1">
          <reference field="4294967294" count="1" selected="0">
            <x v="1"/>
          </reference>
        </references>
      </pivotArea>
    </format>
    <format dxfId="1355">
      <pivotArea field="37" grandCol="1" outline="0" collapsedLevelsAreSubtotals="1" axis="axisRow" fieldPosition="0">
        <references count="2">
          <reference field="4294967294" count="1" selected="0">
            <x v="0"/>
          </reference>
          <reference field="37" count="0" selected="0"/>
        </references>
      </pivotArea>
    </format>
    <format dxfId="1354">
      <pivotArea outline="0" collapsedLevelsAreSubtotals="1" fieldPosition="0">
        <references count="3">
          <reference field="4294967294" count="1" selected="0">
            <x v="0"/>
          </reference>
          <reference field="2" count="1" selected="0">
            <x v="5"/>
          </reference>
          <reference field="37" count="0" selected="0"/>
        </references>
      </pivotArea>
    </format>
    <format dxfId="1353">
      <pivotArea outline="0" collapsedLevelsAreSubtotals="1" fieldPosition="0">
        <references count="3">
          <reference field="4294967294" count="1" selected="0">
            <x v="0"/>
          </reference>
          <reference field="2" count="1" selected="0">
            <x v="4"/>
          </reference>
          <reference field="37" count="0" selected="0"/>
        </references>
      </pivotArea>
    </format>
    <format dxfId="1352">
      <pivotArea outline="0" collapsedLevelsAreSubtotals="1" fieldPosition="0">
        <references count="3">
          <reference field="4294967294" count="1" selected="0">
            <x v="0"/>
          </reference>
          <reference field="2" count="1" selected="0">
            <x v="3"/>
          </reference>
          <reference field="37" count="0" selected="0"/>
        </references>
      </pivotArea>
    </format>
    <format dxfId="1351">
      <pivotArea outline="0" collapsedLevelsAreSubtotals="1" fieldPosition="0">
        <references count="3">
          <reference field="4294967294" count="1" selected="0">
            <x v="0"/>
          </reference>
          <reference field="2" count="1" selected="0">
            <x v="2"/>
          </reference>
          <reference field="37" count="0" selected="0"/>
        </references>
      </pivotArea>
    </format>
    <format dxfId="1350">
      <pivotArea outline="0" collapsedLevelsAreSubtotals="1" fieldPosition="0">
        <references count="3">
          <reference field="4294967294" count="1" selected="0">
            <x v="0"/>
          </reference>
          <reference field="2" count="1" selected="0">
            <x v="1"/>
          </reference>
          <reference field="37" count="0" selected="0"/>
        </references>
      </pivotArea>
    </format>
    <format dxfId="1349">
      <pivotArea outline="0" collapsedLevelsAreSubtotals="1" fieldPosition="0">
        <references count="3">
          <reference field="4294967294" count="1" selected="0">
            <x v="0"/>
          </reference>
          <reference field="2" count="1" selected="0">
            <x v="0"/>
          </reference>
          <reference field="37" count="0" selected="0"/>
        </references>
      </pivotArea>
    </format>
    <format dxfId="1348">
      <pivotArea type="all" dataOnly="0" outline="0" fieldPosition="0"/>
    </format>
    <format dxfId="1347">
      <pivotArea outline="0" collapsedLevelsAreSubtotals="1" fieldPosition="0"/>
    </format>
    <format dxfId="1346">
      <pivotArea type="origin" dataOnly="0" labelOnly="1" outline="0" fieldPosition="0"/>
    </format>
    <format dxfId="1345">
      <pivotArea field="2" type="button" dataOnly="0" labelOnly="1" outline="0" axis="axisCol" fieldPosition="0"/>
    </format>
    <format dxfId="1344">
      <pivotArea field="-2" type="button" dataOnly="0" labelOnly="1" outline="0" axis="axisCol" fieldPosition="1"/>
    </format>
    <format dxfId="1343">
      <pivotArea type="topRight" dataOnly="0" labelOnly="1" outline="0" fieldPosition="0"/>
    </format>
    <format dxfId="1342">
      <pivotArea field="37" type="button" dataOnly="0" labelOnly="1" outline="0" axis="axisRow" fieldPosition="0"/>
    </format>
    <format dxfId="1341">
      <pivotArea dataOnly="0" labelOnly="1" fieldPosition="0">
        <references count="1">
          <reference field="37" count="0"/>
        </references>
      </pivotArea>
    </format>
    <format dxfId="1340">
      <pivotArea dataOnly="0" labelOnly="1" grandRow="1" outline="0" fieldPosition="0"/>
    </format>
    <format dxfId="1339">
      <pivotArea dataOnly="0" labelOnly="1" fieldPosition="0">
        <references count="1">
          <reference field="2" count="6">
            <x v="0"/>
            <x v="1"/>
            <x v="2"/>
            <x v="3"/>
            <x v="4"/>
            <x v="5"/>
          </reference>
        </references>
      </pivotArea>
    </format>
    <format dxfId="1338">
      <pivotArea field="2" dataOnly="0" labelOnly="1" grandCol="1" outline="0" axis="axisCol" fieldPosition="0">
        <references count="1">
          <reference field="4294967294" count="1" selected="0">
            <x v="0"/>
          </reference>
        </references>
      </pivotArea>
    </format>
    <format dxfId="1337">
      <pivotArea field="2" dataOnly="0" labelOnly="1" grandCol="1" outline="0" axis="axisCol" fieldPosition="0">
        <references count="1">
          <reference field="4294967294" count="1" selected="0">
            <x v="1"/>
          </reference>
        </references>
      </pivotArea>
    </format>
    <format dxfId="1336">
      <pivotArea field="2" dataOnly="0" labelOnly="1" grandCol="1" outline="0" axis="axisCol" fieldPosition="0">
        <references count="1">
          <reference field="4294967294" count="1" selected="0">
            <x v="0"/>
          </reference>
        </references>
      </pivotArea>
    </format>
    <format dxfId="1335">
      <pivotArea field="2" dataOnly="0" labelOnly="1" grandCol="1" outline="0" axis="axisCol" fieldPosition="0">
        <references count="1">
          <reference field="4294967294" count="1" selected="0">
            <x v="1"/>
          </reference>
        </references>
      </pivotArea>
    </format>
    <format dxfId="1334">
      <pivotArea dataOnly="0" labelOnly="1" outline="0" fieldPosition="0">
        <references count="2">
          <reference field="4294967294" count="2">
            <x v="0"/>
            <x v="1"/>
          </reference>
          <reference field="2" count="1" selected="0">
            <x v="0"/>
          </reference>
        </references>
      </pivotArea>
    </format>
    <format dxfId="1333">
      <pivotArea dataOnly="0" labelOnly="1" outline="0" fieldPosition="0">
        <references count="2">
          <reference field="4294967294" count="2">
            <x v="0"/>
            <x v="1"/>
          </reference>
          <reference field="2" count="1" selected="0">
            <x v="1"/>
          </reference>
        </references>
      </pivotArea>
    </format>
    <format dxfId="1332">
      <pivotArea dataOnly="0" labelOnly="1" outline="0" fieldPosition="0">
        <references count="2">
          <reference field="4294967294" count="2">
            <x v="0"/>
            <x v="1"/>
          </reference>
          <reference field="2" count="1" selected="0">
            <x v="2"/>
          </reference>
        </references>
      </pivotArea>
    </format>
    <format dxfId="1331">
      <pivotArea dataOnly="0" labelOnly="1" outline="0" fieldPosition="0">
        <references count="2">
          <reference field="4294967294" count="2">
            <x v="0"/>
            <x v="1"/>
          </reference>
          <reference field="2" count="1" selected="0">
            <x v="3"/>
          </reference>
        </references>
      </pivotArea>
    </format>
    <format dxfId="1330">
      <pivotArea dataOnly="0" labelOnly="1" outline="0" fieldPosition="0">
        <references count="2">
          <reference field="4294967294" count="2">
            <x v="0"/>
            <x v="1"/>
          </reference>
          <reference field="2" count="1" selected="0">
            <x v="4"/>
          </reference>
        </references>
      </pivotArea>
    </format>
    <format dxfId="1329">
      <pivotArea dataOnly="0" labelOnly="1" outline="0" fieldPosition="0">
        <references count="2">
          <reference field="4294967294" count="2">
            <x v="0"/>
            <x v="1"/>
          </reference>
          <reference field="2" count="1" selected="0">
            <x v="5"/>
          </reference>
        </references>
      </pivotArea>
    </format>
    <format dxfId="1328">
      <pivotArea field="2" grandRow="1" outline="0" collapsedLevelsAreSubtotals="1" axis="axisCol" fieldPosition="0">
        <references count="2">
          <reference field="4294967294" count="1" selected="0">
            <x v="0"/>
          </reference>
          <reference field="2" count="1" selected="0">
            <x v="1"/>
          </reference>
        </references>
      </pivotArea>
    </format>
    <format dxfId="1327">
      <pivotArea field="2" grandRow="1" outline="0" collapsedLevelsAreSubtotals="1" axis="axisCol" fieldPosition="0">
        <references count="2">
          <reference field="4294967294" count="1" selected="0">
            <x v="0"/>
          </reference>
          <reference field="2" count="1" selected="0">
            <x v="1"/>
          </reference>
        </references>
      </pivotArea>
    </format>
    <format dxfId="1326">
      <pivotArea field="2" grandRow="1" outline="0" collapsedLevelsAreSubtotals="1" axis="axisCol" fieldPosition="0">
        <references count="2">
          <reference field="4294967294" count="1" selected="0">
            <x v="0"/>
          </reference>
          <reference field="2" count="1" selected="0">
            <x v="1"/>
          </reference>
        </references>
      </pivotArea>
    </format>
    <format dxfId="1325">
      <pivotArea field="2" grandRow="1" outline="0" collapsedLevelsAreSubtotals="1" axis="axisCol" fieldPosition="0">
        <references count="2">
          <reference field="4294967294" count="2" selected="0">
            <x v="0"/>
            <x v="1"/>
          </reference>
          <reference field="2" count="3" selected="0">
            <x v="0"/>
            <x v="1"/>
            <x v="2"/>
          </reference>
        </references>
      </pivotArea>
    </format>
    <format dxfId="1324">
      <pivotArea field="2" grandRow="1" outline="0" collapsedLevelsAreSubtotals="1" axis="axisCol" fieldPosition="0">
        <references count="2">
          <reference field="4294967294" count="2" selected="0">
            <x v="0"/>
            <x v="1"/>
          </reference>
          <reference field="2" count="2" selected="0">
            <x v="3"/>
            <x v="4"/>
          </reference>
        </references>
      </pivotArea>
    </format>
    <format dxfId="1323">
      <pivotArea field="2" grandRow="1" outline="0" collapsedLevelsAreSubtotals="1" axis="axisCol" fieldPosition="0">
        <references count="2">
          <reference field="4294967294" count="1" selected="0">
            <x v="0"/>
          </reference>
          <reference field="2" count="1" selected="0">
            <x v="5"/>
          </reference>
        </references>
      </pivotArea>
    </format>
    <format dxfId="1322">
      <pivotArea field="2" grandRow="1" outline="0" collapsedLevelsAreSubtotals="1" axis="axisCol" fieldPosition="0">
        <references count="2">
          <reference field="4294967294" count="1" selected="0">
            <x v="1"/>
          </reference>
          <reference field="2" count="1" selected="0">
            <x v="5"/>
          </reference>
        </references>
      </pivotArea>
    </format>
    <format dxfId="1321">
      <pivotArea field="2" grandRow="1" outline="0" collapsedLevelsAreSubtotals="1" axis="axisCol" fieldPosition="0">
        <references count="2">
          <reference field="4294967294" count="2" selected="0">
            <x v="0"/>
            <x v="1"/>
          </reference>
          <reference field="2" count="1" selected="0">
            <x v="6"/>
          </reference>
        </references>
      </pivotArea>
    </format>
    <format dxfId="1320">
      <pivotArea grandRow="1" grandCol="1" outline="0" collapsedLevelsAreSubtotals="1" fieldPosition="0">
        <references count="1">
          <reference field="4294967294" count="2" selected="0">
            <x v="0"/>
            <x v="1"/>
          </reference>
        </references>
      </pivotArea>
    </format>
    <format dxfId="1319">
      <pivotArea field="2" grandRow="1" outline="0" collapsedLevelsAreSubtotals="1" axis="axisCol" fieldPosition="0">
        <references count="2">
          <reference field="4294967294" count="1" selected="0">
            <x v="1"/>
          </reference>
          <reference field="2" count="1" selected="0">
            <x v="5"/>
          </reference>
        </references>
      </pivotArea>
    </format>
    <format dxfId="1318">
      <pivotArea field="2" grandRow="1" outline="0" collapsedLevelsAreSubtotals="1" axis="axisCol" fieldPosition="0">
        <references count="2">
          <reference field="4294967294" count="1" selected="0">
            <x v="0"/>
          </reference>
          <reference field="2" count="1" selected="0">
            <x v="6"/>
          </reference>
        </references>
      </pivotArea>
    </format>
    <format dxfId="1317">
      <pivotArea field="2" grandRow="1" outline="0" collapsedLevelsAreSubtotals="1" axis="axisCol" fieldPosition="0">
        <references count="2">
          <reference field="4294967294" count="1" selected="0">
            <x v="1"/>
          </reference>
          <reference field="2" count="1" selected="0">
            <x v="6"/>
          </reference>
        </references>
      </pivotArea>
    </format>
    <format dxfId="1316">
      <pivotArea grandRow="1" grandCol="1" outline="0" collapsedLevelsAreSubtotals="1" fieldPosition="0">
        <references count="1">
          <reference field="4294967294" count="1" selected="0">
            <x v="0"/>
          </reference>
        </references>
      </pivotArea>
    </format>
    <format dxfId="1315">
      <pivotArea grandRow="1" grandCol="1" outline="0" collapsedLevelsAreSubtotals="1" fieldPosition="0">
        <references count="1">
          <reference field="4294967294" count="1" selected="0">
            <x v="1"/>
          </reference>
        </references>
      </pivotArea>
    </format>
    <format dxfId="1314">
      <pivotArea dataOnly="0" labelOnly="1" grandRow="1" outline="0" fieldPosition="0"/>
    </format>
    <format dxfId="1313">
      <pivotArea field="37" type="button" dataOnly="0" labelOnly="1" outline="0" axis="axisRow" fieldPosition="0"/>
    </format>
    <format dxfId="1312">
      <pivotArea field="2" dataOnly="0" labelOnly="1" grandCol="1" outline="0" offset="IV256" axis="axisCol" fieldPosition="0">
        <references count="1">
          <reference field="4294967294" count="1" selected="0">
            <x v="0"/>
          </reference>
        </references>
      </pivotArea>
    </format>
    <format dxfId="1311">
      <pivotArea field="2" dataOnly="0" labelOnly="1" grandCol="1" outline="0" offset="IV256" axis="axisCol" fieldPosition="0">
        <references count="1">
          <reference field="4294967294" count="1" selected="0">
            <x v="1"/>
          </reference>
        </references>
      </pivotArea>
    </format>
    <format dxfId="1310">
      <pivotArea field="2" dataOnly="0" labelOnly="1" grandCol="1" outline="0" offset="IV256" axis="axisCol" fieldPosition="0">
        <references count="1">
          <reference field="4294967294" count="1" selected="0">
            <x v="0"/>
          </reference>
        </references>
      </pivotArea>
    </format>
    <format dxfId="1309">
      <pivotArea field="2" dataOnly="0" labelOnly="1" grandCol="1" outline="0" offset="IV256" axis="axisCol" fieldPosition="0">
        <references count="1">
          <reference field="4294967294" count="1" selected="0">
            <x v="1"/>
          </reference>
        </references>
      </pivotArea>
    </format>
    <format dxfId="1308">
      <pivotArea dataOnly="0" labelOnly="1" outline="0" fieldPosition="0">
        <references count="2">
          <reference field="4294967294" count="2">
            <x v="0"/>
            <x v="1"/>
          </reference>
          <reference field="2" count="1" selected="0">
            <x v="0"/>
          </reference>
        </references>
      </pivotArea>
    </format>
    <format dxfId="1307">
      <pivotArea dataOnly="0" labelOnly="1" outline="0" fieldPosition="0">
        <references count="2">
          <reference field="4294967294" count="2">
            <x v="0"/>
            <x v="1"/>
          </reference>
          <reference field="2" count="1" selected="0">
            <x v="1"/>
          </reference>
        </references>
      </pivotArea>
    </format>
    <format dxfId="1306">
      <pivotArea dataOnly="0" labelOnly="1" outline="0" fieldPosition="0">
        <references count="2">
          <reference field="4294967294" count="2">
            <x v="0"/>
            <x v="1"/>
          </reference>
          <reference field="2" count="1" selected="0">
            <x v="2"/>
          </reference>
        </references>
      </pivotArea>
    </format>
    <format dxfId="1305">
      <pivotArea dataOnly="0" labelOnly="1" outline="0" fieldPosition="0">
        <references count="2">
          <reference field="4294967294" count="2">
            <x v="0"/>
            <x v="1"/>
          </reference>
          <reference field="2" count="1" selected="0">
            <x v="3"/>
          </reference>
        </references>
      </pivotArea>
    </format>
    <format dxfId="1304">
      <pivotArea dataOnly="0" labelOnly="1" outline="0" fieldPosition="0">
        <references count="2">
          <reference field="4294967294" count="2">
            <x v="0"/>
            <x v="1"/>
          </reference>
          <reference field="2" count="1" selected="0">
            <x v="4"/>
          </reference>
        </references>
      </pivotArea>
    </format>
    <format dxfId="1303">
      <pivotArea dataOnly="0" labelOnly="1" outline="0" fieldPosition="0">
        <references count="2">
          <reference field="4294967294" count="2">
            <x v="0"/>
            <x v="1"/>
          </reference>
          <reference field="2" count="1" selected="0">
            <x v="5"/>
          </reference>
        </references>
      </pivotArea>
    </format>
    <format dxfId="1302">
      <pivotArea dataOnly="0" labelOnly="1" outline="0" fieldPosition="0">
        <references count="2">
          <reference field="4294967294" count="2">
            <x v="0"/>
            <x v="1"/>
          </reference>
          <reference field="2" count="1" selected="0">
            <x v="6"/>
          </reference>
        </references>
      </pivotArea>
    </format>
    <format dxfId="1301">
      <pivotArea outline="0" collapsedLevelsAreSubtotals="1" fieldPosition="0">
        <references count="3">
          <reference field="4294967294" count="1" selected="0">
            <x v="1"/>
          </reference>
          <reference field="2" count="1" selected="0">
            <x v="6"/>
          </reference>
          <reference field="37" count="0" selected="0"/>
        </references>
      </pivotArea>
    </format>
  </formats>
  <conditionalFormats count="8">
    <conditionalFormat priority="22">
      <pivotAreas count="1">
        <pivotArea type="data" outline="0" collapsedLevelsAreSubtotals="1" fieldPosition="0">
          <references count="3">
            <reference field="4294967294" count="1" selected="0">
              <x v="1"/>
            </reference>
            <reference field="2" count="1" selected="0">
              <x v="0"/>
            </reference>
            <reference field="37" count="4" selected="0">
              <x v="1"/>
              <x v="2"/>
              <x v="3"/>
              <x v="4"/>
            </reference>
          </references>
        </pivotArea>
      </pivotAreas>
    </conditionalFormat>
    <conditionalFormat priority="21">
      <pivotAreas count="1">
        <pivotArea type="data" outline="0" collapsedLevelsAreSubtotals="1" fieldPosition="0">
          <references count="3">
            <reference field="4294967294" count="1" selected="0">
              <x v="1"/>
            </reference>
            <reference field="2" count="1" selected="0">
              <x v="1"/>
            </reference>
            <reference field="37" count="4" selected="0">
              <x v="1"/>
              <x v="2"/>
              <x v="3"/>
              <x v="4"/>
            </reference>
          </references>
        </pivotArea>
      </pivotAreas>
    </conditionalFormat>
    <conditionalFormat priority="20">
      <pivotAreas count="1">
        <pivotArea type="data" outline="0" collapsedLevelsAreSubtotals="1" fieldPosition="0">
          <references count="3">
            <reference field="4294967294" count="1" selected="0">
              <x v="1"/>
            </reference>
            <reference field="2" count="1" selected="0">
              <x v="2"/>
            </reference>
            <reference field="37" count="4" selected="0">
              <x v="1"/>
              <x v="2"/>
              <x v="3"/>
              <x v="4"/>
            </reference>
          </references>
        </pivotArea>
      </pivotAreas>
    </conditionalFormat>
    <conditionalFormat priority="19">
      <pivotAreas count="1">
        <pivotArea type="data" outline="0" collapsedLevelsAreSubtotals="1" fieldPosition="0">
          <references count="3">
            <reference field="4294967294" count="1" selected="0">
              <x v="1"/>
            </reference>
            <reference field="2" count="1" selected="0">
              <x v="3"/>
            </reference>
            <reference field="37" count="4" selected="0">
              <x v="1"/>
              <x v="2"/>
              <x v="3"/>
              <x v="4"/>
            </reference>
          </references>
        </pivotArea>
      </pivotAreas>
    </conditionalFormat>
    <conditionalFormat priority="18">
      <pivotAreas count="1">
        <pivotArea type="data" outline="0" collapsedLevelsAreSubtotals="1" fieldPosition="0">
          <references count="3">
            <reference field="4294967294" count="1" selected="0">
              <x v="1"/>
            </reference>
            <reference field="2" count="1" selected="0">
              <x v="4"/>
            </reference>
            <reference field="37" count="4" selected="0">
              <x v="1"/>
              <x v="2"/>
              <x v="3"/>
              <x v="4"/>
            </reference>
          </references>
        </pivotArea>
      </pivotAreas>
    </conditionalFormat>
    <conditionalFormat priority="17">
      <pivotAreas count="1">
        <pivotArea type="data" outline="0" collapsedLevelsAreSubtotals="1" fieldPosition="0">
          <references count="3">
            <reference field="4294967294" count="1" selected="0">
              <x v="1"/>
            </reference>
            <reference field="2" count="1" selected="0">
              <x v="5"/>
            </reference>
            <reference field="37" count="4" selected="0">
              <x v="1"/>
              <x v="2"/>
              <x v="3"/>
              <x v="4"/>
            </reference>
          </references>
        </pivotArea>
      </pivotAreas>
    </conditionalFormat>
    <conditionalFormat priority="15">
      <pivotAreas count="1">
        <pivotArea type="data" grandCol="1" outline="0" collapsedLevelsAreSubtotals="1" fieldPosition="0">
          <references count="2">
            <reference field="4294967294" count="1" selected="0">
              <x v="1"/>
            </reference>
            <reference field="37" count="4" selected="0">
              <x v="1"/>
              <x v="2"/>
              <x v="3"/>
              <x v="4"/>
            </reference>
          </references>
        </pivotArea>
      </pivotAreas>
    </conditionalFormat>
    <conditionalFormat priority="1">
      <pivotAreas count="1">
        <pivotArea type="data" outline="0" collapsedLevelsAreSubtotals="1" fieldPosition="0">
          <references count="3">
            <reference field="4294967294" count="1" selected="0">
              <x v="1"/>
            </reference>
            <reference field="2" count="1" selected="0">
              <x v="6"/>
            </reference>
            <reference field="3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eau croisé dynamique3" cacheId="4" dataOnRows="1" applyNumberFormats="0" applyBorderFormats="0" applyFontFormats="0" applyPatternFormats="0" applyAlignmentFormats="0" applyWidthHeightFormats="1" dataCaption="Paiement" updatedVersion="6" minRefreshableVersion="3" useAutoFormatting="1" itemPrintTitles="1" createdVersion="6" indent="0" outline="1" outlineData="1" multipleFieldFilters="0">
  <location ref="A20:D27" firstHeaderRow="1" firstDataRow="2" firstDataCol="1"/>
  <pivotFields count="34">
    <pivotField showAll="0" defaultSubtotal="0"/>
    <pivotField showAll="0" defaultSubtotal="0"/>
    <pivotField showAll="0" defaultSubtotal="0"/>
    <pivotField axis="axisCol" outline="0" showAll="0">
      <items count="4">
        <item x="0"/>
        <item x="1"/>
        <item h="1" x="2"/>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defaultSubtotal="0"/>
  </pivotFields>
  <rowFields count="1">
    <field x="-2"/>
  </rowFields>
  <rowItems count="6">
    <i>
      <x/>
    </i>
    <i i="1">
      <x v="1"/>
    </i>
    <i i="2">
      <x v="2"/>
    </i>
    <i i="3">
      <x v="3"/>
    </i>
    <i i="4">
      <x v="4"/>
    </i>
    <i i="5">
      <x v="5"/>
    </i>
  </rowItems>
  <colFields count="1">
    <field x="3"/>
  </colFields>
  <colItems count="3">
    <i>
      <x/>
    </i>
    <i>
      <x v="1"/>
    </i>
    <i t="grand">
      <x/>
    </i>
  </colItems>
  <dataFields count="6">
    <dataField name="Gourdes" fld="23" baseField="0" baseItem="894426512"/>
    <dataField name="Dollar" fld="24" baseField="0" baseItem="1"/>
    <dataField name="Crédit total" fld="26" baseField="0" baseItem="1"/>
    <dataField name="Crédit partiel" fld="27" baseField="0" baseItem="1"/>
    <dataField name="Coupons" fld="29" baseField="0" baseItem="1"/>
    <dataField name="Paiement mobile" fld="25" baseField="0" baseItem="0"/>
  </dataFields>
  <formats count="49">
    <format dxfId="1570">
      <pivotArea collapsedLevelsAreSubtotals="1" fieldPosition="0">
        <references count="1">
          <reference field="4294967294" count="4">
            <x v="0"/>
            <x v="1"/>
            <x v="2"/>
            <x v="3"/>
          </reference>
        </references>
      </pivotArea>
    </format>
    <format dxfId="1569">
      <pivotArea field="-2" type="button" dataOnly="0" labelOnly="1" outline="0" axis="axisRow" fieldPosition="0"/>
    </format>
    <format dxfId="1568">
      <pivotArea dataOnly="0" labelOnly="1" outline="0" fieldPosition="0">
        <references count="1">
          <reference field="4294967294" count="4">
            <x v="0"/>
            <x v="1"/>
            <x v="2"/>
            <x v="3"/>
          </reference>
        </references>
      </pivotArea>
    </format>
    <format dxfId="1567">
      <pivotArea dataOnly="0" labelOnly="1" fieldPosition="0">
        <references count="1">
          <reference field="3" count="0"/>
        </references>
      </pivotArea>
    </format>
    <format dxfId="1566">
      <pivotArea dataOnly="0" labelOnly="1" grandCol="1" outline="0" fieldPosition="0"/>
    </format>
    <format dxfId="1565">
      <pivotArea collapsedLevelsAreSubtotals="1" fieldPosition="0">
        <references count="1">
          <reference field="4294967294" count="2">
            <x v="3"/>
            <x v="4"/>
          </reference>
        </references>
      </pivotArea>
    </format>
    <format dxfId="1564">
      <pivotArea dataOnly="0" labelOnly="1" outline="0" fieldPosition="0">
        <references count="1">
          <reference field="4294967294" count="2">
            <x v="3"/>
            <x v="4"/>
          </reference>
        </references>
      </pivotArea>
    </format>
    <format dxfId="1563">
      <pivotArea outline="0" collapsedLevelsAreSubtotals="1" fieldPosition="0">
        <references count="1">
          <reference field="3" count="1" selected="0">
            <x v="1"/>
          </reference>
        </references>
      </pivotArea>
    </format>
    <format dxfId="1562">
      <pivotArea grandCol="1" outline="0" collapsedLevelsAreSubtotals="1" fieldPosition="0"/>
    </format>
    <format dxfId="1561">
      <pivotArea type="all" dataOnly="0" outline="0" fieldPosition="0"/>
    </format>
    <format dxfId="1560">
      <pivotArea outline="0" collapsedLevelsAreSubtotals="1" fieldPosition="0"/>
    </format>
    <format dxfId="1559">
      <pivotArea type="origin" dataOnly="0" labelOnly="1" outline="0" fieldPosition="0"/>
    </format>
    <format dxfId="1558">
      <pivotArea field="3" type="button" dataOnly="0" labelOnly="1" outline="0" axis="axisCol" fieldPosition="0"/>
    </format>
    <format dxfId="1557">
      <pivotArea type="topRight" dataOnly="0" labelOnly="1" outline="0" fieldPosition="0"/>
    </format>
    <format dxfId="1556">
      <pivotArea field="-2" type="button" dataOnly="0" labelOnly="1" outline="0" axis="axisRow" fieldPosition="0"/>
    </format>
    <format dxfId="1555">
      <pivotArea dataOnly="0" labelOnly="1" outline="0" fieldPosition="0">
        <references count="1">
          <reference field="4294967294" count="5">
            <x v="0"/>
            <x v="1"/>
            <x v="2"/>
            <x v="3"/>
            <x v="4"/>
          </reference>
        </references>
      </pivotArea>
    </format>
    <format dxfId="1554">
      <pivotArea dataOnly="0" labelOnly="1" fieldPosition="0">
        <references count="1">
          <reference field="3" count="0"/>
        </references>
      </pivotArea>
    </format>
    <format dxfId="1553">
      <pivotArea dataOnly="0" labelOnly="1" grandCol="1" outline="0" fieldPosition="0"/>
    </format>
    <format dxfId="1552">
      <pivotArea type="all" dataOnly="0" outline="0" fieldPosition="0"/>
    </format>
    <format dxfId="1551">
      <pivotArea outline="0" collapsedLevelsAreSubtotals="1" fieldPosition="0"/>
    </format>
    <format dxfId="1550">
      <pivotArea type="origin" dataOnly="0" labelOnly="1" outline="0" fieldPosition="0"/>
    </format>
    <format dxfId="1549">
      <pivotArea field="3" type="button" dataOnly="0" labelOnly="1" outline="0" axis="axisCol" fieldPosition="0"/>
    </format>
    <format dxfId="1548">
      <pivotArea type="topRight" dataOnly="0" labelOnly="1" outline="0" fieldPosition="0"/>
    </format>
    <format dxfId="1547">
      <pivotArea field="-2" type="button" dataOnly="0" labelOnly="1" outline="0" axis="axisRow" fieldPosition="0"/>
    </format>
    <format dxfId="1546">
      <pivotArea dataOnly="0" labelOnly="1" outline="0" fieldPosition="0">
        <references count="1">
          <reference field="4294967294" count="5">
            <x v="0"/>
            <x v="1"/>
            <x v="2"/>
            <x v="3"/>
            <x v="4"/>
          </reference>
        </references>
      </pivotArea>
    </format>
    <format dxfId="1545">
      <pivotArea dataOnly="0" labelOnly="1" fieldPosition="0">
        <references count="1">
          <reference field="3" count="0"/>
        </references>
      </pivotArea>
    </format>
    <format dxfId="1544">
      <pivotArea dataOnly="0" labelOnly="1" grandCol="1" outline="0" fieldPosition="0"/>
    </format>
    <format dxfId="1543">
      <pivotArea collapsedLevelsAreSubtotals="1" fieldPosition="0">
        <references count="1">
          <reference field="4294967294" count="3">
            <x v="0"/>
            <x v="1"/>
            <x v="2"/>
          </reference>
        </references>
      </pivotArea>
    </format>
    <format dxfId="1542">
      <pivotArea dataOnly="0" labelOnly="1" outline="0" fieldPosition="0">
        <references count="1">
          <reference field="4294967294" count="3">
            <x v="0"/>
            <x v="1"/>
            <x v="2"/>
          </reference>
        </references>
      </pivotArea>
    </format>
    <format dxfId="1541">
      <pivotArea collapsedLevelsAreSubtotals="1" fieldPosition="0">
        <references count="2">
          <reference field="4294967294" count="2">
            <x v="3"/>
            <x v="4"/>
          </reference>
          <reference field="3" count="1" selected="0">
            <x v="1"/>
          </reference>
        </references>
      </pivotArea>
    </format>
    <format dxfId="1540">
      <pivotArea field="3" grandCol="1" collapsedLevelsAreSubtotals="1" axis="axisCol" fieldPosition="0">
        <references count="1">
          <reference field="4294967294" count="2">
            <x v="3"/>
            <x v="4"/>
          </reference>
        </references>
      </pivotArea>
    </format>
    <format dxfId="1539">
      <pivotArea dataOnly="0" outline="0" fieldPosition="0">
        <references count="1">
          <reference field="4294967294" count="3">
            <x v="0"/>
            <x v="1"/>
            <x v="2"/>
          </reference>
        </references>
      </pivotArea>
    </format>
    <format dxfId="1538">
      <pivotArea outline="0" collapsedLevelsAreSubtotals="1" fieldPosition="0">
        <references count="1">
          <reference field="3" count="1" selected="0">
            <x v="0"/>
          </reference>
        </references>
      </pivotArea>
    </format>
    <format dxfId="1537">
      <pivotArea outline="0" collapsedLevelsAreSubtotals="1" fieldPosition="0">
        <references count="1">
          <reference field="3" count="1" selected="0">
            <x v="1"/>
          </reference>
        </references>
      </pivotArea>
    </format>
    <format dxfId="1536">
      <pivotArea grandCol="1" outline="0" collapsedLevelsAreSubtotals="1" fieldPosition="0"/>
    </format>
    <format dxfId="1535">
      <pivotArea grandCol="1" outline="0" collapsedLevelsAreSubtotals="1" fieldPosition="0"/>
    </format>
    <format dxfId="1534">
      <pivotArea collapsedLevelsAreSubtotals="1" fieldPosition="0">
        <references count="2">
          <reference field="4294967294" count="5">
            <x v="0"/>
            <x v="1"/>
            <x v="2"/>
            <x v="3"/>
            <x v="4"/>
          </reference>
          <reference field="3" count="1" selected="0">
            <x v="1"/>
          </reference>
        </references>
      </pivotArea>
    </format>
    <format dxfId="1533">
      <pivotArea collapsedLevelsAreSubtotals="1" fieldPosition="0">
        <references count="2">
          <reference field="4294967294" count="4">
            <x v="0"/>
            <x v="1"/>
            <x v="2"/>
            <x v="3"/>
          </reference>
          <reference field="3" count="1" selected="0">
            <x v="0"/>
          </reference>
        </references>
      </pivotArea>
    </format>
    <format dxfId="1532">
      <pivotArea outline="0" collapsedLevelsAreSubtotals="1" fieldPosition="0"/>
    </format>
    <format dxfId="1531">
      <pivotArea dataOnly="0" labelOnly="1" fieldPosition="0">
        <references count="1">
          <reference field="4294967294" count="0"/>
        </references>
      </pivotArea>
    </format>
    <format dxfId="1530">
      <pivotArea type="all" dataOnly="0" outline="0" fieldPosition="0"/>
    </format>
    <format dxfId="1529">
      <pivotArea outline="0" collapsedLevelsAreSubtotals="1" fieldPosition="0"/>
    </format>
    <format dxfId="1528">
      <pivotArea type="origin" dataOnly="0" labelOnly="1" outline="0" fieldPosition="0"/>
    </format>
    <format dxfId="1527">
      <pivotArea field="3" type="button" dataOnly="0" labelOnly="1" outline="0" axis="axisCol" fieldPosition="0"/>
    </format>
    <format dxfId="1526">
      <pivotArea type="topRight" dataOnly="0" labelOnly="1" outline="0" fieldPosition="0"/>
    </format>
    <format dxfId="1525">
      <pivotArea field="-2" type="button" dataOnly="0" labelOnly="1" outline="0" axis="axisRow" fieldPosition="0"/>
    </format>
    <format dxfId="1524">
      <pivotArea dataOnly="0" labelOnly="1" outline="0" fieldPosition="0">
        <references count="1">
          <reference field="4294967294" count="5">
            <x v="0"/>
            <x v="1"/>
            <x v="2"/>
            <x v="3"/>
            <x v="4"/>
          </reference>
        </references>
      </pivotArea>
    </format>
    <format dxfId="1523">
      <pivotArea dataOnly="0" labelOnly="1" fieldPosition="0">
        <references count="1">
          <reference field="3" count="0"/>
        </references>
      </pivotArea>
    </format>
    <format dxfId="152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eau croisé dynamique1"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0:B35" firstHeaderRow="1" firstDataRow="1" firstDataCol="1"/>
  <pivotFields count="14">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outline="0" showAll="0" defaultSubtotal="0">
      <items count="5">
        <item h="1" x="0"/>
        <item x="2"/>
        <item x="1"/>
        <item x="4"/>
        <item x="3"/>
      </items>
      <extLst>
        <ext xmlns:x14="http://schemas.microsoft.com/office/spreadsheetml/2009/9/main" uri="{2946ED86-A175-432a-8AC1-64E0C546D7DE}">
          <x14:pivotField fillDownLabels="1"/>
        </ext>
      </extLst>
    </pivotField>
    <pivotField showAll="0" defaultSubtotal="0"/>
  </pivotFields>
  <rowFields count="1">
    <field x="12"/>
  </rowFields>
  <rowItems count="5">
    <i>
      <x v="1"/>
    </i>
    <i>
      <x v="2"/>
    </i>
    <i>
      <x v="3"/>
    </i>
    <i>
      <x v="4"/>
    </i>
    <i t="grand">
      <x/>
    </i>
  </rowItems>
  <colItems count="1">
    <i/>
  </colItems>
  <dataFields count="1">
    <dataField name="#" fld="12" subtotal="count" baseField="0" baseItem="1"/>
  </dataFields>
  <formats count="33">
    <format dxfId="1603">
      <pivotArea type="all" dataOnly="0" outline="0" fieldPosition="0"/>
    </format>
    <format dxfId="1602">
      <pivotArea outline="0" collapsedLevelsAreSubtotals="1" fieldPosition="0"/>
    </format>
    <format dxfId="1601">
      <pivotArea field="12" type="button" dataOnly="0" labelOnly="1" outline="0" axis="axisRow" fieldPosition="0"/>
    </format>
    <format dxfId="1600">
      <pivotArea dataOnly="0" labelOnly="1" outline="0" axis="axisValues" fieldPosition="0"/>
    </format>
    <format dxfId="1599">
      <pivotArea dataOnly="0" labelOnly="1" grandRow="1" outline="0" fieldPosition="0"/>
    </format>
    <format dxfId="1598">
      <pivotArea dataOnly="0" labelOnly="1" outline="0" axis="axisValues" fieldPosition="0"/>
    </format>
    <format dxfId="1597">
      <pivotArea type="all" dataOnly="0" outline="0" fieldPosition="0"/>
    </format>
    <format dxfId="1596">
      <pivotArea outline="0" collapsedLevelsAreSubtotals="1" fieldPosition="0"/>
    </format>
    <format dxfId="1595">
      <pivotArea field="12" type="button" dataOnly="0" labelOnly="1" outline="0" axis="axisRow" fieldPosition="0"/>
    </format>
    <format dxfId="1594">
      <pivotArea dataOnly="0" labelOnly="1" outline="0" axis="axisValues" fieldPosition="0"/>
    </format>
    <format dxfId="1593">
      <pivotArea dataOnly="0" labelOnly="1" grandRow="1" outline="0" fieldPosition="0"/>
    </format>
    <format dxfId="1592">
      <pivotArea dataOnly="0" labelOnly="1" outline="0" axis="axisValues" fieldPosition="0"/>
    </format>
    <format dxfId="1591">
      <pivotArea dataOnly="0" labelOnly="1" fieldPosition="0">
        <references count="1">
          <reference field="12" count="0"/>
        </references>
      </pivotArea>
    </format>
    <format dxfId="1590">
      <pivotArea outline="0" collapsedLevelsAreSubtotals="1" fieldPosition="0">
        <references count="1">
          <reference field="12" count="0" selected="0"/>
        </references>
      </pivotArea>
    </format>
    <format dxfId="1589">
      <pivotArea type="all" dataOnly="0" outline="0" fieldPosition="0"/>
    </format>
    <format dxfId="1588">
      <pivotArea outline="0" collapsedLevelsAreSubtotals="1" fieldPosition="0"/>
    </format>
    <format dxfId="1587">
      <pivotArea field="12" type="button" dataOnly="0" labelOnly="1" outline="0" axis="axisRow" fieldPosition="0"/>
    </format>
    <format dxfId="1586">
      <pivotArea dataOnly="0" labelOnly="1" outline="0" axis="axisValues" fieldPosition="0"/>
    </format>
    <format dxfId="1585">
      <pivotArea dataOnly="0" labelOnly="1" fieldPosition="0">
        <references count="1">
          <reference field="12" count="0"/>
        </references>
      </pivotArea>
    </format>
    <format dxfId="1584">
      <pivotArea dataOnly="0" labelOnly="1" grandRow="1" outline="0" fieldPosition="0"/>
    </format>
    <format dxfId="1583">
      <pivotArea dataOnly="0" labelOnly="1" outline="0" axis="axisValues" fieldPosition="0"/>
    </format>
    <format dxfId="1582">
      <pivotArea outline="0" collapsedLevelsAreSubtotals="1" fieldPosition="0">
        <references count="1">
          <reference field="12" count="0" selected="0"/>
        </references>
      </pivotArea>
    </format>
    <format dxfId="1581">
      <pivotArea dataOnly="0" labelOnly="1" fieldPosition="0">
        <references count="1">
          <reference field="12" count="0"/>
        </references>
      </pivotArea>
    </format>
    <format dxfId="1580">
      <pivotArea outline="0" collapsedLevelsAreSubtotals="1" fieldPosition="0">
        <references count="1">
          <reference field="12" count="0" selected="0"/>
        </references>
      </pivotArea>
    </format>
    <format dxfId="1579">
      <pivotArea dataOnly="0" labelOnly="1" fieldPosition="0">
        <references count="1">
          <reference field="12" count="0"/>
        </references>
      </pivotArea>
    </format>
    <format dxfId="1578">
      <pivotArea outline="0" collapsedLevelsAreSubtotals="1" fieldPosition="0">
        <references count="1">
          <reference field="12" count="0" selected="0"/>
        </references>
      </pivotArea>
    </format>
    <format dxfId="1577">
      <pivotArea type="all" dataOnly="0" outline="0" fieldPosition="0"/>
    </format>
    <format dxfId="1576">
      <pivotArea outline="0" collapsedLevelsAreSubtotals="1" fieldPosition="0"/>
    </format>
    <format dxfId="1575">
      <pivotArea field="12" type="button" dataOnly="0" labelOnly="1" outline="0" axis="axisRow" fieldPosition="0"/>
    </format>
    <format dxfId="1574">
      <pivotArea dataOnly="0" labelOnly="1" outline="0" axis="axisValues" fieldPosition="0"/>
    </format>
    <format dxfId="1573">
      <pivotArea dataOnly="0" labelOnly="1" fieldPosition="0">
        <references count="1">
          <reference field="12" count="0"/>
        </references>
      </pivotArea>
    </format>
    <format dxfId="1572">
      <pivotArea dataOnly="0" labelOnly="1" grandRow="1" outline="0" fieldPosition="0"/>
    </format>
    <format dxfId="157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39.xml"/><Relationship Id="rId13" Type="http://schemas.openxmlformats.org/officeDocument/2006/relationships/pivotTable" Target="../pivotTables/pivotTable44.xml"/><Relationship Id="rId3" Type="http://schemas.openxmlformats.org/officeDocument/2006/relationships/pivotTable" Target="../pivotTables/pivotTable34.xml"/><Relationship Id="rId7" Type="http://schemas.openxmlformats.org/officeDocument/2006/relationships/pivotTable" Target="../pivotTables/pivotTable38.xml"/><Relationship Id="rId12" Type="http://schemas.openxmlformats.org/officeDocument/2006/relationships/pivotTable" Target="../pivotTables/pivotTable43.xml"/><Relationship Id="rId2" Type="http://schemas.openxmlformats.org/officeDocument/2006/relationships/pivotTable" Target="../pivotTables/pivotTable33.xml"/><Relationship Id="rId1" Type="http://schemas.openxmlformats.org/officeDocument/2006/relationships/pivotTable" Target="../pivotTables/pivotTable32.xml"/><Relationship Id="rId6" Type="http://schemas.openxmlformats.org/officeDocument/2006/relationships/pivotTable" Target="../pivotTables/pivotTable37.xml"/><Relationship Id="rId11" Type="http://schemas.openxmlformats.org/officeDocument/2006/relationships/pivotTable" Target="../pivotTables/pivotTable42.xml"/><Relationship Id="rId5" Type="http://schemas.openxmlformats.org/officeDocument/2006/relationships/pivotTable" Target="../pivotTables/pivotTable36.xml"/><Relationship Id="rId10" Type="http://schemas.openxmlformats.org/officeDocument/2006/relationships/pivotTable" Target="../pivotTables/pivotTable41.xml"/><Relationship Id="rId4" Type="http://schemas.openxmlformats.org/officeDocument/2006/relationships/pivotTable" Target="../pivotTables/pivotTable35.xml"/><Relationship Id="rId9" Type="http://schemas.openxmlformats.org/officeDocument/2006/relationships/pivotTable" Target="../pivotTables/pivotTable40.xml"/><Relationship Id="rId14"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52.xml"/><Relationship Id="rId3" Type="http://schemas.openxmlformats.org/officeDocument/2006/relationships/pivotTable" Target="../pivotTables/pivotTable47.xml"/><Relationship Id="rId7" Type="http://schemas.openxmlformats.org/officeDocument/2006/relationships/pivotTable" Target="../pivotTables/pivotTable51.xml"/><Relationship Id="rId12" Type="http://schemas.openxmlformats.org/officeDocument/2006/relationships/pivotTable" Target="../pivotTables/pivotTable56.xml"/><Relationship Id="rId2" Type="http://schemas.openxmlformats.org/officeDocument/2006/relationships/pivotTable" Target="../pivotTables/pivotTable46.xml"/><Relationship Id="rId1" Type="http://schemas.openxmlformats.org/officeDocument/2006/relationships/pivotTable" Target="../pivotTables/pivotTable45.xml"/><Relationship Id="rId6" Type="http://schemas.openxmlformats.org/officeDocument/2006/relationships/pivotTable" Target="../pivotTables/pivotTable50.xml"/><Relationship Id="rId11" Type="http://schemas.openxmlformats.org/officeDocument/2006/relationships/pivotTable" Target="../pivotTables/pivotTable55.xml"/><Relationship Id="rId5" Type="http://schemas.openxmlformats.org/officeDocument/2006/relationships/pivotTable" Target="../pivotTables/pivotTable49.xml"/><Relationship Id="rId10" Type="http://schemas.openxmlformats.org/officeDocument/2006/relationships/pivotTable" Target="../pivotTables/pivotTable54.xml"/><Relationship Id="rId4" Type="http://schemas.openxmlformats.org/officeDocument/2006/relationships/pivotTable" Target="../pivotTables/pivotTable48.xml"/><Relationship Id="rId9" Type="http://schemas.openxmlformats.org/officeDocument/2006/relationships/pivotTable" Target="../pivotTables/pivotTable5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7.xml"/><Relationship Id="rId7" Type="http://schemas.openxmlformats.org/officeDocument/2006/relationships/printerSettings" Target="../printerSettings/printerSettings4.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5" Type="http://schemas.openxmlformats.org/officeDocument/2006/relationships/pivotTable" Target="../pivotTables/pivotTable9.xml"/><Relationship Id="rId4"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printerSettings" Target="../printerSettings/printerSettings5.bin"/><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24.xml"/><Relationship Id="rId13" Type="http://schemas.openxmlformats.org/officeDocument/2006/relationships/pivotTable" Target="../pivotTables/pivotTable29.xml"/><Relationship Id="rId3" Type="http://schemas.openxmlformats.org/officeDocument/2006/relationships/pivotTable" Target="../pivotTables/pivotTable19.xml"/><Relationship Id="rId7" Type="http://schemas.openxmlformats.org/officeDocument/2006/relationships/pivotTable" Target="../pivotTables/pivotTable23.xml"/><Relationship Id="rId12" Type="http://schemas.openxmlformats.org/officeDocument/2006/relationships/pivotTable" Target="../pivotTables/pivotTable28.xml"/><Relationship Id="rId2" Type="http://schemas.openxmlformats.org/officeDocument/2006/relationships/pivotTable" Target="../pivotTables/pivotTable18.xml"/><Relationship Id="rId16" Type="http://schemas.openxmlformats.org/officeDocument/2006/relationships/printerSettings" Target="../printerSettings/printerSettings6.bin"/><Relationship Id="rId1" Type="http://schemas.openxmlformats.org/officeDocument/2006/relationships/pivotTable" Target="../pivotTables/pivotTable17.xml"/><Relationship Id="rId6" Type="http://schemas.openxmlformats.org/officeDocument/2006/relationships/pivotTable" Target="../pivotTables/pivotTable22.xml"/><Relationship Id="rId11" Type="http://schemas.openxmlformats.org/officeDocument/2006/relationships/pivotTable" Target="../pivotTables/pivotTable27.xml"/><Relationship Id="rId5" Type="http://schemas.openxmlformats.org/officeDocument/2006/relationships/pivotTable" Target="../pivotTables/pivotTable21.xml"/><Relationship Id="rId15" Type="http://schemas.openxmlformats.org/officeDocument/2006/relationships/pivotTable" Target="../pivotTables/pivotTable31.xml"/><Relationship Id="rId10" Type="http://schemas.openxmlformats.org/officeDocument/2006/relationships/pivotTable" Target="../pivotTables/pivotTable26.xml"/><Relationship Id="rId4" Type="http://schemas.openxmlformats.org/officeDocument/2006/relationships/pivotTable" Target="../pivotTables/pivotTable20.xml"/><Relationship Id="rId9" Type="http://schemas.openxmlformats.org/officeDocument/2006/relationships/pivotTable" Target="../pivotTables/pivotTable25.xml"/><Relationship Id="rId14" Type="http://schemas.openxmlformats.org/officeDocument/2006/relationships/pivotTable" Target="../pivotTables/pivotTable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5"/>
  <sheetViews>
    <sheetView tabSelected="1" zoomScale="107" zoomScaleNormal="145" workbookViewId="0">
      <selection sqref="A1:B1"/>
    </sheetView>
  </sheetViews>
  <sheetFormatPr defaultColWidth="10.625" defaultRowHeight="15.75" x14ac:dyDescent="0.25"/>
  <cols>
    <col min="1" max="1" width="22.375" customWidth="1"/>
    <col min="2" max="2" width="103.625" customWidth="1"/>
  </cols>
  <sheetData>
    <row r="1" spans="1:21" ht="23.25" x14ac:dyDescent="0.25">
      <c r="A1" s="273" t="s">
        <v>669</v>
      </c>
      <c r="B1" s="274"/>
      <c r="C1" s="2"/>
      <c r="D1" s="2"/>
      <c r="E1" s="2"/>
      <c r="F1" s="2"/>
      <c r="G1" s="2"/>
      <c r="H1" s="2"/>
      <c r="I1" s="2"/>
      <c r="J1" s="2"/>
      <c r="K1" s="2"/>
      <c r="L1" s="2"/>
      <c r="M1" s="2"/>
      <c r="N1" s="2"/>
      <c r="O1" s="2"/>
      <c r="P1" s="2"/>
      <c r="Q1" s="2"/>
      <c r="R1" s="2"/>
      <c r="S1" s="2"/>
      <c r="T1" s="2"/>
      <c r="U1" s="2"/>
    </row>
    <row r="2" spans="1:21" ht="16.5" customHeight="1" x14ac:dyDescent="0.25">
      <c r="A2" s="98" t="s">
        <v>4432</v>
      </c>
      <c r="B2" s="3"/>
      <c r="C2" s="2"/>
      <c r="D2" s="2"/>
      <c r="E2" s="2"/>
      <c r="F2" s="2"/>
      <c r="G2" s="2"/>
      <c r="H2" s="2"/>
      <c r="I2" s="2"/>
      <c r="J2" s="2"/>
      <c r="K2" s="2"/>
      <c r="L2" s="2"/>
      <c r="M2" s="2"/>
      <c r="N2" s="2"/>
      <c r="O2" s="2"/>
      <c r="P2" s="2"/>
      <c r="Q2" s="2"/>
      <c r="R2" s="2"/>
      <c r="S2" s="2"/>
      <c r="T2" s="2"/>
      <c r="U2" s="2"/>
    </row>
    <row r="3" spans="1:21" ht="16.5" x14ac:dyDescent="0.25">
      <c r="A3" s="99">
        <v>44348</v>
      </c>
      <c r="B3" s="2"/>
      <c r="C3" s="2"/>
      <c r="D3" s="2"/>
      <c r="E3" s="2"/>
      <c r="F3" s="2"/>
      <c r="G3" s="2"/>
      <c r="H3" s="2"/>
      <c r="I3" s="2"/>
      <c r="J3" s="2"/>
      <c r="K3" s="2"/>
      <c r="L3" s="2"/>
      <c r="M3" s="2"/>
      <c r="N3" s="2"/>
      <c r="O3" s="2"/>
      <c r="P3" s="2"/>
      <c r="Q3" s="2"/>
      <c r="R3" s="2"/>
      <c r="S3" s="2"/>
      <c r="T3" s="2"/>
      <c r="U3" s="2"/>
    </row>
    <row r="4" spans="1:21" ht="17.25" thickBot="1" x14ac:dyDescent="0.3">
      <c r="A4" s="4" t="s">
        <v>254</v>
      </c>
      <c r="B4" s="5" t="s">
        <v>255</v>
      </c>
      <c r="C4" s="2"/>
      <c r="D4" s="2"/>
      <c r="E4" s="2"/>
      <c r="F4" s="2"/>
      <c r="G4" s="2"/>
      <c r="H4" s="2"/>
      <c r="I4" s="2"/>
      <c r="J4" s="2"/>
      <c r="K4" s="2"/>
      <c r="L4" s="2"/>
      <c r="M4" s="2"/>
      <c r="N4" s="2"/>
      <c r="O4" s="2"/>
      <c r="P4" s="2"/>
      <c r="Q4" s="2"/>
      <c r="R4" s="2"/>
      <c r="S4" s="2"/>
      <c r="T4" s="2"/>
      <c r="U4" s="2"/>
    </row>
    <row r="5" spans="1:21" ht="186" customHeight="1" thickBot="1" x14ac:dyDescent="0.3">
      <c r="A5" s="6" t="s">
        <v>256</v>
      </c>
      <c r="B5" s="7" t="s">
        <v>299</v>
      </c>
      <c r="C5" s="2"/>
      <c r="D5" s="2"/>
      <c r="E5" s="2"/>
      <c r="F5" s="2"/>
      <c r="G5" s="2"/>
      <c r="H5" s="2"/>
      <c r="I5" s="2"/>
      <c r="J5" s="2"/>
      <c r="K5" s="2"/>
      <c r="L5" s="2"/>
      <c r="M5" s="2"/>
      <c r="N5" s="2"/>
      <c r="O5" s="2"/>
      <c r="P5" s="2"/>
      <c r="Q5" s="2"/>
      <c r="R5" s="2"/>
      <c r="S5" s="2"/>
      <c r="T5" s="2"/>
      <c r="U5" s="2"/>
    </row>
    <row r="6" spans="1:21" ht="16.5" thickBot="1" x14ac:dyDescent="0.3">
      <c r="A6" s="6" t="s">
        <v>257</v>
      </c>
      <c r="B6" s="100" t="s">
        <v>4433</v>
      </c>
      <c r="C6" s="2"/>
      <c r="D6" s="2"/>
      <c r="E6" s="2"/>
      <c r="F6" s="2"/>
      <c r="G6" s="2"/>
      <c r="H6" s="2"/>
      <c r="I6" s="2"/>
      <c r="J6" s="2"/>
      <c r="K6" s="2"/>
      <c r="L6" s="2"/>
      <c r="M6" s="2"/>
      <c r="N6" s="2"/>
      <c r="O6" s="2"/>
      <c r="P6" s="2"/>
      <c r="Q6" s="2"/>
      <c r="R6" s="2"/>
      <c r="S6" s="2"/>
      <c r="T6" s="2"/>
      <c r="U6" s="2"/>
    </row>
    <row r="7" spans="1:21" ht="119.1" customHeight="1" thickBot="1" x14ac:dyDescent="0.3">
      <c r="A7" s="6" t="s">
        <v>258</v>
      </c>
      <c r="B7" s="7" t="s">
        <v>4589</v>
      </c>
      <c r="C7" s="2"/>
      <c r="D7" s="2"/>
      <c r="E7" s="2"/>
      <c r="F7" s="2"/>
      <c r="G7" s="2"/>
      <c r="H7" s="2"/>
      <c r="I7" s="2"/>
      <c r="J7" s="2"/>
      <c r="K7" s="2"/>
      <c r="L7" s="2"/>
      <c r="M7" s="2"/>
      <c r="N7" s="2"/>
      <c r="O7" s="2"/>
      <c r="P7" s="2"/>
      <c r="Q7" s="2"/>
      <c r="R7" s="2"/>
      <c r="S7" s="2"/>
      <c r="T7" s="2"/>
      <c r="U7" s="2"/>
    </row>
    <row r="8" spans="1:21" ht="43.5" customHeight="1" thickBot="1" x14ac:dyDescent="0.3">
      <c r="A8" s="6" t="s">
        <v>259</v>
      </c>
      <c r="B8" s="7" t="s">
        <v>4434</v>
      </c>
      <c r="C8" s="2"/>
      <c r="D8" s="2"/>
      <c r="E8" s="2"/>
      <c r="F8" s="2"/>
      <c r="G8" s="2"/>
      <c r="H8" s="2"/>
      <c r="I8" s="2"/>
      <c r="J8" s="2"/>
      <c r="K8" s="2"/>
      <c r="L8" s="2"/>
      <c r="M8" s="2"/>
      <c r="N8" s="2"/>
      <c r="O8" s="2"/>
      <c r="P8" s="2"/>
      <c r="Q8" s="2"/>
      <c r="R8" s="2"/>
      <c r="S8" s="2"/>
      <c r="T8" s="2"/>
      <c r="U8" s="2"/>
    </row>
    <row r="9" spans="1:21" ht="26.25" thickBot="1" x14ac:dyDescent="0.3">
      <c r="A9" s="6" t="s">
        <v>784</v>
      </c>
      <c r="B9" s="7" t="s">
        <v>671</v>
      </c>
      <c r="C9" s="2"/>
      <c r="D9" s="2"/>
      <c r="E9" s="2"/>
      <c r="F9" s="2"/>
      <c r="G9" s="2"/>
      <c r="H9" s="2"/>
      <c r="I9" s="2"/>
      <c r="J9" s="2"/>
      <c r="K9" s="2"/>
      <c r="L9" s="2"/>
      <c r="M9" s="2"/>
      <c r="N9" s="2"/>
      <c r="O9" s="2"/>
      <c r="P9" s="2"/>
      <c r="Q9" s="2"/>
      <c r="R9" s="2"/>
      <c r="S9" s="2"/>
      <c r="T9" s="2"/>
      <c r="U9" s="2"/>
    </row>
    <row r="10" spans="1:21" ht="26.25" thickBot="1" x14ac:dyDescent="0.3">
      <c r="A10" s="6" t="s">
        <v>260</v>
      </c>
      <c r="B10" s="7" t="s">
        <v>3281</v>
      </c>
      <c r="C10" s="2"/>
      <c r="D10" s="2"/>
      <c r="E10" s="2"/>
      <c r="F10" s="2"/>
      <c r="G10" s="2"/>
      <c r="H10" s="2"/>
      <c r="I10" s="2"/>
      <c r="J10" s="2"/>
      <c r="K10" s="2"/>
      <c r="L10" s="2"/>
      <c r="M10" s="2"/>
      <c r="N10" s="2"/>
      <c r="O10" s="2"/>
      <c r="P10" s="2"/>
      <c r="Q10" s="2"/>
      <c r="R10" s="2"/>
      <c r="S10" s="2"/>
      <c r="T10" s="2"/>
      <c r="U10" s="2"/>
    </row>
    <row r="11" spans="1:21" x14ac:dyDescent="0.25">
      <c r="C11" s="2"/>
      <c r="D11" s="2"/>
      <c r="E11" s="2"/>
      <c r="F11" s="2"/>
      <c r="G11" s="2"/>
      <c r="H11" s="2"/>
      <c r="I11" s="2"/>
      <c r="J11" s="2"/>
      <c r="K11" s="2"/>
      <c r="L11" s="2"/>
      <c r="M11" s="2"/>
      <c r="N11" s="2"/>
      <c r="O11" s="2"/>
      <c r="P11" s="2"/>
      <c r="Q11" s="2"/>
      <c r="R11" s="2"/>
      <c r="S11" s="2"/>
      <c r="T11" s="2"/>
      <c r="U11" s="2"/>
    </row>
    <row r="12" spans="1:21" ht="17.100000000000001" customHeight="1" x14ac:dyDescent="0.25">
      <c r="A12" s="8" t="s">
        <v>771</v>
      </c>
      <c r="B12" s="8" t="s">
        <v>255</v>
      </c>
      <c r="C12" s="2"/>
      <c r="D12" s="2"/>
      <c r="E12" s="2"/>
      <c r="F12" s="2"/>
      <c r="G12" s="2"/>
      <c r="H12" s="2"/>
      <c r="I12" s="2"/>
      <c r="J12" s="2"/>
      <c r="K12" s="2"/>
      <c r="L12" s="2"/>
      <c r="M12" s="2"/>
      <c r="N12" s="2"/>
      <c r="O12" s="2"/>
      <c r="P12" s="2"/>
      <c r="Q12" s="2"/>
      <c r="R12" s="2"/>
      <c r="S12" s="2"/>
      <c r="T12" s="2"/>
      <c r="U12" s="2"/>
    </row>
    <row r="13" spans="1:21" x14ac:dyDescent="0.25">
      <c r="A13" s="9" t="s">
        <v>333</v>
      </c>
      <c r="B13" s="10" t="s">
        <v>261</v>
      </c>
      <c r="D13" s="2"/>
      <c r="E13" s="2"/>
      <c r="F13" s="2"/>
      <c r="G13" s="2"/>
      <c r="H13" s="2"/>
      <c r="I13" s="2"/>
      <c r="J13" s="2"/>
      <c r="K13" s="2"/>
      <c r="L13" s="2"/>
      <c r="M13" s="2"/>
      <c r="N13" s="2"/>
      <c r="O13" s="2"/>
      <c r="P13" s="2"/>
      <c r="Q13" s="2"/>
      <c r="R13" s="2"/>
      <c r="S13" s="2"/>
      <c r="T13" s="2"/>
      <c r="U13" s="2"/>
    </row>
    <row r="14" spans="1:21" x14ac:dyDescent="0.25">
      <c r="A14" s="9" t="s">
        <v>293</v>
      </c>
      <c r="B14" s="10" t="s">
        <v>783</v>
      </c>
      <c r="C14" s="2"/>
      <c r="D14" s="2"/>
      <c r="E14" s="2"/>
      <c r="F14" s="2"/>
      <c r="G14" s="2"/>
      <c r="H14" s="2"/>
      <c r="I14" s="2"/>
      <c r="J14" s="2"/>
      <c r="K14" s="2"/>
      <c r="L14" s="2"/>
      <c r="M14" s="2"/>
      <c r="N14" s="2"/>
      <c r="O14" s="2"/>
      <c r="P14" s="2"/>
      <c r="Q14" s="2"/>
      <c r="R14" s="2"/>
      <c r="S14" s="2"/>
      <c r="T14" s="2"/>
      <c r="U14" s="2"/>
    </row>
    <row r="15" spans="1:21" x14ac:dyDescent="0.25">
      <c r="A15" s="9" t="s">
        <v>294</v>
      </c>
      <c r="B15" s="10" t="s">
        <v>262</v>
      </c>
      <c r="C15" s="2"/>
      <c r="D15" s="2"/>
      <c r="E15" s="2"/>
      <c r="F15" s="2"/>
      <c r="G15" s="2"/>
      <c r="H15" s="2"/>
      <c r="I15" s="2"/>
      <c r="J15" s="2"/>
      <c r="K15" s="2"/>
      <c r="L15" s="2"/>
      <c r="M15" s="2"/>
      <c r="N15" s="2"/>
      <c r="O15" s="2"/>
      <c r="P15" s="2"/>
      <c r="Q15" s="2"/>
      <c r="R15" s="2"/>
      <c r="S15" s="2"/>
      <c r="T15" s="2"/>
      <c r="U15" s="2"/>
    </row>
    <row r="16" spans="1:21" x14ac:dyDescent="0.25">
      <c r="A16" s="9" t="s">
        <v>562</v>
      </c>
      <c r="B16" s="10" t="s">
        <v>298</v>
      </c>
      <c r="C16" s="2"/>
      <c r="D16" s="2"/>
      <c r="E16" s="2"/>
      <c r="F16" s="2"/>
      <c r="G16" s="2"/>
      <c r="H16" s="2"/>
      <c r="I16" s="2"/>
      <c r="J16" s="2"/>
      <c r="K16" s="2"/>
      <c r="L16" s="2"/>
      <c r="M16" s="2"/>
      <c r="N16" s="2"/>
      <c r="O16" s="2"/>
      <c r="P16" s="2"/>
      <c r="Q16" s="2"/>
      <c r="R16" s="2"/>
      <c r="S16" s="2"/>
      <c r="T16" s="2"/>
      <c r="U16" s="2"/>
    </row>
    <row r="17" spans="1:21" x14ac:dyDescent="0.25">
      <c r="A17" s="9" t="s">
        <v>608</v>
      </c>
      <c r="B17" s="10" t="s">
        <v>662</v>
      </c>
      <c r="C17" s="2"/>
      <c r="D17" s="2"/>
      <c r="E17" s="2"/>
      <c r="F17" s="2"/>
      <c r="G17" s="2"/>
      <c r="H17" s="2"/>
      <c r="I17" s="2"/>
      <c r="J17" s="2"/>
      <c r="K17" s="2"/>
      <c r="L17" s="2"/>
      <c r="M17" s="2"/>
      <c r="N17" s="2"/>
      <c r="O17" s="2"/>
      <c r="P17" s="2"/>
      <c r="Q17" s="2"/>
      <c r="R17" s="2"/>
      <c r="S17" s="2"/>
      <c r="T17" s="2"/>
      <c r="U17" s="2"/>
    </row>
    <row r="18" spans="1:21" x14ac:dyDescent="0.25">
      <c r="A18" s="9" t="s">
        <v>583</v>
      </c>
      <c r="B18" s="10" t="s">
        <v>584</v>
      </c>
      <c r="C18" s="2"/>
      <c r="D18" s="2"/>
      <c r="E18" s="2"/>
      <c r="F18" s="2"/>
      <c r="G18" s="2"/>
      <c r="H18" s="2"/>
      <c r="I18" s="2"/>
      <c r="J18" s="2"/>
      <c r="K18" s="2"/>
      <c r="L18" s="2"/>
      <c r="M18" s="2"/>
      <c r="N18" s="2"/>
      <c r="O18" s="2"/>
      <c r="P18" s="2"/>
      <c r="Q18" s="2"/>
      <c r="R18" s="2"/>
      <c r="S18" s="2"/>
      <c r="T18" s="2"/>
      <c r="U18" s="2"/>
    </row>
    <row r="19" spans="1:21" x14ac:dyDescent="0.25">
      <c r="A19" s="9" t="s">
        <v>554</v>
      </c>
      <c r="B19" s="10" t="s">
        <v>661</v>
      </c>
      <c r="C19" s="2"/>
      <c r="D19" s="2"/>
      <c r="E19" s="2"/>
      <c r="F19" s="2"/>
      <c r="G19" s="2"/>
      <c r="H19" s="2"/>
      <c r="I19" s="2"/>
      <c r="J19" s="2"/>
      <c r="K19" s="2"/>
      <c r="L19" s="2"/>
      <c r="M19" s="2"/>
      <c r="N19" s="2"/>
      <c r="O19" s="2"/>
      <c r="P19" s="2"/>
      <c r="Q19" s="2"/>
      <c r="R19" s="2"/>
      <c r="S19" s="2"/>
      <c r="T19" s="2"/>
      <c r="U19" s="2"/>
    </row>
    <row r="20" spans="1:21" x14ac:dyDescent="0.25">
      <c r="A20" s="9" t="s">
        <v>295</v>
      </c>
      <c r="B20" s="10" t="s">
        <v>338</v>
      </c>
      <c r="C20" s="2"/>
      <c r="D20" s="2"/>
      <c r="E20" s="2"/>
      <c r="F20" s="2"/>
      <c r="G20" s="2"/>
      <c r="H20" s="2"/>
      <c r="I20" s="2"/>
      <c r="J20" s="2"/>
      <c r="K20" s="2"/>
      <c r="L20" s="2"/>
      <c r="M20" s="2"/>
      <c r="N20" s="2"/>
      <c r="O20" s="2"/>
      <c r="P20" s="2"/>
      <c r="Q20" s="2"/>
      <c r="R20" s="2"/>
      <c r="S20" s="2"/>
      <c r="T20" s="2"/>
      <c r="U20" s="2"/>
    </row>
    <row r="21" spans="1:21" ht="18" customHeight="1" x14ac:dyDescent="0.25">
      <c r="A21" s="9" t="s">
        <v>296</v>
      </c>
      <c r="B21" s="10" t="s">
        <v>336</v>
      </c>
      <c r="C21" s="2"/>
      <c r="D21" s="2"/>
      <c r="E21" s="2"/>
      <c r="F21" s="2"/>
      <c r="G21" s="2"/>
      <c r="H21" s="2"/>
      <c r="I21" s="2"/>
      <c r="J21" s="2"/>
      <c r="K21" s="2"/>
      <c r="L21" s="2"/>
      <c r="M21" s="2"/>
      <c r="N21" s="2"/>
      <c r="O21" s="2"/>
      <c r="P21" s="2"/>
      <c r="Q21" s="2"/>
      <c r="R21" s="2"/>
      <c r="S21" s="2"/>
      <c r="T21" s="2"/>
      <c r="U21" s="2"/>
    </row>
    <row r="22" spans="1:21" x14ac:dyDescent="0.25">
      <c r="A22" s="9" t="s">
        <v>297</v>
      </c>
      <c r="B22" s="10" t="s">
        <v>337</v>
      </c>
      <c r="C22" s="2"/>
      <c r="D22" s="2"/>
      <c r="E22" s="2"/>
      <c r="F22" s="2"/>
      <c r="G22" s="2"/>
      <c r="H22" s="2"/>
      <c r="I22" s="2"/>
      <c r="J22" s="2"/>
      <c r="K22" s="2"/>
      <c r="L22" s="2"/>
      <c r="M22" s="2"/>
      <c r="N22" s="2"/>
      <c r="O22" s="2"/>
      <c r="P22" s="2"/>
      <c r="Q22" s="2"/>
      <c r="R22" s="2"/>
      <c r="S22" s="2"/>
      <c r="T22" s="2"/>
      <c r="U22" s="2"/>
    </row>
    <row r="23" spans="1:21" x14ac:dyDescent="0.25">
      <c r="A23" s="9" t="s">
        <v>334</v>
      </c>
      <c r="B23" s="10" t="s">
        <v>335</v>
      </c>
      <c r="C23" s="2"/>
      <c r="D23" s="2"/>
      <c r="E23" s="2"/>
      <c r="F23" s="2"/>
      <c r="G23" s="2"/>
      <c r="H23" s="2"/>
      <c r="I23" s="2"/>
      <c r="J23" s="2"/>
      <c r="K23" s="2"/>
      <c r="L23" s="2"/>
      <c r="M23" s="2"/>
      <c r="N23" s="2"/>
      <c r="O23" s="2"/>
      <c r="P23" s="2"/>
      <c r="Q23" s="2"/>
      <c r="R23" s="2"/>
      <c r="S23" s="2"/>
      <c r="T23" s="2"/>
      <c r="U23" s="2"/>
    </row>
    <row r="24" spans="1:21" x14ac:dyDescent="0.25">
      <c r="A24" s="9" t="s">
        <v>263</v>
      </c>
      <c r="B24" s="10" t="s">
        <v>264</v>
      </c>
      <c r="C24" s="2"/>
      <c r="D24" s="2"/>
      <c r="E24" s="2"/>
      <c r="F24" s="2"/>
      <c r="G24" s="2"/>
      <c r="H24" s="2"/>
      <c r="I24" s="2"/>
      <c r="J24" s="2"/>
      <c r="K24" s="2"/>
      <c r="L24" s="2"/>
      <c r="M24" s="2"/>
      <c r="N24" s="2"/>
      <c r="O24" s="2"/>
      <c r="P24" s="2"/>
      <c r="Q24" s="2"/>
      <c r="R24" s="2"/>
      <c r="S24" s="2"/>
      <c r="T24" s="2"/>
      <c r="U24" s="2"/>
    </row>
    <row r="25" spans="1:21" x14ac:dyDescent="0.25">
      <c r="A25" s="9" t="s">
        <v>265</v>
      </c>
      <c r="B25" s="10" t="s">
        <v>266</v>
      </c>
      <c r="C25" s="2"/>
      <c r="D25" s="2"/>
      <c r="E25" s="2"/>
      <c r="F25" s="2"/>
      <c r="G25" s="2"/>
      <c r="H25" s="2"/>
      <c r="I25" s="2"/>
      <c r="J25" s="2"/>
      <c r="K25" s="2"/>
      <c r="L25" s="2"/>
      <c r="M25" s="2"/>
      <c r="N25" s="2"/>
      <c r="O25" s="2"/>
      <c r="P25" s="2"/>
      <c r="Q25" s="2"/>
      <c r="R25" s="2"/>
      <c r="S25" s="2"/>
      <c r="T25" s="2"/>
      <c r="U25" s="2"/>
    </row>
    <row r="26" spans="1:21" x14ac:dyDescent="0.25">
      <c r="A26" s="9" t="s">
        <v>267</v>
      </c>
      <c r="B26" s="10" t="s">
        <v>268</v>
      </c>
      <c r="C26" s="2"/>
      <c r="D26" s="2"/>
      <c r="E26" s="2"/>
      <c r="F26" s="2"/>
      <c r="G26" s="2"/>
      <c r="H26" s="2"/>
      <c r="I26" s="2"/>
      <c r="J26" s="2"/>
      <c r="K26" s="2"/>
      <c r="L26" s="2"/>
      <c r="M26" s="2"/>
      <c r="N26" s="2"/>
      <c r="O26" s="2"/>
      <c r="P26" s="2"/>
      <c r="Q26" s="2"/>
      <c r="R26" s="2"/>
      <c r="S26" s="2"/>
      <c r="T26" s="2"/>
      <c r="U26" s="2"/>
    </row>
    <row r="27" spans="1:21" x14ac:dyDescent="0.25">
      <c r="A27" s="9" t="s">
        <v>3443</v>
      </c>
      <c r="B27" s="10" t="s">
        <v>3444</v>
      </c>
      <c r="C27" s="2"/>
      <c r="D27" s="2"/>
      <c r="E27" s="2"/>
      <c r="F27" s="2"/>
      <c r="G27" s="2"/>
      <c r="H27" s="2"/>
      <c r="I27" s="2"/>
      <c r="J27" s="2"/>
      <c r="K27" s="2"/>
      <c r="L27" s="2"/>
      <c r="M27" s="2"/>
      <c r="N27" s="2"/>
      <c r="O27" s="2"/>
      <c r="P27" s="2"/>
      <c r="Q27" s="2"/>
      <c r="R27" s="2"/>
      <c r="S27" s="2"/>
      <c r="T27" s="2"/>
      <c r="U27" s="2"/>
    </row>
    <row r="28" spans="1:21" x14ac:dyDescent="0.25">
      <c r="A28" s="2"/>
      <c r="B28" s="2"/>
      <c r="C28" s="2"/>
      <c r="D28" s="2"/>
      <c r="E28" s="2"/>
      <c r="F28" s="2"/>
      <c r="G28" s="2"/>
      <c r="H28" s="2"/>
      <c r="I28" s="2"/>
      <c r="J28" s="2"/>
      <c r="K28" s="2"/>
      <c r="L28" s="2"/>
      <c r="M28" s="2"/>
      <c r="N28" s="2"/>
      <c r="O28" s="2"/>
      <c r="P28" s="2"/>
      <c r="Q28" s="2"/>
      <c r="R28" s="2"/>
      <c r="S28" s="2"/>
      <c r="T28" s="2"/>
      <c r="U28" s="2"/>
    </row>
    <row r="29" spans="1:21" x14ac:dyDescent="0.25">
      <c r="A29" s="2"/>
      <c r="B29" s="2"/>
      <c r="C29" s="2"/>
      <c r="D29" s="2"/>
      <c r="E29" s="2"/>
      <c r="F29" s="2"/>
      <c r="G29" s="2"/>
      <c r="H29" s="2"/>
      <c r="I29" s="2"/>
      <c r="J29" s="2"/>
      <c r="K29" s="2"/>
      <c r="L29" s="2"/>
      <c r="M29" s="2"/>
      <c r="N29" s="2"/>
      <c r="O29" s="2"/>
      <c r="P29" s="2"/>
      <c r="Q29" s="2"/>
      <c r="R29" s="2"/>
      <c r="S29" s="2"/>
      <c r="T29" s="2"/>
      <c r="U29" s="2"/>
    </row>
    <row r="30" spans="1:21" x14ac:dyDescent="0.25">
      <c r="A30" s="2"/>
      <c r="B30" s="2"/>
      <c r="C30" s="2"/>
      <c r="D30" s="2"/>
      <c r="E30" s="2"/>
      <c r="F30" s="2"/>
      <c r="G30" s="2"/>
      <c r="H30" s="2"/>
      <c r="I30" s="2"/>
      <c r="J30" s="2"/>
      <c r="K30" s="2"/>
      <c r="L30" s="2"/>
      <c r="M30" s="2"/>
      <c r="N30" s="2"/>
      <c r="O30" s="2"/>
      <c r="P30" s="2"/>
      <c r="Q30" s="2"/>
      <c r="R30" s="2"/>
      <c r="S30" s="2"/>
      <c r="T30" s="2"/>
      <c r="U30" s="2"/>
    </row>
    <row r="31" spans="1:21" x14ac:dyDescent="0.25">
      <c r="A31" s="2"/>
      <c r="B31" s="2"/>
      <c r="C31" s="2"/>
      <c r="D31" s="2"/>
      <c r="E31" s="2"/>
      <c r="F31" s="2"/>
      <c r="G31" s="2"/>
      <c r="H31" s="2"/>
      <c r="I31" s="2"/>
      <c r="J31" s="2"/>
      <c r="K31" s="2"/>
      <c r="L31" s="2"/>
      <c r="M31" s="2"/>
      <c r="N31" s="2"/>
      <c r="O31" s="2"/>
      <c r="P31" s="2"/>
      <c r="Q31" s="2"/>
      <c r="R31" s="2"/>
      <c r="S31" s="2"/>
      <c r="T31" s="2"/>
      <c r="U31" s="2"/>
    </row>
    <row r="32" spans="1:21" x14ac:dyDescent="0.25">
      <c r="A32" s="2"/>
      <c r="B32" s="2"/>
      <c r="C32" s="2"/>
      <c r="D32" s="2"/>
      <c r="E32" s="2"/>
      <c r="F32" s="2"/>
      <c r="G32" s="2"/>
      <c r="H32" s="2"/>
      <c r="I32" s="2"/>
      <c r="J32" s="2"/>
      <c r="K32" s="2"/>
      <c r="L32" s="2"/>
      <c r="M32" s="2"/>
      <c r="N32" s="2"/>
      <c r="O32" s="2"/>
      <c r="P32" s="2"/>
      <c r="Q32" s="2"/>
      <c r="R32" s="2"/>
      <c r="S32" s="2"/>
      <c r="T32" s="2"/>
      <c r="U32" s="2"/>
    </row>
    <row r="33" spans="1:21" x14ac:dyDescent="0.25">
      <c r="A33" s="2"/>
      <c r="B33" s="2"/>
      <c r="C33" s="2"/>
      <c r="D33" s="2"/>
      <c r="E33" s="2"/>
      <c r="F33" s="2"/>
      <c r="G33" s="2"/>
      <c r="H33" s="2"/>
      <c r="I33" s="2"/>
      <c r="J33" s="2"/>
      <c r="K33" s="2"/>
      <c r="L33" s="2"/>
      <c r="M33" s="2"/>
      <c r="N33" s="2"/>
      <c r="O33" s="2"/>
      <c r="P33" s="2"/>
      <c r="Q33" s="2"/>
      <c r="R33" s="2"/>
      <c r="S33" s="2"/>
      <c r="T33" s="2"/>
      <c r="U33" s="2"/>
    </row>
    <row r="34" spans="1:21" x14ac:dyDescent="0.25">
      <c r="A34" s="2"/>
      <c r="B34" s="2"/>
      <c r="C34" s="2"/>
      <c r="D34" s="2"/>
      <c r="E34" s="2"/>
      <c r="F34" s="2"/>
      <c r="G34" s="2"/>
      <c r="H34" s="2"/>
      <c r="I34" s="2"/>
      <c r="J34" s="2"/>
      <c r="K34" s="2"/>
      <c r="L34" s="2"/>
      <c r="M34" s="2"/>
      <c r="N34" s="2"/>
      <c r="O34" s="2"/>
      <c r="P34" s="2"/>
      <c r="Q34" s="2"/>
      <c r="R34" s="2"/>
      <c r="S34" s="2"/>
      <c r="T34" s="2"/>
      <c r="U34" s="2"/>
    </row>
    <row r="35" spans="1:21" x14ac:dyDescent="0.25">
      <c r="A35" s="2"/>
      <c r="B35" s="2"/>
      <c r="C35" s="2"/>
      <c r="D35" s="2"/>
      <c r="E35" s="2"/>
      <c r="F35" s="2"/>
      <c r="G35" s="2"/>
      <c r="H35" s="2"/>
      <c r="I35" s="2"/>
      <c r="J35" s="2"/>
      <c r="K35" s="2"/>
      <c r="L35" s="2"/>
      <c r="M35" s="2"/>
      <c r="N35" s="2"/>
      <c r="O35" s="2"/>
      <c r="P35" s="2"/>
      <c r="Q35" s="2"/>
      <c r="R35" s="2"/>
      <c r="S35" s="2"/>
      <c r="T35" s="2"/>
      <c r="U35" s="2"/>
    </row>
  </sheetData>
  <mergeCells count="1">
    <mergeCell ref="A1:B1"/>
  </mergeCell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zoomScale="64" zoomScaleNormal="102" workbookViewId="0"/>
  </sheetViews>
  <sheetFormatPr defaultColWidth="10.625" defaultRowHeight="15.75" x14ac:dyDescent="0.25"/>
  <cols>
    <col min="1" max="1" width="32.625" style="12" customWidth="1"/>
    <col min="2" max="17" width="11.125" style="12" customWidth="1"/>
    <col min="18" max="18" width="9.5" style="12" customWidth="1"/>
    <col min="19" max="16384" width="10.625" style="12"/>
  </cols>
  <sheetData>
    <row r="1" spans="1:3" x14ac:dyDescent="0.25">
      <c r="A1" s="19" t="s">
        <v>348</v>
      </c>
    </row>
    <row r="2" spans="1:3" ht="16.5" x14ac:dyDescent="0.3">
      <c r="A2" s="207" t="s">
        <v>345</v>
      </c>
      <c r="B2" s="207" t="s">
        <v>362</v>
      </c>
      <c r="C2" s="37"/>
    </row>
    <row r="3" spans="1:3" x14ac:dyDescent="0.25">
      <c r="A3" s="194" t="s">
        <v>109</v>
      </c>
      <c r="B3" s="195">
        <v>39</v>
      </c>
      <c r="C3" s="38">
        <f>GETPIVOTDATA("q4_1_ruptures_nourriture",$A$2,"q4_1_ruptures_nourriture","Oui")/GETPIVOTDATA("q4_1_ruptures_nourriture",$A$2)</f>
        <v>0.6</v>
      </c>
    </row>
    <row r="4" spans="1:3" x14ac:dyDescent="0.25">
      <c r="A4" s="194" t="s">
        <v>114</v>
      </c>
      <c r="B4" s="195">
        <v>24</v>
      </c>
      <c r="C4" s="38">
        <f>GETPIVOTDATA("q4_1_ruptures_nourriture",$A$2,"q4_1_ruptures_nourriture","Non")/GETPIVOTDATA("q4_1_ruptures_nourriture",$A$2)</f>
        <v>0.36923076923076925</v>
      </c>
    </row>
    <row r="5" spans="1:3" x14ac:dyDescent="0.25">
      <c r="A5" s="194" t="s">
        <v>132</v>
      </c>
      <c r="B5" s="195">
        <v>2</v>
      </c>
      <c r="C5" s="38">
        <f>B5/GETPIVOTDATA("q4_1_ruptures_nourriture",$B$6)</f>
        <v>3.0769230769230771E-2</v>
      </c>
    </row>
    <row r="6" spans="1:3" ht="16.5" x14ac:dyDescent="0.3">
      <c r="A6" s="210" t="s">
        <v>533</v>
      </c>
      <c r="B6" s="208">
        <v>65</v>
      </c>
      <c r="C6" s="37"/>
    </row>
    <row r="8" spans="1:3" ht="16.5" x14ac:dyDescent="0.3">
      <c r="A8" s="207" t="s">
        <v>535</v>
      </c>
      <c r="B8" s="207"/>
      <c r="C8" s="37"/>
    </row>
    <row r="9" spans="1:3" x14ac:dyDescent="0.25">
      <c r="A9" s="194" t="s">
        <v>3461</v>
      </c>
      <c r="B9" s="195">
        <v>0</v>
      </c>
      <c r="C9" s="38">
        <f>B9/39</f>
        <v>0</v>
      </c>
    </row>
    <row r="10" spans="1:3" x14ac:dyDescent="0.25">
      <c r="A10" s="194" t="s">
        <v>536</v>
      </c>
      <c r="B10" s="195">
        <v>11</v>
      </c>
      <c r="C10" s="38">
        <f>B10/39</f>
        <v>0.28205128205128205</v>
      </c>
    </row>
    <row r="11" spans="1:3" x14ac:dyDescent="0.25">
      <c r="A11" s="194" t="s">
        <v>537</v>
      </c>
      <c r="B11" s="195">
        <v>5</v>
      </c>
      <c r="C11" s="38">
        <f t="shared" ref="C11:C20" si="0">B11/39</f>
        <v>0.12820512820512819</v>
      </c>
    </row>
    <row r="12" spans="1:3" x14ac:dyDescent="0.25">
      <c r="A12" s="194" t="s">
        <v>754</v>
      </c>
      <c r="B12" s="195">
        <v>2</v>
      </c>
      <c r="C12" s="38">
        <f t="shared" si="0"/>
        <v>5.128205128205128E-2</v>
      </c>
    </row>
    <row r="13" spans="1:3" x14ac:dyDescent="0.25">
      <c r="A13" s="194" t="s">
        <v>3462</v>
      </c>
      <c r="B13" s="195">
        <v>5</v>
      </c>
      <c r="C13" s="38">
        <f t="shared" si="0"/>
        <v>0.12820512820512819</v>
      </c>
    </row>
    <row r="14" spans="1:3" x14ac:dyDescent="0.25">
      <c r="A14" s="194" t="s">
        <v>852</v>
      </c>
      <c r="B14" s="195">
        <v>2</v>
      </c>
      <c r="C14" s="38">
        <f t="shared" si="0"/>
        <v>5.128205128205128E-2</v>
      </c>
    </row>
    <row r="15" spans="1:3" x14ac:dyDescent="0.25">
      <c r="A15" s="194" t="s">
        <v>518</v>
      </c>
      <c r="B15" s="195">
        <v>12</v>
      </c>
      <c r="C15" s="38">
        <f t="shared" si="0"/>
        <v>0.30769230769230771</v>
      </c>
    </row>
    <row r="16" spans="1:3" x14ac:dyDescent="0.25">
      <c r="A16" s="194" t="s">
        <v>4583</v>
      </c>
      <c r="B16" s="195">
        <v>18</v>
      </c>
      <c r="C16" s="38">
        <f t="shared" si="0"/>
        <v>0.46153846153846156</v>
      </c>
    </row>
    <row r="17" spans="1:4" x14ac:dyDescent="0.25">
      <c r="A17" s="194" t="s">
        <v>538</v>
      </c>
      <c r="B17" s="195">
        <v>22</v>
      </c>
      <c r="C17" s="38">
        <f t="shared" si="0"/>
        <v>0.5641025641025641</v>
      </c>
    </row>
    <row r="18" spans="1:4" x14ac:dyDescent="0.25">
      <c r="A18" s="194" t="s">
        <v>4584</v>
      </c>
      <c r="B18" s="195">
        <v>2</v>
      </c>
      <c r="C18" s="38">
        <f t="shared" si="0"/>
        <v>5.128205128205128E-2</v>
      </c>
    </row>
    <row r="19" spans="1:4" x14ac:dyDescent="0.25">
      <c r="A19" s="194" t="s">
        <v>4585</v>
      </c>
      <c r="B19" s="195">
        <v>2</v>
      </c>
      <c r="C19" s="38">
        <f t="shared" si="0"/>
        <v>5.128205128205128E-2</v>
      </c>
    </row>
    <row r="20" spans="1:4" x14ac:dyDescent="0.25">
      <c r="A20" s="194" t="s">
        <v>4586</v>
      </c>
      <c r="B20" s="195">
        <v>1</v>
      </c>
      <c r="C20" s="38">
        <f t="shared" si="0"/>
        <v>2.564102564102564E-2</v>
      </c>
    </row>
    <row r="22" spans="1:4" x14ac:dyDescent="0.25">
      <c r="A22" s="19" t="s">
        <v>349</v>
      </c>
    </row>
    <row r="23" spans="1:4" x14ac:dyDescent="0.25">
      <c r="A23" s="97" t="s">
        <v>758</v>
      </c>
    </row>
    <row r="24" spans="1:4" x14ac:dyDescent="0.25">
      <c r="A24" s="207" t="s">
        <v>351</v>
      </c>
      <c r="B24" s="207"/>
      <c r="C24" s="34" t="s">
        <v>655</v>
      </c>
      <c r="D24" s="34" t="s">
        <v>656</v>
      </c>
    </row>
    <row r="25" spans="1:4" x14ac:dyDescent="0.25">
      <c r="A25" s="194" t="s">
        <v>286</v>
      </c>
      <c r="B25" s="195">
        <v>24</v>
      </c>
      <c r="C25" s="12">
        <f>Importation!F9</f>
        <v>43</v>
      </c>
      <c r="D25" s="38">
        <f t="array" ref="D25">GETPIVOTDATA("Huile",$A$24)/C25</f>
        <v>0.55813953488372092</v>
      </c>
    </row>
    <row r="26" spans="1:4" x14ac:dyDescent="0.25">
      <c r="A26" s="194" t="s">
        <v>283</v>
      </c>
      <c r="B26" s="195">
        <v>18</v>
      </c>
      <c r="C26" s="12">
        <f>Importation!F3</f>
        <v>41</v>
      </c>
      <c r="D26" s="38">
        <f t="array" ref="D26">GETPIVOTDATA("Farine de blé",$A$24)/C26</f>
        <v>0.43902439024390244</v>
      </c>
    </row>
    <row r="27" spans="1:4" x14ac:dyDescent="0.25">
      <c r="A27" s="194" t="s">
        <v>126</v>
      </c>
      <c r="B27" s="195">
        <v>27</v>
      </c>
      <c r="C27" s="12">
        <f>Importation!F4</f>
        <v>56</v>
      </c>
      <c r="D27" s="38">
        <f>GETPIVOTDATA("Riz",$A$24)/C27</f>
        <v>0.48214285714285715</v>
      </c>
    </row>
    <row r="28" spans="1:4" x14ac:dyDescent="0.25">
      <c r="A28" s="194" t="s">
        <v>131</v>
      </c>
      <c r="B28" s="195">
        <v>12</v>
      </c>
      <c r="C28" s="12">
        <f>Importation!F7</f>
        <v>22</v>
      </c>
      <c r="D28" s="38">
        <f>GETPIVOTDATA("Haricot noir",$A$24)/C28</f>
        <v>0.54545454545454541</v>
      </c>
    </row>
    <row r="29" spans="1:4" x14ac:dyDescent="0.25">
      <c r="A29" s="194" t="s">
        <v>186</v>
      </c>
      <c r="B29" s="195">
        <v>21</v>
      </c>
      <c r="C29" s="12">
        <f>Importation!F6</f>
        <v>44</v>
      </c>
      <c r="D29" s="38">
        <f>GETPIVOTDATA("Sucre",$A$24)/C29</f>
        <v>0.47727272727272729</v>
      </c>
    </row>
    <row r="30" spans="1:4" x14ac:dyDescent="0.25">
      <c r="A30" s="194" t="s">
        <v>292</v>
      </c>
      <c r="B30" s="195">
        <v>18</v>
      </c>
      <c r="C30" s="12">
        <f>Importation!F5</f>
        <v>45</v>
      </c>
      <c r="D30" s="38">
        <f t="array" ref="D30">GETPIVOTDATA("Maïs",$A$24)/C30</f>
        <v>0.4</v>
      </c>
    </row>
    <row r="31" spans="1:4" x14ac:dyDescent="0.25">
      <c r="A31" s="194" t="s">
        <v>158</v>
      </c>
      <c r="B31" s="195">
        <v>5</v>
      </c>
      <c r="C31" s="12">
        <f>Importation!F8</f>
        <v>15</v>
      </c>
      <c r="D31" s="38">
        <f>GETPIVOTDATA("Haricot rouge",$A$24)/C31</f>
        <v>0.33333333333333331</v>
      </c>
    </row>
    <row r="33" spans="1:5" x14ac:dyDescent="0.25">
      <c r="A33" s="19" t="s">
        <v>346</v>
      </c>
    </row>
    <row r="34" spans="1:5" ht="16.5" x14ac:dyDescent="0.3">
      <c r="A34" s="207" t="s">
        <v>193</v>
      </c>
      <c r="B34" s="207" t="s">
        <v>362</v>
      </c>
      <c r="C34" s="37"/>
    </row>
    <row r="35" spans="1:5" x14ac:dyDescent="0.25">
      <c r="A35" s="194" t="s">
        <v>109</v>
      </c>
      <c r="B35" s="195">
        <v>65</v>
      </c>
      <c r="C35" s="38">
        <f>GETPIVOTDATA("q4_4_origin_fourniseur_nourriture",$A$34,"q4_4_origin_fourniseur_nourriture","Oui")/GETPIVOTDATA("q4_4_origin_fourniseur_nourriture",$A$34)</f>
        <v>1</v>
      </c>
    </row>
    <row r="36" spans="1:5" ht="16.5" x14ac:dyDescent="0.3">
      <c r="A36" s="210" t="s">
        <v>533</v>
      </c>
      <c r="B36" s="208">
        <v>65</v>
      </c>
      <c r="C36" s="37"/>
    </row>
    <row r="37" spans="1:5" ht="16.5" x14ac:dyDescent="0.3">
      <c r="A37"/>
      <c r="B37"/>
      <c r="C37" s="126"/>
    </row>
    <row r="39" spans="1:5" x14ac:dyDescent="0.25">
      <c r="A39" s="19" t="s">
        <v>3463</v>
      </c>
    </row>
    <row r="40" spans="1:5" s="39" customFormat="1" x14ac:dyDescent="0.25">
      <c r="A40" s="207" t="s">
        <v>532</v>
      </c>
      <c r="B40" s="207" t="s">
        <v>651</v>
      </c>
      <c r="C40" s="207" t="s">
        <v>282</v>
      </c>
    </row>
    <row r="41" spans="1:5" s="39" customFormat="1" x14ac:dyDescent="0.25">
      <c r="A41" s="217" t="s">
        <v>793</v>
      </c>
      <c r="B41" s="250">
        <v>14</v>
      </c>
      <c r="C41" s="251">
        <v>0.2153846153846154</v>
      </c>
    </row>
    <row r="42" spans="1:5" s="39" customFormat="1" x14ac:dyDescent="0.25">
      <c r="A42" s="217" t="s">
        <v>797</v>
      </c>
      <c r="B42" s="250">
        <v>51</v>
      </c>
      <c r="C42" s="251">
        <v>0.7846153846153846</v>
      </c>
    </row>
    <row r="43" spans="1:5" s="39" customFormat="1" x14ac:dyDescent="0.25">
      <c r="A43" s="216" t="s">
        <v>533</v>
      </c>
      <c r="B43" s="215">
        <v>65</v>
      </c>
      <c r="C43" s="249">
        <v>1</v>
      </c>
    </row>
    <row r="44" spans="1:5" x14ac:dyDescent="0.25">
      <c r="A44" s="19"/>
    </row>
    <row r="45" spans="1:5" s="39" customFormat="1" x14ac:dyDescent="0.25">
      <c r="A45" s="19" t="s">
        <v>4587</v>
      </c>
      <c r="B45" s="12"/>
      <c r="C45" s="12"/>
    </row>
    <row r="46" spans="1:5" s="39" customFormat="1" ht="0.6" customHeight="1" x14ac:dyDescent="0.25">
      <c r="A46" s="193" t="s">
        <v>849</v>
      </c>
      <c r="B46" s="193" t="s">
        <v>3459</v>
      </c>
      <c r="C46" s="200"/>
      <c r="D46" s="12"/>
      <c r="E46" s="12"/>
    </row>
    <row r="47" spans="1:5" s="39" customFormat="1" x14ac:dyDescent="0.25">
      <c r="A47" s="207" t="s">
        <v>532</v>
      </c>
      <c r="B47" s="207" t="s">
        <v>793</v>
      </c>
      <c r="C47" s="207" t="s">
        <v>533</v>
      </c>
      <c r="D47" s="12"/>
      <c r="E47" s="12"/>
    </row>
    <row r="48" spans="1:5" s="39" customFormat="1" x14ac:dyDescent="0.25">
      <c r="A48" s="194" t="s">
        <v>182</v>
      </c>
      <c r="B48" s="220">
        <v>3</v>
      </c>
      <c r="C48" s="250">
        <v>3</v>
      </c>
      <c r="D48" s="12"/>
      <c r="E48" s="12"/>
    </row>
    <row r="49" spans="1:6" s="39" customFormat="1" x14ac:dyDescent="0.25">
      <c r="A49" s="225" t="s">
        <v>123</v>
      </c>
      <c r="B49" s="240">
        <v>11</v>
      </c>
      <c r="C49" s="240">
        <v>11</v>
      </c>
      <c r="D49" s="12"/>
      <c r="E49" s="12"/>
    </row>
    <row r="50" spans="1:6" s="39" customFormat="1" x14ac:dyDescent="0.25">
      <c r="A50" s="216" t="s">
        <v>533</v>
      </c>
      <c r="B50" s="215">
        <v>14</v>
      </c>
      <c r="C50" s="215">
        <v>14</v>
      </c>
      <c r="D50" s="12"/>
      <c r="E50" s="12"/>
    </row>
    <row r="51" spans="1:6" s="39" customFormat="1" x14ac:dyDescent="0.25">
      <c r="A51" s="12"/>
      <c r="B51" s="12"/>
      <c r="C51" s="12"/>
      <c r="D51" s="12"/>
      <c r="E51" s="12"/>
    </row>
    <row r="52" spans="1:6" x14ac:dyDescent="0.25">
      <c r="A52" s="19" t="s">
        <v>3464</v>
      </c>
    </row>
    <row r="53" spans="1:6" x14ac:dyDescent="0.25">
      <c r="A53" s="207" t="s">
        <v>532</v>
      </c>
      <c r="B53" s="207" t="s">
        <v>651</v>
      </c>
      <c r="C53" s="207" t="s">
        <v>282</v>
      </c>
    </row>
    <row r="54" spans="1:6" x14ac:dyDescent="0.25">
      <c r="A54" s="217" t="s">
        <v>793</v>
      </c>
      <c r="B54" s="250">
        <v>37</v>
      </c>
      <c r="C54" s="251">
        <v>0.56923076923076921</v>
      </c>
    </row>
    <row r="55" spans="1:6" x14ac:dyDescent="0.25">
      <c r="A55" s="217" t="s">
        <v>797</v>
      </c>
      <c r="B55" s="250">
        <v>28</v>
      </c>
      <c r="C55" s="251">
        <v>0.43076923076923079</v>
      </c>
    </row>
    <row r="56" spans="1:6" x14ac:dyDescent="0.25">
      <c r="A56" s="210" t="s">
        <v>533</v>
      </c>
      <c r="B56" s="208">
        <v>65</v>
      </c>
      <c r="C56" s="209">
        <v>1</v>
      </c>
    </row>
    <row r="57" spans="1:6" s="39" customFormat="1" x14ac:dyDescent="0.25">
      <c r="A57" s="12"/>
      <c r="B57" s="12"/>
      <c r="C57" s="12"/>
      <c r="D57" s="12"/>
      <c r="E57" s="14"/>
      <c r="F57" s="14"/>
    </row>
    <row r="58" spans="1:6" s="39" customFormat="1" x14ac:dyDescent="0.25">
      <c r="A58" s="19" t="s">
        <v>4588</v>
      </c>
      <c r="B58" s="12"/>
      <c r="C58" s="12"/>
    </row>
    <row r="59" spans="1:6" s="39" customFormat="1" ht="14.45" customHeight="1" x14ac:dyDescent="0.25">
      <c r="A59" s="12" t="s">
        <v>756</v>
      </c>
      <c r="B59" s="12"/>
      <c r="C59" s="12"/>
    </row>
    <row r="60" spans="1:6" ht="15.95" hidden="1" customHeight="1" x14ac:dyDescent="0.25">
      <c r="A60" s="207" t="s">
        <v>3453</v>
      </c>
      <c r="B60" s="207"/>
      <c r="C60" s="207" t="s">
        <v>3459</v>
      </c>
      <c r="D60" s="207"/>
    </row>
    <row r="61" spans="1:6" x14ac:dyDescent="0.25">
      <c r="A61" s="207" t="s">
        <v>762</v>
      </c>
      <c r="B61" s="207" t="s">
        <v>3452</v>
      </c>
      <c r="C61" s="207" t="s">
        <v>651</v>
      </c>
      <c r="D61" s="207" t="s">
        <v>533</v>
      </c>
    </row>
    <row r="62" spans="1:6" x14ac:dyDescent="0.25">
      <c r="A62" s="217" t="s">
        <v>182</v>
      </c>
      <c r="B62" s="252" t="s">
        <v>124</v>
      </c>
      <c r="C62" s="250">
        <v>1</v>
      </c>
      <c r="D62" s="250">
        <v>1</v>
      </c>
    </row>
    <row r="63" spans="1:6" x14ac:dyDescent="0.25">
      <c r="A63" s="217" t="s">
        <v>106</v>
      </c>
      <c r="B63" s="217" t="s">
        <v>129</v>
      </c>
      <c r="C63" s="250">
        <v>7</v>
      </c>
      <c r="D63" s="250">
        <v>7</v>
      </c>
    </row>
    <row r="64" spans="1:6" s="39" customFormat="1" x14ac:dyDescent="0.25">
      <c r="A64" s="217" t="s">
        <v>106</v>
      </c>
      <c r="B64" s="217" t="s">
        <v>173</v>
      </c>
      <c r="C64" s="250">
        <v>2</v>
      </c>
      <c r="D64" s="250">
        <v>2</v>
      </c>
      <c r="E64" s="14"/>
      <c r="F64" s="14"/>
    </row>
    <row r="65" spans="1:6" s="39" customFormat="1" x14ac:dyDescent="0.25">
      <c r="A65" s="217" t="s">
        <v>106</v>
      </c>
      <c r="B65" s="252" t="s">
        <v>124</v>
      </c>
      <c r="C65" s="250">
        <v>2</v>
      </c>
      <c r="D65" s="250">
        <v>2</v>
      </c>
      <c r="E65" s="14"/>
      <c r="F65" s="14"/>
    </row>
    <row r="66" spans="1:6" s="39" customFormat="1" x14ac:dyDescent="0.25">
      <c r="A66" s="217" t="s">
        <v>164</v>
      </c>
      <c r="B66" s="217" t="s">
        <v>168</v>
      </c>
      <c r="C66" s="250">
        <v>3</v>
      </c>
      <c r="D66" s="250">
        <v>3</v>
      </c>
      <c r="E66" s="14"/>
      <c r="F66" s="14"/>
    </row>
    <row r="67" spans="1:6" s="39" customFormat="1" x14ac:dyDescent="0.25">
      <c r="A67" s="217" t="s">
        <v>123</v>
      </c>
      <c r="B67" s="217" t="s">
        <v>151</v>
      </c>
      <c r="C67" s="250">
        <v>2</v>
      </c>
      <c r="D67" s="250">
        <v>2</v>
      </c>
      <c r="E67" s="14"/>
      <c r="F67" s="14"/>
    </row>
    <row r="68" spans="1:6" s="39" customFormat="1" x14ac:dyDescent="0.25">
      <c r="A68" s="217" t="s">
        <v>117</v>
      </c>
      <c r="B68" s="217" t="s">
        <v>119</v>
      </c>
      <c r="C68" s="250">
        <v>5</v>
      </c>
      <c r="D68" s="250">
        <v>5</v>
      </c>
      <c r="E68" s="14"/>
      <c r="F68" s="14"/>
    </row>
    <row r="69" spans="1:6" s="39" customFormat="1" x14ac:dyDescent="0.25">
      <c r="A69" s="217" t="s">
        <v>117</v>
      </c>
      <c r="B69" s="252" t="s">
        <v>124</v>
      </c>
      <c r="C69" s="250">
        <v>3</v>
      </c>
      <c r="D69" s="250">
        <v>3</v>
      </c>
      <c r="E69" s="14"/>
      <c r="F69" s="14"/>
    </row>
    <row r="70" spans="1:6" s="39" customFormat="1" x14ac:dyDescent="0.25">
      <c r="A70" s="217" t="s">
        <v>176</v>
      </c>
      <c r="B70" s="252" t="s">
        <v>1800</v>
      </c>
      <c r="C70" s="250">
        <v>2</v>
      </c>
      <c r="D70" s="250">
        <v>2</v>
      </c>
      <c r="E70" s="14"/>
      <c r="F70" s="14"/>
    </row>
    <row r="71" spans="1:6" s="39" customFormat="1" x14ac:dyDescent="0.25">
      <c r="A71" s="217" t="s">
        <v>176</v>
      </c>
      <c r="B71" s="252" t="s">
        <v>1894</v>
      </c>
      <c r="C71" s="250">
        <v>3</v>
      </c>
      <c r="D71" s="250">
        <v>3</v>
      </c>
      <c r="E71" s="14"/>
      <c r="F71" s="14"/>
    </row>
    <row r="72" spans="1:6" s="39" customFormat="1" x14ac:dyDescent="0.25">
      <c r="A72" s="217" t="s">
        <v>176</v>
      </c>
      <c r="B72" s="252" t="s">
        <v>1978</v>
      </c>
      <c r="C72" s="250">
        <v>1</v>
      </c>
      <c r="D72" s="250">
        <v>1</v>
      </c>
    </row>
    <row r="73" spans="1:6" s="39" customFormat="1" x14ac:dyDescent="0.25">
      <c r="A73" s="217" t="s">
        <v>176</v>
      </c>
      <c r="B73" s="217" t="s">
        <v>1953</v>
      </c>
      <c r="C73" s="250">
        <v>1</v>
      </c>
      <c r="D73" s="250">
        <v>1</v>
      </c>
    </row>
    <row r="74" spans="1:6" s="39" customFormat="1" x14ac:dyDescent="0.25">
      <c r="A74" s="217" t="s">
        <v>176</v>
      </c>
      <c r="B74" s="217" t="s">
        <v>178</v>
      </c>
      <c r="C74" s="250">
        <v>3</v>
      </c>
      <c r="D74" s="250">
        <v>3</v>
      </c>
    </row>
    <row r="75" spans="1:6" s="39" customFormat="1" x14ac:dyDescent="0.25">
      <c r="A75" s="217" t="s">
        <v>176</v>
      </c>
      <c r="B75" s="252" t="s">
        <v>1974</v>
      </c>
      <c r="C75" s="253">
        <v>1</v>
      </c>
      <c r="D75" s="253">
        <v>1</v>
      </c>
    </row>
    <row r="76" spans="1:6" s="39" customFormat="1" x14ac:dyDescent="0.25">
      <c r="A76" s="217" t="s">
        <v>176</v>
      </c>
      <c r="B76" s="252" t="s">
        <v>1796</v>
      </c>
      <c r="C76" s="253">
        <v>1</v>
      </c>
      <c r="D76" s="253">
        <v>1</v>
      </c>
    </row>
    <row r="77" spans="1:6" s="39" customFormat="1" x14ac:dyDescent="0.25">
      <c r="A77" s="210" t="s">
        <v>533</v>
      </c>
      <c r="B77" s="210"/>
      <c r="C77" s="208">
        <v>37</v>
      </c>
      <c r="D77" s="208">
        <v>37</v>
      </c>
    </row>
    <row r="78" spans="1:6" s="39" customFormat="1" x14ac:dyDescent="0.25">
      <c r="A78" s="12"/>
      <c r="B78" s="12"/>
      <c r="C78" s="12"/>
      <c r="D78" s="12"/>
      <c r="E78" s="14"/>
      <c r="F78" s="14"/>
    </row>
    <row r="79" spans="1:6" x14ac:dyDescent="0.25">
      <c r="A79" s="19" t="s">
        <v>755</v>
      </c>
    </row>
    <row r="80" spans="1:6" ht="16.5" x14ac:dyDescent="0.3">
      <c r="A80" s="207" t="s">
        <v>193</v>
      </c>
      <c r="B80" s="207" t="s">
        <v>362</v>
      </c>
      <c r="C80" s="37"/>
    </row>
    <row r="81" spans="1:7" x14ac:dyDescent="0.25">
      <c r="A81" s="194" t="s">
        <v>114</v>
      </c>
      <c r="B81" s="195">
        <v>31</v>
      </c>
      <c r="C81" s="38">
        <f>GETPIVOTDATA("q4_4_credit_fournisseur_nourriture",$A$80,"q4_4_credit_fournisseur_nourriture","Non")/GETPIVOTDATA("q4_4_credit_fournisseur_nourriture",$A$80)</f>
        <v>0.47692307692307695</v>
      </c>
    </row>
    <row r="82" spans="1:7" x14ac:dyDescent="0.25">
      <c r="A82" s="194" t="s">
        <v>109</v>
      </c>
      <c r="B82" s="195">
        <v>26</v>
      </c>
      <c r="C82" s="38">
        <f>GETPIVOTDATA("q4_4_credit_fournisseur_nourriture",$A$80,"q4_4_credit_fournisseur_nourriture","Oui")/GETPIVOTDATA("q4_4_credit_fournisseur_nourriture",$A$80)</f>
        <v>0.4</v>
      </c>
    </row>
    <row r="83" spans="1:7" x14ac:dyDescent="0.25">
      <c r="A83" s="194" t="s">
        <v>132</v>
      </c>
      <c r="B83" s="195">
        <v>8</v>
      </c>
      <c r="C83" s="38">
        <f>GETPIVOTDATA("q4_4_credit_fournisseur_nourriture",$A$80,"q4_4_credit_fournisseur_nourriture","Je ne sais pas, je ne souhaite pas répondre")/GETPIVOTDATA("q4_4_credit_fournisseur_nourriture",$A$80)</f>
        <v>0.12307692307692308</v>
      </c>
    </row>
    <row r="84" spans="1:7" ht="16.5" x14ac:dyDescent="0.3">
      <c r="A84" s="210" t="s">
        <v>533</v>
      </c>
      <c r="B84" s="208">
        <v>65</v>
      </c>
      <c r="C84" s="37"/>
    </row>
    <row r="86" spans="1:7" x14ac:dyDescent="0.25">
      <c r="A86" s="19" t="s">
        <v>353</v>
      </c>
    </row>
    <row r="87" spans="1:7" ht="16.5" x14ac:dyDescent="0.3">
      <c r="A87" s="207" t="s">
        <v>193</v>
      </c>
      <c r="B87" s="207" t="s">
        <v>362</v>
      </c>
      <c r="C87" s="37"/>
    </row>
    <row r="88" spans="1:7" x14ac:dyDescent="0.25">
      <c r="A88" s="194" t="s">
        <v>114</v>
      </c>
      <c r="B88" s="195">
        <v>42</v>
      </c>
      <c r="C88" s="38">
        <f>GETPIVOTDATA("q4_4_capacite_stock_nourriture",$A$87,"q4_4_capacite_stock_nourriture","Non")/GETPIVOTDATA("q4_4_capacite_stock_nourriture",$A$87)</f>
        <v>0.64615384615384619</v>
      </c>
    </row>
    <row r="89" spans="1:7" x14ac:dyDescent="0.25">
      <c r="A89" s="194" t="s">
        <v>109</v>
      </c>
      <c r="B89" s="195">
        <v>18</v>
      </c>
      <c r="C89" s="38">
        <f>GETPIVOTDATA("q4_4_capacite_stock_nourriture",$A$87,"q4_4_capacite_stock_nourriture","Oui")/GETPIVOTDATA("q4_4_capacite_stock_nourriture",$A$87)</f>
        <v>0.27692307692307694</v>
      </c>
    </row>
    <row r="90" spans="1:7" x14ac:dyDescent="0.25">
      <c r="A90" s="194" t="s">
        <v>132</v>
      </c>
      <c r="B90" s="195">
        <v>5</v>
      </c>
      <c r="C90" s="38">
        <f>GETPIVOTDATA("q4_4_capacite_stock_nourriture",$A$87,"q4_4_capacite_stock_nourriture","Je ne sais pas, je ne souhaite pas répondre")/GETPIVOTDATA("q4_4_capacite_stock_nourriture",$A$87)</f>
        <v>7.6923076923076927E-2</v>
      </c>
    </row>
    <row r="91" spans="1:7" ht="16.5" x14ac:dyDescent="0.3">
      <c r="A91" s="210" t="s">
        <v>533</v>
      </c>
      <c r="B91" s="208">
        <v>65</v>
      </c>
      <c r="C91" s="37"/>
    </row>
    <row r="92" spans="1:7" x14ac:dyDescent="0.25">
      <c r="A92" s="19"/>
    </row>
    <row r="93" spans="1:7" x14ac:dyDescent="0.25">
      <c r="A93" s="19" t="s">
        <v>657</v>
      </c>
    </row>
    <row r="94" spans="1:7" x14ac:dyDescent="0.25">
      <c r="A94" s="12" t="s">
        <v>658</v>
      </c>
    </row>
    <row r="95" spans="1:7" ht="0.6" customHeight="1" x14ac:dyDescent="0.25">
      <c r="A95" s="207"/>
      <c r="B95" s="207" t="s">
        <v>3459</v>
      </c>
      <c r="C95" s="200"/>
      <c r="D95" s="207"/>
      <c r="E95" s="207"/>
      <c r="F95" s="207"/>
      <c r="G95" s="207"/>
    </row>
    <row r="96" spans="1:7" x14ac:dyDescent="0.25">
      <c r="A96" s="207"/>
      <c r="B96" s="207" t="s">
        <v>494</v>
      </c>
      <c r="C96" s="207"/>
      <c r="D96" s="207" t="s">
        <v>543</v>
      </c>
      <c r="E96" s="207"/>
      <c r="F96" s="207" t="s">
        <v>650</v>
      </c>
      <c r="G96" s="207" t="s">
        <v>652</v>
      </c>
    </row>
    <row r="97" spans="1:17" x14ac:dyDescent="0.25">
      <c r="A97" s="248" t="s">
        <v>3466</v>
      </c>
      <c r="B97" s="248" t="s">
        <v>651</v>
      </c>
      <c r="C97" s="248" t="s">
        <v>282</v>
      </c>
      <c r="D97" s="248" t="s">
        <v>651</v>
      </c>
      <c r="E97" s="248" t="s">
        <v>282</v>
      </c>
      <c r="F97" s="244"/>
      <c r="G97" s="244"/>
    </row>
    <row r="98" spans="1:17" x14ac:dyDescent="0.25">
      <c r="A98" s="194" t="s">
        <v>132</v>
      </c>
      <c r="B98" s="250"/>
      <c r="C98" s="251">
        <v>0</v>
      </c>
      <c r="D98" s="250">
        <v>8</v>
      </c>
      <c r="E98" s="251">
        <v>0.21621621621621623</v>
      </c>
      <c r="F98" s="250">
        <v>8</v>
      </c>
      <c r="G98" s="251">
        <v>0.12307692307692308</v>
      </c>
    </row>
    <row r="99" spans="1:17" x14ac:dyDescent="0.25">
      <c r="A99" s="194" t="s">
        <v>114</v>
      </c>
      <c r="B99" s="250">
        <v>11</v>
      </c>
      <c r="C99" s="251">
        <v>0.39285714285714285</v>
      </c>
      <c r="D99" s="250">
        <v>20</v>
      </c>
      <c r="E99" s="251">
        <v>0.54054054054054057</v>
      </c>
      <c r="F99" s="250">
        <v>31</v>
      </c>
      <c r="G99" s="251">
        <v>0.47692307692307695</v>
      </c>
    </row>
    <row r="100" spans="1:17" x14ac:dyDescent="0.25">
      <c r="A100" s="194" t="s">
        <v>109</v>
      </c>
      <c r="B100" s="250">
        <v>17</v>
      </c>
      <c r="C100" s="251">
        <v>0.6071428571428571</v>
      </c>
      <c r="D100" s="250">
        <v>9</v>
      </c>
      <c r="E100" s="251">
        <v>0.24324324324324326</v>
      </c>
      <c r="F100" s="250">
        <v>26</v>
      </c>
      <c r="G100" s="251">
        <v>0.4</v>
      </c>
    </row>
    <row r="101" spans="1:17" x14ac:dyDescent="0.25">
      <c r="A101" s="210" t="s">
        <v>533</v>
      </c>
      <c r="B101" s="208">
        <v>28</v>
      </c>
      <c r="C101" s="209">
        <v>1</v>
      </c>
      <c r="D101" s="208">
        <v>37</v>
      </c>
      <c r="E101" s="209">
        <v>1</v>
      </c>
      <c r="F101" s="208">
        <v>65</v>
      </c>
      <c r="G101" s="209">
        <v>1</v>
      </c>
    </row>
    <row r="102" spans="1:17" s="39" customFormat="1" x14ac:dyDescent="0.25">
      <c r="A102" s="124"/>
      <c r="B102" s="125"/>
      <c r="C102" s="125"/>
      <c r="D102" s="125"/>
      <c r="E102" s="125"/>
      <c r="F102" s="125"/>
      <c r="G102" s="125"/>
    </row>
    <row r="103" spans="1:17" x14ac:dyDescent="0.25">
      <c r="A103" s="19" t="s">
        <v>657</v>
      </c>
    </row>
    <row r="104" spans="1:17" x14ac:dyDescent="0.25">
      <c r="A104" s="12" t="s">
        <v>659</v>
      </c>
    </row>
    <row r="105" spans="1:17" ht="0.6" customHeight="1" x14ac:dyDescent="0.25">
      <c r="A105" s="207"/>
      <c r="B105" s="207" t="s">
        <v>3459</v>
      </c>
      <c r="C105" s="200"/>
      <c r="D105" s="207"/>
      <c r="E105" s="207"/>
      <c r="F105" s="207"/>
      <c r="G105" s="207"/>
      <c r="H105" s="207"/>
      <c r="I105" s="207"/>
      <c r="J105" s="207"/>
      <c r="K105" s="207"/>
      <c r="L105" s="207"/>
      <c r="M105" s="207"/>
      <c r="N105" s="207"/>
      <c r="O105" s="207"/>
      <c r="P105" s="207"/>
      <c r="Q105" s="207"/>
    </row>
    <row r="106" spans="1:17" x14ac:dyDescent="0.25">
      <c r="A106" s="207"/>
      <c r="B106" s="207" t="s">
        <v>182</v>
      </c>
      <c r="C106" s="207"/>
      <c r="D106" s="207" t="s">
        <v>506</v>
      </c>
      <c r="E106" s="207"/>
      <c r="F106" s="207" t="s">
        <v>106</v>
      </c>
      <c r="G106" s="207"/>
      <c r="H106" s="207" t="s">
        <v>164</v>
      </c>
      <c r="I106" s="207"/>
      <c r="J106" s="207" t="s">
        <v>123</v>
      </c>
      <c r="K106" s="207"/>
      <c r="L106" s="207" t="s">
        <v>117</v>
      </c>
      <c r="M106" s="207"/>
      <c r="N106" s="207" t="s">
        <v>176</v>
      </c>
      <c r="O106" s="207"/>
      <c r="P106" s="207" t="s">
        <v>650</v>
      </c>
      <c r="Q106" s="207" t="s">
        <v>652</v>
      </c>
    </row>
    <row r="107" spans="1:17" x14ac:dyDescent="0.25">
      <c r="A107" s="244" t="s">
        <v>3466</v>
      </c>
      <c r="B107" s="248" t="s">
        <v>651</v>
      </c>
      <c r="C107" s="248" t="s">
        <v>282</v>
      </c>
      <c r="D107" s="248" t="s">
        <v>651</v>
      </c>
      <c r="E107" s="248" t="s">
        <v>282</v>
      </c>
      <c r="F107" s="248" t="s">
        <v>651</v>
      </c>
      <c r="G107" s="248" t="s">
        <v>282</v>
      </c>
      <c r="H107" s="248" t="s">
        <v>651</v>
      </c>
      <c r="I107" s="248" t="s">
        <v>282</v>
      </c>
      <c r="J107" s="248" t="s">
        <v>651</v>
      </c>
      <c r="K107" s="248" t="s">
        <v>282</v>
      </c>
      <c r="L107" s="248" t="s">
        <v>651</v>
      </c>
      <c r="M107" s="248" t="s">
        <v>282</v>
      </c>
      <c r="N107" s="248" t="s">
        <v>651</v>
      </c>
      <c r="O107" s="248" t="s">
        <v>282</v>
      </c>
      <c r="P107" s="244"/>
      <c r="Q107" s="244"/>
    </row>
    <row r="108" spans="1:17" x14ac:dyDescent="0.25">
      <c r="A108" s="194" t="s">
        <v>132</v>
      </c>
      <c r="B108" s="195"/>
      <c r="C108" s="211">
        <v>0</v>
      </c>
      <c r="D108" s="195"/>
      <c r="E108" s="211">
        <v>0</v>
      </c>
      <c r="F108" s="195">
        <v>7</v>
      </c>
      <c r="G108" s="211">
        <v>0.53846153846153844</v>
      </c>
      <c r="H108" s="195"/>
      <c r="I108" s="211">
        <v>0</v>
      </c>
      <c r="J108" s="195"/>
      <c r="K108" s="211">
        <v>0</v>
      </c>
      <c r="L108" s="195"/>
      <c r="M108" s="211">
        <v>0</v>
      </c>
      <c r="N108" s="195">
        <v>1</v>
      </c>
      <c r="O108" s="211">
        <v>5.5555555555555552E-2</v>
      </c>
      <c r="P108" s="195">
        <v>8</v>
      </c>
      <c r="Q108" s="211">
        <v>0.12307692307692308</v>
      </c>
    </row>
    <row r="109" spans="1:17" x14ac:dyDescent="0.25">
      <c r="A109" s="194" t="s">
        <v>114</v>
      </c>
      <c r="B109" s="195">
        <v>4</v>
      </c>
      <c r="C109" s="211">
        <v>1</v>
      </c>
      <c r="D109" s="195">
        <v>1</v>
      </c>
      <c r="E109" s="211">
        <v>0.125</v>
      </c>
      <c r="F109" s="195">
        <v>4</v>
      </c>
      <c r="G109" s="211">
        <v>0.30769230769230771</v>
      </c>
      <c r="H109" s="195">
        <v>4</v>
      </c>
      <c r="I109" s="211">
        <v>0.5</v>
      </c>
      <c r="J109" s="195">
        <v>3</v>
      </c>
      <c r="K109" s="211">
        <v>0.6</v>
      </c>
      <c r="L109" s="195">
        <v>9</v>
      </c>
      <c r="M109" s="211">
        <v>1</v>
      </c>
      <c r="N109" s="195">
        <v>6</v>
      </c>
      <c r="O109" s="211">
        <v>0.33333333333333331</v>
      </c>
      <c r="P109" s="195">
        <v>31</v>
      </c>
      <c r="Q109" s="211">
        <v>0.47692307692307695</v>
      </c>
    </row>
    <row r="110" spans="1:17" x14ac:dyDescent="0.25">
      <c r="A110" s="194" t="s">
        <v>109</v>
      </c>
      <c r="B110" s="195"/>
      <c r="C110" s="211">
        <v>0</v>
      </c>
      <c r="D110" s="195">
        <v>7</v>
      </c>
      <c r="E110" s="211">
        <v>0.875</v>
      </c>
      <c r="F110" s="195">
        <v>2</v>
      </c>
      <c r="G110" s="211">
        <v>0.15384615384615385</v>
      </c>
      <c r="H110" s="195">
        <v>4</v>
      </c>
      <c r="I110" s="211">
        <v>0.5</v>
      </c>
      <c r="J110" s="195">
        <v>2</v>
      </c>
      <c r="K110" s="211">
        <v>0.4</v>
      </c>
      <c r="L110" s="195"/>
      <c r="M110" s="211">
        <v>0</v>
      </c>
      <c r="N110" s="195">
        <v>11</v>
      </c>
      <c r="O110" s="211">
        <v>0.61111111111111116</v>
      </c>
      <c r="P110" s="195">
        <v>26</v>
      </c>
      <c r="Q110" s="211">
        <v>0.4</v>
      </c>
    </row>
    <row r="111" spans="1:17" x14ac:dyDescent="0.25">
      <c r="A111" s="210" t="s">
        <v>533</v>
      </c>
      <c r="B111" s="208">
        <v>4</v>
      </c>
      <c r="C111" s="209">
        <v>1</v>
      </c>
      <c r="D111" s="208">
        <v>8</v>
      </c>
      <c r="E111" s="209">
        <v>1</v>
      </c>
      <c r="F111" s="208">
        <v>13</v>
      </c>
      <c r="G111" s="209">
        <v>1</v>
      </c>
      <c r="H111" s="208">
        <v>8</v>
      </c>
      <c r="I111" s="209">
        <v>1</v>
      </c>
      <c r="J111" s="208">
        <v>5</v>
      </c>
      <c r="K111" s="209">
        <v>1</v>
      </c>
      <c r="L111" s="208">
        <v>9</v>
      </c>
      <c r="M111" s="209">
        <v>1</v>
      </c>
      <c r="N111" s="208">
        <v>18</v>
      </c>
      <c r="O111" s="212">
        <v>1</v>
      </c>
      <c r="P111" s="208">
        <v>65</v>
      </c>
      <c r="Q111" s="209">
        <v>1</v>
      </c>
    </row>
    <row r="114" spans="1:17" x14ac:dyDescent="0.25">
      <c r="A114" s="19" t="s">
        <v>345</v>
      </c>
    </row>
    <row r="115" spans="1:17" ht="15" customHeight="1" x14ac:dyDescent="0.25">
      <c r="A115" s="269" t="s">
        <v>659</v>
      </c>
    </row>
    <row r="116" spans="1:17" hidden="1" x14ac:dyDescent="0.25">
      <c r="B116" s="271" t="s">
        <v>3459</v>
      </c>
    </row>
    <row r="117" spans="1:17" x14ac:dyDescent="0.25">
      <c r="A117" s="207"/>
      <c r="B117" s="207" t="s">
        <v>182</v>
      </c>
      <c r="C117" s="207"/>
      <c r="D117" s="207" t="s">
        <v>506</v>
      </c>
      <c r="E117" s="207"/>
      <c r="F117" s="207" t="s">
        <v>106</v>
      </c>
      <c r="G117" s="207"/>
      <c r="H117" s="207" t="s">
        <v>164</v>
      </c>
      <c r="I117" s="207"/>
      <c r="J117" s="207" t="s">
        <v>123</v>
      </c>
      <c r="K117" s="207"/>
      <c r="L117" s="207" t="s">
        <v>117</v>
      </c>
      <c r="M117" s="207"/>
      <c r="N117" s="207" t="s">
        <v>176</v>
      </c>
      <c r="O117" s="207"/>
      <c r="P117" s="207" t="s">
        <v>650</v>
      </c>
      <c r="Q117" s="207" t="s">
        <v>652</v>
      </c>
    </row>
    <row r="118" spans="1:17" x14ac:dyDescent="0.25">
      <c r="A118" s="244" t="s">
        <v>345</v>
      </c>
      <c r="B118" s="248" t="s">
        <v>651</v>
      </c>
      <c r="C118" s="248" t="s">
        <v>282</v>
      </c>
      <c r="D118" s="248" t="s">
        <v>651</v>
      </c>
      <c r="E118" s="248" t="s">
        <v>282</v>
      </c>
      <c r="F118" s="248" t="s">
        <v>651</v>
      </c>
      <c r="G118" s="248" t="s">
        <v>282</v>
      </c>
      <c r="H118" s="248" t="s">
        <v>651</v>
      </c>
      <c r="I118" s="248" t="s">
        <v>282</v>
      </c>
      <c r="J118" s="248" t="s">
        <v>651</v>
      </c>
      <c r="K118" s="248" t="s">
        <v>282</v>
      </c>
      <c r="L118" s="248" t="s">
        <v>651</v>
      </c>
      <c r="M118" s="248" t="s">
        <v>282</v>
      </c>
      <c r="N118" s="248" t="s">
        <v>651</v>
      </c>
      <c r="O118" s="248" t="s">
        <v>282</v>
      </c>
      <c r="P118" s="244"/>
      <c r="Q118" s="244"/>
    </row>
    <row r="119" spans="1:17" x14ac:dyDescent="0.25">
      <c r="A119" s="194" t="s">
        <v>109</v>
      </c>
      <c r="B119" s="195">
        <v>4</v>
      </c>
      <c r="C119" s="211">
        <v>1</v>
      </c>
      <c r="D119" s="195"/>
      <c r="E119" s="211">
        <v>0</v>
      </c>
      <c r="F119" s="195">
        <v>10</v>
      </c>
      <c r="G119" s="211">
        <v>0.76923076923076927</v>
      </c>
      <c r="H119" s="14"/>
      <c r="I119" s="211">
        <v>0</v>
      </c>
      <c r="J119" s="195">
        <v>5</v>
      </c>
      <c r="K119" s="211">
        <v>1</v>
      </c>
      <c r="L119" s="195">
        <v>4</v>
      </c>
      <c r="M119" s="211">
        <v>0.44444444444444442</v>
      </c>
      <c r="N119" s="195">
        <v>16</v>
      </c>
      <c r="O119" s="211">
        <v>0.88888888888888884</v>
      </c>
      <c r="P119" s="195">
        <v>39</v>
      </c>
      <c r="Q119" s="211">
        <v>0.6</v>
      </c>
    </row>
    <row r="120" spans="1:17" x14ac:dyDescent="0.25">
      <c r="A120" s="194" t="s">
        <v>114</v>
      </c>
      <c r="B120" s="195"/>
      <c r="C120" s="211">
        <v>0</v>
      </c>
      <c r="D120" s="195">
        <v>8</v>
      </c>
      <c r="E120" s="211">
        <v>1</v>
      </c>
      <c r="F120" s="195">
        <v>3</v>
      </c>
      <c r="G120" s="211">
        <v>0.23076923076923078</v>
      </c>
      <c r="H120" s="14">
        <v>8</v>
      </c>
      <c r="I120" s="211">
        <v>1</v>
      </c>
      <c r="J120" s="195"/>
      <c r="K120" s="211">
        <v>0</v>
      </c>
      <c r="L120" s="195">
        <v>4</v>
      </c>
      <c r="M120" s="211">
        <v>0.44444444444444442</v>
      </c>
      <c r="N120" s="195">
        <v>1</v>
      </c>
      <c r="O120" s="211">
        <v>5.5555555555555552E-2</v>
      </c>
      <c r="P120" s="195">
        <v>24</v>
      </c>
      <c r="Q120" s="211">
        <v>0.36923076923076925</v>
      </c>
    </row>
    <row r="121" spans="1:17" x14ac:dyDescent="0.25">
      <c r="A121" s="194" t="s">
        <v>132</v>
      </c>
      <c r="B121" s="195"/>
      <c r="C121" s="211">
        <v>0</v>
      </c>
      <c r="D121" s="195"/>
      <c r="E121" s="211">
        <v>0</v>
      </c>
      <c r="F121" s="195"/>
      <c r="G121" s="211">
        <v>0</v>
      </c>
      <c r="H121" s="14"/>
      <c r="I121" s="211">
        <v>0</v>
      </c>
      <c r="J121" s="195"/>
      <c r="K121" s="211">
        <v>0</v>
      </c>
      <c r="L121" s="195">
        <v>1</v>
      </c>
      <c r="M121" s="211">
        <v>0.1111111111111111</v>
      </c>
      <c r="N121" s="195">
        <v>1</v>
      </c>
      <c r="O121" s="211">
        <v>5.5555555555555552E-2</v>
      </c>
      <c r="P121" s="195">
        <v>2</v>
      </c>
      <c r="Q121" s="211">
        <v>3.0769230769230771E-2</v>
      </c>
    </row>
    <row r="122" spans="1:17" x14ac:dyDescent="0.25">
      <c r="A122" s="210" t="s">
        <v>533</v>
      </c>
      <c r="B122" s="208">
        <v>4</v>
      </c>
      <c r="C122" s="209">
        <v>1</v>
      </c>
      <c r="D122" s="208">
        <v>8</v>
      </c>
      <c r="E122" s="209">
        <v>1</v>
      </c>
      <c r="F122" s="208">
        <v>13</v>
      </c>
      <c r="G122" s="209">
        <v>1</v>
      </c>
      <c r="H122" s="270">
        <v>8</v>
      </c>
      <c r="I122" s="209">
        <v>1</v>
      </c>
      <c r="J122" s="208">
        <v>5</v>
      </c>
      <c r="K122" s="209">
        <v>1</v>
      </c>
      <c r="L122" s="208">
        <v>9</v>
      </c>
      <c r="M122" s="209">
        <v>1</v>
      </c>
      <c r="N122" s="208">
        <v>18</v>
      </c>
      <c r="O122" s="212">
        <v>1</v>
      </c>
      <c r="P122" s="208">
        <v>65</v>
      </c>
      <c r="Q122" s="209">
        <v>1</v>
      </c>
    </row>
    <row r="123" spans="1:17" x14ac:dyDescent="0.25">
      <c r="A123"/>
      <c r="B123"/>
      <c r="I123" s="272"/>
      <c r="J123" s="272"/>
      <c r="K123" s="272"/>
      <c r="L123" s="272"/>
      <c r="M123" s="272"/>
      <c r="N123" s="272"/>
      <c r="O123" s="272"/>
      <c r="P123" s="272"/>
      <c r="Q123" s="272"/>
    </row>
    <row r="124" spans="1:17" x14ac:dyDescent="0.25">
      <c r="A124"/>
      <c r="B124"/>
    </row>
    <row r="125" spans="1:17" x14ac:dyDescent="0.25">
      <c r="A125"/>
      <c r="B125"/>
    </row>
    <row r="126" spans="1:17" x14ac:dyDescent="0.25">
      <c r="A126"/>
      <c r="B126"/>
    </row>
    <row r="127" spans="1:17" x14ac:dyDescent="0.25">
      <c r="A127"/>
      <c r="B127"/>
    </row>
    <row r="128" spans="1:17" x14ac:dyDescent="0.25">
      <c r="A128"/>
      <c r="B128"/>
    </row>
    <row r="129" spans="1:2" x14ac:dyDescent="0.25">
      <c r="A129"/>
      <c r="B129"/>
    </row>
    <row r="130" spans="1:2" x14ac:dyDescent="0.25">
      <c r="A130"/>
      <c r="B130"/>
    </row>
    <row r="131" spans="1:2" x14ac:dyDescent="0.25">
      <c r="A131"/>
      <c r="B131"/>
    </row>
    <row r="132" spans="1:2" x14ac:dyDescent="0.25">
      <c r="A132"/>
      <c r="B132"/>
    </row>
  </sheetData>
  <sortState ref="A17:B24">
    <sortCondition descending="1" ref="B18"/>
  </sortState>
  <conditionalFormatting sqref="C3:C5">
    <cfRule type="dataBar" priority="50">
      <dataBar>
        <cfvo type="min"/>
        <cfvo type="max"/>
        <color rgb="FFFF555A"/>
      </dataBar>
      <extLst>
        <ext xmlns:x14="http://schemas.microsoft.com/office/spreadsheetml/2009/9/main" uri="{B025F937-C7B1-47D3-B67F-A62EFF666E3E}">
          <x14:id>{2A43BB09-16AE-4C29-8C04-2D5F7B4041FE}</x14:id>
        </ext>
      </extLst>
    </cfRule>
  </conditionalFormatting>
  <conditionalFormatting sqref="D25:D31">
    <cfRule type="dataBar" priority="48">
      <dataBar>
        <cfvo type="min"/>
        <cfvo type="max"/>
        <color rgb="FFFF555A"/>
      </dataBar>
      <extLst>
        <ext xmlns:x14="http://schemas.microsoft.com/office/spreadsheetml/2009/9/main" uri="{B025F937-C7B1-47D3-B67F-A62EFF666E3E}">
          <x14:id>{1CB8695A-E2B1-4259-86EF-5A95AE495025}</x14:id>
        </ext>
      </extLst>
    </cfRule>
  </conditionalFormatting>
  <conditionalFormatting sqref="C35">
    <cfRule type="dataBar" priority="47">
      <dataBar>
        <cfvo type="min"/>
        <cfvo type="max"/>
        <color rgb="FFFF555A"/>
      </dataBar>
      <extLst>
        <ext xmlns:x14="http://schemas.microsoft.com/office/spreadsheetml/2009/9/main" uri="{B025F937-C7B1-47D3-B67F-A62EFF666E3E}">
          <x14:id>{77B92060-F5EB-4AD6-A4E8-8AAD832FC314}</x14:id>
        </ext>
      </extLst>
    </cfRule>
  </conditionalFormatting>
  <conditionalFormatting sqref="C81:C83">
    <cfRule type="dataBar" priority="44">
      <dataBar>
        <cfvo type="min"/>
        <cfvo type="max"/>
        <color rgb="FFFF555A"/>
      </dataBar>
      <extLst>
        <ext xmlns:x14="http://schemas.microsoft.com/office/spreadsheetml/2009/9/main" uri="{B025F937-C7B1-47D3-B67F-A62EFF666E3E}">
          <x14:id>{74ED6A95-F612-4DDF-9011-F075B035A177}</x14:id>
        </ext>
      </extLst>
    </cfRule>
  </conditionalFormatting>
  <conditionalFormatting pivot="1" sqref="C108:C110">
    <cfRule type="dataBar" priority="35">
      <dataBar>
        <cfvo type="min"/>
        <cfvo type="max"/>
        <color rgb="FFFF555A"/>
      </dataBar>
      <extLst>
        <ext xmlns:x14="http://schemas.microsoft.com/office/spreadsheetml/2009/9/main" uri="{B025F937-C7B1-47D3-B67F-A62EFF666E3E}">
          <x14:id>{B64C781F-0797-40D8-891F-CC72AD339730}</x14:id>
        </ext>
      </extLst>
    </cfRule>
  </conditionalFormatting>
  <conditionalFormatting pivot="1" sqref="E108:E110">
    <cfRule type="dataBar" priority="34">
      <dataBar>
        <cfvo type="min"/>
        <cfvo type="max"/>
        <color rgb="FFFF555A"/>
      </dataBar>
      <extLst>
        <ext xmlns:x14="http://schemas.microsoft.com/office/spreadsheetml/2009/9/main" uri="{B025F937-C7B1-47D3-B67F-A62EFF666E3E}">
          <x14:id>{5E09CB6A-ED88-4FCA-BAB5-2D8D3E4AA348}</x14:id>
        </ext>
      </extLst>
    </cfRule>
  </conditionalFormatting>
  <conditionalFormatting pivot="1" sqref="G108:G110">
    <cfRule type="dataBar" priority="33">
      <dataBar>
        <cfvo type="min"/>
        <cfvo type="max"/>
        <color rgb="FFFF555A"/>
      </dataBar>
      <extLst>
        <ext xmlns:x14="http://schemas.microsoft.com/office/spreadsheetml/2009/9/main" uri="{B025F937-C7B1-47D3-B67F-A62EFF666E3E}">
          <x14:id>{20DA7ED5-ADA6-40BA-8915-C6749AB0AA45}</x14:id>
        </ext>
      </extLst>
    </cfRule>
  </conditionalFormatting>
  <conditionalFormatting pivot="1" sqref="I108:I110 Q108:Q110">
    <cfRule type="dataBar" priority="32">
      <dataBar>
        <cfvo type="min"/>
        <cfvo type="max"/>
        <color rgb="FFFF555A"/>
      </dataBar>
      <extLst>
        <ext xmlns:x14="http://schemas.microsoft.com/office/spreadsheetml/2009/9/main" uri="{B025F937-C7B1-47D3-B67F-A62EFF666E3E}">
          <x14:id>{8555042D-63F8-4B0E-B2CC-36C47CB3EE35}</x14:id>
        </ext>
      </extLst>
    </cfRule>
  </conditionalFormatting>
  <conditionalFormatting pivot="1" sqref="K108:K110">
    <cfRule type="dataBar" priority="31">
      <dataBar>
        <cfvo type="min"/>
        <cfvo type="max"/>
        <color rgb="FFFF555A"/>
      </dataBar>
      <extLst>
        <ext xmlns:x14="http://schemas.microsoft.com/office/spreadsheetml/2009/9/main" uri="{B025F937-C7B1-47D3-B67F-A62EFF666E3E}">
          <x14:id>{1FB5760C-7633-44F7-B08A-932665832823}</x14:id>
        </ext>
      </extLst>
    </cfRule>
  </conditionalFormatting>
  <conditionalFormatting pivot="1" sqref="M108:M110">
    <cfRule type="dataBar" priority="30">
      <dataBar>
        <cfvo type="min"/>
        <cfvo type="max"/>
        <color rgb="FFFF555A"/>
      </dataBar>
      <extLst>
        <ext xmlns:x14="http://schemas.microsoft.com/office/spreadsheetml/2009/9/main" uri="{B025F937-C7B1-47D3-B67F-A62EFF666E3E}">
          <x14:id>{BBF516EF-77BD-4228-AA0E-3BDE8A2BEADB}</x14:id>
        </ext>
      </extLst>
    </cfRule>
  </conditionalFormatting>
  <conditionalFormatting pivot="1" sqref="C98:C100">
    <cfRule type="dataBar" priority="21">
      <dataBar>
        <cfvo type="min"/>
        <cfvo type="max"/>
        <color rgb="FFFF555A"/>
      </dataBar>
      <extLst>
        <ext xmlns:x14="http://schemas.microsoft.com/office/spreadsheetml/2009/9/main" uri="{B025F937-C7B1-47D3-B67F-A62EFF666E3E}">
          <x14:id>{C576AEB1-76DD-4366-84C4-D0E643AF41D8}</x14:id>
        </ext>
      </extLst>
    </cfRule>
  </conditionalFormatting>
  <conditionalFormatting pivot="1" sqref="E98:E100">
    <cfRule type="dataBar" priority="20">
      <dataBar>
        <cfvo type="min"/>
        <cfvo type="max"/>
        <color rgb="FFFF555A"/>
      </dataBar>
      <extLst>
        <ext xmlns:x14="http://schemas.microsoft.com/office/spreadsheetml/2009/9/main" uri="{B025F937-C7B1-47D3-B67F-A62EFF666E3E}">
          <x14:id>{3F37D161-A4E9-4044-AC3D-0C5277711ED8}</x14:id>
        </ext>
      </extLst>
    </cfRule>
  </conditionalFormatting>
  <conditionalFormatting pivot="1" sqref="G98:G100">
    <cfRule type="dataBar" priority="19">
      <dataBar>
        <cfvo type="min"/>
        <cfvo type="max"/>
        <color rgb="FFFF555A"/>
      </dataBar>
      <extLst>
        <ext xmlns:x14="http://schemas.microsoft.com/office/spreadsheetml/2009/9/main" uri="{B025F937-C7B1-47D3-B67F-A62EFF666E3E}">
          <x14:id>{7FCB5F98-D320-40F2-B1E4-F6E28897C2C8}</x14:id>
        </ext>
      </extLst>
    </cfRule>
  </conditionalFormatting>
  <conditionalFormatting pivot="1" sqref="C41:C42">
    <cfRule type="dataBar" priority="15">
      <dataBar>
        <cfvo type="min"/>
        <cfvo type="max"/>
        <color rgb="FFFF555A"/>
      </dataBar>
      <extLst>
        <ext xmlns:x14="http://schemas.microsoft.com/office/spreadsheetml/2009/9/main" uri="{B025F937-C7B1-47D3-B67F-A62EFF666E3E}">
          <x14:id>{4D17C706-1CB2-4C3A-ACC8-74E1291B3755}</x14:id>
        </ext>
      </extLst>
    </cfRule>
  </conditionalFormatting>
  <conditionalFormatting pivot="1" sqref="C54:C55">
    <cfRule type="dataBar" priority="14">
      <dataBar>
        <cfvo type="min"/>
        <cfvo type="max"/>
        <color rgb="FFFF555A"/>
      </dataBar>
      <extLst>
        <ext xmlns:x14="http://schemas.microsoft.com/office/spreadsheetml/2009/9/main" uri="{B025F937-C7B1-47D3-B67F-A62EFF666E3E}">
          <x14:id>{FEC31552-8D00-44AB-825B-4DE3C9FF91E0}</x14:id>
        </ext>
      </extLst>
    </cfRule>
  </conditionalFormatting>
  <conditionalFormatting sqref="C88:C90">
    <cfRule type="dataBar" priority="13">
      <dataBar>
        <cfvo type="min"/>
        <cfvo type="max"/>
        <color rgb="FFFF555A"/>
      </dataBar>
      <extLst>
        <ext xmlns:x14="http://schemas.microsoft.com/office/spreadsheetml/2009/9/main" uri="{B025F937-C7B1-47D3-B67F-A62EFF666E3E}">
          <x14:id>{7B799ED7-5BC6-4517-8256-8005EA9AB9DA}</x14:id>
        </ext>
      </extLst>
    </cfRule>
  </conditionalFormatting>
  <conditionalFormatting sqref="C9:C20">
    <cfRule type="dataBar" priority="443">
      <dataBar>
        <cfvo type="min"/>
        <cfvo type="max"/>
        <color rgb="FFFF555A"/>
      </dataBar>
      <extLst>
        <ext xmlns:x14="http://schemas.microsoft.com/office/spreadsheetml/2009/9/main" uri="{B025F937-C7B1-47D3-B67F-A62EFF666E3E}">
          <x14:id>{C54908DB-4940-4FC4-BCD6-2DCD9B4A6CE4}</x14:id>
        </ext>
      </extLst>
    </cfRule>
  </conditionalFormatting>
  <conditionalFormatting pivot="1" sqref="O108:O110">
    <cfRule type="dataBar" priority="9">
      <dataBar>
        <cfvo type="min"/>
        <cfvo type="max"/>
        <color rgb="FFFF555A"/>
      </dataBar>
      <extLst>
        <ext xmlns:x14="http://schemas.microsoft.com/office/spreadsheetml/2009/9/main" uri="{B025F937-C7B1-47D3-B67F-A62EFF666E3E}">
          <x14:id>{D7557CA3-ECA0-40C1-8AB2-883AB713F366}</x14:id>
        </ext>
      </extLst>
    </cfRule>
  </conditionalFormatting>
  <conditionalFormatting pivot="1" sqref="C119:C121">
    <cfRule type="dataBar" priority="7">
      <dataBar>
        <cfvo type="min"/>
        <cfvo type="max"/>
        <color rgb="FFFF555A"/>
      </dataBar>
      <extLst>
        <ext xmlns:x14="http://schemas.microsoft.com/office/spreadsheetml/2009/9/main" uri="{B025F937-C7B1-47D3-B67F-A62EFF666E3E}">
          <x14:id>{B46D0AEC-4407-4544-861C-5E83734843F4}</x14:id>
        </ext>
      </extLst>
    </cfRule>
  </conditionalFormatting>
  <conditionalFormatting pivot="1" sqref="E119:E121">
    <cfRule type="dataBar" priority="6">
      <dataBar>
        <cfvo type="min"/>
        <cfvo type="max"/>
        <color rgb="FFFF555A"/>
      </dataBar>
      <extLst>
        <ext xmlns:x14="http://schemas.microsoft.com/office/spreadsheetml/2009/9/main" uri="{B025F937-C7B1-47D3-B67F-A62EFF666E3E}">
          <x14:id>{69485245-4A63-46EA-9C9B-94432AB9E9E7}</x14:id>
        </ext>
      </extLst>
    </cfRule>
  </conditionalFormatting>
  <conditionalFormatting pivot="1" sqref="G119:G121">
    <cfRule type="dataBar" priority="5">
      <dataBar>
        <cfvo type="min"/>
        <cfvo type="max"/>
        <color rgb="FFFF555A"/>
      </dataBar>
      <extLst>
        <ext xmlns:x14="http://schemas.microsoft.com/office/spreadsheetml/2009/9/main" uri="{B025F937-C7B1-47D3-B67F-A62EFF666E3E}">
          <x14:id>{A807FC11-64D5-4812-83D4-174E64F94443}</x14:id>
        </ext>
      </extLst>
    </cfRule>
  </conditionalFormatting>
  <conditionalFormatting pivot="1" sqref="I119:I121 Q119:Q121">
    <cfRule type="dataBar" priority="4">
      <dataBar>
        <cfvo type="min"/>
        <cfvo type="max"/>
        <color rgb="FFFF555A"/>
      </dataBar>
      <extLst>
        <ext xmlns:x14="http://schemas.microsoft.com/office/spreadsheetml/2009/9/main" uri="{B025F937-C7B1-47D3-B67F-A62EFF666E3E}">
          <x14:id>{687224E4-FC7B-4457-BF4A-8D03409605C4}</x14:id>
        </ext>
      </extLst>
    </cfRule>
  </conditionalFormatting>
  <conditionalFormatting pivot="1" sqref="K119:K121">
    <cfRule type="dataBar" priority="3">
      <dataBar>
        <cfvo type="min"/>
        <cfvo type="max"/>
        <color rgb="FFFF555A"/>
      </dataBar>
      <extLst>
        <ext xmlns:x14="http://schemas.microsoft.com/office/spreadsheetml/2009/9/main" uri="{B025F937-C7B1-47D3-B67F-A62EFF666E3E}">
          <x14:id>{F4F35629-D65A-4332-AF56-8570B43743DA}</x14:id>
        </ext>
      </extLst>
    </cfRule>
  </conditionalFormatting>
  <conditionalFormatting pivot="1" sqref="M119:M121">
    <cfRule type="dataBar" priority="2">
      <dataBar>
        <cfvo type="min"/>
        <cfvo type="max"/>
        <color rgb="FFFF555A"/>
      </dataBar>
      <extLst>
        <ext xmlns:x14="http://schemas.microsoft.com/office/spreadsheetml/2009/9/main" uri="{B025F937-C7B1-47D3-B67F-A62EFF666E3E}">
          <x14:id>{1AFA7851-3064-48D4-85F0-7B1F018FC2B3}</x14:id>
        </ext>
      </extLst>
    </cfRule>
  </conditionalFormatting>
  <conditionalFormatting pivot="1" sqref="O119:O121">
    <cfRule type="dataBar" priority="1">
      <dataBar>
        <cfvo type="min"/>
        <cfvo type="max"/>
        <color rgb="FFFF555A"/>
      </dataBar>
      <extLst>
        <ext xmlns:x14="http://schemas.microsoft.com/office/spreadsheetml/2009/9/main" uri="{B025F937-C7B1-47D3-B67F-A62EFF666E3E}">
          <x14:id>{AB28417E-2A40-47DB-AA6F-C724E7861235}</x14:id>
        </ext>
      </extLst>
    </cfRule>
  </conditionalFormatting>
  <pageMargins left="0.7" right="0.7" top="0.75" bottom="0.75" header="0.3" footer="0.3"/>
  <pageSetup orientation="portrait" r:id="rId14"/>
  <extLst>
    <ext xmlns:x14="http://schemas.microsoft.com/office/spreadsheetml/2009/9/main" uri="{78C0D931-6437-407d-A8EE-F0AAD7539E65}">
      <x14:conditionalFormattings>
        <x14:conditionalFormatting xmlns:xm="http://schemas.microsoft.com/office/excel/2006/main">
          <x14:cfRule type="dataBar" id="{2A43BB09-16AE-4C29-8C04-2D5F7B4041FE}">
            <x14:dataBar minLength="0" maxLength="100" border="1" negativeBarBorderColorSameAsPositive="0">
              <x14:cfvo type="autoMin"/>
              <x14:cfvo type="autoMax"/>
              <x14:borderColor rgb="FFFF555A"/>
              <x14:negativeFillColor rgb="FFFF0000"/>
              <x14:negativeBorderColor rgb="FFFF0000"/>
              <x14:axisColor rgb="FF000000"/>
            </x14:dataBar>
          </x14:cfRule>
          <xm:sqref>C3:C5</xm:sqref>
        </x14:conditionalFormatting>
        <x14:conditionalFormatting xmlns:xm="http://schemas.microsoft.com/office/excel/2006/main">
          <x14:cfRule type="dataBar" id="{1CB8695A-E2B1-4259-86EF-5A95AE495025}">
            <x14:dataBar minLength="0" maxLength="100" border="1" negativeBarBorderColorSameAsPositive="0">
              <x14:cfvo type="autoMin"/>
              <x14:cfvo type="autoMax"/>
              <x14:borderColor rgb="FFFF555A"/>
              <x14:negativeFillColor rgb="FFFF0000"/>
              <x14:negativeBorderColor rgb="FFFF0000"/>
              <x14:axisColor rgb="FF000000"/>
            </x14:dataBar>
          </x14:cfRule>
          <xm:sqref>D25:D31</xm:sqref>
        </x14:conditionalFormatting>
        <x14:conditionalFormatting xmlns:xm="http://schemas.microsoft.com/office/excel/2006/main">
          <x14:cfRule type="dataBar" id="{77B92060-F5EB-4AD6-A4E8-8AAD832FC314}">
            <x14:dataBar minLength="0" maxLength="100" border="1" negativeBarBorderColorSameAsPositive="0">
              <x14:cfvo type="autoMin"/>
              <x14:cfvo type="autoMax"/>
              <x14:borderColor rgb="FFFF555A"/>
              <x14:negativeFillColor rgb="FFFF0000"/>
              <x14:negativeBorderColor rgb="FFFF0000"/>
              <x14:axisColor rgb="FF000000"/>
            </x14:dataBar>
          </x14:cfRule>
          <xm:sqref>C35</xm:sqref>
        </x14:conditionalFormatting>
        <x14:conditionalFormatting xmlns:xm="http://schemas.microsoft.com/office/excel/2006/main">
          <x14:cfRule type="dataBar" id="{74ED6A95-F612-4DDF-9011-F075B035A177}">
            <x14:dataBar minLength="0" maxLength="100" border="1" negativeBarBorderColorSameAsPositive="0">
              <x14:cfvo type="autoMin"/>
              <x14:cfvo type="autoMax"/>
              <x14:borderColor rgb="FFFF555A"/>
              <x14:negativeFillColor rgb="FFFF0000"/>
              <x14:negativeBorderColor rgb="FFFF0000"/>
              <x14:axisColor rgb="FF000000"/>
            </x14:dataBar>
          </x14:cfRule>
          <xm:sqref>C81:C83</xm:sqref>
        </x14:conditionalFormatting>
        <x14:conditionalFormatting xmlns:xm="http://schemas.microsoft.com/office/excel/2006/main" pivot="1">
          <x14:cfRule type="dataBar" id="{B64C781F-0797-40D8-891F-CC72AD339730}">
            <x14:dataBar minLength="0" maxLength="100" border="1" negativeBarBorderColorSameAsPositive="0">
              <x14:cfvo type="autoMin"/>
              <x14:cfvo type="autoMax"/>
              <x14:borderColor rgb="FFFF555A"/>
              <x14:negativeFillColor rgb="FFFF0000"/>
              <x14:negativeBorderColor rgb="FFFF0000"/>
              <x14:axisColor rgb="FF000000"/>
            </x14:dataBar>
          </x14:cfRule>
          <xm:sqref>C108:C110</xm:sqref>
        </x14:conditionalFormatting>
        <x14:conditionalFormatting xmlns:xm="http://schemas.microsoft.com/office/excel/2006/main" pivot="1">
          <x14:cfRule type="dataBar" id="{5E09CB6A-ED88-4FCA-BAB5-2D8D3E4AA348}">
            <x14:dataBar minLength="0" maxLength="100" border="1" negativeBarBorderColorSameAsPositive="0">
              <x14:cfvo type="autoMin"/>
              <x14:cfvo type="autoMax"/>
              <x14:borderColor rgb="FFFF555A"/>
              <x14:negativeFillColor rgb="FFFF0000"/>
              <x14:negativeBorderColor rgb="FFFF0000"/>
              <x14:axisColor rgb="FF000000"/>
            </x14:dataBar>
          </x14:cfRule>
          <xm:sqref>E108:E110</xm:sqref>
        </x14:conditionalFormatting>
        <x14:conditionalFormatting xmlns:xm="http://schemas.microsoft.com/office/excel/2006/main" pivot="1">
          <x14:cfRule type="dataBar" id="{20DA7ED5-ADA6-40BA-8915-C6749AB0AA45}">
            <x14:dataBar minLength="0" maxLength="100" border="1" negativeBarBorderColorSameAsPositive="0">
              <x14:cfvo type="autoMin"/>
              <x14:cfvo type="autoMax"/>
              <x14:borderColor rgb="FFFF555A"/>
              <x14:negativeFillColor rgb="FFFF0000"/>
              <x14:negativeBorderColor rgb="FFFF0000"/>
              <x14:axisColor rgb="FF000000"/>
            </x14:dataBar>
          </x14:cfRule>
          <xm:sqref>G108:G110</xm:sqref>
        </x14:conditionalFormatting>
        <x14:conditionalFormatting xmlns:xm="http://schemas.microsoft.com/office/excel/2006/main" pivot="1">
          <x14:cfRule type="dataBar" id="{8555042D-63F8-4B0E-B2CC-36C47CB3EE35}">
            <x14:dataBar minLength="0" maxLength="100" border="1" negativeBarBorderColorSameAsPositive="0">
              <x14:cfvo type="autoMin"/>
              <x14:cfvo type="autoMax"/>
              <x14:borderColor rgb="FFFF555A"/>
              <x14:negativeFillColor rgb="FFFF0000"/>
              <x14:negativeBorderColor rgb="FFFF0000"/>
              <x14:axisColor rgb="FF000000"/>
            </x14:dataBar>
          </x14:cfRule>
          <xm:sqref>I108:I110 Q108:Q110</xm:sqref>
        </x14:conditionalFormatting>
        <x14:conditionalFormatting xmlns:xm="http://schemas.microsoft.com/office/excel/2006/main" pivot="1">
          <x14:cfRule type="dataBar" id="{1FB5760C-7633-44F7-B08A-932665832823}">
            <x14:dataBar minLength="0" maxLength="100" border="1" negativeBarBorderColorSameAsPositive="0">
              <x14:cfvo type="autoMin"/>
              <x14:cfvo type="autoMax"/>
              <x14:borderColor rgb="FFFF555A"/>
              <x14:negativeFillColor rgb="FFFF0000"/>
              <x14:negativeBorderColor rgb="FFFF0000"/>
              <x14:axisColor rgb="FF000000"/>
            </x14:dataBar>
          </x14:cfRule>
          <xm:sqref>K108:K110</xm:sqref>
        </x14:conditionalFormatting>
        <x14:conditionalFormatting xmlns:xm="http://schemas.microsoft.com/office/excel/2006/main" pivot="1">
          <x14:cfRule type="dataBar" id="{BBF516EF-77BD-4228-AA0E-3BDE8A2BEADB}">
            <x14:dataBar minLength="0" maxLength="100" border="1" negativeBarBorderColorSameAsPositive="0">
              <x14:cfvo type="autoMin"/>
              <x14:cfvo type="autoMax"/>
              <x14:borderColor rgb="FFFF555A"/>
              <x14:negativeFillColor rgb="FFFF0000"/>
              <x14:negativeBorderColor rgb="FFFF0000"/>
              <x14:axisColor rgb="FF000000"/>
            </x14:dataBar>
          </x14:cfRule>
          <xm:sqref>M108:M110</xm:sqref>
        </x14:conditionalFormatting>
        <x14:conditionalFormatting xmlns:xm="http://schemas.microsoft.com/office/excel/2006/main" pivot="1">
          <x14:cfRule type="dataBar" id="{C576AEB1-76DD-4366-84C4-D0E643AF41D8}">
            <x14:dataBar minLength="0" maxLength="100" border="1" negativeBarBorderColorSameAsPositive="0">
              <x14:cfvo type="autoMin"/>
              <x14:cfvo type="autoMax"/>
              <x14:borderColor rgb="FFFF555A"/>
              <x14:negativeFillColor rgb="FFFF0000"/>
              <x14:negativeBorderColor rgb="FFFF0000"/>
              <x14:axisColor rgb="FF000000"/>
            </x14:dataBar>
          </x14:cfRule>
          <xm:sqref>C98:C100</xm:sqref>
        </x14:conditionalFormatting>
        <x14:conditionalFormatting xmlns:xm="http://schemas.microsoft.com/office/excel/2006/main" pivot="1">
          <x14:cfRule type="dataBar" id="{3F37D161-A4E9-4044-AC3D-0C5277711ED8}">
            <x14:dataBar minLength="0" maxLength="100" border="1" negativeBarBorderColorSameAsPositive="0">
              <x14:cfvo type="autoMin"/>
              <x14:cfvo type="autoMax"/>
              <x14:borderColor rgb="FFFF555A"/>
              <x14:negativeFillColor rgb="FFFF0000"/>
              <x14:negativeBorderColor rgb="FFFF0000"/>
              <x14:axisColor rgb="FF000000"/>
            </x14:dataBar>
          </x14:cfRule>
          <xm:sqref>E98:E100</xm:sqref>
        </x14:conditionalFormatting>
        <x14:conditionalFormatting xmlns:xm="http://schemas.microsoft.com/office/excel/2006/main" pivot="1">
          <x14:cfRule type="dataBar" id="{7FCB5F98-D320-40F2-B1E4-F6E28897C2C8}">
            <x14:dataBar minLength="0" maxLength="100" border="1" negativeBarBorderColorSameAsPositive="0">
              <x14:cfvo type="autoMin"/>
              <x14:cfvo type="autoMax"/>
              <x14:borderColor rgb="FFFF555A"/>
              <x14:negativeFillColor rgb="FFFF0000"/>
              <x14:negativeBorderColor rgb="FFFF0000"/>
              <x14:axisColor rgb="FF000000"/>
            </x14:dataBar>
          </x14:cfRule>
          <xm:sqref>G98:G100</xm:sqref>
        </x14:conditionalFormatting>
        <x14:conditionalFormatting xmlns:xm="http://schemas.microsoft.com/office/excel/2006/main" pivot="1">
          <x14:cfRule type="dataBar" id="{4D17C706-1CB2-4C3A-ACC8-74E1291B3755}">
            <x14:dataBar minLength="0" maxLength="100" border="1" negativeBarBorderColorSameAsPositive="0">
              <x14:cfvo type="autoMin"/>
              <x14:cfvo type="autoMax"/>
              <x14:borderColor rgb="FFFF555A"/>
              <x14:negativeFillColor rgb="FFFF0000"/>
              <x14:negativeBorderColor rgb="FFFF0000"/>
              <x14:axisColor rgb="FF000000"/>
            </x14:dataBar>
          </x14:cfRule>
          <xm:sqref>C41:C42</xm:sqref>
        </x14:conditionalFormatting>
        <x14:conditionalFormatting xmlns:xm="http://schemas.microsoft.com/office/excel/2006/main" pivot="1">
          <x14:cfRule type="dataBar" id="{FEC31552-8D00-44AB-825B-4DE3C9FF91E0}">
            <x14:dataBar minLength="0" maxLength="100" border="1" negativeBarBorderColorSameAsPositive="0">
              <x14:cfvo type="autoMin"/>
              <x14:cfvo type="autoMax"/>
              <x14:borderColor rgb="FFFF555A"/>
              <x14:negativeFillColor rgb="FFFF0000"/>
              <x14:negativeBorderColor rgb="FFFF0000"/>
              <x14:axisColor rgb="FF000000"/>
            </x14:dataBar>
          </x14:cfRule>
          <xm:sqref>C54:C55</xm:sqref>
        </x14:conditionalFormatting>
        <x14:conditionalFormatting xmlns:xm="http://schemas.microsoft.com/office/excel/2006/main">
          <x14:cfRule type="dataBar" id="{7B799ED7-5BC6-4517-8256-8005EA9AB9DA}">
            <x14:dataBar minLength="0" maxLength="100" border="1" negativeBarBorderColorSameAsPositive="0">
              <x14:cfvo type="autoMin"/>
              <x14:cfvo type="autoMax"/>
              <x14:borderColor rgb="FFFF555A"/>
              <x14:negativeFillColor rgb="FFFF0000"/>
              <x14:negativeBorderColor rgb="FFFF0000"/>
              <x14:axisColor rgb="FF000000"/>
            </x14:dataBar>
          </x14:cfRule>
          <xm:sqref>C88:C90</xm:sqref>
        </x14:conditionalFormatting>
        <x14:conditionalFormatting xmlns:xm="http://schemas.microsoft.com/office/excel/2006/main">
          <x14:cfRule type="dataBar" id="{C54908DB-4940-4FC4-BCD6-2DCD9B4A6CE4}">
            <x14:dataBar minLength="0" maxLength="100" border="1" negativeBarBorderColorSameAsPositive="0">
              <x14:cfvo type="autoMin"/>
              <x14:cfvo type="autoMax"/>
              <x14:borderColor rgb="FFFF555A"/>
              <x14:negativeFillColor rgb="FFFF0000"/>
              <x14:negativeBorderColor rgb="FFFF0000"/>
              <x14:axisColor rgb="FF000000"/>
            </x14:dataBar>
          </x14:cfRule>
          <xm:sqref>C9:C20</xm:sqref>
        </x14:conditionalFormatting>
        <x14:conditionalFormatting xmlns:xm="http://schemas.microsoft.com/office/excel/2006/main" pivot="1">
          <x14:cfRule type="dataBar" id="{D7557CA3-ECA0-40C1-8AB2-883AB713F366}">
            <x14:dataBar minLength="0" maxLength="100" border="1" negativeBarBorderColorSameAsPositive="0">
              <x14:cfvo type="autoMin"/>
              <x14:cfvo type="autoMax"/>
              <x14:borderColor rgb="FFFF555A"/>
              <x14:negativeFillColor rgb="FFFF0000"/>
              <x14:negativeBorderColor rgb="FFFF0000"/>
              <x14:axisColor rgb="FF000000"/>
            </x14:dataBar>
          </x14:cfRule>
          <xm:sqref>O108:O110</xm:sqref>
        </x14:conditionalFormatting>
        <x14:conditionalFormatting xmlns:xm="http://schemas.microsoft.com/office/excel/2006/main" pivot="1">
          <x14:cfRule type="dataBar" id="{B46D0AEC-4407-4544-861C-5E83734843F4}">
            <x14:dataBar minLength="0" maxLength="100" border="1" negativeBarBorderColorSameAsPositive="0">
              <x14:cfvo type="autoMin"/>
              <x14:cfvo type="autoMax"/>
              <x14:borderColor rgb="FFFF555A"/>
              <x14:negativeFillColor rgb="FFFF0000"/>
              <x14:negativeBorderColor rgb="FFFF0000"/>
              <x14:axisColor rgb="FF000000"/>
            </x14:dataBar>
          </x14:cfRule>
          <xm:sqref>C119:C121</xm:sqref>
        </x14:conditionalFormatting>
        <x14:conditionalFormatting xmlns:xm="http://schemas.microsoft.com/office/excel/2006/main" pivot="1">
          <x14:cfRule type="dataBar" id="{69485245-4A63-46EA-9C9B-94432AB9E9E7}">
            <x14:dataBar minLength="0" maxLength="100" border="1" negativeBarBorderColorSameAsPositive="0">
              <x14:cfvo type="autoMin"/>
              <x14:cfvo type="autoMax"/>
              <x14:borderColor rgb="FFFF555A"/>
              <x14:negativeFillColor rgb="FFFF0000"/>
              <x14:negativeBorderColor rgb="FFFF0000"/>
              <x14:axisColor rgb="FF000000"/>
            </x14:dataBar>
          </x14:cfRule>
          <xm:sqref>E119:E121</xm:sqref>
        </x14:conditionalFormatting>
        <x14:conditionalFormatting xmlns:xm="http://schemas.microsoft.com/office/excel/2006/main" pivot="1">
          <x14:cfRule type="dataBar" id="{A807FC11-64D5-4812-83D4-174E64F94443}">
            <x14:dataBar minLength="0" maxLength="100" border="1" negativeBarBorderColorSameAsPositive="0">
              <x14:cfvo type="autoMin"/>
              <x14:cfvo type="autoMax"/>
              <x14:borderColor rgb="FFFF555A"/>
              <x14:negativeFillColor rgb="FFFF0000"/>
              <x14:negativeBorderColor rgb="FFFF0000"/>
              <x14:axisColor rgb="FF000000"/>
            </x14:dataBar>
          </x14:cfRule>
          <xm:sqref>G119:G121</xm:sqref>
        </x14:conditionalFormatting>
        <x14:conditionalFormatting xmlns:xm="http://schemas.microsoft.com/office/excel/2006/main" pivot="1">
          <x14:cfRule type="dataBar" id="{687224E4-FC7B-4457-BF4A-8D03409605C4}">
            <x14:dataBar minLength="0" maxLength="100" border="1" negativeBarBorderColorSameAsPositive="0">
              <x14:cfvo type="autoMin"/>
              <x14:cfvo type="autoMax"/>
              <x14:borderColor rgb="FFFF555A"/>
              <x14:negativeFillColor rgb="FFFF0000"/>
              <x14:negativeBorderColor rgb="FFFF0000"/>
              <x14:axisColor rgb="FF000000"/>
            </x14:dataBar>
          </x14:cfRule>
          <xm:sqref>I119:I121 Q119:Q121</xm:sqref>
        </x14:conditionalFormatting>
        <x14:conditionalFormatting xmlns:xm="http://schemas.microsoft.com/office/excel/2006/main" pivot="1">
          <x14:cfRule type="dataBar" id="{F4F35629-D65A-4332-AF56-8570B43743DA}">
            <x14:dataBar minLength="0" maxLength="100" border="1" negativeBarBorderColorSameAsPositive="0">
              <x14:cfvo type="autoMin"/>
              <x14:cfvo type="autoMax"/>
              <x14:borderColor rgb="FFFF555A"/>
              <x14:negativeFillColor rgb="FFFF0000"/>
              <x14:negativeBorderColor rgb="FFFF0000"/>
              <x14:axisColor rgb="FF000000"/>
            </x14:dataBar>
          </x14:cfRule>
          <xm:sqref>K119:K121</xm:sqref>
        </x14:conditionalFormatting>
        <x14:conditionalFormatting xmlns:xm="http://schemas.microsoft.com/office/excel/2006/main" pivot="1">
          <x14:cfRule type="dataBar" id="{1AFA7851-3064-48D4-85F0-7B1F018FC2B3}">
            <x14:dataBar minLength="0" maxLength="100" border="1" negativeBarBorderColorSameAsPositive="0">
              <x14:cfvo type="autoMin"/>
              <x14:cfvo type="autoMax"/>
              <x14:borderColor rgb="FFFF555A"/>
              <x14:negativeFillColor rgb="FFFF0000"/>
              <x14:negativeBorderColor rgb="FFFF0000"/>
              <x14:axisColor rgb="FF000000"/>
            </x14:dataBar>
          </x14:cfRule>
          <xm:sqref>M119:M121</xm:sqref>
        </x14:conditionalFormatting>
        <x14:conditionalFormatting xmlns:xm="http://schemas.microsoft.com/office/excel/2006/main" pivot="1">
          <x14:cfRule type="dataBar" id="{AB28417E-2A40-47DB-AA6F-C724E7861235}">
            <x14:dataBar minLength="0" maxLength="100" border="1" negativeBarBorderColorSameAsPositive="0">
              <x14:cfvo type="autoMin"/>
              <x14:cfvo type="autoMax"/>
              <x14:borderColor rgb="FFFF555A"/>
              <x14:negativeFillColor rgb="FFFF0000"/>
              <x14:negativeBorderColor rgb="FFFF0000"/>
              <x14:axisColor rgb="FF000000"/>
            </x14:dataBar>
          </x14:cfRule>
          <xm:sqref>O119:O121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70" zoomScaleNormal="91" workbookViewId="0"/>
  </sheetViews>
  <sheetFormatPr defaultColWidth="10.625" defaultRowHeight="15.75" x14ac:dyDescent="0.25"/>
  <cols>
    <col min="1" max="1" width="34.25" style="12" customWidth="1"/>
    <col min="2" max="17" width="9.125" style="12" customWidth="1"/>
    <col min="18" max="18" width="12.125" style="12" bestFit="1" customWidth="1"/>
    <col min="19" max="19" width="8.125" style="12" customWidth="1"/>
    <col min="20" max="20" width="6.625" style="12" customWidth="1"/>
    <col min="21" max="21" width="8.125" style="12" customWidth="1"/>
    <col min="22" max="16384" width="10.625" style="12"/>
  </cols>
  <sheetData>
    <row r="1" spans="1:5" x14ac:dyDescent="0.25">
      <c r="A1" s="19" t="s">
        <v>347</v>
      </c>
    </row>
    <row r="2" spans="1:5" s="39" customFormat="1" ht="16.5" x14ac:dyDescent="0.3">
      <c r="A2" s="207" t="s">
        <v>345</v>
      </c>
      <c r="B2" s="207" t="s">
        <v>651</v>
      </c>
      <c r="C2" s="37" t="s">
        <v>282</v>
      </c>
    </row>
    <row r="3" spans="1:5" x14ac:dyDescent="0.25">
      <c r="A3" s="194" t="s">
        <v>114</v>
      </c>
      <c r="B3" s="195">
        <v>32</v>
      </c>
      <c r="C3" s="38">
        <f>GETPIVOTDATA("q4_1_ruptures_eha",$A$2,"q4_1_ruptures_eha","Non")/GETPIVOTDATA("q4_1_ruptures_eha",$A$2)</f>
        <v>0.62745098039215685</v>
      </c>
    </row>
    <row r="4" spans="1:5" x14ac:dyDescent="0.25">
      <c r="A4" s="194" t="s">
        <v>109</v>
      </c>
      <c r="B4" s="195">
        <v>19</v>
      </c>
      <c r="C4" s="38">
        <f>GETPIVOTDATA("q4_1_ruptures_eha",$A$2,"q4_1_ruptures_eha","Oui")/GETPIVOTDATA("q4_1_ruptures_eha",$A$2)</f>
        <v>0.37254901960784315</v>
      </c>
    </row>
    <row r="5" spans="1:5" ht="16.5" x14ac:dyDescent="0.3">
      <c r="A5" s="37" t="s">
        <v>533</v>
      </c>
      <c r="B5" s="37">
        <v>51</v>
      </c>
      <c r="C5" s="37"/>
    </row>
    <row r="7" spans="1:5" x14ac:dyDescent="0.25">
      <c r="A7" s="19" t="s">
        <v>350</v>
      </c>
      <c r="B7" s="29"/>
    </row>
    <row r="8" spans="1:5" x14ac:dyDescent="0.25">
      <c r="A8" s="210" t="s">
        <v>660</v>
      </c>
      <c r="B8" s="210"/>
      <c r="C8" s="33" t="s">
        <v>282</v>
      </c>
    </row>
    <row r="9" spans="1:5" x14ac:dyDescent="0.25">
      <c r="A9" s="194" t="s">
        <v>537</v>
      </c>
      <c r="B9" s="195">
        <v>1</v>
      </c>
      <c r="C9" s="38">
        <f>B9/GETPIVOTDATA("q4_1_ruptures_eha",$A$2,"q4_1_ruptures_eha","Oui")</f>
        <v>5.2631578947368418E-2</v>
      </c>
      <c r="D9" s="38"/>
    </row>
    <row r="10" spans="1:5" x14ac:dyDescent="0.25">
      <c r="A10" s="194" t="s">
        <v>536</v>
      </c>
      <c r="B10" s="195">
        <v>2</v>
      </c>
      <c r="C10" s="38">
        <f>B10/GETPIVOTDATA("q4_1_ruptures_eha",$A$2,"q4_1_ruptures_eha","Oui")</f>
        <v>0.10526315789473684</v>
      </c>
      <c r="D10" s="38"/>
    </row>
    <row r="11" spans="1:5" x14ac:dyDescent="0.25">
      <c r="A11" s="194" t="s">
        <v>539</v>
      </c>
      <c r="B11" s="195">
        <v>3</v>
      </c>
      <c r="C11" s="38">
        <f t="shared" ref="C11:C15" si="0">B11/GETPIVOTDATA("q4_1_ruptures_eha",$A$2,"q4_1_ruptures_eha","Oui")</f>
        <v>0.15789473684210525</v>
      </c>
      <c r="D11" s="38"/>
      <c r="E11" s="162"/>
    </row>
    <row r="12" spans="1:5" x14ac:dyDescent="0.25">
      <c r="A12" s="194" t="s">
        <v>538</v>
      </c>
      <c r="B12" s="195">
        <v>11</v>
      </c>
      <c r="C12" s="38">
        <f t="shared" si="0"/>
        <v>0.57894736842105265</v>
      </c>
      <c r="D12" s="38"/>
    </row>
    <row r="13" spans="1:5" x14ac:dyDescent="0.25">
      <c r="A13" s="194" t="s">
        <v>4590</v>
      </c>
      <c r="B13" s="195">
        <v>12</v>
      </c>
      <c r="C13" s="38">
        <f t="shared" si="0"/>
        <v>0.63157894736842102</v>
      </c>
      <c r="D13" s="38"/>
    </row>
    <row r="14" spans="1:5" x14ac:dyDescent="0.25">
      <c r="A14" s="194" t="s">
        <v>754</v>
      </c>
      <c r="B14" s="195">
        <v>3</v>
      </c>
      <c r="C14" s="38">
        <f t="shared" si="0"/>
        <v>0.15789473684210525</v>
      </c>
      <c r="D14" s="38"/>
    </row>
    <row r="15" spans="1:5" x14ac:dyDescent="0.25">
      <c r="A15" s="15" t="s">
        <v>4585</v>
      </c>
      <c r="B15" s="14">
        <v>3</v>
      </c>
      <c r="C15" s="38">
        <f t="shared" si="0"/>
        <v>0.15789473684210525</v>
      </c>
      <c r="D15" s="38"/>
    </row>
    <row r="17" spans="1:4" x14ac:dyDescent="0.25">
      <c r="A17" s="19" t="s">
        <v>352</v>
      </c>
      <c r="B17" s="29"/>
    </row>
    <row r="18" spans="1:4" x14ac:dyDescent="0.25">
      <c r="A18" s="97" t="s">
        <v>758</v>
      </c>
      <c r="B18" s="29"/>
    </row>
    <row r="19" spans="1:4" x14ac:dyDescent="0.25">
      <c r="A19" s="207" t="s">
        <v>351</v>
      </c>
      <c r="B19" s="207"/>
      <c r="C19" s="34" t="s">
        <v>655</v>
      </c>
      <c r="D19" s="34" t="s">
        <v>656</v>
      </c>
    </row>
    <row r="20" spans="1:4" x14ac:dyDescent="0.25">
      <c r="A20" s="217" t="s">
        <v>120</v>
      </c>
      <c r="B20" s="250">
        <v>9</v>
      </c>
      <c r="C20" s="12">
        <f>Importation!F12</f>
        <v>24</v>
      </c>
      <c r="D20" s="38">
        <f>B20/C20</f>
        <v>0.375</v>
      </c>
    </row>
    <row r="21" spans="1:4" x14ac:dyDescent="0.25">
      <c r="A21" s="217" t="s">
        <v>558</v>
      </c>
      <c r="B21" s="250">
        <v>6</v>
      </c>
      <c r="C21" s="12">
        <f>Importation!F13</f>
        <v>26</v>
      </c>
      <c r="D21" s="38">
        <f t="shared" ref="D21:D25" si="1">B21/C21</f>
        <v>0.23076923076923078</v>
      </c>
    </row>
    <row r="22" spans="1:4" x14ac:dyDescent="0.25">
      <c r="A22" s="217" t="s">
        <v>215</v>
      </c>
      <c r="B22" s="250">
        <v>7</v>
      </c>
      <c r="C22" s="12">
        <f>Importation!F14</f>
        <v>30</v>
      </c>
      <c r="D22" s="38">
        <f t="shared" si="1"/>
        <v>0.23333333333333334</v>
      </c>
    </row>
    <row r="23" spans="1:4" x14ac:dyDescent="0.25">
      <c r="A23" s="217" t="s">
        <v>216</v>
      </c>
      <c r="B23" s="250">
        <v>6</v>
      </c>
      <c r="C23" s="16">
        <f>Importation!F15</f>
        <v>32</v>
      </c>
      <c r="D23" s="38">
        <f>B23/C23</f>
        <v>0.1875</v>
      </c>
    </row>
    <row r="24" spans="1:4" x14ac:dyDescent="0.25">
      <c r="A24" s="217" t="s">
        <v>289</v>
      </c>
      <c r="B24" s="250">
        <v>0</v>
      </c>
      <c r="C24" s="16">
        <f>Importation!F17</f>
        <v>18</v>
      </c>
      <c r="D24" s="38">
        <f>B24/C24</f>
        <v>0</v>
      </c>
    </row>
    <row r="25" spans="1:4" x14ac:dyDescent="0.25">
      <c r="A25" s="217" t="s">
        <v>191</v>
      </c>
      <c r="B25" s="250">
        <v>5</v>
      </c>
      <c r="C25" s="16">
        <f>Importation!F16</f>
        <v>26</v>
      </c>
      <c r="D25" s="38">
        <f t="shared" si="1"/>
        <v>0.19230769230769232</v>
      </c>
    </row>
    <row r="26" spans="1:4" x14ac:dyDescent="0.25">
      <c r="A26" s="217" t="s">
        <v>743</v>
      </c>
      <c r="B26" s="221">
        <v>6</v>
      </c>
      <c r="C26" s="16">
        <f>Importation!F18</f>
        <v>23</v>
      </c>
      <c r="D26" s="38">
        <f>B26/C26</f>
        <v>0.2608695652173913</v>
      </c>
    </row>
    <row r="27" spans="1:4" x14ac:dyDescent="0.25">
      <c r="A27" s="217" t="s">
        <v>757</v>
      </c>
      <c r="B27" s="250">
        <v>7</v>
      </c>
      <c r="C27" s="16">
        <f>Importation!F19</f>
        <v>31</v>
      </c>
      <c r="D27" s="38">
        <f>B27/C27</f>
        <v>0.22580645161290322</v>
      </c>
    </row>
    <row r="28" spans="1:4" x14ac:dyDescent="0.25">
      <c r="A28" s="97"/>
      <c r="B28" s="29"/>
    </row>
    <row r="29" spans="1:4" x14ac:dyDescent="0.25">
      <c r="A29" s="19" t="s">
        <v>759</v>
      </c>
    </row>
    <row r="30" spans="1:4" s="39" customFormat="1" ht="16.5" x14ac:dyDescent="0.3">
      <c r="A30" s="207" t="s">
        <v>532</v>
      </c>
      <c r="B30" s="207" t="s">
        <v>651</v>
      </c>
      <c r="C30" s="37" t="s">
        <v>282</v>
      </c>
    </row>
    <row r="31" spans="1:4" s="39" customFormat="1" x14ac:dyDescent="0.25">
      <c r="A31" s="225" t="s">
        <v>109</v>
      </c>
      <c r="B31" s="240">
        <v>51</v>
      </c>
      <c r="C31" s="38">
        <f>B31/GETPIVOTDATA("q4_4_origin_fourniseur_eha",$A$30)</f>
        <v>1</v>
      </c>
    </row>
    <row r="32" spans="1:4" s="39" customFormat="1" x14ac:dyDescent="0.25">
      <c r="A32" s="239" t="s">
        <v>533</v>
      </c>
      <c r="B32" s="227">
        <v>51</v>
      </c>
      <c r="C32" s="234">
        <f>B32/55</f>
        <v>0.92727272727272725</v>
      </c>
    </row>
    <row r="33" spans="1:3" s="39" customFormat="1" x14ac:dyDescent="0.25">
      <c r="A33" s="12"/>
      <c r="B33" s="12"/>
      <c r="C33" s="12"/>
    </row>
    <row r="34" spans="1:3" x14ac:dyDescent="0.25">
      <c r="A34" s="19" t="s">
        <v>850</v>
      </c>
    </row>
    <row r="35" spans="1:3" x14ac:dyDescent="0.25">
      <c r="A35" s="207" t="s">
        <v>532</v>
      </c>
      <c r="B35" s="207" t="s">
        <v>651</v>
      </c>
      <c r="C35" s="207" t="s">
        <v>282</v>
      </c>
    </row>
    <row r="36" spans="1:3" x14ac:dyDescent="0.25">
      <c r="A36" s="225" t="s">
        <v>793</v>
      </c>
      <c r="B36" s="240">
        <v>12</v>
      </c>
      <c r="C36" s="241">
        <v>0.23529411764705882</v>
      </c>
    </row>
    <row r="37" spans="1:3" x14ac:dyDescent="0.25">
      <c r="A37" s="225" t="s">
        <v>797</v>
      </c>
      <c r="B37" s="240">
        <v>39</v>
      </c>
      <c r="C37" s="241">
        <v>0.76470588235294112</v>
      </c>
    </row>
    <row r="38" spans="1:3" x14ac:dyDescent="0.25">
      <c r="A38" s="216" t="s">
        <v>533</v>
      </c>
      <c r="B38" s="215">
        <v>51</v>
      </c>
      <c r="C38" s="230">
        <v>1</v>
      </c>
    </row>
    <row r="39" spans="1:3" s="39" customFormat="1" x14ac:dyDescent="0.25">
      <c r="A39" s="12"/>
      <c r="B39" s="12"/>
      <c r="C39" s="12"/>
    </row>
    <row r="40" spans="1:3" s="39" customFormat="1" ht="13.5" customHeight="1" x14ac:dyDescent="0.25">
      <c r="A40" s="19" t="s">
        <v>4587</v>
      </c>
      <c r="B40" s="12"/>
      <c r="C40" s="12"/>
    </row>
    <row r="41" spans="1:3" hidden="1" x14ac:dyDescent="0.25">
      <c r="A41" s="207" t="s">
        <v>3454</v>
      </c>
      <c r="B41" s="207" t="s">
        <v>3459</v>
      </c>
      <c r="C41" s="207"/>
    </row>
    <row r="42" spans="1:3" x14ac:dyDescent="0.25">
      <c r="A42" s="207" t="s">
        <v>532</v>
      </c>
      <c r="B42" s="207" t="s">
        <v>793</v>
      </c>
      <c r="C42" s="207" t="s">
        <v>533</v>
      </c>
    </row>
    <row r="43" spans="1:3" x14ac:dyDescent="0.25">
      <c r="A43" s="92" t="s">
        <v>106</v>
      </c>
      <c r="B43" s="67">
        <v>1</v>
      </c>
      <c r="C43" s="67">
        <v>1</v>
      </c>
    </row>
    <row r="44" spans="1:3" x14ac:dyDescent="0.25">
      <c r="A44" s="225" t="s">
        <v>123</v>
      </c>
      <c r="B44" s="240">
        <v>8</v>
      </c>
      <c r="C44" s="240">
        <v>8</v>
      </c>
    </row>
    <row r="45" spans="1:3" s="39" customFormat="1" x14ac:dyDescent="0.25">
      <c r="A45" s="225" t="s">
        <v>117</v>
      </c>
      <c r="B45" s="240">
        <v>3</v>
      </c>
      <c r="C45" s="240">
        <v>3</v>
      </c>
    </row>
    <row r="46" spans="1:3" s="39" customFormat="1" x14ac:dyDescent="0.25">
      <c r="A46" s="210" t="s">
        <v>533</v>
      </c>
      <c r="B46" s="208">
        <v>12</v>
      </c>
      <c r="C46" s="208">
        <v>12</v>
      </c>
    </row>
    <row r="47" spans="1:3" s="39" customFormat="1" x14ac:dyDescent="0.25">
      <c r="A47" s="12"/>
      <c r="B47" s="12"/>
      <c r="C47" s="12"/>
    </row>
    <row r="48" spans="1:3" s="39" customFormat="1" x14ac:dyDescent="0.25">
      <c r="A48" s="19" t="s">
        <v>3475</v>
      </c>
      <c r="B48" s="12"/>
      <c r="C48" s="12"/>
    </row>
    <row r="49" spans="1:4" x14ac:dyDescent="0.25">
      <c r="A49" s="207" t="s">
        <v>532</v>
      </c>
      <c r="B49" s="207" t="s">
        <v>651</v>
      </c>
      <c r="C49" s="207" t="s">
        <v>282</v>
      </c>
    </row>
    <row r="50" spans="1:4" x14ac:dyDescent="0.25">
      <c r="A50" s="225" t="s">
        <v>793</v>
      </c>
      <c r="B50" s="240">
        <v>33</v>
      </c>
      <c r="C50" s="241">
        <v>0.6470588235294118</v>
      </c>
    </row>
    <row r="51" spans="1:4" x14ac:dyDescent="0.25">
      <c r="A51" s="225" t="s">
        <v>797</v>
      </c>
      <c r="B51" s="240">
        <v>18</v>
      </c>
      <c r="C51" s="241">
        <v>0.35294117647058826</v>
      </c>
    </row>
    <row r="52" spans="1:4" x14ac:dyDescent="0.25">
      <c r="A52" s="216" t="s">
        <v>533</v>
      </c>
      <c r="B52" s="215">
        <v>51</v>
      </c>
      <c r="C52" s="230">
        <v>1</v>
      </c>
    </row>
    <row r="53" spans="1:4" s="39" customFormat="1" x14ac:dyDescent="0.25">
      <c r="A53" s="19"/>
      <c r="B53" s="12"/>
      <c r="C53" s="12"/>
    </row>
    <row r="54" spans="1:4" s="39" customFormat="1" ht="16.5" x14ac:dyDescent="0.3">
      <c r="A54" s="19" t="s">
        <v>3465</v>
      </c>
      <c r="B54" s="123"/>
      <c r="C54" s="126"/>
    </row>
    <row r="55" spans="1:4" s="39" customFormat="1" ht="13.35" customHeight="1" x14ac:dyDescent="0.3">
      <c r="A55" s="12" t="s">
        <v>756</v>
      </c>
      <c r="B55" s="123"/>
      <c r="C55" s="126"/>
    </row>
    <row r="56" spans="1:4" s="39" customFormat="1" ht="16.7" hidden="1" customHeight="1" x14ac:dyDescent="0.25">
      <c r="A56" s="193" t="s">
        <v>3455</v>
      </c>
      <c r="B56" s="200"/>
      <c r="C56" s="193" t="s">
        <v>3459</v>
      </c>
      <c r="D56" s="200"/>
    </row>
    <row r="57" spans="1:4" x14ac:dyDescent="0.25">
      <c r="A57" s="216" t="s">
        <v>762</v>
      </c>
      <c r="B57" s="216" t="s">
        <v>3452</v>
      </c>
      <c r="C57" s="216" t="s">
        <v>793</v>
      </c>
      <c r="D57" s="216" t="s">
        <v>533</v>
      </c>
    </row>
    <row r="58" spans="1:4" s="39" customFormat="1" x14ac:dyDescent="0.25">
      <c r="A58" s="200" t="s">
        <v>506</v>
      </c>
      <c r="B58" s="200" t="s">
        <v>218</v>
      </c>
      <c r="C58" s="222">
        <v>4</v>
      </c>
      <c r="D58" s="222">
        <v>4</v>
      </c>
    </row>
    <row r="59" spans="1:4" s="39" customFormat="1" x14ac:dyDescent="0.25">
      <c r="A59" s="200" t="s">
        <v>506</v>
      </c>
      <c r="B59" s="254" t="s">
        <v>119</v>
      </c>
      <c r="C59" s="255">
        <v>3</v>
      </c>
      <c r="D59" s="255">
        <v>3</v>
      </c>
    </row>
    <row r="60" spans="1:4" s="39" customFormat="1" x14ac:dyDescent="0.25">
      <c r="A60" s="200" t="s">
        <v>106</v>
      </c>
      <c r="B60" s="200" t="s">
        <v>129</v>
      </c>
      <c r="C60" s="222">
        <v>7</v>
      </c>
      <c r="D60" s="222">
        <v>7</v>
      </c>
    </row>
    <row r="61" spans="1:4" s="39" customFormat="1" x14ac:dyDescent="0.25">
      <c r="A61" s="200" t="s">
        <v>106</v>
      </c>
      <c r="B61" s="200" t="s">
        <v>173</v>
      </c>
      <c r="C61" s="222">
        <v>2</v>
      </c>
      <c r="D61" s="222">
        <v>2</v>
      </c>
    </row>
    <row r="62" spans="1:4" s="39" customFormat="1" x14ac:dyDescent="0.25">
      <c r="A62" s="200" t="s">
        <v>106</v>
      </c>
      <c r="B62" s="254" t="s">
        <v>124</v>
      </c>
      <c r="C62" s="255">
        <v>1</v>
      </c>
      <c r="D62" s="255">
        <v>1</v>
      </c>
    </row>
    <row r="63" spans="1:4" s="39" customFormat="1" x14ac:dyDescent="0.25">
      <c r="A63" s="200" t="s">
        <v>106</v>
      </c>
      <c r="B63" s="254" t="s">
        <v>1794</v>
      </c>
      <c r="C63" s="255">
        <v>2</v>
      </c>
      <c r="D63" s="255">
        <v>2</v>
      </c>
    </row>
    <row r="64" spans="1:4" s="39" customFormat="1" x14ac:dyDescent="0.25">
      <c r="A64" s="200" t="s">
        <v>164</v>
      </c>
      <c r="B64" s="200" t="s">
        <v>168</v>
      </c>
      <c r="C64" s="222">
        <v>3</v>
      </c>
      <c r="D64" s="222">
        <v>3</v>
      </c>
    </row>
    <row r="65" spans="1:4" s="39" customFormat="1" x14ac:dyDescent="0.25">
      <c r="A65" s="200" t="s">
        <v>123</v>
      </c>
      <c r="B65" s="200" t="s">
        <v>151</v>
      </c>
      <c r="C65" s="222">
        <v>1</v>
      </c>
      <c r="D65" s="222">
        <v>1</v>
      </c>
    </row>
    <row r="66" spans="1:4" s="39" customFormat="1" x14ac:dyDescent="0.25">
      <c r="A66" s="200" t="s">
        <v>117</v>
      </c>
      <c r="B66" s="200" t="s">
        <v>119</v>
      </c>
      <c r="C66" s="222">
        <v>3</v>
      </c>
      <c r="D66" s="222">
        <v>3</v>
      </c>
    </row>
    <row r="67" spans="1:4" s="39" customFormat="1" x14ac:dyDescent="0.25">
      <c r="A67" s="200" t="s">
        <v>117</v>
      </c>
      <c r="B67" s="254" t="s">
        <v>173</v>
      </c>
      <c r="C67" s="255">
        <v>1</v>
      </c>
      <c r="D67" s="255">
        <v>1</v>
      </c>
    </row>
    <row r="68" spans="1:4" s="39" customFormat="1" x14ac:dyDescent="0.25">
      <c r="A68" s="200" t="s">
        <v>117</v>
      </c>
      <c r="B68" s="254" t="s">
        <v>124</v>
      </c>
      <c r="C68" s="255">
        <v>4</v>
      </c>
      <c r="D68" s="255">
        <v>4</v>
      </c>
    </row>
    <row r="69" spans="1:4" s="39" customFormat="1" x14ac:dyDescent="0.25">
      <c r="A69" s="200" t="s">
        <v>176</v>
      </c>
      <c r="B69" s="254" t="s">
        <v>1800</v>
      </c>
      <c r="C69" s="255">
        <v>1</v>
      </c>
      <c r="D69" s="255">
        <v>1</v>
      </c>
    </row>
    <row r="70" spans="1:4" s="39" customFormat="1" x14ac:dyDescent="0.25">
      <c r="A70" s="200" t="s">
        <v>176</v>
      </c>
      <c r="B70" s="200" t="s">
        <v>1846</v>
      </c>
      <c r="C70" s="222">
        <v>1</v>
      </c>
      <c r="D70" s="222">
        <v>1</v>
      </c>
    </row>
    <row r="71" spans="1:4" s="39" customFormat="1" x14ac:dyDescent="0.25">
      <c r="A71" s="216" t="s">
        <v>533</v>
      </c>
      <c r="B71" s="216"/>
      <c r="C71" s="256">
        <v>33</v>
      </c>
      <c r="D71" s="257">
        <v>33</v>
      </c>
    </row>
    <row r="72" spans="1:4" s="39" customFormat="1" x14ac:dyDescent="0.25">
      <c r="A72" s="12" t="s">
        <v>3467</v>
      </c>
      <c r="B72" s="14"/>
      <c r="C72" s="14"/>
      <c r="D72" s="161"/>
    </row>
    <row r="73" spans="1:4" s="39" customFormat="1" x14ac:dyDescent="0.25">
      <c r="A73" s="12"/>
      <c r="B73" s="14"/>
      <c r="C73" s="14"/>
    </row>
    <row r="74" spans="1:4" s="39" customFormat="1" x14ac:dyDescent="0.25">
      <c r="A74" s="19" t="s">
        <v>760</v>
      </c>
      <c r="B74" s="14"/>
      <c r="C74" s="14"/>
    </row>
    <row r="75" spans="1:4" x14ac:dyDescent="0.25">
      <c r="A75" s="207" t="s">
        <v>532</v>
      </c>
      <c r="B75" s="207" t="s">
        <v>651</v>
      </c>
      <c r="C75" s="33" t="s">
        <v>282</v>
      </c>
    </row>
    <row r="76" spans="1:4" x14ac:dyDescent="0.25">
      <c r="A76" s="225" t="s">
        <v>132</v>
      </c>
      <c r="B76" s="240">
        <v>7</v>
      </c>
      <c r="C76" s="38">
        <f>B76/55</f>
        <v>0.12727272727272726</v>
      </c>
    </row>
    <row r="77" spans="1:4" x14ac:dyDescent="0.25">
      <c r="A77" s="225" t="s">
        <v>114</v>
      </c>
      <c r="B77" s="240">
        <v>26</v>
      </c>
      <c r="C77" s="38">
        <f>B77/55</f>
        <v>0.47272727272727272</v>
      </c>
    </row>
    <row r="78" spans="1:4" x14ac:dyDescent="0.25">
      <c r="A78" s="225" t="s">
        <v>109</v>
      </c>
      <c r="B78" s="240">
        <v>18</v>
      </c>
      <c r="C78" s="38">
        <f>B78/55</f>
        <v>0.32727272727272727</v>
      </c>
    </row>
    <row r="79" spans="1:4" s="39" customFormat="1" x14ac:dyDescent="0.25">
      <c r="A79" s="216" t="s">
        <v>533</v>
      </c>
      <c r="B79" s="215">
        <v>51</v>
      </c>
      <c r="C79" s="35">
        <f>GETPIVOTDATA("q4_4_credit_fournisseur_eha",$A$75)/55</f>
        <v>0.92727272727272725</v>
      </c>
    </row>
    <row r="80" spans="1:4" s="39" customFormat="1" ht="16.5" x14ac:dyDescent="0.3">
      <c r="A80" s="12"/>
      <c r="B80" s="12"/>
      <c r="C80" s="126"/>
    </row>
    <row r="81" spans="1:7" x14ac:dyDescent="0.25">
      <c r="A81" s="19" t="s">
        <v>761</v>
      </c>
    </row>
    <row r="82" spans="1:7" x14ac:dyDescent="0.25">
      <c r="A82" s="207" t="s">
        <v>532</v>
      </c>
      <c r="B82" s="207" t="s">
        <v>651</v>
      </c>
      <c r="C82" s="33" t="s">
        <v>282</v>
      </c>
    </row>
    <row r="83" spans="1:7" x14ac:dyDescent="0.25">
      <c r="A83" s="225" t="s">
        <v>132</v>
      </c>
      <c r="B83" s="240">
        <v>4</v>
      </c>
      <c r="C83" s="38">
        <f>B83/55</f>
        <v>7.2727272727272724E-2</v>
      </c>
    </row>
    <row r="84" spans="1:7" x14ac:dyDescent="0.25">
      <c r="A84" s="225" t="s">
        <v>114</v>
      </c>
      <c r="B84" s="240">
        <v>33</v>
      </c>
      <c r="C84" s="38">
        <f>B84/55</f>
        <v>0.6</v>
      </c>
    </row>
    <row r="85" spans="1:7" x14ac:dyDescent="0.25">
      <c r="A85" s="225" t="s">
        <v>109</v>
      </c>
      <c r="B85" s="240">
        <v>14</v>
      </c>
      <c r="C85" s="38">
        <f>B85/55</f>
        <v>0.25454545454545452</v>
      </c>
    </row>
    <row r="86" spans="1:7" x14ac:dyDescent="0.25">
      <c r="A86" s="216" t="s">
        <v>533</v>
      </c>
      <c r="B86" s="215">
        <v>51</v>
      </c>
      <c r="C86" s="234">
        <f>GETPIVOTDATA("q4_4_capacite_stock_eha",$A$82)/55</f>
        <v>0.92727272727272725</v>
      </c>
    </row>
    <row r="88" spans="1:7" x14ac:dyDescent="0.25">
      <c r="A88" s="19" t="s">
        <v>763</v>
      </c>
    </row>
    <row r="89" spans="1:7" x14ac:dyDescent="0.25">
      <c r="A89" s="12" t="s">
        <v>658</v>
      </c>
    </row>
    <row r="90" spans="1:7" ht="15.6" hidden="1" customHeight="1" x14ac:dyDescent="0.25">
      <c r="A90" s="200"/>
      <c r="B90" s="193" t="s">
        <v>3459</v>
      </c>
      <c r="C90" s="200"/>
      <c r="D90" s="200"/>
      <c r="E90" s="200"/>
      <c r="F90" s="200"/>
      <c r="G90" s="200"/>
    </row>
    <row r="91" spans="1:7" ht="16.350000000000001" customHeight="1" x14ac:dyDescent="0.25">
      <c r="A91" s="248"/>
      <c r="B91" s="248" t="s">
        <v>494</v>
      </c>
      <c r="C91" s="248"/>
      <c r="D91" s="248" t="s">
        <v>543</v>
      </c>
      <c r="E91" s="248"/>
      <c r="F91" s="248" t="s">
        <v>650</v>
      </c>
      <c r="G91" s="248" t="s">
        <v>652</v>
      </c>
    </row>
    <row r="92" spans="1:7" s="49" customFormat="1" x14ac:dyDescent="0.25">
      <c r="A92" s="192" t="s">
        <v>532</v>
      </c>
      <c r="B92" s="192" t="s">
        <v>651</v>
      </c>
      <c r="C92" s="192" t="s">
        <v>282</v>
      </c>
      <c r="D92" s="192" t="s">
        <v>651</v>
      </c>
      <c r="E92" s="192" t="s">
        <v>282</v>
      </c>
      <c r="F92" s="192"/>
      <c r="G92" s="192"/>
    </row>
    <row r="93" spans="1:7" x14ac:dyDescent="0.25">
      <c r="A93" s="194" t="s">
        <v>132</v>
      </c>
      <c r="B93" s="195"/>
      <c r="C93" s="211">
        <v>0</v>
      </c>
      <c r="D93" s="195">
        <v>7</v>
      </c>
      <c r="E93" s="211">
        <v>0.2</v>
      </c>
      <c r="F93" s="195">
        <v>7</v>
      </c>
      <c r="G93" s="211">
        <v>0.13725490196078433</v>
      </c>
    </row>
    <row r="94" spans="1:7" x14ac:dyDescent="0.25">
      <c r="A94" s="194" t="s">
        <v>114</v>
      </c>
      <c r="B94" s="195">
        <v>9</v>
      </c>
      <c r="C94" s="211">
        <v>0.5625</v>
      </c>
      <c r="D94" s="195">
        <v>17</v>
      </c>
      <c r="E94" s="211">
        <v>0.48571428571428571</v>
      </c>
      <c r="F94" s="195">
        <v>26</v>
      </c>
      <c r="G94" s="211">
        <v>0.50980392156862742</v>
      </c>
    </row>
    <row r="95" spans="1:7" x14ac:dyDescent="0.25">
      <c r="A95" s="194" t="s">
        <v>109</v>
      </c>
      <c r="B95" s="195">
        <v>7</v>
      </c>
      <c r="C95" s="211">
        <v>0.4375</v>
      </c>
      <c r="D95" s="195">
        <v>11</v>
      </c>
      <c r="E95" s="211">
        <v>0.31428571428571428</v>
      </c>
      <c r="F95" s="195">
        <v>18</v>
      </c>
      <c r="G95" s="211">
        <v>0.35294117647058826</v>
      </c>
    </row>
    <row r="96" spans="1:7" s="49" customFormat="1" x14ac:dyDescent="0.25">
      <c r="A96" s="237" t="s">
        <v>533</v>
      </c>
      <c r="B96" s="238">
        <v>16</v>
      </c>
      <c r="C96" s="258">
        <v>1</v>
      </c>
      <c r="D96" s="238">
        <v>35</v>
      </c>
      <c r="E96" s="258">
        <v>1</v>
      </c>
      <c r="F96" s="238">
        <v>51</v>
      </c>
      <c r="G96" s="258">
        <v>1</v>
      </c>
    </row>
    <row r="98" spans="1:18" x14ac:dyDescent="0.25">
      <c r="A98" s="19" t="s">
        <v>657</v>
      </c>
    </row>
    <row r="99" spans="1:18" x14ac:dyDescent="0.25">
      <c r="A99" s="12" t="s">
        <v>764</v>
      </c>
    </row>
    <row r="100" spans="1:18" ht="15.6" hidden="1" customHeight="1" x14ac:dyDescent="0.25">
      <c r="A100" s="200"/>
      <c r="B100" s="193" t="s">
        <v>3459</v>
      </c>
      <c r="C100" s="200"/>
      <c r="D100" s="200"/>
      <c r="E100" s="200"/>
      <c r="F100" s="200"/>
      <c r="G100" s="200"/>
      <c r="H100" s="200"/>
      <c r="I100" s="200"/>
      <c r="J100" s="200"/>
      <c r="K100" s="200"/>
      <c r="L100" s="200"/>
      <c r="M100" s="200"/>
      <c r="N100" s="200"/>
      <c r="O100" s="200"/>
      <c r="P100" s="200"/>
      <c r="Q100" s="200"/>
    </row>
    <row r="101" spans="1:18" x14ac:dyDescent="0.25">
      <c r="A101" s="248"/>
      <c r="B101" s="248" t="s">
        <v>182</v>
      </c>
      <c r="C101" s="248"/>
      <c r="D101" s="248" t="s">
        <v>506</v>
      </c>
      <c r="E101" s="248"/>
      <c r="F101" s="248" t="s">
        <v>106</v>
      </c>
      <c r="G101" s="248"/>
      <c r="H101" s="248" t="s">
        <v>164</v>
      </c>
      <c r="I101" s="248"/>
      <c r="J101" s="248" t="s">
        <v>123</v>
      </c>
      <c r="K101" s="248"/>
      <c r="L101" s="248" t="s">
        <v>117</v>
      </c>
      <c r="M101" s="248"/>
      <c r="N101" s="248" t="s">
        <v>176</v>
      </c>
      <c r="O101" s="248"/>
      <c r="P101" s="248" t="s">
        <v>650</v>
      </c>
      <c r="Q101" s="248" t="s">
        <v>652</v>
      </c>
    </row>
    <row r="102" spans="1:18" x14ac:dyDescent="0.25">
      <c r="A102" s="192" t="s">
        <v>532</v>
      </c>
      <c r="B102" s="192" t="s">
        <v>651</v>
      </c>
      <c r="C102" s="192" t="s">
        <v>282</v>
      </c>
      <c r="D102" s="192" t="s">
        <v>651</v>
      </c>
      <c r="E102" s="192" t="s">
        <v>282</v>
      </c>
      <c r="F102" s="192" t="s">
        <v>651</v>
      </c>
      <c r="G102" s="192" t="s">
        <v>282</v>
      </c>
      <c r="H102" s="192" t="s">
        <v>651</v>
      </c>
      <c r="I102" s="192" t="s">
        <v>282</v>
      </c>
      <c r="J102" s="192" t="s">
        <v>651</v>
      </c>
      <c r="K102" s="192" t="s">
        <v>282</v>
      </c>
      <c r="L102" s="192" t="s">
        <v>651</v>
      </c>
      <c r="M102" s="192" t="s">
        <v>282</v>
      </c>
      <c r="N102" s="192" t="s">
        <v>651</v>
      </c>
      <c r="O102" s="192" t="s">
        <v>282</v>
      </c>
      <c r="P102" s="192"/>
      <c r="Q102" s="192"/>
    </row>
    <row r="103" spans="1:18" x14ac:dyDescent="0.25">
      <c r="A103" s="194" t="s">
        <v>132</v>
      </c>
      <c r="B103" s="195"/>
      <c r="C103" s="211">
        <v>0</v>
      </c>
      <c r="D103" s="195"/>
      <c r="E103" s="211">
        <v>0</v>
      </c>
      <c r="F103" s="195">
        <v>7</v>
      </c>
      <c r="G103" s="211">
        <v>0.5</v>
      </c>
      <c r="H103" s="195"/>
      <c r="I103" s="211">
        <v>0</v>
      </c>
      <c r="J103" s="195"/>
      <c r="K103" s="211">
        <v>0</v>
      </c>
      <c r="L103" s="195"/>
      <c r="M103" s="211">
        <v>0</v>
      </c>
      <c r="N103" s="195"/>
      <c r="O103" s="211">
        <v>0</v>
      </c>
      <c r="P103" s="195">
        <v>7</v>
      </c>
      <c r="Q103" s="211">
        <v>0.13725490196078433</v>
      </c>
    </row>
    <row r="104" spans="1:18" x14ac:dyDescent="0.25">
      <c r="A104" s="194" t="s">
        <v>114</v>
      </c>
      <c r="B104" s="195">
        <v>3</v>
      </c>
      <c r="C104" s="211">
        <v>1</v>
      </c>
      <c r="D104" s="195">
        <v>3</v>
      </c>
      <c r="E104" s="211">
        <v>0.375</v>
      </c>
      <c r="F104" s="195">
        <v>4</v>
      </c>
      <c r="G104" s="211">
        <v>0.2857142857142857</v>
      </c>
      <c r="H104" s="195">
        <v>4</v>
      </c>
      <c r="I104" s="211">
        <v>0.5</v>
      </c>
      <c r="J104" s="195">
        <v>1</v>
      </c>
      <c r="K104" s="211">
        <v>0.16666666666666666</v>
      </c>
      <c r="L104" s="195">
        <v>9</v>
      </c>
      <c r="M104" s="211">
        <v>1</v>
      </c>
      <c r="N104" s="195">
        <v>2</v>
      </c>
      <c r="O104" s="211">
        <v>0.66666666666666663</v>
      </c>
      <c r="P104" s="195">
        <v>26</v>
      </c>
      <c r="Q104" s="211">
        <v>0.50980392156862742</v>
      </c>
    </row>
    <row r="105" spans="1:18" x14ac:dyDescent="0.25">
      <c r="A105" s="194" t="s">
        <v>109</v>
      </c>
      <c r="B105" s="195"/>
      <c r="C105" s="211">
        <v>0</v>
      </c>
      <c r="D105" s="195">
        <v>5</v>
      </c>
      <c r="E105" s="211">
        <v>0.625</v>
      </c>
      <c r="F105" s="195">
        <v>3</v>
      </c>
      <c r="G105" s="211">
        <v>0.21428571428571427</v>
      </c>
      <c r="H105" s="195">
        <v>4</v>
      </c>
      <c r="I105" s="211">
        <v>0.5</v>
      </c>
      <c r="J105" s="195">
        <v>5</v>
      </c>
      <c r="K105" s="211">
        <v>0.83333333333333337</v>
      </c>
      <c r="L105" s="195"/>
      <c r="M105" s="211">
        <v>0</v>
      </c>
      <c r="N105" s="195">
        <v>1</v>
      </c>
      <c r="O105" s="211">
        <v>0.33333333333333331</v>
      </c>
      <c r="P105" s="195">
        <v>18</v>
      </c>
      <c r="Q105" s="211">
        <v>0.35294117647058826</v>
      </c>
    </row>
    <row r="106" spans="1:18" x14ac:dyDescent="0.25">
      <c r="A106" s="237" t="s">
        <v>533</v>
      </c>
      <c r="B106" s="238">
        <v>3</v>
      </c>
      <c r="C106" s="258">
        <v>1</v>
      </c>
      <c r="D106" s="238">
        <v>8</v>
      </c>
      <c r="E106" s="258">
        <v>1</v>
      </c>
      <c r="F106" s="238">
        <v>14</v>
      </c>
      <c r="G106" s="258">
        <v>1</v>
      </c>
      <c r="H106" s="238">
        <v>8</v>
      </c>
      <c r="I106" s="258">
        <v>1</v>
      </c>
      <c r="J106" s="238">
        <v>6</v>
      </c>
      <c r="K106" s="258">
        <v>1</v>
      </c>
      <c r="L106" s="238">
        <v>9</v>
      </c>
      <c r="M106" s="258">
        <v>1</v>
      </c>
      <c r="N106" s="238">
        <v>3</v>
      </c>
      <c r="O106" s="258">
        <v>1</v>
      </c>
      <c r="P106" s="238">
        <v>51</v>
      </c>
      <c r="Q106" s="258">
        <v>1</v>
      </c>
    </row>
    <row r="107" spans="1:18" x14ac:dyDescent="0.25">
      <c r="A107" s="39"/>
      <c r="B107" s="49"/>
      <c r="C107" s="49"/>
      <c r="D107" s="49"/>
      <c r="E107" s="39"/>
      <c r="F107" s="49"/>
      <c r="G107" s="49"/>
      <c r="H107" s="259"/>
      <c r="I107" s="259"/>
      <c r="J107" s="259"/>
      <c r="K107" s="259"/>
      <c r="L107" s="259"/>
      <c r="M107" s="259"/>
      <c r="N107" s="259"/>
      <c r="O107" s="259"/>
      <c r="P107" s="259"/>
      <c r="Q107" s="259"/>
      <c r="R107" s="39"/>
    </row>
    <row r="108" spans="1:18" x14ac:dyDescent="0.25">
      <c r="G108" s="39"/>
      <c r="H108" s="39"/>
      <c r="I108" s="39"/>
      <c r="J108" s="39"/>
      <c r="K108" s="39"/>
      <c r="L108" s="39"/>
      <c r="M108" s="39"/>
      <c r="N108" s="39"/>
      <c r="O108" s="39"/>
      <c r="P108" s="39"/>
      <c r="Q108" s="39"/>
      <c r="R108" s="39"/>
    </row>
  </sheetData>
  <sortState ref="A8:B14">
    <sortCondition descending="1" ref="B9"/>
  </sortState>
  <conditionalFormatting sqref="C3:C4">
    <cfRule type="dataBar" priority="41">
      <dataBar>
        <cfvo type="min"/>
        <cfvo type="max"/>
        <color rgb="FFFF555A"/>
      </dataBar>
      <extLst>
        <ext xmlns:x14="http://schemas.microsoft.com/office/spreadsheetml/2009/9/main" uri="{B025F937-C7B1-47D3-B67F-A62EFF666E3E}">
          <x14:id>{207EE852-6E35-4AAB-9A86-F4A3B2B898C2}</x14:id>
        </ext>
      </extLst>
    </cfRule>
  </conditionalFormatting>
  <conditionalFormatting sqref="C83:C85">
    <cfRule type="dataBar" priority="39">
      <dataBar>
        <cfvo type="min"/>
        <cfvo type="max"/>
        <color rgb="FFFF555A"/>
      </dataBar>
      <extLst>
        <ext xmlns:x14="http://schemas.microsoft.com/office/spreadsheetml/2009/9/main" uri="{B025F937-C7B1-47D3-B67F-A62EFF666E3E}">
          <x14:id>{BC953721-D2CE-48CA-850B-FD62329FD26F}</x14:id>
        </ext>
      </extLst>
    </cfRule>
  </conditionalFormatting>
  <conditionalFormatting sqref="C76:C78">
    <cfRule type="dataBar" priority="38">
      <dataBar>
        <cfvo type="min"/>
        <cfvo type="max"/>
        <color rgb="FFFF555A"/>
      </dataBar>
      <extLst>
        <ext xmlns:x14="http://schemas.microsoft.com/office/spreadsheetml/2009/9/main" uri="{B025F937-C7B1-47D3-B67F-A62EFF666E3E}">
          <x14:id>{CEDC54CC-737C-4D1D-9BDC-114CEEFC95AE}</x14:id>
        </ext>
      </extLst>
    </cfRule>
  </conditionalFormatting>
  <conditionalFormatting sqref="C31">
    <cfRule type="dataBar" priority="37">
      <dataBar>
        <cfvo type="min"/>
        <cfvo type="max"/>
        <color rgb="FFFF555A"/>
      </dataBar>
      <extLst>
        <ext xmlns:x14="http://schemas.microsoft.com/office/spreadsheetml/2009/9/main" uri="{B025F937-C7B1-47D3-B67F-A62EFF666E3E}">
          <x14:id>{F3DD1F34-E37F-47F5-AB38-9E9AC4F2D390}</x14:id>
        </ext>
      </extLst>
    </cfRule>
  </conditionalFormatting>
  <conditionalFormatting pivot="1" sqref="C93:C95">
    <cfRule type="dataBar" priority="32">
      <dataBar>
        <cfvo type="min"/>
        <cfvo type="max"/>
        <color rgb="FFFF555A"/>
      </dataBar>
      <extLst>
        <ext xmlns:x14="http://schemas.microsoft.com/office/spreadsheetml/2009/9/main" uri="{B025F937-C7B1-47D3-B67F-A62EFF666E3E}">
          <x14:id>{EBAEAAB1-10EB-4C06-B478-A257A76B1F04}</x14:id>
        </ext>
      </extLst>
    </cfRule>
  </conditionalFormatting>
  <conditionalFormatting pivot="1" sqref="E93:E95">
    <cfRule type="dataBar" priority="31">
      <dataBar>
        <cfvo type="min"/>
        <cfvo type="max"/>
        <color rgb="FFFF555A"/>
      </dataBar>
      <extLst>
        <ext xmlns:x14="http://schemas.microsoft.com/office/spreadsheetml/2009/9/main" uri="{B025F937-C7B1-47D3-B67F-A62EFF666E3E}">
          <x14:id>{E36E28EC-1293-4BD4-A499-59DB89E2FE57}</x14:id>
        </ext>
      </extLst>
    </cfRule>
  </conditionalFormatting>
  <conditionalFormatting pivot="1" sqref="G93:G95">
    <cfRule type="dataBar" priority="30">
      <dataBar>
        <cfvo type="min"/>
        <cfvo type="max"/>
        <color rgb="FFFF555A"/>
      </dataBar>
      <extLst>
        <ext xmlns:x14="http://schemas.microsoft.com/office/spreadsheetml/2009/9/main" uri="{B025F937-C7B1-47D3-B67F-A62EFF666E3E}">
          <x14:id>{BE579184-1A87-4AC4-AC72-C6AA577DB824}</x14:id>
        </ext>
      </extLst>
    </cfRule>
  </conditionalFormatting>
  <conditionalFormatting sqref="D20:D27">
    <cfRule type="dataBar" priority="22">
      <dataBar>
        <cfvo type="min"/>
        <cfvo type="max"/>
        <color rgb="FFFF555A"/>
      </dataBar>
      <extLst>
        <ext xmlns:x14="http://schemas.microsoft.com/office/spreadsheetml/2009/9/main" uri="{B025F937-C7B1-47D3-B67F-A62EFF666E3E}">
          <x14:id>{0F645F3F-B910-481D-B403-ED5836418B97}</x14:id>
        </ext>
      </extLst>
    </cfRule>
  </conditionalFormatting>
  <conditionalFormatting pivot="1" sqref="C36:C37">
    <cfRule type="dataBar" priority="21">
      <dataBar>
        <cfvo type="min"/>
        <cfvo type="max"/>
        <color rgb="FFFF555A"/>
      </dataBar>
      <extLst>
        <ext xmlns:x14="http://schemas.microsoft.com/office/spreadsheetml/2009/9/main" uri="{B025F937-C7B1-47D3-B67F-A62EFF666E3E}">
          <x14:id>{4FC736D0-3FBB-4574-A048-A78C07506202}</x14:id>
        </ext>
      </extLst>
    </cfRule>
  </conditionalFormatting>
  <conditionalFormatting pivot="1" sqref="C50:C51">
    <cfRule type="dataBar" priority="20">
      <dataBar>
        <cfvo type="min"/>
        <cfvo type="max"/>
        <color rgb="FFFF555A"/>
      </dataBar>
      <extLst>
        <ext xmlns:x14="http://schemas.microsoft.com/office/spreadsheetml/2009/9/main" uri="{B025F937-C7B1-47D3-B67F-A62EFF666E3E}">
          <x14:id>{5E86665D-4CDB-4561-AD21-C7161CEF3B96}</x14:id>
        </ext>
      </extLst>
    </cfRule>
  </conditionalFormatting>
  <conditionalFormatting sqref="C9:C15">
    <cfRule type="dataBar" priority="452">
      <dataBar>
        <cfvo type="min"/>
        <cfvo type="max"/>
        <color rgb="FFFF555A"/>
      </dataBar>
      <extLst>
        <ext xmlns:x14="http://schemas.microsoft.com/office/spreadsheetml/2009/9/main" uri="{B025F937-C7B1-47D3-B67F-A62EFF666E3E}">
          <x14:id>{1E6C65CA-1B0B-44D8-B4C8-6A062F2185EC}</x14:id>
        </ext>
      </extLst>
    </cfRule>
  </conditionalFormatting>
  <conditionalFormatting pivot="1" sqref="C103:C105">
    <cfRule type="dataBar" priority="6">
      <dataBar>
        <cfvo type="min"/>
        <cfvo type="max"/>
        <color rgb="FFFF555A"/>
      </dataBar>
      <extLst>
        <ext xmlns:x14="http://schemas.microsoft.com/office/spreadsheetml/2009/9/main" uri="{B025F937-C7B1-47D3-B67F-A62EFF666E3E}">
          <x14:id>{F70D0EE8-76E6-4492-9D85-DF2EC75F542E}</x14:id>
        </ext>
      </extLst>
    </cfRule>
  </conditionalFormatting>
  <conditionalFormatting pivot="1" sqref="E103:E105">
    <cfRule type="dataBar" priority="5">
      <dataBar>
        <cfvo type="min"/>
        <cfvo type="max"/>
        <color rgb="FFFF555A"/>
      </dataBar>
      <extLst>
        <ext xmlns:x14="http://schemas.microsoft.com/office/spreadsheetml/2009/9/main" uri="{B025F937-C7B1-47D3-B67F-A62EFF666E3E}">
          <x14:id>{464BF68A-1CE4-4EDB-811D-709E6EA9179D}</x14:id>
        </ext>
      </extLst>
    </cfRule>
  </conditionalFormatting>
  <conditionalFormatting pivot="1" sqref="G103:G105">
    <cfRule type="dataBar" priority="4">
      <dataBar>
        <cfvo type="min"/>
        <cfvo type="max"/>
        <color rgb="FFFF555A"/>
      </dataBar>
      <extLst>
        <ext xmlns:x14="http://schemas.microsoft.com/office/spreadsheetml/2009/9/main" uri="{B025F937-C7B1-47D3-B67F-A62EFF666E3E}">
          <x14:id>{CC3F81DB-74C5-43EE-AAAE-66A3C4637116}</x14:id>
        </ext>
      </extLst>
    </cfRule>
  </conditionalFormatting>
  <conditionalFormatting pivot="1" sqref="I103:I105 O103:O105">
    <cfRule type="dataBar" priority="3">
      <dataBar>
        <cfvo type="min"/>
        <cfvo type="max"/>
        <color rgb="FFFF555A"/>
      </dataBar>
      <extLst>
        <ext xmlns:x14="http://schemas.microsoft.com/office/spreadsheetml/2009/9/main" uri="{B025F937-C7B1-47D3-B67F-A62EFF666E3E}">
          <x14:id>{BB4665B5-5729-4BF9-9B65-5954E15CD292}</x14:id>
        </ext>
      </extLst>
    </cfRule>
  </conditionalFormatting>
  <conditionalFormatting pivot="1" sqref="K103:K105 Q103:Q105">
    <cfRule type="dataBar" priority="2">
      <dataBar>
        <cfvo type="min"/>
        <cfvo type="max"/>
        <color rgb="FFFF555A"/>
      </dataBar>
      <extLst>
        <ext xmlns:x14="http://schemas.microsoft.com/office/spreadsheetml/2009/9/main" uri="{B025F937-C7B1-47D3-B67F-A62EFF666E3E}">
          <x14:id>{7D83E3A6-531A-438D-B9D7-BAEEC9391BD2}</x14:id>
        </ext>
      </extLst>
    </cfRule>
  </conditionalFormatting>
  <conditionalFormatting pivot="1" sqref="M103:M105">
    <cfRule type="dataBar" priority="1">
      <dataBar>
        <cfvo type="min"/>
        <cfvo type="max"/>
        <color rgb="FFFF555A"/>
      </dataBar>
      <extLst>
        <ext xmlns:x14="http://schemas.microsoft.com/office/spreadsheetml/2009/9/main" uri="{B025F937-C7B1-47D3-B67F-A62EFF666E3E}">
          <x14:id>{AD132152-2515-4993-B5A2-80D59F166031}</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207EE852-6E35-4AAB-9A86-F4A3B2B898C2}">
            <x14:dataBar minLength="0" maxLength="100" border="1" negativeBarBorderColorSameAsPositive="0">
              <x14:cfvo type="autoMin"/>
              <x14:cfvo type="autoMax"/>
              <x14:borderColor rgb="FFFF555A"/>
              <x14:negativeFillColor rgb="FFFF0000"/>
              <x14:negativeBorderColor rgb="FFFF0000"/>
              <x14:axisColor rgb="FF000000"/>
            </x14:dataBar>
          </x14:cfRule>
          <xm:sqref>C3:C4</xm:sqref>
        </x14:conditionalFormatting>
        <x14:conditionalFormatting xmlns:xm="http://schemas.microsoft.com/office/excel/2006/main">
          <x14:cfRule type="dataBar" id="{BC953721-D2CE-48CA-850B-FD62329FD26F}">
            <x14:dataBar minLength="0" maxLength="100" border="1" negativeBarBorderColorSameAsPositive="0">
              <x14:cfvo type="autoMin"/>
              <x14:cfvo type="autoMax"/>
              <x14:borderColor rgb="FFFF555A"/>
              <x14:negativeFillColor rgb="FFFF0000"/>
              <x14:negativeBorderColor rgb="FFFF0000"/>
              <x14:axisColor rgb="FF000000"/>
            </x14:dataBar>
          </x14:cfRule>
          <xm:sqref>C83:C85</xm:sqref>
        </x14:conditionalFormatting>
        <x14:conditionalFormatting xmlns:xm="http://schemas.microsoft.com/office/excel/2006/main">
          <x14:cfRule type="dataBar" id="{CEDC54CC-737C-4D1D-9BDC-114CEEFC95AE}">
            <x14:dataBar minLength="0" maxLength="100" border="1" negativeBarBorderColorSameAsPositive="0">
              <x14:cfvo type="autoMin"/>
              <x14:cfvo type="autoMax"/>
              <x14:borderColor rgb="FFFF555A"/>
              <x14:negativeFillColor rgb="FFFF0000"/>
              <x14:negativeBorderColor rgb="FFFF0000"/>
              <x14:axisColor rgb="FF000000"/>
            </x14:dataBar>
          </x14:cfRule>
          <xm:sqref>C76:C78</xm:sqref>
        </x14:conditionalFormatting>
        <x14:conditionalFormatting xmlns:xm="http://schemas.microsoft.com/office/excel/2006/main">
          <x14:cfRule type="dataBar" id="{F3DD1F34-E37F-47F5-AB38-9E9AC4F2D390}">
            <x14:dataBar minLength="0" maxLength="100" border="1" negativeBarBorderColorSameAsPositive="0">
              <x14:cfvo type="autoMin"/>
              <x14:cfvo type="autoMax"/>
              <x14:borderColor rgb="FFFF555A"/>
              <x14:negativeFillColor rgb="FFFF0000"/>
              <x14:negativeBorderColor rgb="FFFF0000"/>
              <x14:axisColor rgb="FF000000"/>
            </x14:dataBar>
          </x14:cfRule>
          <xm:sqref>C31</xm:sqref>
        </x14:conditionalFormatting>
        <x14:conditionalFormatting xmlns:xm="http://schemas.microsoft.com/office/excel/2006/main" pivot="1">
          <x14:cfRule type="dataBar" id="{EBAEAAB1-10EB-4C06-B478-A257A76B1F04}">
            <x14:dataBar minLength="0" maxLength="100" border="1" negativeBarBorderColorSameAsPositive="0">
              <x14:cfvo type="autoMin"/>
              <x14:cfvo type="autoMax"/>
              <x14:borderColor rgb="FFFF555A"/>
              <x14:negativeFillColor rgb="FFFF0000"/>
              <x14:negativeBorderColor rgb="FFFF0000"/>
              <x14:axisColor rgb="FF000000"/>
            </x14:dataBar>
          </x14:cfRule>
          <xm:sqref>C93:C95</xm:sqref>
        </x14:conditionalFormatting>
        <x14:conditionalFormatting xmlns:xm="http://schemas.microsoft.com/office/excel/2006/main" pivot="1">
          <x14:cfRule type="dataBar" id="{E36E28EC-1293-4BD4-A499-59DB89E2FE57}">
            <x14:dataBar minLength="0" maxLength="100" border="1" negativeBarBorderColorSameAsPositive="0">
              <x14:cfvo type="autoMin"/>
              <x14:cfvo type="autoMax"/>
              <x14:borderColor rgb="FFFF555A"/>
              <x14:negativeFillColor rgb="FFFF0000"/>
              <x14:negativeBorderColor rgb="FFFF0000"/>
              <x14:axisColor rgb="FF000000"/>
            </x14:dataBar>
          </x14:cfRule>
          <xm:sqref>E93:E95</xm:sqref>
        </x14:conditionalFormatting>
        <x14:conditionalFormatting xmlns:xm="http://schemas.microsoft.com/office/excel/2006/main" pivot="1">
          <x14:cfRule type="dataBar" id="{BE579184-1A87-4AC4-AC72-C6AA577DB824}">
            <x14:dataBar minLength="0" maxLength="100" border="1" negativeBarBorderColorSameAsPositive="0">
              <x14:cfvo type="autoMin"/>
              <x14:cfvo type="autoMax"/>
              <x14:borderColor rgb="FFFF555A"/>
              <x14:negativeFillColor rgb="FFFF0000"/>
              <x14:negativeBorderColor rgb="FFFF0000"/>
              <x14:axisColor rgb="FF000000"/>
            </x14:dataBar>
          </x14:cfRule>
          <xm:sqref>G93:G95</xm:sqref>
        </x14:conditionalFormatting>
        <x14:conditionalFormatting xmlns:xm="http://schemas.microsoft.com/office/excel/2006/main">
          <x14:cfRule type="dataBar" id="{0F645F3F-B910-481D-B403-ED5836418B97}">
            <x14:dataBar minLength="0" maxLength="100" border="1" negativeBarBorderColorSameAsPositive="0">
              <x14:cfvo type="autoMin"/>
              <x14:cfvo type="autoMax"/>
              <x14:borderColor rgb="FFFF555A"/>
              <x14:negativeFillColor rgb="FFFF0000"/>
              <x14:negativeBorderColor rgb="FFFF0000"/>
              <x14:axisColor rgb="FF000000"/>
            </x14:dataBar>
          </x14:cfRule>
          <xm:sqref>D20:D27</xm:sqref>
        </x14:conditionalFormatting>
        <x14:conditionalFormatting xmlns:xm="http://schemas.microsoft.com/office/excel/2006/main" pivot="1">
          <x14:cfRule type="dataBar" id="{4FC736D0-3FBB-4574-A048-A78C07506202}">
            <x14:dataBar minLength="0" maxLength="100" border="1" negativeBarBorderColorSameAsPositive="0">
              <x14:cfvo type="autoMin"/>
              <x14:cfvo type="autoMax"/>
              <x14:borderColor rgb="FFFF555A"/>
              <x14:negativeFillColor rgb="FFFF0000"/>
              <x14:negativeBorderColor rgb="FFFF0000"/>
              <x14:axisColor rgb="FF000000"/>
            </x14:dataBar>
          </x14:cfRule>
          <xm:sqref>C36:C37</xm:sqref>
        </x14:conditionalFormatting>
        <x14:conditionalFormatting xmlns:xm="http://schemas.microsoft.com/office/excel/2006/main" pivot="1">
          <x14:cfRule type="dataBar" id="{5E86665D-4CDB-4561-AD21-C7161CEF3B96}">
            <x14:dataBar minLength="0" maxLength="100" border="1" negativeBarBorderColorSameAsPositive="0">
              <x14:cfvo type="autoMin"/>
              <x14:cfvo type="autoMax"/>
              <x14:borderColor rgb="FFFF555A"/>
              <x14:negativeFillColor rgb="FFFF0000"/>
              <x14:negativeBorderColor rgb="FFFF0000"/>
              <x14:axisColor rgb="FF000000"/>
            </x14:dataBar>
          </x14:cfRule>
          <xm:sqref>C50:C51</xm:sqref>
        </x14:conditionalFormatting>
        <x14:conditionalFormatting xmlns:xm="http://schemas.microsoft.com/office/excel/2006/main">
          <x14:cfRule type="dataBar" id="{1E6C65CA-1B0B-44D8-B4C8-6A062F2185EC}">
            <x14:dataBar minLength="0" maxLength="100" border="1" negativeBarBorderColorSameAsPositive="0">
              <x14:cfvo type="autoMin"/>
              <x14:cfvo type="autoMax"/>
              <x14:borderColor rgb="FFFF555A"/>
              <x14:negativeFillColor rgb="FFFF0000"/>
              <x14:negativeBorderColor rgb="FFFF0000"/>
              <x14:axisColor rgb="FF000000"/>
            </x14:dataBar>
          </x14:cfRule>
          <xm:sqref>C9:C15</xm:sqref>
        </x14:conditionalFormatting>
        <x14:conditionalFormatting xmlns:xm="http://schemas.microsoft.com/office/excel/2006/main" pivot="1">
          <x14:cfRule type="dataBar" id="{F70D0EE8-76E6-4492-9D85-DF2EC75F542E}">
            <x14:dataBar minLength="0" maxLength="100" border="1" negativeBarBorderColorSameAsPositive="0">
              <x14:cfvo type="autoMin"/>
              <x14:cfvo type="autoMax"/>
              <x14:borderColor rgb="FFFF555A"/>
              <x14:negativeFillColor rgb="FFFF0000"/>
              <x14:negativeBorderColor rgb="FFFF0000"/>
              <x14:axisColor rgb="FF000000"/>
            </x14:dataBar>
          </x14:cfRule>
          <xm:sqref>C103:C105</xm:sqref>
        </x14:conditionalFormatting>
        <x14:conditionalFormatting xmlns:xm="http://schemas.microsoft.com/office/excel/2006/main" pivot="1">
          <x14:cfRule type="dataBar" id="{464BF68A-1CE4-4EDB-811D-709E6EA9179D}">
            <x14:dataBar minLength="0" maxLength="100" border="1" negativeBarBorderColorSameAsPositive="0">
              <x14:cfvo type="autoMin"/>
              <x14:cfvo type="autoMax"/>
              <x14:borderColor rgb="FFFF555A"/>
              <x14:negativeFillColor rgb="FFFF0000"/>
              <x14:negativeBorderColor rgb="FFFF0000"/>
              <x14:axisColor rgb="FF000000"/>
            </x14:dataBar>
          </x14:cfRule>
          <xm:sqref>E103:E105</xm:sqref>
        </x14:conditionalFormatting>
        <x14:conditionalFormatting xmlns:xm="http://schemas.microsoft.com/office/excel/2006/main" pivot="1">
          <x14:cfRule type="dataBar" id="{CC3F81DB-74C5-43EE-AAAE-66A3C4637116}">
            <x14:dataBar minLength="0" maxLength="100" border="1" negativeBarBorderColorSameAsPositive="0">
              <x14:cfvo type="autoMin"/>
              <x14:cfvo type="autoMax"/>
              <x14:borderColor rgb="FFFF555A"/>
              <x14:negativeFillColor rgb="FFFF0000"/>
              <x14:negativeBorderColor rgb="FFFF0000"/>
              <x14:axisColor rgb="FF000000"/>
            </x14:dataBar>
          </x14:cfRule>
          <xm:sqref>G103:G105</xm:sqref>
        </x14:conditionalFormatting>
        <x14:conditionalFormatting xmlns:xm="http://schemas.microsoft.com/office/excel/2006/main" pivot="1">
          <x14:cfRule type="dataBar" id="{BB4665B5-5729-4BF9-9B65-5954E15CD292}">
            <x14:dataBar minLength="0" maxLength="100" border="1" negativeBarBorderColorSameAsPositive="0">
              <x14:cfvo type="autoMin"/>
              <x14:cfvo type="autoMax"/>
              <x14:borderColor rgb="FFFF555A"/>
              <x14:negativeFillColor rgb="FFFF0000"/>
              <x14:negativeBorderColor rgb="FFFF0000"/>
              <x14:axisColor rgb="FF000000"/>
            </x14:dataBar>
          </x14:cfRule>
          <xm:sqref>I103:I105 O103:O105</xm:sqref>
        </x14:conditionalFormatting>
        <x14:conditionalFormatting xmlns:xm="http://schemas.microsoft.com/office/excel/2006/main" pivot="1">
          <x14:cfRule type="dataBar" id="{7D83E3A6-531A-438D-B9D7-BAEEC9391BD2}">
            <x14:dataBar minLength="0" maxLength="100" border="1" negativeBarBorderColorSameAsPositive="0">
              <x14:cfvo type="autoMin"/>
              <x14:cfvo type="autoMax"/>
              <x14:borderColor rgb="FFFF555A"/>
              <x14:negativeFillColor rgb="FFFF0000"/>
              <x14:negativeBorderColor rgb="FFFF0000"/>
              <x14:axisColor rgb="FF000000"/>
            </x14:dataBar>
          </x14:cfRule>
          <xm:sqref>K103:K105 Q103:Q105</xm:sqref>
        </x14:conditionalFormatting>
        <x14:conditionalFormatting xmlns:xm="http://schemas.microsoft.com/office/excel/2006/main" pivot="1">
          <x14:cfRule type="dataBar" id="{AD132152-2515-4993-B5A2-80D59F166031}">
            <x14:dataBar minLength="0" maxLength="100" border="1" negativeBarBorderColorSameAsPositive="0">
              <x14:cfvo type="autoMin"/>
              <x14:cfvo type="autoMax"/>
              <x14:borderColor rgb="FFFF555A"/>
              <x14:negativeFillColor rgb="FFFF0000"/>
              <x14:negativeBorderColor rgb="FFFF0000"/>
              <x14:axisColor rgb="FF000000"/>
            </x14:dataBar>
          </x14:cfRule>
          <xm:sqref>M103:M105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L20"/>
  <sheetViews>
    <sheetView zoomScale="83" workbookViewId="0">
      <selection activeCell="E19" sqref="E19"/>
    </sheetView>
  </sheetViews>
  <sheetFormatPr defaultColWidth="8.875" defaultRowHeight="15.75" x14ac:dyDescent="0.25"/>
  <cols>
    <col min="2" max="2" width="14.625" customWidth="1"/>
    <col min="3" max="3" width="12.375" customWidth="1"/>
    <col min="4" max="4" width="14.375" customWidth="1"/>
    <col min="5" max="5" width="14.375" style="36" customWidth="1"/>
  </cols>
  <sheetData>
    <row r="1" spans="2:12" x14ac:dyDescent="0.25">
      <c r="F1" s="36"/>
      <c r="G1" s="36"/>
      <c r="H1" s="36"/>
      <c r="I1" s="36"/>
      <c r="J1" s="36"/>
      <c r="K1" s="36"/>
      <c r="L1" s="36"/>
    </row>
    <row r="2" spans="2:12" x14ac:dyDescent="0.25">
      <c r="B2" s="40"/>
      <c r="C2" s="40" t="s">
        <v>496</v>
      </c>
      <c r="D2" s="40" t="s">
        <v>500</v>
      </c>
      <c r="E2" s="88"/>
      <c r="F2" s="90"/>
      <c r="G2" s="90"/>
      <c r="H2" s="90"/>
      <c r="I2" s="90"/>
      <c r="J2" s="90"/>
      <c r="K2" s="90"/>
      <c r="L2" s="90"/>
    </row>
    <row r="3" spans="2:12" x14ac:dyDescent="0.25">
      <c r="B3" s="60" t="s">
        <v>507</v>
      </c>
      <c r="C3" s="28">
        <v>0.47906976744186047</v>
      </c>
      <c r="D3" s="28">
        <v>5.5813953488372092E-2</v>
      </c>
      <c r="E3" s="32"/>
      <c r="F3" s="91"/>
      <c r="G3" s="91"/>
      <c r="H3" s="91"/>
      <c r="I3" s="91"/>
      <c r="J3" s="91"/>
      <c r="K3" s="91"/>
      <c r="L3" s="91"/>
    </row>
    <row r="4" spans="2:12" x14ac:dyDescent="0.25">
      <c r="B4" s="1" t="s">
        <v>498</v>
      </c>
      <c r="C4" s="28">
        <v>0.19534883720930232</v>
      </c>
      <c r="D4" s="28">
        <v>8.8372093023255813E-2</v>
      </c>
      <c r="E4" s="32"/>
      <c r="F4" s="92"/>
      <c r="G4" s="67"/>
      <c r="H4" s="59"/>
      <c r="I4" s="67"/>
      <c r="J4" s="59"/>
      <c r="K4" s="67"/>
      <c r="L4" s="59"/>
    </row>
    <row r="5" spans="2:12" x14ac:dyDescent="0.25">
      <c r="B5" s="89" t="s">
        <v>501</v>
      </c>
      <c r="C5" s="28">
        <v>9.3023255813953487E-3</v>
      </c>
      <c r="D5" s="28">
        <v>0</v>
      </c>
      <c r="E5" s="32"/>
      <c r="F5" s="92"/>
      <c r="G5" s="67"/>
      <c r="H5" s="59"/>
      <c r="I5" s="67"/>
      <c r="J5" s="59"/>
      <c r="K5" s="67"/>
      <c r="L5" s="59"/>
    </row>
    <row r="6" spans="2:12" x14ac:dyDescent="0.25">
      <c r="B6" s="1" t="s">
        <v>547</v>
      </c>
      <c r="C6" s="28">
        <v>0.10232558139534884</v>
      </c>
      <c r="D6" s="28">
        <v>6.9767441860465115E-2</v>
      </c>
      <c r="F6" s="92"/>
      <c r="G6" s="67"/>
      <c r="H6" s="59"/>
      <c r="I6" s="67"/>
      <c r="J6" s="59"/>
      <c r="K6" s="67"/>
      <c r="L6" s="59"/>
    </row>
    <row r="7" spans="2:12" x14ac:dyDescent="0.25">
      <c r="F7" s="92"/>
      <c r="G7" s="67"/>
      <c r="H7" s="59"/>
      <c r="I7" s="67"/>
      <c r="J7" s="59"/>
      <c r="K7" s="67"/>
      <c r="L7" s="59"/>
    </row>
    <row r="8" spans="2:12" x14ac:dyDescent="0.25">
      <c r="F8" s="93"/>
      <c r="G8" s="94"/>
      <c r="H8" s="95"/>
      <c r="I8" s="94"/>
      <c r="J8" s="95"/>
      <c r="K8" s="94"/>
      <c r="L8" s="95"/>
    </row>
    <row r="9" spans="2:12" x14ac:dyDescent="0.25">
      <c r="B9" s="40" t="s">
        <v>532</v>
      </c>
      <c r="C9" s="40" t="s">
        <v>496</v>
      </c>
      <c r="D9" s="40" t="s">
        <v>500</v>
      </c>
      <c r="E9" s="88"/>
      <c r="F9" s="36"/>
      <c r="G9" s="36"/>
      <c r="H9" s="36"/>
      <c r="I9" s="36"/>
      <c r="J9" s="36"/>
      <c r="K9" s="36"/>
      <c r="L9" s="36"/>
    </row>
    <row r="10" spans="2:12" x14ac:dyDescent="0.25">
      <c r="B10" s="12" t="s">
        <v>604</v>
      </c>
      <c r="C10" s="21">
        <v>0.56999999999999995</v>
      </c>
      <c r="D10" s="21">
        <v>0.14000000000000001</v>
      </c>
      <c r="E10" s="85"/>
      <c r="F10" s="36"/>
      <c r="G10" s="36"/>
      <c r="H10" s="36"/>
      <c r="I10" s="36"/>
      <c r="J10" s="36"/>
      <c r="K10" s="36"/>
      <c r="L10" s="36"/>
    </row>
    <row r="11" spans="2:12" x14ac:dyDescent="0.25">
      <c r="B11" s="12" t="s">
        <v>497</v>
      </c>
      <c r="C11" s="21">
        <v>0.12</v>
      </c>
      <c r="D11" s="21">
        <v>7.0000000000000007E-2</v>
      </c>
      <c r="E11" s="85"/>
      <c r="F11" s="36"/>
      <c r="G11" s="36"/>
      <c r="H11" s="36"/>
      <c r="I11" s="36"/>
      <c r="J11" s="36"/>
      <c r="K11" s="36"/>
      <c r="L11" s="36"/>
    </row>
    <row r="12" spans="2:12" x14ac:dyDescent="0.25">
      <c r="B12" t="s">
        <v>636</v>
      </c>
      <c r="C12" s="27">
        <v>0.03</v>
      </c>
      <c r="D12" s="27">
        <v>0</v>
      </c>
      <c r="E12" s="84"/>
      <c r="F12" s="36"/>
      <c r="G12" s="36"/>
      <c r="H12" s="36"/>
      <c r="I12" s="36"/>
      <c r="J12" s="36"/>
      <c r="K12" s="36"/>
      <c r="L12" s="36"/>
    </row>
    <row r="13" spans="2:12" x14ac:dyDescent="0.25">
      <c r="F13" s="36"/>
      <c r="G13" s="36"/>
      <c r="H13" s="36"/>
      <c r="I13" s="36"/>
      <c r="J13" s="36"/>
      <c r="K13" s="36"/>
      <c r="L13" s="36"/>
    </row>
    <row r="14" spans="2:12" x14ac:dyDescent="0.25">
      <c r="F14" s="36"/>
      <c r="G14" s="36"/>
      <c r="H14" s="36"/>
      <c r="I14" s="36"/>
      <c r="J14" s="36"/>
      <c r="K14" s="36"/>
      <c r="L14" s="36"/>
    </row>
    <row r="15" spans="2:12" x14ac:dyDescent="0.25">
      <c r="B15" s="87" t="s">
        <v>281</v>
      </c>
      <c r="C15" s="40" t="s">
        <v>282</v>
      </c>
      <c r="F15" s="36"/>
      <c r="G15" s="36"/>
      <c r="H15" s="36"/>
      <c r="I15" s="36"/>
      <c r="J15" s="36"/>
      <c r="K15" s="36"/>
      <c r="L15" s="36"/>
    </row>
    <row r="16" spans="2:12" ht="16.5" x14ac:dyDescent="0.3">
      <c r="B16" s="15" t="s">
        <v>547</v>
      </c>
      <c r="C16" s="30">
        <v>0.19</v>
      </c>
      <c r="F16" s="36"/>
      <c r="G16" s="36"/>
      <c r="H16" s="36"/>
      <c r="I16" s="36"/>
      <c r="J16" s="36"/>
      <c r="K16" s="36"/>
      <c r="L16" s="36"/>
    </row>
    <row r="17" spans="2:12" ht="16.5" x14ac:dyDescent="0.3">
      <c r="B17" s="15" t="s">
        <v>605</v>
      </c>
      <c r="C17" s="30">
        <v>0.33</v>
      </c>
      <c r="F17" s="36"/>
      <c r="G17" s="36"/>
      <c r="H17" s="36"/>
      <c r="I17" s="36"/>
      <c r="J17" s="36"/>
      <c r="K17" s="36"/>
      <c r="L17" s="36"/>
    </row>
    <row r="18" spans="2:12" ht="16.5" x14ac:dyDescent="0.3">
      <c r="B18" s="15" t="s">
        <v>606</v>
      </c>
      <c r="C18" s="30">
        <v>0.27</v>
      </c>
    </row>
    <row r="19" spans="2:12" ht="16.5" x14ac:dyDescent="0.3">
      <c r="B19" s="15" t="s">
        <v>607</v>
      </c>
      <c r="C19" s="30">
        <v>0.2</v>
      </c>
    </row>
    <row r="20" spans="2:12" x14ac:dyDescent="0.25">
      <c r="B20" s="40" t="s">
        <v>534</v>
      </c>
      <c r="C20" s="42">
        <v>1</v>
      </c>
    </row>
  </sheetData>
  <conditionalFormatting sqref="H4:H7">
    <cfRule type="dataBar" priority="3">
      <dataBar>
        <cfvo type="min"/>
        <cfvo type="max"/>
        <color rgb="FFFF555A"/>
      </dataBar>
      <extLst>
        <ext xmlns:x14="http://schemas.microsoft.com/office/spreadsheetml/2009/9/main" uri="{B025F937-C7B1-47D3-B67F-A62EFF666E3E}">
          <x14:id>{E291102A-B37D-4120-BD32-F25BE80BBCD7}</x14:id>
        </ext>
      </extLst>
    </cfRule>
  </conditionalFormatting>
  <conditionalFormatting sqref="J4:J7">
    <cfRule type="dataBar" priority="2">
      <dataBar>
        <cfvo type="min"/>
        <cfvo type="max"/>
        <color rgb="FFFF555A"/>
      </dataBar>
      <extLst>
        <ext xmlns:x14="http://schemas.microsoft.com/office/spreadsheetml/2009/9/main" uri="{B025F937-C7B1-47D3-B67F-A62EFF666E3E}">
          <x14:id>{0FBC0AE4-9A09-4C46-9AB2-EF34AB44DFC2}</x14:id>
        </ext>
      </extLst>
    </cfRule>
  </conditionalFormatting>
  <conditionalFormatting sqref="L4:L7">
    <cfRule type="dataBar" priority="1">
      <dataBar>
        <cfvo type="min"/>
        <cfvo type="max"/>
        <color rgb="FFFF555A"/>
      </dataBar>
      <extLst>
        <ext xmlns:x14="http://schemas.microsoft.com/office/spreadsheetml/2009/9/main" uri="{B025F937-C7B1-47D3-B67F-A62EFF666E3E}">
          <x14:id>{70E6D136-ACF0-468D-B78C-3BF2B1F74F64}</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E291102A-B37D-4120-BD32-F25BE80BBCD7}">
            <x14:dataBar minLength="0" maxLength="100" border="1" negativeBarBorderColorSameAsPositive="0">
              <x14:cfvo type="autoMin"/>
              <x14:cfvo type="autoMax"/>
              <x14:borderColor rgb="FFFF555A"/>
              <x14:negativeFillColor rgb="FFFF0000"/>
              <x14:negativeBorderColor rgb="FFFF0000"/>
              <x14:axisColor rgb="FF000000"/>
            </x14:dataBar>
          </x14:cfRule>
          <xm:sqref>H4:H7</xm:sqref>
        </x14:conditionalFormatting>
        <x14:conditionalFormatting xmlns:xm="http://schemas.microsoft.com/office/excel/2006/main">
          <x14:cfRule type="dataBar" id="{0FBC0AE4-9A09-4C46-9AB2-EF34AB44DFC2}">
            <x14:dataBar minLength="0" maxLength="100" border="1" negativeBarBorderColorSameAsPositive="0">
              <x14:cfvo type="autoMin"/>
              <x14:cfvo type="autoMax"/>
              <x14:borderColor rgb="FFFF555A"/>
              <x14:negativeFillColor rgb="FFFF0000"/>
              <x14:negativeBorderColor rgb="FFFF0000"/>
              <x14:axisColor rgb="FF000000"/>
            </x14:dataBar>
          </x14:cfRule>
          <xm:sqref>J4:J7</xm:sqref>
        </x14:conditionalFormatting>
        <x14:conditionalFormatting xmlns:xm="http://schemas.microsoft.com/office/excel/2006/main">
          <x14:cfRule type="dataBar" id="{70E6D136-ACF0-468D-B78C-3BF2B1F74F64}">
            <x14:dataBar minLength="0" maxLength="100" border="1" negativeBarBorderColorSameAsPositive="0">
              <x14:cfvo type="autoMin"/>
              <x14:cfvo type="autoMax"/>
              <x14:borderColor rgb="FFFF555A"/>
              <x14:negativeFillColor rgb="FFFF0000"/>
              <x14:negativeBorderColor rgb="FFFF0000"/>
              <x14:axisColor rgb="FF000000"/>
            </x14:dataBar>
          </x14:cfRule>
          <xm:sqref>L4:L7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29"/>
  <sheetViews>
    <sheetView zoomScale="74" zoomScaleNormal="102" workbookViewId="0"/>
  </sheetViews>
  <sheetFormatPr defaultColWidth="10.875" defaultRowHeight="15.75" x14ac:dyDescent="0.25"/>
  <cols>
    <col min="1" max="1" width="29.375" style="12" customWidth="1"/>
    <col min="2" max="2" width="19.875" style="12" customWidth="1"/>
    <col min="3" max="3" width="21.5" style="12" customWidth="1"/>
    <col min="4" max="4" width="25.625" style="12" customWidth="1"/>
    <col min="5" max="5" width="12.5" style="12" customWidth="1"/>
    <col min="6" max="8" width="10.875" style="12"/>
    <col min="9" max="9" width="11.5" style="12" bestFit="1" customWidth="1"/>
    <col min="10" max="16384" width="10.875" style="12"/>
  </cols>
  <sheetData>
    <row r="1" spans="1:5" x14ac:dyDescent="0.25">
      <c r="A1" s="19" t="s">
        <v>325</v>
      </c>
    </row>
    <row r="2" spans="1:5" x14ac:dyDescent="0.25">
      <c r="A2" s="17" t="s">
        <v>326</v>
      </c>
      <c r="B2" s="17" t="s">
        <v>280</v>
      </c>
      <c r="C2" s="17" t="s">
        <v>309</v>
      </c>
      <c r="D2" s="17" t="s">
        <v>355</v>
      </c>
      <c r="E2" s="17" t="s">
        <v>313</v>
      </c>
    </row>
    <row r="3" spans="1:5" x14ac:dyDescent="0.25">
      <c r="A3" s="12" t="s">
        <v>111</v>
      </c>
      <c r="B3" s="12" t="s">
        <v>283</v>
      </c>
      <c r="C3" s="20" t="s">
        <v>311</v>
      </c>
      <c r="D3" s="20">
        <v>30</v>
      </c>
      <c r="E3" s="12" t="s">
        <v>141</v>
      </c>
    </row>
    <row r="4" spans="1:5" x14ac:dyDescent="0.25">
      <c r="A4" s="12" t="s">
        <v>111</v>
      </c>
      <c r="B4" s="12" t="s">
        <v>126</v>
      </c>
      <c r="C4" s="20" t="s">
        <v>311</v>
      </c>
      <c r="D4" s="20">
        <v>20</v>
      </c>
      <c r="E4" s="12" t="s">
        <v>141</v>
      </c>
    </row>
    <row r="5" spans="1:5" x14ac:dyDescent="0.25">
      <c r="A5" s="12" t="s">
        <v>111</v>
      </c>
      <c r="B5" s="12" t="s">
        <v>292</v>
      </c>
      <c r="C5" s="20" t="s">
        <v>311</v>
      </c>
      <c r="D5" s="20">
        <v>10</v>
      </c>
      <c r="E5" s="12" t="s">
        <v>141</v>
      </c>
    </row>
    <row r="6" spans="1:5" x14ac:dyDescent="0.25">
      <c r="A6" s="12" t="s">
        <v>111</v>
      </c>
      <c r="B6" s="12" t="s">
        <v>186</v>
      </c>
      <c r="C6" s="20" t="s">
        <v>311</v>
      </c>
      <c r="D6" s="20">
        <v>3</v>
      </c>
      <c r="E6" s="12" t="s">
        <v>141</v>
      </c>
    </row>
    <row r="7" spans="1:5" x14ac:dyDescent="0.25">
      <c r="A7" s="12" t="s">
        <v>111</v>
      </c>
      <c r="B7" s="12" t="s">
        <v>131</v>
      </c>
      <c r="C7" s="20" t="s">
        <v>311</v>
      </c>
      <c r="D7" s="20">
        <v>10</v>
      </c>
      <c r="E7" s="12" t="s">
        <v>141</v>
      </c>
    </row>
    <row r="8" spans="1:5" x14ac:dyDescent="0.25">
      <c r="A8" s="12" t="s">
        <v>111</v>
      </c>
      <c r="B8" s="12" t="s">
        <v>158</v>
      </c>
      <c r="C8" s="20" t="s">
        <v>311</v>
      </c>
      <c r="D8" s="20">
        <v>10</v>
      </c>
      <c r="E8" s="12" t="s">
        <v>141</v>
      </c>
    </row>
    <row r="9" spans="1:5" x14ac:dyDescent="0.25">
      <c r="A9" s="12" t="s">
        <v>111</v>
      </c>
      <c r="B9" s="12" t="s">
        <v>300</v>
      </c>
      <c r="C9" s="20" t="s">
        <v>312</v>
      </c>
      <c r="D9" s="20">
        <v>1.5</v>
      </c>
      <c r="E9" s="12" t="s">
        <v>301</v>
      </c>
    </row>
    <row r="10" spans="1:5" x14ac:dyDescent="0.25">
      <c r="A10" s="12" t="s">
        <v>327</v>
      </c>
      <c r="B10" s="12" t="s">
        <v>287</v>
      </c>
      <c r="C10" s="20" t="s">
        <v>302</v>
      </c>
      <c r="D10" s="12">
        <v>17</v>
      </c>
      <c r="E10" s="12" t="s">
        <v>316</v>
      </c>
    </row>
    <row r="11" spans="1:5" x14ac:dyDescent="0.25">
      <c r="A11" s="12" t="s">
        <v>327</v>
      </c>
      <c r="B11" s="12" t="s">
        <v>214</v>
      </c>
      <c r="C11" s="20" t="s">
        <v>305</v>
      </c>
      <c r="D11" s="12">
        <v>5</v>
      </c>
      <c r="E11" s="12" t="s">
        <v>316</v>
      </c>
    </row>
    <row r="12" spans="1:5" x14ac:dyDescent="0.25">
      <c r="A12" s="12" t="s">
        <v>327</v>
      </c>
      <c r="B12" s="12" t="s">
        <v>216</v>
      </c>
      <c r="C12" s="20" t="s">
        <v>307</v>
      </c>
      <c r="D12" s="12">
        <v>5</v>
      </c>
      <c r="E12" s="12" t="s">
        <v>316</v>
      </c>
    </row>
    <row r="13" spans="1:5" x14ac:dyDescent="0.25">
      <c r="A13" s="12" t="s">
        <v>327</v>
      </c>
      <c r="B13" s="12" t="s">
        <v>303</v>
      </c>
      <c r="C13" s="20" t="s">
        <v>308</v>
      </c>
      <c r="D13" s="12">
        <v>1</v>
      </c>
      <c r="E13" s="12" t="s">
        <v>192</v>
      </c>
    </row>
    <row r="14" spans="1:5" x14ac:dyDescent="0.25">
      <c r="A14" s="12" t="s">
        <v>327</v>
      </c>
      <c r="B14" s="12" t="s">
        <v>290</v>
      </c>
      <c r="C14" s="20" t="s">
        <v>302</v>
      </c>
      <c r="D14" s="12">
        <v>17</v>
      </c>
      <c r="E14" s="12" t="s">
        <v>316</v>
      </c>
    </row>
    <row r="15" spans="1:5" x14ac:dyDescent="0.25">
      <c r="A15" s="12" t="s">
        <v>327</v>
      </c>
      <c r="B15" s="12" t="s">
        <v>215</v>
      </c>
      <c r="C15" s="20" t="s">
        <v>306</v>
      </c>
      <c r="D15" s="12">
        <v>1</v>
      </c>
      <c r="E15" s="12" t="s">
        <v>316</v>
      </c>
    </row>
    <row r="16" spans="1:5" x14ac:dyDescent="0.25">
      <c r="A16" s="12" t="s">
        <v>327</v>
      </c>
      <c r="B16" s="12" t="s">
        <v>304</v>
      </c>
      <c r="C16" s="20" t="s">
        <v>310</v>
      </c>
      <c r="D16" s="12">
        <v>6</v>
      </c>
      <c r="E16" s="12" t="s">
        <v>314</v>
      </c>
    </row>
    <row r="17" spans="1:5" x14ac:dyDescent="0.25">
      <c r="A17" s="12" t="s">
        <v>327</v>
      </c>
      <c r="B17" s="12" t="s">
        <v>288</v>
      </c>
      <c r="C17" s="20" t="s">
        <v>354</v>
      </c>
      <c r="D17" s="12">
        <v>150</v>
      </c>
      <c r="E17" s="12" t="s">
        <v>315</v>
      </c>
    </row>
    <row r="18" spans="1:5" x14ac:dyDescent="0.25">
      <c r="A18" s="23"/>
    </row>
    <row r="19" spans="1:5" x14ac:dyDescent="0.25">
      <c r="A19" s="23" t="s">
        <v>360</v>
      </c>
    </row>
    <row r="20" spans="1:5" x14ac:dyDescent="0.25">
      <c r="A20" s="23"/>
    </row>
    <row r="22" spans="1:5" x14ac:dyDescent="0.25">
      <c r="A22" s="19" t="s">
        <v>356</v>
      </c>
    </row>
    <row r="23" spans="1:5" x14ac:dyDescent="0.25">
      <c r="A23" s="17" t="s">
        <v>280</v>
      </c>
      <c r="B23" s="17" t="s">
        <v>319</v>
      </c>
      <c r="C23" s="17" t="s">
        <v>358</v>
      </c>
    </row>
    <row r="24" spans="1:5" x14ac:dyDescent="0.25">
      <c r="A24" s="12" t="s">
        <v>317</v>
      </c>
      <c r="B24" s="12" t="s">
        <v>115</v>
      </c>
      <c r="C24" s="20" t="s">
        <v>320</v>
      </c>
    </row>
    <row r="25" spans="1:5" x14ac:dyDescent="0.25">
      <c r="A25" s="12" t="s">
        <v>126</v>
      </c>
      <c r="B25" s="12" t="s">
        <v>115</v>
      </c>
      <c r="C25" s="20" t="s">
        <v>321</v>
      </c>
    </row>
    <row r="26" spans="1:5" x14ac:dyDescent="0.25">
      <c r="A26" s="12" t="s">
        <v>318</v>
      </c>
      <c r="B26" s="12" t="s">
        <v>115</v>
      </c>
      <c r="C26" s="20" t="s">
        <v>322</v>
      </c>
    </row>
    <row r="27" spans="1:5" x14ac:dyDescent="0.25">
      <c r="A27" s="12" t="s">
        <v>186</v>
      </c>
      <c r="B27" s="12" t="s">
        <v>115</v>
      </c>
      <c r="C27" s="20" t="s">
        <v>323</v>
      </c>
    </row>
    <row r="28" spans="1:5" x14ac:dyDescent="0.25">
      <c r="A28" s="12" t="s">
        <v>357</v>
      </c>
      <c r="B28" s="12" t="s">
        <v>115</v>
      </c>
      <c r="C28" s="20" t="s">
        <v>324</v>
      </c>
    </row>
    <row r="29" spans="1:5" x14ac:dyDescent="0.25">
      <c r="A29" s="22" t="s">
        <v>359</v>
      </c>
    </row>
  </sheetData>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6"/>
  <sheetViews>
    <sheetView zoomScale="49" workbookViewId="0"/>
  </sheetViews>
  <sheetFormatPr defaultColWidth="8.375" defaultRowHeight="15" x14ac:dyDescent="0.25"/>
  <cols>
    <col min="1" max="1" width="6" style="180" customWidth="1"/>
    <col min="2" max="2" width="25.25" style="180" customWidth="1"/>
    <col min="3" max="3" width="111.25" style="180" customWidth="1"/>
    <col min="4" max="4" width="11.5" style="180" customWidth="1"/>
    <col min="5" max="5" width="27" style="180" customWidth="1"/>
    <col min="6" max="6" width="12.375" style="180" customWidth="1"/>
    <col min="7" max="7" width="13.75" style="180" customWidth="1"/>
    <col min="8" max="8" width="10.25" style="180" customWidth="1"/>
    <col min="9" max="9" width="24.75" style="180" customWidth="1"/>
    <col min="10" max="10" width="58.25" style="180" customWidth="1"/>
    <col min="11" max="11" width="15.125" style="180" customWidth="1"/>
    <col min="12" max="16384" width="8.375" style="180"/>
  </cols>
  <sheetData>
    <row r="1" spans="1:11" ht="15.75" thickBot="1" x14ac:dyDescent="0.3">
      <c r="A1" s="177"/>
      <c r="B1" s="286" t="s">
        <v>857</v>
      </c>
      <c r="C1" s="287"/>
      <c r="D1" s="288"/>
      <c r="E1" s="288"/>
      <c r="F1" s="288"/>
      <c r="G1" s="178"/>
      <c r="H1" s="289" t="s">
        <v>4463</v>
      </c>
      <c r="I1" s="289"/>
      <c r="J1" s="290"/>
      <c r="K1" s="179" t="s">
        <v>4464</v>
      </c>
    </row>
    <row r="2" spans="1:11" x14ac:dyDescent="0.25">
      <c r="A2" s="181" t="s">
        <v>858</v>
      </c>
      <c r="B2" s="181" t="s">
        <v>857</v>
      </c>
      <c r="C2" s="181" t="s">
        <v>859</v>
      </c>
      <c r="D2" s="182" t="s">
        <v>860</v>
      </c>
      <c r="E2" s="183" t="s">
        <v>861</v>
      </c>
      <c r="F2" s="184" t="s">
        <v>862</v>
      </c>
      <c r="G2" s="185" t="s">
        <v>863</v>
      </c>
      <c r="H2" s="182" t="s">
        <v>864</v>
      </c>
      <c r="I2" s="183" t="s">
        <v>865</v>
      </c>
      <c r="J2" s="186" t="s">
        <v>866</v>
      </c>
      <c r="K2" s="187" t="s">
        <v>867</v>
      </c>
    </row>
    <row r="3" spans="1:11" x14ac:dyDescent="0.25">
      <c r="A3" s="180">
        <v>84</v>
      </c>
      <c r="B3" s="180" t="s">
        <v>46</v>
      </c>
      <c r="C3" s="180" t="s">
        <v>4465</v>
      </c>
      <c r="D3" s="180" t="s">
        <v>4466</v>
      </c>
      <c r="E3" s="180" t="s">
        <v>3922</v>
      </c>
      <c r="F3" s="180" t="s">
        <v>4467</v>
      </c>
      <c r="H3" s="180">
        <v>900</v>
      </c>
      <c r="I3" s="180">
        <v>500</v>
      </c>
      <c r="J3" s="180" t="s">
        <v>870</v>
      </c>
      <c r="K3" s="180" t="s">
        <v>869</v>
      </c>
    </row>
    <row r="4" spans="1:11" x14ac:dyDescent="0.25">
      <c r="A4" s="180">
        <v>93</v>
      </c>
      <c r="B4" s="180" t="s">
        <v>58</v>
      </c>
      <c r="D4" s="180" t="s">
        <v>4468</v>
      </c>
      <c r="E4" s="180" t="s">
        <v>3667</v>
      </c>
      <c r="F4" s="180" t="s">
        <v>4469</v>
      </c>
      <c r="H4" s="180" t="s">
        <v>4470</v>
      </c>
      <c r="I4" s="180" t="s">
        <v>3665</v>
      </c>
      <c r="J4" s="180" t="s">
        <v>871</v>
      </c>
      <c r="K4" s="180" t="s">
        <v>4471</v>
      </c>
    </row>
    <row r="5" spans="1:11" x14ac:dyDescent="0.25">
      <c r="A5" s="180">
        <v>94</v>
      </c>
      <c r="B5" s="180" t="s">
        <v>58</v>
      </c>
      <c r="D5" s="180" t="s">
        <v>4472</v>
      </c>
      <c r="E5" s="180" t="s">
        <v>4368</v>
      </c>
      <c r="F5" s="180" t="s">
        <v>4473</v>
      </c>
      <c r="H5" s="180" t="s">
        <v>4474</v>
      </c>
      <c r="I5" s="180" t="s">
        <v>4365</v>
      </c>
      <c r="J5" s="180" t="s">
        <v>4475</v>
      </c>
      <c r="K5" s="180" t="s">
        <v>4471</v>
      </c>
    </row>
    <row r="6" spans="1:11" x14ac:dyDescent="0.25">
      <c r="A6" s="180">
        <v>95</v>
      </c>
      <c r="B6" s="180" t="s">
        <v>58</v>
      </c>
      <c r="D6" s="180" t="s">
        <v>4472</v>
      </c>
      <c r="E6" s="180" t="s">
        <v>4373</v>
      </c>
      <c r="F6" s="180" t="s">
        <v>4473</v>
      </c>
      <c r="H6" s="180" t="s">
        <v>4476</v>
      </c>
      <c r="I6" s="180" t="s">
        <v>1585</v>
      </c>
      <c r="J6" s="180" t="s">
        <v>4475</v>
      </c>
      <c r="K6" s="180" t="s">
        <v>4471</v>
      </c>
    </row>
    <row r="7" spans="1:11" x14ac:dyDescent="0.25">
      <c r="A7" s="180">
        <v>96</v>
      </c>
      <c r="B7" s="180" t="s">
        <v>58</v>
      </c>
      <c r="D7" s="180" t="s">
        <v>4472</v>
      </c>
      <c r="E7" s="180" t="s">
        <v>4386</v>
      </c>
      <c r="F7" s="180" t="s">
        <v>4473</v>
      </c>
      <c r="H7" s="180" t="s">
        <v>4477</v>
      </c>
      <c r="I7" s="180" t="s">
        <v>4365</v>
      </c>
      <c r="J7" s="180" t="s">
        <v>4475</v>
      </c>
      <c r="K7" s="180" t="s">
        <v>4471</v>
      </c>
    </row>
    <row r="8" spans="1:11" x14ac:dyDescent="0.25">
      <c r="A8" s="180">
        <v>97</v>
      </c>
      <c r="B8" s="180" t="s">
        <v>100</v>
      </c>
      <c r="D8" s="180" t="s">
        <v>4478</v>
      </c>
      <c r="E8" s="180" t="s">
        <v>3685</v>
      </c>
      <c r="F8" s="180" t="s">
        <v>4479</v>
      </c>
      <c r="H8" s="180" t="s">
        <v>4480</v>
      </c>
      <c r="I8" s="180" t="s">
        <v>3684</v>
      </c>
      <c r="J8" s="180" t="s">
        <v>871</v>
      </c>
      <c r="K8" s="180" t="s">
        <v>4471</v>
      </c>
    </row>
    <row r="9" spans="1:11" x14ac:dyDescent="0.25">
      <c r="A9" s="180">
        <v>98</v>
      </c>
      <c r="B9" s="180" t="s">
        <v>100</v>
      </c>
      <c r="D9" s="180" t="s">
        <v>4478</v>
      </c>
      <c r="E9" s="180" t="s">
        <v>3694</v>
      </c>
      <c r="F9" s="180" t="s">
        <v>4479</v>
      </c>
      <c r="H9" s="180" t="s">
        <v>4481</v>
      </c>
      <c r="I9" s="180" t="s">
        <v>3693</v>
      </c>
      <c r="J9" s="180" t="s">
        <v>871</v>
      </c>
      <c r="K9" s="180" t="s">
        <v>4471</v>
      </c>
    </row>
    <row r="10" spans="1:11" x14ac:dyDescent="0.25">
      <c r="A10" s="180">
        <v>99</v>
      </c>
      <c r="B10" s="180" t="s">
        <v>100</v>
      </c>
      <c r="D10" s="180" t="s">
        <v>4478</v>
      </c>
      <c r="E10" s="180" t="s">
        <v>3699</v>
      </c>
      <c r="F10" s="180" t="s">
        <v>4479</v>
      </c>
      <c r="H10" s="180" t="s">
        <v>4482</v>
      </c>
      <c r="I10" s="180" t="s">
        <v>3684</v>
      </c>
      <c r="J10" s="180" t="s">
        <v>4475</v>
      </c>
      <c r="K10" s="180" t="s">
        <v>4471</v>
      </c>
    </row>
    <row r="11" spans="1:11" x14ac:dyDescent="0.25">
      <c r="A11" s="180">
        <v>100</v>
      </c>
      <c r="B11" s="180" t="s">
        <v>100</v>
      </c>
      <c r="D11" s="180" t="s">
        <v>4478</v>
      </c>
      <c r="E11" s="180" t="s">
        <v>3729</v>
      </c>
      <c r="F11" s="180" t="s">
        <v>4479</v>
      </c>
      <c r="H11" s="180" t="s">
        <v>4483</v>
      </c>
      <c r="I11" s="180" t="s">
        <v>3684</v>
      </c>
      <c r="J11" s="180" t="s">
        <v>4475</v>
      </c>
      <c r="K11" s="180" t="s">
        <v>4471</v>
      </c>
    </row>
    <row r="12" spans="1:11" x14ac:dyDescent="0.25">
      <c r="A12" s="180">
        <v>101</v>
      </c>
      <c r="B12" s="180" t="s">
        <v>100</v>
      </c>
      <c r="D12" s="180" t="s">
        <v>4484</v>
      </c>
      <c r="E12" s="180" t="s">
        <v>3849</v>
      </c>
      <c r="F12" s="180" t="s">
        <v>4485</v>
      </c>
      <c r="H12" s="180" t="s">
        <v>4486</v>
      </c>
      <c r="I12" s="180" t="s">
        <v>3684</v>
      </c>
      <c r="J12" s="180" t="s">
        <v>4475</v>
      </c>
      <c r="K12" s="180" t="s">
        <v>4471</v>
      </c>
    </row>
    <row r="13" spans="1:11" x14ac:dyDescent="0.25">
      <c r="A13" s="180">
        <v>102</v>
      </c>
      <c r="B13" s="180" t="s">
        <v>100</v>
      </c>
      <c r="D13" s="180" t="s">
        <v>4472</v>
      </c>
      <c r="E13" s="180" t="s">
        <v>4368</v>
      </c>
      <c r="F13" s="180" t="s">
        <v>4473</v>
      </c>
      <c r="H13" s="180" t="s">
        <v>4487</v>
      </c>
      <c r="I13" s="180" t="s">
        <v>3684</v>
      </c>
      <c r="J13" s="180" t="s">
        <v>4475</v>
      </c>
      <c r="K13" s="180" t="s">
        <v>4471</v>
      </c>
    </row>
    <row r="14" spans="1:11" x14ac:dyDescent="0.25">
      <c r="A14" s="180">
        <v>103</v>
      </c>
      <c r="B14" s="180" t="s">
        <v>100</v>
      </c>
      <c r="D14" s="180" t="s">
        <v>4472</v>
      </c>
      <c r="E14" s="180" t="s">
        <v>4425</v>
      </c>
      <c r="F14" s="180" t="s">
        <v>4473</v>
      </c>
      <c r="H14" s="180" t="s">
        <v>4488</v>
      </c>
      <c r="I14" s="180" t="s">
        <v>3684</v>
      </c>
      <c r="J14" s="180" t="s">
        <v>4475</v>
      </c>
      <c r="K14" s="180" t="s">
        <v>4471</v>
      </c>
    </row>
    <row r="15" spans="1:11" x14ac:dyDescent="0.25">
      <c r="A15" s="180">
        <v>104</v>
      </c>
      <c r="B15" s="180" t="s">
        <v>100</v>
      </c>
      <c r="D15" s="180" t="s">
        <v>4489</v>
      </c>
      <c r="E15" s="180" t="s">
        <v>3743</v>
      </c>
      <c r="F15" s="180" t="s">
        <v>4479</v>
      </c>
      <c r="H15" s="180" t="s">
        <v>4490</v>
      </c>
      <c r="I15" s="180" t="s">
        <v>3742</v>
      </c>
      <c r="J15" s="180" t="s">
        <v>871</v>
      </c>
      <c r="K15" s="180" t="s">
        <v>4471</v>
      </c>
    </row>
    <row r="16" spans="1:11" x14ac:dyDescent="0.25">
      <c r="A16" s="180">
        <v>105</v>
      </c>
      <c r="B16" s="180" t="s">
        <v>100</v>
      </c>
      <c r="D16" s="180" t="s">
        <v>4484</v>
      </c>
      <c r="E16" s="180" t="s">
        <v>3838</v>
      </c>
      <c r="F16" s="180" t="s">
        <v>4485</v>
      </c>
      <c r="H16" s="180" t="s">
        <v>4491</v>
      </c>
      <c r="I16" s="180" t="s">
        <v>3837</v>
      </c>
      <c r="J16" s="180" t="s">
        <v>871</v>
      </c>
      <c r="K16" s="180" t="s">
        <v>4471</v>
      </c>
    </row>
    <row r="17" spans="1:11" x14ac:dyDescent="0.25">
      <c r="A17" s="180">
        <v>106</v>
      </c>
      <c r="B17" s="180" t="s">
        <v>100</v>
      </c>
      <c r="D17" s="180" t="s">
        <v>4484</v>
      </c>
      <c r="E17" s="180" t="s">
        <v>3866</v>
      </c>
      <c r="F17" s="180" t="s">
        <v>4485</v>
      </c>
      <c r="H17" s="180" t="s">
        <v>4492</v>
      </c>
      <c r="I17" s="180" t="s">
        <v>3865</v>
      </c>
      <c r="J17" s="180" t="s">
        <v>871</v>
      </c>
      <c r="K17" s="180" t="s">
        <v>4471</v>
      </c>
    </row>
    <row r="18" spans="1:11" x14ac:dyDescent="0.25">
      <c r="A18" s="180">
        <v>107</v>
      </c>
      <c r="B18" s="180" t="s">
        <v>100</v>
      </c>
      <c r="D18" s="180" t="s">
        <v>4493</v>
      </c>
      <c r="E18" s="180" t="s">
        <v>3916</v>
      </c>
      <c r="F18" s="180" t="s">
        <v>4467</v>
      </c>
      <c r="H18" s="180" t="s">
        <v>4494</v>
      </c>
      <c r="I18" s="180" t="s">
        <v>3915</v>
      </c>
      <c r="J18" s="180" t="s">
        <v>871</v>
      </c>
      <c r="K18" s="180" t="s">
        <v>4471</v>
      </c>
    </row>
    <row r="19" spans="1:11" x14ac:dyDescent="0.25">
      <c r="A19" s="180">
        <v>108</v>
      </c>
      <c r="B19" s="180" t="s">
        <v>100</v>
      </c>
      <c r="D19" s="180" t="s">
        <v>4495</v>
      </c>
      <c r="E19" s="180" t="s">
        <v>4029</v>
      </c>
      <c r="F19" s="180" t="s">
        <v>4496</v>
      </c>
      <c r="H19" s="180" t="s">
        <v>4497</v>
      </c>
      <c r="I19" s="180" t="s">
        <v>4028</v>
      </c>
      <c r="J19" s="180" t="s">
        <v>871</v>
      </c>
      <c r="K19" s="180" t="s">
        <v>4471</v>
      </c>
    </row>
    <row r="20" spans="1:11" x14ac:dyDescent="0.25">
      <c r="A20" s="180">
        <v>109</v>
      </c>
      <c r="B20" s="180" t="s">
        <v>100</v>
      </c>
      <c r="D20" s="180" t="s">
        <v>4495</v>
      </c>
      <c r="E20" s="180" t="s">
        <v>4040</v>
      </c>
      <c r="F20" s="180" t="s">
        <v>4496</v>
      </c>
      <c r="H20" s="180" t="s">
        <v>4498</v>
      </c>
      <c r="I20" s="180" t="s">
        <v>4039</v>
      </c>
      <c r="J20" s="180" t="s">
        <v>871</v>
      </c>
      <c r="K20" s="180" t="s">
        <v>4471</v>
      </c>
    </row>
    <row r="21" spans="1:11" x14ac:dyDescent="0.25">
      <c r="A21" s="180">
        <v>110</v>
      </c>
      <c r="B21" s="180" t="s">
        <v>100</v>
      </c>
      <c r="D21" s="180" t="s">
        <v>4499</v>
      </c>
      <c r="E21" s="180" t="s">
        <v>4049</v>
      </c>
      <c r="F21" s="180" t="s">
        <v>4496</v>
      </c>
      <c r="H21" s="180" t="s">
        <v>4500</v>
      </c>
      <c r="I21" s="180" t="s">
        <v>4048</v>
      </c>
      <c r="J21" s="180" t="s">
        <v>871</v>
      </c>
      <c r="K21" s="180" t="s">
        <v>4471</v>
      </c>
    </row>
    <row r="22" spans="1:11" x14ac:dyDescent="0.25">
      <c r="A22" s="180">
        <v>111</v>
      </c>
      <c r="B22" s="180" t="s">
        <v>100</v>
      </c>
      <c r="D22" s="180" t="s">
        <v>4501</v>
      </c>
      <c r="E22" s="180" t="s">
        <v>4069</v>
      </c>
      <c r="F22" s="180" t="s">
        <v>4502</v>
      </c>
      <c r="H22" s="180" t="s">
        <v>4503</v>
      </c>
      <c r="I22" s="180" t="s">
        <v>830</v>
      </c>
      <c r="J22" s="180" t="s">
        <v>871</v>
      </c>
      <c r="K22" s="180" t="s">
        <v>4471</v>
      </c>
    </row>
    <row r="23" spans="1:11" x14ac:dyDescent="0.25">
      <c r="A23" s="180">
        <v>112</v>
      </c>
      <c r="B23" s="180" t="s">
        <v>100</v>
      </c>
      <c r="D23" s="180" t="s">
        <v>4501</v>
      </c>
      <c r="E23" s="180" t="s">
        <v>4073</v>
      </c>
      <c r="F23" s="180" t="s">
        <v>4502</v>
      </c>
      <c r="H23" s="180" t="s">
        <v>4504</v>
      </c>
      <c r="I23" s="180" t="s">
        <v>830</v>
      </c>
      <c r="J23" s="180" t="s">
        <v>871</v>
      </c>
      <c r="K23" s="180" t="s">
        <v>4471</v>
      </c>
    </row>
    <row r="24" spans="1:11" x14ac:dyDescent="0.25">
      <c r="A24" s="180">
        <v>113</v>
      </c>
      <c r="B24" s="180" t="s">
        <v>100</v>
      </c>
      <c r="D24" s="180" t="s">
        <v>4501</v>
      </c>
      <c r="E24" s="180" t="s">
        <v>4077</v>
      </c>
      <c r="F24" s="180" t="s">
        <v>4502</v>
      </c>
      <c r="H24" s="180" t="s">
        <v>4504</v>
      </c>
      <c r="I24" s="180" t="s">
        <v>830</v>
      </c>
      <c r="J24" s="180" t="s">
        <v>871</v>
      </c>
      <c r="K24" s="180" t="s">
        <v>4471</v>
      </c>
    </row>
    <row r="25" spans="1:11" x14ac:dyDescent="0.25">
      <c r="A25" s="180">
        <v>114</v>
      </c>
      <c r="B25" s="180" t="s">
        <v>100</v>
      </c>
      <c r="D25" s="180" t="s">
        <v>4501</v>
      </c>
      <c r="E25" s="180" t="s">
        <v>4292</v>
      </c>
      <c r="F25" s="180" t="s">
        <v>4502</v>
      </c>
      <c r="H25" s="180" t="s">
        <v>4505</v>
      </c>
      <c r="I25" s="180" t="s">
        <v>830</v>
      </c>
      <c r="J25" s="180" t="s">
        <v>871</v>
      </c>
      <c r="K25" s="180" t="s">
        <v>4471</v>
      </c>
    </row>
    <row r="26" spans="1:11" x14ac:dyDescent="0.25">
      <c r="A26" s="180">
        <v>115</v>
      </c>
      <c r="B26" s="180" t="s">
        <v>872</v>
      </c>
      <c r="D26" s="180" t="s">
        <v>4472</v>
      </c>
      <c r="E26" s="180" t="s">
        <v>4506</v>
      </c>
      <c r="F26" s="180" t="s">
        <v>4473</v>
      </c>
      <c r="I26" s="180" t="s">
        <v>873</v>
      </c>
      <c r="J26" s="180" t="s">
        <v>4507</v>
      </c>
      <c r="K26" s="180" t="s">
        <v>869</v>
      </c>
    </row>
    <row r="27" spans="1:11" x14ac:dyDescent="0.25">
      <c r="A27" s="180">
        <v>116</v>
      </c>
      <c r="B27" s="180" t="s">
        <v>100</v>
      </c>
      <c r="D27" s="180" t="s">
        <v>4508</v>
      </c>
      <c r="E27" s="180" t="s">
        <v>4300</v>
      </c>
      <c r="F27" s="180" t="s">
        <v>4509</v>
      </c>
      <c r="H27" s="180" t="s">
        <v>4306</v>
      </c>
      <c r="I27" s="180" t="s">
        <v>830</v>
      </c>
      <c r="J27" s="180" t="s">
        <v>871</v>
      </c>
      <c r="K27" s="180" t="s">
        <v>4471</v>
      </c>
    </row>
    <row r="28" spans="1:11" x14ac:dyDescent="0.25">
      <c r="A28" s="180">
        <v>117</v>
      </c>
      <c r="B28" s="180" t="s">
        <v>100</v>
      </c>
      <c r="D28" s="180" t="s">
        <v>4510</v>
      </c>
      <c r="E28" s="180" t="s">
        <v>4186</v>
      </c>
      <c r="F28" s="180" t="s">
        <v>4511</v>
      </c>
      <c r="H28" s="180" t="s">
        <v>4512</v>
      </c>
      <c r="I28" s="180" t="s">
        <v>4185</v>
      </c>
      <c r="J28" s="180" t="s">
        <v>4513</v>
      </c>
      <c r="K28" s="180" t="s">
        <v>4471</v>
      </c>
    </row>
    <row r="29" spans="1:11" x14ac:dyDescent="0.25">
      <c r="A29" s="180">
        <v>118</v>
      </c>
      <c r="B29" s="180" t="s">
        <v>872</v>
      </c>
      <c r="D29" s="188" t="s">
        <v>4514</v>
      </c>
      <c r="E29" s="188" t="s">
        <v>4515</v>
      </c>
      <c r="F29" s="180" t="s">
        <v>4496</v>
      </c>
      <c r="I29" s="180" t="s">
        <v>873</v>
      </c>
      <c r="J29" s="180" t="s">
        <v>4507</v>
      </c>
      <c r="K29" s="180" t="s">
        <v>869</v>
      </c>
    </row>
    <row r="30" spans="1:11" x14ac:dyDescent="0.25">
      <c r="A30" s="180">
        <v>123</v>
      </c>
      <c r="B30" s="180" t="s">
        <v>404</v>
      </c>
      <c r="D30" s="180" t="s">
        <v>4472</v>
      </c>
      <c r="E30" s="180" t="s">
        <v>4425</v>
      </c>
      <c r="F30" s="180" t="s">
        <v>4473</v>
      </c>
      <c r="J30" s="180" t="s">
        <v>4516</v>
      </c>
      <c r="K30" s="180" t="s">
        <v>869</v>
      </c>
    </row>
    <row r="31" spans="1:11" x14ac:dyDescent="0.25">
      <c r="A31" s="180">
        <v>127</v>
      </c>
      <c r="B31" s="180" t="s">
        <v>610</v>
      </c>
      <c r="D31" s="180" t="s">
        <v>4499</v>
      </c>
      <c r="E31" s="180" t="s">
        <v>4049</v>
      </c>
      <c r="F31" s="180" t="s">
        <v>4496</v>
      </c>
      <c r="H31" s="180">
        <v>999</v>
      </c>
      <c r="J31" s="180" t="s">
        <v>4517</v>
      </c>
      <c r="K31" s="180" t="s">
        <v>869</v>
      </c>
    </row>
    <row r="32" spans="1:11" x14ac:dyDescent="0.25">
      <c r="A32" s="180">
        <v>128</v>
      </c>
      <c r="B32" s="180" t="s">
        <v>400</v>
      </c>
      <c r="D32" s="180" t="s">
        <v>4499</v>
      </c>
      <c r="E32" s="180" t="s">
        <v>4049</v>
      </c>
      <c r="F32" s="180" t="s">
        <v>4496</v>
      </c>
      <c r="H32" s="180">
        <v>416.25</v>
      </c>
      <c r="J32" s="180" t="s">
        <v>4517</v>
      </c>
      <c r="K32" s="180" t="s">
        <v>869</v>
      </c>
    </row>
    <row r="33" spans="1:11" x14ac:dyDescent="0.25">
      <c r="A33" s="180">
        <v>129</v>
      </c>
      <c r="B33" s="180" t="s">
        <v>46</v>
      </c>
      <c r="D33" s="180" t="s">
        <v>4499</v>
      </c>
      <c r="E33" s="180" t="s">
        <v>4049</v>
      </c>
      <c r="F33" s="180" t="s">
        <v>4496</v>
      </c>
      <c r="H33" s="180">
        <v>999</v>
      </c>
      <c r="J33" s="180" t="s">
        <v>4517</v>
      </c>
      <c r="K33" s="180" t="s">
        <v>869</v>
      </c>
    </row>
    <row r="34" spans="1:11" x14ac:dyDescent="0.25">
      <c r="A34" s="180">
        <v>130</v>
      </c>
      <c r="B34" s="180" t="s">
        <v>401</v>
      </c>
      <c r="D34" s="180" t="s">
        <v>4499</v>
      </c>
      <c r="E34" s="180" t="s">
        <v>4049</v>
      </c>
      <c r="F34" s="180" t="s">
        <v>4496</v>
      </c>
      <c r="H34" s="180">
        <v>416.25</v>
      </c>
      <c r="J34" s="180" t="s">
        <v>4517</v>
      </c>
      <c r="K34" s="180" t="s">
        <v>869</v>
      </c>
    </row>
    <row r="35" spans="1:11" x14ac:dyDescent="0.25">
      <c r="A35" s="180">
        <v>131</v>
      </c>
      <c r="B35" s="180" t="s">
        <v>404</v>
      </c>
      <c r="D35" s="180" t="s">
        <v>4499</v>
      </c>
      <c r="E35" s="180" t="s">
        <v>4049</v>
      </c>
      <c r="F35" s="180" t="s">
        <v>4496</v>
      </c>
      <c r="H35" s="180">
        <v>0.63146479813146394</v>
      </c>
      <c r="J35" s="180" t="s">
        <v>4518</v>
      </c>
      <c r="K35" s="180" t="s">
        <v>869</v>
      </c>
    </row>
    <row r="36" spans="1:11" x14ac:dyDescent="0.25">
      <c r="A36" s="180">
        <v>132</v>
      </c>
      <c r="B36" s="180" t="s">
        <v>404</v>
      </c>
      <c r="D36" s="180" t="s">
        <v>4472</v>
      </c>
      <c r="E36" s="180" t="s">
        <v>4368</v>
      </c>
      <c r="F36" s="180" t="s">
        <v>4473</v>
      </c>
      <c r="H36" s="189">
        <v>0.79949238578680204</v>
      </c>
      <c r="J36" s="180" t="s">
        <v>4516</v>
      </c>
      <c r="K36" s="180" t="s">
        <v>869</v>
      </c>
    </row>
    <row r="37" spans="1:11" x14ac:dyDescent="0.25">
      <c r="A37" s="180">
        <v>133</v>
      </c>
      <c r="B37" s="180" t="s">
        <v>404</v>
      </c>
      <c r="D37" s="180" t="s">
        <v>4472</v>
      </c>
      <c r="E37" s="180" t="s">
        <v>4425</v>
      </c>
      <c r="F37" s="180" t="s">
        <v>4473</v>
      </c>
      <c r="H37" s="180">
        <v>0.79949238578680204</v>
      </c>
      <c r="J37" s="180" t="s">
        <v>4516</v>
      </c>
      <c r="K37" s="180" t="s">
        <v>869</v>
      </c>
    </row>
    <row r="38" spans="1:11" x14ac:dyDescent="0.25">
      <c r="A38" s="180">
        <v>134</v>
      </c>
      <c r="B38" s="180" t="s">
        <v>404</v>
      </c>
      <c r="D38" s="180" t="s">
        <v>4489</v>
      </c>
      <c r="E38" s="180" t="s">
        <v>3767</v>
      </c>
      <c r="F38" s="180" t="s">
        <v>4479</v>
      </c>
      <c r="H38" s="180">
        <v>9.4405500000000003E-2</v>
      </c>
      <c r="J38" s="180" t="s">
        <v>4518</v>
      </c>
      <c r="K38" s="180" t="s">
        <v>869</v>
      </c>
    </row>
    <row r="39" spans="1:11" x14ac:dyDescent="0.25">
      <c r="A39" s="180">
        <v>135</v>
      </c>
      <c r="B39" s="180" t="s">
        <v>404</v>
      </c>
      <c r="D39" s="180" t="s">
        <v>4489</v>
      </c>
      <c r="E39" s="180" t="s">
        <v>3798</v>
      </c>
      <c r="F39" s="180" t="s">
        <v>4479</v>
      </c>
      <c r="H39" s="180">
        <v>0.1008324</v>
      </c>
      <c r="J39" s="180" t="s">
        <v>4518</v>
      </c>
      <c r="K39" s="180" t="s">
        <v>869</v>
      </c>
    </row>
    <row r="40" spans="1:11" x14ac:dyDescent="0.25">
      <c r="A40" s="180">
        <v>136</v>
      </c>
      <c r="B40" s="180" t="s">
        <v>404</v>
      </c>
      <c r="D40" s="180" t="s">
        <v>4489</v>
      </c>
      <c r="E40" s="180" t="s">
        <v>3750</v>
      </c>
      <c r="F40" s="180" t="s">
        <v>4479</v>
      </c>
      <c r="H40" s="180">
        <v>15.7708333333333</v>
      </c>
      <c r="J40" s="180" t="s">
        <v>4519</v>
      </c>
      <c r="K40" s="180" t="s">
        <v>869</v>
      </c>
    </row>
    <row r="41" spans="1:11" x14ac:dyDescent="0.25">
      <c r="A41" s="180">
        <v>137</v>
      </c>
      <c r="B41" s="180" t="s">
        <v>677</v>
      </c>
      <c r="D41" s="180" t="s">
        <v>4472</v>
      </c>
      <c r="E41" s="180" t="s">
        <v>4373</v>
      </c>
      <c r="F41" s="180" t="s">
        <v>4473</v>
      </c>
      <c r="H41" s="180">
        <v>0</v>
      </c>
      <c r="I41" s="180">
        <v>1</v>
      </c>
      <c r="J41" s="180" t="s">
        <v>868</v>
      </c>
      <c r="K41" s="180" t="s">
        <v>869</v>
      </c>
    </row>
    <row r="42" spans="1:11" x14ac:dyDescent="0.25">
      <c r="A42" s="180">
        <v>138</v>
      </c>
      <c r="B42" s="180" t="s">
        <v>58</v>
      </c>
      <c r="D42" s="180" t="s">
        <v>4472</v>
      </c>
      <c r="E42" s="180" t="s">
        <v>4373</v>
      </c>
      <c r="F42" s="180" t="s">
        <v>4473</v>
      </c>
      <c r="H42" s="180" t="s">
        <v>1585</v>
      </c>
      <c r="J42" s="180" t="s">
        <v>868</v>
      </c>
      <c r="K42" s="180" t="s">
        <v>869</v>
      </c>
    </row>
    <row r="43" spans="1:11" x14ac:dyDescent="0.25">
      <c r="A43" s="180">
        <v>147</v>
      </c>
      <c r="B43" s="180" t="s">
        <v>790</v>
      </c>
      <c r="D43" s="180" t="s">
        <v>4520</v>
      </c>
      <c r="E43" s="180" t="s">
        <v>3556</v>
      </c>
      <c r="F43" s="180" t="s">
        <v>4511</v>
      </c>
      <c r="H43" s="180" t="s">
        <v>4521</v>
      </c>
      <c r="I43" s="180" t="s">
        <v>3554</v>
      </c>
      <c r="J43" s="180" t="s">
        <v>871</v>
      </c>
      <c r="K43" s="180" t="s">
        <v>869</v>
      </c>
    </row>
    <row r="44" spans="1:11" x14ac:dyDescent="0.25">
      <c r="A44" s="180">
        <v>148</v>
      </c>
      <c r="B44" s="180" t="s">
        <v>790</v>
      </c>
      <c r="D44" s="180" t="s">
        <v>4468</v>
      </c>
      <c r="E44" s="180" t="s">
        <v>3656</v>
      </c>
      <c r="F44" s="180" t="s">
        <v>4469</v>
      </c>
      <c r="H44" s="180" t="s">
        <v>4522</v>
      </c>
      <c r="I44" s="180" t="s">
        <v>4304</v>
      </c>
      <c r="J44" s="180" t="s">
        <v>871</v>
      </c>
      <c r="K44" s="180" t="s">
        <v>869</v>
      </c>
    </row>
    <row r="45" spans="1:11" x14ac:dyDescent="0.25">
      <c r="A45" s="180">
        <v>149</v>
      </c>
      <c r="B45" s="180" t="s">
        <v>790</v>
      </c>
      <c r="D45" s="180" t="s">
        <v>4523</v>
      </c>
      <c r="E45" s="180" t="s">
        <v>4307</v>
      </c>
      <c r="F45" s="180" t="s">
        <v>4509</v>
      </c>
      <c r="H45" s="180" t="s">
        <v>4524</v>
      </c>
      <c r="I45" s="180" t="s">
        <v>4304</v>
      </c>
      <c r="J45" s="180" t="s">
        <v>871</v>
      </c>
      <c r="K45" s="180" t="s">
        <v>869</v>
      </c>
    </row>
    <row r="46" spans="1:11" x14ac:dyDescent="0.25">
      <c r="A46" s="180">
        <v>150</v>
      </c>
      <c r="B46" s="180" t="s">
        <v>790</v>
      </c>
      <c r="D46" s="180" t="s">
        <v>4472</v>
      </c>
      <c r="E46" s="180" t="s">
        <v>4414</v>
      </c>
      <c r="F46" s="180" t="s">
        <v>4473</v>
      </c>
      <c r="H46" s="180" t="s">
        <v>4525</v>
      </c>
      <c r="I46" s="180" t="s">
        <v>4526</v>
      </c>
      <c r="J46" s="180" t="s">
        <v>871</v>
      </c>
      <c r="K46" s="180" t="s">
        <v>869</v>
      </c>
    </row>
    <row r="47" spans="1:11" x14ac:dyDescent="0.25">
      <c r="A47" s="180">
        <v>151</v>
      </c>
      <c r="B47" s="180" t="s">
        <v>790</v>
      </c>
      <c r="D47" s="180" t="s">
        <v>4472</v>
      </c>
      <c r="E47" s="180" t="s">
        <v>4403</v>
      </c>
      <c r="F47" s="180" t="s">
        <v>4473</v>
      </c>
      <c r="H47" s="180" t="s">
        <v>4527</v>
      </c>
      <c r="I47" s="180" t="s">
        <v>4528</v>
      </c>
      <c r="J47" s="180" t="s">
        <v>871</v>
      </c>
      <c r="K47" s="180" t="s">
        <v>869</v>
      </c>
    </row>
    <row r="48" spans="1:11" x14ac:dyDescent="0.25">
      <c r="A48" s="180">
        <v>152</v>
      </c>
      <c r="B48" s="180" t="s">
        <v>696</v>
      </c>
      <c r="D48" s="180" t="s">
        <v>4472</v>
      </c>
      <c r="E48" s="180" t="s">
        <v>4414</v>
      </c>
      <c r="F48" s="180" t="s">
        <v>4473</v>
      </c>
      <c r="H48" s="180" t="s">
        <v>107</v>
      </c>
      <c r="I48" s="180" t="s">
        <v>807</v>
      </c>
      <c r="J48" s="180" t="s">
        <v>868</v>
      </c>
      <c r="K48" s="180" t="s">
        <v>869</v>
      </c>
    </row>
    <row r="49" spans="1:11" x14ac:dyDescent="0.25">
      <c r="A49" s="180">
        <v>153</v>
      </c>
      <c r="B49" s="180" t="s">
        <v>696</v>
      </c>
      <c r="D49" s="180" t="s">
        <v>4472</v>
      </c>
      <c r="E49" s="180" t="s">
        <v>4403</v>
      </c>
      <c r="F49" s="180" t="s">
        <v>4473</v>
      </c>
      <c r="H49" s="180" t="s">
        <v>107</v>
      </c>
      <c r="I49" s="180" t="s">
        <v>816</v>
      </c>
      <c r="J49" s="180" t="s">
        <v>868</v>
      </c>
      <c r="K49" s="180" t="s">
        <v>869</v>
      </c>
    </row>
    <row r="50" spans="1:11" x14ac:dyDescent="0.25">
      <c r="A50" s="180">
        <v>154</v>
      </c>
      <c r="B50" s="180" t="s">
        <v>696</v>
      </c>
      <c r="D50" s="180" t="s">
        <v>4468</v>
      </c>
      <c r="E50" s="180" t="s">
        <v>3656</v>
      </c>
      <c r="F50" s="180" t="s">
        <v>4469</v>
      </c>
      <c r="H50" s="180" t="s">
        <v>107</v>
      </c>
      <c r="I50" s="180" t="s">
        <v>1703</v>
      </c>
      <c r="J50" s="180" t="s">
        <v>868</v>
      </c>
      <c r="K50" s="180" t="s">
        <v>869</v>
      </c>
    </row>
    <row r="51" spans="1:11" x14ac:dyDescent="0.25">
      <c r="A51" s="180">
        <v>155</v>
      </c>
      <c r="B51" s="180" t="s">
        <v>790</v>
      </c>
      <c r="D51" s="180" t="s">
        <v>4468</v>
      </c>
      <c r="E51" s="180" t="s">
        <v>3656</v>
      </c>
      <c r="F51" s="180" t="s">
        <v>4469</v>
      </c>
      <c r="H51" s="180" t="s">
        <v>4304</v>
      </c>
      <c r="J51" s="180" t="s">
        <v>868</v>
      </c>
      <c r="K51" s="180" t="s">
        <v>869</v>
      </c>
    </row>
    <row r="52" spans="1:11" x14ac:dyDescent="0.25">
      <c r="A52" s="180">
        <v>156</v>
      </c>
      <c r="B52" s="180" t="s">
        <v>790</v>
      </c>
      <c r="D52" s="180" t="s">
        <v>4472</v>
      </c>
      <c r="E52" s="180" t="s">
        <v>4403</v>
      </c>
      <c r="F52" s="180" t="s">
        <v>4473</v>
      </c>
      <c r="H52" s="180" t="s">
        <v>4528</v>
      </c>
      <c r="J52" s="180" t="s">
        <v>868</v>
      </c>
      <c r="K52" s="180" t="s">
        <v>869</v>
      </c>
    </row>
    <row r="53" spans="1:11" x14ac:dyDescent="0.25">
      <c r="A53" s="180">
        <v>157</v>
      </c>
      <c r="B53" s="180" t="s">
        <v>790</v>
      </c>
      <c r="D53" s="180" t="s">
        <v>4472</v>
      </c>
      <c r="E53" s="180" t="s">
        <v>4414</v>
      </c>
      <c r="F53" s="180" t="s">
        <v>4473</v>
      </c>
      <c r="H53" s="180" t="s">
        <v>4526</v>
      </c>
      <c r="J53" s="180" t="s">
        <v>868</v>
      </c>
      <c r="K53" s="180" t="s">
        <v>869</v>
      </c>
    </row>
    <row r="54" spans="1:11" x14ac:dyDescent="0.25">
      <c r="A54" s="180">
        <v>160</v>
      </c>
      <c r="B54" s="180" t="s">
        <v>58</v>
      </c>
      <c r="D54" s="180" t="s">
        <v>4493</v>
      </c>
      <c r="E54" s="180" t="s">
        <v>3916</v>
      </c>
      <c r="F54" s="180" t="s">
        <v>4467</v>
      </c>
      <c r="H54" s="180" t="s">
        <v>193</v>
      </c>
      <c r="I54" s="180" t="s">
        <v>3913</v>
      </c>
      <c r="J54" s="180" t="s">
        <v>868</v>
      </c>
      <c r="K54" s="180" t="s">
        <v>869</v>
      </c>
    </row>
    <row r="55" spans="1:11" x14ac:dyDescent="0.25">
      <c r="A55" s="180">
        <v>161</v>
      </c>
      <c r="B55" s="180" t="s">
        <v>58</v>
      </c>
      <c r="D55" s="180" t="s">
        <v>4529</v>
      </c>
      <c r="E55" s="180" t="s">
        <v>3934</v>
      </c>
      <c r="F55" s="180" t="s">
        <v>4467</v>
      </c>
      <c r="H55" s="180" t="s">
        <v>193</v>
      </c>
      <c r="I55" s="180" t="s">
        <v>3913</v>
      </c>
      <c r="J55" s="180" t="s">
        <v>868</v>
      </c>
      <c r="K55" s="180" t="s">
        <v>869</v>
      </c>
    </row>
    <row r="56" spans="1:11" x14ac:dyDescent="0.25">
      <c r="A56" s="180">
        <v>162</v>
      </c>
      <c r="B56" s="180" t="s">
        <v>412</v>
      </c>
      <c r="D56" s="180" t="s">
        <v>4493</v>
      </c>
      <c r="E56" s="180" t="s">
        <v>3916</v>
      </c>
      <c r="F56" s="180" t="s">
        <v>4467</v>
      </c>
      <c r="H56" s="180">
        <v>0</v>
      </c>
      <c r="I56" s="180">
        <v>1</v>
      </c>
      <c r="J56" s="180" t="s">
        <v>4530</v>
      </c>
      <c r="K56" s="180" t="s">
        <v>869</v>
      </c>
    </row>
    <row r="57" spans="1:11" x14ac:dyDescent="0.25">
      <c r="A57" s="180">
        <v>163</v>
      </c>
      <c r="B57" s="180" t="s">
        <v>412</v>
      </c>
      <c r="D57" s="180" t="s">
        <v>4529</v>
      </c>
      <c r="E57" s="180" t="s">
        <v>3934</v>
      </c>
      <c r="F57" s="180" t="s">
        <v>4467</v>
      </c>
      <c r="H57" s="180">
        <v>0</v>
      </c>
      <c r="I57" s="180">
        <v>1</v>
      </c>
      <c r="J57" s="180" t="s">
        <v>4530</v>
      </c>
      <c r="K57" s="180" t="s">
        <v>869</v>
      </c>
    </row>
    <row r="58" spans="1:11" x14ac:dyDescent="0.25">
      <c r="A58" s="180">
        <v>165</v>
      </c>
      <c r="B58" s="180" t="s">
        <v>368</v>
      </c>
      <c r="D58" s="180" t="s">
        <v>4489</v>
      </c>
      <c r="E58" s="180" t="s">
        <v>3743</v>
      </c>
      <c r="F58" s="180" t="s">
        <v>4479</v>
      </c>
      <c r="H58" s="180" t="s">
        <v>543</v>
      </c>
      <c r="I58" s="180" t="s">
        <v>494</v>
      </c>
      <c r="J58" s="180" t="s">
        <v>870</v>
      </c>
      <c r="K58" s="180" t="s">
        <v>869</v>
      </c>
    </row>
    <row r="59" spans="1:11" x14ac:dyDescent="0.25">
      <c r="A59" s="180">
        <v>166</v>
      </c>
      <c r="B59" s="180" t="s">
        <v>368</v>
      </c>
      <c r="D59" s="180" t="s">
        <v>4489</v>
      </c>
      <c r="E59" s="180" t="s">
        <v>3750</v>
      </c>
      <c r="F59" s="180" t="s">
        <v>4479</v>
      </c>
      <c r="H59" s="180" t="s">
        <v>543</v>
      </c>
      <c r="I59" s="180" t="s">
        <v>494</v>
      </c>
      <c r="J59" s="180" t="s">
        <v>870</v>
      </c>
      <c r="K59" s="180" t="s">
        <v>869</v>
      </c>
    </row>
    <row r="60" spans="1:11" x14ac:dyDescent="0.25">
      <c r="A60" s="180">
        <v>167</v>
      </c>
      <c r="B60" s="180" t="s">
        <v>368</v>
      </c>
      <c r="D60" s="180" t="s">
        <v>4489</v>
      </c>
      <c r="E60" s="180" t="s">
        <v>3757</v>
      </c>
      <c r="F60" s="180" t="s">
        <v>4479</v>
      </c>
      <c r="H60" s="180" t="s">
        <v>543</v>
      </c>
      <c r="I60" s="180" t="s">
        <v>494</v>
      </c>
      <c r="J60" s="180" t="s">
        <v>870</v>
      </c>
      <c r="K60" s="180" t="s">
        <v>869</v>
      </c>
    </row>
    <row r="61" spans="1:11" x14ac:dyDescent="0.25">
      <c r="A61" s="180">
        <v>168</v>
      </c>
      <c r="B61" s="180" t="s">
        <v>368</v>
      </c>
      <c r="D61" s="180" t="s">
        <v>4489</v>
      </c>
      <c r="E61" s="180" t="s">
        <v>3761</v>
      </c>
      <c r="F61" s="180" t="s">
        <v>4479</v>
      </c>
      <c r="H61" s="180" t="s">
        <v>543</v>
      </c>
      <c r="I61" s="180" t="s">
        <v>494</v>
      </c>
      <c r="J61" s="180" t="s">
        <v>870</v>
      </c>
      <c r="K61" s="180" t="s">
        <v>869</v>
      </c>
    </row>
    <row r="62" spans="1:11" x14ac:dyDescent="0.25">
      <c r="A62" s="180">
        <v>169</v>
      </c>
      <c r="B62" s="180" t="s">
        <v>368</v>
      </c>
      <c r="D62" s="180" t="s">
        <v>4489</v>
      </c>
      <c r="E62" s="180" t="s">
        <v>3767</v>
      </c>
      <c r="F62" s="180" t="s">
        <v>4479</v>
      </c>
      <c r="H62" s="180" t="s">
        <v>543</v>
      </c>
      <c r="I62" s="180" t="s">
        <v>494</v>
      </c>
      <c r="J62" s="180" t="s">
        <v>870</v>
      </c>
      <c r="K62" s="180" t="s">
        <v>869</v>
      </c>
    </row>
    <row r="63" spans="1:11" x14ac:dyDescent="0.25">
      <c r="A63" s="180">
        <v>170</v>
      </c>
      <c r="B63" s="180" t="s">
        <v>368</v>
      </c>
      <c r="D63" s="180" t="s">
        <v>4489</v>
      </c>
      <c r="E63" s="180" t="s">
        <v>3771</v>
      </c>
      <c r="F63" s="180" t="s">
        <v>4479</v>
      </c>
      <c r="H63" s="180" t="s">
        <v>543</v>
      </c>
      <c r="I63" s="180" t="s">
        <v>494</v>
      </c>
      <c r="J63" s="180" t="s">
        <v>870</v>
      </c>
      <c r="K63" s="180" t="s">
        <v>869</v>
      </c>
    </row>
    <row r="64" spans="1:11" x14ac:dyDescent="0.25">
      <c r="A64" s="180">
        <v>171</v>
      </c>
      <c r="B64" s="180" t="s">
        <v>368</v>
      </c>
      <c r="D64" s="180" t="s">
        <v>4489</v>
      </c>
      <c r="E64" s="180" t="s">
        <v>3775</v>
      </c>
      <c r="F64" s="180" t="s">
        <v>4479</v>
      </c>
      <c r="H64" s="180" t="s">
        <v>543</v>
      </c>
      <c r="I64" s="180" t="s">
        <v>494</v>
      </c>
      <c r="J64" s="180" t="s">
        <v>870</v>
      </c>
      <c r="K64" s="180" t="s">
        <v>869</v>
      </c>
    </row>
    <row r="65" spans="1:11" x14ac:dyDescent="0.25">
      <c r="A65" s="180">
        <v>172</v>
      </c>
      <c r="B65" s="180" t="s">
        <v>368</v>
      </c>
      <c r="D65" s="180" t="s">
        <v>4489</v>
      </c>
      <c r="E65" s="180" t="s">
        <v>3779</v>
      </c>
      <c r="F65" s="180" t="s">
        <v>4479</v>
      </c>
      <c r="H65" s="180" t="s">
        <v>543</v>
      </c>
      <c r="I65" s="180" t="s">
        <v>494</v>
      </c>
      <c r="J65" s="180" t="s">
        <v>870</v>
      </c>
      <c r="K65" s="180" t="s">
        <v>869</v>
      </c>
    </row>
    <row r="66" spans="1:11" x14ac:dyDescent="0.25">
      <c r="A66" s="180">
        <v>173</v>
      </c>
      <c r="B66" s="180" t="s">
        <v>368</v>
      </c>
      <c r="D66" s="180" t="s">
        <v>4489</v>
      </c>
      <c r="E66" s="180" t="s">
        <v>3782</v>
      </c>
      <c r="F66" s="180" t="s">
        <v>4479</v>
      </c>
      <c r="H66" s="180" t="s">
        <v>543</v>
      </c>
      <c r="I66" s="180" t="s">
        <v>494</v>
      </c>
      <c r="J66" s="180" t="s">
        <v>870</v>
      </c>
      <c r="K66" s="180" t="s">
        <v>869</v>
      </c>
    </row>
    <row r="67" spans="1:11" x14ac:dyDescent="0.25">
      <c r="A67" s="180">
        <v>174</v>
      </c>
      <c r="B67" s="180" t="s">
        <v>368</v>
      </c>
      <c r="D67" s="180" t="s">
        <v>4489</v>
      </c>
      <c r="E67" s="180" t="s">
        <v>3786</v>
      </c>
      <c r="F67" s="180" t="s">
        <v>4479</v>
      </c>
      <c r="H67" s="180" t="s">
        <v>543</v>
      </c>
      <c r="I67" s="180" t="s">
        <v>494</v>
      </c>
      <c r="J67" s="180" t="s">
        <v>870</v>
      </c>
      <c r="K67" s="180" t="s">
        <v>869</v>
      </c>
    </row>
    <row r="68" spans="1:11" x14ac:dyDescent="0.25">
      <c r="A68" s="180">
        <v>175</v>
      </c>
      <c r="B68" s="180" t="s">
        <v>368</v>
      </c>
      <c r="D68" s="180" t="s">
        <v>4489</v>
      </c>
      <c r="E68" s="180" t="s">
        <v>3790</v>
      </c>
      <c r="F68" s="180" t="s">
        <v>4479</v>
      </c>
      <c r="H68" s="180" t="s">
        <v>543</v>
      </c>
      <c r="I68" s="180" t="s">
        <v>494</v>
      </c>
      <c r="J68" s="180" t="s">
        <v>870</v>
      </c>
      <c r="K68" s="180" t="s">
        <v>869</v>
      </c>
    </row>
    <row r="69" spans="1:11" x14ac:dyDescent="0.25">
      <c r="A69" s="180">
        <v>176</v>
      </c>
      <c r="B69" s="180" t="s">
        <v>368</v>
      </c>
      <c r="D69" s="180" t="s">
        <v>4489</v>
      </c>
      <c r="E69" s="180" t="s">
        <v>3794</v>
      </c>
      <c r="F69" s="180" t="s">
        <v>4479</v>
      </c>
      <c r="H69" s="180" t="s">
        <v>543</v>
      </c>
      <c r="I69" s="180" t="s">
        <v>494</v>
      </c>
      <c r="J69" s="180" t="s">
        <v>870</v>
      </c>
      <c r="K69" s="180" t="s">
        <v>869</v>
      </c>
    </row>
    <row r="70" spans="1:11" x14ac:dyDescent="0.25">
      <c r="A70" s="180">
        <v>177</v>
      </c>
      <c r="B70" s="180" t="s">
        <v>368</v>
      </c>
      <c r="D70" s="180" t="s">
        <v>4489</v>
      </c>
      <c r="E70" s="180" t="s">
        <v>3798</v>
      </c>
      <c r="F70" s="180" t="s">
        <v>4479</v>
      </c>
      <c r="H70" s="180" t="s">
        <v>543</v>
      </c>
      <c r="I70" s="180" t="s">
        <v>494</v>
      </c>
      <c r="J70" s="180" t="s">
        <v>870</v>
      </c>
      <c r="K70" s="180" t="s">
        <v>869</v>
      </c>
    </row>
    <row r="71" spans="1:11" x14ac:dyDescent="0.25">
      <c r="A71" s="180">
        <v>178</v>
      </c>
      <c r="B71" s="180" t="s">
        <v>38</v>
      </c>
      <c r="C71" s="180" t="s">
        <v>4531</v>
      </c>
      <c r="D71" s="180" t="s">
        <v>4495</v>
      </c>
      <c r="E71" s="180" t="s">
        <v>4035</v>
      </c>
      <c r="F71" s="180" t="s">
        <v>4496</v>
      </c>
      <c r="H71" s="180">
        <v>850</v>
      </c>
      <c r="I71" s="180">
        <v>450</v>
      </c>
      <c r="J71" s="180" t="s">
        <v>870</v>
      </c>
      <c r="K71" s="180" t="s">
        <v>869</v>
      </c>
    </row>
    <row r="72" spans="1:11" x14ac:dyDescent="0.25">
      <c r="A72" s="180">
        <v>179</v>
      </c>
      <c r="B72" s="180" t="s">
        <v>38</v>
      </c>
      <c r="C72" s="180" t="s">
        <v>4532</v>
      </c>
      <c r="D72" s="180" t="s">
        <v>4499</v>
      </c>
      <c r="E72" s="180" t="s">
        <v>4049</v>
      </c>
      <c r="F72" s="180" t="s">
        <v>4496</v>
      </c>
      <c r="H72" s="180">
        <v>600</v>
      </c>
      <c r="I72" s="180">
        <v>450</v>
      </c>
      <c r="J72" s="180" t="s">
        <v>870</v>
      </c>
      <c r="K72" s="180" t="s">
        <v>869</v>
      </c>
    </row>
    <row r="73" spans="1:11" x14ac:dyDescent="0.25">
      <c r="A73" s="180">
        <v>180</v>
      </c>
      <c r="B73" s="180" t="s">
        <v>610</v>
      </c>
      <c r="C73" s="180" t="s">
        <v>4533</v>
      </c>
      <c r="D73" s="180" t="s">
        <v>4472</v>
      </c>
      <c r="E73" s="180" t="s">
        <v>4386</v>
      </c>
      <c r="F73" s="180" t="s">
        <v>4473</v>
      </c>
      <c r="H73" s="180">
        <v>100</v>
      </c>
      <c r="I73" s="180">
        <v>500</v>
      </c>
      <c r="J73" s="180" t="s">
        <v>4534</v>
      </c>
      <c r="K73" s="180" t="s">
        <v>869</v>
      </c>
    </row>
    <row r="74" spans="1:11" x14ac:dyDescent="0.25">
      <c r="A74" s="180">
        <v>181</v>
      </c>
      <c r="B74" s="180" t="s">
        <v>50</v>
      </c>
      <c r="C74" s="180" t="s">
        <v>4535</v>
      </c>
      <c r="D74" s="180" t="s">
        <v>4472</v>
      </c>
      <c r="E74" s="180" t="s">
        <v>4368</v>
      </c>
      <c r="F74" s="180" t="s">
        <v>4473</v>
      </c>
      <c r="H74" s="180" t="s">
        <v>874</v>
      </c>
      <c r="I74" s="180" t="s">
        <v>121</v>
      </c>
      <c r="J74" s="180" t="s">
        <v>870</v>
      </c>
      <c r="K74" s="180" t="s">
        <v>869</v>
      </c>
    </row>
    <row r="75" spans="1:11" x14ac:dyDescent="0.25">
      <c r="A75" s="180">
        <v>182</v>
      </c>
      <c r="B75" s="180" t="s">
        <v>50</v>
      </c>
      <c r="C75" s="180" t="s">
        <v>4535</v>
      </c>
      <c r="D75" s="180" t="s">
        <v>4472</v>
      </c>
      <c r="E75" s="180" t="s">
        <v>4425</v>
      </c>
      <c r="F75" s="180" t="s">
        <v>4473</v>
      </c>
      <c r="H75" s="180" t="s">
        <v>874</v>
      </c>
      <c r="I75" s="180" t="s">
        <v>121</v>
      </c>
      <c r="J75" s="180" t="s">
        <v>870</v>
      </c>
      <c r="K75" s="180" t="s">
        <v>869</v>
      </c>
    </row>
    <row r="76" spans="1:11" x14ac:dyDescent="0.25">
      <c r="A76" s="180">
        <v>183</v>
      </c>
      <c r="B76" s="180" t="s">
        <v>404</v>
      </c>
      <c r="D76" s="180" t="s">
        <v>4472</v>
      </c>
      <c r="E76" s="180" t="s">
        <v>4368</v>
      </c>
      <c r="F76" s="180" t="s">
        <v>4473</v>
      </c>
      <c r="I76" s="180">
        <v>799</v>
      </c>
      <c r="J76" s="180" t="s">
        <v>4536</v>
      </c>
      <c r="K76" s="180" t="s">
        <v>869</v>
      </c>
    </row>
    <row r="77" spans="1:11" x14ac:dyDescent="0.25">
      <c r="A77" s="180">
        <v>184</v>
      </c>
      <c r="B77" s="180" t="s">
        <v>404</v>
      </c>
      <c r="D77" s="180" t="s">
        <v>4472</v>
      </c>
      <c r="E77" s="180" t="s">
        <v>4425</v>
      </c>
      <c r="F77" s="180" t="s">
        <v>4473</v>
      </c>
      <c r="I77" s="180">
        <v>799</v>
      </c>
      <c r="J77" s="180" t="s">
        <v>4536</v>
      </c>
      <c r="K77" s="180" t="s">
        <v>869</v>
      </c>
    </row>
    <row r="78" spans="1:11" x14ac:dyDescent="0.25">
      <c r="A78" s="180">
        <v>185</v>
      </c>
      <c r="B78" s="180" t="s">
        <v>88</v>
      </c>
      <c r="D78" s="180" t="s">
        <v>4472</v>
      </c>
      <c r="E78" s="180" t="s">
        <v>4368</v>
      </c>
      <c r="F78" s="180" t="s">
        <v>4473</v>
      </c>
      <c r="H78" s="180" t="s">
        <v>4537</v>
      </c>
      <c r="I78" s="180" t="s">
        <v>4365</v>
      </c>
      <c r="J78" s="180" t="s">
        <v>4538</v>
      </c>
      <c r="K78" s="180" t="s">
        <v>869</v>
      </c>
    </row>
    <row r="79" spans="1:11" x14ac:dyDescent="0.25">
      <c r="A79" s="180">
        <v>186</v>
      </c>
      <c r="B79" s="180" t="s">
        <v>88</v>
      </c>
      <c r="D79" s="180" t="s">
        <v>4472</v>
      </c>
      <c r="E79" s="180" t="s">
        <v>4380</v>
      </c>
      <c r="F79" s="180" t="s">
        <v>4473</v>
      </c>
      <c r="H79" s="180" t="s">
        <v>4477</v>
      </c>
      <c r="I79" s="180" t="s">
        <v>4365</v>
      </c>
      <c r="J79" s="180" t="s">
        <v>4538</v>
      </c>
      <c r="K79" s="180" t="s">
        <v>869</v>
      </c>
    </row>
    <row r="80" spans="1:11" x14ac:dyDescent="0.25">
      <c r="A80" s="180">
        <v>187</v>
      </c>
      <c r="B80" s="180" t="s">
        <v>88</v>
      </c>
      <c r="D80" s="180" t="s">
        <v>4472</v>
      </c>
      <c r="E80" s="180" t="s">
        <v>4390</v>
      </c>
      <c r="F80" s="180" t="s">
        <v>4473</v>
      </c>
      <c r="H80" s="180" t="s">
        <v>4477</v>
      </c>
      <c r="I80" s="180" t="s">
        <v>4365</v>
      </c>
      <c r="J80" s="180" t="s">
        <v>4538</v>
      </c>
      <c r="K80" s="180" t="s">
        <v>869</v>
      </c>
    </row>
    <row r="81" spans="1:11" x14ac:dyDescent="0.25">
      <c r="A81" s="180">
        <v>188</v>
      </c>
      <c r="B81" s="180" t="s">
        <v>445</v>
      </c>
      <c r="D81" s="180" t="s">
        <v>4508</v>
      </c>
      <c r="E81" s="180" t="s">
        <v>4300</v>
      </c>
      <c r="F81" s="180" t="s">
        <v>4509</v>
      </c>
      <c r="H81" s="180">
        <v>50</v>
      </c>
      <c r="I81" s="180">
        <v>30</v>
      </c>
      <c r="J81" s="180" t="s">
        <v>870</v>
      </c>
      <c r="K81" s="180" t="s">
        <v>869</v>
      </c>
    </row>
    <row r="82" spans="1:11" x14ac:dyDescent="0.25">
      <c r="A82" s="180">
        <v>189</v>
      </c>
      <c r="B82" s="180" t="s">
        <v>79</v>
      </c>
      <c r="C82" s="180" t="s">
        <v>4539</v>
      </c>
      <c r="D82" s="180" t="s">
        <v>4501</v>
      </c>
      <c r="E82" s="180" t="s">
        <v>4292</v>
      </c>
      <c r="F82" s="180" t="s">
        <v>4502</v>
      </c>
      <c r="H82" s="180" t="s">
        <v>874</v>
      </c>
      <c r="I82" s="180" t="s">
        <v>121</v>
      </c>
      <c r="J82" s="180" t="s">
        <v>870</v>
      </c>
      <c r="K82" s="180" t="s">
        <v>869</v>
      </c>
    </row>
    <row r="83" spans="1:11" x14ac:dyDescent="0.25">
      <c r="A83" s="180">
        <v>190</v>
      </c>
      <c r="B83" s="180" t="s">
        <v>444</v>
      </c>
      <c r="D83" s="180" t="s">
        <v>4501</v>
      </c>
      <c r="E83" s="180" t="s">
        <v>4292</v>
      </c>
      <c r="F83" s="180" t="s">
        <v>4502</v>
      </c>
      <c r="H83" s="190">
        <v>0.15</v>
      </c>
      <c r="I83" s="180">
        <v>150</v>
      </c>
      <c r="J83" s="180" t="s">
        <v>870</v>
      </c>
      <c r="K83" s="180" t="s">
        <v>869</v>
      </c>
    </row>
    <row r="84" spans="1:11" x14ac:dyDescent="0.25">
      <c r="A84" s="180">
        <v>191</v>
      </c>
      <c r="B84" s="180" t="s">
        <v>401</v>
      </c>
      <c r="D84" s="180" t="s">
        <v>4466</v>
      </c>
      <c r="E84" s="180" t="s">
        <v>3922</v>
      </c>
      <c r="F84" s="180" t="s">
        <v>4467</v>
      </c>
      <c r="H84" s="180">
        <v>375</v>
      </c>
      <c r="I84" s="180">
        <v>208</v>
      </c>
      <c r="J84" s="180" t="s">
        <v>870</v>
      </c>
      <c r="K84" s="180" t="s">
        <v>869</v>
      </c>
    </row>
    <row r="85" spans="1:11" x14ac:dyDescent="0.25">
      <c r="A85" s="180">
        <v>192</v>
      </c>
      <c r="B85" s="180" t="s">
        <v>674</v>
      </c>
      <c r="C85" s="180" t="s">
        <v>4540</v>
      </c>
      <c r="D85" s="180" t="s">
        <v>4466</v>
      </c>
      <c r="E85" s="180" t="s">
        <v>3922</v>
      </c>
      <c r="F85" s="180" t="s">
        <v>4467</v>
      </c>
      <c r="H85" s="180" t="s">
        <v>3920</v>
      </c>
      <c r="I85" s="180" t="s">
        <v>3911</v>
      </c>
      <c r="J85" s="180" t="s">
        <v>870</v>
      </c>
      <c r="K85" s="180" t="s">
        <v>869</v>
      </c>
    </row>
    <row r="86" spans="1:11" x14ac:dyDescent="0.25">
      <c r="A86" s="180">
        <v>193</v>
      </c>
      <c r="B86" s="180" t="s">
        <v>674</v>
      </c>
      <c r="C86" s="180" t="s">
        <v>4540</v>
      </c>
      <c r="D86" s="180" t="s">
        <v>4529</v>
      </c>
      <c r="E86" s="180" t="s">
        <v>3934</v>
      </c>
      <c r="F86" s="180" t="s">
        <v>4467</v>
      </c>
      <c r="H86" s="180" t="s">
        <v>3931</v>
      </c>
      <c r="I86" s="180" t="s">
        <v>3911</v>
      </c>
      <c r="J86" s="180" t="s">
        <v>870</v>
      </c>
      <c r="K86" s="180" t="s">
        <v>869</v>
      </c>
    </row>
    <row r="87" spans="1:11" x14ac:dyDescent="0.25">
      <c r="A87" s="180">
        <v>194</v>
      </c>
      <c r="B87" s="180" t="s">
        <v>674</v>
      </c>
      <c r="C87" s="180" t="s">
        <v>4540</v>
      </c>
      <c r="D87" s="180" t="s">
        <v>4529</v>
      </c>
      <c r="E87" s="180" t="s">
        <v>3970</v>
      </c>
      <c r="F87" s="180" t="s">
        <v>4467</v>
      </c>
      <c r="H87" s="180" t="s">
        <v>3931</v>
      </c>
      <c r="I87" s="180" t="s">
        <v>3911</v>
      </c>
      <c r="J87" s="180" t="s">
        <v>870</v>
      </c>
      <c r="K87" s="180" t="s">
        <v>869</v>
      </c>
    </row>
    <row r="88" spans="1:11" x14ac:dyDescent="0.25">
      <c r="A88" s="180">
        <v>195</v>
      </c>
      <c r="B88" s="180" t="s">
        <v>368</v>
      </c>
      <c r="C88" s="180" t="s">
        <v>4541</v>
      </c>
      <c r="D88" s="180" t="s">
        <v>4493</v>
      </c>
      <c r="E88" s="180" t="s">
        <v>3927</v>
      </c>
      <c r="F88" s="180" t="s">
        <v>4467</v>
      </c>
      <c r="H88" s="180" t="s">
        <v>494</v>
      </c>
      <c r="I88" s="180" t="s">
        <v>543</v>
      </c>
      <c r="J88" s="180" t="s">
        <v>870</v>
      </c>
      <c r="K88" s="180" t="s">
        <v>869</v>
      </c>
    </row>
    <row r="89" spans="1:11" x14ac:dyDescent="0.25">
      <c r="A89" s="180">
        <v>196</v>
      </c>
      <c r="B89" s="180" t="s">
        <v>368</v>
      </c>
      <c r="C89" s="180" t="s">
        <v>4542</v>
      </c>
      <c r="D89" s="180" t="s">
        <v>4520</v>
      </c>
      <c r="E89" s="180" t="s">
        <v>3550</v>
      </c>
      <c r="F89" s="180" t="s">
        <v>4511</v>
      </c>
      <c r="H89" s="180" t="s">
        <v>543</v>
      </c>
      <c r="I89" s="180" t="s">
        <v>494</v>
      </c>
      <c r="J89" s="180" t="s">
        <v>870</v>
      </c>
      <c r="K89" s="180" t="s">
        <v>869</v>
      </c>
    </row>
    <row r="90" spans="1:11" x14ac:dyDescent="0.25">
      <c r="A90" s="180">
        <v>197</v>
      </c>
      <c r="B90" s="180" t="s">
        <v>368</v>
      </c>
      <c r="C90" s="180" t="s">
        <v>4542</v>
      </c>
      <c r="D90" s="180" t="s">
        <v>4520</v>
      </c>
      <c r="E90" s="180" t="s">
        <v>3556</v>
      </c>
      <c r="F90" s="180" t="s">
        <v>4511</v>
      </c>
      <c r="H90" s="180" t="s">
        <v>543</v>
      </c>
      <c r="I90" s="180" t="s">
        <v>494</v>
      </c>
      <c r="J90" s="180" t="s">
        <v>870</v>
      </c>
      <c r="K90" s="180" t="s">
        <v>869</v>
      </c>
    </row>
    <row r="91" spans="1:11" x14ac:dyDescent="0.25">
      <c r="A91" s="180">
        <v>198</v>
      </c>
      <c r="B91" s="180" t="s">
        <v>368</v>
      </c>
      <c r="C91" s="180" t="s">
        <v>4542</v>
      </c>
      <c r="D91" s="180" t="s">
        <v>4520</v>
      </c>
      <c r="E91" s="180" t="s">
        <v>3561</v>
      </c>
      <c r="F91" s="180" t="s">
        <v>4511</v>
      </c>
      <c r="H91" s="180" t="s">
        <v>543</v>
      </c>
      <c r="I91" s="180" t="s">
        <v>494</v>
      </c>
      <c r="J91" s="180" t="s">
        <v>870</v>
      </c>
      <c r="K91" s="180" t="s">
        <v>869</v>
      </c>
    </row>
    <row r="92" spans="1:11" x14ac:dyDescent="0.25">
      <c r="A92" s="180">
        <v>199</v>
      </c>
      <c r="B92" s="180" t="s">
        <v>368</v>
      </c>
      <c r="C92" s="180" t="s">
        <v>4542</v>
      </c>
      <c r="D92" s="180" t="s">
        <v>4520</v>
      </c>
      <c r="E92" s="180" t="s">
        <v>3565</v>
      </c>
      <c r="F92" s="180" t="s">
        <v>4511</v>
      </c>
      <c r="H92" s="180" t="s">
        <v>543</v>
      </c>
      <c r="I92" s="180" t="s">
        <v>494</v>
      </c>
      <c r="J92" s="180" t="s">
        <v>870</v>
      </c>
      <c r="K92" s="180" t="s">
        <v>869</v>
      </c>
    </row>
    <row r="93" spans="1:11" x14ac:dyDescent="0.25">
      <c r="A93" s="180">
        <v>200</v>
      </c>
      <c r="B93" s="180" t="s">
        <v>368</v>
      </c>
      <c r="C93" s="180" t="s">
        <v>4542</v>
      </c>
      <c r="D93" s="180" t="s">
        <v>4520</v>
      </c>
      <c r="E93" s="180" t="s">
        <v>3569</v>
      </c>
      <c r="F93" s="180" t="s">
        <v>4511</v>
      </c>
      <c r="H93" s="180" t="s">
        <v>543</v>
      </c>
      <c r="I93" s="180" t="s">
        <v>494</v>
      </c>
      <c r="J93" s="180" t="s">
        <v>870</v>
      </c>
      <c r="K93" s="180" t="s">
        <v>869</v>
      </c>
    </row>
    <row r="94" spans="1:11" x14ac:dyDescent="0.25">
      <c r="A94" s="180">
        <v>201</v>
      </c>
      <c r="B94" s="180" t="s">
        <v>368</v>
      </c>
      <c r="C94" s="180" t="s">
        <v>4542</v>
      </c>
      <c r="D94" s="180" t="s">
        <v>4520</v>
      </c>
      <c r="E94" s="180" t="s">
        <v>3574</v>
      </c>
      <c r="F94" s="180" t="s">
        <v>4511</v>
      </c>
      <c r="H94" s="180" t="s">
        <v>543</v>
      </c>
      <c r="I94" s="180" t="s">
        <v>494</v>
      </c>
      <c r="J94" s="180" t="s">
        <v>870</v>
      </c>
      <c r="K94" s="180" t="s">
        <v>869</v>
      </c>
    </row>
    <row r="95" spans="1:11" x14ac:dyDescent="0.25">
      <c r="A95" s="180">
        <v>202</v>
      </c>
      <c r="B95" s="180" t="s">
        <v>368</v>
      </c>
      <c r="C95" s="180" t="s">
        <v>4542</v>
      </c>
      <c r="D95" s="180" t="s">
        <v>4520</v>
      </c>
      <c r="E95" s="180" t="s">
        <v>3579</v>
      </c>
      <c r="F95" s="180" t="s">
        <v>4511</v>
      </c>
      <c r="H95" s="180" t="s">
        <v>543</v>
      </c>
      <c r="I95" s="180" t="s">
        <v>494</v>
      </c>
      <c r="J95" s="180" t="s">
        <v>870</v>
      </c>
      <c r="K95" s="180" t="s">
        <v>869</v>
      </c>
    </row>
    <row r="96" spans="1:11" x14ac:dyDescent="0.25">
      <c r="A96" s="180">
        <v>203</v>
      </c>
      <c r="B96" s="180" t="s">
        <v>368</v>
      </c>
      <c r="C96" s="180" t="s">
        <v>4542</v>
      </c>
      <c r="D96" s="180" t="s">
        <v>4520</v>
      </c>
      <c r="E96" s="180" t="s">
        <v>3583</v>
      </c>
      <c r="F96" s="180" t="s">
        <v>4511</v>
      </c>
      <c r="H96" s="180" t="s">
        <v>543</v>
      </c>
      <c r="I96" s="180" t="s">
        <v>494</v>
      </c>
      <c r="J96" s="180" t="s">
        <v>870</v>
      </c>
      <c r="K96" s="180" t="s">
        <v>869</v>
      </c>
    </row>
    <row r="97" spans="1:11" x14ac:dyDescent="0.25">
      <c r="A97" s="180">
        <v>204</v>
      </c>
      <c r="B97" s="180" t="s">
        <v>368</v>
      </c>
      <c r="C97" s="180" t="s">
        <v>4542</v>
      </c>
      <c r="D97" s="180" t="s">
        <v>4520</v>
      </c>
      <c r="E97" s="180" t="s">
        <v>3587</v>
      </c>
      <c r="F97" s="180" t="s">
        <v>4511</v>
      </c>
      <c r="H97" s="180" t="s">
        <v>543</v>
      </c>
      <c r="I97" s="180" t="s">
        <v>494</v>
      </c>
      <c r="J97" s="180" t="s">
        <v>870</v>
      </c>
      <c r="K97" s="180" t="s">
        <v>869</v>
      </c>
    </row>
    <row r="98" spans="1:11" x14ac:dyDescent="0.25">
      <c r="A98" s="180">
        <v>205</v>
      </c>
      <c r="B98" s="180" t="s">
        <v>368</v>
      </c>
      <c r="C98" s="180" t="s">
        <v>4542</v>
      </c>
      <c r="D98" s="180" t="s">
        <v>4510</v>
      </c>
      <c r="E98" s="180" t="s">
        <v>4186</v>
      </c>
      <c r="F98" s="180" t="s">
        <v>4511</v>
      </c>
      <c r="H98" s="180" t="s">
        <v>543</v>
      </c>
      <c r="I98" s="180" t="s">
        <v>494</v>
      </c>
      <c r="J98" s="180" t="s">
        <v>870</v>
      </c>
      <c r="K98" s="180" t="s">
        <v>869</v>
      </c>
    </row>
    <row r="99" spans="1:11" x14ac:dyDescent="0.25">
      <c r="A99" s="180">
        <v>206</v>
      </c>
      <c r="B99" s="180" t="s">
        <v>368</v>
      </c>
      <c r="C99" s="180" t="s">
        <v>4542</v>
      </c>
      <c r="D99" s="180" t="s">
        <v>4510</v>
      </c>
      <c r="E99" s="180" t="s">
        <v>4191</v>
      </c>
      <c r="F99" s="180" t="s">
        <v>4511</v>
      </c>
      <c r="H99" s="180" t="s">
        <v>543</v>
      </c>
      <c r="I99" s="180" t="s">
        <v>494</v>
      </c>
      <c r="J99" s="180" t="s">
        <v>870</v>
      </c>
      <c r="K99" s="180" t="s">
        <v>869</v>
      </c>
    </row>
    <row r="100" spans="1:11" x14ac:dyDescent="0.25">
      <c r="A100" s="180">
        <v>207</v>
      </c>
      <c r="B100" s="180" t="s">
        <v>368</v>
      </c>
      <c r="C100" s="180" t="s">
        <v>4542</v>
      </c>
      <c r="D100" s="180" t="s">
        <v>4510</v>
      </c>
      <c r="E100" s="180" t="s">
        <v>4196</v>
      </c>
      <c r="F100" s="180" t="s">
        <v>4511</v>
      </c>
      <c r="H100" s="180" t="s">
        <v>543</v>
      </c>
      <c r="I100" s="180" t="s">
        <v>494</v>
      </c>
      <c r="J100" s="180" t="s">
        <v>870</v>
      </c>
      <c r="K100" s="180" t="s">
        <v>869</v>
      </c>
    </row>
    <row r="101" spans="1:11" x14ac:dyDescent="0.25">
      <c r="A101" s="180">
        <v>208</v>
      </c>
      <c r="B101" s="180" t="s">
        <v>368</v>
      </c>
      <c r="C101" s="180" t="s">
        <v>4542</v>
      </c>
      <c r="D101" s="180" t="s">
        <v>4510</v>
      </c>
      <c r="E101" s="180" t="s">
        <v>4201</v>
      </c>
      <c r="F101" s="180" t="s">
        <v>4511</v>
      </c>
      <c r="H101" s="180" t="s">
        <v>543</v>
      </c>
      <c r="I101" s="180" t="s">
        <v>494</v>
      </c>
      <c r="J101" s="180" t="s">
        <v>870</v>
      </c>
      <c r="K101" s="180" t="s">
        <v>869</v>
      </c>
    </row>
    <row r="102" spans="1:11" x14ac:dyDescent="0.25">
      <c r="A102" s="180">
        <v>209</v>
      </c>
      <c r="B102" s="180" t="s">
        <v>368</v>
      </c>
      <c r="C102" s="180" t="s">
        <v>4542</v>
      </c>
      <c r="D102" s="180" t="s">
        <v>4510</v>
      </c>
      <c r="E102" s="180" t="s">
        <v>4205</v>
      </c>
      <c r="F102" s="180" t="s">
        <v>4511</v>
      </c>
      <c r="H102" s="180" t="s">
        <v>543</v>
      </c>
      <c r="I102" s="180" t="s">
        <v>494</v>
      </c>
      <c r="J102" s="180" t="s">
        <v>870</v>
      </c>
      <c r="K102" s="180" t="s">
        <v>869</v>
      </c>
    </row>
    <row r="103" spans="1:11" x14ac:dyDescent="0.25">
      <c r="A103" s="180">
        <v>210</v>
      </c>
      <c r="B103" s="180" t="s">
        <v>368</v>
      </c>
      <c r="C103" s="180" t="s">
        <v>4542</v>
      </c>
      <c r="D103" s="180" t="s">
        <v>4510</v>
      </c>
      <c r="E103" s="180" t="s">
        <v>4209</v>
      </c>
      <c r="F103" s="180" t="s">
        <v>4511</v>
      </c>
      <c r="H103" s="180" t="s">
        <v>543</v>
      </c>
      <c r="I103" s="180" t="s">
        <v>494</v>
      </c>
      <c r="J103" s="180" t="s">
        <v>870</v>
      </c>
      <c r="K103" s="180" t="s">
        <v>869</v>
      </c>
    </row>
    <row r="104" spans="1:11" x14ac:dyDescent="0.25">
      <c r="A104" s="180">
        <v>211</v>
      </c>
      <c r="B104" s="180" t="s">
        <v>368</v>
      </c>
      <c r="C104" s="180" t="s">
        <v>4542</v>
      </c>
      <c r="D104" s="180" t="s">
        <v>4510</v>
      </c>
      <c r="E104" s="180" t="s">
        <v>4214</v>
      </c>
      <c r="F104" s="180" t="s">
        <v>4511</v>
      </c>
      <c r="H104" s="180" t="s">
        <v>543</v>
      </c>
      <c r="I104" s="180" t="s">
        <v>494</v>
      </c>
      <c r="J104" s="180" t="s">
        <v>870</v>
      </c>
      <c r="K104" s="180" t="s">
        <v>869</v>
      </c>
    </row>
    <row r="105" spans="1:11" x14ac:dyDescent="0.25">
      <c r="A105" s="180">
        <v>212</v>
      </c>
      <c r="B105" s="180" t="s">
        <v>368</v>
      </c>
      <c r="C105" s="180" t="s">
        <v>4542</v>
      </c>
      <c r="D105" s="180" t="s">
        <v>4510</v>
      </c>
      <c r="E105" s="180" t="s">
        <v>4218</v>
      </c>
      <c r="F105" s="180" t="s">
        <v>4511</v>
      </c>
      <c r="H105" s="180" t="s">
        <v>543</v>
      </c>
      <c r="I105" s="180" t="s">
        <v>494</v>
      </c>
      <c r="J105" s="180" t="s">
        <v>870</v>
      </c>
      <c r="K105" s="180" t="s">
        <v>869</v>
      </c>
    </row>
    <row r="106" spans="1:11" x14ac:dyDescent="0.25">
      <c r="A106" s="180">
        <v>213</v>
      </c>
      <c r="B106" s="180" t="s">
        <v>368</v>
      </c>
      <c r="C106" s="180" t="s">
        <v>4542</v>
      </c>
      <c r="D106" s="180" t="s">
        <v>4510</v>
      </c>
      <c r="E106" s="180" t="s">
        <v>4222</v>
      </c>
      <c r="F106" s="180" t="s">
        <v>4511</v>
      </c>
      <c r="H106" s="180" t="s">
        <v>543</v>
      </c>
      <c r="I106" s="180" t="s">
        <v>494</v>
      </c>
      <c r="J106" s="180" t="s">
        <v>870</v>
      </c>
      <c r="K106" s="180" t="s">
        <v>869</v>
      </c>
    </row>
    <row r="107" spans="1:11" x14ac:dyDescent="0.25">
      <c r="A107" s="180">
        <v>214</v>
      </c>
      <c r="B107" s="180" t="s">
        <v>395</v>
      </c>
      <c r="D107" s="180" t="s">
        <v>4495</v>
      </c>
      <c r="E107" s="180" t="s">
        <v>4035</v>
      </c>
      <c r="F107" s="180" t="s">
        <v>4496</v>
      </c>
      <c r="H107" s="180">
        <v>425</v>
      </c>
      <c r="I107" s="180">
        <v>250</v>
      </c>
      <c r="J107" s="180" t="s">
        <v>870</v>
      </c>
      <c r="K107" s="180" t="s">
        <v>869</v>
      </c>
    </row>
    <row r="108" spans="1:11" x14ac:dyDescent="0.25">
      <c r="A108" s="180">
        <v>215</v>
      </c>
      <c r="B108" s="180" t="s">
        <v>395</v>
      </c>
      <c r="D108" s="180" t="s">
        <v>4499</v>
      </c>
      <c r="E108" s="180" t="s">
        <v>4049</v>
      </c>
      <c r="F108" s="180" t="s">
        <v>4496</v>
      </c>
      <c r="H108" s="180">
        <v>300</v>
      </c>
      <c r="I108" s="180">
        <v>250</v>
      </c>
      <c r="J108" s="180" t="s">
        <v>870</v>
      </c>
      <c r="K108" s="180" t="s">
        <v>869</v>
      </c>
    </row>
    <row r="109" spans="1:11" x14ac:dyDescent="0.25">
      <c r="A109" s="180">
        <v>216</v>
      </c>
      <c r="B109" s="180" t="s">
        <v>53</v>
      </c>
      <c r="C109" s="180" t="s">
        <v>4543</v>
      </c>
      <c r="D109" s="180" t="s">
        <v>4489</v>
      </c>
      <c r="E109" s="180" t="s">
        <v>3750</v>
      </c>
      <c r="F109" s="180" t="s">
        <v>4479</v>
      </c>
      <c r="H109" s="180">
        <v>40</v>
      </c>
      <c r="J109" s="180" t="s">
        <v>4544</v>
      </c>
      <c r="K109" s="180" t="s">
        <v>869</v>
      </c>
    </row>
    <row r="110" spans="1:11" x14ac:dyDescent="0.25">
      <c r="A110" s="180">
        <v>217</v>
      </c>
      <c r="B110" s="180" t="s">
        <v>53</v>
      </c>
      <c r="C110" s="180" t="s">
        <v>4545</v>
      </c>
      <c r="D110" s="180" t="s">
        <v>4495</v>
      </c>
      <c r="E110" s="180" t="s">
        <v>4029</v>
      </c>
      <c r="F110" s="180" t="s">
        <v>4496</v>
      </c>
      <c r="H110" s="180">
        <v>20</v>
      </c>
      <c r="I110" s="180">
        <v>1</v>
      </c>
      <c r="J110" s="180" t="s">
        <v>870</v>
      </c>
      <c r="K110" s="180" t="s">
        <v>869</v>
      </c>
    </row>
    <row r="111" spans="1:11" x14ac:dyDescent="0.25">
      <c r="A111" s="180">
        <v>218</v>
      </c>
      <c r="B111" s="180" t="s">
        <v>404</v>
      </c>
      <c r="D111" s="180" t="s">
        <v>4495</v>
      </c>
      <c r="E111" s="180" t="s">
        <v>4029</v>
      </c>
      <c r="F111" s="180" t="s">
        <v>4496</v>
      </c>
      <c r="H111" s="180">
        <v>18.899999999999999</v>
      </c>
      <c r="I111" s="180">
        <v>378</v>
      </c>
      <c r="J111" s="180" t="s">
        <v>4546</v>
      </c>
      <c r="K111" s="180" t="s">
        <v>869</v>
      </c>
    </row>
    <row r="112" spans="1:11" x14ac:dyDescent="0.25">
      <c r="A112" s="180">
        <v>219</v>
      </c>
      <c r="B112" s="180" t="s">
        <v>430</v>
      </c>
      <c r="C112" s="180" t="s">
        <v>4547</v>
      </c>
      <c r="D112" s="180" t="s">
        <v>4499</v>
      </c>
      <c r="E112" s="180" t="s">
        <v>4065</v>
      </c>
      <c r="F112" s="180" t="s">
        <v>4496</v>
      </c>
      <c r="H112" s="180">
        <v>50</v>
      </c>
      <c r="I112" s="180">
        <v>30</v>
      </c>
      <c r="J112" s="180" t="s">
        <v>870</v>
      </c>
      <c r="K112" s="180" t="s">
        <v>869</v>
      </c>
    </row>
    <row r="113" spans="1:11" x14ac:dyDescent="0.25">
      <c r="A113" s="261">
        <v>222</v>
      </c>
      <c r="B113" s="261" t="s">
        <v>433</v>
      </c>
      <c r="C113" s="261" t="s">
        <v>4548</v>
      </c>
      <c r="D113" s="261" t="s">
        <v>4499</v>
      </c>
      <c r="E113" s="261" t="s">
        <v>4057</v>
      </c>
      <c r="F113" s="261" t="s">
        <v>4496</v>
      </c>
      <c r="G113" s="261"/>
      <c r="H113" s="261">
        <v>50</v>
      </c>
      <c r="I113" s="261">
        <v>25</v>
      </c>
      <c r="J113" s="261" t="s">
        <v>870</v>
      </c>
      <c r="K113" s="261" t="s">
        <v>869</v>
      </c>
    </row>
    <row r="114" spans="1:11" x14ac:dyDescent="0.25">
      <c r="A114" s="261">
        <v>223</v>
      </c>
      <c r="B114" s="261" t="s">
        <v>433</v>
      </c>
      <c r="C114" s="261" t="s">
        <v>4548</v>
      </c>
      <c r="D114" s="261" t="s">
        <v>4499</v>
      </c>
      <c r="E114" s="261" t="s">
        <v>4065</v>
      </c>
      <c r="F114" s="261" t="s">
        <v>4496</v>
      </c>
      <c r="G114" s="261"/>
      <c r="H114" s="261">
        <v>50</v>
      </c>
      <c r="I114" s="261">
        <v>25</v>
      </c>
      <c r="J114" s="261" t="s">
        <v>870</v>
      </c>
      <c r="K114" s="261" t="s">
        <v>869</v>
      </c>
    </row>
    <row r="115" spans="1:11" x14ac:dyDescent="0.25">
      <c r="A115" s="180">
        <v>224</v>
      </c>
      <c r="B115" s="180" t="s">
        <v>445</v>
      </c>
      <c r="C115" s="180" t="s">
        <v>4549</v>
      </c>
      <c r="D115" s="180" t="s">
        <v>4499</v>
      </c>
      <c r="E115" s="180" t="s">
        <v>4057</v>
      </c>
      <c r="F115" s="180" t="s">
        <v>4496</v>
      </c>
      <c r="H115" s="180">
        <v>50</v>
      </c>
      <c r="I115" s="180">
        <v>30</v>
      </c>
      <c r="J115" s="180" t="s">
        <v>870</v>
      </c>
      <c r="K115" s="180" t="s">
        <v>869</v>
      </c>
    </row>
    <row r="116" spans="1:11" x14ac:dyDescent="0.25">
      <c r="A116" s="180">
        <v>225</v>
      </c>
      <c r="B116" s="180" t="s">
        <v>448</v>
      </c>
      <c r="D116" s="180" t="s">
        <v>4499</v>
      </c>
      <c r="E116" s="180" t="s">
        <v>4057</v>
      </c>
      <c r="F116" s="180" t="s">
        <v>4496</v>
      </c>
      <c r="H116" s="180">
        <v>50</v>
      </c>
      <c r="I116" s="180">
        <v>30</v>
      </c>
      <c r="J116" s="180" t="s">
        <v>870</v>
      </c>
      <c r="K116" s="180" t="s">
        <v>869</v>
      </c>
    </row>
    <row r="117" spans="1:11" x14ac:dyDescent="0.25">
      <c r="A117" s="180">
        <v>226</v>
      </c>
      <c r="B117" s="180" t="s">
        <v>46</v>
      </c>
      <c r="C117" s="180" t="s">
        <v>4550</v>
      </c>
      <c r="D117" s="180" t="s">
        <v>4484</v>
      </c>
      <c r="E117" s="180" t="s">
        <v>3838</v>
      </c>
      <c r="F117" s="180" t="s">
        <v>4485</v>
      </c>
      <c r="H117" s="180">
        <v>100</v>
      </c>
      <c r="I117" s="180">
        <v>600</v>
      </c>
      <c r="J117" s="180" t="s">
        <v>870</v>
      </c>
      <c r="K117" s="180" t="s">
        <v>869</v>
      </c>
    </row>
    <row r="118" spans="1:11" x14ac:dyDescent="0.25">
      <c r="A118" s="180">
        <v>227</v>
      </c>
      <c r="B118" s="180" t="s">
        <v>401</v>
      </c>
      <c r="D118" s="180" t="s">
        <v>4484</v>
      </c>
      <c r="E118" s="180" t="s">
        <v>3838</v>
      </c>
      <c r="F118" s="180" t="s">
        <v>4485</v>
      </c>
      <c r="H118" s="180">
        <v>41.6666666666666</v>
      </c>
      <c r="I118" s="180">
        <v>250</v>
      </c>
      <c r="J118" s="180" t="s">
        <v>870</v>
      </c>
      <c r="K118" s="180" t="s">
        <v>869</v>
      </c>
    </row>
    <row r="119" spans="1:11" x14ac:dyDescent="0.25">
      <c r="A119" s="180">
        <v>228</v>
      </c>
      <c r="B119" s="180" t="s">
        <v>396</v>
      </c>
      <c r="C119" s="180" t="s">
        <v>4551</v>
      </c>
      <c r="D119" s="180" t="s">
        <v>4552</v>
      </c>
      <c r="E119" s="180" t="s">
        <v>4181</v>
      </c>
      <c r="F119" s="180" t="s">
        <v>4553</v>
      </c>
      <c r="H119" s="180">
        <v>650</v>
      </c>
      <c r="I119" s="180">
        <v>250</v>
      </c>
      <c r="J119" s="180" t="s">
        <v>870</v>
      </c>
      <c r="K119" s="180" t="s">
        <v>869</v>
      </c>
    </row>
    <row r="120" spans="1:11" x14ac:dyDescent="0.25">
      <c r="A120" s="180">
        <v>229</v>
      </c>
      <c r="B120" s="180" t="s">
        <v>397</v>
      </c>
      <c r="D120" s="180" t="s">
        <v>4552</v>
      </c>
      <c r="E120" s="180" t="s">
        <v>4181</v>
      </c>
      <c r="F120" s="180" t="s">
        <v>4553</v>
      </c>
      <c r="H120" s="180">
        <v>250</v>
      </c>
      <c r="I120" s="180">
        <v>96.15</v>
      </c>
      <c r="J120" s="180" t="s">
        <v>870</v>
      </c>
      <c r="K120" s="180" t="s">
        <v>869</v>
      </c>
    </row>
    <row r="121" spans="1:11" x14ac:dyDescent="0.25">
      <c r="A121" s="180">
        <v>230</v>
      </c>
      <c r="B121" s="180" t="s">
        <v>41</v>
      </c>
      <c r="C121" s="180" t="s">
        <v>4554</v>
      </c>
      <c r="D121" s="180" t="s">
        <v>4478</v>
      </c>
      <c r="E121" s="180" t="s">
        <v>3685</v>
      </c>
      <c r="F121" s="180" t="s">
        <v>4479</v>
      </c>
      <c r="H121" s="180">
        <v>410</v>
      </c>
      <c r="I121" s="180">
        <v>210</v>
      </c>
      <c r="J121" s="180" t="s">
        <v>870</v>
      </c>
      <c r="K121" s="180" t="s">
        <v>869</v>
      </c>
    </row>
    <row r="122" spans="1:11" x14ac:dyDescent="0.25">
      <c r="A122" s="180">
        <v>231</v>
      </c>
      <c r="B122" s="180" t="s">
        <v>41</v>
      </c>
      <c r="C122" s="180" t="s">
        <v>4554</v>
      </c>
      <c r="D122" s="180" t="s">
        <v>4478</v>
      </c>
      <c r="E122" s="180" t="s">
        <v>3694</v>
      </c>
      <c r="F122" s="180" t="s">
        <v>4479</v>
      </c>
      <c r="H122" s="180">
        <v>360</v>
      </c>
      <c r="I122" s="180">
        <v>210</v>
      </c>
      <c r="J122" s="180" t="s">
        <v>870</v>
      </c>
      <c r="K122" s="180" t="s">
        <v>869</v>
      </c>
    </row>
    <row r="123" spans="1:11" x14ac:dyDescent="0.25">
      <c r="A123" s="180">
        <v>232</v>
      </c>
      <c r="B123" s="180" t="s">
        <v>41</v>
      </c>
      <c r="C123" s="180" t="s">
        <v>4554</v>
      </c>
      <c r="D123" s="180" t="s">
        <v>4478</v>
      </c>
      <c r="E123" s="180" t="s">
        <v>3711</v>
      </c>
      <c r="F123" s="180" t="s">
        <v>4479</v>
      </c>
      <c r="H123" s="180">
        <v>360</v>
      </c>
      <c r="I123" s="180">
        <v>210</v>
      </c>
      <c r="J123" s="180" t="s">
        <v>870</v>
      </c>
      <c r="K123" s="180" t="s">
        <v>869</v>
      </c>
    </row>
    <row r="124" spans="1:11" x14ac:dyDescent="0.25">
      <c r="A124" s="180">
        <v>233</v>
      </c>
      <c r="B124" s="180" t="s">
        <v>41</v>
      </c>
      <c r="C124" s="180" t="s">
        <v>4554</v>
      </c>
      <c r="D124" s="180" t="s">
        <v>4478</v>
      </c>
      <c r="E124" s="180" t="s">
        <v>3718</v>
      </c>
      <c r="F124" s="180" t="s">
        <v>4479</v>
      </c>
      <c r="H124" s="180">
        <v>360</v>
      </c>
      <c r="I124" s="180">
        <v>210</v>
      </c>
      <c r="J124" s="180" t="s">
        <v>870</v>
      </c>
      <c r="K124" s="180" t="s">
        <v>869</v>
      </c>
    </row>
    <row r="125" spans="1:11" x14ac:dyDescent="0.25">
      <c r="A125" s="180">
        <v>234</v>
      </c>
      <c r="B125" s="180" t="s">
        <v>41</v>
      </c>
      <c r="C125" s="180" t="s">
        <v>4554</v>
      </c>
      <c r="D125" s="180" t="s">
        <v>4478</v>
      </c>
      <c r="E125" s="180" t="s">
        <v>3729</v>
      </c>
      <c r="F125" s="180" t="s">
        <v>4479</v>
      </c>
      <c r="H125" s="180">
        <v>360</v>
      </c>
      <c r="I125" s="180">
        <v>210</v>
      </c>
      <c r="J125" s="180" t="s">
        <v>870</v>
      </c>
      <c r="K125" s="180" t="s">
        <v>869</v>
      </c>
    </row>
    <row r="126" spans="1:11" x14ac:dyDescent="0.25">
      <c r="A126" s="180">
        <v>235</v>
      </c>
      <c r="B126" s="180" t="s">
        <v>41</v>
      </c>
      <c r="C126" s="180" t="s">
        <v>4554</v>
      </c>
      <c r="D126" s="180" t="s">
        <v>4478</v>
      </c>
      <c r="E126" s="180" t="s">
        <v>3735</v>
      </c>
      <c r="F126" s="180" t="s">
        <v>4479</v>
      </c>
      <c r="H126" s="180">
        <v>360</v>
      </c>
      <c r="I126" s="180">
        <v>210</v>
      </c>
      <c r="J126" s="180" t="s">
        <v>870</v>
      </c>
      <c r="K126" s="180" t="s">
        <v>869</v>
      </c>
    </row>
    <row r="127" spans="1:11" x14ac:dyDescent="0.25">
      <c r="A127" s="180">
        <v>236</v>
      </c>
      <c r="B127" s="180" t="s">
        <v>41</v>
      </c>
      <c r="C127" s="180" t="s">
        <v>4554</v>
      </c>
      <c r="D127" s="180" t="s">
        <v>4489</v>
      </c>
      <c r="E127" s="180" t="s">
        <v>3743</v>
      </c>
      <c r="F127" s="180" t="s">
        <v>4479</v>
      </c>
      <c r="H127" s="180">
        <v>400</v>
      </c>
      <c r="I127" s="180">
        <v>210</v>
      </c>
      <c r="J127" s="180" t="s">
        <v>870</v>
      </c>
      <c r="K127" s="180" t="s">
        <v>869</v>
      </c>
    </row>
    <row r="128" spans="1:11" x14ac:dyDescent="0.25">
      <c r="A128" s="180">
        <v>237</v>
      </c>
      <c r="B128" s="180" t="s">
        <v>402</v>
      </c>
      <c r="C128" s="180" t="s">
        <v>4555</v>
      </c>
      <c r="D128" s="180" t="s">
        <v>4489</v>
      </c>
      <c r="E128" s="180" t="s">
        <v>3743</v>
      </c>
      <c r="F128" s="180" t="s">
        <v>4479</v>
      </c>
      <c r="H128" s="180">
        <v>150</v>
      </c>
      <c r="I128" s="180">
        <v>568</v>
      </c>
      <c r="J128" s="180" t="s">
        <v>4546</v>
      </c>
      <c r="K128" s="180" t="s">
        <v>869</v>
      </c>
    </row>
    <row r="129" spans="1:11" x14ac:dyDescent="0.25">
      <c r="A129" s="180">
        <v>238</v>
      </c>
      <c r="B129" s="180" t="s">
        <v>404</v>
      </c>
      <c r="D129" s="180" t="s">
        <v>4489</v>
      </c>
      <c r="E129" s="180" t="s">
        <v>3743</v>
      </c>
      <c r="F129" s="180" t="s">
        <v>4479</v>
      </c>
      <c r="H129" s="180">
        <v>150</v>
      </c>
      <c r="I129" s="180">
        <v>568</v>
      </c>
      <c r="J129" s="180" t="s">
        <v>4546</v>
      </c>
      <c r="K129" s="180" t="s">
        <v>869</v>
      </c>
    </row>
    <row r="130" spans="1:11" x14ac:dyDescent="0.25">
      <c r="A130" s="180">
        <v>239</v>
      </c>
      <c r="B130" s="180" t="s">
        <v>67</v>
      </c>
      <c r="D130" s="180" t="s">
        <v>4478</v>
      </c>
      <c r="E130" s="180" t="s">
        <v>3711</v>
      </c>
      <c r="F130" s="180" t="s">
        <v>4479</v>
      </c>
      <c r="H130" s="180">
        <v>25</v>
      </c>
      <c r="J130" s="180" t="s">
        <v>870</v>
      </c>
      <c r="K130" s="180" t="s">
        <v>869</v>
      </c>
    </row>
    <row r="131" spans="1:11" x14ac:dyDescent="0.25">
      <c r="A131" s="180">
        <v>240</v>
      </c>
      <c r="B131" s="180" t="s">
        <v>66</v>
      </c>
      <c r="C131" s="180" t="s">
        <v>4556</v>
      </c>
      <c r="D131" s="180" t="s">
        <v>4478</v>
      </c>
      <c r="E131" s="180" t="s">
        <v>3711</v>
      </c>
      <c r="F131" s="180" t="s">
        <v>4479</v>
      </c>
      <c r="H131" s="180" t="s">
        <v>114</v>
      </c>
      <c r="I131" s="180" t="s">
        <v>109</v>
      </c>
      <c r="J131" s="180" t="s">
        <v>870</v>
      </c>
      <c r="K131" s="180" t="s">
        <v>869</v>
      </c>
    </row>
    <row r="132" spans="1:11" x14ac:dyDescent="0.25">
      <c r="A132" s="180">
        <v>241</v>
      </c>
      <c r="B132" s="180" t="s">
        <v>432</v>
      </c>
      <c r="D132" s="180" t="s">
        <v>4478</v>
      </c>
      <c r="E132" s="180" t="s">
        <v>3711</v>
      </c>
      <c r="F132" s="180" t="s">
        <v>4479</v>
      </c>
      <c r="H132" s="180">
        <v>105</v>
      </c>
      <c r="I132" s="180">
        <v>35</v>
      </c>
      <c r="J132" s="180" t="s">
        <v>870</v>
      </c>
      <c r="K132" s="180" t="s">
        <v>869</v>
      </c>
    </row>
    <row r="133" spans="1:11" x14ac:dyDescent="0.25">
      <c r="A133" s="180">
        <v>242</v>
      </c>
      <c r="B133" s="180" t="s">
        <v>400</v>
      </c>
      <c r="D133" s="180" t="s">
        <v>4472</v>
      </c>
      <c r="E133" s="180" t="s">
        <v>4386</v>
      </c>
      <c r="F133" s="180" t="s">
        <v>4473</v>
      </c>
      <c r="H133" s="180">
        <v>41.6666666666666</v>
      </c>
      <c r="I133" s="180">
        <v>208</v>
      </c>
      <c r="J133" s="180" t="s">
        <v>870</v>
      </c>
      <c r="K133" s="180" t="s">
        <v>869</v>
      </c>
    </row>
    <row r="134" spans="1:11" x14ac:dyDescent="0.25">
      <c r="A134" s="180">
        <v>243</v>
      </c>
      <c r="B134" s="180" t="s">
        <v>398</v>
      </c>
      <c r="D134" s="180" t="s">
        <v>4478</v>
      </c>
      <c r="E134" s="180" t="s">
        <v>3685</v>
      </c>
      <c r="F134" s="180" t="s">
        <v>4479</v>
      </c>
      <c r="H134" s="180">
        <v>178.26086956521701</v>
      </c>
      <c r="I134" s="180" t="s">
        <v>4557</v>
      </c>
      <c r="J134" s="180" t="s">
        <v>870</v>
      </c>
      <c r="K134" s="180" t="s">
        <v>869</v>
      </c>
    </row>
    <row r="135" spans="1:11" x14ac:dyDescent="0.25">
      <c r="A135" s="180">
        <v>244</v>
      </c>
      <c r="B135" s="180" t="s">
        <v>398</v>
      </c>
      <c r="D135" s="180" t="s">
        <v>4478</v>
      </c>
      <c r="E135" s="180" t="s">
        <v>3694</v>
      </c>
      <c r="F135" s="180" t="s">
        <v>4479</v>
      </c>
      <c r="H135" s="180">
        <v>156.52173913043401</v>
      </c>
      <c r="I135" s="180" t="s">
        <v>4557</v>
      </c>
      <c r="J135" s="180" t="s">
        <v>870</v>
      </c>
      <c r="K135" s="180" t="s">
        <v>869</v>
      </c>
    </row>
    <row r="136" spans="1:11" x14ac:dyDescent="0.25">
      <c r="A136" s="180">
        <v>245</v>
      </c>
      <c r="B136" s="180" t="s">
        <v>398</v>
      </c>
      <c r="D136" s="180" t="s">
        <v>4478</v>
      </c>
      <c r="E136" s="180" t="s">
        <v>3711</v>
      </c>
      <c r="F136" s="180" t="s">
        <v>4479</v>
      </c>
      <c r="H136" s="180">
        <v>156.52173913043401</v>
      </c>
      <c r="I136" s="180" t="s">
        <v>4557</v>
      </c>
      <c r="J136" s="180" t="s">
        <v>870</v>
      </c>
      <c r="K136" s="180" t="s">
        <v>869</v>
      </c>
    </row>
    <row r="137" spans="1:11" x14ac:dyDescent="0.25">
      <c r="A137" s="180">
        <v>246</v>
      </c>
      <c r="B137" s="180" t="s">
        <v>398</v>
      </c>
      <c r="D137" s="180" t="s">
        <v>4478</v>
      </c>
      <c r="E137" s="180" t="s">
        <v>3718</v>
      </c>
      <c r="F137" s="180" t="s">
        <v>4479</v>
      </c>
      <c r="H137" s="180">
        <v>156.52173913043401</v>
      </c>
      <c r="I137" s="180" t="s">
        <v>4557</v>
      </c>
      <c r="J137" s="180" t="s">
        <v>870</v>
      </c>
      <c r="K137" s="180" t="s">
        <v>869</v>
      </c>
    </row>
    <row r="138" spans="1:11" x14ac:dyDescent="0.25">
      <c r="A138" s="180">
        <v>247</v>
      </c>
      <c r="B138" s="180" t="s">
        <v>398</v>
      </c>
      <c r="D138" s="180" t="s">
        <v>4478</v>
      </c>
      <c r="E138" s="180" t="s">
        <v>3729</v>
      </c>
      <c r="F138" s="180" t="s">
        <v>4479</v>
      </c>
      <c r="H138" s="180">
        <v>156.52173913043401</v>
      </c>
      <c r="I138" s="180" t="s">
        <v>4557</v>
      </c>
      <c r="J138" s="180" t="s">
        <v>870</v>
      </c>
      <c r="K138" s="180" t="s">
        <v>869</v>
      </c>
    </row>
    <row r="139" spans="1:11" x14ac:dyDescent="0.25">
      <c r="A139" s="180">
        <v>248</v>
      </c>
      <c r="B139" s="180" t="s">
        <v>398</v>
      </c>
      <c r="D139" s="180" t="s">
        <v>4478</v>
      </c>
      <c r="E139" s="180" t="s">
        <v>3735</v>
      </c>
      <c r="F139" s="180" t="s">
        <v>4479</v>
      </c>
      <c r="H139" s="180">
        <v>156.52173913043401</v>
      </c>
      <c r="I139" s="180" t="s">
        <v>4557</v>
      </c>
      <c r="J139" s="180" t="s">
        <v>870</v>
      </c>
      <c r="K139" s="180" t="s">
        <v>869</v>
      </c>
    </row>
    <row r="140" spans="1:11" x14ac:dyDescent="0.25">
      <c r="A140" s="180">
        <v>249</v>
      </c>
      <c r="B140" s="180" t="s">
        <v>398</v>
      </c>
      <c r="D140" s="180" t="s">
        <v>4489</v>
      </c>
      <c r="E140" s="180" t="s">
        <v>3743</v>
      </c>
      <c r="F140" s="180" t="s">
        <v>4479</v>
      </c>
      <c r="H140" s="180">
        <v>173.91304347825999</v>
      </c>
      <c r="I140" s="180" t="s">
        <v>4557</v>
      </c>
      <c r="J140" s="180" t="s">
        <v>870</v>
      </c>
      <c r="K140" s="180" t="s">
        <v>869</v>
      </c>
    </row>
    <row r="141" spans="1:11" x14ac:dyDescent="0.25">
      <c r="A141" s="180">
        <v>250</v>
      </c>
      <c r="B141" s="180" t="s">
        <v>432</v>
      </c>
      <c r="D141" s="180" t="s">
        <v>4499</v>
      </c>
      <c r="E141" s="180" t="s">
        <v>4065</v>
      </c>
      <c r="F141" s="180" t="s">
        <v>4496</v>
      </c>
      <c r="H141" s="180">
        <v>50</v>
      </c>
      <c r="I141" s="180">
        <v>30</v>
      </c>
      <c r="J141" s="180" t="s">
        <v>870</v>
      </c>
      <c r="K141" s="180" t="s">
        <v>869</v>
      </c>
    </row>
    <row r="142" spans="1:11" x14ac:dyDescent="0.25">
      <c r="A142" s="180">
        <v>251</v>
      </c>
      <c r="B142" s="180" t="s">
        <v>100</v>
      </c>
      <c r="D142" s="180" t="s">
        <v>4478</v>
      </c>
      <c r="E142" s="180" t="s">
        <v>3723</v>
      </c>
      <c r="F142" s="180" t="s">
        <v>4479</v>
      </c>
      <c r="H142" s="180" t="s">
        <v>4558</v>
      </c>
      <c r="I142" s="180" t="s">
        <v>3722</v>
      </c>
      <c r="J142" s="180" t="s">
        <v>871</v>
      </c>
      <c r="K142" s="180" t="s">
        <v>869</v>
      </c>
    </row>
    <row r="143" spans="1:11" x14ac:dyDescent="0.25">
      <c r="A143" s="180">
        <v>252</v>
      </c>
      <c r="B143" s="180" t="s">
        <v>100</v>
      </c>
      <c r="D143" s="180" t="s">
        <v>4478</v>
      </c>
      <c r="E143" s="180" t="s">
        <v>3704</v>
      </c>
      <c r="F143" s="180" t="s">
        <v>4479</v>
      </c>
      <c r="H143" s="180" t="s">
        <v>4559</v>
      </c>
      <c r="I143" s="180" t="s">
        <v>3703</v>
      </c>
      <c r="J143" s="180" t="s">
        <v>871</v>
      </c>
      <c r="K143" s="180" t="s">
        <v>869</v>
      </c>
    </row>
    <row r="144" spans="1:11" x14ac:dyDescent="0.25">
      <c r="A144" s="180">
        <v>253</v>
      </c>
      <c r="B144" s="180" t="s">
        <v>100</v>
      </c>
      <c r="D144" s="180" t="s">
        <v>4484</v>
      </c>
      <c r="E144" s="180" t="s">
        <v>3886</v>
      </c>
      <c r="F144" s="180" t="s">
        <v>4485</v>
      </c>
      <c r="H144" s="180" t="s">
        <v>4560</v>
      </c>
      <c r="I144" s="180" t="s">
        <v>3885</v>
      </c>
      <c r="J144" s="180" t="s">
        <v>871</v>
      </c>
      <c r="K144" s="180" t="s">
        <v>869</v>
      </c>
    </row>
    <row r="145" spans="1:11" x14ac:dyDescent="0.25">
      <c r="A145" s="180">
        <v>254</v>
      </c>
      <c r="B145" s="180" t="s">
        <v>100</v>
      </c>
      <c r="D145" s="180" t="s">
        <v>4501</v>
      </c>
      <c r="E145" s="180" t="s">
        <v>4106</v>
      </c>
      <c r="F145" s="180" t="s">
        <v>4502</v>
      </c>
      <c r="H145" s="180" t="s">
        <v>4561</v>
      </c>
      <c r="I145" s="180" t="s">
        <v>4105</v>
      </c>
      <c r="J145" s="180" t="s">
        <v>871</v>
      </c>
      <c r="K145" s="180" t="s">
        <v>869</v>
      </c>
    </row>
    <row r="146" spans="1:11" x14ac:dyDescent="0.25">
      <c r="A146" s="180">
        <v>255</v>
      </c>
      <c r="B146" s="180" t="s">
        <v>100</v>
      </c>
      <c r="D146" s="180" t="s">
        <v>4495</v>
      </c>
      <c r="E146" s="180" t="s">
        <v>4035</v>
      </c>
      <c r="F146" s="180" t="s">
        <v>4496</v>
      </c>
      <c r="H146" s="180" t="s">
        <v>4562</v>
      </c>
      <c r="I146" s="180" t="s">
        <v>4034</v>
      </c>
      <c r="J146" s="180" t="s">
        <v>870</v>
      </c>
      <c r="K146" s="180" t="s">
        <v>869</v>
      </c>
    </row>
    <row r="147" spans="1:11" x14ac:dyDescent="0.25">
      <c r="A147" s="180">
        <v>256</v>
      </c>
      <c r="B147" s="180" t="s">
        <v>100</v>
      </c>
      <c r="D147" s="180" t="s">
        <v>4520</v>
      </c>
      <c r="E147" s="180" t="s">
        <v>3556</v>
      </c>
      <c r="F147" s="180" t="s">
        <v>4511</v>
      </c>
      <c r="H147" s="180" t="s">
        <v>4563</v>
      </c>
      <c r="I147" s="180" t="s">
        <v>3555</v>
      </c>
      <c r="J147" s="180" t="s">
        <v>871</v>
      </c>
      <c r="K147" s="180" t="s">
        <v>869</v>
      </c>
    </row>
    <row r="148" spans="1:11" x14ac:dyDescent="0.25">
      <c r="A148" s="180">
        <v>257</v>
      </c>
      <c r="B148" s="180" t="s">
        <v>100</v>
      </c>
      <c r="D148" s="180" t="s">
        <v>4564</v>
      </c>
      <c r="E148" s="180" t="s">
        <v>3592</v>
      </c>
      <c r="F148" s="180" t="s">
        <v>4565</v>
      </c>
      <c r="H148" s="180" t="s">
        <v>4566</v>
      </c>
      <c r="I148" s="180" t="s">
        <v>3591</v>
      </c>
      <c r="J148" s="180" t="s">
        <v>871</v>
      </c>
      <c r="K148" s="180" t="s">
        <v>869</v>
      </c>
    </row>
    <row r="149" spans="1:11" x14ac:dyDescent="0.25">
      <c r="A149" s="180">
        <v>258</v>
      </c>
      <c r="B149" s="180" t="s">
        <v>100</v>
      </c>
      <c r="D149" s="180" t="s">
        <v>4564</v>
      </c>
      <c r="E149" s="180" t="s">
        <v>3597</v>
      </c>
      <c r="F149" s="180" t="s">
        <v>4565</v>
      </c>
      <c r="H149" s="180" t="s">
        <v>4567</v>
      </c>
      <c r="I149" s="180" t="s">
        <v>3596</v>
      </c>
      <c r="J149" s="180" t="s">
        <v>871</v>
      </c>
      <c r="K149" s="180" t="s">
        <v>869</v>
      </c>
    </row>
    <row r="150" spans="1:11" x14ac:dyDescent="0.25">
      <c r="A150" s="180">
        <v>259</v>
      </c>
      <c r="B150" s="180" t="s">
        <v>100</v>
      </c>
      <c r="D150" s="180" t="s">
        <v>4484</v>
      </c>
      <c r="E150" s="180" t="s">
        <v>3844</v>
      </c>
      <c r="F150" s="180" t="s">
        <v>4485</v>
      </c>
      <c r="H150" s="180" t="s">
        <v>4568</v>
      </c>
      <c r="I150" s="180" t="s">
        <v>3843</v>
      </c>
      <c r="J150" s="180" t="s">
        <v>871</v>
      </c>
      <c r="K150" s="180" t="s">
        <v>869</v>
      </c>
    </row>
    <row r="151" spans="1:11" x14ac:dyDescent="0.25">
      <c r="A151" s="180">
        <v>260</v>
      </c>
      <c r="B151" s="180" t="s">
        <v>100</v>
      </c>
      <c r="D151" s="180" t="s">
        <v>4484</v>
      </c>
      <c r="E151" s="180" t="s">
        <v>3880</v>
      </c>
      <c r="F151" s="180" t="s">
        <v>4485</v>
      </c>
      <c r="H151" s="180" t="s">
        <v>4569</v>
      </c>
      <c r="I151" s="180" t="s">
        <v>3879</v>
      </c>
      <c r="J151" s="180" t="s">
        <v>871</v>
      </c>
      <c r="K151" s="180" t="s">
        <v>869</v>
      </c>
    </row>
    <row r="152" spans="1:11" x14ac:dyDescent="0.25">
      <c r="A152" s="180">
        <v>261</v>
      </c>
      <c r="B152" s="180" t="s">
        <v>100</v>
      </c>
      <c r="D152" s="180" t="s">
        <v>4564</v>
      </c>
      <c r="E152" s="180" t="s">
        <v>3615</v>
      </c>
      <c r="F152" s="180" t="s">
        <v>4565</v>
      </c>
      <c r="H152" s="180" t="s">
        <v>4570</v>
      </c>
      <c r="I152" s="180" t="s">
        <v>3614</v>
      </c>
      <c r="J152" s="180" t="s">
        <v>871</v>
      </c>
      <c r="K152" s="180" t="s">
        <v>869</v>
      </c>
    </row>
    <row r="153" spans="1:11" x14ac:dyDescent="0.25">
      <c r="A153" s="180">
        <v>262</v>
      </c>
      <c r="B153" s="180" t="s">
        <v>100</v>
      </c>
      <c r="D153" s="180" t="s">
        <v>4564</v>
      </c>
      <c r="E153" s="180" t="s">
        <v>3627</v>
      </c>
      <c r="F153" s="180" t="s">
        <v>4565</v>
      </c>
      <c r="H153" s="180" t="s">
        <v>4571</v>
      </c>
      <c r="I153" s="180" t="s">
        <v>3626</v>
      </c>
      <c r="J153" s="180" t="s">
        <v>871</v>
      </c>
      <c r="K153" s="180" t="s">
        <v>869</v>
      </c>
    </row>
    <row r="154" spans="1:11" x14ac:dyDescent="0.25">
      <c r="A154" s="180">
        <v>263</v>
      </c>
      <c r="B154" s="188" t="s">
        <v>95</v>
      </c>
      <c r="D154" s="180" t="s">
        <v>872</v>
      </c>
      <c r="E154" s="180" t="s">
        <v>872</v>
      </c>
      <c r="F154" s="180" t="s">
        <v>872</v>
      </c>
      <c r="J154" s="180" t="s">
        <v>4572</v>
      </c>
      <c r="K154" s="180" t="s">
        <v>869</v>
      </c>
    </row>
    <row r="155" spans="1:11" x14ac:dyDescent="0.25">
      <c r="A155" s="180">
        <v>264</v>
      </c>
      <c r="B155" s="188" t="s">
        <v>96</v>
      </c>
      <c r="D155" s="180" t="s">
        <v>872</v>
      </c>
      <c r="E155" s="180" t="s">
        <v>872</v>
      </c>
      <c r="F155" s="180" t="s">
        <v>872</v>
      </c>
      <c r="J155" s="180" t="s">
        <v>4572</v>
      </c>
      <c r="K155" s="180" t="s">
        <v>869</v>
      </c>
    </row>
    <row r="156" spans="1:11" x14ac:dyDescent="0.25">
      <c r="A156" s="180">
        <v>265</v>
      </c>
      <c r="B156" s="188" t="s">
        <v>97</v>
      </c>
      <c r="D156" s="180" t="s">
        <v>872</v>
      </c>
      <c r="E156" s="180" t="s">
        <v>872</v>
      </c>
      <c r="F156" s="180" t="s">
        <v>872</v>
      </c>
      <c r="J156" s="180" t="s">
        <v>4572</v>
      </c>
      <c r="K156" s="180" t="s">
        <v>869</v>
      </c>
    </row>
    <row r="157" spans="1:11" x14ac:dyDescent="0.25">
      <c r="A157" s="180">
        <v>266</v>
      </c>
      <c r="B157" s="188" t="s">
        <v>98</v>
      </c>
      <c r="D157" s="180" t="s">
        <v>872</v>
      </c>
      <c r="E157" s="180" t="s">
        <v>872</v>
      </c>
      <c r="F157" s="180" t="s">
        <v>872</v>
      </c>
      <c r="J157" s="180" t="s">
        <v>4572</v>
      </c>
      <c r="K157" s="180" t="s">
        <v>869</v>
      </c>
    </row>
    <row r="158" spans="1:11" x14ac:dyDescent="0.25">
      <c r="A158" s="180">
        <v>267</v>
      </c>
      <c r="B158" s="188" t="s">
        <v>99</v>
      </c>
      <c r="D158" s="180" t="s">
        <v>872</v>
      </c>
      <c r="E158" s="180" t="s">
        <v>872</v>
      </c>
      <c r="F158" s="180" t="s">
        <v>872</v>
      </c>
      <c r="J158" s="180" t="s">
        <v>4572</v>
      </c>
      <c r="K158" s="180" t="s">
        <v>869</v>
      </c>
    </row>
    <row r="159" spans="1:11" x14ac:dyDescent="0.25">
      <c r="A159" s="180">
        <v>268</v>
      </c>
      <c r="B159" s="188" t="s">
        <v>28</v>
      </c>
      <c r="D159" s="180" t="s">
        <v>872</v>
      </c>
      <c r="E159" s="180" t="s">
        <v>872</v>
      </c>
      <c r="F159" s="180" t="s">
        <v>872</v>
      </c>
      <c r="J159" s="180" t="s">
        <v>4572</v>
      </c>
      <c r="K159" s="180" t="s">
        <v>869</v>
      </c>
    </row>
    <row r="160" spans="1:11" x14ac:dyDescent="0.25">
      <c r="A160" s="180">
        <v>269</v>
      </c>
      <c r="B160" s="191" t="s">
        <v>29</v>
      </c>
      <c r="D160" s="180" t="s">
        <v>872</v>
      </c>
      <c r="E160" s="180" t="s">
        <v>872</v>
      </c>
      <c r="F160" s="180" t="s">
        <v>872</v>
      </c>
      <c r="J160" s="180" t="s">
        <v>4572</v>
      </c>
      <c r="K160" s="180" t="s">
        <v>869</v>
      </c>
    </row>
    <row r="161" spans="1:11" x14ac:dyDescent="0.25">
      <c r="A161" s="180">
        <v>270</v>
      </c>
      <c r="B161" s="188" t="s">
        <v>3</v>
      </c>
      <c r="D161" s="180" t="s">
        <v>872</v>
      </c>
      <c r="E161" s="180" t="s">
        <v>872</v>
      </c>
      <c r="F161" s="180" t="s">
        <v>872</v>
      </c>
      <c r="J161" s="180" t="s">
        <v>4572</v>
      </c>
      <c r="K161" s="180" t="s">
        <v>869</v>
      </c>
    </row>
    <row r="162" spans="1:11" x14ac:dyDescent="0.25">
      <c r="A162" s="180">
        <v>271</v>
      </c>
      <c r="B162" s="180" t="s">
        <v>45</v>
      </c>
      <c r="D162" s="180" t="s">
        <v>831</v>
      </c>
      <c r="E162" s="164" t="s">
        <v>4049</v>
      </c>
      <c r="F162" s="180" t="s">
        <v>4496</v>
      </c>
      <c r="H162" s="164" t="s">
        <v>132</v>
      </c>
      <c r="J162" s="180" t="s">
        <v>4582</v>
      </c>
      <c r="K162" s="180" t="s">
        <v>869</v>
      </c>
    </row>
    <row r="163" spans="1:11" x14ac:dyDescent="0.25">
      <c r="A163" s="180">
        <v>272</v>
      </c>
      <c r="B163" s="188" t="s">
        <v>47</v>
      </c>
      <c r="D163" s="180" t="s">
        <v>831</v>
      </c>
      <c r="E163" s="164" t="s">
        <v>4049</v>
      </c>
      <c r="F163" s="180" t="s">
        <v>4496</v>
      </c>
      <c r="H163" s="180" t="s">
        <v>114</v>
      </c>
      <c r="J163" s="180" t="s">
        <v>4582</v>
      </c>
      <c r="K163" s="180" t="s">
        <v>869</v>
      </c>
    </row>
    <row r="164" spans="1:11" x14ac:dyDescent="0.25">
      <c r="A164" s="180">
        <v>273</v>
      </c>
      <c r="B164" s="188" t="s">
        <v>55</v>
      </c>
      <c r="D164" s="180" t="s">
        <v>831</v>
      </c>
      <c r="E164" s="164" t="s">
        <v>3750</v>
      </c>
      <c r="F164" s="180" t="s">
        <v>4479</v>
      </c>
      <c r="H164" s="180" t="s">
        <v>109</v>
      </c>
      <c r="J164" s="180" t="s">
        <v>4582</v>
      </c>
      <c r="K164" s="180" t="s">
        <v>869</v>
      </c>
    </row>
    <row r="165" spans="1:11" x14ac:dyDescent="0.25">
      <c r="A165" s="180">
        <v>274</v>
      </c>
      <c r="B165" s="188" t="s">
        <v>55</v>
      </c>
      <c r="D165" s="180" t="s">
        <v>831</v>
      </c>
      <c r="E165" s="164" t="s">
        <v>3767</v>
      </c>
      <c r="F165" s="180" t="s">
        <v>4479</v>
      </c>
      <c r="H165" s="180" t="s">
        <v>109</v>
      </c>
      <c r="J165" s="180" t="s">
        <v>4582</v>
      </c>
      <c r="K165" s="180" t="s">
        <v>869</v>
      </c>
    </row>
    <row r="166" spans="1:11" x14ac:dyDescent="0.25">
      <c r="A166" s="180">
        <v>275</v>
      </c>
      <c r="B166" s="180" t="s">
        <v>55</v>
      </c>
      <c r="D166" s="180" t="s">
        <v>831</v>
      </c>
      <c r="E166" s="164" t="s">
        <v>3798</v>
      </c>
      <c r="F166" s="180" t="s">
        <v>4479</v>
      </c>
      <c r="H166" s="180" t="s">
        <v>109</v>
      </c>
      <c r="J166" s="180" t="s">
        <v>4582</v>
      </c>
      <c r="K166" s="180" t="s">
        <v>869</v>
      </c>
    </row>
  </sheetData>
  <sheetProtection formatCells="0" formatColumns="0" formatRows="0" insertRows="0" insertHyperlinks="0" deleteColumns="0" deleteRows="0" sort="0" autoFilter="0" pivotTables="0"/>
  <autoFilter ref="A2:K166"/>
  <mergeCells count="3">
    <mergeCell ref="B1:C1"/>
    <mergeCell ref="D1:F1"/>
    <mergeCell ref="H1:J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zoomScale="96" workbookViewId="0"/>
  </sheetViews>
  <sheetFormatPr defaultColWidth="8.625" defaultRowHeight="15.75" x14ac:dyDescent="0.25"/>
  <cols>
    <col min="1" max="1" width="39.125" style="12" customWidth="1"/>
    <col min="2" max="2" width="36.875" style="12" customWidth="1"/>
    <col min="3" max="16384" width="8.625" style="12"/>
  </cols>
  <sheetData>
    <row r="1" spans="1:2" ht="16.5" x14ac:dyDescent="0.3">
      <c r="A1" s="145" t="s">
        <v>102</v>
      </c>
      <c r="B1" s="145" t="s">
        <v>877</v>
      </c>
    </row>
    <row r="2" spans="1:2" ht="16.5" x14ac:dyDescent="0.3">
      <c r="A2" s="169" t="s">
        <v>4515</v>
      </c>
      <c r="B2" s="169" t="s">
        <v>4573</v>
      </c>
    </row>
    <row r="3" spans="1:2" ht="16.5" x14ac:dyDescent="0.3">
      <c r="A3" s="169" t="s">
        <v>4506</v>
      </c>
      <c r="B3" s="169" t="s">
        <v>4573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99"/>
  <sheetViews>
    <sheetView zoomScale="83" workbookViewId="0">
      <selection activeCell="J127" sqref="J127"/>
    </sheetView>
  </sheetViews>
  <sheetFormatPr defaultColWidth="8.875" defaultRowHeight="15.75" x14ac:dyDescent="0.25"/>
  <cols>
    <col min="1" max="1" width="21" style="173" customWidth="1"/>
    <col min="2" max="2" width="21.875" style="173" customWidth="1"/>
    <col min="3" max="3" width="30.375" style="173" customWidth="1"/>
    <col min="4" max="4" width="24.375" style="173" customWidth="1"/>
    <col min="5" max="16" width="13.625" style="173" customWidth="1"/>
    <col min="17" max="17" width="16.125" style="173" customWidth="1"/>
    <col min="18" max="18" width="16.875" style="173" customWidth="1"/>
    <col min="19" max="19" width="18.625" style="173" customWidth="1"/>
    <col min="20" max="20" width="18.125" style="173" customWidth="1"/>
    <col min="21" max="32" width="13.625" style="173" customWidth="1"/>
    <col min="33" max="16384" width="8.875" style="168"/>
  </cols>
  <sheetData>
    <row r="1" spans="1:32" ht="16.5" x14ac:dyDescent="0.3">
      <c r="A1" s="167" t="s">
        <v>878</v>
      </c>
      <c r="B1" s="167" t="s">
        <v>879</v>
      </c>
      <c r="C1" s="167" t="s">
        <v>880</v>
      </c>
      <c r="D1" s="167" t="s">
        <v>881</v>
      </c>
      <c r="E1" s="167" t="s">
        <v>882</v>
      </c>
      <c r="F1" s="167" t="s">
        <v>883</v>
      </c>
      <c r="G1" s="167" t="s">
        <v>884</v>
      </c>
      <c r="H1" s="167" t="s">
        <v>885</v>
      </c>
      <c r="I1" s="167" t="s">
        <v>886</v>
      </c>
      <c r="J1" s="167" t="s">
        <v>887</v>
      </c>
      <c r="K1" s="167" t="s">
        <v>888</v>
      </c>
      <c r="L1" s="167" t="s">
        <v>889</v>
      </c>
      <c r="M1" s="167" t="s">
        <v>4435</v>
      </c>
      <c r="N1" s="167" t="s">
        <v>4436</v>
      </c>
      <c r="O1" s="167" t="s">
        <v>890</v>
      </c>
      <c r="P1" s="167" t="s">
        <v>891</v>
      </c>
      <c r="Q1" s="167" t="s">
        <v>892</v>
      </c>
      <c r="R1" s="167" t="s">
        <v>893</v>
      </c>
      <c r="S1" s="167"/>
      <c r="T1" s="167"/>
      <c r="U1" s="167"/>
      <c r="V1" s="167"/>
      <c r="W1" s="167"/>
      <c r="X1" s="167"/>
      <c r="Y1" s="167"/>
      <c r="Z1" s="167"/>
      <c r="AA1" s="167"/>
      <c r="AB1" s="167"/>
      <c r="AC1" s="167"/>
      <c r="AD1" s="167"/>
      <c r="AE1" s="167"/>
      <c r="AF1" s="167"/>
    </row>
    <row r="2" spans="1:32" ht="16.5" x14ac:dyDescent="0.3">
      <c r="A2" s="175" t="s">
        <v>0</v>
      </c>
      <c r="B2" s="175" t="s">
        <v>0</v>
      </c>
      <c r="C2" s="175"/>
      <c r="D2" s="175"/>
      <c r="E2" s="175"/>
      <c r="F2" s="175"/>
      <c r="G2" s="175"/>
      <c r="H2" s="175"/>
      <c r="I2" s="175"/>
      <c r="J2" s="175"/>
      <c r="K2" s="175"/>
      <c r="L2" s="175"/>
      <c r="M2" s="175"/>
      <c r="N2" s="175"/>
      <c r="O2" s="175"/>
      <c r="P2" s="175"/>
      <c r="Q2" s="175"/>
      <c r="R2" s="175"/>
      <c r="S2" s="170"/>
      <c r="T2" s="170"/>
      <c r="U2" s="170"/>
      <c r="V2" s="170"/>
      <c r="W2" s="170"/>
      <c r="X2" s="170"/>
      <c r="Y2" s="170"/>
      <c r="Z2" s="170"/>
      <c r="AA2" s="170"/>
      <c r="AB2" s="170"/>
      <c r="AC2" s="170"/>
      <c r="AD2" s="170"/>
      <c r="AE2" s="170"/>
      <c r="AF2" s="170"/>
    </row>
    <row r="3" spans="1:32" ht="16.5" x14ac:dyDescent="0.3">
      <c r="A3" s="169" t="s">
        <v>1</v>
      </c>
      <c r="B3" s="169" t="s">
        <v>1</v>
      </c>
      <c r="C3" s="169"/>
      <c r="D3" s="169"/>
      <c r="E3" s="169"/>
      <c r="F3" s="169"/>
      <c r="G3" s="169"/>
      <c r="H3" s="169"/>
      <c r="I3" s="169"/>
      <c r="J3" s="169"/>
      <c r="K3" s="169"/>
      <c r="L3" s="169"/>
      <c r="M3" s="169"/>
      <c r="N3" s="169"/>
      <c r="O3" s="169"/>
      <c r="P3" s="169"/>
      <c r="Q3" s="170"/>
      <c r="R3" s="170"/>
      <c r="S3" s="170"/>
      <c r="T3" s="170"/>
      <c r="U3" s="170"/>
      <c r="V3" s="170"/>
      <c r="W3" s="170"/>
      <c r="X3" s="170"/>
      <c r="Y3" s="170"/>
      <c r="Z3" s="170"/>
      <c r="AA3" s="170"/>
      <c r="AB3" s="170"/>
      <c r="AC3" s="170"/>
      <c r="AD3" s="170"/>
      <c r="AE3" s="170"/>
      <c r="AF3" s="170"/>
    </row>
    <row r="4" spans="1:32" ht="16.5" x14ac:dyDescent="0.3">
      <c r="A4" s="169" t="s">
        <v>894</v>
      </c>
      <c r="B4" s="169" t="s">
        <v>5</v>
      </c>
      <c r="C4" s="169"/>
      <c r="D4" s="169"/>
      <c r="E4" s="169"/>
      <c r="F4" s="169"/>
      <c r="G4" s="169"/>
      <c r="H4" s="169"/>
      <c r="I4" s="169"/>
      <c r="J4" s="169"/>
      <c r="K4" s="169"/>
      <c r="L4" s="169" t="s">
        <v>895</v>
      </c>
      <c r="M4" s="169"/>
      <c r="N4" s="169"/>
      <c r="O4" s="169"/>
      <c r="P4" s="169"/>
      <c r="Q4" s="170"/>
      <c r="R4" s="170"/>
      <c r="S4" s="170"/>
      <c r="T4" s="170"/>
      <c r="U4" s="170"/>
      <c r="V4" s="170"/>
      <c r="W4" s="170"/>
      <c r="X4" s="170"/>
      <c r="Y4" s="170"/>
      <c r="Z4" s="170"/>
      <c r="AA4" s="170"/>
      <c r="AB4" s="170"/>
      <c r="AC4" s="170"/>
      <c r="AD4" s="170"/>
      <c r="AE4" s="170"/>
      <c r="AF4" s="170"/>
    </row>
    <row r="5" spans="1:32" ht="16.5" x14ac:dyDescent="0.3">
      <c r="A5" s="169" t="s">
        <v>2</v>
      </c>
      <c r="B5" s="169" t="s">
        <v>2</v>
      </c>
      <c r="C5" s="169"/>
      <c r="D5" s="169"/>
      <c r="E5" s="169"/>
      <c r="F5" s="169"/>
      <c r="G5" s="169"/>
      <c r="H5" s="169"/>
      <c r="I5" s="169"/>
      <c r="J5" s="169"/>
      <c r="K5" s="169"/>
      <c r="L5" s="169"/>
      <c r="M5" s="169"/>
      <c r="N5" s="169"/>
      <c r="O5" s="169"/>
      <c r="P5" s="169"/>
      <c r="Q5" s="170"/>
      <c r="R5" s="170"/>
      <c r="S5" s="170"/>
      <c r="T5" s="170"/>
      <c r="U5" s="170"/>
      <c r="V5" s="170"/>
      <c r="W5" s="170"/>
      <c r="X5" s="170"/>
      <c r="Y5" s="170"/>
      <c r="Z5" s="170"/>
      <c r="AA5" s="170"/>
      <c r="AB5" s="170"/>
      <c r="AC5" s="170"/>
      <c r="AD5" s="170"/>
      <c r="AE5" s="170"/>
      <c r="AF5" s="170"/>
    </row>
    <row r="6" spans="1:32" ht="16.5" x14ac:dyDescent="0.3">
      <c r="A6" s="169" t="s">
        <v>609</v>
      </c>
      <c r="B6" s="169" t="s">
        <v>609</v>
      </c>
      <c r="C6" s="169"/>
      <c r="D6" s="169"/>
      <c r="E6" s="169"/>
      <c r="F6" s="169"/>
      <c r="G6" s="169"/>
      <c r="H6" s="169"/>
      <c r="I6" s="169"/>
      <c r="J6" s="169"/>
      <c r="K6" s="169"/>
      <c r="L6" s="169"/>
      <c r="M6" s="169"/>
      <c r="N6" s="169"/>
      <c r="O6" s="169"/>
      <c r="P6" s="169"/>
      <c r="Q6" s="170"/>
      <c r="R6" s="170"/>
      <c r="S6" s="170"/>
      <c r="T6" s="170"/>
      <c r="U6" s="170"/>
      <c r="V6" s="170"/>
      <c r="W6" s="170"/>
      <c r="X6" s="170"/>
      <c r="Y6" s="170"/>
      <c r="Z6" s="170"/>
      <c r="AA6" s="170"/>
      <c r="AB6" s="170"/>
      <c r="AC6" s="170"/>
      <c r="AD6" s="170"/>
      <c r="AE6" s="170"/>
      <c r="AF6" s="170"/>
    </row>
    <row r="7" spans="1:32" ht="16.5" x14ac:dyDescent="0.3">
      <c r="A7" s="169" t="s">
        <v>3</v>
      </c>
      <c r="B7" s="169" t="s">
        <v>3</v>
      </c>
      <c r="C7" s="169"/>
      <c r="D7" s="169"/>
      <c r="E7" s="169"/>
      <c r="F7" s="169"/>
      <c r="G7" s="169"/>
      <c r="H7" s="169"/>
      <c r="I7" s="169"/>
      <c r="J7" s="169"/>
      <c r="K7" s="169"/>
      <c r="L7" s="169"/>
      <c r="M7" s="169"/>
      <c r="N7" s="169"/>
      <c r="O7" s="169"/>
      <c r="P7" s="169"/>
      <c r="Q7" s="170"/>
      <c r="R7" s="170"/>
      <c r="S7" s="170"/>
      <c r="T7" s="170"/>
      <c r="U7" s="170"/>
      <c r="V7" s="170"/>
      <c r="W7" s="170"/>
      <c r="X7" s="170"/>
      <c r="Y7" s="170"/>
      <c r="Z7" s="170"/>
      <c r="AA7" s="170"/>
      <c r="AB7" s="170"/>
      <c r="AC7" s="170"/>
      <c r="AD7" s="170"/>
      <c r="AE7" s="170"/>
      <c r="AF7" s="170"/>
    </row>
    <row r="8" spans="1:32" ht="16.5" x14ac:dyDescent="0.3">
      <c r="A8" s="169" t="s">
        <v>4</v>
      </c>
      <c r="B8" s="169" t="s">
        <v>4</v>
      </c>
      <c r="C8" s="169"/>
      <c r="D8" s="169"/>
      <c r="E8" s="169"/>
      <c r="F8" s="169"/>
      <c r="G8" s="169"/>
      <c r="H8" s="169"/>
      <c r="I8" s="169"/>
      <c r="J8" s="169"/>
      <c r="K8" s="169"/>
      <c r="L8" s="169"/>
      <c r="M8" s="169"/>
      <c r="N8" s="169"/>
      <c r="O8" s="169"/>
      <c r="P8" s="169"/>
      <c r="Q8" s="170"/>
      <c r="R8" s="170"/>
      <c r="S8" s="170"/>
      <c r="T8" s="170"/>
      <c r="U8" s="170"/>
      <c r="V8" s="170"/>
      <c r="W8" s="170"/>
      <c r="X8" s="170"/>
      <c r="Y8" s="170"/>
      <c r="Z8" s="170"/>
      <c r="AA8" s="170"/>
      <c r="AB8" s="170"/>
      <c r="AC8" s="170"/>
      <c r="AD8" s="170"/>
      <c r="AE8" s="170"/>
      <c r="AF8" s="170"/>
    </row>
    <row r="9" spans="1:32" ht="16.5" x14ac:dyDescent="0.3">
      <c r="A9" s="169"/>
      <c r="B9" s="169"/>
      <c r="C9" s="169"/>
      <c r="D9" s="169"/>
      <c r="E9" s="169"/>
      <c r="F9" s="169"/>
      <c r="G9" s="169"/>
      <c r="H9" s="169"/>
      <c r="I9" s="169"/>
      <c r="J9" s="169"/>
      <c r="K9" s="169"/>
      <c r="L9" s="169"/>
      <c r="M9" s="169"/>
      <c r="N9" s="169"/>
      <c r="O9" s="169"/>
      <c r="P9" s="169"/>
      <c r="Q9" s="170"/>
      <c r="R9" s="170"/>
      <c r="S9" s="170"/>
      <c r="T9" s="170"/>
      <c r="U9" s="170"/>
      <c r="V9" s="170"/>
      <c r="W9" s="170"/>
      <c r="X9" s="170"/>
      <c r="Y9" s="170"/>
      <c r="Z9" s="170"/>
      <c r="AA9" s="170"/>
      <c r="AB9" s="170"/>
      <c r="AC9" s="170"/>
      <c r="AD9" s="170"/>
      <c r="AE9" s="170"/>
      <c r="AF9" s="170"/>
    </row>
    <row r="10" spans="1:32" ht="16.5" x14ac:dyDescent="0.3">
      <c r="A10" s="169" t="s">
        <v>896</v>
      </c>
      <c r="B10" s="169" t="s">
        <v>897</v>
      </c>
      <c r="C10" s="169" t="s">
        <v>898</v>
      </c>
      <c r="D10" s="169" t="s">
        <v>898</v>
      </c>
      <c r="E10" s="169"/>
      <c r="F10" s="169"/>
      <c r="G10" s="169"/>
      <c r="H10" s="169"/>
      <c r="I10" s="169"/>
      <c r="J10" s="169"/>
      <c r="K10" s="169"/>
      <c r="L10" s="171"/>
      <c r="M10" s="171"/>
      <c r="N10" s="171"/>
      <c r="O10" s="171"/>
      <c r="P10" s="171"/>
      <c r="Q10" s="170"/>
      <c r="R10" s="170"/>
      <c r="S10" s="170"/>
      <c r="T10" s="170"/>
      <c r="U10" s="170"/>
      <c r="V10" s="170"/>
      <c r="W10" s="170"/>
      <c r="X10" s="170"/>
      <c r="Y10" s="170"/>
      <c r="Z10" s="170"/>
      <c r="AA10" s="170"/>
      <c r="AB10" s="170"/>
      <c r="AC10" s="170"/>
      <c r="AD10" s="170"/>
      <c r="AE10" s="170"/>
      <c r="AF10" s="170"/>
    </row>
    <row r="11" spans="1:32" ht="16.5" x14ac:dyDescent="0.3">
      <c r="A11" s="169" t="s">
        <v>899</v>
      </c>
      <c r="B11" s="169" t="s">
        <v>6</v>
      </c>
      <c r="C11" s="169" t="s">
        <v>900</v>
      </c>
      <c r="D11" s="169" t="s">
        <v>901</v>
      </c>
      <c r="E11" s="169"/>
      <c r="F11" s="169"/>
      <c r="G11" s="169" t="s">
        <v>902</v>
      </c>
      <c r="H11" s="169"/>
      <c r="I11" s="169"/>
      <c r="J11" s="169"/>
      <c r="K11" s="169"/>
      <c r="L11" s="169"/>
      <c r="M11" s="169"/>
      <c r="N11" s="169"/>
      <c r="O11" s="169"/>
      <c r="P11" s="169"/>
      <c r="Q11" s="170"/>
      <c r="R11" s="170" t="s">
        <v>903</v>
      </c>
      <c r="S11" s="170"/>
      <c r="T11" s="170"/>
      <c r="U11" s="170"/>
      <c r="V11" s="170"/>
      <c r="W11" s="170"/>
      <c r="X11" s="170"/>
      <c r="Y11" s="170"/>
      <c r="Z11" s="170"/>
      <c r="AA11" s="170"/>
      <c r="AB11" s="170"/>
      <c r="AC11" s="170"/>
      <c r="AD11" s="170"/>
      <c r="AE11" s="170"/>
      <c r="AF11" s="170"/>
    </row>
    <row r="12" spans="1:32" ht="16.5" x14ac:dyDescent="0.3">
      <c r="A12" s="169" t="s">
        <v>904</v>
      </c>
      <c r="B12" s="169" t="s">
        <v>7</v>
      </c>
      <c r="C12" s="169" t="s">
        <v>905</v>
      </c>
      <c r="D12" s="169" t="s">
        <v>3309</v>
      </c>
      <c r="E12" s="169"/>
      <c r="F12" s="169"/>
      <c r="G12" s="169"/>
      <c r="H12" s="169"/>
      <c r="I12" s="169"/>
      <c r="J12" s="169"/>
      <c r="K12" s="169" t="s">
        <v>906</v>
      </c>
      <c r="L12" s="169"/>
      <c r="M12" s="169"/>
      <c r="N12" s="169"/>
      <c r="O12" s="169"/>
      <c r="P12" s="169"/>
      <c r="Q12" s="170"/>
      <c r="R12" s="170" t="s">
        <v>903</v>
      </c>
      <c r="S12" s="170"/>
      <c r="T12" s="170"/>
      <c r="U12" s="170"/>
      <c r="V12" s="170"/>
      <c r="W12" s="170"/>
      <c r="X12" s="170"/>
      <c r="Y12" s="170"/>
      <c r="Z12" s="170"/>
      <c r="AA12" s="170"/>
      <c r="AB12" s="170"/>
      <c r="AC12" s="170"/>
      <c r="AD12" s="170"/>
      <c r="AE12" s="170"/>
      <c r="AF12" s="170"/>
    </row>
    <row r="13" spans="1:32" ht="16.5" x14ac:dyDescent="0.3">
      <c r="A13" s="169" t="s">
        <v>907</v>
      </c>
      <c r="B13" s="169" t="s">
        <v>8</v>
      </c>
      <c r="C13" s="169" t="s">
        <v>908</v>
      </c>
      <c r="D13" s="169" t="s">
        <v>3310</v>
      </c>
      <c r="E13" s="169"/>
      <c r="F13" s="169"/>
      <c r="G13" s="169"/>
      <c r="H13" s="169"/>
      <c r="I13" s="169" t="s">
        <v>909</v>
      </c>
      <c r="J13" s="169"/>
      <c r="K13" s="169"/>
      <c r="L13" s="169"/>
      <c r="M13" s="169"/>
      <c r="N13" s="169"/>
      <c r="O13" s="169"/>
      <c r="P13" s="169"/>
      <c r="Q13" s="170"/>
      <c r="R13" s="170"/>
      <c r="S13" s="170"/>
      <c r="T13" s="170"/>
      <c r="U13" s="170"/>
      <c r="V13" s="170"/>
      <c r="W13" s="170"/>
      <c r="X13" s="170"/>
      <c r="Y13" s="170"/>
      <c r="Z13" s="170"/>
      <c r="AA13" s="170"/>
      <c r="AB13" s="170"/>
      <c r="AC13" s="170"/>
      <c r="AD13" s="170"/>
      <c r="AE13" s="170"/>
      <c r="AF13" s="170"/>
    </row>
    <row r="14" spans="1:32" ht="16.5" x14ac:dyDescent="0.3">
      <c r="A14" s="169" t="s">
        <v>894</v>
      </c>
      <c r="B14" s="169" t="s">
        <v>9</v>
      </c>
      <c r="C14" s="169"/>
      <c r="D14" s="169"/>
      <c r="E14" s="169"/>
      <c r="F14" s="169"/>
      <c r="G14" s="169"/>
      <c r="H14" s="169"/>
      <c r="I14" s="169"/>
      <c r="J14" s="169"/>
      <c r="K14" s="169"/>
      <c r="L14" s="169" t="s">
        <v>910</v>
      </c>
      <c r="M14" s="169"/>
      <c r="N14" s="169"/>
      <c r="O14" s="169"/>
      <c r="P14" s="169"/>
      <c r="Q14" s="170"/>
      <c r="R14" s="170"/>
      <c r="S14" s="170"/>
      <c r="T14" s="170"/>
      <c r="U14" s="170"/>
      <c r="V14" s="170"/>
      <c r="W14" s="170"/>
      <c r="X14" s="170"/>
      <c r="Y14" s="170"/>
      <c r="Z14" s="170"/>
      <c r="AA14" s="170"/>
      <c r="AB14" s="170"/>
      <c r="AC14" s="170"/>
      <c r="AD14" s="170"/>
      <c r="AE14" s="170"/>
      <c r="AF14" s="170"/>
    </row>
    <row r="15" spans="1:32" ht="16.5" x14ac:dyDescent="0.3">
      <c r="A15" s="169" t="s">
        <v>894</v>
      </c>
      <c r="B15" s="169" t="s">
        <v>10</v>
      </c>
      <c r="C15" s="169"/>
      <c r="D15" s="169"/>
      <c r="E15" s="169"/>
      <c r="F15" s="169"/>
      <c r="G15" s="169"/>
      <c r="H15" s="169"/>
      <c r="I15" s="169"/>
      <c r="J15" s="169"/>
      <c r="K15" s="169"/>
      <c r="L15" s="169" t="s">
        <v>911</v>
      </c>
      <c r="M15" s="169"/>
      <c r="N15" s="169"/>
      <c r="O15" s="169"/>
      <c r="P15" s="169"/>
      <c r="Q15" s="170"/>
      <c r="R15" s="170"/>
      <c r="S15" s="170"/>
      <c r="T15" s="170"/>
      <c r="U15" s="170"/>
      <c r="V15" s="170"/>
      <c r="W15" s="170"/>
      <c r="X15" s="170"/>
      <c r="Y15" s="170"/>
      <c r="Z15" s="170"/>
      <c r="AA15" s="170"/>
      <c r="AB15" s="170"/>
      <c r="AC15" s="170"/>
      <c r="AD15" s="170"/>
      <c r="AE15" s="170"/>
      <c r="AF15" s="170"/>
    </row>
    <row r="16" spans="1:32" ht="16.5" x14ac:dyDescent="0.3">
      <c r="A16" s="169" t="s">
        <v>894</v>
      </c>
      <c r="B16" s="169" t="s">
        <v>11</v>
      </c>
      <c r="C16" s="169"/>
      <c r="D16" s="169"/>
      <c r="E16" s="169"/>
      <c r="F16" s="169"/>
      <c r="G16" s="169"/>
      <c r="H16" s="169"/>
      <c r="I16" s="169"/>
      <c r="J16" s="169"/>
      <c r="K16" s="169"/>
      <c r="L16" s="169" t="s">
        <v>912</v>
      </c>
      <c r="M16" s="169"/>
      <c r="N16" s="169"/>
      <c r="O16" s="169"/>
      <c r="P16" s="169"/>
      <c r="Q16" s="170"/>
      <c r="R16" s="170"/>
      <c r="S16" s="170"/>
      <c r="T16" s="170"/>
      <c r="U16" s="170"/>
      <c r="V16" s="170"/>
      <c r="W16" s="170"/>
      <c r="X16" s="170"/>
      <c r="Y16" s="170"/>
      <c r="Z16" s="170"/>
      <c r="AA16" s="170"/>
      <c r="AB16" s="170"/>
      <c r="AC16" s="170"/>
      <c r="AD16" s="170"/>
      <c r="AE16" s="170"/>
      <c r="AF16" s="170"/>
    </row>
    <row r="17" spans="1:32" ht="16.5" x14ac:dyDescent="0.3">
      <c r="A17" s="169" t="s">
        <v>913</v>
      </c>
      <c r="B17" s="169" t="s">
        <v>12</v>
      </c>
      <c r="C17" s="169" t="s">
        <v>914</v>
      </c>
      <c r="D17" s="169" t="s">
        <v>3311</v>
      </c>
      <c r="E17" s="169"/>
      <c r="F17" s="169"/>
      <c r="G17" s="169"/>
      <c r="H17" s="169"/>
      <c r="I17" s="169"/>
      <c r="J17" s="169" t="s">
        <v>915</v>
      </c>
      <c r="K17" s="169" t="s">
        <v>906</v>
      </c>
      <c r="L17" s="169"/>
      <c r="M17" s="169"/>
      <c r="N17" s="169"/>
      <c r="O17" s="169"/>
      <c r="P17" s="169"/>
      <c r="Q17" s="170"/>
      <c r="R17" s="170" t="s">
        <v>903</v>
      </c>
      <c r="S17" s="170"/>
      <c r="T17" s="170"/>
      <c r="U17" s="170"/>
      <c r="V17" s="170"/>
      <c r="W17" s="170"/>
      <c r="X17" s="170"/>
      <c r="Y17" s="170"/>
      <c r="Z17" s="170"/>
      <c r="AA17" s="170"/>
      <c r="AB17" s="170"/>
      <c r="AC17" s="170"/>
      <c r="AD17" s="170"/>
      <c r="AE17" s="170"/>
      <c r="AF17" s="170"/>
    </row>
    <row r="18" spans="1:32" ht="16.5" x14ac:dyDescent="0.3">
      <c r="A18" s="169" t="s">
        <v>907</v>
      </c>
      <c r="B18" s="169" t="s">
        <v>13</v>
      </c>
      <c r="C18" s="169" t="s">
        <v>916</v>
      </c>
      <c r="D18" s="169" t="s">
        <v>917</v>
      </c>
      <c r="E18" s="169" t="s">
        <v>918</v>
      </c>
      <c r="F18" s="169" t="s">
        <v>919</v>
      </c>
      <c r="G18" s="169"/>
      <c r="H18" s="169"/>
      <c r="I18" s="169" t="s">
        <v>920</v>
      </c>
      <c r="J18" s="169"/>
      <c r="K18" s="169"/>
      <c r="L18" s="169"/>
      <c r="M18" s="169"/>
      <c r="N18" s="169"/>
      <c r="O18" s="169"/>
      <c r="P18" s="169"/>
      <c r="Q18" s="170"/>
      <c r="R18" s="170" t="s">
        <v>903</v>
      </c>
      <c r="S18" s="170"/>
      <c r="T18" s="170"/>
      <c r="U18" s="170"/>
      <c r="V18" s="170"/>
      <c r="W18" s="170"/>
      <c r="X18" s="170"/>
      <c r="Y18" s="170"/>
      <c r="Z18" s="170"/>
      <c r="AA18" s="170"/>
      <c r="AB18" s="170"/>
      <c r="AC18" s="170"/>
      <c r="AD18" s="170"/>
      <c r="AE18" s="170"/>
      <c r="AF18" s="170"/>
    </row>
    <row r="19" spans="1:32" ht="16.5" x14ac:dyDescent="0.3">
      <c r="A19" s="169" t="s">
        <v>894</v>
      </c>
      <c r="B19" s="169" t="s">
        <v>672</v>
      </c>
      <c r="C19" s="169"/>
      <c r="D19" s="169"/>
      <c r="E19" s="169"/>
      <c r="F19" s="169"/>
      <c r="G19" s="169"/>
      <c r="H19" s="169"/>
      <c r="I19" s="169"/>
      <c r="J19" s="169"/>
      <c r="K19" s="169"/>
      <c r="L19" s="169" t="s">
        <v>921</v>
      </c>
      <c r="M19" s="169"/>
      <c r="N19" s="169"/>
      <c r="O19" s="169"/>
      <c r="P19" s="169"/>
      <c r="Q19" s="170"/>
      <c r="R19" s="170"/>
      <c r="S19" s="170"/>
      <c r="T19" s="170"/>
      <c r="U19" s="170"/>
      <c r="V19" s="170"/>
      <c r="W19" s="170"/>
      <c r="X19" s="170"/>
      <c r="Y19" s="170"/>
      <c r="Z19" s="170"/>
      <c r="AA19" s="170"/>
      <c r="AB19" s="170"/>
      <c r="AC19" s="170"/>
      <c r="AD19" s="170"/>
      <c r="AE19" s="170"/>
      <c r="AF19" s="170"/>
    </row>
    <row r="20" spans="1:32" ht="16.5" x14ac:dyDescent="0.3">
      <c r="A20" s="169" t="s">
        <v>894</v>
      </c>
      <c r="B20" s="169" t="s">
        <v>673</v>
      </c>
      <c r="C20" s="169"/>
      <c r="D20" s="169"/>
      <c r="E20" s="169"/>
      <c r="F20" s="169"/>
      <c r="G20" s="169"/>
      <c r="H20" s="169"/>
      <c r="I20" s="169"/>
      <c r="J20" s="169"/>
      <c r="K20" s="169"/>
      <c r="L20" s="169" t="s">
        <v>922</v>
      </c>
      <c r="M20" s="169"/>
      <c r="N20" s="169"/>
      <c r="O20" s="169"/>
      <c r="P20" s="169"/>
      <c r="Q20" s="170"/>
      <c r="R20" s="170"/>
      <c r="S20" s="170"/>
      <c r="T20" s="170"/>
      <c r="U20" s="170"/>
      <c r="V20" s="170"/>
      <c r="W20" s="170"/>
      <c r="X20" s="170"/>
      <c r="Y20" s="170"/>
      <c r="Z20" s="170"/>
      <c r="AA20" s="170"/>
      <c r="AB20" s="170"/>
      <c r="AC20" s="170"/>
      <c r="AD20" s="170"/>
      <c r="AE20" s="170"/>
      <c r="AF20" s="170"/>
    </row>
    <row r="21" spans="1:32" ht="16.5" x14ac:dyDescent="0.3">
      <c r="A21" s="169" t="s">
        <v>894</v>
      </c>
      <c r="B21" s="169" t="s">
        <v>674</v>
      </c>
      <c r="C21" s="169"/>
      <c r="D21" s="169"/>
      <c r="E21" s="169"/>
      <c r="F21" s="169"/>
      <c r="G21" s="169"/>
      <c r="H21" s="169"/>
      <c r="I21" s="169"/>
      <c r="J21" s="169"/>
      <c r="K21" s="169"/>
      <c r="L21" s="169" t="s">
        <v>923</v>
      </c>
      <c r="M21" s="169"/>
      <c r="N21" s="169"/>
      <c r="O21" s="169"/>
      <c r="P21" s="169"/>
      <c r="Q21" s="170"/>
      <c r="R21" s="170"/>
      <c r="S21" s="170"/>
      <c r="T21" s="170"/>
      <c r="U21" s="170"/>
      <c r="V21" s="170"/>
      <c r="W21" s="170"/>
      <c r="X21" s="170"/>
      <c r="Y21" s="170"/>
      <c r="Z21" s="170"/>
      <c r="AA21" s="170"/>
      <c r="AB21" s="170"/>
      <c r="AC21" s="170"/>
      <c r="AD21" s="170"/>
      <c r="AE21" s="170"/>
      <c r="AF21" s="170"/>
    </row>
    <row r="22" spans="1:32" ht="16.5" x14ac:dyDescent="0.3">
      <c r="A22" s="169" t="s">
        <v>924</v>
      </c>
      <c r="B22" s="169" t="s">
        <v>14</v>
      </c>
      <c r="C22" s="169" t="s">
        <v>925</v>
      </c>
      <c r="D22" s="169" t="s">
        <v>926</v>
      </c>
      <c r="E22" s="169"/>
      <c r="F22" s="169"/>
      <c r="G22" s="169"/>
      <c r="H22" s="169"/>
      <c r="I22" s="169"/>
      <c r="J22" s="169"/>
      <c r="K22" s="169" t="s">
        <v>906</v>
      </c>
      <c r="L22" s="169"/>
      <c r="M22" s="169"/>
      <c r="N22" s="169"/>
      <c r="O22" s="169"/>
      <c r="P22" s="169"/>
      <c r="Q22" s="170"/>
      <c r="R22" s="170" t="s">
        <v>903</v>
      </c>
      <c r="S22" s="170"/>
      <c r="T22" s="170"/>
      <c r="U22" s="170"/>
      <c r="V22" s="170"/>
      <c r="W22" s="170"/>
      <c r="X22" s="170"/>
      <c r="Y22" s="170"/>
      <c r="Z22" s="170"/>
      <c r="AA22" s="170"/>
      <c r="AB22" s="170"/>
      <c r="AC22" s="170"/>
      <c r="AD22" s="170"/>
      <c r="AE22" s="170"/>
      <c r="AF22" s="170"/>
    </row>
    <row r="23" spans="1:32" ht="16.5" x14ac:dyDescent="0.3">
      <c r="A23" s="169" t="s">
        <v>927</v>
      </c>
      <c r="B23" s="169" t="s">
        <v>15</v>
      </c>
      <c r="C23" s="169" t="s">
        <v>928</v>
      </c>
      <c r="D23" s="169" t="s">
        <v>929</v>
      </c>
      <c r="E23" s="169"/>
      <c r="F23" s="169"/>
      <c r="G23" s="169"/>
      <c r="H23" s="169"/>
      <c r="I23" s="169"/>
      <c r="J23" s="169" t="s">
        <v>930</v>
      </c>
      <c r="K23" s="169" t="s">
        <v>906</v>
      </c>
      <c r="L23" s="169"/>
      <c r="M23" s="169"/>
      <c r="N23" s="169"/>
      <c r="O23" s="169"/>
      <c r="P23" s="169"/>
      <c r="Q23" s="170"/>
      <c r="R23" s="170" t="s">
        <v>903</v>
      </c>
      <c r="S23" s="170"/>
      <c r="T23" s="170"/>
      <c r="U23" s="170"/>
      <c r="V23" s="170"/>
      <c r="W23" s="170"/>
      <c r="X23" s="170"/>
      <c r="Y23" s="170"/>
      <c r="Z23" s="170"/>
      <c r="AA23" s="170"/>
      <c r="AB23" s="170"/>
      <c r="AC23" s="170"/>
      <c r="AD23" s="170"/>
      <c r="AE23" s="170"/>
      <c r="AF23" s="170"/>
    </row>
    <row r="24" spans="1:32" ht="16.5" x14ac:dyDescent="0.3">
      <c r="A24" s="169" t="s">
        <v>894</v>
      </c>
      <c r="B24" s="169" t="s">
        <v>16</v>
      </c>
      <c r="C24" s="169"/>
      <c r="D24" s="169"/>
      <c r="E24" s="169"/>
      <c r="F24" s="169"/>
      <c r="G24" s="169"/>
      <c r="H24" s="169"/>
      <c r="I24" s="169"/>
      <c r="J24" s="169"/>
      <c r="K24" s="169"/>
      <c r="L24" s="169" t="s">
        <v>931</v>
      </c>
      <c r="M24" s="169"/>
      <c r="N24" s="169"/>
      <c r="O24" s="169"/>
      <c r="P24" s="169"/>
      <c r="Q24" s="170"/>
      <c r="R24" s="170"/>
      <c r="S24" s="170"/>
      <c r="T24" s="170"/>
      <c r="U24" s="170"/>
      <c r="V24" s="170"/>
      <c r="W24" s="170"/>
      <c r="X24" s="170"/>
      <c r="Y24" s="170"/>
      <c r="Z24" s="170"/>
      <c r="AA24" s="170"/>
      <c r="AB24" s="170"/>
      <c r="AC24" s="170"/>
      <c r="AD24" s="170"/>
      <c r="AE24" s="170"/>
      <c r="AF24" s="170"/>
    </row>
    <row r="25" spans="1:32" ht="16.5" x14ac:dyDescent="0.3">
      <c r="A25" s="169" t="s">
        <v>894</v>
      </c>
      <c r="B25" s="169" t="s">
        <v>17</v>
      </c>
      <c r="C25" s="169"/>
      <c r="D25" s="169"/>
      <c r="E25" s="169"/>
      <c r="F25" s="169"/>
      <c r="G25" s="169"/>
      <c r="H25" s="169"/>
      <c r="I25" s="169"/>
      <c r="J25" s="169"/>
      <c r="K25" s="169"/>
      <c r="L25" s="169" t="s">
        <v>932</v>
      </c>
      <c r="M25" s="169"/>
      <c r="N25" s="169"/>
      <c r="O25" s="169"/>
      <c r="P25" s="169"/>
      <c r="Q25" s="170"/>
      <c r="R25" s="170"/>
      <c r="S25" s="170"/>
      <c r="T25" s="170"/>
      <c r="U25" s="170"/>
      <c r="V25" s="170"/>
      <c r="W25" s="170"/>
      <c r="X25" s="170"/>
      <c r="Y25" s="170"/>
      <c r="Z25" s="170"/>
      <c r="AA25" s="170"/>
      <c r="AB25" s="170"/>
      <c r="AC25" s="170"/>
      <c r="AD25" s="170"/>
      <c r="AE25" s="170"/>
      <c r="AF25" s="170"/>
    </row>
    <row r="26" spans="1:32" ht="16.5" x14ac:dyDescent="0.3">
      <c r="A26" s="169" t="s">
        <v>933</v>
      </c>
      <c r="B26" s="169" t="s">
        <v>364</v>
      </c>
      <c r="C26" s="169" t="s">
        <v>934</v>
      </c>
      <c r="D26" s="169" t="s">
        <v>935</v>
      </c>
      <c r="E26" s="169"/>
      <c r="F26" s="169"/>
      <c r="G26" s="169"/>
      <c r="H26" s="169"/>
      <c r="I26" s="169"/>
      <c r="J26" s="169" t="s">
        <v>936</v>
      </c>
      <c r="K26" s="169" t="s">
        <v>906</v>
      </c>
      <c r="L26" s="169"/>
      <c r="M26" s="169"/>
      <c r="N26" s="169"/>
      <c r="O26" s="169"/>
      <c r="P26" s="169"/>
      <c r="Q26" s="170"/>
      <c r="R26" s="170" t="s">
        <v>903</v>
      </c>
      <c r="S26" s="170"/>
      <c r="T26" s="170"/>
      <c r="U26" s="170"/>
      <c r="V26" s="170"/>
      <c r="W26" s="170"/>
      <c r="X26" s="170"/>
      <c r="Y26" s="170"/>
      <c r="Z26" s="170"/>
      <c r="AA26" s="170"/>
      <c r="AB26" s="170"/>
      <c r="AC26" s="170"/>
      <c r="AD26" s="170"/>
      <c r="AE26" s="170"/>
      <c r="AF26" s="170"/>
    </row>
    <row r="27" spans="1:32" ht="16.5" x14ac:dyDescent="0.3">
      <c r="A27" s="169" t="s">
        <v>894</v>
      </c>
      <c r="B27" s="169" t="s">
        <v>365</v>
      </c>
      <c r="C27" s="169"/>
      <c r="D27" s="169"/>
      <c r="E27" s="169"/>
      <c r="F27" s="169"/>
      <c r="G27" s="169"/>
      <c r="H27" s="169"/>
      <c r="I27" s="169"/>
      <c r="J27" s="169"/>
      <c r="K27" s="169"/>
      <c r="L27" s="169" t="s">
        <v>937</v>
      </c>
      <c r="M27" s="169"/>
      <c r="N27" s="169"/>
      <c r="O27" s="169"/>
      <c r="P27" s="169"/>
      <c r="Q27" s="170"/>
      <c r="R27" s="170"/>
      <c r="S27" s="170"/>
      <c r="T27" s="170"/>
      <c r="U27" s="170"/>
      <c r="V27" s="170"/>
      <c r="W27" s="170"/>
      <c r="X27" s="170"/>
      <c r="Y27" s="170"/>
      <c r="Z27" s="170"/>
      <c r="AA27" s="170"/>
      <c r="AB27" s="170"/>
      <c r="AC27" s="170"/>
      <c r="AD27" s="170"/>
      <c r="AE27" s="170"/>
      <c r="AF27" s="170"/>
    </row>
    <row r="28" spans="1:32" ht="16.5" x14ac:dyDescent="0.3">
      <c r="A28" s="169" t="s">
        <v>894</v>
      </c>
      <c r="B28" s="169" t="s">
        <v>366</v>
      </c>
      <c r="C28" s="169"/>
      <c r="D28" s="169"/>
      <c r="E28" s="169"/>
      <c r="F28" s="169"/>
      <c r="G28" s="169"/>
      <c r="H28" s="169"/>
      <c r="I28" s="169"/>
      <c r="J28" s="169"/>
      <c r="K28" s="169"/>
      <c r="L28" s="169" t="s">
        <v>938</v>
      </c>
      <c r="M28" s="169"/>
      <c r="N28" s="169"/>
      <c r="O28" s="169"/>
      <c r="P28" s="169"/>
      <c r="Q28" s="170"/>
      <c r="R28" s="170"/>
      <c r="S28" s="170"/>
      <c r="T28" s="170"/>
      <c r="U28" s="170"/>
      <c r="V28" s="170"/>
      <c r="W28" s="170"/>
      <c r="X28" s="170"/>
      <c r="Y28" s="170"/>
      <c r="Z28" s="170"/>
      <c r="AA28" s="170"/>
      <c r="AB28" s="170"/>
      <c r="AC28" s="170"/>
      <c r="AD28" s="170"/>
      <c r="AE28" s="170"/>
      <c r="AF28" s="170"/>
    </row>
    <row r="29" spans="1:32" ht="16.5" x14ac:dyDescent="0.3">
      <c r="A29" s="169" t="s">
        <v>939</v>
      </c>
      <c r="B29" s="169" t="s">
        <v>18</v>
      </c>
      <c r="C29" s="169" t="s">
        <v>940</v>
      </c>
      <c r="D29" s="169" t="s">
        <v>941</v>
      </c>
      <c r="E29" s="169"/>
      <c r="F29" s="169"/>
      <c r="G29" s="169"/>
      <c r="H29" s="169"/>
      <c r="I29" s="169"/>
      <c r="J29" s="169" t="s">
        <v>936</v>
      </c>
      <c r="K29" s="169" t="s">
        <v>906</v>
      </c>
      <c r="L29" s="169"/>
      <c r="M29" s="169"/>
      <c r="N29" s="169"/>
      <c r="O29" s="169"/>
      <c r="P29" s="169"/>
      <c r="Q29" s="170"/>
      <c r="R29" s="170" t="s">
        <v>903</v>
      </c>
      <c r="S29" s="170"/>
      <c r="T29" s="170"/>
      <c r="U29" s="170"/>
      <c r="V29" s="170"/>
      <c r="W29" s="170"/>
      <c r="X29" s="170"/>
      <c r="Y29" s="170"/>
      <c r="Z29" s="170"/>
      <c r="AA29" s="170"/>
      <c r="AB29" s="170"/>
      <c r="AC29" s="170"/>
      <c r="AD29" s="170"/>
      <c r="AE29" s="170"/>
      <c r="AF29" s="170"/>
    </row>
    <row r="30" spans="1:32" ht="16.5" x14ac:dyDescent="0.3">
      <c r="A30" s="169" t="s">
        <v>907</v>
      </c>
      <c r="B30" s="169" t="s">
        <v>367</v>
      </c>
      <c r="C30" s="169" t="s">
        <v>942</v>
      </c>
      <c r="D30" s="169" t="s">
        <v>943</v>
      </c>
      <c r="E30" s="169"/>
      <c r="F30" s="169"/>
      <c r="G30" s="169"/>
      <c r="H30" s="169"/>
      <c r="I30" s="169" t="s">
        <v>944</v>
      </c>
      <c r="J30" s="169"/>
      <c r="K30" s="169" t="s">
        <v>906</v>
      </c>
      <c r="L30" s="169"/>
      <c r="M30" s="169"/>
      <c r="N30" s="169"/>
      <c r="O30" s="169"/>
      <c r="P30" s="169"/>
      <c r="Q30" s="170"/>
      <c r="R30" s="170" t="s">
        <v>903</v>
      </c>
      <c r="S30" s="170"/>
      <c r="T30" s="170"/>
      <c r="U30" s="170"/>
      <c r="V30" s="170"/>
      <c r="W30" s="170"/>
      <c r="X30" s="170"/>
      <c r="Y30" s="170"/>
      <c r="Z30" s="170"/>
      <c r="AA30" s="170"/>
      <c r="AB30" s="170"/>
      <c r="AC30" s="170"/>
      <c r="AD30" s="170"/>
      <c r="AE30" s="170"/>
      <c r="AF30" s="170"/>
    </row>
    <row r="31" spans="1:32" ht="16.5" x14ac:dyDescent="0.3">
      <c r="A31" s="169" t="s">
        <v>894</v>
      </c>
      <c r="B31" s="169" t="s">
        <v>675</v>
      </c>
      <c r="C31" s="169"/>
      <c r="D31" s="169"/>
      <c r="E31" s="169"/>
      <c r="F31" s="169"/>
      <c r="G31" s="169"/>
      <c r="H31" s="169"/>
      <c r="I31" s="169"/>
      <c r="J31" s="169"/>
      <c r="K31" s="169"/>
      <c r="L31" s="169" t="s">
        <v>945</v>
      </c>
      <c r="M31" s="169"/>
      <c r="N31" s="169"/>
      <c r="O31" s="169"/>
      <c r="P31" s="169"/>
      <c r="Q31" s="170"/>
      <c r="R31" s="170"/>
      <c r="S31" s="170"/>
      <c r="T31" s="170"/>
      <c r="U31" s="170"/>
      <c r="V31" s="170"/>
      <c r="W31" s="170"/>
      <c r="X31" s="170"/>
      <c r="Y31" s="170"/>
      <c r="Z31" s="170"/>
      <c r="AA31" s="170"/>
      <c r="AB31" s="170"/>
      <c r="AC31" s="170"/>
      <c r="AD31" s="170"/>
      <c r="AE31" s="170"/>
      <c r="AF31" s="170"/>
    </row>
    <row r="32" spans="1:32" ht="16.5" x14ac:dyDescent="0.3">
      <c r="A32" s="169" t="s">
        <v>894</v>
      </c>
      <c r="B32" s="169" t="s">
        <v>676</v>
      </c>
      <c r="C32" s="169"/>
      <c r="D32" s="169"/>
      <c r="E32" s="169"/>
      <c r="F32" s="169"/>
      <c r="G32" s="169"/>
      <c r="H32" s="169"/>
      <c r="I32" s="169"/>
      <c r="J32" s="169"/>
      <c r="K32" s="169"/>
      <c r="L32" s="169" t="s">
        <v>946</v>
      </c>
      <c r="M32" s="169"/>
      <c r="N32" s="169"/>
      <c r="O32" s="169"/>
      <c r="P32" s="169"/>
      <c r="Q32" s="170"/>
      <c r="R32" s="170"/>
      <c r="S32" s="170"/>
      <c r="T32" s="170"/>
      <c r="U32" s="170"/>
      <c r="V32" s="170"/>
      <c r="W32" s="170"/>
      <c r="X32" s="170"/>
      <c r="Y32" s="170"/>
      <c r="Z32" s="170"/>
      <c r="AA32" s="170"/>
      <c r="AB32" s="170"/>
      <c r="AC32" s="170"/>
      <c r="AD32" s="170"/>
      <c r="AE32" s="170"/>
      <c r="AF32" s="170"/>
    </row>
    <row r="33" spans="1:32" ht="16.5" x14ac:dyDescent="0.3">
      <c r="A33" s="169" t="s">
        <v>894</v>
      </c>
      <c r="B33" s="169" t="s">
        <v>564</v>
      </c>
      <c r="C33" s="169"/>
      <c r="D33" s="169"/>
      <c r="E33" s="169"/>
      <c r="F33" s="169"/>
      <c r="G33" s="169"/>
      <c r="H33" s="169"/>
      <c r="I33" s="169"/>
      <c r="J33" s="169"/>
      <c r="K33" s="169"/>
      <c r="L33" s="169" t="s">
        <v>947</v>
      </c>
      <c r="M33" s="169"/>
      <c r="N33" s="169"/>
      <c r="O33" s="169"/>
      <c r="P33" s="169"/>
      <c r="Q33" s="170"/>
      <c r="R33" s="170"/>
      <c r="S33" s="170"/>
      <c r="T33" s="170"/>
      <c r="U33" s="170"/>
      <c r="V33" s="170"/>
      <c r="W33" s="170"/>
      <c r="X33" s="170"/>
      <c r="Y33" s="170"/>
      <c r="Z33" s="170"/>
      <c r="AA33" s="170"/>
      <c r="AB33" s="170"/>
      <c r="AC33" s="170"/>
      <c r="AD33" s="170"/>
      <c r="AE33" s="170"/>
      <c r="AF33" s="170"/>
    </row>
    <row r="34" spans="1:32" ht="16.5" x14ac:dyDescent="0.3">
      <c r="A34" s="169" t="s">
        <v>948</v>
      </c>
      <c r="B34" s="169" t="s">
        <v>19</v>
      </c>
      <c r="C34" s="169" t="s">
        <v>949</v>
      </c>
      <c r="D34" s="169" t="s">
        <v>950</v>
      </c>
      <c r="E34" s="169" t="s">
        <v>951</v>
      </c>
      <c r="F34" s="169" t="s">
        <v>952</v>
      </c>
      <c r="G34" s="169"/>
      <c r="H34" s="169"/>
      <c r="I34" s="169"/>
      <c r="J34" s="169" t="s">
        <v>936</v>
      </c>
      <c r="K34" s="169" t="s">
        <v>906</v>
      </c>
      <c r="L34" s="169"/>
      <c r="M34" s="169"/>
      <c r="N34" s="169"/>
      <c r="O34" s="169"/>
      <c r="P34" s="169"/>
      <c r="Q34" s="170"/>
      <c r="R34" s="170" t="s">
        <v>903</v>
      </c>
      <c r="S34" s="170"/>
      <c r="T34" s="170"/>
      <c r="U34" s="170"/>
      <c r="V34" s="170"/>
      <c r="W34" s="170"/>
      <c r="X34" s="170"/>
      <c r="Y34" s="170"/>
      <c r="Z34" s="170"/>
      <c r="AA34" s="170"/>
      <c r="AB34" s="170"/>
      <c r="AC34" s="170"/>
      <c r="AD34" s="170"/>
      <c r="AE34" s="170"/>
      <c r="AF34" s="170"/>
    </row>
    <row r="35" spans="1:32" ht="16.5" x14ac:dyDescent="0.3">
      <c r="A35" s="169" t="s">
        <v>907</v>
      </c>
      <c r="B35" s="169" t="s">
        <v>20</v>
      </c>
      <c r="C35" s="169" t="s">
        <v>953</v>
      </c>
      <c r="D35" s="169" t="s">
        <v>954</v>
      </c>
      <c r="E35" s="169"/>
      <c r="F35" s="169"/>
      <c r="G35" s="169"/>
      <c r="H35" s="169"/>
      <c r="I35" s="169" t="s">
        <v>955</v>
      </c>
      <c r="J35" s="169"/>
      <c r="K35" s="169"/>
      <c r="L35" s="169"/>
      <c r="M35" s="169"/>
      <c r="N35" s="169"/>
      <c r="O35" s="169"/>
      <c r="P35" s="169"/>
      <c r="Q35" s="170"/>
      <c r="R35" s="170" t="s">
        <v>903</v>
      </c>
      <c r="S35" s="170"/>
      <c r="T35" s="170"/>
      <c r="U35" s="170"/>
      <c r="V35" s="170"/>
      <c r="W35" s="170"/>
      <c r="X35" s="170"/>
      <c r="Y35" s="170"/>
      <c r="Z35" s="170"/>
      <c r="AA35" s="170"/>
      <c r="AB35" s="170"/>
      <c r="AC35" s="170"/>
      <c r="AD35" s="170"/>
      <c r="AE35" s="170"/>
      <c r="AF35" s="170"/>
    </row>
    <row r="36" spans="1:32" ht="16.5" x14ac:dyDescent="0.3">
      <c r="A36" s="169" t="s">
        <v>894</v>
      </c>
      <c r="B36" s="169" t="s">
        <v>21</v>
      </c>
      <c r="C36" s="169"/>
      <c r="D36" s="169"/>
      <c r="E36" s="169"/>
      <c r="F36" s="169"/>
      <c r="G36" s="169"/>
      <c r="H36" s="169"/>
      <c r="I36" s="169"/>
      <c r="J36" s="169"/>
      <c r="K36" s="169"/>
      <c r="L36" s="169" t="s">
        <v>956</v>
      </c>
      <c r="M36" s="169"/>
      <c r="N36" s="169"/>
      <c r="O36" s="169"/>
      <c r="P36" s="169"/>
      <c r="Q36" s="170"/>
      <c r="R36" s="170"/>
      <c r="S36" s="170"/>
      <c r="T36" s="170"/>
      <c r="U36" s="170"/>
      <c r="V36" s="170"/>
      <c r="W36" s="170"/>
      <c r="X36" s="170"/>
      <c r="Y36" s="170"/>
      <c r="Z36" s="170"/>
      <c r="AA36" s="170"/>
      <c r="AB36" s="170"/>
      <c r="AC36" s="170"/>
      <c r="AD36" s="170"/>
      <c r="AE36" s="170"/>
      <c r="AF36" s="170"/>
    </row>
    <row r="37" spans="1:32" ht="16.5" x14ac:dyDescent="0.3">
      <c r="A37" s="169" t="s">
        <v>894</v>
      </c>
      <c r="B37" s="169" t="s">
        <v>22</v>
      </c>
      <c r="C37" s="169"/>
      <c r="D37" s="169"/>
      <c r="E37" s="169"/>
      <c r="F37" s="169"/>
      <c r="G37" s="169"/>
      <c r="H37" s="169"/>
      <c r="I37" s="169"/>
      <c r="J37" s="169"/>
      <c r="K37" s="169"/>
      <c r="L37" s="169" t="s">
        <v>957</v>
      </c>
      <c r="M37" s="169"/>
      <c r="N37" s="169"/>
      <c r="O37" s="169"/>
      <c r="P37" s="169"/>
      <c r="Q37" s="170"/>
      <c r="R37" s="170"/>
      <c r="S37" s="170"/>
      <c r="T37" s="170"/>
      <c r="U37" s="170"/>
      <c r="V37" s="170"/>
      <c r="W37" s="170"/>
      <c r="X37" s="170"/>
      <c r="Y37" s="170"/>
      <c r="Z37" s="170"/>
      <c r="AA37" s="170"/>
      <c r="AB37" s="170"/>
      <c r="AC37" s="170"/>
      <c r="AD37" s="170"/>
      <c r="AE37" s="170"/>
      <c r="AF37" s="170"/>
    </row>
    <row r="38" spans="1:32" ht="16.5" x14ac:dyDescent="0.3">
      <c r="A38" s="169" t="s">
        <v>894</v>
      </c>
      <c r="B38" s="169" t="s">
        <v>23</v>
      </c>
      <c r="C38" s="169"/>
      <c r="D38" s="169"/>
      <c r="E38" s="169"/>
      <c r="F38" s="169"/>
      <c r="G38" s="169"/>
      <c r="H38" s="169"/>
      <c r="I38" s="169"/>
      <c r="J38" s="169"/>
      <c r="K38" s="169"/>
      <c r="L38" s="169" t="s">
        <v>958</v>
      </c>
      <c r="M38" s="169"/>
      <c r="N38" s="169"/>
      <c r="O38" s="169"/>
      <c r="P38" s="169"/>
      <c r="Q38" s="170"/>
      <c r="R38" s="170"/>
      <c r="S38" s="170"/>
      <c r="T38" s="170"/>
      <c r="U38" s="170"/>
      <c r="V38" s="170"/>
      <c r="W38" s="170"/>
      <c r="X38" s="170"/>
      <c r="Y38" s="170"/>
      <c r="Z38" s="170"/>
      <c r="AA38" s="170"/>
      <c r="AB38" s="170"/>
      <c r="AC38" s="170"/>
      <c r="AD38" s="170"/>
      <c r="AE38" s="170"/>
      <c r="AF38" s="170"/>
    </row>
    <row r="39" spans="1:32" ht="16.5" x14ac:dyDescent="0.3">
      <c r="A39" s="169" t="s">
        <v>959</v>
      </c>
      <c r="B39" s="169" t="s">
        <v>368</v>
      </c>
      <c r="C39" s="169" t="s">
        <v>960</v>
      </c>
      <c r="D39" s="169" t="s">
        <v>3312</v>
      </c>
      <c r="E39" s="169" t="s">
        <v>961</v>
      </c>
      <c r="F39" s="169" t="s">
        <v>3313</v>
      </c>
      <c r="G39" s="169"/>
      <c r="H39" s="169"/>
      <c r="I39" s="169"/>
      <c r="J39" s="169"/>
      <c r="K39" s="169"/>
      <c r="L39" s="169"/>
      <c r="M39" s="169"/>
      <c r="N39" s="169"/>
      <c r="O39" s="169"/>
      <c r="P39" s="169"/>
      <c r="Q39" s="170"/>
      <c r="R39" s="170" t="s">
        <v>903</v>
      </c>
      <c r="S39" s="170"/>
      <c r="T39" s="170"/>
      <c r="U39" s="170"/>
      <c r="V39" s="170"/>
      <c r="W39" s="170"/>
      <c r="X39" s="170"/>
      <c r="Y39" s="170"/>
      <c r="Z39" s="170"/>
      <c r="AA39" s="170"/>
      <c r="AB39" s="170"/>
      <c r="AC39" s="170"/>
      <c r="AD39" s="170"/>
      <c r="AE39" s="170"/>
      <c r="AF39" s="170"/>
    </row>
    <row r="40" spans="1:32" ht="16.5" x14ac:dyDescent="0.3">
      <c r="A40" s="169"/>
      <c r="B40" s="169"/>
      <c r="C40" s="169"/>
      <c r="D40" s="169"/>
      <c r="E40" s="169"/>
      <c r="F40" s="169"/>
      <c r="G40" s="169"/>
      <c r="H40" s="169"/>
      <c r="I40" s="169"/>
      <c r="J40" s="169"/>
      <c r="K40" s="169"/>
      <c r="L40" s="169"/>
      <c r="M40" s="169"/>
      <c r="N40" s="169"/>
      <c r="O40" s="169"/>
      <c r="P40" s="169"/>
      <c r="Q40" s="170"/>
      <c r="R40" s="170"/>
      <c r="S40" s="170"/>
      <c r="T40" s="170"/>
      <c r="U40" s="170"/>
      <c r="V40" s="170"/>
      <c r="W40" s="170"/>
      <c r="X40" s="170"/>
      <c r="Y40" s="170"/>
      <c r="Z40" s="170"/>
      <c r="AA40" s="170"/>
      <c r="AB40" s="170"/>
      <c r="AC40" s="170"/>
      <c r="AD40" s="170"/>
      <c r="AE40" s="170"/>
      <c r="AF40" s="170"/>
    </row>
    <row r="41" spans="1:32" ht="16.5" x14ac:dyDescent="0.3">
      <c r="A41" s="169" t="s">
        <v>962</v>
      </c>
      <c r="B41" s="169" t="s">
        <v>369</v>
      </c>
      <c r="C41" s="169" t="s">
        <v>963</v>
      </c>
      <c r="D41" s="169" t="s">
        <v>3314</v>
      </c>
      <c r="E41" s="169"/>
      <c r="F41" s="169"/>
      <c r="G41" s="169"/>
      <c r="H41" s="169"/>
      <c r="I41" s="169"/>
      <c r="J41" s="169"/>
      <c r="K41" s="169"/>
      <c r="L41" s="169"/>
      <c r="M41" s="169"/>
      <c r="N41" s="169"/>
      <c r="O41" s="169"/>
      <c r="P41" s="169"/>
      <c r="Q41" s="170"/>
      <c r="R41" s="170" t="s">
        <v>903</v>
      </c>
      <c r="S41" s="170"/>
      <c r="T41" s="170"/>
      <c r="U41" s="170"/>
      <c r="V41" s="170"/>
      <c r="W41" s="170"/>
      <c r="X41" s="170"/>
      <c r="Y41" s="170"/>
      <c r="Z41" s="170"/>
      <c r="AA41" s="170"/>
      <c r="AB41" s="170"/>
      <c r="AC41" s="170"/>
      <c r="AD41" s="170"/>
      <c r="AE41" s="170"/>
      <c r="AF41" s="170"/>
    </row>
    <row r="42" spans="1:32" ht="16.5" x14ac:dyDescent="0.3">
      <c r="A42" s="169"/>
      <c r="B42" s="169"/>
      <c r="C42" s="169"/>
      <c r="D42" s="169"/>
      <c r="E42" s="169"/>
      <c r="F42" s="169"/>
      <c r="G42" s="169"/>
      <c r="H42" s="169"/>
      <c r="I42" s="169"/>
      <c r="J42" s="169"/>
      <c r="K42" s="169"/>
      <c r="L42" s="169"/>
      <c r="M42" s="169"/>
      <c r="N42" s="169"/>
      <c r="O42" s="169"/>
      <c r="P42" s="169"/>
      <c r="Q42" s="170"/>
      <c r="R42" s="170"/>
      <c r="S42" s="170"/>
      <c r="T42" s="170"/>
      <c r="U42" s="170"/>
      <c r="V42" s="170"/>
      <c r="W42" s="170"/>
      <c r="X42" s="170"/>
      <c r="Y42" s="170"/>
      <c r="Z42" s="170"/>
      <c r="AA42" s="170"/>
      <c r="AB42" s="170"/>
      <c r="AC42" s="170"/>
      <c r="AD42" s="170"/>
      <c r="AE42" s="170"/>
      <c r="AF42" s="170"/>
    </row>
    <row r="43" spans="1:32" ht="16.5" x14ac:dyDescent="0.3">
      <c r="A43" s="169" t="s">
        <v>964</v>
      </c>
      <c r="B43" s="169" t="s">
        <v>24</v>
      </c>
      <c r="C43" s="169" t="s">
        <v>965</v>
      </c>
      <c r="D43" s="169" t="s">
        <v>3315</v>
      </c>
      <c r="E43" s="169"/>
      <c r="F43" s="169"/>
      <c r="G43" s="169"/>
      <c r="H43" s="169"/>
      <c r="I43" s="169"/>
      <c r="J43" s="169"/>
      <c r="K43" s="169"/>
      <c r="L43" s="169"/>
      <c r="M43" s="169"/>
      <c r="N43" s="169"/>
      <c r="O43" s="169"/>
      <c r="P43" s="169"/>
      <c r="Q43" s="170"/>
      <c r="R43" s="170" t="s">
        <v>903</v>
      </c>
      <c r="S43" s="170"/>
      <c r="T43" s="170"/>
      <c r="U43" s="170"/>
      <c r="V43" s="170"/>
      <c r="W43" s="170"/>
      <c r="X43" s="170"/>
      <c r="Y43" s="170"/>
      <c r="Z43" s="170"/>
      <c r="AA43" s="170"/>
      <c r="AB43" s="170"/>
      <c r="AC43" s="170"/>
      <c r="AD43" s="170"/>
      <c r="AE43" s="170"/>
      <c r="AF43" s="170"/>
    </row>
    <row r="44" spans="1:32" ht="16.5" x14ac:dyDescent="0.3">
      <c r="A44" s="169" t="s">
        <v>966</v>
      </c>
      <c r="B44" s="169" t="s">
        <v>25</v>
      </c>
      <c r="C44" s="169" t="s">
        <v>967</v>
      </c>
      <c r="D44" s="169" t="s">
        <v>3316</v>
      </c>
      <c r="E44" s="169"/>
      <c r="F44" s="169"/>
      <c r="G44" s="169"/>
      <c r="H44" s="169"/>
      <c r="I44" s="169" t="s">
        <v>968</v>
      </c>
      <c r="J44" s="169"/>
      <c r="K44" s="169"/>
      <c r="L44" s="171"/>
      <c r="M44" s="171"/>
      <c r="N44" s="171"/>
      <c r="O44" s="171"/>
      <c r="P44" s="171"/>
      <c r="Q44" s="170"/>
      <c r="R44" s="170"/>
      <c r="S44" s="170"/>
      <c r="T44" s="170"/>
      <c r="U44" s="170"/>
      <c r="V44" s="170"/>
      <c r="W44" s="170"/>
      <c r="X44" s="170"/>
      <c r="Y44" s="170"/>
      <c r="Z44" s="170"/>
      <c r="AA44" s="170"/>
      <c r="AB44" s="170"/>
      <c r="AC44" s="170"/>
      <c r="AD44" s="170"/>
      <c r="AE44" s="170"/>
      <c r="AF44" s="170"/>
    </row>
    <row r="45" spans="1:32" ht="16.5" x14ac:dyDescent="0.3">
      <c r="A45" s="169" t="s">
        <v>964</v>
      </c>
      <c r="B45" s="169" t="s">
        <v>26</v>
      </c>
      <c r="C45" s="169" t="s">
        <v>969</v>
      </c>
      <c r="D45" s="169" t="s">
        <v>970</v>
      </c>
      <c r="E45" s="169"/>
      <c r="F45" s="169"/>
      <c r="G45" s="169"/>
      <c r="H45" s="169"/>
      <c r="I45" s="169"/>
      <c r="J45" s="169"/>
      <c r="K45" s="169"/>
      <c r="L45" s="169"/>
      <c r="M45" s="169"/>
      <c r="N45" s="169"/>
      <c r="O45" s="169"/>
      <c r="P45" s="169"/>
      <c r="Q45" s="170"/>
      <c r="R45" s="170" t="s">
        <v>903</v>
      </c>
      <c r="S45" s="170"/>
      <c r="T45" s="170"/>
      <c r="U45" s="170"/>
      <c r="V45" s="170"/>
      <c r="W45" s="170"/>
      <c r="X45" s="170"/>
      <c r="Y45" s="170"/>
      <c r="Z45" s="170"/>
      <c r="AA45" s="170"/>
      <c r="AB45" s="170"/>
      <c r="AC45" s="170"/>
      <c r="AD45" s="170"/>
      <c r="AE45" s="170"/>
      <c r="AF45" s="170"/>
    </row>
    <row r="46" spans="1:32" ht="16.5" x14ac:dyDescent="0.3">
      <c r="A46" s="169" t="s">
        <v>966</v>
      </c>
      <c r="B46" s="169" t="s">
        <v>27</v>
      </c>
      <c r="C46" s="169" t="s">
        <v>971</v>
      </c>
      <c r="D46" s="169" t="s">
        <v>3317</v>
      </c>
      <c r="E46" s="169"/>
      <c r="F46" s="169"/>
      <c r="G46" s="169"/>
      <c r="H46" s="169"/>
      <c r="I46" s="169" t="s">
        <v>972</v>
      </c>
      <c r="J46" s="169"/>
      <c r="K46" s="169"/>
      <c r="L46" s="171"/>
      <c r="M46" s="171"/>
      <c r="N46" s="171"/>
      <c r="O46" s="171"/>
      <c r="P46" s="171"/>
      <c r="Q46" s="170"/>
      <c r="R46" s="170"/>
      <c r="S46" s="170"/>
      <c r="T46" s="170"/>
      <c r="U46" s="170"/>
      <c r="V46" s="170"/>
      <c r="W46" s="170"/>
      <c r="X46" s="170"/>
      <c r="Y46" s="170"/>
      <c r="Z46" s="170"/>
      <c r="AA46" s="170"/>
      <c r="AB46" s="170"/>
      <c r="AC46" s="170"/>
      <c r="AD46" s="170"/>
      <c r="AE46" s="170"/>
      <c r="AF46" s="170"/>
    </row>
    <row r="47" spans="1:32" ht="16.5" x14ac:dyDescent="0.3">
      <c r="A47" s="169"/>
      <c r="B47" s="169"/>
      <c r="C47" s="169"/>
      <c r="D47" s="169"/>
      <c r="E47" s="169"/>
      <c r="F47" s="169"/>
      <c r="G47" s="169"/>
      <c r="H47" s="169"/>
      <c r="I47" s="169"/>
      <c r="J47" s="169"/>
      <c r="K47" s="169"/>
      <c r="L47" s="169"/>
      <c r="M47" s="169"/>
      <c r="N47" s="169"/>
      <c r="O47" s="169"/>
      <c r="P47" s="169"/>
      <c r="Q47" s="170"/>
      <c r="R47" s="170"/>
      <c r="S47" s="170"/>
      <c r="T47" s="170"/>
      <c r="U47" s="170"/>
      <c r="V47" s="170"/>
      <c r="W47" s="170"/>
      <c r="X47" s="170"/>
      <c r="Y47" s="170"/>
      <c r="Z47" s="170"/>
      <c r="AA47" s="170"/>
      <c r="AB47" s="170"/>
      <c r="AC47" s="170"/>
      <c r="AD47" s="170"/>
      <c r="AE47" s="170"/>
      <c r="AF47" s="170"/>
    </row>
    <row r="48" spans="1:32" ht="16.5" x14ac:dyDescent="0.3">
      <c r="A48" s="169"/>
      <c r="B48" s="169"/>
      <c r="C48" s="169"/>
      <c r="D48" s="169"/>
      <c r="E48" s="169"/>
      <c r="F48" s="169"/>
      <c r="G48" s="169"/>
      <c r="H48" s="169"/>
      <c r="I48" s="169"/>
      <c r="J48" s="169"/>
      <c r="K48" s="169"/>
      <c r="L48" s="171"/>
      <c r="M48" s="171"/>
      <c r="N48" s="171"/>
      <c r="O48" s="171"/>
      <c r="P48" s="171"/>
      <c r="Q48" s="170"/>
      <c r="R48" s="170"/>
      <c r="S48" s="170"/>
      <c r="T48" s="170"/>
      <c r="U48" s="170"/>
      <c r="V48" s="170"/>
      <c r="W48" s="170"/>
      <c r="X48" s="170"/>
      <c r="Y48" s="170"/>
      <c r="Z48" s="170"/>
      <c r="AA48" s="170"/>
      <c r="AB48" s="170"/>
      <c r="AC48" s="170"/>
      <c r="AD48" s="170"/>
      <c r="AE48" s="170"/>
      <c r="AF48" s="170"/>
    </row>
    <row r="49" spans="1:32" ht="16.5" x14ac:dyDescent="0.3">
      <c r="A49" s="169" t="s">
        <v>973</v>
      </c>
      <c r="B49" s="169" t="s">
        <v>370</v>
      </c>
      <c r="C49" s="169" t="s">
        <v>974</v>
      </c>
      <c r="D49" s="169" t="s">
        <v>3318</v>
      </c>
      <c r="E49" s="169"/>
      <c r="F49" s="169"/>
      <c r="G49" s="169"/>
      <c r="H49" s="169"/>
      <c r="I49" s="169"/>
      <c r="J49" s="169"/>
      <c r="K49" s="169"/>
      <c r="L49" s="171"/>
      <c r="M49" s="171"/>
      <c r="N49" s="171"/>
      <c r="O49" s="171"/>
      <c r="P49" s="171"/>
      <c r="Q49" s="170"/>
      <c r="R49" s="170" t="s">
        <v>903</v>
      </c>
      <c r="S49" s="170"/>
      <c r="T49" s="170"/>
      <c r="U49" s="170"/>
      <c r="V49" s="170"/>
      <c r="W49" s="170"/>
      <c r="X49" s="170"/>
      <c r="Y49" s="170"/>
      <c r="Z49" s="170"/>
      <c r="AA49" s="170"/>
      <c r="AB49" s="170"/>
      <c r="AC49" s="170"/>
      <c r="AD49" s="170"/>
      <c r="AE49" s="170"/>
      <c r="AF49" s="170"/>
    </row>
    <row r="50" spans="1:32" ht="16.5" x14ac:dyDescent="0.3">
      <c r="A50" s="169" t="s">
        <v>975</v>
      </c>
      <c r="B50" s="169" t="s">
        <v>897</v>
      </c>
      <c r="C50" s="169"/>
      <c r="D50" s="169"/>
      <c r="E50" s="169"/>
      <c r="F50" s="169"/>
      <c r="G50" s="169"/>
      <c r="H50" s="169"/>
      <c r="I50" s="169"/>
      <c r="J50" s="169"/>
      <c r="K50" s="169"/>
      <c r="L50" s="171"/>
      <c r="M50" s="171"/>
      <c r="N50" s="171"/>
      <c r="O50" s="171"/>
      <c r="P50" s="171"/>
      <c r="Q50" s="170"/>
      <c r="R50" s="170"/>
      <c r="S50" s="170"/>
      <c r="T50" s="170"/>
      <c r="U50" s="170"/>
      <c r="V50" s="170"/>
      <c r="W50" s="170"/>
      <c r="X50" s="170"/>
      <c r="Y50" s="170"/>
      <c r="Z50" s="170"/>
      <c r="AA50" s="170"/>
      <c r="AB50" s="170"/>
      <c r="AC50" s="170"/>
      <c r="AD50" s="170"/>
      <c r="AE50" s="170"/>
      <c r="AF50" s="170"/>
    </row>
    <row r="51" spans="1:32" ht="16.5" x14ac:dyDescent="0.3">
      <c r="A51" s="169"/>
      <c r="B51" s="169"/>
      <c r="C51" s="169"/>
      <c r="D51" s="169"/>
      <c r="E51" s="169"/>
      <c r="F51" s="169"/>
      <c r="G51" s="169"/>
      <c r="H51" s="169"/>
      <c r="I51" s="169"/>
      <c r="J51" s="169"/>
      <c r="K51" s="169"/>
      <c r="L51" s="172"/>
      <c r="M51" s="172"/>
      <c r="N51" s="172"/>
      <c r="O51" s="172"/>
      <c r="P51" s="172"/>
      <c r="Q51" s="170"/>
      <c r="R51" s="170"/>
      <c r="S51" s="170"/>
      <c r="T51" s="170"/>
      <c r="U51" s="170"/>
      <c r="V51" s="170"/>
      <c r="W51" s="170"/>
      <c r="X51" s="170"/>
      <c r="Y51" s="170"/>
      <c r="Z51" s="170"/>
      <c r="AA51" s="170"/>
      <c r="AB51" s="170"/>
      <c r="AC51" s="170"/>
      <c r="AD51" s="170"/>
      <c r="AE51" s="170"/>
      <c r="AF51" s="170"/>
    </row>
    <row r="52" spans="1:32" ht="16.5" x14ac:dyDescent="0.3">
      <c r="A52" s="169" t="s">
        <v>896</v>
      </c>
      <c r="B52" s="169" t="s">
        <v>976</v>
      </c>
      <c r="C52" s="169"/>
      <c r="D52" s="169"/>
      <c r="E52" s="169"/>
      <c r="F52" s="169"/>
      <c r="G52" s="169"/>
      <c r="H52" s="169"/>
      <c r="I52" s="169" t="s">
        <v>977</v>
      </c>
      <c r="J52" s="169"/>
      <c r="K52" s="169"/>
      <c r="L52" s="172"/>
      <c r="M52" s="172"/>
      <c r="N52" s="172"/>
      <c r="O52" s="172"/>
      <c r="P52" s="172"/>
      <c r="Q52" s="170"/>
      <c r="R52" s="170"/>
      <c r="S52" s="170"/>
      <c r="T52" s="170"/>
      <c r="U52" s="170"/>
      <c r="V52" s="170"/>
      <c r="W52" s="170"/>
      <c r="X52" s="170"/>
      <c r="Y52" s="170"/>
      <c r="Z52" s="170"/>
      <c r="AA52" s="170"/>
      <c r="AB52" s="170"/>
      <c r="AC52" s="170"/>
      <c r="AD52" s="170"/>
      <c r="AE52" s="170"/>
      <c r="AF52" s="170"/>
    </row>
    <row r="53" spans="1:32" ht="16.5" x14ac:dyDescent="0.3">
      <c r="A53" s="169"/>
      <c r="B53" s="169"/>
      <c r="C53" s="169"/>
      <c r="D53" s="169"/>
      <c r="E53" s="169"/>
      <c r="F53" s="169"/>
      <c r="G53" s="169"/>
      <c r="H53" s="169"/>
      <c r="I53" s="169"/>
      <c r="J53" s="169"/>
      <c r="K53" s="169"/>
      <c r="L53" s="172"/>
      <c r="M53" s="172"/>
      <c r="N53" s="172"/>
      <c r="O53" s="172"/>
      <c r="P53" s="172"/>
      <c r="Q53" s="170"/>
      <c r="R53" s="170"/>
      <c r="S53" s="170"/>
      <c r="T53" s="170"/>
      <c r="U53" s="170"/>
      <c r="V53" s="170"/>
      <c r="W53" s="170"/>
      <c r="X53" s="170"/>
      <c r="Y53" s="170"/>
      <c r="Z53" s="170"/>
      <c r="AA53" s="170"/>
      <c r="AB53" s="170"/>
      <c r="AC53" s="170"/>
      <c r="AD53" s="170"/>
      <c r="AE53" s="170"/>
      <c r="AF53" s="170"/>
    </row>
    <row r="54" spans="1:32" ht="16.5" x14ac:dyDescent="0.3">
      <c r="A54" s="169" t="s">
        <v>896</v>
      </c>
      <c r="B54" s="169" t="s">
        <v>978</v>
      </c>
      <c r="C54" s="169"/>
      <c r="D54" s="169"/>
      <c r="E54" s="169"/>
      <c r="F54" s="169"/>
      <c r="G54" s="169"/>
      <c r="H54" s="169"/>
      <c r="I54" s="169" t="s">
        <v>979</v>
      </c>
      <c r="J54" s="169"/>
      <c r="K54" s="169"/>
      <c r="L54" s="172"/>
      <c r="M54" s="172"/>
      <c r="N54" s="172"/>
      <c r="O54" s="172"/>
      <c r="P54" s="172"/>
      <c r="Q54" s="170"/>
      <c r="R54" s="170"/>
      <c r="S54" s="170"/>
      <c r="T54" s="170"/>
      <c r="U54" s="170"/>
      <c r="V54" s="170"/>
      <c r="W54" s="170"/>
      <c r="X54" s="170"/>
      <c r="Y54" s="170"/>
      <c r="Z54" s="170"/>
      <c r="AA54" s="170"/>
      <c r="AB54" s="170"/>
      <c r="AC54" s="170"/>
      <c r="AD54" s="170"/>
      <c r="AE54" s="170"/>
      <c r="AF54" s="170"/>
    </row>
    <row r="55" spans="1:32" ht="16.5" x14ac:dyDescent="0.3">
      <c r="A55" s="169"/>
      <c r="B55" s="169"/>
      <c r="C55" s="169"/>
      <c r="D55" s="169"/>
      <c r="E55" s="169"/>
      <c r="F55" s="169"/>
      <c r="G55" s="169"/>
      <c r="H55" s="169"/>
      <c r="I55" s="169"/>
      <c r="J55" s="169"/>
      <c r="K55" s="169"/>
      <c r="L55" s="172"/>
      <c r="M55" s="172"/>
      <c r="N55" s="172"/>
      <c r="O55" s="172"/>
      <c r="P55" s="172"/>
      <c r="Q55" s="170"/>
      <c r="R55" s="170"/>
      <c r="S55" s="170"/>
      <c r="T55" s="170"/>
      <c r="U55" s="170"/>
      <c r="V55" s="170"/>
      <c r="W55" s="170"/>
      <c r="X55" s="170"/>
      <c r="Y55" s="170"/>
      <c r="Z55" s="170"/>
      <c r="AA55" s="170"/>
      <c r="AB55" s="170"/>
      <c r="AC55" s="170"/>
      <c r="AD55" s="170"/>
      <c r="AE55" s="170"/>
      <c r="AF55" s="170"/>
    </row>
    <row r="56" spans="1:32" ht="16.5" x14ac:dyDescent="0.3">
      <c r="A56" s="169" t="s">
        <v>896</v>
      </c>
      <c r="B56" s="169" t="s">
        <v>980</v>
      </c>
      <c r="C56" s="169" t="s">
        <v>981</v>
      </c>
      <c r="D56" s="169" t="s">
        <v>982</v>
      </c>
      <c r="E56" s="169"/>
      <c r="F56" s="169"/>
      <c r="G56" s="169"/>
      <c r="H56" s="169"/>
      <c r="I56" s="169"/>
      <c r="J56" s="169"/>
      <c r="K56" s="169"/>
      <c r="L56" s="169"/>
      <c r="M56" s="169"/>
      <c r="N56" s="169"/>
      <c r="O56" s="169"/>
      <c r="P56" s="169"/>
      <c r="Q56" s="170"/>
      <c r="R56" s="170"/>
      <c r="S56" s="170"/>
      <c r="T56" s="170"/>
      <c r="U56" s="170"/>
      <c r="V56" s="170"/>
      <c r="W56" s="170"/>
      <c r="X56" s="170"/>
      <c r="Y56" s="170"/>
      <c r="Z56" s="170"/>
      <c r="AA56" s="170"/>
      <c r="AB56" s="170"/>
      <c r="AC56" s="170"/>
      <c r="AD56" s="170"/>
      <c r="AE56" s="170"/>
      <c r="AF56" s="170"/>
    </row>
    <row r="57" spans="1:32" ht="16.5" x14ac:dyDescent="0.3">
      <c r="A57" s="169" t="s">
        <v>907</v>
      </c>
      <c r="B57" s="169" t="s">
        <v>28</v>
      </c>
      <c r="C57" s="169" t="s">
        <v>983</v>
      </c>
      <c r="D57" s="169" t="s">
        <v>3319</v>
      </c>
      <c r="E57" s="169" t="s">
        <v>984</v>
      </c>
      <c r="F57" s="169" t="s">
        <v>3320</v>
      </c>
      <c r="G57" s="169"/>
      <c r="H57" s="169"/>
      <c r="I57" s="169"/>
      <c r="J57" s="169"/>
      <c r="K57" s="169"/>
      <c r="L57" s="169"/>
      <c r="M57" s="169"/>
      <c r="N57" s="169"/>
      <c r="O57" s="169"/>
      <c r="P57" s="169"/>
      <c r="Q57" s="170"/>
      <c r="R57" s="170" t="s">
        <v>903</v>
      </c>
      <c r="S57" s="170"/>
      <c r="T57" s="170"/>
      <c r="U57" s="170"/>
      <c r="V57" s="170"/>
      <c r="W57" s="170"/>
      <c r="X57" s="170"/>
      <c r="Y57" s="170"/>
      <c r="Z57" s="170"/>
      <c r="AA57" s="170"/>
      <c r="AB57" s="170"/>
      <c r="AC57" s="170"/>
      <c r="AD57" s="170"/>
      <c r="AE57" s="170"/>
      <c r="AF57" s="170"/>
    </row>
    <row r="58" spans="1:32" ht="16.5" x14ac:dyDescent="0.3">
      <c r="A58" s="169" t="s">
        <v>907</v>
      </c>
      <c r="B58" s="169" t="s">
        <v>29</v>
      </c>
      <c r="C58" s="169" t="s">
        <v>985</v>
      </c>
      <c r="D58" s="169" t="s">
        <v>3321</v>
      </c>
      <c r="E58" s="169" t="s">
        <v>986</v>
      </c>
      <c r="F58" s="169" t="s">
        <v>987</v>
      </c>
      <c r="G58" s="169"/>
      <c r="H58" s="169"/>
      <c r="I58" s="169"/>
      <c r="J58" s="169"/>
      <c r="K58" s="169" t="s">
        <v>988</v>
      </c>
      <c r="L58" s="172"/>
      <c r="M58" s="172"/>
      <c r="N58" s="172"/>
      <c r="O58" s="172"/>
      <c r="P58" s="172"/>
      <c r="Q58" s="170"/>
      <c r="R58" s="170" t="s">
        <v>903</v>
      </c>
      <c r="S58" s="170"/>
      <c r="T58" s="170"/>
      <c r="U58" s="170"/>
      <c r="V58" s="170"/>
      <c r="W58" s="170"/>
      <c r="X58" s="170"/>
      <c r="Y58" s="170"/>
      <c r="Z58" s="170"/>
      <c r="AA58" s="170"/>
      <c r="AB58" s="170"/>
      <c r="AC58" s="170"/>
      <c r="AD58" s="170"/>
      <c r="AE58" s="170"/>
      <c r="AF58" s="170"/>
    </row>
    <row r="59" spans="1:32" ht="16.5" x14ac:dyDescent="0.3">
      <c r="A59" s="169" t="s">
        <v>989</v>
      </c>
      <c r="B59" s="169" t="s">
        <v>371</v>
      </c>
      <c r="C59" s="169" t="s">
        <v>990</v>
      </c>
      <c r="D59" s="169" t="s">
        <v>991</v>
      </c>
      <c r="E59" s="169"/>
      <c r="F59" s="169"/>
      <c r="G59" s="169"/>
      <c r="H59" s="169"/>
      <c r="I59" s="169"/>
      <c r="J59" s="169"/>
      <c r="K59" s="169"/>
      <c r="L59" s="172"/>
      <c r="M59" s="172"/>
      <c r="N59" s="172"/>
      <c r="O59" s="172"/>
      <c r="P59" s="172"/>
      <c r="Q59" s="170"/>
      <c r="R59" s="170" t="s">
        <v>903</v>
      </c>
      <c r="S59" s="170"/>
      <c r="T59" s="170"/>
      <c r="U59" s="170"/>
      <c r="V59" s="170"/>
      <c r="W59" s="170"/>
      <c r="X59" s="170"/>
      <c r="Y59" s="170"/>
      <c r="Z59" s="170"/>
      <c r="AA59" s="170"/>
      <c r="AB59" s="170"/>
      <c r="AC59" s="170"/>
      <c r="AD59" s="170"/>
      <c r="AE59" s="170"/>
      <c r="AF59" s="170"/>
    </row>
    <row r="60" spans="1:32" ht="16.5" x14ac:dyDescent="0.3">
      <c r="A60" s="169" t="s">
        <v>966</v>
      </c>
      <c r="B60" s="169" t="s">
        <v>372</v>
      </c>
      <c r="C60" s="169" t="s">
        <v>992</v>
      </c>
      <c r="D60" s="169" t="s">
        <v>993</v>
      </c>
      <c r="E60" s="169"/>
      <c r="F60" s="169"/>
      <c r="G60" s="169"/>
      <c r="H60" s="169"/>
      <c r="I60" s="169" t="s">
        <v>994</v>
      </c>
      <c r="J60" s="169"/>
      <c r="K60" s="169"/>
      <c r="L60" s="172"/>
      <c r="M60" s="172"/>
      <c r="N60" s="172"/>
      <c r="O60" s="172"/>
      <c r="P60" s="172"/>
      <c r="Q60" s="170"/>
      <c r="R60" s="170"/>
      <c r="S60" s="170"/>
      <c r="T60" s="170"/>
      <c r="U60" s="170"/>
      <c r="V60" s="170"/>
      <c r="W60" s="170"/>
      <c r="X60" s="170"/>
      <c r="Y60" s="170"/>
      <c r="Z60" s="170"/>
      <c r="AA60" s="170"/>
      <c r="AB60" s="170"/>
      <c r="AC60" s="170"/>
      <c r="AD60" s="170"/>
      <c r="AE60" s="170"/>
      <c r="AF60" s="170"/>
    </row>
    <row r="61" spans="1:32" ht="16.5" x14ac:dyDescent="0.3">
      <c r="A61" s="169" t="s">
        <v>995</v>
      </c>
      <c r="B61" s="169" t="s">
        <v>30</v>
      </c>
      <c r="C61" s="169" t="s">
        <v>996</v>
      </c>
      <c r="D61" s="169" t="s">
        <v>997</v>
      </c>
      <c r="E61" s="169"/>
      <c r="F61" s="169"/>
      <c r="G61" s="169" t="s">
        <v>998</v>
      </c>
      <c r="H61" s="169"/>
      <c r="I61" s="169"/>
      <c r="J61" s="169"/>
      <c r="K61" s="169"/>
      <c r="L61" s="172"/>
      <c r="M61" s="172"/>
      <c r="N61" s="172"/>
      <c r="O61" s="172"/>
      <c r="P61" s="172"/>
      <c r="Q61" s="170"/>
      <c r="R61" s="170" t="s">
        <v>903</v>
      </c>
      <c r="S61" s="170"/>
      <c r="T61" s="170"/>
      <c r="U61" s="170"/>
      <c r="V61" s="170"/>
      <c r="W61" s="170"/>
      <c r="X61" s="170"/>
      <c r="Y61" s="170"/>
      <c r="Z61" s="170"/>
      <c r="AA61" s="170"/>
      <c r="AB61" s="170"/>
      <c r="AC61" s="170"/>
      <c r="AD61" s="170"/>
      <c r="AE61" s="170"/>
      <c r="AF61" s="170"/>
    </row>
    <row r="62" spans="1:32" ht="16.5" x14ac:dyDescent="0.3">
      <c r="A62" s="169" t="s">
        <v>894</v>
      </c>
      <c r="B62" s="169" t="s">
        <v>31</v>
      </c>
      <c r="C62" s="169"/>
      <c r="D62" s="169"/>
      <c r="E62" s="169"/>
      <c r="F62" s="169"/>
      <c r="G62" s="169"/>
      <c r="H62" s="169"/>
      <c r="I62" s="169"/>
      <c r="J62" s="169"/>
      <c r="K62" s="169"/>
      <c r="L62" s="171" t="s">
        <v>999</v>
      </c>
      <c r="M62" s="171"/>
      <c r="N62" s="171"/>
      <c r="O62" s="171"/>
      <c r="P62" s="171"/>
      <c r="Q62" s="170"/>
      <c r="R62" s="170"/>
      <c r="S62" s="170"/>
      <c r="T62" s="170"/>
      <c r="U62" s="170"/>
      <c r="V62" s="170"/>
      <c r="W62" s="170"/>
      <c r="X62" s="170"/>
      <c r="Y62" s="170"/>
      <c r="Z62" s="170"/>
      <c r="AA62" s="170"/>
      <c r="AB62" s="170"/>
      <c r="AC62" s="170"/>
      <c r="AD62" s="170"/>
      <c r="AE62" s="170"/>
      <c r="AF62" s="170"/>
    </row>
    <row r="63" spans="1:32" ht="16.5" x14ac:dyDescent="0.3">
      <c r="A63" s="169" t="s">
        <v>894</v>
      </c>
      <c r="B63" s="169" t="s">
        <v>32</v>
      </c>
      <c r="C63" s="169"/>
      <c r="D63" s="169"/>
      <c r="E63" s="169"/>
      <c r="F63" s="169"/>
      <c r="G63" s="169"/>
      <c r="H63" s="169"/>
      <c r="I63" s="169"/>
      <c r="J63" s="169"/>
      <c r="K63" s="169"/>
      <c r="L63" s="173" t="s">
        <v>1000</v>
      </c>
      <c r="Q63" s="170"/>
      <c r="R63" s="170"/>
      <c r="S63" s="170"/>
      <c r="T63" s="170"/>
      <c r="U63" s="170"/>
      <c r="V63" s="170"/>
      <c r="W63" s="170"/>
      <c r="X63" s="170"/>
      <c r="Y63" s="170"/>
      <c r="Z63" s="170"/>
      <c r="AA63" s="170"/>
      <c r="AB63" s="170"/>
      <c r="AC63" s="170"/>
      <c r="AD63" s="170"/>
      <c r="AE63" s="170"/>
      <c r="AF63" s="170"/>
    </row>
    <row r="64" spans="1:32" ht="16.5" x14ac:dyDescent="0.3">
      <c r="A64" s="169" t="s">
        <v>1001</v>
      </c>
      <c r="B64" s="169" t="s">
        <v>33</v>
      </c>
      <c r="C64" s="169" t="s">
        <v>1002</v>
      </c>
      <c r="D64" s="169" t="s">
        <v>3322</v>
      </c>
      <c r="E64" s="169" t="s">
        <v>1003</v>
      </c>
      <c r="F64" s="169" t="s">
        <v>1004</v>
      </c>
      <c r="G64" s="169"/>
      <c r="H64" s="169"/>
      <c r="I64" s="169"/>
      <c r="J64" s="169"/>
      <c r="K64" s="169"/>
      <c r="L64" s="171"/>
      <c r="M64" s="171"/>
      <c r="N64" s="171"/>
      <c r="O64" s="171"/>
      <c r="P64" s="171"/>
      <c r="Q64" s="170"/>
      <c r="R64" s="170" t="s">
        <v>903</v>
      </c>
      <c r="S64" s="170"/>
      <c r="T64" s="170"/>
      <c r="U64" s="170"/>
      <c r="V64" s="170"/>
      <c r="W64" s="170"/>
      <c r="X64" s="170"/>
      <c r="Y64" s="170"/>
      <c r="Z64" s="170"/>
      <c r="AA64" s="170"/>
      <c r="AB64" s="170"/>
      <c r="AC64" s="170"/>
      <c r="AD64" s="170"/>
      <c r="AE64" s="170"/>
      <c r="AF64" s="170"/>
    </row>
    <row r="65" spans="1:32" ht="16.5" x14ac:dyDescent="0.3">
      <c r="A65" s="169" t="s">
        <v>907</v>
      </c>
      <c r="B65" s="169" t="s">
        <v>34</v>
      </c>
      <c r="C65" s="169" t="s">
        <v>1005</v>
      </c>
      <c r="D65" s="169" t="s">
        <v>3323</v>
      </c>
      <c r="E65" s="169"/>
      <c r="F65" s="169"/>
      <c r="G65" s="169"/>
      <c r="H65" s="169"/>
      <c r="I65" s="169" t="s">
        <v>1006</v>
      </c>
      <c r="J65" s="169"/>
      <c r="K65" s="169"/>
      <c r="L65" s="169"/>
      <c r="M65" s="169"/>
      <c r="N65" s="169"/>
      <c r="O65" s="169"/>
      <c r="P65" s="169"/>
      <c r="Q65" s="170"/>
      <c r="R65" s="170" t="s">
        <v>903</v>
      </c>
      <c r="S65" s="170"/>
      <c r="T65" s="170"/>
      <c r="U65" s="170"/>
      <c r="V65" s="170"/>
      <c r="W65" s="170"/>
      <c r="X65" s="170"/>
      <c r="Y65" s="170"/>
      <c r="Z65" s="170"/>
      <c r="AA65" s="170"/>
      <c r="AB65" s="170"/>
      <c r="AC65" s="170"/>
      <c r="AD65" s="170"/>
      <c r="AE65" s="170"/>
      <c r="AF65" s="170"/>
    </row>
    <row r="66" spans="1:32" ht="16.5" x14ac:dyDescent="0.3">
      <c r="A66" s="169" t="s">
        <v>1007</v>
      </c>
      <c r="B66" s="169" t="s">
        <v>35</v>
      </c>
      <c r="C66" s="169" t="s">
        <v>1008</v>
      </c>
      <c r="D66" s="169" t="s">
        <v>3324</v>
      </c>
      <c r="E66" s="169"/>
      <c r="F66" s="169"/>
      <c r="G66" s="169"/>
      <c r="H66" s="169"/>
      <c r="I66" s="169"/>
      <c r="J66" s="169"/>
      <c r="K66" s="169"/>
      <c r="L66" s="169"/>
      <c r="M66" s="169"/>
      <c r="N66" s="169"/>
      <c r="O66" s="169"/>
      <c r="P66" s="169"/>
      <c r="Q66" s="170"/>
      <c r="R66" s="170" t="s">
        <v>903</v>
      </c>
      <c r="S66" s="170"/>
      <c r="T66" s="170"/>
      <c r="U66" s="170"/>
      <c r="V66" s="170"/>
      <c r="W66" s="170"/>
      <c r="X66" s="170"/>
      <c r="Y66" s="170"/>
      <c r="Z66" s="170"/>
      <c r="AA66" s="170"/>
      <c r="AB66" s="170"/>
      <c r="AC66" s="170"/>
      <c r="AD66" s="170"/>
      <c r="AE66" s="170"/>
      <c r="AF66" s="170"/>
    </row>
    <row r="67" spans="1:32" ht="16.5" x14ac:dyDescent="0.3">
      <c r="A67" s="169" t="s">
        <v>1009</v>
      </c>
      <c r="B67" s="169" t="s">
        <v>36</v>
      </c>
      <c r="C67" s="169" t="s">
        <v>1010</v>
      </c>
      <c r="D67" s="169" t="s">
        <v>1011</v>
      </c>
      <c r="E67" s="169"/>
      <c r="F67" s="169"/>
      <c r="G67" s="169"/>
      <c r="H67" s="169"/>
      <c r="I67" s="169"/>
      <c r="J67" s="169"/>
      <c r="K67" s="169"/>
      <c r="L67" s="169"/>
      <c r="M67" s="169"/>
      <c r="N67" s="169"/>
      <c r="O67" s="169"/>
      <c r="P67" s="169"/>
      <c r="Q67" s="170"/>
      <c r="R67" s="170" t="s">
        <v>903</v>
      </c>
      <c r="S67" s="170"/>
      <c r="T67" s="170"/>
      <c r="U67" s="170"/>
      <c r="V67" s="170"/>
      <c r="W67" s="170"/>
      <c r="X67" s="170"/>
      <c r="Y67" s="170"/>
      <c r="Z67" s="170"/>
      <c r="AA67" s="170"/>
      <c r="AB67" s="170"/>
      <c r="AC67" s="170"/>
      <c r="AD67" s="170"/>
      <c r="AE67" s="170"/>
      <c r="AF67" s="170"/>
    </row>
    <row r="68" spans="1:32" ht="16.5" x14ac:dyDescent="0.3">
      <c r="A68" s="169" t="s">
        <v>975</v>
      </c>
      <c r="B68" s="169" t="s">
        <v>980</v>
      </c>
      <c r="C68" s="169"/>
      <c r="D68" s="169"/>
      <c r="E68" s="169"/>
      <c r="F68" s="169"/>
      <c r="G68" s="169"/>
      <c r="H68" s="169"/>
      <c r="I68" s="169"/>
      <c r="J68" s="169"/>
      <c r="K68" s="169"/>
      <c r="L68" s="169"/>
      <c r="M68" s="169"/>
      <c r="N68" s="169"/>
      <c r="O68" s="169"/>
      <c r="P68" s="169"/>
      <c r="Q68" s="170"/>
      <c r="R68" s="170"/>
      <c r="S68" s="170"/>
      <c r="T68" s="170"/>
      <c r="U68" s="170"/>
      <c r="V68" s="170"/>
      <c r="W68" s="170"/>
      <c r="X68" s="170"/>
      <c r="Y68" s="170"/>
      <c r="Z68" s="170"/>
      <c r="AA68" s="170"/>
      <c r="AB68" s="170"/>
      <c r="AC68" s="170"/>
      <c r="AD68" s="170"/>
      <c r="AE68" s="170"/>
      <c r="AF68" s="170"/>
    </row>
    <row r="69" spans="1:32" ht="16.5" x14ac:dyDescent="0.3">
      <c r="A69" s="169"/>
      <c r="B69" s="169"/>
      <c r="C69" s="169"/>
      <c r="D69" s="169"/>
      <c r="E69" s="169"/>
      <c r="F69" s="169"/>
      <c r="G69" s="169"/>
      <c r="H69" s="169"/>
      <c r="I69" s="169"/>
      <c r="J69" s="169"/>
      <c r="K69" s="169"/>
      <c r="L69" s="169"/>
      <c r="M69" s="169"/>
      <c r="N69" s="169"/>
      <c r="O69" s="169"/>
      <c r="P69" s="169"/>
      <c r="Q69" s="170"/>
      <c r="R69" s="170"/>
      <c r="S69" s="170"/>
      <c r="T69" s="170"/>
      <c r="U69" s="170"/>
      <c r="V69" s="170"/>
      <c r="W69" s="170"/>
      <c r="X69" s="170"/>
      <c r="Y69" s="170"/>
      <c r="Z69" s="170"/>
      <c r="AA69" s="170"/>
      <c r="AB69" s="170"/>
      <c r="AC69" s="170"/>
      <c r="AD69" s="170"/>
      <c r="AE69" s="170"/>
      <c r="AF69" s="170"/>
    </row>
    <row r="70" spans="1:32" ht="16.5" x14ac:dyDescent="0.3">
      <c r="A70" s="169" t="s">
        <v>896</v>
      </c>
      <c r="B70" s="169" t="s">
        <v>1012</v>
      </c>
      <c r="C70" s="169" t="s">
        <v>1013</v>
      </c>
      <c r="D70" s="169" t="s">
        <v>1014</v>
      </c>
      <c r="E70" s="169"/>
      <c r="F70" s="169"/>
      <c r="G70" s="169"/>
      <c r="H70" s="169"/>
      <c r="I70" s="169" t="s">
        <v>1015</v>
      </c>
      <c r="J70" s="169"/>
      <c r="K70" s="169"/>
      <c r="L70" s="169"/>
      <c r="M70" s="169"/>
      <c r="N70" s="169"/>
      <c r="O70" s="169"/>
      <c r="P70" s="169"/>
      <c r="Q70" s="170"/>
      <c r="R70" s="170"/>
      <c r="S70" s="170"/>
      <c r="T70" s="170"/>
      <c r="U70" s="170"/>
      <c r="V70" s="170"/>
      <c r="W70" s="170"/>
      <c r="X70" s="170"/>
      <c r="Y70" s="170"/>
      <c r="Z70" s="170"/>
      <c r="AA70" s="170"/>
      <c r="AB70" s="170"/>
      <c r="AC70" s="170"/>
      <c r="AD70" s="170"/>
      <c r="AE70" s="170"/>
      <c r="AF70" s="170"/>
    </row>
    <row r="71" spans="1:32" ht="16.5" x14ac:dyDescent="0.3">
      <c r="A71" s="169" t="s">
        <v>1016</v>
      </c>
      <c r="B71" s="169" t="s">
        <v>37</v>
      </c>
      <c r="C71" s="169" t="s">
        <v>1017</v>
      </c>
      <c r="D71" s="169" t="s">
        <v>3325</v>
      </c>
      <c r="E71" s="169"/>
      <c r="F71" s="169"/>
      <c r="G71" s="169" t="s">
        <v>998</v>
      </c>
      <c r="H71" s="169"/>
      <c r="I71" s="169"/>
      <c r="J71" s="169"/>
      <c r="K71" s="169"/>
      <c r="Q71" s="170"/>
      <c r="R71" s="170" t="s">
        <v>903</v>
      </c>
      <c r="S71" s="170"/>
      <c r="T71" s="170"/>
      <c r="U71" s="170"/>
      <c r="V71" s="170"/>
      <c r="W71" s="170"/>
      <c r="X71" s="170"/>
      <c r="Y71" s="170"/>
      <c r="Z71" s="170"/>
      <c r="AA71" s="170"/>
      <c r="AB71" s="170"/>
      <c r="AC71" s="170"/>
      <c r="AD71" s="170"/>
      <c r="AE71" s="170"/>
      <c r="AF71" s="170"/>
    </row>
    <row r="72" spans="1:32" ht="16.5" x14ac:dyDescent="0.3">
      <c r="A72" s="169"/>
      <c r="B72" s="169"/>
      <c r="C72" s="169"/>
      <c r="D72" s="169"/>
      <c r="E72" s="169"/>
      <c r="F72" s="169"/>
      <c r="G72" s="169"/>
      <c r="H72" s="169"/>
      <c r="I72" s="169"/>
      <c r="J72" s="169"/>
      <c r="K72" s="169"/>
      <c r="L72" s="171"/>
      <c r="M72" s="171"/>
      <c r="N72" s="171"/>
      <c r="O72" s="171"/>
      <c r="P72" s="171"/>
      <c r="Q72" s="170"/>
      <c r="R72" s="170"/>
      <c r="S72" s="170"/>
      <c r="T72" s="170"/>
      <c r="U72" s="170"/>
      <c r="V72" s="170"/>
      <c r="W72" s="170"/>
      <c r="X72" s="170"/>
      <c r="Y72" s="170"/>
      <c r="Z72" s="170"/>
      <c r="AA72" s="170"/>
      <c r="AB72" s="170"/>
      <c r="AC72" s="170"/>
      <c r="AD72" s="170"/>
      <c r="AE72" s="170"/>
      <c r="AF72" s="170"/>
    </row>
    <row r="73" spans="1:32" ht="16.5" x14ac:dyDescent="0.3">
      <c r="A73" s="169" t="s">
        <v>896</v>
      </c>
      <c r="B73" s="169" t="s">
        <v>1018</v>
      </c>
      <c r="C73" s="169"/>
      <c r="D73" s="169"/>
      <c r="E73" s="169"/>
      <c r="F73" s="169"/>
      <c r="G73" s="169"/>
      <c r="H73" s="169"/>
      <c r="I73" s="169" t="s">
        <v>1019</v>
      </c>
      <c r="J73" s="169"/>
      <c r="K73" s="169"/>
      <c r="L73" s="169"/>
      <c r="M73" s="169"/>
      <c r="N73" s="169"/>
      <c r="O73" s="169"/>
      <c r="P73" s="169"/>
      <c r="Q73" s="170"/>
      <c r="R73" s="170"/>
      <c r="S73" s="170"/>
      <c r="T73" s="170"/>
      <c r="U73" s="170"/>
      <c r="V73" s="170"/>
      <c r="W73" s="170"/>
      <c r="X73" s="170"/>
      <c r="Y73" s="170"/>
      <c r="Z73" s="170"/>
      <c r="AA73" s="170"/>
      <c r="AB73" s="170"/>
      <c r="AC73" s="170"/>
      <c r="AD73" s="170"/>
      <c r="AE73" s="170"/>
      <c r="AF73" s="170"/>
    </row>
    <row r="74" spans="1:32" ht="16.5" x14ac:dyDescent="0.3">
      <c r="A74" s="169" t="s">
        <v>1020</v>
      </c>
      <c r="B74" s="169" t="s">
        <v>394</v>
      </c>
      <c r="C74" s="169" t="s">
        <v>1021</v>
      </c>
      <c r="D74" s="169" t="s">
        <v>3326</v>
      </c>
      <c r="E74" s="169"/>
      <c r="F74" s="169"/>
      <c r="G74" s="169"/>
      <c r="H74" s="169"/>
      <c r="I74" s="169"/>
      <c r="J74" s="169"/>
      <c r="K74" s="169"/>
      <c r="L74" s="169"/>
      <c r="M74" s="169"/>
      <c r="N74" s="169"/>
      <c r="O74" s="169"/>
      <c r="P74" s="169"/>
      <c r="Q74" s="170"/>
      <c r="R74" s="170" t="s">
        <v>903</v>
      </c>
      <c r="S74" s="170"/>
      <c r="T74" s="170"/>
      <c r="U74" s="170"/>
      <c r="V74" s="170"/>
      <c r="W74" s="170"/>
      <c r="X74" s="170"/>
      <c r="Y74" s="170"/>
      <c r="Z74" s="170"/>
      <c r="AA74" s="170"/>
      <c r="AB74" s="170"/>
      <c r="AC74" s="170"/>
      <c r="AD74" s="170"/>
      <c r="AE74" s="170"/>
      <c r="AF74" s="170"/>
    </row>
    <row r="75" spans="1:32" ht="16.5" x14ac:dyDescent="0.3">
      <c r="A75" s="169"/>
      <c r="B75" s="169"/>
      <c r="C75" s="169"/>
      <c r="D75" s="169"/>
      <c r="E75" s="169"/>
      <c r="F75" s="169"/>
      <c r="G75" s="169"/>
      <c r="H75" s="169"/>
      <c r="I75" s="169"/>
      <c r="J75" s="169"/>
      <c r="K75" s="169"/>
      <c r="L75" s="169"/>
      <c r="M75" s="169"/>
      <c r="N75" s="169"/>
      <c r="O75" s="169"/>
      <c r="P75" s="169"/>
      <c r="Q75" s="170"/>
      <c r="R75" s="170"/>
      <c r="S75" s="170"/>
      <c r="T75" s="170"/>
      <c r="U75" s="170"/>
      <c r="V75" s="170"/>
      <c r="W75" s="170"/>
      <c r="X75" s="170"/>
      <c r="Y75" s="170"/>
      <c r="Z75" s="170"/>
      <c r="AA75" s="170"/>
      <c r="AB75" s="170"/>
      <c r="AC75" s="170"/>
      <c r="AD75" s="170"/>
      <c r="AE75" s="170"/>
      <c r="AF75" s="170"/>
    </row>
    <row r="76" spans="1:32" ht="16.5" x14ac:dyDescent="0.3">
      <c r="A76" s="169" t="s">
        <v>896</v>
      </c>
      <c r="B76" s="169" t="s">
        <v>1022</v>
      </c>
      <c r="C76" s="169"/>
      <c r="D76" s="169"/>
      <c r="E76" s="169"/>
      <c r="F76" s="169"/>
      <c r="G76" s="169"/>
      <c r="H76" s="169"/>
      <c r="I76" s="169" t="s">
        <v>1023</v>
      </c>
      <c r="J76" s="169"/>
      <c r="K76" s="169"/>
      <c r="L76" s="171"/>
      <c r="M76" s="171"/>
      <c r="N76" s="171"/>
      <c r="O76" s="171"/>
      <c r="P76" s="171"/>
      <c r="Q76" s="170"/>
      <c r="R76" s="170"/>
      <c r="S76" s="170"/>
      <c r="T76" s="170"/>
      <c r="U76" s="170"/>
      <c r="V76" s="170"/>
      <c r="W76" s="170"/>
      <c r="X76" s="170"/>
      <c r="Y76" s="170"/>
      <c r="Z76" s="170"/>
      <c r="AA76" s="170"/>
      <c r="AB76" s="170"/>
      <c r="AC76" s="170"/>
      <c r="AD76" s="170"/>
      <c r="AE76" s="170"/>
      <c r="AF76" s="170"/>
    </row>
    <row r="77" spans="1:32" ht="16.5" x14ac:dyDescent="0.3">
      <c r="A77" s="169"/>
      <c r="B77" s="169"/>
      <c r="C77" s="169"/>
      <c r="D77" s="169"/>
      <c r="E77" s="169"/>
      <c r="F77" s="169"/>
      <c r="G77" s="169"/>
      <c r="H77" s="169"/>
      <c r="I77" s="169"/>
      <c r="J77" s="169"/>
      <c r="K77" s="169"/>
      <c r="Q77" s="170"/>
      <c r="R77" s="170"/>
      <c r="S77" s="170"/>
      <c r="T77" s="170"/>
      <c r="U77" s="170"/>
      <c r="V77" s="170"/>
      <c r="W77" s="170"/>
      <c r="X77" s="170"/>
      <c r="Y77" s="170"/>
      <c r="Z77" s="170"/>
      <c r="AA77" s="170"/>
      <c r="AB77" s="170"/>
      <c r="AC77" s="170"/>
      <c r="AD77" s="170"/>
      <c r="AE77" s="170"/>
      <c r="AF77" s="170"/>
    </row>
    <row r="78" spans="1:32" ht="16.5" x14ac:dyDescent="0.3">
      <c r="A78" s="169" t="s">
        <v>896</v>
      </c>
      <c r="B78" s="169" t="s">
        <v>1024</v>
      </c>
      <c r="C78" s="169"/>
      <c r="D78" s="169"/>
      <c r="E78" s="169"/>
      <c r="F78" s="169"/>
      <c r="G78" s="169"/>
      <c r="H78" s="169"/>
      <c r="I78" s="169" t="s">
        <v>1025</v>
      </c>
      <c r="J78" s="169"/>
      <c r="K78" s="169"/>
      <c r="L78" s="171"/>
      <c r="M78" s="171"/>
      <c r="N78" s="171"/>
      <c r="O78" s="171"/>
      <c r="P78" s="171"/>
      <c r="Q78" s="170"/>
      <c r="R78" s="170"/>
      <c r="S78" s="170"/>
      <c r="T78" s="170"/>
      <c r="U78" s="170"/>
      <c r="V78" s="170"/>
      <c r="W78" s="170"/>
      <c r="X78" s="170"/>
      <c r="Y78" s="170"/>
      <c r="Z78" s="170"/>
      <c r="AA78" s="170"/>
      <c r="AB78" s="170"/>
      <c r="AC78" s="170"/>
      <c r="AD78" s="170"/>
      <c r="AE78" s="170"/>
      <c r="AF78" s="170"/>
    </row>
    <row r="79" spans="1:32" ht="16.5" x14ac:dyDescent="0.3">
      <c r="A79" s="169" t="s">
        <v>1026</v>
      </c>
      <c r="B79" s="169" t="s">
        <v>38</v>
      </c>
      <c r="C79" s="169" t="s">
        <v>1027</v>
      </c>
      <c r="D79" s="169" t="s">
        <v>1028</v>
      </c>
      <c r="E79" s="169" t="s">
        <v>1029</v>
      </c>
      <c r="F79" s="169" t="s">
        <v>3327</v>
      </c>
      <c r="G79" s="169"/>
      <c r="H79" s="169"/>
      <c r="I79" s="169"/>
      <c r="J79" s="169"/>
      <c r="K79" s="169"/>
      <c r="L79" s="169"/>
      <c r="M79" s="169"/>
      <c r="N79" s="169"/>
      <c r="O79" s="169"/>
      <c r="P79" s="169"/>
      <c r="Q79" s="170"/>
      <c r="R79" s="170" t="s">
        <v>903</v>
      </c>
      <c r="S79" s="170"/>
      <c r="T79" s="170"/>
      <c r="U79" s="170"/>
      <c r="V79" s="170"/>
      <c r="W79" s="170"/>
      <c r="X79" s="170"/>
      <c r="Y79" s="170"/>
      <c r="Z79" s="170"/>
      <c r="AA79" s="170"/>
      <c r="AB79" s="170"/>
      <c r="AC79" s="170"/>
      <c r="AD79" s="170"/>
      <c r="AE79" s="170"/>
      <c r="AF79" s="170"/>
    </row>
    <row r="80" spans="1:32" ht="16.5" x14ac:dyDescent="0.3">
      <c r="A80" s="169" t="s">
        <v>894</v>
      </c>
      <c r="B80" s="169" t="s">
        <v>395</v>
      </c>
      <c r="C80" s="169"/>
      <c r="D80" s="169"/>
      <c r="E80" s="169"/>
      <c r="F80" s="169"/>
      <c r="G80" s="169"/>
      <c r="H80" s="169"/>
      <c r="I80" s="169"/>
      <c r="J80" s="169"/>
      <c r="K80" s="169"/>
      <c r="L80" s="169" t="s">
        <v>1030</v>
      </c>
      <c r="M80" s="169"/>
      <c r="N80" s="169"/>
      <c r="O80" s="169"/>
      <c r="P80" s="169"/>
      <c r="Q80" s="170"/>
      <c r="R80" s="170"/>
      <c r="S80" s="170"/>
      <c r="T80" s="170"/>
      <c r="U80" s="170"/>
      <c r="V80" s="170"/>
      <c r="W80" s="170"/>
      <c r="X80" s="170"/>
      <c r="Y80" s="170"/>
      <c r="Z80" s="170"/>
      <c r="AA80" s="170"/>
      <c r="AB80" s="170"/>
      <c r="AC80" s="170"/>
      <c r="AD80" s="170"/>
      <c r="AE80" s="170"/>
      <c r="AF80" s="170"/>
    </row>
    <row r="81" spans="1:32" ht="16.5" x14ac:dyDescent="0.3">
      <c r="A81" s="169" t="s">
        <v>1031</v>
      </c>
      <c r="B81" s="169" t="s">
        <v>39</v>
      </c>
      <c r="C81" s="169" t="s">
        <v>1032</v>
      </c>
      <c r="D81" s="169" t="s">
        <v>3328</v>
      </c>
      <c r="E81" s="169"/>
      <c r="F81" s="169"/>
      <c r="G81" s="169"/>
      <c r="H81" s="169"/>
      <c r="I81" s="169"/>
      <c r="J81" s="169"/>
      <c r="K81" s="169"/>
      <c r="L81" s="169"/>
      <c r="M81" s="169"/>
      <c r="N81" s="169"/>
      <c r="O81" s="169"/>
      <c r="P81" s="169"/>
      <c r="Q81" s="170"/>
      <c r="R81" s="170" t="s">
        <v>903</v>
      </c>
      <c r="S81" s="170"/>
      <c r="T81" s="170"/>
      <c r="U81" s="170"/>
      <c r="V81" s="170"/>
      <c r="W81" s="170"/>
      <c r="X81" s="170"/>
      <c r="Y81" s="170"/>
      <c r="Z81" s="170"/>
      <c r="AA81" s="170"/>
      <c r="AB81" s="170"/>
      <c r="AC81" s="170"/>
      <c r="AD81" s="170"/>
      <c r="AE81" s="170"/>
      <c r="AF81" s="170"/>
    </row>
    <row r="82" spans="1:32" ht="16.5" x14ac:dyDescent="0.3">
      <c r="A82" s="169" t="s">
        <v>975</v>
      </c>
      <c r="B82" s="169" t="s">
        <v>1024</v>
      </c>
      <c r="C82" s="169"/>
      <c r="D82" s="169"/>
      <c r="E82" s="169"/>
      <c r="F82" s="169"/>
      <c r="G82" s="169"/>
      <c r="H82" s="169"/>
      <c r="I82" s="169"/>
      <c r="J82" s="169"/>
      <c r="K82" s="169"/>
      <c r="L82" s="171"/>
      <c r="M82" s="171"/>
      <c r="N82" s="171"/>
      <c r="O82" s="171"/>
      <c r="P82" s="171"/>
      <c r="Q82" s="170"/>
      <c r="R82" s="170"/>
      <c r="S82" s="170"/>
      <c r="T82" s="170"/>
      <c r="U82" s="170"/>
      <c r="V82" s="170"/>
      <c r="W82" s="170"/>
      <c r="X82" s="170"/>
      <c r="Y82" s="170"/>
      <c r="Z82" s="170"/>
      <c r="AA82" s="170"/>
      <c r="AB82" s="170"/>
      <c r="AC82" s="170"/>
      <c r="AD82" s="170"/>
      <c r="AE82" s="170"/>
      <c r="AF82" s="170"/>
    </row>
    <row r="83" spans="1:32" ht="16.5" x14ac:dyDescent="0.3">
      <c r="A83" s="169"/>
      <c r="B83" s="169"/>
      <c r="C83" s="169"/>
      <c r="D83" s="169"/>
      <c r="E83" s="169"/>
      <c r="F83" s="169"/>
      <c r="G83" s="169"/>
      <c r="H83" s="169"/>
      <c r="I83" s="169"/>
      <c r="J83" s="169"/>
      <c r="K83" s="169"/>
      <c r="Q83" s="170"/>
      <c r="R83" s="170"/>
      <c r="S83" s="170"/>
      <c r="T83" s="170"/>
      <c r="U83" s="170"/>
      <c r="V83" s="170"/>
      <c r="W83" s="170"/>
      <c r="X83" s="170"/>
      <c r="Y83" s="170"/>
      <c r="Z83" s="170"/>
      <c r="AA83" s="170"/>
      <c r="AB83" s="170"/>
      <c r="AC83" s="170"/>
      <c r="AD83" s="170"/>
      <c r="AE83" s="170"/>
      <c r="AF83" s="170"/>
    </row>
    <row r="84" spans="1:32" ht="16.5" x14ac:dyDescent="0.3">
      <c r="A84" s="169" t="s">
        <v>896</v>
      </c>
      <c r="B84" s="169" t="s">
        <v>1033</v>
      </c>
      <c r="C84" s="169"/>
      <c r="D84" s="169"/>
      <c r="E84" s="169"/>
      <c r="F84" s="169"/>
      <c r="G84" s="169"/>
      <c r="H84" s="169"/>
      <c r="I84" s="169" t="s">
        <v>1034</v>
      </c>
      <c r="J84" s="169"/>
      <c r="K84" s="169"/>
      <c r="L84" s="171"/>
      <c r="M84" s="171"/>
      <c r="N84" s="171"/>
      <c r="O84" s="171"/>
      <c r="P84" s="171"/>
      <c r="Q84" s="170"/>
      <c r="R84" s="170"/>
      <c r="S84" s="170"/>
      <c r="T84" s="170"/>
      <c r="U84" s="170"/>
      <c r="V84" s="170"/>
      <c r="W84" s="170"/>
      <c r="X84" s="170"/>
      <c r="Y84" s="170"/>
      <c r="Z84" s="170"/>
      <c r="AA84" s="170"/>
      <c r="AB84" s="170"/>
      <c r="AC84" s="170"/>
      <c r="AD84" s="170"/>
      <c r="AE84" s="170"/>
      <c r="AF84" s="170"/>
    </row>
    <row r="85" spans="1:32" ht="16.5" x14ac:dyDescent="0.3">
      <c r="A85" s="169" t="s">
        <v>1026</v>
      </c>
      <c r="B85" s="169" t="s">
        <v>396</v>
      </c>
      <c r="C85" s="169" t="s">
        <v>1035</v>
      </c>
      <c r="D85" s="169" t="s">
        <v>1036</v>
      </c>
      <c r="E85" s="169" t="s">
        <v>1037</v>
      </c>
      <c r="F85" s="169" t="s">
        <v>3329</v>
      </c>
      <c r="G85" s="169"/>
      <c r="H85" s="169"/>
      <c r="I85" s="169"/>
      <c r="J85" s="169"/>
      <c r="K85" s="169"/>
      <c r="L85" s="169"/>
      <c r="M85" s="169"/>
      <c r="N85" s="169"/>
      <c r="O85" s="169"/>
      <c r="P85" s="169"/>
      <c r="Q85" s="170"/>
      <c r="R85" s="170" t="s">
        <v>903</v>
      </c>
      <c r="S85" s="170"/>
      <c r="T85" s="170"/>
      <c r="U85" s="170"/>
      <c r="V85" s="170"/>
      <c r="W85" s="170"/>
      <c r="X85" s="170"/>
      <c r="Y85" s="170"/>
      <c r="Z85" s="170"/>
      <c r="AA85" s="170"/>
      <c r="AB85" s="170"/>
      <c r="AC85" s="170"/>
      <c r="AD85" s="170"/>
      <c r="AE85" s="170"/>
      <c r="AF85" s="170"/>
    </row>
    <row r="86" spans="1:32" ht="16.5" x14ac:dyDescent="0.3">
      <c r="A86" s="169" t="s">
        <v>894</v>
      </c>
      <c r="B86" s="169" t="s">
        <v>397</v>
      </c>
      <c r="C86" s="169"/>
      <c r="D86" s="169"/>
      <c r="E86" s="169"/>
      <c r="F86" s="169"/>
      <c r="G86" s="169"/>
      <c r="H86" s="169"/>
      <c r="I86" s="169"/>
      <c r="J86" s="169"/>
      <c r="K86" s="169"/>
      <c r="L86" s="169" t="s">
        <v>1038</v>
      </c>
      <c r="M86" s="169"/>
      <c r="N86" s="169"/>
      <c r="O86" s="169"/>
      <c r="P86" s="169"/>
      <c r="Q86" s="170"/>
      <c r="R86" s="170"/>
      <c r="S86" s="170"/>
      <c r="T86" s="170"/>
      <c r="U86" s="170"/>
      <c r="V86" s="170"/>
      <c r="W86" s="170"/>
      <c r="X86" s="170"/>
      <c r="Y86" s="170"/>
      <c r="Z86" s="170"/>
      <c r="AA86" s="170"/>
      <c r="AB86" s="170"/>
      <c r="AC86" s="170"/>
      <c r="AD86" s="170"/>
      <c r="AE86" s="170"/>
      <c r="AF86" s="170"/>
    </row>
    <row r="87" spans="1:32" ht="16.5" x14ac:dyDescent="0.3">
      <c r="A87" s="169" t="s">
        <v>1031</v>
      </c>
      <c r="B87" s="169" t="s">
        <v>40</v>
      </c>
      <c r="C87" s="169" t="s">
        <v>1039</v>
      </c>
      <c r="D87" s="169" t="s">
        <v>3330</v>
      </c>
      <c r="E87" s="169"/>
      <c r="F87" s="169"/>
      <c r="G87" s="169"/>
      <c r="H87" s="169"/>
      <c r="I87" s="169"/>
      <c r="J87" s="169"/>
      <c r="K87" s="169"/>
      <c r="L87" s="169"/>
      <c r="M87" s="169"/>
      <c r="N87" s="169"/>
      <c r="O87" s="169"/>
      <c r="P87" s="169"/>
      <c r="Q87" s="170"/>
      <c r="R87" s="170" t="s">
        <v>903</v>
      </c>
      <c r="S87" s="170"/>
      <c r="T87" s="170"/>
      <c r="U87" s="170"/>
      <c r="V87" s="170"/>
      <c r="W87" s="170"/>
      <c r="X87" s="170"/>
      <c r="Y87" s="170"/>
      <c r="Z87" s="170"/>
      <c r="AA87" s="170"/>
      <c r="AB87" s="170"/>
      <c r="AC87" s="170"/>
      <c r="AD87" s="170"/>
      <c r="AE87" s="170"/>
      <c r="AF87" s="170"/>
    </row>
    <row r="88" spans="1:32" ht="16.5" x14ac:dyDescent="0.3">
      <c r="A88" s="169" t="s">
        <v>975</v>
      </c>
      <c r="B88" s="169" t="s">
        <v>1033</v>
      </c>
      <c r="C88" s="169"/>
      <c r="D88" s="169"/>
      <c r="E88" s="169"/>
      <c r="F88" s="169"/>
      <c r="G88" s="169"/>
      <c r="H88" s="169"/>
      <c r="I88" s="169"/>
      <c r="J88" s="169"/>
      <c r="K88" s="169"/>
      <c r="L88" s="171"/>
      <c r="M88" s="171"/>
      <c r="N88" s="171"/>
      <c r="O88" s="171"/>
      <c r="P88" s="171"/>
      <c r="Q88" s="170"/>
      <c r="R88" s="170"/>
      <c r="S88" s="170"/>
      <c r="T88" s="170"/>
      <c r="U88" s="170"/>
      <c r="V88" s="170"/>
      <c r="W88" s="170"/>
      <c r="X88" s="170"/>
      <c r="Y88" s="170"/>
      <c r="Z88" s="170"/>
      <c r="AA88" s="170"/>
      <c r="AB88" s="170"/>
      <c r="AC88" s="170"/>
      <c r="AD88" s="170"/>
      <c r="AE88" s="170"/>
      <c r="AF88" s="170"/>
    </row>
    <row r="89" spans="1:32" ht="16.5" x14ac:dyDescent="0.3">
      <c r="A89" s="169"/>
      <c r="B89" s="169"/>
      <c r="C89" s="169"/>
      <c r="D89" s="169"/>
      <c r="E89" s="169"/>
      <c r="F89" s="169"/>
      <c r="G89" s="169"/>
      <c r="H89" s="169"/>
      <c r="I89" s="169"/>
      <c r="J89" s="169"/>
      <c r="K89" s="169"/>
      <c r="Q89" s="170"/>
      <c r="R89" s="170"/>
      <c r="S89" s="170"/>
      <c r="T89" s="170"/>
      <c r="U89" s="170"/>
      <c r="V89" s="170"/>
      <c r="W89" s="170"/>
      <c r="X89" s="170"/>
      <c r="Y89" s="170"/>
      <c r="Z89" s="170"/>
      <c r="AA89" s="170"/>
      <c r="AB89" s="170"/>
      <c r="AC89" s="170"/>
      <c r="AD89" s="170"/>
      <c r="AE89" s="170"/>
      <c r="AF89" s="170"/>
    </row>
    <row r="90" spans="1:32" ht="16.5" x14ac:dyDescent="0.3">
      <c r="A90" s="169" t="s">
        <v>896</v>
      </c>
      <c r="B90" s="169" t="s">
        <v>1040</v>
      </c>
      <c r="C90" s="169"/>
      <c r="D90" s="169"/>
      <c r="E90" s="169"/>
      <c r="F90" s="169"/>
      <c r="G90" s="169"/>
      <c r="H90" s="169"/>
      <c r="I90" s="169" t="s">
        <v>1041</v>
      </c>
      <c r="J90" s="169"/>
      <c r="K90" s="169"/>
      <c r="L90" s="171"/>
      <c r="M90" s="171"/>
      <c r="N90" s="171"/>
      <c r="O90" s="171"/>
      <c r="P90" s="171"/>
      <c r="Q90" s="170"/>
      <c r="R90" s="170"/>
      <c r="S90" s="170"/>
      <c r="T90" s="170"/>
      <c r="U90" s="170"/>
      <c r="V90" s="170"/>
      <c r="W90" s="170"/>
      <c r="X90" s="170"/>
      <c r="Y90" s="170"/>
      <c r="Z90" s="170"/>
      <c r="AA90" s="170"/>
      <c r="AB90" s="170"/>
      <c r="AC90" s="170"/>
      <c r="AD90" s="170"/>
      <c r="AE90" s="170"/>
      <c r="AF90" s="170"/>
    </row>
    <row r="91" spans="1:32" ht="16.5" x14ac:dyDescent="0.3">
      <c r="A91" s="169" t="s">
        <v>1026</v>
      </c>
      <c r="B91" s="169" t="s">
        <v>41</v>
      </c>
      <c r="C91" s="169" t="s">
        <v>1042</v>
      </c>
      <c r="D91" s="169" t="s">
        <v>1043</v>
      </c>
      <c r="E91" s="169" t="s">
        <v>1044</v>
      </c>
      <c r="F91" s="169" t="s">
        <v>3331</v>
      </c>
      <c r="G91" s="169"/>
      <c r="H91" s="169"/>
      <c r="I91" s="169"/>
      <c r="J91" s="169"/>
      <c r="K91" s="169"/>
      <c r="L91" s="169"/>
      <c r="M91" s="169"/>
      <c r="N91" s="169"/>
      <c r="O91" s="169"/>
      <c r="P91" s="169"/>
      <c r="Q91" s="170"/>
      <c r="R91" s="170" t="s">
        <v>903</v>
      </c>
      <c r="S91" s="170"/>
      <c r="T91" s="170"/>
      <c r="U91" s="170"/>
      <c r="V91" s="170"/>
      <c r="W91" s="170"/>
      <c r="X91" s="170"/>
      <c r="Y91" s="170"/>
      <c r="Z91" s="170"/>
      <c r="AA91" s="170"/>
      <c r="AB91" s="170"/>
      <c r="AC91" s="170"/>
      <c r="AD91" s="170"/>
      <c r="AE91" s="170"/>
      <c r="AF91" s="170"/>
    </row>
    <row r="92" spans="1:32" ht="16.5" x14ac:dyDescent="0.3">
      <c r="A92" s="169" t="s">
        <v>894</v>
      </c>
      <c r="B92" s="169" t="s">
        <v>398</v>
      </c>
      <c r="C92" s="169"/>
      <c r="D92" s="169"/>
      <c r="E92" s="169"/>
      <c r="F92" s="169"/>
      <c r="G92" s="169"/>
      <c r="H92" s="169"/>
      <c r="I92" s="169"/>
      <c r="J92" s="169"/>
      <c r="K92" s="169"/>
      <c r="L92" s="169" t="s">
        <v>1045</v>
      </c>
      <c r="M92" s="169"/>
      <c r="N92" s="169"/>
      <c r="O92" s="169"/>
      <c r="P92" s="169"/>
      <c r="Q92" s="170"/>
      <c r="R92" s="170"/>
      <c r="S92" s="170"/>
      <c r="T92" s="170"/>
      <c r="U92" s="170"/>
      <c r="V92" s="170"/>
      <c r="W92" s="170"/>
      <c r="X92" s="170"/>
      <c r="Y92" s="170"/>
      <c r="Z92" s="170"/>
      <c r="AA92" s="170"/>
      <c r="AB92" s="170"/>
      <c r="AC92" s="170"/>
      <c r="AD92" s="170"/>
      <c r="AE92" s="170"/>
      <c r="AF92" s="170"/>
    </row>
    <row r="93" spans="1:32" ht="16.5" x14ac:dyDescent="0.3">
      <c r="A93" s="169" t="s">
        <v>1031</v>
      </c>
      <c r="B93" s="169" t="s">
        <v>42</v>
      </c>
      <c r="C93" s="169" t="s">
        <v>1046</v>
      </c>
      <c r="D93" s="169" t="s">
        <v>1047</v>
      </c>
      <c r="E93" s="169"/>
      <c r="F93" s="169"/>
      <c r="G93" s="169"/>
      <c r="H93" s="169"/>
      <c r="I93" s="169"/>
      <c r="J93" s="169"/>
      <c r="K93" s="169"/>
      <c r="L93" s="169"/>
      <c r="M93" s="169"/>
      <c r="N93" s="169"/>
      <c r="O93" s="169"/>
      <c r="P93" s="169"/>
      <c r="Q93" s="170"/>
      <c r="R93" s="170" t="s">
        <v>903</v>
      </c>
      <c r="S93" s="170"/>
      <c r="T93" s="170"/>
      <c r="U93" s="170"/>
      <c r="V93" s="170"/>
      <c r="W93" s="170"/>
      <c r="X93" s="170"/>
      <c r="Y93" s="170"/>
      <c r="Z93" s="170"/>
      <c r="AA93" s="170"/>
      <c r="AB93" s="170"/>
      <c r="AC93" s="170"/>
      <c r="AD93" s="170"/>
      <c r="AE93" s="170"/>
      <c r="AF93" s="170"/>
    </row>
    <row r="94" spans="1:32" ht="16.5" x14ac:dyDescent="0.3">
      <c r="A94" s="169" t="s">
        <v>975</v>
      </c>
      <c r="B94" s="169" t="s">
        <v>1040</v>
      </c>
      <c r="C94" s="169"/>
      <c r="D94" s="169"/>
      <c r="E94" s="169"/>
      <c r="F94" s="169"/>
      <c r="G94" s="169"/>
      <c r="H94" s="169"/>
      <c r="I94" s="169"/>
      <c r="J94" s="169"/>
      <c r="K94" s="169"/>
      <c r="L94" s="171"/>
      <c r="M94" s="171"/>
      <c r="N94" s="171"/>
      <c r="O94" s="171"/>
      <c r="P94" s="171"/>
      <c r="Q94" s="170"/>
      <c r="R94" s="170"/>
      <c r="S94" s="170"/>
      <c r="T94" s="170"/>
      <c r="U94" s="170"/>
      <c r="V94" s="170"/>
      <c r="W94" s="170"/>
      <c r="X94" s="170"/>
      <c r="Y94" s="170"/>
      <c r="Z94" s="170"/>
      <c r="AA94" s="170"/>
      <c r="AB94" s="170"/>
      <c r="AC94" s="170"/>
      <c r="AD94" s="170"/>
      <c r="AE94" s="170"/>
      <c r="AF94" s="170"/>
    </row>
    <row r="95" spans="1:32" ht="16.5" x14ac:dyDescent="0.3">
      <c r="A95" s="169"/>
      <c r="B95" s="169"/>
      <c r="C95" s="169"/>
      <c r="D95" s="169"/>
      <c r="E95" s="169"/>
      <c r="F95" s="169"/>
      <c r="G95" s="169"/>
      <c r="H95" s="169"/>
      <c r="I95" s="169"/>
      <c r="J95" s="169"/>
      <c r="K95" s="169"/>
      <c r="Q95" s="170"/>
      <c r="R95" s="170"/>
      <c r="S95" s="170"/>
      <c r="T95" s="170"/>
      <c r="U95" s="170"/>
      <c r="V95" s="170"/>
      <c r="W95" s="170"/>
      <c r="X95" s="170"/>
      <c r="Y95" s="170"/>
      <c r="Z95" s="170"/>
      <c r="AA95" s="170"/>
      <c r="AB95" s="170"/>
      <c r="AC95" s="170"/>
      <c r="AD95" s="170"/>
      <c r="AE95" s="170"/>
      <c r="AF95" s="170"/>
    </row>
    <row r="96" spans="1:32" ht="16.5" x14ac:dyDescent="0.3">
      <c r="A96" s="169" t="s">
        <v>896</v>
      </c>
      <c r="B96" s="169" t="s">
        <v>1048</v>
      </c>
      <c r="C96" s="169"/>
      <c r="D96" s="169"/>
      <c r="E96" s="169"/>
      <c r="F96" s="169"/>
      <c r="G96" s="169"/>
      <c r="H96" s="169"/>
      <c r="I96" s="169" t="s">
        <v>1049</v>
      </c>
      <c r="J96" s="169"/>
      <c r="K96" s="169"/>
      <c r="L96" s="171"/>
      <c r="M96" s="171"/>
      <c r="N96" s="171"/>
      <c r="O96" s="171"/>
      <c r="P96" s="171"/>
      <c r="Q96" s="170"/>
      <c r="R96" s="170"/>
      <c r="S96" s="170"/>
      <c r="T96" s="170"/>
      <c r="U96" s="170"/>
      <c r="V96" s="170"/>
      <c r="W96" s="170"/>
      <c r="X96" s="170"/>
      <c r="Y96" s="170"/>
      <c r="Z96" s="170"/>
      <c r="AA96" s="170"/>
      <c r="AB96" s="170"/>
      <c r="AC96" s="170"/>
      <c r="AD96" s="170"/>
      <c r="AE96" s="170"/>
      <c r="AF96" s="170"/>
    </row>
    <row r="97" spans="1:32" ht="16.5" x14ac:dyDescent="0.3">
      <c r="A97" s="169" t="s">
        <v>1026</v>
      </c>
      <c r="B97" s="169" t="s">
        <v>43</v>
      </c>
      <c r="C97" s="169" t="s">
        <v>1050</v>
      </c>
      <c r="D97" s="169" t="s">
        <v>1051</v>
      </c>
      <c r="E97" s="169" t="s">
        <v>1052</v>
      </c>
      <c r="F97" s="169" t="s">
        <v>3332</v>
      </c>
      <c r="G97" s="169"/>
      <c r="H97" s="169"/>
      <c r="I97" s="169"/>
      <c r="J97" s="169"/>
      <c r="K97" s="169"/>
      <c r="L97" s="169"/>
      <c r="M97" s="169"/>
      <c r="N97" s="169"/>
      <c r="O97" s="169"/>
      <c r="P97" s="169"/>
      <c r="Q97" s="170"/>
      <c r="R97" s="170" t="s">
        <v>903</v>
      </c>
      <c r="S97" s="170"/>
      <c r="T97" s="170"/>
      <c r="U97" s="170"/>
      <c r="V97" s="170"/>
      <c r="W97" s="170"/>
      <c r="X97" s="170"/>
      <c r="Y97" s="170"/>
      <c r="Z97" s="170"/>
      <c r="AA97" s="170"/>
      <c r="AB97" s="170"/>
      <c r="AC97" s="170"/>
      <c r="AD97" s="170"/>
      <c r="AE97" s="170"/>
      <c r="AF97" s="170"/>
    </row>
    <row r="98" spans="1:32" ht="16.5" x14ac:dyDescent="0.3">
      <c r="A98" s="169" t="s">
        <v>894</v>
      </c>
      <c r="B98" s="169" t="s">
        <v>399</v>
      </c>
      <c r="C98" s="169"/>
      <c r="D98" s="169"/>
      <c r="E98" s="169"/>
      <c r="F98" s="169"/>
      <c r="G98" s="169"/>
      <c r="H98" s="169"/>
      <c r="I98" s="169"/>
      <c r="J98" s="169"/>
      <c r="K98" s="169"/>
      <c r="L98" s="169" t="s">
        <v>1053</v>
      </c>
      <c r="M98" s="169"/>
      <c r="N98" s="169"/>
      <c r="O98" s="169"/>
      <c r="P98" s="169"/>
      <c r="Q98" s="170"/>
      <c r="R98" s="170"/>
      <c r="S98" s="170"/>
      <c r="T98" s="170"/>
      <c r="U98" s="170"/>
      <c r="V98" s="170"/>
      <c r="W98" s="170"/>
      <c r="X98" s="170"/>
      <c r="Y98" s="170"/>
      <c r="Z98" s="170"/>
      <c r="AA98" s="170"/>
      <c r="AB98" s="170"/>
      <c r="AC98" s="170"/>
      <c r="AD98" s="170"/>
      <c r="AE98" s="170"/>
      <c r="AF98" s="170"/>
    </row>
    <row r="99" spans="1:32" ht="16.5" x14ac:dyDescent="0.3">
      <c r="A99" s="169" t="s">
        <v>1031</v>
      </c>
      <c r="B99" s="169" t="s">
        <v>44</v>
      </c>
      <c r="C99" s="169" t="s">
        <v>1054</v>
      </c>
      <c r="D99" s="169" t="s">
        <v>1055</v>
      </c>
      <c r="E99" s="169"/>
      <c r="F99" s="169"/>
      <c r="G99" s="169"/>
      <c r="H99" s="169"/>
      <c r="I99" s="169"/>
      <c r="J99" s="169"/>
      <c r="K99" s="169"/>
      <c r="L99" s="169"/>
      <c r="M99" s="169"/>
      <c r="N99" s="169"/>
      <c r="O99" s="169"/>
      <c r="P99" s="169"/>
      <c r="Q99" s="170"/>
      <c r="R99" s="170" t="s">
        <v>903</v>
      </c>
      <c r="S99" s="170"/>
      <c r="T99" s="170"/>
      <c r="U99" s="170"/>
      <c r="V99" s="170"/>
      <c r="W99" s="170"/>
      <c r="X99" s="170"/>
      <c r="Y99" s="170"/>
      <c r="Z99" s="170"/>
      <c r="AA99" s="170"/>
      <c r="AB99" s="170"/>
      <c r="AC99" s="170"/>
      <c r="AD99" s="170"/>
      <c r="AE99" s="170"/>
      <c r="AF99" s="170"/>
    </row>
    <row r="100" spans="1:32" ht="16.5" x14ac:dyDescent="0.3">
      <c r="A100" s="169" t="s">
        <v>975</v>
      </c>
      <c r="B100" s="169" t="s">
        <v>1048</v>
      </c>
      <c r="C100" s="169"/>
      <c r="D100" s="169"/>
      <c r="E100" s="169"/>
      <c r="F100" s="169"/>
      <c r="G100" s="169"/>
      <c r="H100" s="169"/>
      <c r="I100" s="169"/>
      <c r="J100" s="169"/>
      <c r="K100" s="169"/>
      <c r="L100" s="171"/>
      <c r="M100" s="171"/>
      <c r="N100" s="171"/>
      <c r="O100" s="171"/>
      <c r="P100" s="171"/>
      <c r="Q100" s="170"/>
      <c r="R100" s="170"/>
      <c r="S100" s="170"/>
      <c r="T100" s="170"/>
      <c r="U100" s="170"/>
      <c r="V100" s="170"/>
      <c r="W100" s="170"/>
      <c r="X100" s="170"/>
      <c r="Y100" s="170"/>
      <c r="Z100" s="170"/>
      <c r="AA100" s="170"/>
      <c r="AB100" s="170"/>
      <c r="AC100" s="170"/>
      <c r="AD100" s="170"/>
      <c r="AE100" s="170"/>
      <c r="AF100" s="170"/>
    </row>
    <row r="101" spans="1:32" ht="16.5" x14ac:dyDescent="0.3">
      <c r="A101" s="169"/>
      <c r="B101" s="169"/>
      <c r="C101" s="169"/>
      <c r="D101" s="169"/>
      <c r="E101" s="169"/>
      <c r="F101" s="169"/>
      <c r="G101" s="169"/>
      <c r="H101" s="169"/>
      <c r="I101" s="169"/>
      <c r="J101" s="169"/>
      <c r="K101" s="169"/>
      <c r="Q101" s="170"/>
      <c r="R101" s="170"/>
      <c r="S101" s="170"/>
      <c r="T101" s="170"/>
      <c r="U101" s="170"/>
      <c r="V101" s="170"/>
      <c r="W101" s="170"/>
      <c r="X101" s="170"/>
      <c r="Y101" s="170"/>
      <c r="Z101" s="170"/>
      <c r="AA101" s="170"/>
      <c r="AB101" s="170"/>
      <c r="AC101" s="170"/>
      <c r="AD101" s="170"/>
      <c r="AE101" s="170"/>
      <c r="AF101" s="170"/>
    </row>
    <row r="102" spans="1:32" ht="16.5" x14ac:dyDescent="0.3">
      <c r="A102" s="169" t="s">
        <v>896</v>
      </c>
      <c r="B102" s="169" t="s">
        <v>1056</v>
      </c>
      <c r="C102" s="169"/>
      <c r="D102" s="169"/>
      <c r="E102" s="169"/>
      <c r="F102" s="169"/>
      <c r="G102" s="169"/>
      <c r="H102" s="169"/>
      <c r="I102" s="169" t="s">
        <v>1057</v>
      </c>
      <c r="J102" s="169"/>
      <c r="K102" s="169"/>
      <c r="L102" s="171"/>
      <c r="M102" s="171"/>
      <c r="N102" s="171"/>
      <c r="O102" s="171"/>
      <c r="P102" s="171"/>
      <c r="Q102" s="170"/>
      <c r="R102" s="170"/>
      <c r="S102" s="170"/>
      <c r="T102" s="170"/>
      <c r="U102" s="170"/>
      <c r="V102" s="170"/>
      <c r="W102" s="170"/>
      <c r="X102" s="170"/>
      <c r="Y102" s="170"/>
      <c r="Z102" s="170"/>
      <c r="AA102" s="170"/>
      <c r="AB102" s="170"/>
      <c r="AC102" s="170"/>
      <c r="AD102" s="170"/>
      <c r="AE102" s="170"/>
      <c r="AF102" s="170"/>
    </row>
    <row r="103" spans="1:32" ht="16.5" x14ac:dyDescent="0.3">
      <c r="A103" s="169" t="s">
        <v>1026</v>
      </c>
      <c r="B103" s="169" t="s">
        <v>610</v>
      </c>
      <c r="C103" s="169" t="s">
        <v>1058</v>
      </c>
      <c r="D103" s="169" t="s">
        <v>1059</v>
      </c>
      <c r="E103" s="169" t="s">
        <v>1060</v>
      </c>
      <c r="F103" s="169" t="s">
        <v>3333</v>
      </c>
      <c r="G103" s="169"/>
      <c r="H103" s="169"/>
      <c r="I103" s="169"/>
      <c r="J103" s="169"/>
      <c r="K103" s="169"/>
      <c r="L103" s="169"/>
      <c r="M103" s="169"/>
      <c r="N103" s="169"/>
      <c r="O103" s="169"/>
      <c r="P103" s="169"/>
      <c r="Q103" s="170"/>
      <c r="R103" s="170" t="s">
        <v>903</v>
      </c>
      <c r="S103" s="170"/>
      <c r="T103" s="170"/>
      <c r="U103" s="170"/>
      <c r="V103" s="170"/>
      <c r="W103" s="170"/>
      <c r="X103" s="170"/>
      <c r="Y103" s="170"/>
      <c r="Z103" s="170"/>
      <c r="AA103" s="170"/>
      <c r="AB103" s="170"/>
      <c r="AC103" s="170"/>
      <c r="AD103" s="170"/>
      <c r="AE103" s="170"/>
      <c r="AF103" s="170"/>
    </row>
    <row r="104" spans="1:32" ht="16.5" x14ac:dyDescent="0.3">
      <c r="A104" s="169" t="s">
        <v>894</v>
      </c>
      <c r="B104" s="169" t="s">
        <v>400</v>
      </c>
      <c r="C104" s="169"/>
      <c r="D104" s="169"/>
      <c r="E104" s="169"/>
      <c r="F104" s="169"/>
      <c r="G104" s="169"/>
      <c r="H104" s="169"/>
      <c r="I104" s="169"/>
      <c r="J104" s="169"/>
      <c r="K104" s="169"/>
      <c r="L104" s="169" t="s">
        <v>1061</v>
      </c>
      <c r="M104" s="169"/>
      <c r="N104" s="169"/>
      <c r="O104" s="169"/>
      <c r="P104" s="169"/>
      <c r="Q104" s="170"/>
      <c r="R104" s="170"/>
      <c r="S104" s="170"/>
      <c r="T104" s="170"/>
      <c r="U104" s="170"/>
      <c r="V104" s="170"/>
      <c r="W104" s="170"/>
      <c r="X104" s="170"/>
      <c r="Y104" s="170"/>
      <c r="Z104" s="170"/>
      <c r="AA104" s="170"/>
      <c r="AB104" s="170"/>
      <c r="AC104" s="170"/>
      <c r="AD104" s="170"/>
      <c r="AE104" s="170"/>
      <c r="AF104" s="170"/>
    </row>
    <row r="105" spans="1:32" ht="16.5" x14ac:dyDescent="0.3">
      <c r="A105" s="169" t="s">
        <v>1031</v>
      </c>
      <c r="B105" s="169" t="s">
        <v>45</v>
      </c>
      <c r="C105" s="169" t="s">
        <v>1062</v>
      </c>
      <c r="D105" s="169" t="s">
        <v>1063</v>
      </c>
      <c r="E105" s="169"/>
      <c r="F105" s="169"/>
      <c r="G105" s="169"/>
      <c r="H105" s="169"/>
      <c r="I105" s="169"/>
      <c r="J105" s="169"/>
      <c r="K105" s="169"/>
      <c r="L105" s="169"/>
      <c r="M105" s="169"/>
      <c r="N105" s="169"/>
      <c r="O105" s="169"/>
      <c r="P105" s="169"/>
      <c r="Q105" s="170"/>
      <c r="R105" s="170" t="s">
        <v>903</v>
      </c>
      <c r="S105" s="170"/>
      <c r="T105" s="170"/>
      <c r="U105" s="170"/>
      <c r="V105" s="170"/>
      <c r="W105" s="170"/>
      <c r="X105" s="170"/>
      <c r="Y105" s="170"/>
      <c r="Z105" s="170"/>
      <c r="AA105" s="170"/>
      <c r="AB105" s="170"/>
      <c r="AC105" s="170"/>
      <c r="AD105" s="170"/>
      <c r="AE105" s="170"/>
      <c r="AF105" s="170"/>
    </row>
    <row r="106" spans="1:32" ht="16.5" x14ac:dyDescent="0.3">
      <c r="A106" s="169" t="s">
        <v>975</v>
      </c>
      <c r="B106" s="169" t="s">
        <v>1056</v>
      </c>
      <c r="C106" s="169"/>
      <c r="D106" s="169"/>
      <c r="E106" s="169"/>
      <c r="F106" s="169"/>
      <c r="G106" s="169"/>
      <c r="H106" s="169"/>
      <c r="I106" s="169"/>
      <c r="J106" s="169"/>
      <c r="K106" s="169"/>
      <c r="L106" s="171"/>
      <c r="M106" s="171"/>
      <c r="N106" s="171"/>
      <c r="O106" s="171"/>
      <c r="P106" s="171"/>
      <c r="Q106" s="170"/>
      <c r="R106" s="170"/>
      <c r="S106" s="170"/>
      <c r="T106" s="170"/>
      <c r="U106" s="170"/>
      <c r="V106" s="170"/>
      <c r="W106" s="170"/>
      <c r="X106" s="170"/>
      <c r="Y106" s="170"/>
      <c r="Z106" s="170"/>
      <c r="AA106" s="170"/>
      <c r="AB106" s="170"/>
      <c r="AC106" s="170"/>
      <c r="AD106" s="170"/>
      <c r="AE106" s="170"/>
      <c r="AF106" s="170"/>
    </row>
    <row r="107" spans="1:32" ht="16.5" x14ac:dyDescent="0.3">
      <c r="A107" s="169"/>
      <c r="B107" s="169"/>
      <c r="C107" s="169"/>
      <c r="D107" s="169"/>
      <c r="E107" s="169"/>
      <c r="F107" s="169"/>
      <c r="G107" s="169"/>
      <c r="H107" s="169"/>
      <c r="I107" s="169"/>
      <c r="J107" s="169"/>
      <c r="K107" s="169"/>
      <c r="Q107" s="170"/>
      <c r="R107" s="170"/>
      <c r="S107" s="170"/>
      <c r="T107" s="170"/>
      <c r="U107" s="170"/>
      <c r="V107" s="170"/>
      <c r="W107" s="170"/>
      <c r="X107" s="170"/>
      <c r="Y107" s="170"/>
      <c r="Z107" s="170"/>
      <c r="AA107" s="170"/>
      <c r="AB107" s="170"/>
      <c r="AC107" s="170"/>
      <c r="AD107" s="170"/>
      <c r="AE107" s="170"/>
      <c r="AF107" s="170"/>
    </row>
    <row r="108" spans="1:32" ht="16.5" x14ac:dyDescent="0.3">
      <c r="A108" s="169" t="s">
        <v>896</v>
      </c>
      <c r="B108" s="169" t="s">
        <v>1064</v>
      </c>
      <c r="C108" s="169"/>
      <c r="D108" s="169"/>
      <c r="E108" s="169"/>
      <c r="F108" s="169"/>
      <c r="G108" s="169"/>
      <c r="H108" s="169"/>
      <c r="I108" s="169" t="s">
        <v>1065</v>
      </c>
      <c r="J108" s="169"/>
      <c r="K108" s="169"/>
      <c r="L108" s="169"/>
      <c r="M108" s="169"/>
      <c r="N108" s="169"/>
      <c r="O108" s="169"/>
      <c r="P108" s="169"/>
      <c r="Q108" s="170"/>
      <c r="R108" s="170"/>
      <c r="S108" s="170"/>
      <c r="T108" s="170"/>
      <c r="U108" s="170"/>
      <c r="V108" s="170"/>
      <c r="W108" s="170"/>
      <c r="X108" s="170"/>
      <c r="Y108" s="170"/>
      <c r="Z108" s="170"/>
      <c r="AA108" s="170"/>
      <c r="AB108" s="170"/>
      <c r="AC108" s="170"/>
      <c r="AD108" s="170"/>
      <c r="AE108" s="170"/>
      <c r="AF108" s="170"/>
    </row>
    <row r="109" spans="1:32" ht="16.5" x14ac:dyDescent="0.3">
      <c r="A109" s="169" t="s">
        <v>1026</v>
      </c>
      <c r="B109" s="169" t="s">
        <v>46</v>
      </c>
      <c r="C109" s="169" t="s">
        <v>1066</v>
      </c>
      <c r="D109" s="169" t="s">
        <v>1067</v>
      </c>
      <c r="E109" s="169" t="s">
        <v>1068</v>
      </c>
      <c r="F109" s="169" t="s">
        <v>3334</v>
      </c>
      <c r="G109" s="169"/>
      <c r="H109" s="169"/>
      <c r="I109" s="169"/>
      <c r="J109" s="169"/>
      <c r="K109" s="169"/>
      <c r="Q109" s="170"/>
      <c r="R109" s="170" t="s">
        <v>903</v>
      </c>
      <c r="S109" s="170"/>
      <c r="T109" s="170"/>
      <c r="U109" s="170"/>
      <c r="V109" s="170"/>
      <c r="W109" s="170"/>
      <c r="X109" s="170"/>
      <c r="Y109" s="170"/>
      <c r="Z109" s="170"/>
      <c r="AA109" s="170"/>
      <c r="AB109" s="170"/>
      <c r="AC109" s="170"/>
      <c r="AD109" s="170"/>
      <c r="AE109" s="170"/>
      <c r="AF109" s="170"/>
    </row>
    <row r="110" spans="1:32" ht="16.5" x14ac:dyDescent="0.3">
      <c r="A110" s="169" t="s">
        <v>894</v>
      </c>
      <c r="B110" s="169" t="s">
        <v>401</v>
      </c>
      <c r="C110" s="169"/>
      <c r="D110" s="169"/>
      <c r="E110" s="169"/>
      <c r="F110" s="169"/>
      <c r="G110" s="169"/>
      <c r="H110" s="169"/>
      <c r="I110" s="169"/>
      <c r="J110" s="169"/>
      <c r="K110" s="169"/>
      <c r="L110" s="169" t="s">
        <v>1069</v>
      </c>
      <c r="M110" s="169"/>
      <c r="N110" s="169"/>
      <c r="O110" s="169"/>
      <c r="P110" s="169"/>
      <c r="Q110" s="170"/>
      <c r="R110" s="170"/>
      <c r="S110" s="170"/>
      <c r="T110" s="170"/>
      <c r="U110" s="170"/>
      <c r="V110" s="170"/>
      <c r="W110" s="170"/>
      <c r="X110" s="170"/>
      <c r="Y110" s="170"/>
      <c r="Z110" s="170"/>
      <c r="AA110" s="170"/>
      <c r="AB110" s="170"/>
      <c r="AC110" s="170"/>
      <c r="AD110" s="170"/>
      <c r="AE110" s="170"/>
      <c r="AF110" s="170"/>
    </row>
    <row r="111" spans="1:32" ht="16.5" x14ac:dyDescent="0.3">
      <c r="A111" s="169" t="s">
        <v>1031</v>
      </c>
      <c r="B111" s="169" t="s">
        <v>47</v>
      </c>
      <c r="C111" s="169" t="s">
        <v>1070</v>
      </c>
      <c r="D111" s="169" t="s">
        <v>1071</v>
      </c>
      <c r="E111" s="169"/>
      <c r="F111" s="169"/>
      <c r="G111" s="169"/>
      <c r="H111" s="169"/>
      <c r="I111" s="169"/>
      <c r="J111" s="169"/>
      <c r="K111" s="169"/>
      <c r="Q111" s="170"/>
      <c r="R111" s="170" t="s">
        <v>903</v>
      </c>
      <c r="S111" s="170"/>
      <c r="T111" s="170"/>
      <c r="U111" s="170"/>
      <c r="V111" s="170"/>
      <c r="W111" s="170"/>
      <c r="X111" s="170"/>
      <c r="Y111" s="170"/>
      <c r="Z111" s="170"/>
      <c r="AA111" s="170"/>
      <c r="AB111" s="170"/>
      <c r="AC111" s="170"/>
      <c r="AD111" s="170"/>
      <c r="AE111" s="170"/>
      <c r="AF111" s="170"/>
    </row>
    <row r="112" spans="1:32" ht="16.5" x14ac:dyDescent="0.3">
      <c r="A112" s="169" t="s">
        <v>975</v>
      </c>
      <c r="B112" s="169" t="s">
        <v>1064</v>
      </c>
      <c r="C112" s="169"/>
      <c r="D112" s="169"/>
      <c r="E112" s="169"/>
      <c r="F112" s="169"/>
      <c r="G112" s="169"/>
      <c r="H112" s="169"/>
      <c r="I112" s="169"/>
      <c r="J112" s="169"/>
      <c r="K112" s="169"/>
      <c r="L112" s="171"/>
      <c r="M112" s="171"/>
      <c r="N112" s="171"/>
      <c r="O112" s="171"/>
      <c r="P112" s="171"/>
      <c r="Q112" s="170"/>
      <c r="R112" s="170"/>
      <c r="S112" s="170"/>
      <c r="T112" s="170"/>
      <c r="U112" s="170"/>
      <c r="V112" s="170"/>
      <c r="W112" s="170"/>
      <c r="X112" s="170"/>
      <c r="Y112" s="170"/>
      <c r="Z112" s="170"/>
      <c r="AA112" s="170"/>
      <c r="AB112" s="170"/>
      <c r="AC112" s="170"/>
      <c r="AD112" s="170"/>
      <c r="AE112" s="170"/>
      <c r="AF112" s="170"/>
    </row>
    <row r="113" spans="1:32" ht="16.5" x14ac:dyDescent="0.3">
      <c r="A113" s="169"/>
      <c r="B113" s="169"/>
      <c r="C113" s="169"/>
      <c r="D113" s="169"/>
      <c r="E113" s="169"/>
      <c r="F113" s="169"/>
      <c r="G113" s="169"/>
      <c r="H113" s="169"/>
      <c r="I113" s="169"/>
      <c r="J113" s="169"/>
      <c r="K113" s="169"/>
      <c r="L113" s="169"/>
      <c r="M113" s="169"/>
      <c r="N113" s="169"/>
      <c r="O113" s="169"/>
      <c r="P113" s="169"/>
      <c r="Q113" s="170"/>
      <c r="R113" s="170"/>
      <c r="S113" s="170"/>
      <c r="T113" s="170"/>
      <c r="U113" s="170"/>
      <c r="V113" s="170"/>
      <c r="W113" s="170"/>
      <c r="X113" s="170"/>
      <c r="Y113" s="170"/>
      <c r="Z113" s="170"/>
      <c r="AA113" s="170"/>
      <c r="AB113" s="170"/>
      <c r="AC113" s="170"/>
      <c r="AD113" s="170"/>
      <c r="AE113" s="170"/>
      <c r="AF113" s="170"/>
    </row>
    <row r="114" spans="1:32" ht="16.5" x14ac:dyDescent="0.3">
      <c r="A114" s="169" t="s">
        <v>975</v>
      </c>
      <c r="B114" s="169" t="s">
        <v>1022</v>
      </c>
      <c r="C114" s="169"/>
      <c r="D114" s="169"/>
      <c r="E114" s="169"/>
      <c r="F114" s="169"/>
      <c r="G114" s="169"/>
      <c r="H114" s="169"/>
      <c r="I114" s="169"/>
      <c r="J114" s="169"/>
      <c r="K114" s="169"/>
      <c r="L114" s="169"/>
      <c r="M114" s="169"/>
      <c r="N114" s="169"/>
      <c r="O114" s="169"/>
      <c r="P114" s="169"/>
      <c r="Q114" s="170"/>
      <c r="R114" s="170"/>
      <c r="S114" s="170"/>
      <c r="T114" s="170"/>
      <c r="U114" s="170"/>
      <c r="V114" s="170"/>
      <c r="W114" s="170"/>
      <c r="X114" s="170"/>
      <c r="Y114" s="170"/>
      <c r="Z114" s="170"/>
      <c r="AA114" s="170"/>
      <c r="AB114" s="170"/>
      <c r="AC114" s="170"/>
      <c r="AD114" s="170"/>
      <c r="AE114" s="170"/>
      <c r="AF114" s="170"/>
    </row>
    <row r="115" spans="1:32" ht="16.5" x14ac:dyDescent="0.3">
      <c r="A115" s="169"/>
      <c r="B115" s="169"/>
      <c r="C115" s="169"/>
      <c r="D115" s="169"/>
      <c r="E115" s="169"/>
      <c r="F115" s="169"/>
      <c r="G115" s="169"/>
      <c r="H115" s="169"/>
      <c r="I115" s="169"/>
      <c r="J115" s="169"/>
      <c r="K115" s="169"/>
      <c r="L115" s="169"/>
      <c r="M115" s="169"/>
      <c r="N115" s="169"/>
      <c r="O115" s="169"/>
      <c r="P115" s="169"/>
      <c r="Q115" s="170"/>
      <c r="R115" s="170"/>
      <c r="S115" s="170"/>
      <c r="T115" s="170"/>
      <c r="U115" s="170"/>
      <c r="V115" s="170"/>
      <c r="W115" s="170"/>
      <c r="X115" s="170"/>
      <c r="Y115" s="170"/>
      <c r="Z115" s="170"/>
      <c r="AA115" s="170"/>
      <c r="AB115" s="170"/>
      <c r="AC115" s="170"/>
      <c r="AD115" s="170"/>
      <c r="AE115" s="170"/>
      <c r="AF115" s="170"/>
    </row>
    <row r="116" spans="1:32" ht="16.5" x14ac:dyDescent="0.3">
      <c r="A116" s="169" t="s">
        <v>975</v>
      </c>
      <c r="B116" s="169" t="s">
        <v>1018</v>
      </c>
      <c r="C116" s="169"/>
      <c r="D116" s="169"/>
      <c r="E116" s="169"/>
      <c r="F116" s="169"/>
      <c r="G116" s="169"/>
      <c r="H116" s="169"/>
      <c r="I116" s="169"/>
      <c r="J116" s="169"/>
      <c r="K116" s="169"/>
      <c r="L116" s="171"/>
      <c r="M116" s="171"/>
      <c r="N116" s="171"/>
      <c r="O116" s="171"/>
      <c r="P116" s="171"/>
      <c r="Q116" s="170"/>
      <c r="R116" s="170"/>
      <c r="S116" s="170"/>
      <c r="T116" s="170"/>
      <c r="U116" s="170"/>
      <c r="V116" s="170"/>
      <c r="W116" s="170"/>
      <c r="X116" s="170"/>
      <c r="Y116" s="170"/>
      <c r="Z116" s="170"/>
      <c r="AA116" s="170"/>
      <c r="AB116" s="170"/>
      <c r="AC116" s="170"/>
      <c r="AD116" s="170"/>
      <c r="AE116" s="170"/>
      <c r="AF116" s="170"/>
    </row>
    <row r="117" spans="1:32" ht="16.5" x14ac:dyDescent="0.3">
      <c r="A117" s="169"/>
      <c r="B117" s="169"/>
      <c r="C117" s="169"/>
      <c r="D117" s="169"/>
      <c r="E117" s="169"/>
      <c r="F117" s="169"/>
      <c r="G117" s="169"/>
      <c r="H117" s="169"/>
      <c r="I117" s="169"/>
      <c r="J117" s="169"/>
      <c r="K117" s="169"/>
      <c r="L117" s="169"/>
      <c r="M117" s="169"/>
      <c r="N117" s="169"/>
      <c r="O117" s="169"/>
      <c r="P117" s="169"/>
      <c r="Q117" s="170"/>
      <c r="R117" s="170"/>
      <c r="S117" s="170"/>
      <c r="T117" s="170"/>
      <c r="U117" s="170"/>
      <c r="V117" s="170"/>
      <c r="W117" s="170"/>
      <c r="X117" s="170"/>
      <c r="Y117" s="170"/>
      <c r="Z117" s="170"/>
      <c r="AA117" s="170"/>
      <c r="AB117" s="170"/>
      <c r="AC117" s="170"/>
      <c r="AD117" s="170"/>
      <c r="AE117" s="170"/>
      <c r="AF117" s="170"/>
    </row>
    <row r="118" spans="1:32" ht="16.5" x14ac:dyDescent="0.3">
      <c r="A118" s="169" t="s">
        <v>896</v>
      </c>
      <c r="B118" s="169" t="s">
        <v>1072</v>
      </c>
      <c r="C118" s="169"/>
      <c r="D118" s="169"/>
      <c r="E118" s="169"/>
      <c r="F118" s="169"/>
      <c r="G118" s="169"/>
      <c r="H118" s="169"/>
      <c r="I118" s="169" t="s">
        <v>1073</v>
      </c>
      <c r="J118" s="169"/>
      <c r="K118" s="169"/>
      <c r="L118" s="169"/>
      <c r="M118" s="169"/>
      <c r="N118" s="169"/>
      <c r="O118" s="169"/>
      <c r="P118" s="169"/>
      <c r="Q118" s="170"/>
      <c r="R118" s="170"/>
      <c r="S118" s="170"/>
      <c r="T118" s="170"/>
      <c r="U118" s="170"/>
      <c r="V118" s="170"/>
      <c r="W118" s="170"/>
      <c r="X118" s="170"/>
      <c r="Y118" s="170"/>
      <c r="Z118" s="170"/>
      <c r="AA118" s="170"/>
      <c r="AB118" s="170"/>
      <c r="AC118" s="170"/>
      <c r="AD118" s="170"/>
      <c r="AE118" s="170"/>
      <c r="AF118" s="170"/>
    </row>
    <row r="119" spans="1:32" ht="16.5" x14ac:dyDescent="0.3">
      <c r="A119" s="169" t="s">
        <v>1074</v>
      </c>
      <c r="B119" s="169" t="s">
        <v>611</v>
      </c>
      <c r="C119" s="169" t="s">
        <v>1075</v>
      </c>
      <c r="D119" s="169" t="s">
        <v>1076</v>
      </c>
      <c r="E119" s="169"/>
      <c r="F119" s="169"/>
      <c r="G119" s="169" t="s">
        <v>998</v>
      </c>
      <c r="H119" s="169"/>
      <c r="I119" s="169"/>
      <c r="J119" s="169"/>
      <c r="K119" s="169"/>
      <c r="L119" s="169"/>
      <c r="M119" s="169"/>
      <c r="N119" s="169"/>
      <c r="O119" s="169"/>
      <c r="P119" s="169"/>
      <c r="Q119" s="170"/>
      <c r="R119" s="170" t="s">
        <v>903</v>
      </c>
      <c r="S119" s="170"/>
      <c r="T119" s="170"/>
      <c r="U119" s="170"/>
      <c r="V119" s="170"/>
      <c r="W119" s="170"/>
      <c r="X119" s="170"/>
      <c r="Y119" s="170"/>
      <c r="Z119" s="170"/>
      <c r="AA119" s="170"/>
      <c r="AB119" s="170"/>
      <c r="AC119" s="170"/>
      <c r="AD119" s="170"/>
      <c r="AE119" s="170"/>
      <c r="AF119" s="170"/>
    </row>
    <row r="120" spans="1:32" ht="16.5" x14ac:dyDescent="0.3">
      <c r="A120" s="169" t="s">
        <v>964</v>
      </c>
      <c r="B120" s="169" t="s">
        <v>48</v>
      </c>
      <c r="C120" s="169" t="s">
        <v>1077</v>
      </c>
      <c r="D120" s="169" t="s">
        <v>1078</v>
      </c>
      <c r="E120" s="169"/>
      <c r="F120" s="169"/>
      <c r="G120" s="169"/>
      <c r="H120" s="169"/>
      <c r="I120" s="169"/>
      <c r="J120" s="169"/>
      <c r="K120" s="169"/>
      <c r="L120" s="169"/>
      <c r="M120" s="169"/>
      <c r="N120" s="169"/>
      <c r="O120" s="169"/>
      <c r="P120" s="169"/>
      <c r="Q120" s="170"/>
      <c r="R120" s="170" t="s">
        <v>903</v>
      </c>
      <c r="S120" s="170"/>
      <c r="T120" s="170"/>
      <c r="U120" s="170"/>
      <c r="V120" s="170"/>
      <c r="W120" s="170"/>
      <c r="X120" s="170"/>
      <c r="Y120" s="170"/>
      <c r="Z120" s="170"/>
      <c r="AA120" s="170"/>
      <c r="AB120" s="170"/>
      <c r="AC120" s="170"/>
      <c r="AD120" s="170"/>
      <c r="AE120" s="170"/>
      <c r="AF120" s="170"/>
    </row>
    <row r="121" spans="1:32" ht="16.5" x14ac:dyDescent="0.3">
      <c r="A121" s="169" t="s">
        <v>1026</v>
      </c>
      <c r="B121" s="169" t="s">
        <v>402</v>
      </c>
      <c r="C121" s="169" t="s">
        <v>1079</v>
      </c>
      <c r="D121" s="169" t="s">
        <v>1080</v>
      </c>
      <c r="E121" s="169" t="s">
        <v>1081</v>
      </c>
      <c r="F121" s="169" t="s">
        <v>3335</v>
      </c>
      <c r="G121" s="169"/>
      <c r="H121" s="169"/>
      <c r="I121" s="169" t="s">
        <v>1082</v>
      </c>
      <c r="J121" s="169" t="s">
        <v>1083</v>
      </c>
      <c r="K121" s="169"/>
      <c r="L121" s="169"/>
      <c r="M121" s="169"/>
      <c r="N121" s="169"/>
      <c r="O121" s="169"/>
      <c r="P121" s="169"/>
      <c r="Q121" s="170"/>
      <c r="R121" s="170" t="s">
        <v>903</v>
      </c>
      <c r="S121" s="170"/>
      <c r="T121" s="170"/>
      <c r="U121" s="170"/>
      <c r="V121" s="170"/>
      <c r="W121" s="170"/>
      <c r="X121" s="170"/>
      <c r="Y121" s="170"/>
      <c r="Z121" s="170"/>
      <c r="AA121" s="170"/>
      <c r="AB121" s="170"/>
      <c r="AC121" s="170"/>
      <c r="AD121" s="170"/>
      <c r="AE121" s="170"/>
      <c r="AF121" s="170"/>
    </row>
    <row r="122" spans="1:32" ht="16.5" x14ac:dyDescent="0.3">
      <c r="A122" s="169" t="s">
        <v>896</v>
      </c>
      <c r="B122" s="169" t="s">
        <v>1084</v>
      </c>
      <c r="C122" s="169"/>
      <c r="D122" s="169"/>
      <c r="E122" s="169"/>
      <c r="F122" s="169"/>
      <c r="G122" s="169"/>
      <c r="H122" s="169"/>
      <c r="I122" s="169" t="s">
        <v>1085</v>
      </c>
      <c r="J122" s="169"/>
      <c r="K122" s="169" t="s">
        <v>1086</v>
      </c>
      <c r="L122" s="171"/>
      <c r="M122" s="171"/>
      <c r="N122" s="171"/>
      <c r="O122" s="171"/>
      <c r="P122" s="171"/>
      <c r="Q122" s="170"/>
      <c r="R122" s="170"/>
      <c r="S122" s="170"/>
      <c r="T122" s="170"/>
      <c r="U122" s="170"/>
      <c r="V122" s="170"/>
      <c r="W122" s="170"/>
      <c r="X122" s="170"/>
      <c r="Y122" s="170"/>
      <c r="Z122" s="170"/>
      <c r="AA122" s="170"/>
      <c r="AB122" s="170"/>
      <c r="AC122" s="170"/>
      <c r="AD122" s="170"/>
      <c r="AE122" s="170"/>
      <c r="AF122" s="170"/>
    </row>
    <row r="123" spans="1:32" ht="16.5" x14ac:dyDescent="0.3">
      <c r="A123" s="169" t="s">
        <v>966</v>
      </c>
      <c r="B123" s="169" t="s">
        <v>49</v>
      </c>
      <c r="C123" s="169" t="s">
        <v>1087</v>
      </c>
      <c r="D123" s="169" t="s">
        <v>1088</v>
      </c>
      <c r="E123" s="169" t="s">
        <v>1089</v>
      </c>
      <c r="F123" s="169" t="s">
        <v>3336</v>
      </c>
      <c r="G123" s="169"/>
      <c r="H123" s="169"/>
      <c r="I123" s="169"/>
      <c r="J123" s="169"/>
      <c r="K123" s="169"/>
      <c r="L123" s="169"/>
      <c r="M123" s="169"/>
      <c r="N123" s="169"/>
      <c r="O123" s="169"/>
      <c r="P123" s="169"/>
      <c r="Q123" s="170"/>
      <c r="R123" s="170"/>
      <c r="S123" s="170"/>
      <c r="T123" s="170"/>
      <c r="U123" s="170"/>
      <c r="V123" s="170"/>
      <c r="W123" s="170"/>
      <c r="X123" s="170"/>
      <c r="Y123" s="170"/>
      <c r="Z123" s="170"/>
      <c r="AA123" s="170"/>
      <c r="AB123" s="170"/>
      <c r="AC123" s="170"/>
      <c r="AD123" s="170"/>
      <c r="AE123" s="170"/>
      <c r="AF123" s="170"/>
    </row>
    <row r="124" spans="1:32" ht="16.5" x14ac:dyDescent="0.3">
      <c r="A124" s="169" t="s">
        <v>1090</v>
      </c>
      <c r="B124" s="169" t="s">
        <v>50</v>
      </c>
      <c r="C124" s="169" t="s">
        <v>1091</v>
      </c>
      <c r="D124" s="169" t="s">
        <v>1092</v>
      </c>
      <c r="E124" s="169" t="s">
        <v>1093</v>
      </c>
      <c r="F124" s="169" t="s">
        <v>3337</v>
      </c>
      <c r="G124" s="169"/>
      <c r="H124" s="169"/>
      <c r="I124" s="169" t="s">
        <v>1085</v>
      </c>
      <c r="J124" s="169"/>
      <c r="K124" s="169"/>
      <c r="L124" s="169"/>
      <c r="M124" s="169"/>
      <c r="N124" s="169"/>
      <c r="O124" s="169"/>
      <c r="P124" s="169"/>
      <c r="Q124" s="170"/>
      <c r="R124" s="170" t="s">
        <v>903</v>
      </c>
      <c r="S124" s="170"/>
      <c r="T124" s="170"/>
      <c r="U124" s="170"/>
      <c r="V124" s="170"/>
      <c r="W124" s="170"/>
      <c r="X124" s="170"/>
      <c r="Y124" s="170"/>
      <c r="Z124" s="170"/>
      <c r="AA124" s="170"/>
      <c r="AB124" s="170"/>
      <c r="AC124" s="170"/>
      <c r="AD124" s="170"/>
      <c r="AE124" s="170"/>
      <c r="AF124" s="170"/>
    </row>
    <row r="125" spans="1:32" ht="16.5" x14ac:dyDescent="0.3">
      <c r="A125" s="169" t="s">
        <v>894</v>
      </c>
      <c r="B125" s="169" t="s">
        <v>51</v>
      </c>
      <c r="C125" s="169"/>
      <c r="D125" s="169"/>
      <c r="E125" s="169"/>
      <c r="F125" s="169"/>
      <c r="G125" s="169"/>
      <c r="H125" s="169"/>
      <c r="I125" s="169"/>
      <c r="J125" s="169"/>
      <c r="K125" s="169"/>
      <c r="L125" s="169" t="s">
        <v>1094</v>
      </c>
      <c r="M125" s="169"/>
      <c r="N125" s="169"/>
      <c r="O125" s="169"/>
      <c r="P125" s="169"/>
      <c r="Q125" s="170"/>
      <c r="R125" s="170"/>
      <c r="S125" s="170"/>
      <c r="T125" s="170"/>
      <c r="U125" s="170"/>
      <c r="V125" s="170"/>
      <c r="W125" s="170"/>
      <c r="X125" s="170"/>
      <c r="Y125" s="170"/>
      <c r="Z125" s="170"/>
      <c r="AA125" s="170"/>
      <c r="AB125" s="170"/>
      <c r="AC125" s="170"/>
      <c r="AD125" s="170"/>
      <c r="AE125" s="170"/>
      <c r="AF125" s="170"/>
    </row>
    <row r="126" spans="1:32" ht="16.5" x14ac:dyDescent="0.3">
      <c r="A126" s="169" t="s">
        <v>894</v>
      </c>
      <c r="B126" s="169" t="s">
        <v>52</v>
      </c>
      <c r="C126" s="169"/>
      <c r="D126" s="169"/>
      <c r="E126" s="169"/>
      <c r="F126" s="169"/>
      <c r="G126" s="169"/>
      <c r="H126" s="169"/>
      <c r="I126" s="169"/>
      <c r="J126" s="169"/>
      <c r="K126" s="169"/>
      <c r="L126" s="169" t="s">
        <v>1095</v>
      </c>
      <c r="M126" s="169"/>
      <c r="N126" s="169"/>
      <c r="O126" s="169"/>
      <c r="P126" s="169"/>
      <c r="Q126" s="170"/>
      <c r="R126" s="170"/>
      <c r="S126" s="170"/>
      <c r="T126" s="170"/>
      <c r="U126" s="170"/>
      <c r="V126" s="170"/>
      <c r="W126" s="170"/>
      <c r="X126" s="170"/>
      <c r="Y126" s="170"/>
      <c r="Z126" s="170"/>
      <c r="AA126" s="170"/>
      <c r="AB126" s="170"/>
      <c r="AC126" s="170"/>
      <c r="AD126" s="170"/>
      <c r="AE126" s="170"/>
      <c r="AF126" s="170"/>
    </row>
    <row r="127" spans="1:32" ht="16.5" x14ac:dyDescent="0.3">
      <c r="A127" s="169" t="s">
        <v>1026</v>
      </c>
      <c r="B127" s="169" t="s">
        <v>53</v>
      </c>
      <c r="C127" s="169" t="s">
        <v>1096</v>
      </c>
      <c r="D127" s="169" t="s">
        <v>1097</v>
      </c>
      <c r="E127" s="169" t="s">
        <v>1098</v>
      </c>
      <c r="F127" s="169" t="s">
        <v>1099</v>
      </c>
      <c r="G127" s="169"/>
      <c r="H127" s="169"/>
      <c r="I127" s="169" t="s">
        <v>1085</v>
      </c>
      <c r="J127" s="169"/>
      <c r="K127" s="169"/>
      <c r="L127" s="171"/>
      <c r="M127" s="171"/>
      <c r="N127" s="171"/>
      <c r="O127" s="171"/>
      <c r="P127" s="171"/>
      <c r="Q127" s="170"/>
      <c r="R127" s="170" t="s">
        <v>903</v>
      </c>
      <c r="S127" s="170"/>
      <c r="T127" s="170"/>
      <c r="U127" s="170"/>
      <c r="V127" s="170"/>
      <c r="W127" s="170"/>
      <c r="X127" s="170"/>
      <c r="Y127" s="170"/>
      <c r="Z127" s="170"/>
      <c r="AA127" s="170"/>
      <c r="AB127" s="170"/>
      <c r="AC127" s="170"/>
      <c r="AD127" s="170"/>
      <c r="AE127" s="170"/>
      <c r="AF127" s="170"/>
    </row>
    <row r="128" spans="1:32" ht="16.5" x14ac:dyDescent="0.3">
      <c r="A128" s="169" t="s">
        <v>975</v>
      </c>
      <c r="B128" s="169" t="s">
        <v>1084</v>
      </c>
      <c r="C128" s="169"/>
      <c r="D128" s="169"/>
      <c r="E128" s="169"/>
      <c r="F128" s="169"/>
      <c r="G128" s="169"/>
      <c r="H128" s="169"/>
      <c r="I128" s="169"/>
      <c r="J128" s="169"/>
      <c r="K128" s="169"/>
      <c r="Q128" s="170"/>
      <c r="R128" s="170"/>
      <c r="S128" s="170"/>
      <c r="T128" s="170"/>
      <c r="U128" s="170"/>
      <c r="V128" s="170"/>
      <c r="W128" s="170"/>
      <c r="X128" s="170"/>
      <c r="Y128" s="170"/>
      <c r="Z128" s="170"/>
      <c r="AA128" s="170"/>
      <c r="AB128" s="170"/>
      <c r="AC128" s="170"/>
      <c r="AD128" s="170"/>
      <c r="AE128" s="170"/>
      <c r="AF128" s="170"/>
    </row>
    <row r="129" spans="1:32" ht="16.5" x14ac:dyDescent="0.3">
      <c r="A129" s="169" t="s">
        <v>1026</v>
      </c>
      <c r="B129" s="169" t="s">
        <v>54</v>
      </c>
      <c r="C129" s="169" t="s">
        <v>1100</v>
      </c>
      <c r="D129" s="169" t="s">
        <v>1101</v>
      </c>
      <c r="E129" s="169" t="s">
        <v>1102</v>
      </c>
      <c r="F129" s="169" t="s">
        <v>3338</v>
      </c>
      <c r="G129" s="169"/>
      <c r="H129" s="169"/>
      <c r="I129" s="169" t="s">
        <v>1085</v>
      </c>
      <c r="J129" s="169"/>
      <c r="K129" s="169"/>
      <c r="L129" s="169"/>
      <c r="M129" s="169"/>
      <c r="N129" s="169"/>
      <c r="O129" s="169"/>
      <c r="P129" s="169"/>
      <c r="Q129" s="170"/>
      <c r="R129" s="170" t="s">
        <v>903</v>
      </c>
      <c r="S129" s="170"/>
      <c r="T129" s="170"/>
      <c r="U129" s="170"/>
      <c r="V129" s="170"/>
      <c r="W129" s="170"/>
      <c r="X129" s="170"/>
      <c r="Y129" s="170"/>
      <c r="Z129" s="170"/>
      <c r="AA129" s="170"/>
      <c r="AB129" s="170"/>
      <c r="AC129" s="170"/>
      <c r="AD129" s="170"/>
      <c r="AE129" s="170"/>
      <c r="AF129" s="170"/>
    </row>
    <row r="130" spans="1:32" ht="16.5" x14ac:dyDescent="0.3">
      <c r="A130" s="169" t="s">
        <v>894</v>
      </c>
      <c r="B130" s="169" t="s">
        <v>403</v>
      </c>
      <c r="C130" s="169"/>
      <c r="D130" s="169"/>
      <c r="E130" s="169"/>
      <c r="F130" s="169"/>
      <c r="G130" s="169"/>
      <c r="H130" s="169"/>
      <c r="I130" s="169"/>
      <c r="J130" s="169"/>
      <c r="K130" s="169"/>
      <c r="L130" s="169" t="s">
        <v>1103</v>
      </c>
      <c r="M130" s="169"/>
      <c r="N130" s="169"/>
      <c r="O130" s="169"/>
      <c r="P130" s="169"/>
      <c r="Q130" s="170"/>
      <c r="R130" s="170"/>
      <c r="S130" s="170"/>
      <c r="T130" s="170"/>
      <c r="U130" s="170"/>
      <c r="V130" s="170"/>
      <c r="W130" s="170"/>
      <c r="X130" s="170"/>
      <c r="Y130" s="170"/>
      <c r="Z130" s="170"/>
      <c r="AA130" s="170"/>
      <c r="AB130" s="170"/>
      <c r="AC130" s="170"/>
      <c r="AD130" s="170"/>
      <c r="AE130" s="170"/>
      <c r="AF130" s="170"/>
    </row>
    <row r="131" spans="1:32" ht="16.5" x14ac:dyDescent="0.3">
      <c r="A131" s="169" t="s">
        <v>894</v>
      </c>
      <c r="B131" s="169" t="s">
        <v>404</v>
      </c>
      <c r="C131" s="169"/>
      <c r="D131" s="169"/>
      <c r="E131" s="169"/>
      <c r="F131" s="169"/>
      <c r="G131" s="169"/>
      <c r="H131" s="169"/>
      <c r="I131" s="169"/>
      <c r="J131" s="169"/>
      <c r="K131" s="169"/>
      <c r="L131" s="169" t="s">
        <v>1104</v>
      </c>
      <c r="M131" s="169"/>
      <c r="N131" s="169"/>
      <c r="O131" s="169"/>
      <c r="P131" s="169"/>
      <c r="Q131" s="170"/>
      <c r="R131" s="170"/>
      <c r="S131" s="170"/>
      <c r="T131" s="170"/>
      <c r="U131" s="170"/>
      <c r="V131" s="170"/>
      <c r="W131" s="170"/>
      <c r="X131" s="170"/>
      <c r="Y131" s="170"/>
      <c r="Z131" s="170"/>
      <c r="AA131" s="170"/>
      <c r="AB131" s="170"/>
      <c r="AC131" s="170"/>
      <c r="AD131" s="170"/>
      <c r="AE131" s="170"/>
      <c r="AF131" s="170"/>
    </row>
    <row r="132" spans="1:32" ht="16.5" x14ac:dyDescent="0.3">
      <c r="A132" s="169" t="s">
        <v>1031</v>
      </c>
      <c r="B132" s="169" t="s">
        <v>55</v>
      </c>
      <c r="C132" s="169" t="s">
        <v>1105</v>
      </c>
      <c r="D132" s="169" t="s">
        <v>1106</v>
      </c>
      <c r="E132" s="169"/>
      <c r="F132" s="169"/>
      <c r="G132" s="169"/>
      <c r="H132" s="169"/>
      <c r="I132" s="169"/>
      <c r="J132" s="169"/>
      <c r="K132" s="169"/>
      <c r="L132" s="169"/>
      <c r="M132" s="169"/>
      <c r="N132" s="169"/>
      <c r="O132" s="169"/>
      <c r="P132" s="169"/>
      <c r="Q132" s="170"/>
      <c r="R132" s="170" t="s">
        <v>903</v>
      </c>
      <c r="S132" s="170"/>
      <c r="T132" s="170"/>
      <c r="U132" s="170"/>
      <c r="V132" s="170"/>
      <c r="W132" s="170"/>
      <c r="X132" s="170"/>
      <c r="Y132" s="170"/>
      <c r="Z132" s="170"/>
      <c r="AA132" s="170"/>
      <c r="AB132" s="170"/>
      <c r="AC132" s="170"/>
      <c r="AD132" s="170"/>
      <c r="AE132" s="170"/>
      <c r="AF132" s="170"/>
    </row>
    <row r="133" spans="1:32" ht="16.5" x14ac:dyDescent="0.3">
      <c r="A133" s="169" t="s">
        <v>975</v>
      </c>
      <c r="B133" s="169" t="s">
        <v>1072</v>
      </c>
      <c r="C133" s="169"/>
      <c r="D133" s="169"/>
      <c r="E133" s="169"/>
      <c r="F133" s="169"/>
      <c r="G133" s="169"/>
      <c r="H133" s="169"/>
      <c r="I133" s="169"/>
      <c r="J133" s="169"/>
      <c r="K133" s="169"/>
      <c r="L133" s="169"/>
      <c r="M133" s="169"/>
      <c r="N133" s="169"/>
      <c r="O133" s="169"/>
      <c r="P133" s="169"/>
      <c r="Q133" s="170"/>
      <c r="R133" s="170"/>
      <c r="S133" s="170"/>
      <c r="T133" s="170"/>
      <c r="U133" s="170"/>
      <c r="V133" s="170"/>
      <c r="W133" s="170"/>
      <c r="X133" s="170"/>
      <c r="Y133" s="170"/>
      <c r="Z133" s="170"/>
      <c r="AA133" s="170"/>
      <c r="AB133" s="170"/>
      <c r="AC133" s="170"/>
      <c r="AD133" s="170"/>
      <c r="AE133" s="170"/>
      <c r="AF133" s="170"/>
    </row>
    <row r="134" spans="1:32" ht="16.5" x14ac:dyDescent="0.3">
      <c r="A134" s="169"/>
      <c r="B134" s="169"/>
      <c r="C134" s="169"/>
      <c r="D134" s="169"/>
      <c r="E134" s="169"/>
      <c r="F134" s="169"/>
      <c r="G134" s="169"/>
      <c r="H134" s="169"/>
      <c r="I134" s="169"/>
      <c r="J134" s="169"/>
      <c r="K134" s="169"/>
      <c r="L134" s="169"/>
      <c r="M134" s="169"/>
      <c r="N134" s="169"/>
      <c r="O134" s="169"/>
      <c r="P134" s="169"/>
      <c r="Q134" s="170"/>
      <c r="R134" s="170"/>
      <c r="S134" s="170"/>
      <c r="T134" s="170"/>
      <c r="U134" s="170"/>
      <c r="V134" s="170"/>
      <c r="W134" s="170"/>
      <c r="X134" s="170"/>
      <c r="Y134" s="170"/>
      <c r="Z134" s="170"/>
      <c r="AA134" s="170"/>
      <c r="AB134" s="170"/>
      <c r="AC134" s="170"/>
      <c r="AD134" s="170"/>
      <c r="AE134" s="170"/>
      <c r="AF134" s="170"/>
    </row>
    <row r="135" spans="1:32" ht="16.5" x14ac:dyDescent="0.3">
      <c r="A135" s="169" t="s">
        <v>1031</v>
      </c>
      <c r="B135" s="169" t="s">
        <v>56</v>
      </c>
      <c r="C135" s="169" t="s">
        <v>1107</v>
      </c>
      <c r="D135" s="169" t="s">
        <v>1108</v>
      </c>
      <c r="E135" s="169"/>
      <c r="F135" s="169"/>
      <c r="G135" s="169"/>
      <c r="H135" s="169"/>
      <c r="I135" s="169"/>
      <c r="J135" s="169"/>
      <c r="K135" s="169"/>
      <c r="L135" s="169"/>
      <c r="M135" s="169"/>
      <c r="N135" s="169"/>
      <c r="O135" s="169"/>
      <c r="P135" s="169"/>
      <c r="Q135" s="170"/>
      <c r="R135" s="170" t="s">
        <v>903</v>
      </c>
      <c r="S135" s="170"/>
      <c r="T135" s="170"/>
      <c r="U135" s="170"/>
      <c r="V135" s="170"/>
      <c r="W135" s="170"/>
      <c r="X135" s="170"/>
      <c r="Y135" s="170"/>
      <c r="Z135" s="170"/>
      <c r="AA135" s="170"/>
      <c r="AB135" s="170"/>
      <c r="AC135" s="170"/>
      <c r="AD135" s="170"/>
      <c r="AE135" s="170"/>
      <c r="AF135" s="170"/>
    </row>
    <row r="136" spans="1:32" ht="16.5" x14ac:dyDescent="0.3">
      <c r="A136" s="169" t="s">
        <v>1109</v>
      </c>
      <c r="B136" s="169" t="s">
        <v>57</v>
      </c>
      <c r="C136" s="169" t="s">
        <v>1110</v>
      </c>
      <c r="D136" s="169" t="s">
        <v>1111</v>
      </c>
      <c r="E136" s="169"/>
      <c r="F136" s="169"/>
      <c r="G136" s="169"/>
      <c r="H136" s="169"/>
      <c r="I136" s="169" t="s">
        <v>1112</v>
      </c>
      <c r="J136" s="169"/>
      <c r="K136" s="169"/>
      <c r="L136" s="169"/>
      <c r="M136" s="169"/>
      <c r="N136" s="169"/>
      <c r="O136" s="169"/>
      <c r="P136" s="169"/>
      <c r="Q136" s="170"/>
      <c r="R136" s="170" t="s">
        <v>903</v>
      </c>
      <c r="S136" s="170"/>
      <c r="T136" s="170"/>
      <c r="U136" s="170"/>
      <c r="V136" s="170"/>
      <c r="W136" s="170"/>
      <c r="X136" s="170"/>
      <c r="Y136" s="170"/>
      <c r="Z136" s="170"/>
      <c r="AA136" s="170"/>
      <c r="AB136" s="170"/>
      <c r="AC136" s="170"/>
      <c r="AD136" s="170"/>
      <c r="AE136" s="170"/>
      <c r="AF136" s="170"/>
    </row>
    <row r="137" spans="1:32" ht="16.5" x14ac:dyDescent="0.3">
      <c r="A137" s="169" t="s">
        <v>907</v>
      </c>
      <c r="B137" s="169" t="s">
        <v>58</v>
      </c>
      <c r="C137" s="169" t="s">
        <v>1113</v>
      </c>
      <c r="D137" s="169" t="s">
        <v>3339</v>
      </c>
      <c r="E137" s="169"/>
      <c r="F137" s="169"/>
      <c r="G137" s="169"/>
      <c r="H137" s="169"/>
      <c r="I137" s="169" t="s">
        <v>1114</v>
      </c>
      <c r="J137" s="169"/>
      <c r="K137" s="169"/>
      <c r="L137" s="169"/>
      <c r="M137" s="169"/>
      <c r="N137" s="169"/>
      <c r="O137" s="169"/>
      <c r="P137" s="169"/>
      <c r="Q137" s="170"/>
      <c r="R137" s="170" t="s">
        <v>903</v>
      </c>
      <c r="S137" s="170"/>
      <c r="T137" s="170"/>
      <c r="U137" s="170"/>
      <c r="V137" s="170"/>
      <c r="W137" s="170"/>
      <c r="X137" s="170"/>
      <c r="Y137" s="170"/>
      <c r="Z137" s="170"/>
      <c r="AA137" s="170"/>
      <c r="AB137" s="170"/>
      <c r="AC137" s="170"/>
      <c r="AD137" s="170"/>
      <c r="AE137" s="170"/>
      <c r="AF137" s="170"/>
    </row>
    <row r="138" spans="1:32" ht="16.5" x14ac:dyDescent="0.3">
      <c r="A138" s="169" t="s">
        <v>1016</v>
      </c>
      <c r="B138" s="169" t="s">
        <v>59</v>
      </c>
      <c r="C138" s="169" t="s">
        <v>1115</v>
      </c>
      <c r="D138" s="169" t="s">
        <v>3340</v>
      </c>
      <c r="E138" s="169"/>
      <c r="F138" s="169"/>
      <c r="G138" s="169" t="s">
        <v>998</v>
      </c>
      <c r="H138" s="169"/>
      <c r="I138" s="169" t="s">
        <v>1112</v>
      </c>
      <c r="J138" s="169" t="s">
        <v>1116</v>
      </c>
      <c r="K138" s="169"/>
      <c r="Q138" s="170"/>
      <c r="R138" s="170" t="s">
        <v>903</v>
      </c>
      <c r="S138" s="170"/>
      <c r="T138" s="170"/>
      <c r="U138" s="170"/>
      <c r="V138" s="170"/>
      <c r="W138" s="170"/>
      <c r="X138" s="170"/>
      <c r="Y138" s="170"/>
      <c r="Z138" s="170"/>
      <c r="AA138" s="170"/>
      <c r="AB138" s="170"/>
      <c r="AC138" s="170"/>
      <c r="AD138" s="170"/>
      <c r="AE138" s="170"/>
      <c r="AF138" s="170"/>
    </row>
    <row r="139" spans="1:32" ht="16.5" x14ac:dyDescent="0.3">
      <c r="A139" s="169" t="s">
        <v>1031</v>
      </c>
      <c r="B139" s="169" t="s">
        <v>63</v>
      </c>
      <c r="C139" s="169" t="s">
        <v>1117</v>
      </c>
      <c r="D139" s="169" t="s">
        <v>1118</v>
      </c>
      <c r="E139" s="169"/>
      <c r="F139" s="169"/>
      <c r="G139" s="169"/>
      <c r="H139" s="169"/>
      <c r="I139" s="169"/>
      <c r="J139" s="169"/>
      <c r="K139" s="169"/>
      <c r="L139" s="171"/>
      <c r="M139" s="171"/>
      <c r="N139" s="171"/>
      <c r="O139" s="171"/>
      <c r="P139" s="171"/>
      <c r="Q139" s="170"/>
      <c r="R139" s="170" t="s">
        <v>903</v>
      </c>
      <c r="S139" s="170"/>
      <c r="T139" s="170"/>
      <c r="U139" s="170"/>
      <c r="V139" s="170"/>
      <c r="W139" s="170"/>
      <c r="X139" s="170"/>
      <c r="Y139" s="170"/>
      <c r="Z139" s="170"/>
      <c r="AA139" s="170"/>
      <c r="AB139" s="170"/>
      <c r="AC139" s="170"/>
      <c r="AD139" s="170"/>
      <c r="AE139" s="170"/>
      <c r="AF139" s="170"/>
    </row>
    <row r="140" spans="1:32" ht="16.5" x14ac:dyDescent="0.3">
      <c r="A140" s="169" t="s">
        <v>1031</v>
      </c>
      <c r="B140" s="169" t="s">
        <v>64</v>
      </c>
      <c r="C140" s="169" t="s">
        <v>1119</v>
      </c>
      <c r="D140" s="169" t="s">
        <v>1120</v>
      </c>
      <c r="E140" s="169"/>
      <c r="F140" s="169"/>
      <c r="G140" s="169"/>
      <c r="H140" s="169"/>
      <c r="I140" s="169"/>
      <c r="J140" s="169"/>
      <c r="K140" s="169"/>
      <c r="Q140" s="170"/>
      <c r="R140" s="170" t="s">
        <v>903</v>
      </c>
      <c r="S140" s="170"/>
      <c r="T140" s="170"/>
      <c r="U140" s="170"/>
      <c r="V140" s="170"/>
      <c r="W140" s="170"/>
      <c r="X140" s="170"/>
      <c r="Y140" s="170"/>
      <c r="Z140" s="170"/>
      <c r="AA140" s="170"/>
      <c r="AB140" s="170"/>
      <c r="AC140" s="170"/>
      <c r="AD140" s="170"/>
      <c r="AE140" s="170"/>
      <c r="AF140" s="170"/>
    </row>
    <row r="141" spans="1:32" ht="16.5" x14ac:dyDescent="0.3">
      <c r="A141" s="169" t="s">
        <v>896</v>
      </c>
      <c r="B141" s="169" t="s">
        <v>1121</v>
      </c>
      <c r="C141" s="169" t="s">
        <v>1122</v>
      </c>
      <c r="D141" s="169" t="s">
        <v>1123</v>
      </c>
      <c r="E141" s="169"/>
      <c r="F141" s="169"/>
      <c r="G141" s="169"/>
      <c r="H141" s="169"/>
      <c r="I141" s="169"/>
      <c r="J141" s="169"/>
      <c r="K141" s="169"/>
      <c r="L141" s="171"/>
      <c r="M141" s="171"/>
      <c r="N141" s="171"/>
      <c r="O141" s="171"/>
      <c r="P141" s="171"/>
      <c r="Q141" s="170"/>
      <c r="R141" s="170"/>
      <c r="S141" s="170"/>
      <c r="T141" s="170"/>
      <c r="U141" s="170"/>
      <c r="V141" s="170"/>
      <c r="W141" s="170"/>
      <c r="X141" s="170"/>
      <c r="Y141" s="170"/>
      <c r="Z141" s="170"/>
      <c r="AA141" s="170"/>
      <c r="AB141" s="170"/>
      <c r="AC141" s="170"/>
      <c r="AD141" s="170"/>
      <c r="AE141" s="170"/>
      <c r="AF141" s="170"/>
    </row>
    <row r="142" spans="1:32" ht="16.5" x14ac:dyDescent="0.3">
      <c r="A142" s="169" t="s">
        <v>964</v>
      </c>
      <c r="B142" s="169" t="s">
        <v>60</v>
      </c>
      <c r="C142" s="169" t="s">
        <v>1124</v>
      </c>
      <c r="D142" s="169" t="s">
        <v>1125</v>
      </c>
      <c r="E142" s="169"/>
      <c r="F142" s="169" t="s">
        <v>4437</v>
      </c>
      <c r="G142" s="169"/>
      <c r="H142" s="169"/>
      <c r="I142" s="169"/>
      <c r="J142" s="169"/>
      <c r="K142" s="169"/>
      <c r="L142" s="169"/>
      <c r="M142" s="169"/>
      <c r="N142" s="169"/>
      <c r="O142" s="169"/>
      <c r="P142" s="169"/>
      <c r="Q142" s="170"/>
      <c r="R142" s="170" t="s">
        <v>903</v>
      </c>
      <c r="S142" s="170"/>
      <c r="T142" s="170"/>
      <c r="U142" s="170"/>
      <c r="V142" s="170"/>
      <c r="W142" s="170"/>
      <c r="X142" s="170"/>
      <c r="Y142" s="170"/>
      <c r="Z142" s="170"/>
      <c r="AA142" s="170"/>
      <c r="AB142" s="170"/>
      <c r="AC142" s="170"/>
      <c r="AD142" s="170"/>
      <c r="AE142" s="170"/>
      <c r="AF142" s="170"/>
    </row>
    <row r="143" spans="1:32" ht="16.5" x14ac:dyDescent="0.3">
      <c r="A143" s="169" t="s">
        <v>924</v>
      </c>
      <c r="B143" s="169" t="s">
        <v>61</v>
      </c>
      <c r="C143" s="169" t="s">
        <v>1126</v>
      </c>
      <c r="D143" s="169" t="s">
        <v>1127</v>
      </c>
      <c r="E143" s="169"/>
      <c r="F143" s="169"/>
      <c r="G143" s="169"/>
      <c r="H143" s="169"/>
      <c r="I143" s="169" t="s">
        <v>1128</v>
      </c>
      <c r="J143" s="169"/>
      <c r="K143" s="169" t="s">
        <v>906</v>
      </c>
      <c r="L143" s="169"/>
      <c r="M143" s="169"/>
      <c r="N143" s="169"/>
      <c r="O143" s="169"/>
      <c r="P143" s="169"/>
      <c r="Q143" s="170"/>
      <c r="R143" s="170" t="s">
        <v>903</v>
      </c>
      <c r="S143" s="170"/>
      <c r="T143" s="170"/>
      <c r="U143" s="170"/>
      <c r="V143" s="170"/>
      <c r="W143" s="170"/>
      <c r="X143" s="170"/>
      <c r="Y143" s="170"/>
      <c r="Z143" s="170"/>
      <c r="AA143" s="170"/>
      <c r="AB143" s="170"/>
      <c r="AC143" s="170"/>
      <c r="AD143" s="170"/>
      <c r="AE143" s="170"/>
      <c r="AF143" s="170"/>
    </row>
    <row r="144" spans="1:32" ht="16.5" x14ac:dyDescent="0.3">
      <c r="A144" s="169" t="s">
        <v>894</v>
      </c>
      <c r="B144" s="169" t="s">
        <v>785</v>
      </c>
      <c r="C144" s="169"/>
      <c r="D144" s="169"/>
      <c r="E144" s="169"/>
      <c r="F144" s="169"/>
      <c r="G144" s="169"/>
      <c r="H144" s="169"/>
      <c r="I144" s="169"/>
      <c r="J144" s="169"/>
      <c r="K144" s="169"/>
      <c r="L144" s="171" t="s">
        <v>1129</v>
      </c>
      <c r="M144" s="171"/>
      <c r="N144" s="171"/>
      <c r="O144" s="171"/>
      <c r="P144" s="171"/>
      <c r="Q144" s="170"/>
      <c r="R144" s="170"/>
      <c r="S144" s="170"/>
      <c r="T144" s="170"/>
      <c r="U144" s="170"/>
      <c r="V144" s="170"/>
      <c r="W144" s="170"/>
      <c r="X144" s="170"/>
      <c r="Y144" s="170"/>
      <c r="Z144" s="170"/>
      <c r="AA144" s="170"/>
      <c r="AB144" s="170"/>
      <c r="AC144" s="170"/>
      <c r="AD144" s="170"/>
      <c r="AE144" s="170"/>
      <c r="AF144" s="170"/>
    </row>
    <row r="145" spans="1:32" ht="16.5" x14ac:dyDescent="0.3">
      <c r="A145" s="169" t="s">
        <v>927</v>
      </c>
      <c r="B145" s="169" t="s">
        <v>62</v>
      </c>
      <c r="C145" s="169" t="s">
        <v>1130</v>
      </c>
      <c r="D145" s="169" t="s">
        <v>1131</v>
      </c>
      <c r="E145" s="169"/>
      <c r="F145" s="169"/>
      <c r="G145" s="169"/>
      <c r="H145" s="169"/>
      <c r="I145" s="169" t="s">
        <v>1128</v>
      </c>
      <c r="J145" s="169" t="s">
        <v>1132</v>
      </c>
      <c r="K145" s="169" t="s">
        <v>906</v>
      </c>
      <c r="L145" s="169"/>
      <c r="M145" s="169"/>
      <c r="N145" s="169"/>
      <c r="O145" s="169"/>
      <c r="P145" s="169"/>
      <c r="Q145" s="170"/>
      <c r="R145" s="170" t="s">
        <v>903</v>
      </c>
      <c r="S145" s="170"/>
      <c r="T145" s="170"/>
      <c r="U145" s="170"/>
      <c r="V145" s="170"/>
      <c r="W145" s="170"/>
      <c r="X145" s="170"/>
      <c r="Y145" s="170"/>
      <c r="Z145" s="170"/>
      <c r="AA145" s="170"/>
      <c r="AB145" s="170"/>
      <c r="AC145" s="170"/>
      <c r="AD145" s="170"/>
      <c r="AE145" s="170"/>
      <c r="AF145" s="170"/>
    </row>
    <row r="146" spans="1:32" ht="16.5" x14ac:dyDescent="0.3">
      <c r="A146" s="169" t="s">
        <v>894</v>
      </c>
      <c r="B146" s="169" t="s">
        <v>786</v>
      </c>
      <c r="C146" s="169"/>
      <c r="D146" s="169"/>
      <c r="E146" s="169"/>
      <c r="F146" s="169"/>
      <c r="G146" s="169"/>
      <c r="H146" s="169"/>
      <c r="I146" s="169"/>
      <c r="J146" s="169"/>
      <c r="K146" s="169"/>
      <c r="L146" s="169" t="s">
        <v>1133</v>
      </c>
      <c r="M146" s="169"/>
      <c r="N146" s="169"/>
      <c r="O146" s="169"/>
      <c r="P146" s="169"/>
      <c r="Q146" s="170"/>
      <c r="R146" s="170"/>
      <c r="S146" s="170"/>
      <c r="T146" s="170"/>
      <c r="U146" s="170"/>
      <c r="V146" s="170"/>
      <c r="W146" s="170"/>
      <c r="X146" s="170"/>
      <c r="Y146" s="170"/>
      <c r="Z146" s="170"/>
      <c r="AA146" s="170"/>
      <c r="AB146" s="170"/>
      <c r="AC146" s="170"/>
      <c r="AD146" s="170"/>
      <c r="AE146" s="170"/>
      <c r="AF146" s="170"/>
    </row>
    <row r="147" spans="1:32" ht="16.5" x14ac:dyDescent="0.3">
      <c r="A147" s="169" t="s">
        <v>975</v>
      </c>
      <c r="B147" s="169"/>
      <c r="C147" s="169"/>
      <c r="D147" s="169"/>
      <c r="E147" s="169"/>
      <c r="F147" s="169"/>
      <c r="G147" s="169"/>
      <c r="H147" s="169"/>
      <c r="I147" s="169"/>
      <c r="J147" s="169"/>
      <c r="K147" s="169"/>
      <c r="L147" s="169"/>
      <c r="M147" s="169"/>
      <c r="N147" s="169"/>
      <c r="O147" s="169"/>
      <c r="P147" s="169"/>
      <c r="Q147" s="170"/>
      <c r="R147" s="170"/>
      <c r="S147" s="170"/>
      <c r="T147" s="170"/>
      <c r="U147" s="170"/>
      <c r="V147" s="170"/>
      <c r="W147" s="170"/>
      <c r="X147" s="170"/>
      <c r="Y147" s="170"/>
      <c r="Z147" s="170"/>
      <c r="AA147" s="170"/>
      <c r="AB147" s="170"/>
      <c r="AC147" s="170"/>
      <c r="AD147" s="170"/>
      <c r="AE147" s="170"/>
      <c r="AF147" s="170"/>
    </row>
    <row r="148" spans="1:32" ht="16.5" x14ac:dyDescent="0.3">
      <c r="A148" s="169"/>
      <c r="B148" s="169"/>
      <c r="C148" s="169"/>
      <c r="D148" s="169"/>
      <c r="E148" s="169"/>
      <c r="F148" s="169"/>
      <c r="G148" s="169"/>
      <c r="H148" s="169"/>
      <c r="I148" s="169"/>
      <c r="J148" s="169"/>
      <c r="K148" s="169"/>
      <c r="L148" s="171"/>
      <c r="M148" s="171"/>
      <c r="N148" s="171"/>
      <c r="O148" s="171"/>
      <c r="P148" s="171"/>
      <c r="Q148" s="170"/>
      <c r="R148" s="170"/>
      <c r="S148" s="170"/>
      <c r="T148" s="170"/>
      <c r="U148" s="170"/>
      <c r="V148" s="170"/>
      <c r="W148" s="170"/>
      <c r="X148" s="170"/>
      <c r="Y148" s="170"/>
      <c r="Z148" s="170"/>
      <c r="AA148" s="170"/>
      <c r="AB148" s="170"/>
      <c r="AC148" s="170"/>
      <c r="AD148" s="170"/>
      <c r="AE148" s="170"/>
      <c r="AF148" s="170"/>
    </row>
    <row r="149" spans="1:32" ht="16.5" x14ac:dyDescent="0.3">
      <c r="A149" s="169" t="s">
        <v>975</v>
      </c>
      <c r="B149" s="169" t="s">
        <v>1012</v>
      </c>
      <c r="C149" s="169"/>
      <c r="D149" s="169"/>
      <c r="E149" s="169"/>
      <c r="F149" s="169"/>
      <c r="G149" s="169"/>
      <c r="H149" s="169"/>
      <c r="I149" s="169"/>
      <c r="J149" s="169"/>
      <c r="K149" s="169"/>
      <c r="L149" s="169"/>
      <c r="M149" s="169"/>
      <c r="N149" s="169"/>
      <c r="O149" s="169"/>
      <c r="P149" s="169"/>
      <c r="Q149" s="170"/>
      <c r="R149" s="170"/>
      <c r="S149" s="170"/>
      <c r="T149" s="170"/>
      <c r="U149" s="170"/>
      <c r="V149" s="170"/>
      <c r="W149" s="170"/>
      <c r="X149" s="170"/>
      <c r="Y149" s="170"/>
      <c r="Z149" s="170"/>
      <c r="AA149" s="170"/>
      <c r="AB149" s="170"/>
      <c r="AC149" s="170"/>
      <c r="AD149" s="170"/>
      <c r="AE149" s="170"/>
      <c r="AF149" s="170"/>
    </row>
    <row r="150" spans="1:32" ht="16.5" x14ac:dyDescent="0.3">
      <c r="A150" s="169"/>
      <c r="B150" s="169"/>
      <c r="C150" s="169"/>
      <c r="D150" s="169"/>
      <c r="E150" s="169"/>
      <c r="F150" s="169"/>
      <c r="G150" s="169"/>
      <c r="H150" s="169"/>
      <c r="I150" s="169"/>
      <c r="J150" s="169"/>
      <c r="K150" s="169"/>
      <c r="L150" s="169"/>
      <c r="M150" s="169"/>
      <c r="N150" s="169"/>
      <c r="O150" s="169"/>
      <c r="P150" s="169"/>
      <c r="Q150" s="170"/>
      <c r="R150" s="170"/>
      <c r="S150" s="170"/>
      <c r="T150" s="170"/>
      <c r="U150" s="170"/>
      <c r="V150" s="170"/>
      <c r="W150" s="170"/>
      <c r="X150" s="170"/>
      <c r="Y150" s="170"/>
      <c r="Z150" s="170"/>
      <c r="AA150" s="170"/>
      <c r="AB150" s="170"/>
      <c r="AC150" s="170"/>
      <c r="AD150" s="170"/>
      <c r="AE150" s="170"/>
      <c r="AF150" s="170"/>
    </row>
    <row r="151" spans="1:32" ht="16.5" x14ac:dyDescent="0.3">
      <c r="A151" s="169" t="s">
        <v>896</v>
      </c>
      <c r="B151" s="169" t="s">
        <v>1134</v>
      </c>
      <c r="C151" s="169" t="s">
        <v>1135</v>
      </c>
      <c r="D151" s="169" t="s">
        <v>3341</v>
      </c>
      <c r="E151" s="169"/>
      <c r="F151" s="169"/>
      <c r="G151" s="169"/>
      <c r="H151" s="169"/>
      <c r="I151" s="169" t="s">
        <v>1136</v>
      </c>
      <c r="J151" s="169"/>
      <c r="K151" s="169"/>
      <c r="L151" s="169"/>
      <c r="M151" s="169"/>
      <c r="N151" s="169"/>
      <c r="O151" s="169"/>
      <c r="P151" s="169"/>
      <c r="Q151" s="170"/>
      <c r="R151" s="170"/>
      <c r="S151" s="170"/>
      <c r="T151" s="170"/>
      <c r="U151" s="170"/>
      <c r="V151" s="170"/>
      <c r="W151" s="170"/>
      <c r="X151" s="170"/>
      <c r="Y151" s="170"/>
      <c r="Z151" s="170"/>
      <c r="AA151" s="170"/>
      <c r="AB151" s="170"/>
      <c r="AC151" s="170"/>
      <c r="AD151" s="170"/>
      <c r="AE151" s="170"/>
      <c r="AF151" s="170"/>
    </row>
    <row r="152" spans="1:32" ht="16.5" x14ac:dyDescent="0.3">
      <c r="A152" s="169" t="s">
        <v>1137</v>
      </c>
      <c r="B152" s="169" t="s">
        <v>65</v>
      </c>
      <c r="C152" s="169" t="s">
        <v>1017</v>
      </c>
      <c r="D152" s="169" t="s">
        <v>3325</v>
      </c>
      <c r="E152" s="169"/>
      <c r="F152" s="169"/>
      <c r="G152" s="169" t="s">
        <v>998</v>
      </c>
      <c r="H152" s="169"/>
      <c r="I152" s="169"/>
      <c r="J152" s="169"/>
      <c r="K152" s="169"/>
      <c r="L152" s="171"/>
      <c r="M152" s="171"/>
      <c r="N152" s="171"/>
      <c r="O152" s="171"/>
      <c r="P152" s="171"/>
      <c r="Q152" s="170"/>
      <c r="R152" s="170" t="s">
        <v>903</v>
      </c>
      <c r="S152" s="170"/>
      <c r="T152" s="170"/>
      <c r="U152" s="170"/>
      <c r="V152" s="170"/>
      <c r="W152" s="170"/>
      <c r="X152" s="170"/>
      <c r="Y152" s="170"/>
      <c r="Z152" s="170"/>
      <c r="AA152" s="170"/>
      <c r="AB152" s="170"/>
      <c r="AC152" s="170"/>
      <c r="AD152" s="170"/>
      <c r="AE152" s="170"/>
      <c r="AF152" s="170"/>
    </row>
    <row r="153" spans="1:32" ht="16.5" x14ac:dyDescent="0.3">
      <c r="A153" s="169"/>
      <c r="B153" s="169"/>
      <c r="C153" s="169"/>
      <c r="D153" s="169"/>
      <c r="E153" s="169"/>
      <c r="F153" s="169"/>
      <c r="G153" s="169"/>
      <c r="H153" s="169"/>
      <c r="I153" s="169"/>
      <c r="J153" s="169"/>
      <c r="K153" s="169"/>
      <c r="L153" s="169"/>
      <c r="M153" s="169"/>
      <c r="N153" s="169"/>
      <c r="O153" s="169"/>
      <c r="P153" s="169"/>
      <c r="Q153" s="170"/>
      <c r="R153" s="170"/>
      <c r="S153" s="170"/>
      <c r="T153" s="170"/>
      <c r="U153" s="170"/>
      <c r="V153" s="170"/>
      <c r="W153" s="170"/>
      <c r="X153" s="170"/>
      <c r="Y153" s="170"/>
      <c r="Z153" s="170"/>
      <c r="AA153" s="170"/>
      <c r="AB153" s="170"/>
      <c r="AC153" s="170"/>
      <c r="AD153" s="170"/>
      <c r="AE153" s="170"/>
      <c r="AF153" s="170"/>
    </row>
    <row r="154" spans="1:32" ht="16.5" x14ac:dyDescent="0.3">
      <c r="A154" s="169" t="s">
        <v>896</v>
      </c>
      <c r="B154" s="169" t="s">
        <v>1138</v>
      </c>
      <c r="C154" s="169"/>
      <c r="D154" s="169"/>
      <c r="E154" s="169"/>
      <c r="F154" s="169"/>
      <c r="G154" s="169"/>
      <c r="H154" s="169"/>
      <c r="I154" s="169" t="s">
        <v>1139</v>
      </c>
      <c r="J154" s="169"/>
      <c r="K154" s="169"/>
      <c r="L154" s="169"/>
      <c r="M154" s="169"/>
      <c r="N154" s="169"/>
      <c r="O154" s="169"/>
      <c r="P154" s="169"/>
      <c r="Q154" s="170"/>
      <c r="R154" s="170"/>
      <c r="S154" s="170"/>
      <c r="T154" s="170"/>
      <c r="U154" s="170"/>
      <c r="V154" s="170"/>
      <c r="W154" s="170"/>
      <c r="X154" s="170"/>
      <c r="Y154" s="170"/>
      <c r="Z154" s="170"/>
      <c r="AA154" s="170"/>
      <c r="AB154" s="170"/>
      <c r="AC154" s="170"/>
      <c r="AD154" s="170"/>
      <c r="AE154" s="170"/>
      <c r="AF154" s="170"/>
    </row>
    <row r="155" spans="1:32" ht="16.5" x14ac:dyDescent="0.3">
      <c r="A155" s="169" t="s">
        <v>964</v>
      </c>
      <c r="B155" s="169" t="s">
        <v>66</v>
      </c>
      <c r="C155" s="169" t="s">
        <v>1140</v>
      </c>
      <c r="D155" s="169" t="s">
        <v>1141</v>
      </c>
      <c r="E155" s="169" t="s">
        <v>1142</v>
      </c>
      <c r="F155" s="169" t="s">
        <v>1143</v>
      </c>
      <c r="G155" s="169"/>
      <c r="H155" s="169"/>
      <c r="I155" s="169"/>
      <c r="J155" s="169"/>
      <c r="K155" s="169"/>
      <c r="L155" s="171"/>
      <c r="M155" s="171"/>
      <c r="N155" s="171"/>
      <c r="O155" s="171"/>
      <c r="P155" s="171"/>
      <c r="Q155" s="170"/>
      <c r="R155" s="170" t="s">
        <v>903</v>
      </c>
      <c r="S155" s="170"/>
      <c r="T155" s="170"/>
      <c r="U155" s="170"/>
      <c r="V155" s="170"/>
      <c r="W155" s="170"/>
      <c r="X155" s="170"/>
      <c r="Y155" s="170"/>
      <c r="Z155" s="170"/>
      <c r="AA155" s="170"/>
      <c r="AB155" s="170"/>
      <c r="AC155" s="170"/>
      <c r="AD155" s="170"/>
      <c r="AE155" s="170"/>
      <c r="AF155" s="170"/>
    </row>
    <row r="156" spans="1:32" ht="16.5" x14ac:dyDescent="0.3">
      <c r="A156" s="169" t="s">
        <v>1144</v>
      </c>
      <c r="B156" s="169" t="s">
        <v>430</v>
      </c>
      <c r="C156" s="169" t="s">
        <v>1145</v>
      </c>
      <c r="D156" s="169" t="s">
        <v>1146</v>
      </c>
      <c r="E156" s="169" t="s">
        <v>1147</v>
      </c>
      <c r="F156" s="169" t="s">
        <v>1148</v>
      </c>
      <c r="G156" s="169"/>
      <c r="H156" s="169"/>
      <c r="I156" s="169" t="s">
        <v>1149</v>
      </c>
      <c r="J156" s="169"/>
      <c r="K156" s="169"/>
      <c r="Q156" s="170"/>
      <c r="R156" s="170" t="s">
        <v>903</v>
      </c>
      <c r="S156" s="170"/>
      <c r="T156" s="170"/>
      <c r="U156" s="170"/>
      <c r="V156" s="170"/>
      <c r="W156" s="170"/>
      <c r="X156" s="170"/>
      <c r="Y156" s="170"/>
      <c r="Z156" s="170"/>
      <c r="AA156" s="170"/>
      <c r="AB156" s="170"/>
      <c r="AC156" s="170"/>
      <c r="AD156" s="170"/>
      <c r="AE156" s="170"/>
      <c r="AF156" s="170"/>
    </row>
    <row r="157" spans="1:32" ht="16.5" x14ac:dyDescent="0.3">
      <c r="A157" s="169" t="s">
        <v>894</v>
      </c>
      <c r="B157" s="169" t="s">
        <v>612</v>
      </c>
      <c r="C157" s="169"/>
      <c r="D157" s="169"/>
      <c r="E157" s="169"/>
      <c r="F157" s="169"/>
      <c r="G157" s="169"/>
      <c r="H157" s="169"/>
      <c r="I157" s="169"/>
      <c r="J157" s="169"/>
      <c r="K157" s="169"/>
      <c r="L157" s="171" t="s">
        <v>1150</v>
      </c>
      <c r="M157" s="171"/>
      <c r="N157" s="171"/>
      <c r="O157" s="171"/>
      <c r="P157" s="171"/>
      <c r="Q157" s="170"/>
      <c r="R157" s="170"/>
      <c r="S157" s="170"/>
      <c r="T157" s="170"/>
      <c r="U157" s="170"/>
      <c r="V157" s="170"/>
      <c r="W157" s="170"/>
      <c r="X157" s="170"/>
      <c r="Y157" s="170"/>
      <c r="Z157" s="170"/>
      <c r="AA157" s="170"/>
      <c r="AB157" s="170"/>
      <c r="AC157" s="170"/>
      <c r="AD157" s="170"/>
      <c r="AE157" s="170"/>
      <c r="AF157" s="170"/>
    </row>
    <row r="158" spans="1:32" ht="16.5" x14ac:dyDescent="0.3">
      <c r="A158" s="169" t="s">
        <v>896</v>
      </c>
      <c r="B158" s="169" t="s">
        <v>1151</v>
      </c>
      <c r="C158" s="169"/>
      <c r="D158" s="169"/>
      <c r="E158" s="169"/>
      <c r="F158" s="169"/>
      <c r="G158" s="169"/>
      <c r="H158" s="169"/>
      <c r="I158" s="169" t="s">
        <v>1152</v>
      </c>
      <c r="J158" s="169"/>
      <c r="K158" s="169"/>
      <c r="L158" s="169"/>
      <c r="M158" s="169"/>
      <c r="N158" s="169"/>
      <c r="O158" s="169"/>
      <c r="P158" s="169"/>
      <c r="Q158" s="170"/>
      <c r="R158" s="170"/>
      <c r="S158" s="170"/>
      <c r="T158" s="170"/>
      <c r="U158" s="170"/>
      <c r="V158" s="170"/>
      <c r="W158" s="170"/>
      <c r="X158" s="170"/>
      <c r="Y158" s="170"/>
      <c r="Z158" s="170"/>
      <c r="AA158" s="170"/>
      <c r="AB158" s="170"/>
      <c r="AC158" s="170"/>
      <c r="AD158" s="170"/>
      <c r="AE158" s="170"/>
      <c r="AF158" s="170"/>
    </row>
    <row r="159" spans="1:32" ht="16.5" x14ac:dyDescent="0.3">
      <c r="A159" s="169" t="s">
        <v>1026</v>
      </c>
      <c r="B159" s="169" t="s">
        <v>67</v>
      </c>
      <c r="C159" s="169" t="s">
        <v>1153</v>
      </c>
      <c r="D159" s="169" t="s">
        <v>3342</v>
      </c>
      <c r="E159" s="169" t="s">
        <v>1154</v>
      </c>
      <c r="F159" s="169" t="s">
        <v>1155</v>
      </c>
      <c r="G159" s="169"/>
      <c r="H159" s="169"/>
      <c r="I159" s="169"/>
      <c r="J159" s="169"/>
      <c r="K159" s="169" t="s">
        <v>906</v>
      </c>
      <c r="L159" s="169"/>
      <c r="M159" s="169"/>
      <c r="N159" s="169"/>
      <c r="O159" s="169"/>
      <c r="P159" s="169"/>
      <c r="Q159" s="170"/>
      <c r="R159" s="170" t="s">
        <v>903</v>
      </c>
      <c r="S159" s="170"/>
      <c r="T159" s="170"/>
      <c r="U159" s="170"/>
      <c r="V159" s="170"/>
      <c r="W159" s="170"/>
      <c r="X159" s="170"/>
      <c r="Y159" s="170"/>
      <c r="Z159" s="170"/>
      <c r="AA159" s="170"/>
      <c r="AB159" s="170"/>
      <c r="AC159" s="170"/>
      <c r="AD159" s="170"/>
      <c r="AE159" s="170"/>
      <c r="AF159" s="170"/>
    </row>
    <row r="160" spans="1:32" ht="16.5" x14ac:dyDescent="0.3">
      <c r="A160" s="169" t="s">
        <v>1026</v>
      </c>
      <c r="B160" s="169" t="s">
        <v>431</v>
      </c>
      <c r="C160" s="169" t="s">
        <v>1156</v>
      </c>
      <c r="D160" s="169" t="s">
        <v>1157</v>
      </c>
      <c r="E160" s="169" t="s">
        <v>1158</v>
      </c>
      <c r="F160" s="169" t="s">
        <v>3343</v>
      </c>
      <c r="G160" s="169"/>
      <c r="H160" s="169"/>
      <c r="I160" s="169"/>
      <c r="J160" s="169"/>
      <c r="K160" s="169" t="s">
        <v>906</v>
      </c>
      <c r="L160" s="171"/>
      <c r="M160" s="171"/>
      <c r="N160" s="171"/>
      <c r="O160" s="171"/>
      <c r="P160" s="171"/>
      <c r="Q160" s="170"/>
      <c r="R160" s="170" t="s">
        <v>903</v>
      </c>
      <c r="S160" s="170"/>
      <c r="T160" s="170"/>
      <c r="U160" s="170"/>
      <c r="V160" s="170"/>
      <c r="W160" s="170"/>
      <c r="X160" s="170"/>
      <c r="Y160" s="170"/>
      <c r="Z160" s="170"/>
      <c r="AA160" s="170"/>
      <c r="AB160" s="170"/>
      <c r="AC160" s="170"/>
      <c r="AD160" s="170"/>
      <c r="AE160" s="170"/>
      <c r="AF160" s="170"/>
    </row>
    <row r="161" spans="1:32" ht="16.5" x14ac:dyDescent="0.3">
      <c r="A161" s="169" t="s">
        <v>894</v>
      </c>
      <c r="B161" s="169" t="s">
        <v>613</v>
      </c>
      <c r="C161" s="169"/>
      <c r="D161" s="169"/>
      <c r="E161" s="169"/>
      <c r="F161" s="169"/>
      <c r="G161" s="169"/>
      <c r="H161" s="169"/>
      <c r="I161" s="169"/>
      <c r="J161" s="169"/>
      <c r="K161" s="169"/>
      <c r="L161" s="169" t="s">
        <v>1159</v>
      </c>
      <c r="M161" s="169"/>
      <c r="N161" s="169"/>
      <c r="O161" s="169"/>
      <c r="P161" s="169"/>
      <c r="Q161" s="170"/>
      <c r="R161" s="170"/>
      <c r="S161" s="170"/>
      <c r="T161" s="170"/>
      <c r="U161" s="170"/>
      <c r="V161" s="170"/>
      <c r="W161" s="170"/>
      <c r="X161" s="170"/>
      <c r="Y161" s="170"/>
      <c r="Z161" s="170"/>
      <c r="AA161" s="170"/>
      <c r="AB161" s="170"/>
      <c r="AC161" s="170"/>
      <c r="AD161" s="170"/>
      <c r="AE161" s="170"/>
      <c r="AF161" s="170"/>
    </row>
    <row r="162" spans="1:32" ht="16.5" x14ac:dyDescent="0.3">
      <c r="A162" s="169" t="s">
        <v>975</v>
      </c>
      <c r="B162" s="169" t="s">
        <v>1151</v>
      </c>
      <c r="C162" s="169"/>
      <c r="D162" s="169"/>
      <c r="E162" s="169"/>
      <c r="F162" s="169"/>
      <c r="G162" s="169"/>
      <c r="H162" s="169"/>
      <c r="I162" s="169"/>
      <c r="J162" s="169"/>
      <c r="K162" s="169"/>
      <c r="L162" s="171"/>
      <c r="M162" s="171"/>
      <c r="N162" s="171"/>
      <c r="O162" s="171"/>
      <c r="P162" s="171"/>
      <c r="Q162" s="170"/>
      <c r="R162" s="170"/>
      <c r="S162" s="170"/>
      <c r="T162" s="170"/>
      <c r="U162" s="170"/>
      <c r="V162" s="170"/>
      <c r="W162" s="170"/>
      <c r="X162" s="170"/>
      <c r="Y162" s="170"/>
      <c r="Z162" s="170"/>
      <c r="AA162" s="170"/>
      <c r="AB162" s="170"/>
      <c r="AC162" s="170"/>
      <c r="AD162" s="170"/>
      <c r="AE162" s="170"/>
      <c r="AF162" s="170"/>
    </row>
    <row r="163" spans="1:32" ht="16.5" x14ac:dyDescent="0.3">
      <c r="A163" s="169" t="s">
        <v>894</v>
      </c>
      <c r="B163" s="169" t="s">
        <v>432</v>
      </c>
      <c r="C163" s="169"/>
      <c r="D163" s="169"/>
      <c r="E163" s="169"/>
      <c r="F163" s="169"/>
      <c r="G163" s="169"/>
      <c r="H163" s="169"/>
      <c r="I163" s="169"/>
      <c r="J163" s="169"/>
      <c r="K163" s="169"/>
      <c r="L163" s="169" t="s">
        <v>3344</v>
      </c>
      <c r="M163" s="169"/>
      <c r="N163" s="169"/>
      <c r="O163" s="169"/>
      <c r="P163" s="169"/>
      <c r="Q163" s="170"/>
      <c r="R163" s="170"/>
      <c r="S163" s="170"/>
      <c r="T163" s="170"/>
      <c r="U163" s="170"/>
      <c r="V163" s="170"/>
      <c r="W163" s="170"/>
      <c r="X163" s="170"/>
      <c r="Y163" s="170"/>
      <c r="Z163" s="170"/>
      <c r="AA163" s="170"/>
      <c r="AB163" s="170"/>
      <c r="AC163" s="170"/>
      <c r="AD163" s="170"/>
      <c r="AE163" s="170"/>
      <c r="AF163" s="170"/>
    </row>
    <row r="164" spans="1:32" ht="16.5" x14ac:dyDescent="0.3">
      <c r="A164" s="169" t="s">
        <v>1031</v>
      </c>
      <c r="B164" s="169" t="s">
        <v>68</v>
      </c>
      <c r="C164" s="169" t="s">
        <v>1160</v>
      </c>
      <c r="D164" s="169" t="s">
        <v>3345</v>
      </c>
      <c r="E164" s="169"/>
      <c r="F164" s="169"/>
      <c r="G164" s="169"/>
      <c r="H164" s="169"/>
      <c r="I164" s="169"/>
      <c r="J164" s="169"/>
      <c r="K164" s="169"/>
      <c r="L164" s="169"/>
      <c r="M164" s="169"/>
      <c r="N164" s="169"/>
      <c r="O164" s="169"/>
      <c r="P164" s="169"/>
      <c r="Q164" s="170"/>
      <c r="R164" s="170" t="s">
        <v>903</v>
      </c>
      <c r="S164" s="170"/>
      <c r="T164" s="170"/>
      <c r="U164" s="170"/>
      <c r="V164" s="170"/>
      <c r="W164" s="170"/>
      <c r="X164" s="170"/>
      <c r="Y164" s="170"/>
      <c r="Z164" s="170"/>
      <c r="AA164" s="170"/>
      <c r="AB164" s="170"/>
      <c r="AC164" s="170"/>
      <c r="AD164" s="170"/>
      <c r="AE164" s="170"/>
      <c r="AF164" s="170"/>
    </row>
    <row r="165" spans="1:32" ht="16.5" x14ac:dyDescent="0.3">
      <c r="A165" s="169" t="s">
        <v>975</v>
      </c>
      <c r="B165" s="169" t="s">
        <v>1138</v>
      </c>
      <c r="C165" s="169"/>
      <c r="D165" s="169"/>
      <c r="E165" s="169"/>
      <c r="F165" s="169"/>
      <c r="G165" s="169"/>
      <c r="H165" s="169"/>
      <c r="I165" s="169"/>
      <c r="J165" s="169"/>
      <c r="K165" s="169"/>
      <c r="L165" s="171"/>
      <c r="M165" s="171"/>
      <c r="N165" s="171"/>
      <c r="O165" s="171"/>
      <c r="P165" s="171"/>
      <c r="Q165" s="170"/>
      <c r="R165" s="170"/>
      <c r="S165" s="170"/>
      <c r="T165" s="170"/>
      <c r="U165" s="170"/>
      <c r="V165" s="170"/>
      <c r="W165" s="170"/>
      <c r="X165" s="170"/>
      <c r="Y165" s="170"/>
      <c r="Z165" s="170"/>
      <c r="AA165" s="170"/>
      <c r="AB165" s="170"/>
      <c r="AC165" s="170"/>
      <c r="AD165" s="170"/>
      <c r="AE165" s="170"/>
      <c r="AF165" s="170"/>
    </row>
    <row r="166" spans="1:32" ht="16.5" x14ac:dyDescent="0.3">
      <c r="A166" s="169"/>
      <c r="B166" s="169"/>
      <c r="C166" s="169"/>
      <c r="D166" s="169"/>
      <c r="E166" s="169"/>
      <c r="F166" s="169"/>
      <c r="G166" s="169"/>
      <c r="H166" s="169"/>
      <c r="I166" s="169"/>
      <c r="J166" s="169"/>
      <c r="K166" s="169"/>
      <c r="L166" s="169"/>
      <c r="M166" s="169"/>
      <c r="N166" s="169"/>
      <c r="O166" s="169"/>
      <c r="P166" s="169"/>
      <c r="Q166" s="170"/>
      <c r="R166" s="170"/>
      <c r="S166" s="170"/>
      <c r="T166" s="170"/>
      <c r="U166" s="170"/>
      <c r="V166" s="170"/>
      <c r="W166" s="170"/>
      <c r="X166" s="170"/>
      <c r="Y166" s="170"/>
      <c r="Z166" s="170"/>
      <c r="AA166" s="170"/>
      <c r="AB166" s="170"/>
      <c r="AC166" s="170"/>
      <c r="AD166" s="170"/>
      <c r="AE166" s="170"/>
      <c r="AF166" s="170"/>
    </row>
    <row r="167" spans="1:32" ht="16.5" x14ac:dyDescent="0.3">
      <c r="A167" s="169" t="s">
        <v>896</v>
      </c>
      <c r="B167" s="169" t="s">
        <v>1161</v>
      </c>
      <c r="C167" s="169"/>
      <c r="D167" s="169"/>
      <c r="E167" s="169"/>
      <c r="F167" s="169"/>
      <c r="G167" s="169"/>
      <c r="H167" s="169"/>
      <c r="I167" s="169" t="s">
        <v>1162</v>
      </c>
      <c r="J167" s="169"/>
      <c r="K167" s="169"/>
      <c r="L167" s="169"/>
      <c r="M167" s="169"/>
      <c r="N167" s="169"/>
      <c r="O167" s="169"/>
      <c r="P167" s="169"/>
      <c r="Q167" s="170"/>
      <c r="R167" s="170"/>
      <c r="S167" s="170"/>
      <c r="T167" s="170"/>
      <c r="U167" s="170"/>
      <c r="V167" s="170"/>
      <c r="W167" s="170"/>
      <c r="X167" s="170"/>
      <c r="Y167" s="170"/>
      <c r="Z167" s="170"/>
      <c r="AA167" s="170"/>
      <c r="AB167" s="170"/>
      <c r="AC167" s="170"/>
      <c r="AD167" s="170"/>
      <c r="AE167" s="170"/>
      <c r="AF167" s="170"/>
    </row>
    <row r="168" spans="1:32" ht="16.5" x14ac:dyDescent="0.3">
      <c r="A168" s="169" t="s">
        <v>1026</v>
      </c>
      <c r="B168" s="169" t="s">
        <v>433</v>
      </c>
      <c r="C168" s="169" t="s">
        <v>1163</v>
      </c>
      <c r="D168" s="169" t="s">
        <v>3346</v>
      </c>
      <c r="E168" s="169" t="s">
        <v>1164</v>
      </c>
      <c r="F168" s="169" t="s">
        <v>1165</v>
      </c>
      <c r="G168" s="169"/>
      <c r="H168" s="169"/>
      <c r="I168" s="169"/>
      <c r="J168" s="169"/>
      <c r="K168" s="169"/>
      <c r="L168" s="171"/>
      <c r="M168" s="171"/>
      <c r="N168" s="171"/>
      <c r="O168" s="171"/>
      <c r="P168" s="171"/>
      <c r="Q168" s="170"/>
      <c r="R168" s="170" t="s">
        <v>903</v>
      </c>
      <c r="S168" s="170"/>
      <c r="T168" s="170"/>
      <c r="U168" s="170"/>
      <c r="V168" s="170"/>
      <c r="W168" s="170"/>
      <c r="X168" s="170"/>
      <c r="Y168" s="170"/>
      <c r="Z168" s="170"/>
      <c r="AA168" s="170"/>
      <c r="AB168" s="170"/>
      <c r="AC168" s="170"/>
      <c r="AD168" s="170"/>
      <c r="AE168" s="170"/>
      <c r="AF168" s="170"/>
    </row>
    <row r="169" spans="1:32" ht="16.5" x14ac:dyDescent="0.3">
      <c r="A169" s="169" t="s">
        <v>1031</v>
      </c>
      <c r="B169" s="169" t="s">
        <v>69</v>
      </c>
      <c r="C169" s="169" t="s">
        <v>1166</v>
      </c>
      <c r="D169" s="169" t="s">
        <v>3347</v>
      </c>
      <c r="E169" s="169"/>
      <c r="F169" s="169"/>
      <c r="G169" s="169"/>
      <c r="H169" s="169"/>
      <c r="I169" s="169"/>
      <c r="J169" s="169"/>
      <c r="K169" s="169"/>
      <c r="L169" s="169"/>
      <c r="M169" s="169"/>
      <c r="N169" s="169"/>
      <c r="O169" s="169"/>
      <c r="P169" s="169"/>
      <c r="Q169" s="170"/>
      <c r="R169" s="170" t="s">
        <v>903</v>
      </c>
      <c r="S169" s="170"/>
      <c r="T169" s="170"/>
      <c r="U169" s="170"/>
      <c r="V169" s="170"/>
      <c r="W169" s="170"/>
      <c r="X169" s="170"/>
      <c r="Y169" s="170"/>
      <c r="Z169" s="170"/>
      <c r="AA169" s="170"/>
      <c r="AB169" s="170"/>
      <c r="AC169" s="170"/>
      <c r="AD169" s="170"/>
      <c r="AE169" s="170"/>
      <c r="AF169" s="170"/>
    </row>
    <row r="170" spans="1:32" ht="16.5" x14ac:dyDescent="0.3">
      <c r="A170" s="169" t="s">
        <v>975</v>
      </c>
      <c r="B170" s="169" t="s">
        <v>1161</v>
      </c>
      <c r="C170" s="169"/>
      <c r="D170" s="169"/>
      <c r="E170" s="169"/>
      <c r="F170" s="169"/>
      <c r="G170" s="169"/>
      <c r="H170" s="169"/>
      <c r="I170" s="169"/>
      <c r="J170" s="169"/>
      <c r="K170" s="169"/>
      <c r="L170" s="169"/>
      <c r="M170" s="169"/>
      <c r="N170" s="169"/>
      <c r="O170" s="169"/>
      <c r="P170" s="169"/>
      <c r="Q170" s="170"/>
      <c r="R170" s="170"/>
      <c r="S170" s="170"/>
      <c r="T170" s="170"/>
      <c r="U170" s="170"/>
      <c r="V170" s="170"/>
      <c r="W170" s="170"/>
      <c r="X170" s="170"/>
      <c r="Y170" s="170"/>
      <c r="Z170" s="170"/>
      <c r="AA170" s="170"/>
      <c r="AB170" s="170"/>
      <c r="AC170" s="170"/>
      <c r="AD170" s="170"/>
      <c r="AE170" s="170"/>
      <c r="AF170" s="170"/>
    </row>
    <row r="171" spans="1:32" ht="16.5" x14ac:dyDescent="0.3">
      <c r="A171" s="169"/>
      <c r="B171" s="169"/>
      <c r="C171" s="169"/>
      <c r="D171" s="169"/>
      <c r="E171" s="169"/>
      <c r="F171" s="169"/>
      <c r="G171" s="169"/>
      <c r="H171" s="169"/>
      <c r="I171" s="169"/>
      <c r="J171" s="169"/>
      <c r="K171" s="169"/>
      <c r="L171" s="171"/>
      <c r="M171" s="171"/>
      <c r="N171" s="171"/>
      <c r="O171" s="171"/>
      <c r="P171" s="171"/>
      <c r="Q171" s="170"/>
      <c r="R171" s="170"/>
      <c r="S171" s="170"/>
      <c r="T171" s="170"/>
      <c r="U171" s="170"/>
      <c r="V171" s="170"/>
      <c r="W171" s="170"/>
      <c r="X171" s="170"/>
      <c r="Y171" s="170"/>
      <c r="Z171" s="170"/>
      <c r="AA171" s="170"/>
      <c r="AB171" s="170"/>
      <c r="AC171" s="170"/>
      <c r="AD171" s="170"/>
      <c r="AE171" s="170"/>
      <c r="AF171" s="170"/>
    </row>
    <row r="172" spans="1:32" ht="16.5" x14ac:dyDescent="0.3">
      <c r="A172" s="169" t="s">
        <v>896</v>
      </c>
      <c r="B172" s="169" t="s">
        <v>1167</v>
      </c>
      <c r="C172" s="169"/>
      <c r="D172" s="169"/>
      <c r="E172" s="169"/>
      <c r="F172" s="169"/>
      <c r="G172" s="169"/>
      <c r="H172" s="169"/>
      <c r="I172" s="169" t="s">
        <v>1168</v>
      </c>
      <c r="J172" s="169"/>
      <c r="K172" s="169"/>
      <c r="L172" s="169"/>
      <c r="M172" s="169"/>
      <c r="N172" s="169"/>
      <c r="O172" s="169"/>
      <c r="P172" s="169"/>
      <c r="Q172" s="170"/>
      <c r="R172" s="170"/>
      <c r="S172" s="170"/>
      <c r="T172" s="170"/>
      <c r="U172" s="170"/>
      <c r="V172" s="170"/>
      <c r="W172" s="170"/>
      <c r="X172" s="170"/>
      <c r="Y172" s="170"/>
      <c r="Z172" s="170"/>
      <c r="AA172" s="170"/>
      <c r="AB172" s="170"/>
      <c r="AC172" s="170"/>
      <c r="AD172" s="170"/>
      <c r="AE172" s="170"/>
      <c r="AF172" s="170"/>
    </row>
    <row r="173" spans="1:32" ht="16.5" x14ac:dyDescent="0.3">
      <c r="A173" s="169" t="s">
        <v>1026</v>
      </c>
      <c r="B173" s="169" t="s">
        <v>439</v>
      </c>
      <c r="C173" s="169" t="s">
        <v>1169</v>
      </c>
      <c r="D173" s="169" t="s">
        <v>3348</v>
      </c>
      <c r="E173" s="169" t="s">
        <v>1170</v>
      </c>
      <c r="F173" s="169" t="s">
        <v>3349</v>
      </c>
      <c r="G173" s="169"/>
      <c r="H173" s="169"/>
      <c r="I173" s="169"/>
      <c r="J173" s="169"/>
      <c r="K173" s="169"/>
      <c r="L173" s="171"/>
      <c r="M173" s="171"/>
      <c r="N173" s="171"/>
      <c r="O173" s="171"/>
      <c r="P173" s="171"/>
      <c r="Q173" s="170"/>
      <c r="R173" s="170" t="s">
        <v>903</v>
      </c>
      <c r="S173" s="170"/>
      <c r="T173" s="170"/>
      <c r="U173" s="170"/>
      <c r="V173" s="170"/>
      <c r="W173" s="170"/>
      <c r="X173" s="170"/>
      <c r="Y173" s="170"/>
      <c r="Z173" s="170"/>
      <c r="AA173" s="170"/>
      <c r="AB173" s="170"/>
      <c r="AC173" s="170"/>
      <c r="AD173" s="170"/>
      <c r="AE173" s="170"/>
      <c r="AF173" s="170"/>
    </row>
    <row r="174" spans="1:32" ht="16.5" x14ac:dyDescent="0.3">
      <c r="A174" s="169" t="s">
        <v>1031</v>
      </c>
      <c r="B174" s="169" t="s">
        <v>71</v>
      </c>
      <c r="C174" s="169" t="s">
        <v>1171</v>
      </c>
      <c r="D174" s="169" t="s">
        <v>3350</v>
      </c>
      <c r="E174" s="169"/>
      <c r="F174" s="169"/>
      <c r="G174" s="169"/>
      <c r="H174" s="169"/>
      <c r="I174" s="169"/>
      <c r="J174" s="169"/>
      <c r="K174" s="169"/>
      <c r="L174" s="169"/>
      <c r="M174" s="169"/>
      <c r="N174" s="169"/>
      <c r="O174" s="169"/>
      <c r="P174" s="169"/>
      <c r="Q174" s="170"/>
      <c r="R174" s="170" t="s">
        <v>903</v>
      </c>
      <c r="S174" s="170"/>
      <c r="T174" s="170"/>
      <c r="U174" s="170"/>
      <c r="V174" s="170"/>
      <c r="W174" s="170"/>
      <c r="X174" s="170"/>
      <c r="Y174" s="170"/>
      <c r="Z174" s="170"/>
      <c r="AA174" s="170"/>
      <c r="AB174" s="170"/>
      <c r="AC174" s="170"/>
      <c r="AD174" s="170"/>
      <c r="AE174" s="170"/>
      <c r="AF174" s="170"/>
    </row>
    <row r="175" spans="1:32" ht="16.5" x14ac:dyDescent="0.3">
      <c r="A175" s="169" t="s">
        <v>975</v>
      </c>
      <c r="B175" s="169" t="s">
        <v>1167</v>
      </c>
      <c r="C175" s="169"/>
      <c r="D175" s="169"/>
      <c r="E175" s="169"/>
      <c r="F175" s="169"/>
      <c r="G175" s="169"/>
      <c r="H175" s="169"/>
      <c r="I175" s="169"/>
      <c r="J175" s="169"/>
      <c r="K175" s="169"/>
      <c r="L175" s="169"/>
      <c r="M175" s="169"/>
      <c r="N175" s="169"/>
      <c r="O175" s="169"/>
      <c r="P175" s="169"/>
      <c r="Q175" s="170"/>
      <c r="R175" s="170"/>
      <c r="S175" s="170"/>
      <c r="T175" s="170"/>
      <c r="U175" s="170"/>
      <c r="V175" s="170"/>
      <c r="W175" s="170"/>
      <c r="X175" s="170"/>
      <c r="Y175" s="170"/>
      <c r="Z175" s="170"/>
      <c r="AA175" s="170"/>
      <c r="AB175" s="170"/>
      <c r="AC175" s="170"/>
      <c r="AD175" s="170"/>
      <c r="AE175" s="170"/>
      <c r="AF175" s="170"/>
    </row>
    <row r="176" spans="1:32" ht="16.5" x14ac:dyDescent="0.3">
      <c r="A176" s="169"/>
      <c r="B176" s="169"/>
      <c r="C176" s="169"/>
      <c r="D176" s="169"/>
      <c r="E176" s="169"/>
      <c r="F176" s="169"/>
      <c r="G176" s="169"/>
      <c r="H176" s="169"/>
      <c r="I176" s="169"/>
      <c r="J176" s="169"/>
      <c r="K176" s="169"/>
      <c r="L176" s="171"/>
      <c r="M176" s="171"/>
      <c r="N176" s="171"/>
      <c r="O176" s="171"/>
      <c r="P176" s="171"/>
      <c r="Q176" s="170"/>
      <c r="R176" s="170"/>
      <c r="S176" s="170"/>
      <c r="T176" s="170"/>
      <c r="U176" s="170"/>
      <c r="V176" s="170"/>
      <c r="W176" s="170"/>
      <c r="X176" s="170"/>
      <c r="Y176" s="170"/>
      <c r="Z176" s="170"/>
      <c r="AA176" s="170"/>
      <c r="AB176" s="170"/>
      <c r="AC176" s="170"/>
      <c r="AD176" s="170"/>
      <c r="AE176" s="170"/>
      <c r="AF176" s="170"/>
    </row>
    <row r="177" spans="1:32" ht="16.5" x14ac:dyDescent="0.3">
      <c r="A177" s="169" t="s">
        <v>896</v>
      </c>
      <c r="B177" s="169" t="s">
        <v>1172</v>
      </c>
      <c r="C177" s="169"/>
      <c r="D177" s="169"/>
      <c r="E177" s="169"/>
      <c r="F177" s="169"/>
      <c r="G177" s="169"/>
      <c r="H177" s="169"/>
      <c r="I177" s="169" t="s">
        <v>1173</v>
      </c>
      <c r="J177" s="169"/>
      <c r="K177" s="169"/>
      <c r="L177" s="169"/>
      <c r="M177" s="169"/>
      <c r="N177" s="169"/>
      <c r="O177" s="169"/>
      <c r="P177" s="169"/>
      <c r="Q177" s="170"/>
      <c r="R177" s="170"/>
      <c r="S177" s="170"/>
      <c r="T177" s="170"/>
      <c r="U177" s="170"/>
      <c r="V177" s="170"/>
      <c r="W177" s="170"/>
      <c r="X177" s="170"/>
      <c r="Y177" s="170"/>
      <c r="Z177" s="170"/>
      <c r="AA177" s="170"/>
      <c r="AB177" s="170"/>
      <c r="AC177" s="170"/>
      <c r="AD177" s="170"/>
      <c r="AE177" s="170"/>
      <c r="AF177" s="170"/>
    </row>
    <row r="178" spans="1:32" ht="16.5" x14ac:dyDescent="0.3">
      <c r="A178" s="169" t="s">
        <v>964</v>
      </c>
      <c r="B178" s="169" t="s">
        <v>76</v>
      </c>
      <c r="C178" s="169" t="s">
        <v>1174</v>
      </c>
      <c r="D178" s="169" t="s">
        <v>3351</v>
      </c>
      <c r="E178" s="169"/>
      <c r="F178" s="169"/>
      <c r="G178" s="169"/>
      <c r="H178" s="169"/>
      <c r="I178" s="169"/>
      <c r="J178" s="169"/>
      <c r="K178" s="169"/>
      <c r="L178" s="171"/>
      <c r="M178" s="171"/>
      <c r="N178" s="171"/>
      <c r="O178" s="171"/>
      <c r="P178" s="171"/>
      <c r="Q178" s="170"/>
      <c r="R178" s="170" t="s">
        <v>903</v>
      </c>
      <c r="S178" s="170"/>
      <c r="T178" s="170"/>
      <c r="U178" s="170"/>
      <c r="V178" s="170"/>
      <c r="W178" s="170"/>
      <c r="X178" s="170"/>
      <c r="Y178" s="170"/>
      <c r="Z178" s="170"/>
      <c r="AA178" s="170"/>
      <c r="AB178" s="170"/>
      <c r="AC178" s="170"/>
      <c r="AD178" s="170"/>
      <c r="AE178" s="170"/>
      <c r="AF178" s="170"/>
    </row>
    <row r="179" spans="1:32" ht="16.5" x14ac:dyDescent="0.3">
      <c r="A179" s="169" t="s">
        <v>1026</v>
      </c>
      <c r="B179" s="169" t="s">
        <v>77</v>
      </c>
      <c r="C179" s="169" t="s">
        <v>1175</v>
      </c>
      <c r="D179" s="169" t="s">
        <v>1176</v>
      </c>
      <c r="E179" s="169" t="s">
        <v>1177</v>
      </c>
      <c r="F179" s="169" t="s">
        <v>3352</v>
      </c>
      <c r="G179" s="169"/>
      <c r="H179" s="169"/>
      <c r="I179" s="169" t="s">
        <v>1178</v>
      </c>
      <c r="J179" s="169"/>
      <c r="K179" s="169"/>
      <c r="L179" s="169"/>
      <c r="M179" s="169"/>
      <c r="N179" s="169"/>
      <c r="O179" s="169"/>
      <c r="P179" s="169"/>
      <c r="Q179" s="170"/>
      <c r="R179" s="170" t="s">
        <v>903</v>
      </c>
      <c r="S179" s="170"/>
      <c r="T179" s="170"/>
      <c r="U179" s="170"/>
      <c r="V179" s="170"/>
      <c r="W179" s="170"/>
      <c r="X179" s="170"/>
      <c r="Y179" s="170"/>
      <c r="Z179" s="170"/>
      <c r="AA179" s="170"/>
      <c r="AB179" s="170"/>
      <c r="AC179" s="170"/>
      <c r="AD179" s="170"/>
      <c r="AE179" s="170"/>
      <c r="AF179" s="170"/>
    </row>
    <row r="180" spans="1:32" ht="16.5" x14ac:dyDescent="0.3">
      <c r="A180" s="169" t="s">
        <v>896</v>
      </c>
      <c r="B180" s="169" t="s">
        <v>1179</v>
      </c>
      <c r="C180" s="169"/>
      <c r="D180" s="169"/>
      <c r="E180" s="169"/>
      <c r="F180" s="169"/>
      <c r="G180" s="169"/>
      <c r="H180" s="169"/>
      <c r="I180" s="169" t="s">
        <v>1180</v>
      </c>
      <c r="J180" s="169"/>
      <c r="K180" s="169" t="s">
        <v>1086</v>
      </c>
      <c r="L180" s="169"/>
      <c r="M180" s="169"/>
      <c r="N180" s="169"/>
      <c r="O180" s="169"/>
      <c r="P180" s="169"/>
      <c r="Q180" s="170"/>
      <c r="R180" s="170"/>
      <c r="S180" s="170"/>
      <c r="T180" s="170"/>
      <c r="U180" s="170"/>
      <c r="V180" s="170"/>
      <c r="W180" s="170"/>
      <c r="X180" s="170"/>
      <c r="Y180" s="170"/>
      <c r="Z180" s="170"/>
      <c r="AA180" s="170"/>
      <c r="AB180" s="170"/>
      <c r="AC180" s="170"/>
      <c r="AD180" s="170"/>
      <c r="AE180" s="170"/>
      <c r="AF180" s="170"/>
    </row>
    <row r="181" spans="1:32" ht="16.5" x14ac:dyDescent="0.3">
      <c r="A181" s="169" t="s">
        <v>966</v>
      </c>
      <c r="B181" s="169" t="s">
        <v>78</v>
      </c>
      <c r="C181" s="169" t="s">
        <v>1181</v>
      </c>
      <c r="D181" s="169" t="s">
        <v>3353</v>
      </c>
      <c r="E181" s="169" t="s">
        <v>1182</v>
      </c>
      <c r="F181" s="169" t="s">
        <v>3354</v>
      </c>
      <c r="G181" s="169"/>
      <c r="H181" s="169"/>
      <c r="I181" s="169"/>
      <c r="J181" s="169"/>
      <c r="K181" s="169"/>
      <c r="L181" s="171"/>
      <c r="M181" s="171"/>
      <c r="N181" s="171"/>
      <c r="O181" s="171"/>
      <c r="P181" s="171"/>
      <c r="Q181" s="170"/>
      <c r="R181" s="170"/>
      <c r="S181" s="170"/>
      <c r="T181" s="170"/>
      <c r="U181" s="170"/>
      <c r="V181" s="170"/>
      <c r="W181" s="170"/>
      <c r="X181" s="170"/>
      <c r="Y181" s="170"/>
      <c r="Z181" s="170"/>
      <c r="AA181" s="170"/>
      <c r="AB181" s="170"/>
      <c r="AC181" s="170"/>
      <c r="AD181" s="170"/>
      <c r="AE181" s="170"/>
      <c r="AF181" s="170"/>
    </row>
    <row r="182" spans="1:32" ht="16.5" x14ac:dyDescent="0.3">
      <c r="A182" s="169" t="s">
        <v>1090</v>
      </c>
      <c r="B182" s="169" t="s">
        <v>79</v>
      </c>
      <c r="C182" s="169" t="s">
        <v>1091</v>
      </c>
      <c r="D182" s="169" t="s">
        <v>1092</v>
      </c>
      <c r="E182" s="169" t="s">
        <v>1093</v>
      </c>
      <c r="F182" s="169" t="s">
        <v>3355</v>
      </c>
      <c r="G182" s="169"/>
      <c r="H182" s="169"/>
      <c r="I182" s="169"/>
      <c r="J182" s="169"/>
      <c r="K182" s="169"/>
      <c r="L182" s="169"/>
      <c r="M182" s="169"/>
      <c r="N182" s="169"/>
      <c r="O182" s="169"/>
      <c r="P182" s="169"/>
      <c r="Q182" s="170"/>
      <c r="R182" s="170" t="s">
        <v>903</v>
      </c>
      <c r="S182" s="170"/>
      <c r="T182" s="170"/>
      <c r="U182" s="170"/>
      <c r="V182" s="170"/>
      <c r="W182" s="170"/>
      <c r="X182" s="170"/>
      <c r="Y182" s="170"/>
      <c r="Z182" s="170"/>
      <c r="AA182" s="170"/>
      <c r="AB182" s="170"/>
      <c r="AC182" s="170"/>
      <c r="AD182" s="170"/>
      <c r="AE182" s="170"/>
      <c r="AF182" s="170"/>
    </row>
    <row r="183" spans="1:32" ht="16.5" x14ac:dyDescent="0.3">
      <c r="A183" s="169" t="s">
        <v>894</v>
      </c>
      <c r="B183" s="169" t="s">
        <v>80</v>
      </c>
      <c r="C183" s="169"/>
      <c r="D183" s="169"/>
      <c r="E183" s="169"/>
      <c r="F183" s="169"/>
      <c r="G183" s="169"/>
      <c r="H183" s="169"/>
      <c r="I183" s="169"/>
      <c r="J183" s="169"/>
      <c r="K183" s="169"/>
      <c r="L183" s="169" t="s">
        <v>1183</v>
      </c>
      <c r="M183" s="169"/>
      <c r="N183" s="169"/>
      <c r="O183" s="169"/>
      <c r="P183" s="169"/>
      <c r="Q183" s="170"/>
      <c r="R183" s="170"/>
      <c r="S183" s="170"/>
      <c r="T183" s="170"/>
      <c r="U183" s="170"/>
      <c r="V183" s="170"/>
      <c r="W183" s="170"/>
      <c r="X183" s="170"/>
      <c r="Y183" s="170"/>
      <c r="Z183" s="170"/>
      <c r="AA183" s="170"/>
      <c r="AB183" s="170"/>
      <c r="AC183" s="170"/>
      <c r="AD183" s="170"/>
      <c r="AE183" s="170"/>
      <c r="AF183" s="170"/>
    </row>
    <row r="184" spans="1:32" ht="16.5" x14ac:dyDescent="0.3">
      <c r="A184" s="169" t="s">
        <v>894</v>
      </c>
      <c r="B184" s="169" t="s">
        <v>81</v>
      </c>
      <c r="C184" s="169"/>
      <c r="D184" s="169"/>
      <c r="E184" s="169"/>
      <c r="F184" s="169"/>
      <c r="G184" s="169"/>
      <c r="H184" s="169"/>
      <c r="I184" s="169"/>
      <c r="J184" s="169"/>
      <c r="K184" s="169"/>
      <c r="L184" s="169" t="s">
        <v>1184</v>
      </c>
      <c r="M184" s="169"/>
      <c r="N184" s="169"/>
      <c r="O184" s="169"/>
      <c r="P184" s="169"/>
      <c r="Q184" s="170"/>
      <c r="R184" s="170"/>
      <c r="S184" s="170"/>
      <c r="T184" s="170"/>
      <c r="U184" s="170"/>
      <c r="V184" s="170"/>
      <c r="W184" s="170"/>
      <c r="X184" s="170"/>
      <c r="Y184" s="170"/>
      <c r="Z184" s="170"/>
      <c r="AA184" s="170"/>
      <c r="AB184" s="170"/>
      <c r="AC184" s="170"/>
      <c r="AD184" s="170"/>
      <c r="AE184" s="170"/>
      <c r="AF184" s="170"/>
    </row>
    <row r="185" spans="1:32" ht="16.5" x14ac:dyDescent="0.3">
      <c r="A185" s="169" t="s">
        <v>1026</v>
      </c>
      <c r="B185" s="169" t="s">
        <v>82</v>
      </c>
      <c r="C185" s="169" t="s">
        <v>1185</v>
      </c>
      <c r="D185" s="169" t="s">
        <v>3356</v>
      </c>
      <c r="E185" s="169" t="s">
        <v>1186</v>
      </c>
      <c r="F185" s="169" t="s">
        <v>3352</v>
      </c>
      <c r="G185" s="169"/>
      <c r="H185" s="169"/>
      <c r="I185" s="169"/>
      <c r="J185" s="169"/>
      <c r="K185" s="169"/>
      <c r="L185" s="171"/>
      <c r="M185" s="171"/>
      <c r="N185" s="171"/>
      <c r="O185" s="171"/>
      <c r="P185" s="171"/>
      <c r="Q185" s="170"/>
      <c r="R185" s="170" t="s">
        <v>903</v>
      </c>
      <c r="S185" s="170"/>
      <c r="T185" s="170"/>
      <c r="U185" s="170"/>
      <c r="V185" s="170"/>
      <c r="W185" s="170"/>
      <c r="X185" s="170"/>
      <c r="Y185" s="170"/>
      <c r="Z185" s="170"/>
      <c r="AA185" s="170"/>
      <c r="AB185" s="170"/>
      <c r="AC185" s="170"/>
      <c r="AD185" s="170"/>
      <c r="AE185" s="170"/>
      <c r="AF185" s="170"/>
    </row>
    <row r="186" spans="1:32" ht="16.5" x14ac:dyDescent="0.3">
      <c r="A186" s="169" t="s">
        <v>975</v>
      </c>
      <c r="B186" s="169" t="s">
        <v>1179</v>
      </c>
      <c r="C186" s="169"/>
      <c r="D186" s="169"/>
      <c r="E186" s="169"/>
      <c r="F186" s="169"/>
      <c r="G186" s="169"/>
      <c r="H186" s="169"/>
      <c r="I186" s="169"/>
      <c r="J186" s="169"/>
      <c r="K186" s="169"/>
      <c r="L186" s="169"/>
      <c r="M186" s="169"/>
      <c r="N186" s="169"/>
      <c r="O186" s="169"/>
      <c r="P186" s="169"/>
      <c r="Q186" s="170"/>
      <c r="R186" s="170"/>
      <c r="S186" s="170"/>
      <c r="T186" s="170"/>
      <c r="U186" s="170"/>
      <c r="V186" s="170"/>
      <c r="W186" s="170"/>
      <c r="X186" s="170"/>
      <c r="Y186" s="170"/>
      <c r="Z186" s="170"/>
      <c r="AA186" s="170"/>
      <c r="AB186" s="170"/>
      <c r="AC186" s="170"/>
      <c r="AD186" s="170"/>
      <c r="AE186" s="170"/>
      <c r="AF186" s="170"/>
    </row>
    <row r="187" spans="1:32" ht="16.5" x14ac:dyDescent="0.3">
      <c r="A187" s="169" t="s">
        <v>1026</v>
      </c>
      <c r="B187" s="169" t="s">
        <v>442</v>
      </c>
      <c r="C187" s="169" t="s">
        <v>1187</v>
      </c>
      <c r="D187" s="169" t="s">
        <v>1188</v>
      </c>
      <c r="E187" s="169" t="s">
        <v>1189</v>
      </c>
      <c r="F187" s="169" t="s">
        <v>3352</v>
      </c>
      <c r="G187" s="169"/>
      <c r="H187" s="169"/>
      <c r="I187" s="169" t="s">
        <v>1180</v>
      </c>
      <c r="J187" s="169"/>
      <c r="K187" s="169"/>
      <c r="L187" s="169"/>
      <c r="M187" s="169"/>
      <c r="N187" s="169"/>
      <c r="O187" s="169"/>
      <c r="P187" s="169"/>
      <c r="Q187" s="170"/>
      <c r="R187" s="170" t="s">
        <v>903</v>
      </c>
      <c r="S187" s="170"/>
      <c r="T187" s="170"/>
      <c r="U187" s="170"/>
      <c r="V187" s="170"/>
      <c r="W187" s="170"/>
      <c r="X187" s="170"/>
      <c r="Y187" s="170"/>
      <c r="Z187" s="170"/>
      <c r="AA187" s="170"/>
      <c r="AB187" s="170"/>
      <c r="AC187" s="170"/>
      <c r="AD187" s="170"/>
      <c r="AE187" s="170"/>
      <c r="AF187" s="170"/>
    </row>
    <row r="188" spans="1:32" ht="16.5" x14ac:dyDescent="0.3">
      <c r="A188" s="169" t="s">
        <v>894</v>
      </c>
      <c r="B188" s="169" t="s">
        <v>443</v>
      </c>
      <c r="C188" s="169"/>
      <c r="D188" s="169"/>
      <c r="E188" s="169"/>
      <c r="F188" s="169"/>
      <c r="G188" s="169"/>
      <c r="H188" s="169"/>
      <c r="I188" s="169"/>
      <c r="J188" s="169"/>
      <c r="K188" s="169"/>
      <c r="L188" s="171" t="s">
        <v>1190</v>
      </c>
      <c r="M188" s="171"/>
      <c r="N188" s="171"/>
      <c r="O188" s="171"/>
      <c r="P188" s="171"/>
      <c r="Q188" s="170"/>
      <c r="R188" s="170"/>
      <c r="S188" s="170"/>
      <c r="T188" s="170"/>
      <c r="U188" s="170"/>
      <c r="V188" s="170"/>
      <c r="W188" s="170"/>
      <c r="X188" s="170"/>
      <c r="Y188" s="170"/>
      <c r="Z188" s="170"/>
      <c r="AA188" s="170"/>
      <c r="AB188" s="170"/>
      <c r="AC188" s="170"/>
      <c r="AD188" s="170"/>
      <c r="AE188" s="170"/>
      <c r="AF188" s="170"/>
    </row>
    <row r="189" spans="1:32" ht="16.5" x14ac:dyDescent="0.3">
      <c r="A189" s="169" t="s">
        <v>894</v>
      </c>
      <c r="B189" s="169" t="s">
        <v>444</v>
      </c>
      <c r="C189" s="169"/>
      <c r="D189" s="169"/>
      <c r="E189" s="169"/>
      <c r="F189" s="169"/>
      <c r="G189" s="169"/>
      <c r="H189" s="169"/>
      <c r="I189" s="169"/>
      <c r="J189" s="169"/>
      <c r="K189" s="169"/>
      <c r="L189" s="169" t="s">
        <v>1191</v>
      </c>
      <c r="M189" s="169"/>
      <c r="N189" s="169"/>
      <c r="O189" s="169"/>
      <c r="P189" s="169"/>
      <c r="Q189" s="170"/>
      <c r="R189" s="170"/>
      <c r="S189" s="170"/>
      <c r="T189" s="170"/>
      <c r="U189" s="170"/>
      <c r="V189" s="170"/>
      <c r="W189" s="170"/>
      <c r="X189" s="170"/>
      <c r="Y189" s="170"/>
      <c r="Z189" s="170"/>
      <c r="AA189" s="170"/>
      <c r="AB189" s="170"/>
      <c r="AC189" s="170"/>
      <c r="AD189" s="170"/>
      <c r="AE189" s="170"/>
      <c r="AF189" s="170"/>
    </row>
    <row r="190" spans="1:32" ht="16.5" x14ac:dyDescent="0.3">
      <c r="A190" s="169" t="s">
        <v>1031</v>
      </c>
      <c r="B190" s="169" t="s">
        <v>83</v>
      </c>
      <c r="C190" s="169" t="s">
        <v>1192</v>
      </c>
      <c r="D190" s="169" t="s">
        <v>1193</v>
      </c>
      <c r="E190" s="169"/>
      <c r="F190" s="169"/>
      <c r="G190" s="169"/>
      <c r="H190" s="169"/>
      <c r="I190" s="169"/>
      <c r="J190" s="169"/>
      <c r="K190" s="169"/>
      <c r="L190" s="171"/>
      <c r="M190" s="171"/>
      <c r="N190" s="171"/>
      <c r="O190" s="171"/>
      <c r="P190" s="171"/>
      <c r="Q190" s="170"/>
      <c r="R190" s="170" t="s">
        <v>903</v>
      </c>
      <c r="S190" s="170"/>
      <c r="T190" s="170"/>
      <c r="U190" s="170"/>
      <c r="V190" s="170"/>
      <c r="W190" s="170"/>
      <c r="X190" s="170"/>
      <c r="Y190" s="170"/>
      <c r="Z190" s="170"/>
      <c r="AA190" s="170"/>
      <c r="AB190" s="170"/>
      <c r="AC190" s="170"/>
      <c r="AD190" s="170"/>
      <c r="AE190" s="170"/>
      <c r="AF190" s="170"/>
    </row>
    <row r="191" spans="1:32" ht="16.5" x14ac:dyDescent="0.3">
      <c r="A191" s="169" t="s">
        <v>975</v>
      </c>
      <c r="B191" s="169" t="s">
        <v>1172</v>
      </c>
      <c r="C191" s="169"/>
      <c r="D191" s="169"/>
      <c r="E191" s="169"/>
      <c r="F191" s="169"/>
      <c r="G191" s="169"/>
      <c r="H191" s="169"/>
      <c r="I191" s="169"/>
      <c r="J191" s="169"/>
      <c r="K191" s="169"/>
      <c r="L191" s="169"/>
      <c r="M191" s="169"/>
      <c r="N191" s="169"/>
      <c r="O191" s="169"/>
      <c r="P191" s="169"/>
      <c r="Q191" s="170"/>
      <c r="R191" s="170"/>
      <c r="S191" s="170"/>
      <c r="T191" s="170"/>
      <c r="U191" s="170"/>
      <c r="V191" s="170"/>
      <c r="W191" s="170"/>
      <c r="X191" s="170"/>
      <c r="Y191" s="170"/>
      <c r="Z191" s="170"/>
      <c r="AA191" s="170"/>
      <c r="AB191" s="170"/>
      <c r="AC191" s="170"/>
      <c r="AD191" s="170"/>
      <c r="AE191" s="170"/>
      <c r="AF191" s="170"/>
    </row>
    <row r="192" spans="1:32" ht="16.5" x14ac:dyDescent="0.3">
      <c r="A192" s="169"/>
      <c r="B192" s="169"/>
      <c r="C192" s="169"/>
      <c r="D192" s="169"/>
      <c r="E192" s="169"/>
      <c r="F192" s="169"/>
      <c r="G192" s="169"/>
      <c r="H192" s="169"/>
      <c r="I192" s="169"/>
      <c r="J192" s="169"/>
      <c r="K192" s="169"/>
      <c r="L192" s="169"/>
      <c r="M192" s="169"/>
      <c r="N192" s="169"/>
      <c r="O192" s="169"/>
      <c r="P192" s="169"/>
      <c r="Q192" s="170"/>
      <c r="R192" s="170"/>
      <c r="S192" s="170"/>
      <c r="T192" s="170"/>
      <c r="U192" s="170"/>
      <c r="V192" s="170"/>
      <c r="W192" s="170"/>
      <c r="X192" s="170"/>
      <c r="Y192" s="170"/>
      <c r="Z192" s="170"/>
      <c r="AA192" s="170"/>
      <c r="AB192" s="170"/>
      <c r="AC192" s="170"/>
      <c r="AD192" s="170"/>
      <c r="AE192" s="170"/>
      <c r="AF192" s="170"/>
    </row>
    <row r="193" spans="1:32" ht="16.5" x14ac:dyDescent="0.3">
      <c r="A193" s="169" t="s">
        <v>896</v>
      </c>
      <c r="B193" s="169" t="s">
        <v>1194</v>
      </c>
      <c r="C193" s="169"/>
      <c r="D193" s="169"/>
      <c r="E193" s="169"/>
      <c r="F193" s="169"/>
      <c r="G193" s="169"/>
      <c r="H193" s="169"/>
      <c r="I193" s="169" t="s">
        <v>1195</v>
      </c>
      <c r="J193" s="169"/>
      <c r="K193" s="169"/>
      <c r="L193" s="171"/>
      <c r="M193" s="171"/>
      <c r="N193" s="171"/>
      <c r="O193" s="171"/>
      <c r="P193" s="171"/>
      <c r="Q193" s="170"/>
      <c r="R193" s="170"/>
      <c r="S193" s="170"/>
      <c r="T193" s="170"/>
      <c r="U193" s="170"/>
      <c r="V193" s="170"/>
      <c r="W193" s="170"/>
      <c r="X193" s="170"/>
      <c r="Y193" s="170"/>
      <c r="Z193" s="170"/>
      <c r="AA193" s="170"/>
      <c r="AB193" s="170"/>
      <c r="AC193" s="170"/>
      <c r="AD193" s="170"/>
      <c r="AE193" s="170"/>
      <c r="AF193" s="170"/>
    </row>
    <row r="194" spans="1:32" ht="16.5" x14ac:dyDescent="0.3">
      <c r="A194" s="169" t="s">
        <v>964</v>
      </c>
      <c r="B194" s="169" t="s">
        <v>84</v>
      </c>
      <c r="C194" s="169" t="s">
        <v>1196</v>
      </c>
      <c r="D194" s="169" t="s">
        <v>3357</v>
      </c>
      <c r="E194" s="169" t="s">
        <v>1142</v>
      </c>
      <c r="F194" s="169" t="s">
        <v>1143</v>
      </c>
      <c r="G194" s="169"/>
      <c r="H194" s="169"/>
      <c r="I194" s="169"/>
      <c r="J194" s="169"/>
      <c r="K194" s="169"/>
      <c r="L194" s="169"/>
      <c r="M194" s="169"/>
      <c r="N194" s="169"/>
      <c r="O194" s="169"/>
      <c r="P194" s="169"/>
      <c r="Q194" s="170"/>
      <c r="R194" s="170" t="s">
        <v>903</v>
      </c>
      <c r="S194" s="170"/>
      <c r="T194" s="170"/>
      <c r="U194" s="170"/>
      <c r="V194" s="170"/>
      <c r="W194" s="170"/>
      <c r="X194" s="170"/>
      <c r="Y194" s="170"/>
      <c r="Z194" s="170"/>
      <c r="AA194" s="170"/>
      <c r="AB194" s="170"/>
      <c r="AC194" s="170"/>
      <c r="AD194" s="170"/>
      <c r="AE194" s="170"/>
      <c r="AF194" s="170"/>
    </row>
    <row r="195" spans="1:32" ht="16.5" x14ac:dyDescent="0.3">
      <c r="A195" s="169" t="s">
        <v>1026</v>
      </c>
      <c r="B195" s="169" t="s">
        <v>445</v>
      </c>
      <c r="C195" s="169" t="s">
        <v>1197</v>
      </c>
      <c r="D195" s="169" t="s">
        <v>3358</v>
      </c>
      <c r="E195" s="169" t="s">
        <v>1198</v>
      </c>
      <c r="F195" s="169" t="s">
        <v>1199</v>
      </c>
      <c r="G195" s="169"/>
      <c r="H195" s="169"/>
      <c r="I195" s="169" t="s">
        <v>1200</v>
      </c>
      <c r="J195" s="169"/>
      <c r="K195" s="169"/>
      <c r="L195" s="169"/>
      <c r="M195" s="169"/>
      <c r="N195" s="169"/>
      <c r="O195" s="169"/>
      <c r="P195" s="169"/>
      <c r="Q195" s="170"/>
      <c r="R195" s="170"/>
      <c r="S195" s="170"/>
      <c r="T195" s="170"/>
      <c r="U195" s="170"/>
      <c r="V195" s="170"/>
      <c r="W195" s="170"/>
      <c r="X195" s="170"/>
      <c r="Y195" s="170"/>
      <c r="Z195" s="170"/>
      <c r="AA195" s="170"/>
      <c r="AB195" s="170"/>
      <c r="AC195" s="170"/>
      <c r="AD195" s="170"/>
      <c r="AE195" s="170"/>
      <c r="AF195" s="170"/>
    </row>
    <row r="196" spans="1:32" ht="16.5" x14ac:dyDescent="0.3">
      <c r="A196" s="169" t="s">
        <v>896</v>
      </c>
      <c r="B196" s="169" t="s">
        <v>1201</v>
      </c>
      <c r="C196" s="169"/>
      <c r="D196" s="169"/>
      <c r="E196" s="169"/>
      <c r="F196" s="169"/>
      <c r="G196" s="169"/>
      <c r="H196" s="169"/>
      <c r="I196" s="169" t="s">
        <v>1202</v>
      </c>
      <c r="J196" s="169"/>
      <c r="K196" s="169"/>
      <c r="L196" s="169"/>
      <c r="M196" s="169"/>
      <c r="N196" s="169"/>
      <c r="O196" s="169"/>
      <c r="P196" s="169"/>
      <c r="Q196" s="170"/>
      <c r="R196" s="170"/>
      <c r="S196" s="170"/>
      <c r="T196" s="170"/>
      <c r="U196" s="170"/>
      <c r="V196" s="170"/>
      <c r="W196" s="170"/>
      <c r="X196" s="170"/>
      <c r="Y196" s="170"/>
      <c r="Z196" s="170"/>
      <c r="AA196" s="170"/>
      <c r="AB196" s="170"/>
      <c r="AC196" s="170"/>
      <c r="AD196" s="170"/>
      <c r="AE196" s="170"/>
      <c r="AF196" s="170"/>
    </row>
    <row r="197" spans="1:32" ht="16.5" x14ac:dyDescent="0.3">
      <c r="A197" s="169" t="s">
        <v>1026</v>
      </c>
      <c r="B197" s="169" t="s">
        <v>446</v>
      </c>
      <c r="C197" s="169" t="s">
        <v>1203</v>
      </c>
      <c r="D197" s="169" t="s">
        <v>3359</v>
      </c>
      <c r="E197" s="169"/>
      <c r="F197" s="169"/>
      <c r="G197" s="169"/>
      <c r="H197" s="169"/>
      <c r="I197" s="169"/>
      <c r="J197" s="169"/>
      <c r="K197" s="169" t="s">
        <v>906</v>
      </c>
      <c r="L197" s="169"/>
      <c r="M197" s="169"/>
      <c r="N197" s="169"/>
      <c r="O197" s="169"/>
      <c r="P197" s="169"/>
      <c r="Q197" s="170"/>
      <c r="R197" s="170" t="s">
        <v>903</v>
      </c>
      <c r="S197" s="170"/>
      <c r="T197" s="170"/>
      <c r="U197" s="170"/>
      <c r="V197" s="170"/>
      <c r="W197" s="170"/>
      <c r="X197" s="170"/>
      <c r="Y197" s="170"/>
      <c r="Z197" s="170"/>
      <c r="AA197" s="170"/>
      <c r="AB197" s="170"/>
      <c r="AC197" s="170"/>
      <c r="AD197" s="170"/>
      <c r="AE197" s="170"/>
      <c r="AF197" s="170"/>
    </row>
    <row r="198" spans="1:32" ht="16.5" x14ac:dyDescent="0.3">
      <c r="A198" s="169" t="s">
        <v>1026</v>
      </c>
      <c r="B198" s="169" t="s">
        <v>447</v>
      </c>
      <c r="C198" s="169" t="s">
        <v>1204</v>
      </c>
      <c r="D198" s="169" t="s">
        <v>1205</v>
      </c>
      <c r="E198" s="169" t="s">
        <v>1158</v>
      </c>
      <c r="F198" s="169" t="s">
        <v>3360</v>
      </c>
      <c r="G198" s="169"/>
      <c r="H198" s="169"/>
      <c r="I198" s="169"/>
      <c r="J198" s="169"/>
      <c r="K198" s="169" t="s">
        <v>906</v>
      </c>
      <c r="L198" s="169"/>
      <c r="M198" s="169"/>
      <c r="N198" s="169"/>
      <c r="O198" s="169"/>
      <c r="P198" s="169"/>
      <c r="Q198" s="170"/>
      <c r="R198" s="170" t="s">
        <v>903</v>
      </c>
      <c r="S198" s="170"/>
      <c r="T198" s="170"/>
      <c r="U198" s="170"/>
      <c r="V198" s="170"/>
      <c r="W198" s="170"/>
      <c r="X198" s="170"/>
      <c r="Y198" s="170"/>
      <c r="Z198" s="170"/>
      <c r="AA198" s="170"/>
      <c r="AB198" s="170"/>
      <c r="AC198" s="170"/>
      <c r="AD198" s="170"/>
      <c r="AE198" s="170"/>
      <c r="AF198" s="170"/>
    </row>
    <row r="199" spans="1:32" ht="16.5" x14ac:dyDescent="0.3">
      <c r="A199" s="169" t="s">
        <v>975</v>
      </c>
      <c r="B199" s="169" t="s">
        <v>1201</v>
      </c>
      <c r="C199" s="169"/>
      <c r="D199" s="169"/>
      <c r="E199" s="169"/>
      <c r="F199" s="169"/>
      <c r="G199" s="169"/>
      <c r="H199" s="169"/>
      <c r="I199" s="169"/>
      <c r="J199" s="169"/>
      <c r="K199" s="169"/>
      <c r="L199" s="171"/>
      <c r="M199" s="171"/>
      <c r="N199" s="171"/>
      <c r="O199" s="171"/>
      <c r="P199" s="171"/>
      <c r="Q199" s="170"/>
      <c r="R199" s="170"/>
      <c r="S199" s="170"/>
      <c r="T199" s="170"/>
      <c r="U199" s="170"/>
      <c r="V199" s="170"/>
      <c r="W199" s="170"/>
      <c r="X199" s="170"/>
      <c r="Y199" s="170"/>
      <c r="Z199" s="170"/>
      <c r="AA199" s="170"/>
      <c r="AB199" s="170"/>
      <c r="AC199" s="170"/>
      <c r="AD199" s="170"/>
      <c r="AE199" s="170"/>
      <c r="AF199" s="170"/>
    </row>
    <row r="200" spans="1:32" ht="16.5" x14ac:dyDescent="0.3">
      <c r="A200" s="169" t="s">
        <v>894</v>
      </c>
      <c r="B200" s="169" t="s">
        <v>448</v>
      </c>
      <c r="C200" s="169"/>
      <c r="D200" s="169"/>
      <c r="E200" s="169"/>
      <c r="F200" s="169"/>
      <c r="G200" s="169"/>
      <c r="H200" s="169"/>
      <c r="I200" s="169"/>
      <c r="J200" s="169"/>
      <c r="K200" s="169"/>
      <c r="L200" s="169" t="s">
        <v>3361</v>
      </c>
      <c r="M200" s="169"/>
      <c r="N200" s="169"/>
      <c r="O200" s="169"/>
      <c r="P200" s="169"/>
      <c r="Q200" s="170"/>
      <c r="R200" s="170"/>
      <c r="S200" s="170"/>
      <c r="T200" s="170"/>
      <c r="U200" s="170"/>
      <c r="V200" s="170"/>
      <c r="W200" s="170"/>
      <c r="X200" s="170"/>
      <c r="Y200" s="170"/>
      <c r="Z200" s="170"/>
      <c r="AA200" s="170"/>
      <c r="AB200" s="170"/>
      <c r="AC200" s="170"/>
      <c r="AD200" s="170"/>
      <c r="AE200" s="170"/>
      <c r="AF200" s="170"/>
    </row>
    <row r="201" spans="1:32" ht="16.5" x14ac:dyDescent="0.3">
      <c r="A201" s="169" t="s">
        <v>1031</v>
      </c>
      <c r="B201" s="169" t="s">
        <v>85</v>
      </c>
      <c r="C201" s="169" t="s">
        <v>1206</v>
      </c>
      <c r="D201" s="169" t="s">
        <v>3362</v>
      </c>
      <c r="E201" s="169"/>
      <c r="F201" s="169"/>
      <c r="G201" s="169"/>
      <c r="H201" s="169"/>
      <c r="I201" s="169"/>
      <c r="J201" s="169"/>
      <c r="K201" s="169"/>
      <c r="L201" s="169"/>
      <c r="M201" s="169"/>
      <c r="N201" s="169"/>
      <c r="O201" s="169"/>
      <c r="P201" s="169"/>
      <c r="Q201" s="170"/>
      <c r="R201" s="170" t="s">
        <v>903</v>
      </c>
      <c r="S201" s="170"/>
      <c r="T201" s="170"/>
      <c r="U201" s="170"/>
      <c r="V201" s="170"/>
      <c r="W201" s="170"/>
      <c r="X201" s="170"/>
      <c r="Y201" s="170"/>
      <c r="Z201" s="170"/>
      <c r="AA201" s="170"/>
      <c r="AB201" s="170"/>
      <c r="AC201" s="170"/>
      <c r="AD201" s="170"/>
      <c r="AE201" s="170"/>
      <c r="AF201" s="170"/>
    </row>
    <row r="202" spans="1:32" ht="16.5" x14ac:dyDescent="0.3">
      <c r="A202" s="169" t="s">
        <v>975</v>
      </c>
      <c r="B202" s="169" t="s">
        <v>1194</v>
      </c>
      <c r="C202" s="169"/>
      <c r="D202" s="169"/>
      <c r="E202" s="169"/>
      <c r="F202" s="169"/>
      <c r="G202" s="169"/>
      <c r="H202" s="169"/>
      <c r="I202" s="169"/>
      <c r="J202" s="169"/>
      <c r="K202" s="169"/>
      <c r="L202" s="169"/>
      <c r="M202" s="169"/>
      <c r="N202" s="169"/>
      <c r="O202" s="169"/>
      <c r="P202" s="169"/>
      <c r="Q202" s="170"/>
      <c r="R202" s="170"/>
      <c r="S202" s="170"/>
      <c r="T202" s="170"/>
      <c r="U202" s="170"/>
      <c r="V202" s="170"/>
      <c r="W202" s="170"/>
      <c r="X202" s="170"/>
      <c r="Y202" s="170"/>
      <c r="Z202" s="170"/>
      <c r="AA202" s="170"/>
      <c r="AB202" s="170"/>
      <c r="AC202" s="170"/>
      <c r="AD202" s="170"/>
      <c r="AE202" s="170"/>
      <c r="AF202" s="170"/>
    </row>
    <row r="203" spans="1:32" ht="16.5" x14ac:dyDescent="0.3">
      <c r="A203" s="169"/>
      <c r="B203" s="169"/>
      <c r="C203" s="169"/>
      <c r="D203" s="169"/>
      <c r="E203" s="169"/>
      <c r="F203" s="169"/>
      <c r="G203" s="169"/>
      <c r="H203" s="169"/>
      <c r="I203" s="169"/>
      <c r="J203" s="169"/>
      <c r="K203" s="169"/>
      <c r="L203" s="169"/>
      <c r="M203" s="169"/>
      <c r="N203" s="169"/>
      <c r="O203" s="169"/>
      <c r="P203" s="169"/>
      <c r="Q203" s="170"/>
      <c r="R203" s="170"/>
      <c r="S203" s="170"/>
      <c r="T203" s="170"/>
      <c r="U203" s="170"/>
      <c r="V203" s="170"/>
      <c r="W203" s="170"/>
      <c r="X203" s="170"/>
      <c r="Y203" s="170"/>
      <c r="Z203" s="170"/>
      <c r="AA203" s="170"/>
      <c r="AB203" s="170"/>
      <c r="AC203" s="170"/>
      <c r="AD203" s="170"/>
      <c r="AE203" s="170"/>
      <c r="AF203" s="170"/>
    </row>
    <row r="204" spans="1:32" ht="16.5" x14ac:dyDescent="0.3">
      <c r="A204" s="169" t="s">
        <v>896</v>
      </c>
      <c r="B204" s="169" t="s">
        <v>1207</v>
      </c>
      <c r="C204" s="169"/>
      <c r="D204" s="169"/>
      <c r="E204" s="169"/>
      <c r="F204" s="169"/>
      <c r="G204" s="169"/>
      <c r="H204" s="169"/>
      <c r="I204" s="169" t="s">
        <v>1208</v>
      </c>
      <c r="J204" s="169"/>
      <c r="K204" s="169"/>
      <c r="L204" s="171"/>
      <c r="M204" s="171"/>
      <c r="N204" s="171"/>
      <c r="O204" s="171"/>
      <c r="P204" s="171"/>
      <c r="Q204" s="170"/>
      <c r="R204" s="170"/>
      <c r="S204" s="170"/>
      <c r="T204" s="170"/>
      <c r="U204" s="170"/>
      <c r="V204" s="170"/>
      <c r="W204" s="170"/>
      <c r="X204" s="170"/>
      <c r="Y204" s="170"/>
      <c r="Z204" s="170"/>
      <c r="AA204" s="170"/>
      <c r="AB204" s="170"/>
      <c r="AC204" s="170"/>
      <c r="AD204" s="170"/>
      <c r="AE204" s="170"/>
      <c r="AF204" s="170"/>
    </row>
    <row r="205" spans="1:32" ht="16.5" x14ac:dyDescent="0.3">
      <c r="A205" s="169" t="s">
        <v>964</v>
      </c>
      <c r="B205" s="169" t="s">
        <v>434</v>
      </c>
      <c r="C205" s="169" t="s">
        <v>1209</v>
      </c>
      <c r="D205" s="169" t="s">
        <v>1210</v>
      </c>
      <c r="E205" s="169" t="s">
        <v>1211</v>
      </c>
      <c r="F205" s="169" t="s">
        <v>1212</v>
      </c>
      <c r="G205" s="169"/>
      <c r="H205" s="169"/>
      <c r="I205" s="169"/>
      <c r="J205" s="169"/>
      <c r="K205" s="169"/>
      <c r="Q205" s="170"/>
      <c r="R205" s="170" t="s">
        <v>903</v>
      </c>
      <c r="S205" s="170"/>
      <c r="T205" s="170"/>
      <c r="U205" s="170"/>
      <c r="V205" s="170"/>
      <c r="W205" s="170"/>
      <c r="X205" s="170"/>
      <c r="Y205" s="170"/>
      <c r="Z205" s="170"/>
      <c r="AA205" s="170"/>
      <c r="AB205" s="170"/>
      <c r="AC205" s="170"/>
      <c r="AD205" s="170"/>
      <c r="AE205" s="170"/>
      <c r="AF205" s="170"/>
    </row>
    <row r="206" spans="1:32" ht="16.5" x14ac:dyDescent="0.3">
      <c r="A206" s="169" t="s">
        <v>1026</v>
      </c>
      <c r="B206" s="169" t="s">
        <v>435</v>
      </c>
      <c r="C206" s="169" t="s">
        <v>1213</v>
      </c>
      <c r="D206" s="169" t="s">
        <v>1214</v>
      </c>
      <c r="E206" s="169" t="s">
        <v>1215</v>
      </c>
      <c r="F206" s="169" t="s">
        <v>3363</v>
      </c>
      <c r="G206" s="169"/>
      <c r="H206" s="169"/>
      <c r="I206" s="169" t="s">
        <v>1216</v>
      </c>
      <c r="J206" s="169"/>
      <c r="K206" s="169"/>
      <c r="L206" s="171"/>
      <c r="M206" s="171"/>
      <c r="N206" s="171"/>
      <c r="O206" s="171"/>
      <c r="P206" s="171"/>
      <c r="Q206" s="170"/>
      <c r="R206" s="170" t="s">
        <v>903</v>
      </c>
      <c r="S206" s="170"/>
      <c r="T206" s="170"/>
      <c r="U206" s="170"/>
      <c r="V206" s="170"/>
      <c r="W206" s="170"/>
      <c r="X206" s="170"/>
      <c r="Y206" s="170"/>
      <c r="Z206" s="170"/>
      <c r="AA206" s="170"/>
      <c r="AB206" s="170"/>
      <c r="AC206" s="170"/>
      <c r="AD206" s="170"/>
      <c r="AE206" s="170"/>
      <c r="AF206" s="170"/>
    </row>
    <row r="207" spans="1:32" ht="16.5" x14ac:dyDescent="0.3">
      <c r="A207" s="169" t="s">
        <v>896</v>
      </c>
      <c r="B207" s="169" t="s">
        <v>1217</v>
      </c>
      <c r="C207" s="169"/>
      <c r="D207" s="169"/>
      <c r="E207" s="169"/>
      <c r="F207" s="169"/>
      <c r="G207" s="169"/>
      <c r="H207" s="169"/>
      <c r="I207" s="169" t="s">
        <v>1218</v>
      </c>
      <c r="J207" s="169"/>
      <c r="K207" s="169"/>
      <c r="L207" s="169"/>
      <c r="M207" s="169"/>
      <c r="N207" s="169"/>
      <c r="O207" s="169"/>
      <c r="P207" s="169"/>
      <c r="Q207" s="170"/>
      <c r="R207" s="170"/>
      <c r="S207" s="170"/>
      <c r="T207" s="170"/>
      <c r="U207" s="170"/>
      <c r="V207" s="170"/>
      <c r="W207" s="170"/>
      <c r="X207" s="170"/>
      <c r="Y207" s="170"/>
      <c r="Z207" s="170"/>
      <c r="AA207" s="170"/>
      <c r="AB207" s="170"/>
      <c r="AC207" s="170"/>
      <c r="AD207" s="170"/>
      <c r="AE207" s="170"/>
      <c r="AF207" s="170"/>
    </row>
    <row r="208" spans="1:32" ht="16.5" x14ac:dyDescent="0.3">
      <c r="A208" s="169" t="s">
        <v>1026</v>
      </c>
      <c r="B208" s="169" t="s">
        <v>436</v>
      </c>
      <c r="C208" s="169" t="s">
        <v>1219</v>
      </c>
      <c r="D208" s="169" t="s">
        <v>1220</v>
      </c>
      <c r="E208" s="169"/>
      <c r="F208" s="169"/>
      <c r="G208" s="169"/>
      <c r="H208" s="169"/>
      <c r="I208" s="169"/>
      <c r="J208" s="169"/>
      <c r="K208" s="169" t="s">
        <v>906</v>
      </c>
      <c r="L208" s="169"/>
      <c r="M208" s="169"/>
      <c r="N208" s="169"/>
      <c r="O208" s="169"/>
      <c r="P208" s="169"/>
      <c r="Q208" s="170"/>
      <c r="R208" s="170" t="s">
        <v>903</v>
      </c>
      <c r="S208" s="170"/>
      <c r="T208" s="170"/>
      <c r="U208" s="170"/>
      <c r="V208" s="170"/>
      <c r="W208" s="170"/>
      <c r="X208" s="170"/>
      <c r="Y208" s="170"/>
      <c r="Z208" s="170"/>
      <c r="AA208" s="170"/>
      <c r="AB208" s="170"/>
      <c r="AC208" s="170"/>
      <c r="AD208" s="170"/>
      <c r="AE208" s="170"/>
      <c r="AF208" s="170"/>
    </row>
    <row r="209" spans="1:32" ht="16.5" x14ac:dyDescent="0.3">
      <c r="A209" s="169" t="s">
        <v>1026</v>
      </c>
      <c r="B209" s="169" t="s">
        <v>437</v>
      </c>
      <c r="C209" s="169" t="s">
        <v>1221</v>
      </c>
      <c r="D209" s="169" t="s">
        <v>1222</v>
      </c>
      <c r="E209" s="169" t="s">
        <v>1223</v>
      </c>
      <c r="F209" s="169" t="s">
        <v>3364</v>
      </c>
      <c r="G209" s="169"/>
      <c r="H209" s="169"/>
      <c r="I209" s="169"/>
      <c r="J209" s="169"/>
      <c r="K209" s="169" t="s">
        <v>906</v>
      </c>
      <c r="L209" s="171"/>
      <c r="M209" s="171"/>
      <c r="N209" s="171"/>
      <c r="O209" s="171"/>
      <c r="P209" s="171"/>
      <c r="Q209" s="170"/>
      <c r="R209" s="170" t="s">
        <v>903</v>
      </c>
      <c r="S209" s="170"/>
      <c r="T209" s="170"/>
      <c r="U209" s="170"/>
      <c r="V209" s="170"/>
      <c r="W209" s="170"/>
      <c r="X209" s="170"/>
      <c r="Y209" s="170"/>
      <c r="Z209" s="170"/>
      <c r="AA209" s="170"/>
      <c r="AB209" s="170"/>
      <c r="AC209" s="170"/>
      <c r="AD209" s="170"/>
      <c r="AE209" s="170"/>
      <c r="AF209" s="170"/>
    </row>
    <row r="210" spans="1:32" ht="16.5" x14ac:dyDescent="0.3">
      <c r="A210" s="169" t="s">
        <v>975</v>
      </c>
      <c r="B210" s="169" t="s">
        <v>1217</v>
      </c>
      <c r="C210" s="169"/>
      <c r="D210" s="169"/>
      <c r="E210" s="169"/>
      <c r="F210" s="169"/>
      <c r="G210" s="169"/>
      <c r="H210" s="169"/>
      <c r="I210" s="169"/>
      <c r="J210" s="169"/>
      <c r="K210" s="169"/>
      <c r="L210" s="169"/>
      <c r="M210" s="169"/>
      <c r="N210" s="169"/>
      <c r="O210" s="169"/>
      <c r="P210" s="169"/>
      <c r="Q210" s="170"/>
      <c r="R210" s="170"/>
      <c r="S210" s="170"/>
      <c r="T210" s="170"/>
      <c r="U210" s="170"/>
      <c r="V210" s="170"/>
      <c r="W210" s="170"/>
      <c r="X210" s="170"/>
      <c r="Y210" s="170"/>
      <c r="Z210" s="170"/>
      <c r="AA210" s="170"/>
      <c r="AB210" s="170"/>
      <c r="AC210" s="170"/>
      <c r="AD210" s="170"/>
      <c r="AE210" s="170"/>
      <c r="AF210" s="170"/>
    </row>
    <row r="211" spans="1:32" ht="16.5" x14ac:dyDescent="0.3">
      <c r="A211" s="169" t="s">
        <v>894</v>
      </c>
      <c r="B211" s="169" t="s">
        <v>438</v>
      </c>
      <c r="C211" s="169"/>
      <c r="D211" s="169"/>
      <c r="E211" s="169"/>
      <c r="F211" s="169"/>
      <c r="G211" s="169"/>
      <c r="H211" s="169"/>
      <c r="I211" s="169"/>
      <c r="J211" s="169"/>
      <c r="K211" s="169"/>
      <c r="L211" s="169" t="s">
        <v>3365</v>
      </c>
      <c r="M211" s="169"/>
      <c r="N211" s="169"/>
      <c r="O211" s="169"/>
      <c r="P211" s="169"/>
      <c r="Q211" s="170"/>
      <c r="R211" s="170"/>
      <c r="S211" s="170"/>
      <c r="T211" s="170"/>
      <c r="U211" s="170"/>
      <c r="V211" s="170"/>
      <c r="W211" s="170"/>
      <c r="X211" s="170"/>
      <c r="Y211" s="170"/>
      <c r="Z211" s="170"/>
      <c r="AA211" s="170"/>
      <c r="AB211" s="170"/>
      <c r="AC211" s="170"/>
      <c r="AD211" s="170"/>
      <c r="AE211" s="170"/>
      <c r="AF211" s="170"/>
    </row>
    <row r="212" spans="1:32" ht="16.5" x14ac:dyDescent="0.3">
      <c r="A212" s="169" t="s">
        <v>1031</v>
      </c>
      <c r="B212" s="169" t="s">
        <v>70</v>
      </c>
      <c r="C212" s="169" t="s">
        <v>1224</v>
      </c>
      <c r="D212" s="169" t="s">
        <v>3366</v>
      </c>
      <c r="E212" s="169"/>
      <c r="F212" s="169"/>
      <c r="G212" s="169"/>
      <c r="H212" s="169"/>
      <c r="I212" s="169"/>
      <c r="J212" s="169"/>
      <c r="K212" s="169"/>
      <c r="L212" s="171"/>
      <c r="M212" s="171"/>
      <c r="N212" s="171"/>
      <c r="O212" s="171"/>
      <c r="P212" s="171"/>
      <c r="Q212" s="170"/>
      <c r="R212" s="170" t="s">
        <v>903</v>
      </c>
      <c r="S212" s="170"/>
      <c r="T212" s="170"/>
      <c r="U212" s="170"/>
      <c r="V212" s="170"/>
      <c r="W212" s="170"/>
      <c r="X212" s="170"/>
      <c r="Y212" s="170"/>
      <c r="Z212" s="170"/>
      <c r="AA212" s="170"/>
      <c r="AB212" s="170"/>
      <c r="AC212" s="170"/>
      <c r="AD212" s="170"/>
      <c r="AE212" s="170"/>
      <c r="AF212" s="170"/>
    </row>
    <row r="213" spans="1:32" ht="16.5" x14ac:dyDescent="0.3">
      <c r="A213" s="169" t="s">
        <v>975</v>
      </c>
      <c r="B213" s="169" t="s">
        <v>1207</v>
      </c>
      <c r="C213" s="169"/>
      <c r="D213" s="169"/>
      <c r="E213" s="169"/>
      <c r="F213" s="169"/>
      <c r="G213" s="169"/>
      <c r="H213" s="169"/>
      <c r="I213" s="169"/>
      <c r="J213" s="169"/>
      <c r="K213" s="169"/>
      <c r="L213" s="169"/>
      <c r="M213" s="169"/>
      <c r="N213" s="169"/>
      <c r="O213" s="169"/>
      <c r="P213" s="169"/>
      <c r="Q213" s="170"/>
      <c r="R213" s="170"/>
      <c r="S213" s="170"/>
      <c r="T213" s="170"/>
      <c r="U213" s="170"/>
      <c r="V213" s="170"/>
      <c r="W213" s="170"/>
      <c r="X213" s="170"/>
      <c r="Y213" s="170"/>
      <c r="Z213" s="170"/>
      <c r="AA213" s="170"/>
      <c r="AB213" s="170"/>
      <c r="AC213" s="170"/>
      <c r="AD213" s="170"/>
      <c r="AE213" s="170"/>
      <c r="AF213" s="170"/>
    </row>
    <row r="214" spans="1:32" ht="16.5" x14ac:dyDescent="0.3">
      <c r="A214" s="169"/>
      <c r="B214" s="169"/>
      <c r="C214" s="169"/>
      <c r="D214" s="169"/>
      <c r="E214" s="169"/>
      <c r="F214" s="169"/>
      <c r="G214" s="169"/>
      <c r="H214" s="169"/>
      <c r="I214" s="169"/>
      <c r="J214" s="169"/>
      <c r="K214" s="169"/>
      <c r="L214" s="169"/>
      <c r="M214" s="169"/>
      <c r="N214" s="169"/>
      <c r="O214" s="169"/>
      <c r="P214" s="169"/>
      <c r="Q214" s="170"/>
      <c r="R214" s="170"/>
      <c r="S214" s="170"/>
      <c r="T214" s="170"/>
      <c r="U214" s="170"/>
      <c r="V214" s="170"/>
      <c r="W214" s="170"/>
      <c r="X214" s="170"/>
      <c r="Y214" s="170"/>
      <c r="Z214" s="170"/>
      <c r="AA214" s="170"/>
      <c r="AB214" s="170"/>
      <c r="AC214" s="170"/>
      <c r="AD214" s="170"/>
      <c r="AE214" s="170"/>
      <c r="AF214" s="170"/>
    </row>
    <row r="215" spans="1:32" ht="16.5" x14ac:dyDescent="0.3">
      <c r="A215" s="169" t="s">
        <v>896</v>
      </c>
      <c r="B215" s="169" t="s">
        <v>1225</v>
      </c>
      <c r="C215" s="169"/>
      <c r="D215" s="169"/>
      <c r="E215" s="169"/>
      <c r="F215" s="169"/>
      <c r="G215" s="169"/>
      <c r="H215" s="169"/>
      <c r="I215" s="169" t="s">
        <v>1226</v>
      </c>
      <c r="J215" s="169"/>
      <c r="K215" s="169"/>
      <c r="L215" s="171"/>
      <c r="M215" s="171"/>
      <c r="N215" s="171"/>
      <c r="O215" s="171"/>
      <c r="P215" s="171"/>
      <c r="Q215" s="170"/>
      <c r="R215" s="170"/>
      <c r="S215" s="170"/>
      <c r="T215" s="170"/>
      <c r="U215" s="170"/>
      <c r="V215" s="170"/>
      <c r="W215" s="170"/>
      <c r="X215" s="170"/>
      <c r="Y215" s="170"/>
      <c r="Z215" s="170"/>
      <c r="AA215" s="170"/>
      <c r="AB215" s="170"/>
      <c r="AC215" s="170"/>
      <c r="AD215" s="170"/>
      <c r="AE215" s="170"/>
      <c r="AF215" s="170"/>
    </row>
    <row r="216" spans="1:32" ht="16.5" x14ac:dyDescent="0.3">
      <c r="A216" s="169" t="s">
        <v>964</v>
      </c>
      <c r="B216" s="169" t="s">
        <v>72</v>
      </c>
      <c r="C216" s="169" t="s">
        <v>1227</v>
      </c>
      <c r="D216" s="169" t="s">
        <v>3367</v>
      </c>
      <c r="E216" s="169"/>
      <c r="F216" s="169"/>
      <c r="G216" s="169"/>
      <c r="H216" s="169"/>
      <c r="I216" s="169"/>
      <c r="J216" s="169"/>
      <c r="K216" s="169"/>
      <c r="Q216" s="170"/>
      <c r="R216" s="170" t="s">
        <v>903</v>
      </c>
      <c r="S216" s="170"/>
      <c r="T216" s="170"/>
      <c r="U216" s="170"/>
      <c r="V216" s="170"/>
      <c r="W216" s="170"/>
      <c r="X216" s="170"/>
      <c r="Y216" s="170"/>
      <c r="Z216" s="170"/>
      <c r="AA216" s="170"/>
      <c r="AB216" s="170"/>
      <c r="AC216" s="170"/>
      <c r="AD216" s="170"/>
      <c r="AE216" s="170"/>
      <c r="AF216" s="170"/>
    </row>
    <row r="217" spans="1:32" ht="16.5" x14ac:dyDescent="0.3">
      <c r="A217" s="169" t="s">
        <v>1026</v>
      </c>
      <c r="B217" s="169" t="s">
        <v>440</v>
      </c>
      <c r="C217" s="169" t="s">
        <v>1228</v>
      </c>
      <c r="D217" s="169" t="s">
        <v>3368</v>
      </c>
      <c r="E217" s="169" t="s">
        <v>1229</v>
      </c>
      <c r="F217" s="169" t="s">
        <v>3363</v>
      </c>
      <c r="G217" s="169"/>
      <c r="H217" s="169"/>
      <c r="I217" s="169" t="s">
        <v>1230</v>
      </c>
      <c r="J217" s="169"/>
      <c r="K217" s="169"/>
      <c r="L217" s="169"/>
      <c r="M217" s="169"/>
      <c r="N217" s="169"/>
      <c r="O217" s="169"/>
      <c r="P217" s="169"/>
      <c r="Q217" s="170"/>
      <c r="R217" s="170" t="s">
        <v>903</v>
      </c>
      <c r="S217" s="170"/>
      <c r="T217" s="170"/>
      <c r="U217" s="170"/>
      <c r="V217" s="170"/>
      <c r="W217" s="170"/>
      <c r="X217" s="170"/>
      <c r="Y217" s="170"/>
      <c r="Z217" s="170"/>
      <c r="AA217" s="170"/>
      <c r="AB217" s="170"/>
      <c r="AC217" s="170"/>
      <c r="AD217" s="170"/>
      <c r="AE217" s="170"/>
      <c r="AF217" s="170"/>
    </row>
    <row r="218" spans="1:32" ht="16.5" x14ac:dyDescent="0.3">
      <c r="A218" s="169" t="s">
        <v>896</v>
      </c>
      <c r="B218" s="169" t="s">
        <v>1231</v>
      </c>
      <c r="C218" s="169"/>
      <c r="D218" s="169"/>
      <c r="E218" s="169"/>
      <c r="F218" s="169"/>
      <c r="G218" s="169"/>
      <c r="H218" s="169"/>
      <c r="I218" s="169" t="s">
        <v>1232</v>
      </c>
      <c r="J218" s="169"/>
      <c r="K218" s="169"/>
      <c r="L218" s="169"/>
      <c r="M218" s="169"/>
      <c r="N218" s="169"/>
      <c r="O218" s="169"/>
      <c r="P218" s="169"/>
      <c r="Q218" s="170"/>
      <c r="R218" s="170"/>
      <c r="S218" s="170"/>
      <c r="T218" s="170"/>
      <c r="U218" s="170"/>
      <c r="V218" s="170"/>
      <c r="W218" s="170"/>
      <c r="X218" s="170"/>
      <c r="Y218" s="170"/>
      <c r="Z218" s="170"/>
      <c r="AA218" s="170"/>
      <c r="AB218" s="170"/>
      <c r="AC218" s="170"/>
      <c r="AD218" s="170"/>
      <c r="AE218" s="170"/>
      <c r="AF218" s="170"/>
    </row>
    <row r="219" spans="1:32" ht="16.5" x14ac:dyDescent="0.3">
      <c r="A219" s="169" t="s">
        <v>1026</v>
      </c>
      <c r="B219" s="169" t="s">
        <v>73</v>
      </c>
      <c r="C219" s="169" t="s">
        <v>1233</v>
      </c>
      <c r="D219" s="169" t="s">
        <v>3369</v>
      </c>
      <c r="E219" s="169" t="s">
        <v>1234</v>
      </c>
      <c r="F219" s="169" t="s">
        <v>3370</v>
      </c>
      <c r="G219" s="169"/>
      <c r="H219" s="169"/>
      <c r="I219" s="169"/>
      <c r="J219" s="169"/>
      <c r="K219" s="169" t="s">
        <v>906</v>
      </c>
      <c r="L219" s="169"/>
      <c r="M219" s="169"/>
      <c r="N219" s="169"/>
      <c r="O219" s="169"/>
      <c r="P219" s="169"/>
      <c r="Q219" s="170"/>
      <c r="R219" s="170" t="s">
        <v>903</v>
      </c>
      <c r="S219" s="170"/>
      <c r="T219" s="170"/>
      <c r="U219" s="170"/>
      <c r="V219" s="170"/>
      <c r="W219" s="170"/>
      <c r="X219" s="170"/>
      <c r="Y219" s="170"/>
      <c r="Z219" s="170"/>
      <c r="AA219" s="170"/>
      <c r="AB219" s="170"/>
      <c r="AC219" s="170"/>
      <c r="AD219" s="170"/>
      <c r="AE219" s="170"/>
      <c r="AF219" s="170"/>
    </row>
    <row r="220" spans="1:32" ht="16.5" x14ac:dyDescent="0.3">
      <c r="A220" s="169" t="s">
        <v>1026</v>
      </c>
      <c r="B220" s="169" t="s">
        <v>74</v>
      </c>
      <c r="C220" s="169" t="s">
        <v>1235</v>
      </c>
      <c r="D220" s="169" t="s">
        <v>1236</v>
      </c>
      <c r="E220" s="169" t="s">
        <v>1237</v>
      </c>
      <c r="F220" s="169" t="s">
        <v>1238</v>
      </c>
      <c r="G220" s="169"/>
      <c r="H220" s="169"/>
      <c r="I220" s="169"/>
      <c r="J220" s="169"/>
      <c r="K220" s="169" t="s">
        <v>906</v>
      </c>
      <c r="L220" s="169"/>
      <c r="M220" s="169"/>
      <c r="N220" s="169"/>
      <c r="O220" s="169"/>
      <c r="P220" s="169"/>
      <c r="Q220" s="170"/>
      <c r="R220" s="170" t="s">
        <v>903</v>
      </c>
      <c r="S220" s="170"/>
      <c r="T220" s="170"/>
      <c r="U220" s="170"/>
      <c r="V220" s="170"/>
      <c r="W220" s="170"/>
      <c r="X220" s="170"/>
      <c r="Y220" s="170"/>
      <c r="Z220" s="170"/>
      <c r="AA220" s="170"/>
      <c r="AB220" s="170"/>
      <c r="AC220" s="170"/>
      <c r="AD220" s="170"/>
      <c r="AE220" s="170"/>
      <c r="AF220" s="170"/>
    </row>
    <row r="221" spans="1:32" ht="16.5" x14ac:dyDescent="0.3">
      <c r="A221" s="169" t="s">
        <v>894</v>
      </c>
      <c r="B221" s="169" t="s">
        <v>614</v>
      </c>
      <c r="C221" s="169"/>
      <c r="D221" s="169"/>
      <c r="E221" s="169"/>
      <c r="F221" s="169"/>
      <c r="G221" s="169"/>
      <c r="H221" s="169"/>
      <c r="I221" s="169"/>
      <c r="J221" s="169"/>
      <c r="K221" s="169"/>
      <c r="L221" s="169" t="s">
        <v>1239</v>
      </c>
      <c r="M221" s="169"/>
      <c r="N221" s="169"/>
      <c r="O221" s="169"/>
      <c r="P221" s="169"/>
      <c r="Q221" s="170"/>
      <c r="R221" s="170"/>
      <c r="S221" s="170"/>
      <c r="T221" s="170"/>
      <c r="U221" s="170"/>
      <c r="V221" s="170"/>
      <c r="W221" s="170"/>
      <c r="X221" s="170"/>
      <c r="Y221" s="170"/>
      <c r="Z221" s="170"/>
      <c r="AA221" s="170"/>
      <c r="AB221" s="170"/>
      <c r="AC221" s="170"/>
      <c r="AD221" s="170"/>
      <c r="AE221" s="170"/>
      <c r="AF221" s="170"/>
    </row>
    <row r="222" spans="1:32" ht="16.5" x14ac:dyDescent="0.3">
      <c r="A222" s="169" t="s">
        <v>975</v>
      </c>
      <c r="B222" s="169" t="s">
        <v>1231</v>
      </c>
      <c r="C222" s="169"/>
      <c r="D222" s="169"/>
      <c r="E222" s="169"/>
      <c r="F222" s="169"/>
      <c r="G222" s="169"/>
      <c r="H222" s="169"/>
      <c r="I222" s="169"/>
      <c r="J222" s="169"/>
      <c r="K222" s="169"/>
      <c r="L222" s="169"/>
      <c r="M222" s="169"/>
      <c r="N222" s="169"/>
      <c r="O222" s="169"/>
      <c r="P222" s="169"/>
      <c r="Q222" s="170"/>
      <c r="R222" s="170"/>
      <c r="S222" s="170"/>
      <c r="T222" s="170"/>
      <c r="U222" s="170"/>
      <c r="V222" s="170"/>
      <c r="W222" s="170"/>
      <c r="X222" s="170"/>
      <c r="Y222" s="170"/>
      <c r="Z222" s="170"/>
      <c r="AA222" s="170"/>
      <c r="AB222" s="170"/>
      <c r="AC222" s="170"/>
      <c r="AD222" s="170"/>
      <c r="AE222" s="170"/>
      <c r="AF222" s="170"/>
    </row>
    <row r="223" spans="1:32" ht="16.5" x14ac:dyDescent="0.3">
      <c r="A223" s="169" t="s">
        <v>894</v>
      </c>
      <c r="B223" s="169" t="s">
        <v>441</v>
      </c>
      <c r="C223" s="169"/>
      <c r="D223" s="169"/>
      <c r="E223" s="169"/>
      <c r="F223" s="169"/>
      <c r="G223" s="169"/>
      <c r="H223" s="169"/>
      <c r="I223" s="169"/>
      <c r="J223" s="169"/>
      <c r="K223" s="169"/>
      <c r="L223" s="169" t="s">
        <v>3371</v>
      </c>
      <c r="M223" s="169"/>
      <c r="N223" s="169"/>
      <c r="O223" s="169"/>
      <c r="P223" s="169"/>
      <c r="Q223" s="170"/>
      <c r="R223" s="170"/>
      <c r="S223" s="170"/>
      <c r="T223" s="170"/>
      <c r="U223" s="170"/>
      <c r="V223" s="170"/>
      <c r="W223" s="170"/>
      <c r="X223" s="170"/>
      <c r="Y223" s="170"/>
      <c r="Z223" s="170"/>
      <c r="AA223" s="170"/>
      <c r="AB223" s="170"/>
      <c r="AC223" s="170"/>
      <c r="AD223" s="170"/>
      <c r="AE223" s="170"/>
      <c r="AF223" s="170"/>
    </row>
    <row r="224" spans="1:32" ht="16.5" x14ac:dyDescent="0.3">
      <c r="A224" s="169" t="s">
        <v>1031</v>
      </c>
      <c r="B224" s="169" t="s">
        <v>75</v>
      </c>
      <c r="C224" s="169" t="s">
        <v>1240</v>
      </c>
      <c r="D224" s="169" t="s">
        <v>3372</v>
      </c>
      <c r="E224" s="169"/>
      <c r="F224" s="169"/>
      <c r="G224" s="169"/>
      <c r="H224" s="169"/>
      <c r="I224" s="169"/>
      <c r="J224" s="169"/>
      <c r="K224" s="169"/>
      <c r="L224" s="169"/>
      <c r="M224" s="169"/>
      <c r="N224" s="169"/>
      <c r="O224" s="169"/>
      <c r="P224" s="169"/>
      <c r="Q224" s="170"/>
      <c r="R224" s="170" t="s">
        <v>903</v>
      </c>
      <c r="S224" s="170"/>
      <c r="T224" s="170"/>
      <c r="U224" s="170"/>
      <c r="V224" s="170"/>
      <c r="W224" s="170"/>
      <c r="X224" s="170"/>
      <c r="Y224" s="170"/>
      <c r="Z224" s="170"/>
      <c r="AA224" s="170"/>
      <c r="AB224" s="170"/>
      <c r="AC224" s="170"/>
      <c r="AD224" s="170"/>
      <c r="AE224" s="170"/>
      <c r="AF224" s="170"/>
    </row>
    <row r="225" spans="1:32" ht="16.5" x14ac:dyDescent="0.3">
      <c r="A225" s="169" t="s">
        <v>975</v>
      </c>
      <c r="B225" s="169" t="s">
        <v>1225</v>
      </c>
      <c r="C225" s="169"/>
      <c r="D225" s="169"/>
      <c r="E225" s="169"/>
      <c r="F225" s="169"/>
      <c r="G225" s="169"/>
      <c r="H225" s="169"/>
      <c r="I225" s="169"/>
      <c r="J225" s="169"/>
      <c r="K225" s="169"/>
      <c r="L225" s="169"/>
      <c r="M225" s="169"/>
      <c r="N225" s="169"/>
      <c r="O225" s="169"/>
      <c r="P225" s="169"/>
      <c r="Q225" s="170"/>
      <c r="R225" s="170"/>
      <c r="S225" s="170"/>
      <c r="T225" s="170"/>
      <c r="U225" s="170"/>
      <c r="V225" s="170"/>
      <c r="W225" s="170"/>
      <c r="X225" s="170"/>
      <c r="Y225" s="170"/>
      <c r="Z225" s="170"/>
      <c r="AA225" s="170"/>
      <c r="AB225" s="170"/>
      <c r="AC225" s="170"/>
      <c r="AD225" s="170"/>
      <c r="AE225" s="170"/>
      <c r="AF225" s="170"/>
    </row>
    <row r="226" spans="1:32" ht="16.5" x14ac:dyDescent="0.3">
      <c r="A226" s="169"/>
      <c r="B226" s="169"/>
      <c r="C226" s="169"/>
      <c r="D226" s="169"/>
      <c r="E226" s="169"/>
      <c r="F226" s="169"/>
      <c r="G226" s="169"/>
      <c r="H226" s="169"/>
      <c r="I226" s="169"/>
      <c r="J226" s="169"/>
      <c r="K226" s="169"/>
      <c r="L226" s="171"/>
      <c r="M226" s="171"/>
      <c r="N226" s="171"/>
      <c r="O226" s="171"/>
      <c r="P226" s="171"/>
      <c r="Q226" s="170"/>
      <c r="R226" s="170"/>
      <c r="S226" s="170"/>
      <c r="T226" s="170"/>
      <c r="U226" s="170"/>
      <c r="V226" s="170"/>
      <c r="W226" s="170"/>
      <c r="X226" s="170"/>
      <c r="Y226" s="170"/>
      <c r="Z226" s="170"/>
      <c r="AA226" s="170"/>
      <c r="AB226" s="170"/>
      <c r="AC226" s="170"/>
      <c r="AD226" s="170"/>
      <c r="AE226" s="170"/>
      <c r="AF226" s="170"/>
    </row>
    <row r="227" spans="1:32" ht="16.5" x14ac:dyDescent="0.3">
      <c r="A227" s="169" t="s">
        <v>896</v>
      </c>
      <c r="B227" s="169" t="s">
        <v>1241</v>
      </c>
      <c r="C227" s="169"/>
      <c r="D227" s="169"/>
      <c r="E227" s="169"/>
      <c r="F227" s="169"/>
      <c r="G227" s="169"/>
      <c r="H227" s="169"/>
      <c r="I227" s="169" t="s">
        <v>1242</v>
      </c>
      <c r="J227" s="169"/>
      <c r="K227" s="169"/>
      <c r="L227" s="169"/>
      <c r="M227" s="169"/>
      <c r="N227" s="169"/>
      <c r="O227" s="169"/>
      <c r="P227" s="169"/>
      <c r="Q227" s="170"/>
      <c r="R227" s="170"/>
      <c r="S227" s="170"/>
      <c r="T227" s="170"/>
      <c r="U227" s="170"/>
      <c r="V227" s="170"/>
      <c r="W227" s="170"/>
      <c r="X227" s="170"/>
      <c r="Y227" s="170"/>
      <c r="Z227" s="170"/>
      <c r="AA227" s="170"/>
      <c r="AB227" s="170"/>
      <c r="AC227" s="170"/>
      <c r="AD227" s="170"/>
      <c r="AE227" s="170"/>
      <c r="AF227" s="170"/>
    </row>
    <row r="228" spans="1:32" ht="16.5" x14ac:dyDescent="0.3">
      <c r="A228" s="169" t="s">
        <v>896</v>
      </c>
      <c r="B228" s="169" t="s">
        <v>3373</v>
      </c>
      <c r="C228" s="169"/>
      <c r="D228" s="169"/>
      <c r="E228" s="169"/>
      <c r="F228" s="169"/>
      <c r="G228" s="169"/>
      <c r="H228" s="169"/>
      <c r="I228" s="169"/>
      <c r="J228" s="169"/>
      <c r="K228" s="169" t="s">
        <v>1086</v>
      </c>
      <c r="L228" s="171"/>
      <c r="M228" s="171"/>
      <c r="N228" s="171"/>
      <c r="O228" s="171"/>
      <c r="P228" s="171"/>
      <c r="Q228" s="170"/>
      <c r="R228" s="170"/>
      <c r="S228" s="170"/>
      <c r="T228" s="170"/>
      <c r="U228" s="170"/>
      <c r="V228" s="170"/>
      <c r="W228" s="170"/>
      <c r="X228" s="170"/>
      <c r="Y228" s="170"/>
      <c r="Z228" s="170"/>
      <c r="AA228" s="170"/>
      <c r="AB228" s="170"/>
      <c r="AC228" s="170"/>
      <c r="AD228" s="170"/>
      <c r="AE228" s="170"/>
      <c r="AF228" s="170"/>
    </row>
    <row r="229" spans="1:32" ht="16.5" x14ac:dyDescent="0.3">
      <c r="A229" s="169" t="s">
        <v>964</v>
      </c>
      <c r="B229" s="169" t="s">
        <v>681</v>
      </c>
      <c r="C229" s="169" t="s">
        <v>1243</v>
      </c>
      <c r="D229" s="169" t="s">
        <v>3374</v>
      </c>
      <c r="E229" s="169"/>
      <c r="F229" s="169"/>
      <c r="G229" s="169"/>
      <c r="H229" s="169"/>
      <c r="I229" s="169"/>
      <c r="J229" s="169"/>
      <c r="K229" s="169"/>
      <c r="L229" s="171"/>
      <c r="M229" s="171"/>
      <c r="N229" s="171"/>
      <c r="O229" s="171"/>
      <c r="P229" s="171"/>
      <c r="Q229" s="170"/>
      <c r="R229" s="170" t="s">
        <v>903</v>
      </c>
      <c r="S229" s="170"/>
      <c r="T229" s="170"/>
      <c r="U229" s="170"/>
      <c r="V229" s="170"/>
      <c r="W229" s="170"/>
      <c r="X229" s="170"/>
      <c r="Y229" s="170"/>
      <c r="Z229" s="170"/>
      <c r="AA229" s="170"/>
      <c r="AB229" s="170"/>
      <c r="AC229" s="170"/>
      <c r="AD229" s="170"/>
      <c r="AE229" s="170"/>
      <c r="AF229" s="170"/>
    </row>
    <row r="230" spans="1:32" ht="16.5" x14ac:dyDescent="0.3">
      <c r="A230" s="169" t="s">
        <v>966</v>
      </c>
      <c r="B230" s="169" t="s">
        <v>3282</v>
      </c>
      <c r="C230" s="169"/>
      <c r="D230" s="169"/>
      <c r="E230" s="169"/>
      <c r="F230" s="169"/>
      <c r="G230" s="169"/>
      <c r="H230" s="169"/>
      <c r="I230" s="169"/>
      <c r="J230" s="169"/>
      <c r="K230" s="169"/>
      <c r="L230" s="169"/>
      <c r="M230" s="169" t="s">
        <v>3375</v>
      </c>
      <c r="N230" s="169" t="s">
        <v>3375</v>
      </c>
      <c r="O230" s="169"/>
      <c r="P230" s="169"/>
      <c r="Q230" s="170"/>
      <c r="R230" s="170"/>
      <c r="S230" s="170"/>
      <c r="T230" s="170"/>
      <c r="U230" s="170"/>
      <c r="V230" s="170"/>
      <c r="W230" s="170"/>
      <c r="X230" s="170"/>
      <c r="Y230" s="170"/>
      <c r="Z230" s="170"/>
      <c r="AA230" s="170"/>
      <c r="AB230" s="170"/>
      <c r="AC230" s="170"/>
      <c r="AD230" s="170"/>
      <c r="AE230" s="170"/>
      <c r="AF230" s="170"/>
    </row>
    <row r="231" spans="1:32" ht="16.5" x14ac:dyDescent="0.3">
      <c r="A231" s="169" t="s">
        <v>975</v>
      </c>
      <c r="B231" s="169" t="s">
        <v>3373</v>
      </c>
      <c r="C231" s="169"/>
      <c r="D231" s="169"/>
      <c r="E231" s="169"/>
      <c r="F231" s="169"/>
      <c r="G231" s="169"/>
      <c r="H231" s="169"/>
      <c r="I231" s="169"/>
      <c r="J231" s="169"/>
      <c r="K231" s="169"/>
      <c r="L231" s="169"/>
      <c r="M231" s="169"/>
      <c r="N231" s="169"/>
      <c r="O231" s="169"/>
      <c r="P231" s="169"/>
      <c r="Q231" s="170"/>
      <c r="R231" s="170"/>
      <c r="S231" s="170"/>
      <c r="T231" s="170"/>
      <c r="U231" s="170"/>
      <c r="V231" s="170"/>
      <c r="W231" s="170"/>
      <c r="X231" s="170"/>
      <c r="Y231" s="170"/>
      <c r="Z231" s="170"/>
      <c r="AA231" s="170"/>
      <c r="AB231" s="170"/>
      <c r="AC231" s="170"/>
      <c r="AD231" s="170"/>
      <c r="AE231" s="170"/>
      <c r="AF231" s="170"/>
    </row>
    <row r="232" spans="1:32" ht="16.5" x14ac:dyDescent="0.3">
      <c r="A232" s="169" t="s">
        <v>1026</v>
      </c>
      <c r="B232" s="169" t="s">
        <v>682</v>
      </c>
      <c r="C232" s="169" t="s">
        <v>1244</v>
      </c>
      <c r="D232" s="169" t="s">
        <v>1245</v>
      </c>
      <c r="E232" s="169" t="s">
        <v>1246</v>
      </c>
      <c r="F232" s="169" t="s">
        <v>3376</v>
      </c>
      <c r="G232" s="169"/>
      <c r="H232" s="169"/>
      <c r="I232" s="169" t="s">
        <v>1247</v>
      </c>
      <c r="J232" s="169"/>
      <c r="K232" s="169"/>
      <c r="L232" s="171"/>
      <c r="M232" s="171"/>
      <c r="N232" s="171"/>
      <c r="O232" s="171"/>
      <c r="P232" s="171"/>
      <c r="Q232" s="170"/>
      <c r="R232" s="170" t="s">
        <v>903</v>
      </c>
      <c r="S232" s="170"/>
      <c r="T232" s="170"/>
      <c r="U232" s="170"/>
      <c r="V232" s="170"/>
      <c r="W232" s="170"/>
      <c r="X232" s="170"/>
      <c r="Y232" s="170"/>
      <c r="Z232" s="170"/>
      <c r="AA232" s="170"/>
      <c r="AB232" s="170"/>
      <c r="AC232" s="170"/>
      <c r="AD232" s="170"/>
      <c r="AE232" s="170"/>
      <c r="AF232" s="170"/>
    </row>
    <row r="233" spans="1:32" ht="16.5" x14ac:dyDescent="0.3">
      <c r="A233" s="169" t="s">
        <v>896</v>
      </c>
      <c r="B233" s="169" t="s">
        <v>1248</v>
      </c>
      <c r="C233" s="169"/>
      <c r="D233" s="169"/>
      <c r="E233" s="169"/>
      <c r="F233" s="169"/>
      <c r="G233" s="169"/>
      <c r="H233" s="169"/>
      <c r="I233" s="169" t="s">
        <v>1249</v>
      </c>
      <c r="J233" s="169"/>
      <c r="K233" s="169" t="s">
        <v>1086</v>
      </c>
      <c r="L233" s="169"/>
      <c r="M233" s="169"/>
      <c r="N233" s="169"/>
      <c r="O233" s="169"/>
      <c r="P233" s="169"/>
      <c r="Q233" s="170"/>
      <c r="R233" s="170"/>
      <c r="S233" s="170"/>
      <c r="T233" s="170"/>
      <c r="U233" s="170"/>
      <c r="V233" s="170"/>
      <c r="W233" s="170"/>
      <c r="X233" s="170"/>
      <c r="Y233" s="170"/>
      <c r="Z233" s="170"/>
      <c r="AA233" s="170"/>
      <c r="AB233" s="170"/>
      <c r="AC233" s="170"/>
      <c r="AD233" s="170"/>
      <c r="AE233" s="170"/>
      <c r="AF233" s="170"/>
    </row>
    <row r="234" spans="1:32" ht="16.5" x14ac:dyDescent="0.3">
      <c r="A234" s="169" t="s">
        <v>966</v>
      </c>
      <c r="B234" s="169" t="s">
        <v>683</v>
      </c>
      <c r="C234" s="169" t="s">
        <v>1250</v>
      </c>
      <c r="D234" s="169" t="s">
        <v>3377</v>
      </c>
      <c r="E234" s="169" t="s">
        <v>1251</v>
      </c>
      <c r="F234" s="169" t="s">
        <v>3378</v>
      </c>
      <c r="G234" s="169"/>
      <c r="H234" s="169"/>
      <c r="I234" s="169"/>
      <c r="J234" s="169"/>
      <c r="K234" s="169"/>
      <c r="L234" s="169"/>
      <c r="M234" s="169"/>
      <c r="N234" s="169"/>
      <c r="O234" s="169"/>
      <c r="P234" s="169"/>
      <c r="Q234" s="170"/>
      <c r="R234" s="170"/>
      <c r="S234" s="170"/>
      <c r="T234" s="170"/>
      <c r="U234" s="170"/>
      <c r="V234" s="170"/>
      <c r="W234" s="170"/>
      <c r="X234" s="170"/>
      <c r="Y234" s="170"/>
      <c r="Z234" s="170"/>
      <c r="AA234" s="170"/>
      <c r="AB234" s="170"/>
      <c r="AC234" s="170"/>
      <c r="AD234" s="170"/>
      <c r="AE234" s="170"/>
      <c r="AF234" s="170"/>
    </row>
    <row r="235" spans="1:32" ht="16.5" x14ac:dyDescent="0.3">
      <c r="A235" s="169" t="s">
        <v>1252</v>
      </c>
      <c r="B235" s="169" t="s">
        <v>684</v>
      </c>
      <c r="C235" s="169" t="s">
        <v>1091</v>
      </c>
      <c r="D235" s="169" t="s">
        <v>1092</v>
      </c>
      <c r="E235" s="169" t="s">
        <v>1253</v>
      </c>
      <c r="F235" s="169" t="s">
        <v>1254</v>
      </c>
      <c r="G235" s="169"/>
      <c r="H235" s="169"/>
      <c r="I235" s="169"/>
      <c r="J235" s="169"/>
      <c r="K235" s="169"/>
      <c r="L235" s="169"/>
      <c r="M235" s="169"/>
      <c r="N235" s="169"/>
      <c r="O235" s="169"/>
      <c r="P235" s="169"/>
      <c r="Q235" s="170"/>
      <c r="R235" s="170" t="s">
        <v>903</v>
      </c>
      <c r="S235" s="170"/>
      <c r="T235" s="170"/>
      <c r="U235" s="170"/>
      <c r="V235" s="170"/>
      <c r="W235" s="170"/>
      <c r="X235" s="170"/>
      <c r="Y235" s="170"/>
      <c r="Z235" s="170"/>
      <c r="AA235" s="170"/>
      <c r="AB235" s="170"/>
      <c r="AC235" s="170"/>
      <c r="AD235" s="170"/>
      <c r="AE235" s="170"/>
      <c r="AF235" s="170"/>
    </row>
    <row r="236" spans="1:32" ht="16.5" x14ac:dyDescent="0.3">
      <c r="A236" s="169" t="s">
        <v>894</v>
      </c>
      <c r="B236" s="169" t="s">
        <v>685</v>
      </c>
      <c r="C236" s="169"/>
      <c r="D236" s="169"/>
      <c r="E236" s="169"/>
      <c r="F236" s="169"/>
      <c r="G236" s="169"/>
      <c r="H236" s="169"/>
      <c r="I236" s="169"/>
      <c r="J236" s="169"/>
      <c r="K236" s="169"/>
      <c r="L236" s="171" t="s">
        <v>1255</v>
      </c>
      <c r="M236" s="171"/>
      <c r="N236" s="171"/>
      <c r="O236" s="171"/>
      <c r="P236" s="171"/>
      <c r="Q236" s="170"/>
      <c r="R236" s="170"/>
      <c r="S236" s="170"/>
      <c r="T236" s="170"/>
      <c r="U236" s="170"/>
      <c r="V236" s="170"/>
      <c r="W236" s="170"/>
      <c r="X236" s="170"/>
      <c r="Y236" s="170"/>
      <c r="Z236" s="170"/>
      <c r="AA236" s="170"/>
      <c r="AB236" s="170"/>
      <c r="AC236" s="170"/>
      <c r="AD236" s="170"/>
      <c r="AE236" s="170"/>
      <c r="AF236" s="170"/>
    </row>
    <row r="237" spans="1:32" ht="16.5" x14ac:dyDescent="0.3">
      <c r="A237" s="169" t="s">
        <v>894</v>
      </c>
      <c r="B237" s="169" t="s">
        <v>686</v>
      </c>
      <c r="C237" s="169"/>
      <c r="D237" s="169"/>
      <c r="E237" s="169"/>
      <c r="F237" s="169"/>
      <c r="G237" s="169"/>
      <c r="H237" s="169"/>
      <c r="I237" s="169"/>
      <c r="J237" s="169"/>
      <c r="K237" s="169"/>
      <c r="L237" s="169" t="s">
        <v>1256</v>
      </c>
      <c r="M237" s="169"/>
      <c r="N237" s="169"/>
      <c r="O237" s="169"/>
      <c r="P237" s="169"/>
      <c r="Q237" s="170"/>
      <c r="R237" s="170"/>
      <c r="S237" s="170"/>
      <c r="T237" s="170"/>
      <c r="U237" s="170"/>
      <c r="V237" s="170"/>
      <c r="W237" s="170"/>
      <c r="X237" s="170"/>
      <c r="Y237" s="170"/>
      <c r="Z237" s="170"/>
      <c r="AA237" s="170"/>
      <c r="AB237" s="170"/>
      <c r="AC237" s="170"/>
      <c r="AD237" s="170"/>
      <c r="AE237" s="170"/>
      <c r="AF237" s="170"/>
    </row>
    <row r="238" spans="1:32" ht="16.5" x14ac:dyDescent="0.3">
      <c r="A238" s="169" t="s">
        <v>1026</v>
      </c>
      <c r="B238" s="169" t="s">
        <v>687</v>
      </c>
      <c r="C238" s="169" t="s">
        <v>1257</v>
      </c>
      <c r="D238" s="169" t="s">
        <v>3379</v>
      </c>
      <c r="E238" s="169" t="s">
        <v>1186</v>
      </c>
      <c r="F238" s="169" t="s">
        <v>3352</v>
      </c>
      <c r="G238" s="169"/>
      <c r="H238" s="169"/>
      <c r="I238" s="169"/>
      <c r="J238" s="169"/>
      <c r="K238" s="169"/>
      <c r="L238" s="169"/>
      <c r="M238" s="169"/>
      <c r="N238" s="169"/>
      <c r="O238" s="169"/>
      <c r="P238" s="169"/>
      <c r="Q238" s="170"/>
      <c r="R238" s="170" t="s">
        <v>903</v>
      </c>
      <c r="S238" s="170"/>
      <c r="T238" s="170"/>
      <c r="U238" s="170"/>
      <c r="V238" s="170"/>
      <c r="W238" s="170"/>
      <c r="X238" s="170"/>
      <c r="Y238" s="170"/>
      <c r="Z238" s="170"/>
      <c r="AA238" s="170"/>
      <c r="AB238" s="170"/>
      <c r="AC238" s="170"/>
      <c r="AD238" s="170"/>
      <c r="AE238" s="170"/>
      <c r="AF238" s="170"/>
    </row>
    <row r="239" spans="1:32" ht="16.5" x14ac:dyDescent="0.3">
      <c r="A239" s="169" t="s">
        <v>975</v>
      </c>
      <c r="B239" s="169" t="s">
        <v>1248</v>
      </c>
      <c r="C239" s="169"/>
      <c r="D239" s="169"/>
      <c r="E239" s="169"/>
      <c r="F239" s="169"/>
      <c r="G239" s="169"/>
      <c r="H239" s="169"/>
      <c r="I239" s="169"/>
      <c r="J239" s="169"/>
      <c r="K239" s="169"/>
      <c r="L239" s="171"/>
      <c r="M239" s="171"/>
      <c r="N239" s="171"/>
      <c r="O239" s="171"/>
      <c r="P239" s="171"/>
      <c r="Q239" s="170"/>
      <c r="R239" s="170"/>
      <c r="S239" s="170"/>
      <c r="T239" s="170"/>
      <c r="U239" s="170"/>
      <c r="V239" s="170"/>
      <c r="W239" s="170"/>
      <c r="X239" s="170"/>
      <c r="Y239" s="170"/>
      <c r="Z239" s="170"/>
      <c r="AA239" s="170"/>
      <c r="AB239" s="170"/>
      <c r="AC239" s="170"/>
      <c r="AD239" s="170"/>
      <c r="AE239" s="170"/>
      <c r="AF239" s="170"/>
    </row>
    <row r="240" spans="1:32" ht="16.5" x14ac:dyDescent="0.3">
      <c r="A240" s="169" t="s">
        <v>1026</v>
      </c>
      <c r="B240" s="169" t="s">
        <v>688</v>
      </c>
      <c r="C240" s="169" t="s">
        <v>1258</v>
      </c>
      <c r="D240" s="169" t="s">
        <v>1259</v>
      </c>
      <c r="E240" s="169" t="s">
        <v>1260</v>
      </c>
      <c r="F240" s="169" t="s">
        <v>3352</v>
      </c>
      <c r="G240" s="169"/>
      <c r="H240" s="169"/>
      <c r="I240" s="169" t="s">
        <v>1249</v>
      </c>
      <c r="J240" s="169"/>
      <c r="K240" s="169"/>
      <c r="L240" s="169"/>
      <c r="M240" s="169"/>
      <c r="N240" s="169"/>
      <c r="O240" s="169"/>
      <c r="P240" s="169"/>
      <c r="Q240" s="170"/>
      <c r="R240" s="170" t="s">
        <v>903</v>
      </c>
      <c r="S240" s="170"/>
      <c r="T240" s="170"/>
      <c r="U240" s="170"/>
      <c r="V240" s="170"/>
      <c r="W240" s="170"/>
      <c r="X240" s="170"/>
      <c r="Y240" s="170"/>
      <c r="Z240" s="170"/>
      <c r="AA240" s="170"/>
      <c r="AB240" s="170"/>
      <c r="AC240" s="170"/>
      <c r="AD240" s="170"/>
      <c r="AE240" s="170"/>
      <c r="AF240" s="170"/>
    </row>
    <row r="241" spans="1:32" ht="16.5" x14ac:dyDescent="0.3">
      <c r="A241" s="169" t="s">
        <v>1031</v>
      </c>
      <c r="B241" s="169" t="s">
        <v>689</v>
      </c>
      <c r="C241" s="169" t="s">
        <v>1261</v>
      </c>
      <c r="D241" s="169" t="s">
        <v>1262</v>
      </c>
      <c r="E241" s="169"/>
      <c r="F241" s="169"/>
      <c r="G241" s="169"/>
      <c r="H241" s="169"/>
      <c r="I241" s="169"/>
      <c r="J241" s="169"/>
      <c r="K241" s="169"/>
      <c r="L241" s="169"/>
      <c r="M241" s="169"/>
      <c r="N241" s="169"/>
      <c r="O241" s="169"/>
      <c r="P241" s="169"/>
      <c r="Q241" s="170"/>
      <c r="R241" s="170" t="s">
        <v>903</v>
      </c>
      <c r="S241" s="170"/>
      <c r="T241" s="170"/>
      <c r="U241" s="170"/>
      <c r="V241" s="170"/>
      <c r="W241" s="170"/>
      <c r="X241" s="170"/>
      <c r="Y241" s="170"/>
      <c r="Z241" s="170"/>
      <c r="AA241" s="170"/>
      <c r="AB241" s="170"/>
      <c r="AC241" s="170"/>
      <c r="AD241" s="170"/>
      <c r="AE241" s="170"/>
      <c r="AF241" s="170"/>
    </row>
    <row r="242" spans="1:32" ht="16.5" x14ac:dyDescent="0.3">
      <c r="A242" s="169" t="s">
        <v>894</v>
      </c>
      <c r="B242" s="169" t="s">
        <v>690</v>
      </c>
      <c r="C242" s="169"/>
      <c r="D242" s="169"/>
      <c r="E242" s="169"/>
      <c r="F242" s="169"/>
      <c r="G242" s="169"/>
      <c r="H242" s="169"/>
      <c r="I242" s="169"/>
      <c r="J242" s="169"/>
      <c r="K242" s="169"/>
      <c r="L242" s="169" t="s">
        <v>1263</v>
      </c>
      <c r="M242" s="169"/>
      <c r="N242" s="169"/>
      <c r="O242" s="169"/>
      <c r="P242" s="169"/>
      <c r="Q242" s="170"/>
      <c r="R242" s="170"/>
      <c r="S242" s="170"/>
      <c r="T242" s="170"/>
      <c r="U242" s="170"/>
      <c r="V242" s="170"/>
      <c r="W242" s="170"/>
      <c r="X242" s="170"/>
      <c r="Y242" s="170"/>
      <c r="Z242" s="170"/>
      <c r="AA242" s="170"/>
      <c r="AB242" s="170"/>
      <c r="AC242" s="170"/>
      <c r="AD242" s="170"/>
      <c r="AE242" s="170"/>
      <c r="AF242" s="170"/>
    </row>
    <row r="243" spans="1:32" ht="16.5" x14ac:dyDescent="0.3">
      <c r="A243" s="169" t="s">
        <v>894</v>
      </c>
      <c r="B243" s="169" t="s">
        <v>691</v>
      </c>
      <c r="C243" s="169"/>
      <c r="D243" s="169"/>
      <c r="E243" s="169"/>
      <c r="F243" s="169"/>
      <c r="G243" s="169"/>
      <c r="H243" s="169"/>
      <c r="I243" s="169"/>
      <c r="J243" s="169"/>
      <c r="K243" s="169"/>
      <c r="L243" s="169" t="s">
        <v>1264</v>
      </c>
      <c r="M243" s="169"/>
      <c r="N243" s="169"/>
      <c r="O243" s="169"/>
      <c r="P243" s="169"/>
      <c r="Q243" s="170"/>
      <c r="R243" s="170"/>
      <c r="S243" s="170"/>
      <c r="T243" s="170"/>
      <c r="U243" s="170"/>
      <c r="V243" s="170"/>
      <c r="W243" s="170"/>
      <c r="X243" s="170"/>
      <c r="Y243" s="170"/>
      <c r="Z243" s="170"/>
      <c r="AA243" s="170"/>
      <c r="AB243" s="170"/>
      <c r="AC243" s="170"/>
      <c r="AD243" s="170"/>
      <c r="AE243" s="170"/>
      <c r="AF243" s="170"/>
    </row>
    <row r="244" spans="1:32" ht="16.5" x14ac:dyDescent="0.3">
      <c r="A244" s="169" t="s">
        <v>975</v>
      </c>
      <c r="B244" s="169" t="s">
        <v>1265</v>
      </c>
      <c r="C244" s="169"/>
      <c r="D244" s="169"/>
      <c r="E244" s="169"/>
      <c r="F244" s="169"/>
      <c r="G244" s="169"/>
      <c r="H244" s="169"/>
      <c r="I244" s="169"/>
      <c r="J244" s="169"/>
      <c r="K244" s="169"/>
      <c r="L244" s="169"/>
      <c r="M244" s="169"/>
      <c r="N244" s="169"/>
      <c r="O244" s="169"/>
      <c r="P244" s="169"/>
      <c r="Q244" s="170"/>
      <c r="R244" s="170"/>
      <c r="S244" s="170"/>
      <c r="T244" s="170"/>
      <c r="U244" s="170"/>
      <c r="V244" s="170"/>
      <c r="W244" s="170"/>
      <c r="X244" s="170"/>
      <c r="Y244" s="170"/>
      <c r="Z244" s="170"/>
      <c r="AA244" s="170"/>
      <c r="AB244" s="170"/>
      <c r="AC244" s="170"/>
      <c r="AD244" s="170"/>
      <c r="AE244" s="170"/>
      <c r="AF244" s="170"/>
    </row>
    <row r="245" spans="1:32" ht="16.5" x14ac:dyDescent="0.3">
      <c r="A245" s="169"/>
      <c r="B245" s="169"/>
      <c r="C245" s="169"/>
      <c r="D245" s="169"/>
      <c r="E245" s="169"/>
      <c r="F245" s="169"/>
      <c r="G245" s="169"/>
      <c r="H245" s="169"/>
      <c r="I245" s="169"/>
      <c r="J245" s="169"/>
      <c r="K245" s="169"/>
      <c r="L245" s="169"/>
      <c r="M245" s="169"/>
      <c r="N245" s="169"/>
      <c r="O245" s="169"/>
      <c r="P245" s="169"/>
      <c r="Q245" s="170"/>
      <c r="R245" s="170"/>
      <c r="S245" s="170"/>
      <c r="T245" s="170"/>
      <c r="U245" s="170"/>
      <c r="V245" s="170"/>
      <c r="W245" s="170"/>
      <c r="X245" s="170"/>
      <c r="Y245" s="170"/>
      <c r="Z245" s="170"/>
      <c r="AA245" s="170"/>
      <c r="AB245" s="170"/>
      <c r="AC245" s="170"/>
      <c r="AD245" s="170"/>
      <c r="AE245" s="170"/>
      <c r="AF245" s="170"/>
    </row>
    <row r="246" spans="1:32" ht="16.5" x14ac:dyDescent="0.3">
      <c r="A246" s="169"/>
      <c r="B246" s="169"/>
      <c r="C246" s="169"/>
      <c r="D246" s="169"/>
      <c r="E246" s="169"/>
      <c r="F246" s="169"/>
      <c r="G246" s="169"/>
      <c r="H246" s="169"/>
      <c r="I246" s="169"/>
      <c r="J246" s="169"/>
      <c r="K246" s="169"/>
      <c r="L246" s="169"/>
      <c r="M246" s="169"/>
      <c r="N246" s="169"/>
      <c r="O246" s="169"/>
      <c r="P246" s="169"/>
      <c r="Q246" s="170"/>
      <c r="R246" s="170"/>
      <c r="S246" s="170"/>
      <c r="T246" s="170"/>
      <c r="U246" s="170"/>
      <c r="V246" s="170"/>
      <c r="W246" s="170"/>
      <c r="X246" s="170"/>
      <c r="Y246" s="170"/>
      <c r="Z246" s="170"/>
      <c r="AA246" s="170"/>
      <c r="AB246" s="170"/>
      <c r="AC246" s="170"/>
      <c r="AD246" s="170"/>
      <c r="AE246" s="170"/>
      <c r="AF246" s="170"/>
    </row>
    <row r="247" spans="1:32" ht="16.5" x14ac:dyDescent="0.3">
      <c r="A247" s="169" t="s">
        <v>1031</v>
      </c>
      <c r="B247" s="169" t="s">
        <v>86</v>
      </c>
      <c r="C247" s="169" t="s">
        <v>1266</v>
      </c>
      <c r="D247" s="169" t="s">
        <v>3380</v>
      </c>
      <c r="E247" s="169" t="s">
        <v>1267</v>
      </c>
      <c r="F247" s="169" t="s">
        <v>3381</v>
      </c>
      <c r="G247" s="169"/>
      <c r="H247" s="169"/>
      <c r="I247" s="169"/>
      <c r="J247" s="169"/>
      <c r="K247" s="169"/>
      <c r="L247" s="169"/>
      <c r="M247" s="169"/>
      <c r="N247" s="169"/>
      <c r="O247" s="169"/>
      <c r="P247" s="169"/>
      <c r="Q247" s="170"/>
      <c r="R247" s="170" t="s">
        <v>903</v>
      </c>
      <c r="S247" s="170"/>
      <c r="T247" s="170"/>
      <c r="U247" s="170"/>
      <c r="V247" s="170"/>
      <c r="W247" s="170"/>
      <c r="X247" s="170"/>
      <c r="Y247" s="170"/>
      <c r="Z247" s="170"/>
      <c r="AA247" s="170"/>
      <c r="AB247" s="170"/>
      <c r="AC247" s="170"/>
      <c r="AD247" s="170"/>
      <c r="AE247" s="170"/>
      <c r="AF247" s="170"/>
    </row>
    <row r="248" spans="1:32" ht="16.5" x14ac:dyDescent="0.3">
      <c r="A248" s="169" t="s">
        <v>1268</v>
      </c>
      <c r="B248" s="169" t="s">
        <v>87</v>
      </c>
      <c r="C248" s="169" t="s">
        <v>1269</v>
      </c>
      <c r="D248" s="169" t="s">
        <v>1270</v>
      </c>
      <c r="E248" s="169"/>
      <c r="F248" s="169"/>
      <c r="G248" s="169"/>
      <c r="H248" s="169"/>
      <c r="I248" s="169" t="s">
        <v>1271</v>
      </c>
      <c r="J248" s="169"/>
      <c r="K248" s="169"/>
      <c r="L248" s="169"/>
      <c r="M248" s="169"/>
      <c r="N248" s="169"/>
      <c r="O248" s="169"/>
      <c r="P248" s="169"/>
      <c r="Q248" s="170"/>
      <c r="R248" s="170" t="s">
        <v>903</v>
      </c>
      <c r="S248" s="170"/>
      <c r="T248" s="170"/>
      <c r="U248" s="170"/>
      <c r="V248" s="170"/>
      <c r="W248" s="170"/>
      <c r="X248" s="170"/>
      <c r="Y248" s="170"/>
      <c r="Z248" s="170"/>
      <c r="AA248" s="170"/>
      <c r="AB248" s="170"/>
      <c r="AC248" s="170"/>
      <c r="AD248" s="170"/>
      <c r="AE248" s="170"/>
      <c r="AF248" s="170"/>
    </row>
    <row r="249" spans="1:32" ht="16.5" x14ac:dyDescent="0.3">
      <c r="A249" s="169" t="s">
        <v>907</v>
      </c>
      <c r="B249" s="169" t="s">
        <v>88</v>
      </c>
      <c r="C249" s="169" t="s">
        <v>1113</v>
      </c>
      <c r="D249" s="169" t="s">
        <v>3339</v>
      </c>
      <c r="E249" s="169"/>
      <c r="F249" s="169"/>
      <c r="G249" s="169"/>
      <c r="H249" s="169"/>
      <c r="I249" s="169" t="s">
        <v>1272</v>
      </c>
      <c r="J249" s="169"/>
      <c r="K249" s="169"/>
      <c r="L249" s="169"/>
      <c r="M249" s="169"/>
      <c r="N249" s="169"/>
      <c r="O249" s="169"/>
      <c r="P249" s="169"/>
      <c r="Q249" s="170"/>
      <c r="R249" s="170" t="s">
        <v>903</v>
      </c>
      <c r="S249" s="170"/>
      <c r="T249" s="170"/>
      <c r="U249" s="170"/>
      <c r="V249" s="170"/>
      <c r="W249" s="170"/>
      <c r="X249" s="170"/>
      <c r="Y249" s="170"/>
      <c r="Z249" s="170"/>
      <c r="AA249" s="170"/>
      <c r="AB249" s="170"/>
      <c r="AC249" s="170"/>
      <c r="AD249" s="170"/>
      <c r="AE249" s="170"/>
      <c r="AF249" s="170"/>
    </row>
    <row r="250" spans="1:32" ht="16.5" x14ac:dyDescent="0.3">
      <c r="A250" s="169" t="s">
        <v>1137</v>
      </c>
      <c r="B250" s="169" t="s">
        <v>89</v>
      </c>
      <c r="C250" s="169" t="s">
        <v>1273</v>
      </c>
      <c r="D250" s="169" t="s">
        <v>1274</v>
      </c>
      <c r="E250" s="169"/>
      <c r="F250" s="169"/>
      <c r="G250" s="169" t="s">
        <v>998</v>
      </c>
      <c r="H250" s="169"/>
      <c r="I250" s="169" t="s">
        <v>1271</v>
      </c>
      <c r="J250" s="169" t="s">
        <v>1275</v>
      </c>
      <c r="K250" s="169"/>
      <c r="L250" s="169"/>
      <c r="M250" s="169"/>
      <c r="N250" s="169"/>
      <c r="O250" s="169"/>
      <c r="P250" s="169"/>
      <c r="Q250" s="170"/>
      <c r="R250" s="170" t="s">
        <v>903</v>
      </c>
      <c r="S250" s="170"/>
      <c r="T250" s="170"/>
      <c r="U250" s="170"/>
      <c r="V250" s="170"/>
      <c r="W250" s="170"/>
      <c r="X250" s="170"/>
      <c r="Y250" s="170"/>
      <c r="Z250" s="170"/>
      <c r="AA250" s="170"/>
      <c r="AB250" s="170"/>
      <c r="AC250" s="170"/>
      <c r="AD250" s="170"/>
      <c r="AE250" s="170"/>
      <c r="AF250" s="170"/>
    </row>
    <row r="251" spans="1:32" ht="16.5" x14ac:dyDescent="0.3">
      <c r="A251" s="169" t="s">
        <v>1031</v>
      </c>
      <c r="B251" s="169" t="s">
        <v>93</v>
      </c>
      <c r="C251" s="169" t="s">
        <v>1276</v>
      </c>
      <c r="D251" s="169" t="s">
        <v>1277</v>
      </c>
      <c r="E251" s="169"/>
      <c r="F251" s="169"/>
      <c r="G251" s="169"/>
      <c r="H251" s="169"/>
      <c r="I251" s="169"/>
      <c r="J251" s="169"/>
      <c r="K251" s="169"/>
      <c r="L251" s="171"/>
      <c r="M251" s="171"/>
      <c r="N251" s="171"/>
      <c r="O251" s="171"/>
      <c r="P251" s="171"/>
      <c r="Q251" s="170"/>
      <c r="R251" s="170" t="s">
        <v>903</v>
      </c>
      <c r="S251" s="170"/>
      <c r="T251" s="170"/>
      <c r="U251" s="170"/>
      <c r="V251" s="170"/>
      <c r="W251" s="170"/>
      <c r="X251" s="170"/>
      <c r="Y251" s="170"/>
      <c r="Z251" s="170"/>
      <c r="AA251" s="170"/>
      <c r="AB251" s="170"/>
      <c r="AC251" s="170"/>
      <c r="AD251" s="170"/>
      <c r="AE251" s="170"/>
      <c r="AF251" s="170"/>
    </row>
    <row r="252" spans="1:32" ht="16.5" x14ac:dyDescent="0.3">
      <c r="A252" s="169" t="s">
        <v>1031</v>
      </c>
      <c r="B252" s="169" t="s">
        <v>94</v>
      </c>
      <c r="C252" s="169" t="s">
        <v>1278</v>
      </c>
      <c r="D252" s="169" t="s">
        <v>1279</v>
      </c>
      <c r="E252" s="169"/>
      <c r="F252" s="169"/>
      <c r="G252" s="169"/>
      <c r="H252" s="169"/>
      <c r="I252" s="169"/>
      <c r="J252" s="169"/>
      <c r="K252" s="169"/>
      <c r="L252" s="169"/>
      <c r="M252" s="169"/>
      <c r="N252" s="169"/>
      <c r="O252" s="169"/>
      <c r="P252" s="169"/>
      <c r="Q252" s="170"/>
      <c r="R252" s="170" t="s">
        <v>903</v>
      </c>
      <c r="S252" s="170"/>
      <c r="T252" s="170"/>
      <c r="U252" s="170"/>
      <c r="V252" s="170"/>
      <c r="W252" s="170"/>
      <c r="X252" s="170"/>
      <c r="Y252" s="170"/>
      <c r="Z252" s="170"/>
      <c r="AA252" s="170"/>
      <c r="AB252" s="170"/>
      <c r="AC252" s="170"/>
      <c r="AD252" s="170"/>
      <c r="AE252" s="170"/>
      <c r="AF252" s="170"/>
    </row>
    <row r="253" spans="1:32" ht="16.5" x14ac:dyDescent="0.3">
      <c r="A253" s="169"/>
      <c r="B253" s="169"/>
      <c r="C253" s="169"/>
      <c r="D253" s="169"/>
      <c r="E253" s="169"/>
      <c r="F253" s="169"/>
      <c r="G253" s="169"/>
      <c r="H253" s="169"/>
      <c r="I253" s="169"/>
      <c r="J253" s="169"/>
      <c r="K253" s="169"/>
      <c r="L253" s="171"/>
      <c r="M253" s="171"/>
      <c r="N253" s="171"/>
      <c r="O253" s="171"/>
      <c r="P253" s="171"/>
      <c r="Q253" s="170"/>
      <c r="R253" s="170"/>
      <c r="S253" s="170"/>
      <c r="T253" s="170"/>
      <c r="U253" s="170"/>
      <c r="V253" s="170"/>
      <c r="W253" s="170"/>
      <c r="X253" s="170"/>
      <c r="Y253" s="170"/>
      <c r="Z253" s="170"/>
      <c r="AA253" s="170"/>
      <c r="AB253" s="170"/>
      <c r="AC253" s="170"/>
      <c r="AD253" s="170"/>
      <c r="AE253" s="170"/>
      <c r="AF253" s="170"/>
    </row>
    <row r="254" spans="1:32" ht="16.5" x14ac:dyDescent="0.3">
      <c r="A254" s="169" t="s">
        <v>896</v>
      </c>
      <c r="B254" s="169" t="s">
        <v>1280</v>
      </c>
      <c r="C254" s="169" t="s">
        <v>1281</v>
      </c>
      <c r="D254" s="169" t="s">
        <v>1123</v>
      </c>
      <c r="E254" s="169"/>
      <c r="F254" s="169"/>
      <c r="G254" s="169"/>
      <c r="H254" s="169"/>
      <c r="I254" s="169"/>
      <c r="J254" s="169"/>
      <c r="K254" s="169"/>
      <c r="L254" s="169"/>
      <c r="M254" s="169"/>
      <c r="N254" s="169"/>
      <c r="O254" s="169"/>
      <c r="P254" s="169"/>
      <c r="Q254" s="170"/>
      <c r="R254" s="170"/>
      <c r="S254" s="170"/>
      <c r="T254" s="170"/>
      <c r="U254" s="170"/>
      <c r="V254" s="170"/>
      <c r="W254" s="170"/>
      <c r="X254" s="170"/>
      <c r="Y254" s="170"/>
      <c r="Z254" s="170"/>
      <c r="AA254" s="170"/>
      <c r="AB254" s="170"/>
      <c r="AC254" s="170"/>
      <c r="AD254" s="170"/>
      <c r="AE254" s="170"/>
      <c r="AF254" s="170"/>
    </row>
    <row r="255" spans="1:32" ht="16.5" x14ac:dyDescent="0.3">
      <c r="A255" s="169" t="s">
        <v>964</v>
      </c>
      <c r="B255" s="169" t="s">
        <v>90</v>
      </c>
      <c r="C255" s="169" t="s">
        <v>4438</v>
      </c>
      <c r="D255" s="169" t="s">
        <v>1282</v>
      </c>
      <c r="E255" s="169"/>
      <c r="F255" s="169" t="s">
        <v>4437</v>
      </c>
      <c r="G255" s="169"/>
      <c r="H255" s="169"/>
      <c r="I255" s="169"/>
      <c r="J255" s="169"/>
      <c r="K255" s="169"/>
      <c r="L255" s="171"/>
      <c r="M255" s="171"/>
      <c r="N255" s="171"/>
      <c r="O255" s="171"/>
      <c r="P255" s="171"/>
      <c r="Q255" s="170"/>
      <c r="R255" s="170" t="s">
        <v>903</v>
      </c>
      <c r="S255" s="170"/>
      <c r="T255" s="170"/>
      <c r="U255" s="170"/>
      <c r="V255" s="170"/>
      <c r="W255" s="170"/>
      <c r="X255" s="170"/>
      <c r="Y255" s="170"/>
      <c r="Z255" s="170"/>
      <c r="AA255" s="170"/>
      <c r="AB255" s="170"/>
      <c r="AC255" s="170"/>
      <c r="AD255" s="170"/>
      <c r="AE255" s="170"/>
      <c r="AF255" s="170"/>
    </row>
    <row r="256" spans="1:32" ht="16.5" x14ac:dyDescent="0.3">
      <c r="A256" s="169" t="s">
        <v>924</v>
      </c>
      <c r="B256" s="169" t="s">
        <v>91</v>
      </c>
      <c r="C256" s="169" t="s">
        <v>1283</v>
      </c>
      <c r="D256" s="169" t="s">
        <v>1284</v>
      </c>
      <c r="E256" s="169"/>
      <c r="F256" s="169"/>
      <c r="G256" s="169"/>
      <c r="H256" s="169"/>
      <c r="I256" s="169" t="s">
        <v>1285</v>
      </c>
      <c r="J256" s="169"/>
      <c r="K256" s="169" t="s">
        <v>906</v>
      </c>
      <c r="L256" s="169"/>
      <c r="M256" s="169"/>
      <c r="N256" s="169"/>
      <c r="O256" s="169"/>
      <c r="P256" s="169"/>
      <c r="Q256" s="170"/>
      <c r="R256" s="170" t="s">
        <v>903</v>
      </c>
      <c r="S256" s="170"/>
      <c r="T256" s="170"/>
      <c r="U256" s="170"/>
      <c r="V256" s="170"/>
      <c r="W256" s="170"/>
      <c r="X256" s="170"/>
      <c r="Y256" s="170"/>
      <c r="Z256" s="170"/>
      <c r="AA256" s="170"/>
      <c r="AB256" s="170"/>
      <c r="AC256" s="170"/>
      <c r="AD256" s="170"/>
      <c r="AE256" s="170"/>
      <c r="AF256" s="170"/>
    </row>
    <row r="257" spans="1:32" ht="16.5" x14ac:dyDescent="0.3">
      <c r="A257" s="169" t="s">
        <v>894</v>
      </c>
      <c r="B257" s="169" t="s">
        <v>787</v>
      </c>
      <c r="C257" s="169"/>
      <c r="D257" s="169"/>
      <c r="E257" s="169"/>
      <c r="F257" s="169"/>
      <c r="G257" s="169"/>
      <c r="H257" s="169"/>
      <c r="I257" s="169"/>
      <c r="J257" s="169"/>
      <c r="K257" s="169"/>
      <c r="L257" s="171" t="s">
        <v>1286</v>
      </c>
      <c r="M257" s="171"/>
      <c r="N257" s="171"/>
      <c r="O257" s="171"/>
      <c r="P257" s="171"/>
      <c r="Q257" s="170"/>
      <c r="R257" s="170"/>
      <c r="S257" s="170"/>
      <c r="T257" s="170"/>
      <c r="U257" s="170"/>
      <c r="V257" s="170"/>
      <c r="W257" s="170"/>
      <c r="X257" s="170"/>
      <c r="Y257" s="170"/>
      <c r="Z257" s="170"/>
      <c r="AA257" s="170"/>
      <c r="AB257" s="170"/>
      <c r="AC257" s="170"/>
      <c r="AD257" s="170"/>
      <c r="AE257" s="170"/>
      <c r="AF257" s="170"/>
    </row>
    <row r="258" spans="1:32" ht="16.5" x14ac:dyDescent="0.3">
      <c r="A258" s="169" t="s">
        <v>927</v>
      </c>
      <c r="B258" s="169" t="s">
        <v>92</v>
      </c>
      <c r="C258" s="169" t="s">
        <v>1287</v>
      </c>
      <c r="D258" s="169" t="s">
        <v>1288</v>
      </c>
      <c r="E258" s="169"/>
      <c r="F258" s="169"/>
      <c r="G258" s="169"/>
      <c r="H258" s="169"/>
      <c r="I258" s="169" t="s">
        <v>1285</v>
      </c>
      <c r="J258" s="169" t="s">
        <v>1289</v>
      </c>
      <c r="K258" s="169" t="s">
        <v>906</v>
      </c>
      <c r="L258" s="169"/>
      <c r="M258" s="169"/>
      <c r="N258" s="169"/>
      <c r="O258" s="169"/>
      <c r="P258" s="169"/>
      <c r="Q258" s="170"/>
      <c r="R258" s="170" t="s">
        <v>903</v>
      </c>
      <c r="S258" s="170"/>
      <c r="T258" s="170"/>
      <c r="U258" s="170"/>
      <c r="V258" s="170"/>
      <c r="W258" s="170"/>
      <c r="X258" s="170"/>
      <c r="Y258" s="170"/>
      <c r="Z258" s="170"/>
      <c r="AA258" s="170"/>
      <c r="AB258" s="170"/>
      <c r="AC258" s="170"/>
      <c r="AD258" s="170"/>
      <c r="AE258" s="170"/>
      <c r="AF258" s="170"/>
    </row>
    <row r="259" spans="1:32" ht="16.5" x14ac:dyDescent="0.3">
      <c r="A259" s="169" t="s">
        <v>894</v>
      </c>
      <c r="B259" s="169" t="s">
        <v>786</v>
      </c>
      <c r="C259" s="169"/>
      <c r="D259" s="169"/>
      <c r="E259" s="169"/>
      <c r="F259" s="169"/>
      <c r="G259" s="169"/>
      <c r="H259" s="169"/>
      <c r="I259" s="169"/>
      <c r="J259" s="169"/>
      <c r="K259" s="169"/>
      <c r="L259" s="169" t="s">
        <v>1290</v>
      </c>
      <c r="M259" s="169"/>
      <c r="N259" s="169"/>
      <c r="O259" s="169"/>
      <c r="P259" s="169"/>
      <c r="Q259" s="170"/>
      <c r="R259" s="170"/>
      <c r="S259" s="170"/>
      <c r="T259" s="170"/>
      <c r="U259" s="170"/>
      <c r="V259" s="170"/>
      <c r="W259" s="170"/>
      <c r="X259" s="170"/>
      <c r="Y259" s="170"/>
      <c r="Z259" s="170"/>
      <c r="AA259" s="170"/>
      <c r="AB259" s="170"/>
      <c r="AC259" s="170"/>
      <c r="AD259" s="170"/>
      <c r="AE259" s="170"/>
      <c r="AF259" s="170"/>
    </row>
    <row r="260" spans="1:32" ht="16.5" x14ac:dyDescent="0.3">
      <c r="A260" s="169" t="s">
        <v>975</v>
      </c>
      <c r="B260" s="169"/>
      <c r="C260" s="169"/>
      <c r="D260" s="169"/>
      <c r="E260" s="169"/>
      <c r="F260" s="169"/>
      <c r="G260" s="169"/>
      <c r="H260" s="169"/>
      <c r="I260" s="169"/>
      <c r="J260" s="169"/>
      <c r="K260" s="169"/>
      <c r="L260" s="169"/>
      <c r="M260" s="169"/>
      <c r="N260" s="169"/>
      <c r="O260" s="169"/>
      <c r="P260" s="169"/>
      <c r="Q260" s="170"/>
      <c r="R260" s="170"/>
      <c r="S260" s="170"/>
      <c r="T260" s="170"/>
      <c r="U260" s="170"/>
      <c r="V260" s="170"/>
      <c r="W260" s="170"/>
      <c r="X260" s="170"/>
      <c r="Y260" s="170"/>
      <c r="Z260" s="170"/>
      <c r="AA260" s="170"/>
      <c r="AB260" s="170"/>
      <c r="AC260" s="170"/>
      <c r="AD260" s="170"/>
      <c r="AE260" s="170"/>
      <c r="AF260" s="170"/>
    </row>
    <row r="261" spans="1:32" ht="16.5" x14ac:dyDescent="0.3">
      <c r="A261" s="169"/>
      <c r="B261" s="169"/>
      <c r="C261" s="169"/>
      <c r="D261" s="169"/>
      <c r="E261" s="169"/>
      <c r="F261" s="169"/>
      <c r="G261" s="169"/>
      <c r="H261" s="169"/>
      <c r="I261" s="169"/>
      <c r="J261" s="169"/>
      <c r="K261" s="169"/>
      <c r="L261" s="169"/>
      <c r="M261" s="169"/>
      <c r="N261" s="169"/>
      <c r="O261" s="169"/>
      <c r="P261" s="169"/>
      <c r="Q261" s="170"/>
      <c r="R261" s="170"/>
      <c r="S261" s="170"/>
      <c r="T261" s="170"/>
      <c r="U261" s="170"/>
      <c r="V261" s="170"/>
      <c r="W261" s="170"/>
      <c r="X261" s="170"/>
      <c r="Y261" s="170"/>
      <c r="Z261" s="170"/>
      <c r="AA261" s="170"/>
      <c r="AB261" s="170"/>
      <c r="AC261" s="170"/>
      <c r="AD261" s="170"/>
      <c r="AE261" s="170"/>
      <c r="AF261" s="170"/>
    </row>
    <row r="262" spans="1:32" ht="16.5" x14ac:dyDescent="0.3">
      <c r="A262" s="169" t="s">
        <v>975</v>
      </c>
      <c r="B262" s="169" t="s">
        <v>1134</v>
      </c>
      <c r="C262" s="169" t="s">
        <v>1291</v>
      </c>
      <c r="D262" s="169" t="s">
        <v>1292</v>
      </c>
      <c r="E262" s="169"/>
      <c r="F262" s="169"/>
      <c r="G262" s="169"/>
      <c r="H262" s="169"/>
      <c r="I262" s="169"/>
      <c r="J262" s="169"/>
      <c r="K262" s="169"/>
      <c r="L262" s="169"/>
      <c r="M262" s="169"/>
      <c r="N262" s="169"/>
      <c r="O262" s="169"/>
      <c r="P262" s="169"/>
      <c r="Q262" s="170"/>
      <c r="R262" s="170"/>
      <c r="S262" s="170"/>
      <c r="T262" s="170"/>
      <c r="U262" s="170"/>
      <c r="V262" s="170"/>
      <c r="W262" s="170"/>
      <c r="X262" s="170"/>
      <c r="Y262" s="170"/>
      <c r="Z262" s="170"/>
      <c r="AA262" s="170"/>
      <c r="AB262" s="170"/>
      <c r="AC262" s="170"/>
      <c r="AD262" s="170"/>
      <c r="AE262" s="170"/>
      <c r="AF262" s="170"/>
    </row>
    <row r="263" spans="1:32" ht="16.5" x14ac:dyDescent="0.3">
      <c r="A263" s="169"/>
      <c r="B263" s="169"/>
      <c r="C263" s="169"/>
      <c r="D263" s="169"/>
      <c r="E263" s="169"/>
      <c r="F263" s="169"/>
      <c r="G263" s="169"/>
      <c r="H263" s="169"/>
      <c r="I263" s="169"/>
      <c r="J263" s="169"/>
      <c r="K263" s="169"/>
      <c r="L263" s="169"/>
      <c r="M263" s="169"/>
      <c r="N263" s="169"/>
      <c r="O263" s="169"/>
      <c r="P263" s="169"/>
      <c r="Q263" s="170"/>
      <c r="R263" s="170"/>
      <c r="S263" s="170"/>
      <c r="T263" s="170"/>
      <c r="U263" s="170"/>
      <c r="V263" s="170"/>
      <c r="W263" s="170"/>
      <c r="X263" s="170"/>
      <c r="Y263" s="170"/>
      <c r="Z263" s="170"/>
      <c r="AA263" s="170"/>
      <c r="AB263" s="170"/>
      <c r="AC263" s="170"/>
      <c r="AD263" s="170"/>
      <c r="AE263" s="170"/>
      <c r="AF263" s="170"/>
    </row>
    <row r="264" spans="1:32" ht="16.5" x14ac:dyDescent="0.3">
      <c r="A264" s="169"/>
      <c r="B264" s="169"/>
      <c r="C264" s="169"/>
      <c r="D264" s="169"/>
      <c r="E264" s="169"/>
      <c r="F264" s="169"/>
      <c r="G264" s="169"/>
      <c r="H264" s="169"/>
      <c r="I264" s="169"/>
      <c r="J264" s="169"/>
      <c r="K264" s="169"/>
      <c r="L264" s="169"/>
      <c r="M264" s="169"/>
      <c r="N264" s="169"/>
      <c r="O264" s="169"/>
      <c r="P264" s="169"/>
      <c r="Q264" s="170"/>
      <c r="R264" s="170"/>
      <c r="S264" s="170"/>
      <c r="T264" s="170"/>
      <c r="U264" s="170"/>
      <c r="V264" s="170"/>
      <c r="W264" s="170"/>
      <c r="X264" s="170"/>
      <c r="Y264" s="170"/>
      <c r="Z264" s="170"/>
      <c r="AA264" s="170"/>
      <c r="AB264" s="170"/>
      <c r="AC264" s="170"/>
      <c r="AD264" s="170"/>
      <c r="AE264" s="170"/>
      <c r="AF264" s="170"/>
    </row>
    <row r="265" spans="1:32" ht="16.5" x14ac:dyDescent="0.3">
      <c r="A265" s="169" t="s">
        <v>975</v>
      </c>
      <c r="B265" s="169" t="s">
        <v>978</v>
      </c>
      <c r="C265" s="169"/>
      <c r="D265" s="169"/>
      <c r="E265" s="169"/>
      <c r="F265" s="169"/>
      <c r="G265" s="169"/>
      <c r="H265" s="169"/>
      <c r="I265" s="169"/>
      <c r="J265" s="169"/>
      <c r="K265" s="169"/>
      <c r="L265" s="171"/>
      <c r="M265" s="171"/>
      <c r="N265" s="171"/>
      <c r="O265" s="171"/>
      <c r="P265" s="171"/>
      <c r="Q265" s="170"/>
      <c r="R265" s="170"/>
      <c r="S265" s="170"/>
      <c r="T265" s="170"/>
      <c r="U265" s="170"/>
      <c r="V265" s="170"/>
      <c r="W265" s="170"/>
      <c r="X265" s="170"/>
      <c r="Y265" s="170"/>
      <c r="Z265" s="170"/>
      <c r="AA265" s="170"/>
      <c r="AB265" s="170"/>
      <c r="AC265" s="170"/>
      <c r="AD265" s="170"/>
      <c r="AE265" s="170"/>
      <c r="AF265" s="170"/>
    </row>
    <row r="266" spans="1:32" ht="16.5" x14ac:dyDescent="0.3">
      <c r="A266" s="169"/>
      <c r="B266" s="169"/>
      <c r="C266" s="169"/>
      <c r="D266" s="169"/>
      <c r="E266" s="169"/>
      <c r="F266" s="169"/>
      <c r="G266" s="169"/>
      <c r="H266" s="169"/>
      <c r="I266" s="169"/>
      <c r="J266" s="169"/>
      <c r="K266" s="169"/>
      <c r="L266" s="171"/>
      <c r="M266" s="171"/>
      <c r="N266" s="171"/>
      <c r="O266" s="171"/>
      <c r="P266" s="171"/>
      <c r="Q266" s="170"/>
      <c r="R266" s="170"/>
      <c r="S266" s="170"/>
      <c r="T266" s="170"/>
      <c r="U266" s="170"/>
      <c r="V266" s="170"/>
      <c r="W266" s="170"/>
      <c r="X266" s="170"/>
      <c r="Y266" s="170"/>
      <c r="Z266" s="170"/>
      <c r="AA266" s="170"/>
      <c r="AB266" s="170"/>
      <c r="AC266" s="170"/>
      <c r="AD266" s="170"/>
      <c r="AE266" s="170"/>
      <c r="AF266" s="170"/>
    </row>
    <row r="267" spans="1:32" ht="16.5" x14ac:dyDescent="0.3">
      <c r="A267" s="169" t="s">
        <v>896</v>
      </c>
      <c r="B267" s="169" t="s">
        <v>1293</v>
      </c>
      <c r="C267" s="169"/>
      <c r="D267" s="169"/>
      <c r="E267" s="169"/>
      <c r="F267" s="169"/>
      <c r="G267" s="169"/>
      <c r="H267" s="169"/>
      <c r="I267" s="169" t="s">
        <v>1294</v>
      </c>
      <c r="J267" s="169"/>
      <c r="K267" s="169"/>
      <c r="L267" s="169"/>
      <c r="M267" s="169"/>
      <c r="N267" s="169"/>
      <c r="O267" s="169"/>
      <c r="P267" s="169"/>
      <c r="Q267" s="170"/>
      <c r="R267" s="170"/>
      <c r="S267" s="170"/>
      <c r="T267" s="170"/>
      <c r="U267" s="170"/>
      <c r="V267" s="170"/>
      <c r="W267" s="170"/>
      <c r="X267" s="170"/>
      <c r="Y267" s="170"/>
      <c r="Z267" s="170"/>
      <c r="AA267" s="170"/>
      <c r="AB267" s="170"/>
      <c r="AC267" s="170"/>
      <c r="AD267" s="170"/>
      <c r="AE267" s="170"/>
      <c r="AF267" s="170"/>
    </row>
    <row r="268" spans="1:32" ht="16.5" x14ac:dyDescent="0.3">
      <c r="A268" s="169" t="s">
        <v>964</v>
      </c>
      <c r="B268" s="169" t="s">
        <v>615</v>
      </c>
      <c r="C268" s="169" t="s">
        <v>1295</v>
      </c>
      <c r="D268" s="169" t="s">
        <v>1296</v>
      </c>
      <c r="E268" s="169"/>
      <c r="F268" s="169"/>
      <c r="G268" s="169"/>
      <c r="H268" s="169"/>
      <c r="I268" s="169"/>
      <c r="J268" s="169"/>
      <c r="K268" s="169"/>
      <c r="L268" s="171"/>
      <c r="M268" s="171"/>
      <c r="N268" s="171"/>
      <c r="O268" s="171"/>
      <c r="P268" s="171"/>
      <c r="Q268" s="170"/>
      <c r="R268" s="170" t="s">
        <v>903</v>
      </c>
      <c r="S268" s="170"/>
      <c r="T268" s="170"/>
      <c r="U268" s="170"/>
      <c r="V268" s="170"/>
      <c r="W268" s="170"/>
      <c r="X268" s="170"/>
      <c r="Y268" s="170"/>
      <c r="Z268" s="170"/>
      <c r="AA268" s="170"/>
      <c r="AB268" s="170"/>
      <c r="AC268" s="170"/>
      <c r="AD268" s="170"/>
      <c r="AE268" s="170"/>
      <c r="AF268" s="170"/>
    </row>
    <row r="269" spans="1:32" ht="16.5" x14ac:dyDescent="0.3">
      <c r="A269" s="169" t="s">
        <v>966</v>
      </c>
      <c r="B269" s="169" t="s">
        <v>616</v>
      </c>
      <c r="C269" s="169" t="s">
        <v>1297</v>
      </c>
      <c r="D269" s="169" t="s">
        <v>3382</v>
      </c>
      <c r="E269" s="169"/>
      <c r="F269" s="169"/>
      <c r="G269" s="169"/>
      <c r="H269" s="169"/>
      <c r="I269" s="169" t="s">
        <v>1298</v>
      </c>
      <c r="J269" s="169"/>
      <c r="K269" s="169"/>
      <c r="L269" s="169"/>
      <c r="M269" s="169"/>
      <c r="N269" s="169"/>
      <c r="O269" s="169"/>
      <c r="P269" s="169"/>
      <c r="Q269" s="170"/>
      <c r="R269" s="170"/>
      <c r="S269" s="170"/>
      <c r="T269" s="170"/>
      <c r="U269" s="170"/>
      <c r="V269" s="170"/>
      <c r="W269" s="170"/>
      <c r="X269" s="170"/>
      <c r="Y269" s="170"/>
      <c r="Z269" s="170"/>
      <c r="AA269" s="170"/>
      <c r="AB269" s="170"/>
      <c r="AC269" s="170"/>
      <c r="AD269" s="170"/>
      <c r="AE269" s="170"/>
      <c r="AF269" s="170"/>
    </row>
    <row r="270" spans="1:32" ht="16.5" x14ac:dyDescent="0.3">
      <c r="A270" s="169" t="s">
        <v>1299</v>
      </c>
      <c r="B270" s="169" t="s">
        <v>465</v>
      </c>
      <c r="C270" s="169" t="s">
        <v>3383</v>
      </c>
      <c r="D270" s="169" t="s">
        <v>3384</v>
      </c>
      <c r="E270" s="169"/>
      <c r="F270" s="169"/>
      <c r="G270" s="169"/>
      <c r="H270" s="169"/>
      <c r="I270" s="169" t="s">
        <v>1300</v>
      </c>
      <c r="J270" s="169"/>
      <c r="K270" s="169"/>
      <c r="L270" s="171"/>
      <c r="M270" s="171"/>
      <c r="N270" s="171"/>
      <c r="O270" s="171"/>
      <c r="P270" s="171"/>
      <c r="Q270" s="170"/>
      <c r="R270" s="170" t="s">
        <v>903</v>
      </c>
      <c r="S270" s="170"/>
      <c r="T270" s="170"/>
      <c r="U270" s="170"/>
      <c r="V270" s="170"/>
      <c r="W270" s="170"/>
      <c r="X270" s="170"/>
      <c r="Y270" s="170"/>
      <c r="Z270" s="170"/>
      <c r="AA270" s="170"/>
      <c r="AB270" s="170"/>
      <c r="AC270" s="170"/>
      <c r="AD270" s="170"/>
      <c r="AE270" s="170"/>
      <c r="AF270" s="170"/>
    </row>
    <row r="271" spans="1:32" ht="16.5" x14ac:dyDescent="0.3">
      <c r="A271" s="169" t="s">
        <v>966</v>
      </c>
      <c r="B271" s="169" t="s">
        <v>27</v>
      </c>
      <c r="C271" s="169" t="s">
        <v>1301</v>
      </c>
      <c r="D271" s="169" t="s">
        <v>3382</v>
      </c>
      <c r="E271" s="169"/>
      <c r="F271" s="169"/>
      <c r="G271" s="169"/>
      <c r="H271" s="169"/>
      <c r="I271" s="169" t="s">
        <v>1302</v>
      </c>
      <c r="J271" s="169"/>
      <c r="K271" s="169"/>
      <c r="L271" s="169"/>
      <c r="M271" s="169"/>
      <c r="N271" s="169"/>
      <c r="O271" s="169"/>
      <c r="P271" s="169"/>
      <c r="Q271" s="170"/>
      <c r="R271" s="170"/>
      <c r="S271" s="170"/>
      <c r="T271" s="170"/>
      <c r="U271" s="170"/>
      <c r="V271" s="170"/>
      <c r="W271" s="170"/>
      <c r="X271" s="170"/>
      <c r="Y271" s="170"/>
      <c r="Z271" s="170"/>
      <c r="AA271" s="170"/>
      <c r="AB271" s="170"/>
      <c r="AC271" s="170"/>
      <c r="AD271" s="170"/>
      <c r="AE271" s="170"/>
      <c r="AF271" s="170"/>
    </row>
    <row r="272" spans="1:32" ht="16.5" x14ac:dyDescent="0.3">
      <c r="A272" s="169" t="s">
        <v>896</v>
      </c>
      <c r="B272" s="169" t="s">
        <v>1303</v>
      </c>
      <c r="C272" s="169"/>
      <c r="D272" s="169"/>
      <c r="E272" s="169"/>
      <c r="F272" s="169"/>
      <c r="G272" s="169"/>
      <c r="H272" s="169"/>
      <c r="I272" s="169" t="s">
        <v>1304</v>
      </c>
      <c r="J272" s="169"/>
      <c r="K272" s="169"/>
      <c r="L272" s="169"/>
      <c r="M272" s="169"/>
      <c r="N272" s="169"/>
      <c r="O272" s="169"/>
      <c r="P272" s="169"/>
      <c r="Q272" s="170"/>
      <c r="R272" s="170"/>
      <c r="S272" s="170"/>
      <c r="T272" s="170"/>
      <c r="U272" s="170"/>
      <c r="V272" s="170"/>
      <c r="W272" s="170"/>
      <c r="X272" s="170"/>
      <c r="Y272" s="170"/>
      <c r="Z272" s="170"/>
      <c r="AA272" s="170"/>
      <c r="AB272" s="170"/>
      <c r="AC272" s="170"/>
      <c r="AD272" s="170"/>
      <c r="AE272" s="170"/>
      <c r="AF272" s="170"/>
    </row>
    <row r="273" spans="1:32" ht="16.5" x14ac:dyDescent="0.3">
      <c r="A273" s="169"/>
      <c r="B273" s="169"/>
      <c r="C273" s="169"/>
      <c r="D273" s="169"/>
      <c r="E273" s="169"/>
      <c r="F273" s="169"/>
      <c r="G273" s="169"/>
      <c r="H273" s="169"/>
      <c r="I273" s="169"/>
      <c r="J273" s="169"/>
      <c r="K273" s="169"/>
      <c r="L273" s="169"/>
      <c r="M273" s="169"/>
      <c r="N273" s="169"/>
      <c r="O273" s="169"/>
      <c r="P273" s="169"/>
      <c r="Q273" s="170"/>
      <c r="R273" s="170"/>
      <c r="S273" s="170"/>
      <c r="T273" s="170"/>
      <c r="U273" s="170"/>
      <c r="V273" s="170"/>
      <c r="W273" s="170"/>
      <c r="X273" s="170"/>
      <c r="Y273" s="170"/>
      <c r="Z273" s="170"/>
      <c r="AA273" s="170"/>
      <c r="AB273" s="170"/>
      <c r="AC273" s="170"/>
      <c r="AD273" s="170"/>
      <c r="AE273" s="170"/>
      <c r="AF273" s="170"/>
    </row>
    <row r="274" spans="1:32" ht="16.5" x14ac:dyDescent="0.3">
      <c r="A274" s="169" t="s">
        <v>896</v>
      </c>
      <c r="B274" s="169" t="s">
        <v>1305</v>
      </c>
      <c r="C274" s="169"/>
      <c r="D274" s="169"/>
      <c r="E274" s="169"/>
      <c r="F274" s="169"/>
      <c r="G274" s="169"/>
      <c r="H274" s="169"/>
      <c r="I274" s="169"/>
      <c r="J274" s="169"/>
      <c r="K274" s="169"/>
      <c r="L274" s="171"/>
      <c r="M274" s="171"/>
      <c r="N274" s="171"/>
      <c r="O274" s="171"/>
      <c r="P274" s="171"/>
      <c r="Q274" s="170"/>
      <c r="R274" s="170"/>
      <c r="S274" s="170"/>
      <c r="T274" s="170"/>
      <c r="U274" s="170"/>
      <c r="V274" s="170"/>
      <c r="W274" s="170"/>
      <c r="X274" s="170"/>
      <c r="Y274" s="170"/>
      <c r="Z274" s="170"/>
      <c r="AA274" s="170"/>
      <c r="AB274" s="170"/>
      <c r="AC274" s="170"/>
      <c r="AD274" s="170"/>
      <c r="AE274" s="170"/>
      <c r="AF274" s="170"/>
    </row>
    <row r="275" spans="1:32" ht="16.5" x14ac:dyDescent="0.3">
      <c r="A275" s="169" t="s">
        <v>1306</v>
      </c>
      <c r="B275" s="169" t="s">
        <v>466</v>
      </c>
      <c r="C275" s="169" t="s">
        <v>1307</v>
      </c>
      <c r="D275" s="169" t="s">
        <v>1308</v>
      </c>
      <c r="E275" s="169" t="s">
        <v>1309</v>
      </c>
      <c r="F275" s="169" t="s">
        <v>1310</v>
      </c>
      <c r="G275" s="169"/>
      <c r="H275" s="169"/>
      <c r="I275" s="169"/>
      <c r="J275" s="169"/>
      <c r="K275" s="169"/>
      <c r="L275" s="169"/>
      <c r="M275" s="169"/>
      <c r="N275" s="169"/>
      <c r="O275" s="169"/>
      <c r="P275" s="169"/>
      <c r="Q275" s="170"/>
      <c r="R275" s="170" t="s">
        <v>903</v>
      </c>
      <c r="S275" s="170"/>
      <c r="T275" s="170"/>
      <c r="U275" s="170"/>
      <c r="V275" s="170"/>
      <c r="W275" s="170"/>
      <c r="X275" s="170"/>
      <c r="Y275" s="170"/>
      <c r="Z275" s="170"/>
      <c r="AA275" s="170"/>
      <c r="AB275" s="170"/>
      <c r="AC275" s="170"/>
      <c r="AD275" s="170"/>
      <c r="AE275" s="170"/>
      <c r="AF275" s="170"/>
    </row>
    <row r="276" spans="1:32" ht="16.5" x14ac:dyDescent="0.3">
      <c r="A276" s="169" t="s">
        <v>907</v>
      </c>
      <c r="B276" s="169" t="s">
        <v>467</v>
      </c>
      <c r="C276" s="169" t="s">
        <v>1311</v>
      </c>
      <c r="D276" s="169" t="s">
        <v>1312</v>
      </c>
      <c r="E276" s="169"/>
      <c r="F276" s="169"/>
      <c r="G276" s="169"/>
      <c r="H276" s="169"/>
      <c r="I276" s="169" t="s">
        <v>1313</v>
      </c>
      <c r="J276" s="169"/>
      <c r="K276" s="169"/>
      <c r="L276" s="169"/>
      <c r="M276" s="169"/>
      <c r="N276" s="169"/>
      <c r="O276" s="169"/>
      <c r="P276" s="169"/>
      <c r="Q276" s="170"/>
      <c r="R276" s="170" t="s">
        <v>903</v>
      </c>
      <c r="S276" s="170"/>
      <c r="T276" s="170"/>
      <c r="U276" s="170"/>
      <c r="V276" s="170"/>
      <c r="W276" s="170"/>
      <c r="X276" s="170"/>
      <c r="Y276" s="170"/>
      <c r="Z276" s="170"/>
      <c r="AA276" s="170"/>
      <c r="AB276" s="170"/>
      <c r="AC276" s="170"/>
      <c r="AD276" s="170"/>
      <c r="AE276" s="170"/>
      <c r="AF276" s="170"/>
    </row>
    <row r="277" spans="1:32" ht="16.5" x14ac:dyDescent="0.3">
      <c r="A277" s="169" t="s">
        <v>894</v>
      </c>
      <c r="B277" s="169" t="s">
        <v>468</v>
      </c>
      <c r="C277" s="169"/>
      <c r="D277" s="169"/>
      <c r="E277" s="169"/>
      <c r="F277" s="169"/>
      <c r="G277" s="169"/>
      <c r="H277" s="169"/>
      <c r="I277" s="169"/>
      <c r="J277" s="169"/>
      <c r="K277" s="169"/>
      <c r="L277" s="169" t="s">
        <v>1314</v>
      </c>
      <c r="M277" s="169"/>
      <c r="N277" s="169"/>
      <c r="O277" s="169"/>
      <c r="P277" s="169"/>
      <c r="Q277" s="170"/>
      <c r="R277" s="170"/>
      <c r="S277" s="170"/>
      <c r="T277" s="170"/>
      <c r="U277" s="170"/>
      <c r="V277" s="170"/>
      <c r="W277" s="170"/>
      <c r="X277" s="170"/>
      <c r="Y277" s="170"/>
      <c r="Z277" s="170"/>
      <c r="AA277" s="170"/>
      <c r="AB277" s="170"/>
      <c r="AC277" s="170"/>
      <c r="AD277" s="170"/>
      <c r="AE277" s="170"/>
      <c r="AF277" s="170"/>
    </row>
    <row r="278" spans="1:32" ht="16.5" x14ac:dyDescent="0.3">
      <c r="A278" s="169" t="s">
        <v>894</v>
      </c>
      <c r="B278" s="169" t="s">
        <v>469</v>
      </c>
      <c r="C278" s="169"/>
      <c r="D278" s="169"/>
      <c r="E278" s="169"/>
      <c r="F278" s="169"/>
      <c r="G278" s="169"/>
      <c r="H278" s="169"/>
      <c r="I278" s="169"/>
      <c r="J278" s="169"/>
      <c r="K278" s="169"/>
      <c r="L278" s="169" t="s">
        <v>1315</v>
      </c>
      <c r="M278" s="169"/>
      <c r="N278" s="169"/>
      <c r="O278" s="169"/>
      <c r="P278" s="169"/>
      <c r="Q278" s="170"/>
      <c r="R278" s="170"/>
      <c r="S278" s="170"/>
      <c r="T278" s="170"/>
      <c r="U278" s="170"/>
      <c r="V278" s="170"/>
      <c r="W278" s="170"/>
      <c r="X278" s="170"/>
      <c r="Y278" s="170"/>
      <c r="Z278" s="170"/>
      <c r="AA278" s="170"/>
      <c r="AB278" s="170"/>
      <c r="AC278" s="170"/>
      <c r="AD278" s="170"/>
      <c r="AE278" s="170"/>
      <c r="AF278" s="170"/>
    </row>
    <row r="279" spans="1:32" ht="16.5" x14ac:dyDescent="0.3">
      <c r="A279" s="169" t="s">
        <v>894</v>
      </c>
      <c r="B279" s="169" t="s">
        <v>470</v>
      </c>
      <c r="C279" s="169"/>
      <c r="D279" s="169"/>
      <c r="E279" s="169"/>
      <c r="F279" s="169"/>
      <c r="G279" s="169"/>
      <c r="H279" s="169"/>
      <c r="I279" s="169"/>
      <c r="J279" s="169"/>
      <c r="K279" s="169"/>
      <c r="L279" s="169" t="s">
        <v>1316</v>
      </c>
      <c r="M279" s="169"/>
      <c r="N279" s="169"/>
      <c r="O279" s="169"/>
      <c r="P279" s="169"/>
      <c r="Q279" s="170"/>
      <c r="R279" s="170"/>
      <c r="S279" s="170"/>
      <c r="T279" s="170"/>
      <c r="U279" s="170"/>
      <c r="V279" s="170"/>
      <c r="W279" s="170"/>
      <c r="X279" s="170"/>
      <c r="Y279" s="170"/>
      <c r="Z279" s="170"/>
      <c r="AA279" s="170"/>
      <c r="AB279" s="170"/>
      <c r="AC279" s="170"/>
      <c r="AD279" s="170"/>
      <c r="AE279" s="170"/>
      <c r="AF279" s="170"/>
    </row>
    <row r="280" spans="1:32" ht="16.5" x14ac:dyDescent="0.3">
      <c r="A280" s="169"/>
      <c r="B280" s="169"/>
      <c r="C280" s="169"/>
      <c r="D280" s="169"/>
      <c r="E280" s="169"/>
      <c r="F280" s="169"/>
      <c r="G280" s="169"/>
      <c r="H280" s="169"/>
      <c r="I280" s="169"/>
      <c r="J280" s="169"/>
      <c r="K280" s="169"/>
      <c r="L280" s="169"/>
      <c r="M280" s="169"/>
      <c r="N280" s="169"/>
      <c r="O280" s="169"/>
      <c r="P280" s="169"/>
      <c r="Q280" s="170"/>
      <c r="R280" s="170"/>
      <c r="S280" s="170"/>
      <c r="T280" s="170"/>
      <c r="U280" s="170"/>
      <c r="V280" s="170"/>
      <c r="W280" s="170"/>
      <c r="X280" s="170"/>
      <c r="Y280" s="170"/>
      <c r="Z280" s="170"/>
      <c r="AA280" s="170"/>
      <c r="AB280" s="170"/>
      <c r="AC280" s="170"/>
      <c r="AD280" s="170"/>
      <c r="AE280" s="170"/>
      <c r="AF280" s="170"/>
    </row>
    <row r="281" spans="1:32" ht="16.5" x14ac:dyDescent="0.3">
      <c r="A281" s="169" t="s">
        <v>1317</v>
      </c>
      <c r="B281" s="169" t="s">
        <v>696</v>
      </c>
      <c r="C281" s="169" t="s">
        <v>3385</v>
      </c>
      <c r="D281" s="169" t="s">
        <v>1318</v>
      </c>
      <c r="E281" s="169"/>
      <c r="F281" s="169"/>
      <c r="G281" s="169"/>
      <c r="H281" s="169"/>
      <c r="I281" s="169"/>
      <c r="J281" s="169"/>
      <c r="K281" s="169"/>
      <c r="L281" s="171"/>
      <c r="M281" s="171"/>
      <c r="N281" s="171"/>
      <c r="O281" s="171"/>
      <c r="P281" s="171"/>
      <c r="Q281" s="170"/>
      <c r="R281" s="170" t="b">
        <v>1</v>
      </c>
      <c r="S281" s="170"/>
      <c r="T281" s="170"/>
      <c r="U281" s="170"/>
      <c r="V281" s="170"/>
      <c r="W281" s="170"/>
      <c r="X281" s="170"/>
      <c r="Y281" s="170"/>
      <c r="Z281" s="170"/>
      <c r="AA281" s="170"/>
      <c r="AB281" s="170"/>
      <c r="AC281" s="170"/>
      <c r="AD281" s="170"/>
      <c r="AE281" s="170"/>
      <c r="AF281" s="170"/>
    </row>
    <row r="282" spans="1:32" ht="16.5" x14ac:dyDescent="0.3">
      <c r="A282" s="169" t="s">
        <v>907</v>
      </c>
      <c r="B282" s="169" t="s">
        <v>790</v>
      </c>
      <c r="C282" s="169" t="s">
        <v>1319</v>
      </c>
      <c r="D282" s="169" t="s">
        <v>1320</v>
      </c>
      <c r="E282" s="169"/>
      <c r="F282" s="169"/>
      <c r="G282" s="169"/>
      <c r="H282" s="169"/>
      <c r="I282" s="169" t="s">
        <v>1321</v>
      </c>
      <c r="J282" s="169"/>
      <c r="K282" s="169"/>
      <c r="L282" s="171"/>
      <c r="M282" s="171"/>
      <c r="N282" s="171"/>
      <c r="O282" s="171"/>
      <c r="P282" s="171"/>
      <c r="Q282" s="170"/>
      <c r="R282" s="170" t="b">
        <v>1</v>
      </c>
      <c r="S282" s="170"/>
      <c r="T282" s="170"/>
      <c r="U282" s="170"/>
      <c r="V282" s="170"/>
      <c r="W282" s="170"/>
      <c r="X282" s="170"/>
      <c r="Y282" s="170"/>
      <c r="Z282" s="170"/>
      <c r="AA282" s="170"/>
      <c r="AB282" s="170"/>
      <c r="AC282" s="170"/>
      <c r="AD282" s="170"/>
      <c r="AE282" s="170"/>
      <c r="AF282" s="170"/>
    </row>
    <row r="283" spans="1:32" ht="16.5" x14ac:dyDescent="0.3">
      <c r="A283" s="169" t="s">
        <v>1322</v>
      </c>
      <c r="B283" s="169" t="s">
        <v>791</v>
      </c>
      <c r="C283" s="169" t="s">
        <v>3386</v>
      </c>
      <c r="D283" s="169" t="s">
        <v>3387</v>
      </c>
      <c r="E283" s="169" t="s">
        <v>1323</v>
      </c>
      <c r="F283" s="169" t="s">
        <v>1324</v>
      </c>
      <c r="G283" s="169"/>
      <c r="H283" s="169"/>
      <c r="I283" s="169"/>
      <c r="J283" s="169"/>
      <c r="K283" s="169"/>
      <c r="L283" s="171"/>
      <c r="M283" s="171"/>
      <c r="N283" s="171"/>
      <c r="O283" s="171"/>
      <c r="P283" s="171"/>
      <c r="Q283" s="170"/>
      <c r="R283" s="170" t="b">
        <v>1</v>
      </c>
      <c r="S283" s="170"/>
      <c r="T283" s="170"/>
      <c r="U283" s="170"/>
      <c r="V283" s="170"/>
      <c r="W283" s="170"/>
      <c r="X283" s="170"/>
      <c r="Y283" s="170"/>
      <c r="Z283" s="170"/>
      <c r="AA283" s="170"/>
      <c r="AB283" s="170"/>
      <c r="AC283" s="170"/>
      <c r="AD283" s="170"/>
      <c r="AE283" s="170"/>
      <c r="AF283" s="170"/>
    </row>
    <row r="284" spans="1:32" ht="16.5" x14ac:dyDescent="0.3">
      <c r="A284" s="169" t="s">
        <v>1325</v>
      </c>
      <c r="B284" s="169" t="s">
        <v>697</v>
      </c>
      <c r="C284" s="169" t="s">
        <v>3388</v>
      </c>
      <c r="D284" s="169" t="s">
        <v>3389</v>
      </c>
      <c r="E284" s="169" t="s">
        <v>1326</v>
      </c>
      <c r="F284" s="169" t="s">
        <v>1327</v>
      </c>
      <c r="G284" s="169"/>
      <c r="H284" s="169"/>
      <c r="I284" s="169"/>
      <c r="J284" s="169"/>
      <c r="K284" s="169"/>
      <c r="L284" s="169"/>
      <c r="M284" s="169"/>
      <c r="N284" s="169"/>
      <c r="O284" s="169"/>
      <c r="P284" s="169"/>
      <c r="Q284" s="170"/>
      <c r="R284" s="170" t="s">
        <v>903</v>
      </c>
      <c r="S284" s="170"/>
      <c r="T284" s="170"/>
      <c r="U284" s="170"/>
      <c r="V284" s="170"/>
      <c r="W284" s="170"/>
      <c r="X284" s="170"/>
      <c r="Y284" s="170"/>
      <c r="Z284" s="170"/>
      <c r="AA284" s="170"/>
      <c r="AB284" s="170"/>
      <c r="AC284" s="170"/>
      <c r="AD284" s="170"/>
      <c r="AE284" s="170"/>
      <c r="AF284" s="170"/>
    </row>
    <row r="285" spans="1:32" ht="16.5" x14ac:dyDescent="0.3">
      <c r="A285" s="169" t="s">
        <v>894</v>
      </c>
      <c r="B285" s="169" t="s">
        <v>471</v>
      </c>
      <c r="C285" s="169"/>
      <c r="D285" s="169"/>
      <c r="E285" s="169"/>
      <c r="F285" s="169"/>
      <c r="G285" s="169"/>
      <c r="H285" s="169"/>
      <c r="I285" s="169"/>
      <c r="J285" s="169"/>
      <c r="K285" s="169"/>
      <c r="L285" s="169" t="s">
        <v>1328</v>
      </c>
      <c r="M285" s="169"/>
      <c r="N285" s="169"/>
      <c r="O285" s="169"/>
      <c r="P285" s="169"/>
      <c r="Q285" s="170"/>
      <c r="R285" s="170"/>
      <c r="S285" s="170"/>
      <c r="T285" s="170"/>
      <c r="U285" s="170"/>
      <c r="V285" s="170"/>
      <c r="W285" s="170"/>
      <c r="X285" s="170"/>
      <c r="Y285" s="170"/>
      <c r="Z285" s="170"/>
      <c r="AA285" s="170"/>
      <c r="AB285" s="170"/>
      <c r="AC285" s="170"/>
      <c r="AD285" s="170"/>
      <c r="AE285" s="170"/>
      <c r="AF285" s="170"/>
    </row>
    <row r="286" spans="1:32" ht="16.5" x14ac:dyDescent="0.3">
      <c r="A286" s="169" t="s">
        <v>894</v>
      </c>
      <c r="B286" s="169" t="s">
        <v>472</v>
      </c>
      <c r="C286" s="169"/>
      <c r="D286" s="169"/>
      <c r="E286" s="169"/>
      <c r="F286" s="169"/>
      <c r="G286" s="169"/>
      <c r="H286" s="169"/>
      <c r="I286" s="169"/>
      <c r="J286" s="169"/>
      <c r="K286" s="169"/>
      <c r="L286" s="169" t="s">
        <v>1329</v>
      </c>
      <c r="M286" s="169"/>
      <c r="N286" s="169"/>
      <c r="O286" s="169"/>
      <c r="P286" s="169"/>
      <c r="Q286" s="170"/>
      <c r="R286" s="170"/>
      <c r="S286" s="170"/>
      <c r="T286" s="170"/>
      <c r="U286" s="170"/>
      <c r="V286" s="170"/>
      <c r="W286" s="170"/>
      <c r="X286" s="170"/>
      <c r="Y286" s="170"/>
      <c r="Z286" s="170"/>
      <c r="AA286" s="170"/>
      <c r="AB286" s="170"/>
      <c r="AC286" s="170"/>
      <c r="AD286" s="170"/>
      <c r="AE286" s="170"/>
      <c r="AF286" s="170"/>
    </row>
    <row r="287" spans="1:32" ht="16.5" x14ac:dyDescent="0.3">
      <c r="A287" s="169"/>
      <c r="B287" s="169"/>
      <c r="C287" s="169"/>
      <c r="D287" s="169"/>
      <c r="E287" s="169"/>
      <c r="F287" s="169"/>
      <c r="G287" s="169"/>
      <c r="H287" s="169"/>
      <c r="I287" s="169"/>
      <c r="J287" s="169"/>
      <c r="K287" s="169"/>
      <c r="L287" s="169"/>
      <c r="M287" s="169"/>
      <c r="N287" s="169"/>
      <c r="O287" s="169"/>
      <c r="P287" s="169"/>
      <c r="Q287" s="170"/>
      <c r="R287" s="170"/>
      <c r="S287" s="170"/>
      <c r="T287" s="170"/>
      <c r="U287" s="170"/>
      <c r="V287" s="170"/>
      <c r="W287" s="170"/>
      <c r="X287" s="170"/>
      <c r="Y287" s="170"/>
      <c r="Z287" s="170"/>
      <c r="AA287" s="170"/>
      <c r="AB287" s="170"/>
      <c r="AC287" s="170"/>
      <c r="AD287" s="170"/>
      <c r="AE287" s="170"/>
      <c r="AF287" s="170"/>
    </row>
    <row r="288" spans="1:32" ht="16.5" x14ac:dyDescent="0.3">
      <c r="A288" s="169"/>
      <c r="B288" s="169"/>
      <c r="C288" s="169"/>
      <c r="D288" s="169"/>
      <c r="E288" s="169"/>
      <c r="F288" s="169"/>
      <c r="G288" s="169"/>
      <c r="H288" s="169"/>
      <c r="I288" s="169"/>
      <c r="J288" s="169"/>
      <c r="K288" s="169"/>
      <c r="L288" s="169"/>
      <c r="M288" s="169"/>
      <c r="N288" s="169"/>
      <c r="O288" s="169"/>
      <c r="P288" s="169"/>
      <c r="Q288" s="170"/>
      <c r="R288" s="170"/>
      <c r="S288" s="170"/>
      <c r="T288" s="170"/>
      <c r="U288" s="170"/>
      <c r="V288" s="170"/>
      <c r="W288" s="170"/>
      <c r="X288" s="170"/>
      <c r="Y288" s="170"/>
      <c r="Z288" s="170"/>
      <c r="AA288" s="170"/>
      <c r="AB288" s="170"/>
      <c r="AC288" s="170"/>
      <c r="AD288" s="170"/>
      <c r="AE288" s="170"/>
      <c r="AF288" s="170"/>
    </row>
    <row r="289" spans="1:32" ht="16.5" x14ac:dyDescent="0.3">
      <c r="A289" s="169"/>
      <c r="B289" s="169"/>
      <c r="C289" s="169"/>
      <c r="D289" s="169"/>
      <c r="E289" s="169"/>
      <c r="F289" s="169"/>
      <c r="G289" s="169"/>
      <c r="H289" s="169"/>
      <c r="I289" s="169"/>
      <c r="J289" s="169"/>
      <c r="K289" s="169"/>
      <c r="L289" s="171"/>
      <c r="M289" s="171"/>
      <c r="N289" s="171"/>
      <c r="O289" s="171"/>
      <c r="P289" s="171"/>
      <c r="Q289" s="170"/>
      <c r="R289" s="170"/>
      <c r="S289" s="170"/>
      <c r="T289" s="170"/>
      <c r="U289" s="170"/>
      <c r="V289" s="170"/>
      <c r="W289" s="170"/>
      <c r="X289" s="170"/>
      <c r="Y289" s="170"/>
      <c r="Z289" s="170"/>
      <c r="AA289" s="170"/>
      <c r="AB289" s="170"/>
      <c r="AC289" s="170"/>
      <c r="AD289" s="170"/>
      <c r="AE289" s="170"/>
      <c r="AF289" s="170"/>
    </row>
    <row r="290" spans="1:32" ht="16.5" x14ac:dyDescent="0.3">
      <c r="A290" s="169"/>
      <c r="B290" s="169"/>
      <c r="C290" s="169"/>
      <c r="D290" s="169"/>
      <c r="E290" s="169"/>
      <c r="F290" s="169"/>
      <c r="G290" s="169"/>
      <c r="H290" s="169"/>
      <c r="I290" s="169"/>
      <c r="J290" s="169"/>
      <c r="K290" s="169"/>
      <c r="L290" s="169"/>
      <c r="M290" s="169"/>
      <c r="N290" s="169"/>
      <c r="O290" s="169"/>
      <c r="P290" s="169"/>
      <c r="Q290" s="170"/>
      <c r="R290" s="170"/>
      <c r="S290" s="170"/>
      <c r="T290" s="170"/>
      <c r="U290" s="170"/>
      <c r="V290" s="170"/>
      <c r="W290" s="170"/>
      <c r="X290" s="170"/>
      <c r="Y290" s="170"/>
      <c r="Z290" s="170"/>
      <c r="AA290" s="170"/>
      <c r="AB290" s="170"/>
      <c r="AC290" s="170"/>
      <c r="AD290" s="170"/>
      <c r="AE290" s="170"/>
      <c r="AF290" s="170"/>
    </row>
    <row r="291" spans="1:32" ht="16.5" x14ac:dyDescent="0.3">
      <c r="A291" s="169"/>
      <c r="B291" s="169"/>
      <c r="C291" s="169"/>
      <c r="D291" s="169"/>
      <c r="E291" s="169"/>
      <c r="F291" s="169"/>
      <c r="G291" s="169"/>
      <c r="H291" s="169"/>
      <c r="I291" s="169"/>
      <c r="J291" s="169"/>
      <c r="K291" s="169"/>
      <c r="L291" s="169"/>
      <c r="M291" s="169"/>
      <c r="N291" s="169"/>
      <c r="O291" s="169"/>
      <c r="P291" s="169"/>
      <c r="Q291" s="170"/>
      <c r="R291" s="170"/>
      <c r="S291" s="170"/>
      <c r="T291" s="170"/>
      <c r="U291" s="170"/>
      <c r="V291" s="170"/>
      <c r="W291" s="170"/>
      <c r="X291" s="170"/>
      <c r="Y291" s="170"/>
      <c r="Z291" s="170"/>
      <c r="AA291" s="170"/>
      <c r="AB291" s="170"/>
      <c r="AC291" s="170"/>
      <c r="AD291" s="170"/>
      <c r="AE291" s="170"/>
      <c r="AF291" s="170"/>
    </row>
    <row r="292" spans="1:32" ht="16.5" x14ac:dyDescent="0.3">
      <c r="A292" s="169" t="s">
        <v>896</v>
      </c>
      <c r="B292" s="169" t="s">
        <v>1330</v>
      </c>
      <c r="C292" s="169"/>
      <c r="D292" s="169"/>
      <c r="E292" s="169"/>
      <c r="F292" s="169"/>
      <c r="G292" s="169"/>
      <c r="H292" s="169"/>
      <c r="I292" s="169" t="s">
        <v>1331</v>
      </c>
      <c r="J292" s="169"/>
      <c r="K292" s="169" t="s">
        <v>1086</v>
      </c>
      <c r="L292" s="169"/>
      <c r="M292" s="169"/>
      <c r="N292" s="169"/>
      <c r="O292" s="169"/>
      <c r="P292" s="169"/>
      <c r="Q292" s="170"/>
      <c r="R292" s="170"/>
      <c r="S292" s="170"/>
      <c r="T292" s="170"/>
      <c r="U292" s="170"/>
      <c r="V292" s="170"/>
      <c r="W292" s="170"/>
      <c r="X292" s="170"/>
      <c r="Y292" s="170"/>
      <c r="Z292" s="170"/>
      <c r="AA292" s="170"/>
      <c r="AB292" s="170"/>
      <c r="AC292" s="170"/>
      <c r="AD292" s="170"/>
      <c r="AE292" s="170"/>
      <c r="AF292" s="170"/>
    </row>
    <row r="293" spans="1:32" ht="16.5" x14ac:dyDescent="0.3">
      <c r="A293" s="169" t="s">
        <v>966</v>
      </c>
      <c r="B293" s="169" t="s">
        <v>473</v>
      </c>
      <c r="C293" s="169" t="s">
        <v>1332</v>
      </c>
      <c r="D293" s="169" t="s">
        <v>3390</v>
      </c>
      <c r="E293" s="169" t="s">
        <v>1333</v>
      </c>
      <c r="F293" s="169" t="s">
        <v>1334</v>
      </c>
      <c r="G293" s="169"/>
      <c r="H293" s="169"/>
      <c r="I293" s="169"/>
      <c r="J293" s="169"/>
      <c r="K293" s="169"/>
      <c r="L293" s="171"/>
      <c r="M293" s="171"/>
      <c r="N293" s="171"/>
      <c r="O293" s="171"/>
      <c r="P293" s="171"/>
      <c r="Q293" s="170"/>
      <c r="R293" s="170"/>
      <c r="S293" s="170"/>
      <c r="T293" s="170"/>
      <c r="U293" s="170"/>
      <c r="V293" s="170"/>
      <c r="W293" s="170"/>
      <c r="X293" s="170"/>
      <c r="Y293" s="170"/>
      <c r="Z293" s="170"/>
      <c r="AA293" s="170"/>
      <c r="AB293" s="170"/>
      <c r="AC293" s="170"/>
      <c r="AD293" s="170"/>
      <c r="AE293" s="170"/>
      <c r="AF293" s="170"/>
    </row>
    <row r="294" spans="1:32" ht="16.5" x14ac:dyDescent="0.3">
      <c r="A294" s="169" t="s">
        <v>1335</v>
      </c>
      <c r="B294" s="169" t="s">
        <v>474</v>
      </c>
      <c r="C294" s="169" t="s">
        <v>1336</v>
      </c>
      <c r="D294" s="169" t="s">
        <v>1337</v>
      </c>
      <c r="E294" s="169"/>
      <c r="F294" s="169"/>
      <c r="G294" s="169"/>
      <c r="H294" s="169"/>
      <c r="I294" s="169"/>
      <c r="J294" s="169"/>
      <c r="K294" s="169"/>
      <c r="L294" s="171"/>
      <c r="M294" s="171"/>
      <c r="N294" s="171"/>
      <c r="O294" s="171"/>
      <c r="P294" s="171"/>
      <c r="Q294" s="170"/>
      <c r="R294" s="170" t="s">
        <v>903</v>
      </c>
      <c r="S294" s="170"/>
      <c r="T294" s="170"/>
      <c r="U294" s="170"/>
      <c r="V294" s="170"/>
      <c r="W294" s="170"/>
      <c r="X294" s="170"/>
      <c r="Y294" s="170"/>
      <c r="Z294" s="170"/>
      <c r="AA294" s="170"/>
      <c r="AB294" s="170"/>
      <c r="AC294" s="170"/>
      <c r="AD294" s="170"/>
      <c r="AE294" s="170"/>
      <c r="AF294" s="170"/>
    </row>
    <row r="295" spans="1:32" ht="16.5" x14ac:dyDescent="0.3">
      <c r="A295" s="169" t="s">
        <v>894</v>
      </c>
      <c r="B295" s="169" t="s">
        <v>475</v>
      </c>
      <c r="C295" s="169"/>
      <c r="D295" s="169"/>
      <c r="E295" s="169"/>
      <c r="F295" s="169"/>
      <c r="G295" s="169"/>
      <c r="H295" s="169"/>
      <c r="I295" s="169"/>
      <c r="J295" s="169"/>
      <c r="K295" s="169"/>
      <c r="L295" s="171" t="s">
        <v>1338</v>
      </c>
      <c r="M295" s="171"/>
      <c r="N295" s="171"/>
      <c r="O295" s="171"/>
      <c r="P295" s="171"/>
      <c r="Q295" s="170"/>
      <c r="R295" s="170"/>
      <c r="S295" s="170"/>
      <c r="T295" s="170"/>
      <c r="U295" s="170"/>
      <c r="V295" s="170"/>
      <c r="W295" s="170"/>
      <c r="X295" s="170"/>
      <c r="Y295" s="170"/>
      <c r="Z295" s="170"/>
      <c r="AA295" s="170"/>
      <c r="AB295" s="170"/>
      <c r="AC295" s="170"/>
      <c r="AD295" s="170"/>
      <c r="AE295" s="170"/>
      <c r="AF295" s="170"/>
    </row>
    <row r="296" spans="1:32" ht="16.5" x14ac:dyDescent="0.3">
      <c r="A296" s="169" t="s">
        <v>894</v>
      </c>
      <c r="B296" s="169" t="s">
        <v>476</v>
      </c>
      <c r="C296" s="169"/>
      <c r="D296" s="169"/>
      <c r="E296" s="169"/>
      <c r="F296" s="169"/>
      <c r="G296" s="169"/>
      <c r="H296" s="169"/>
      <c r="I296" s="169"/>
      <c r="J296" s="169"/>
      <c r="K296" s="169"/>
      <c r="L296" s="169" t="s">
        <v>1339</v>
      </c>
      <c r="M296" s="169"/>
      <c r="N296" s="169"/>
      <c r="O296" s="169"/>
      <c r="P296" s="169"/>
      <c r="Q296" s="170"/>
      <c r="R296" s="170"/>
      <c r="S296" s="170"/>
      <c r="T296" s="170"/>
      <c r="U296" s="170"/>
      <c r="V296" s="170"/>
      <c r="W296" s="170"/>
      <c r="X296" s="170"/>
      <c r="Y296" s="170"/>
      <c r="Z296" s="170"/>
      <c r="AA296" s="170"/>
      <c r="AB296" s="170"/>
      <c r="AC296" s="170"/>
      <c r="AD296" s="170"/>
      <c r="AE296" s="170"/>
      <c r="AF296" s="170"/>
    </row>
    <row r="297" spans="1:32" ht="16.5" x14ac:dyDescent="0.3">
      <c r="A297" s="169" t="s">
        <v>1026</v>
      </c>
      <c r="B297" s="169" t="s">
        <v>477</v>
      </c>
      <c r="C297" s="169" t="s">
        <v>1340</v>
      </c>
      <c r="D297" s="169" t="s">
        <v>1341</v>
      </c>
      <c r="E297" s="169"/>
      <c r="F297" s="169"/>
      <c r="G297" s="169"/>
      <c r="H297" s="169"/>
      <c r="I297" s="169" t="s">
        <v>1342</v>
      </c>
      <c r="J297" s="169"/>
      <c r="K297" s="169"/>
      <c r="L297" s="171"/>
      <c r="M297" s="171"/>
      <c r="N297" s="171"/>
      <c r="O297" s="171"/>
      <c r="P297" s="171"/>
      <c r="Q297" s="170"/>
      <c r="R297" s="170" t="s">
        <v>903</v>
      </c>
      <c r="S297" s="170"/>
      <c r="T297" s="170"/>
      <c r="U297" s="170"/>
      <c r="V297" s="170"/>
      <c r="W297" s="170"/>
      <c r="X297" s="170"/>
      <c r="Y297" s="170"/>
      <c r="Z297" s="170"/>
      <c r="AA297" s="170"/>
      <c r="AB297" s="170"/>
      <c r="AC297" s="170"/>
      <c r="AD297" s="170"/>
      <c r="AE297" s="170"/>
      <c r="AF297" s="170"/>
    </row>
    <row r="298" spans="1:32" ht="16.5" x14ac:dyDescent="0.3">
      <c r="A298" s="169" t="s">
        <v>975</v>
      </c>
      <c r="B298" s="169" t="s">
        <v>1330</v>
      </c>
      <c r="C298" s="169"/>
      <c r="D298" s="169"/>
      <c r="E298" s="169"/>
      <c r="F298" s="169"/>
      <c r="G298" s="169"/>
      <c r="H298" s="169"/>
      <c r="I298" s="169"/>
      <c r="J298" s="169"/>
      <c r="K298" s="169"/>
      <c r="L298" s="169"/>
      <c r="M298" s="169"/>
      <c r="N298" s="169"/>
      <c r="O298" s="169"/>
      <c r="P298" s="169"/>
      <c r="Q298" s="170"/>
      <c r="R298" s="170"/>
      <c r="S298" s="170"/>
      <c r="T298" s="170"/>
      <c r="U298" s="170"/>
      <c r="V298" s="170"/>
      <c r="W298" s="170"/>
      <c r="X298" s="170"/>
      <c r="Y298" s="170"/>
      <c r="Z298" s="170"/>
      <c r="AA298" s="170"/>
      <c r="AB298" s="170"/>
      <c r="AC298" s="170"/>
      <c r="AD298" s="170"/>
      <c r="AE298" s="170"/>
      <c r="AF298" s="170"/>
    </row>
    <row r="299" spans="1:32" ht="16.5" x14ac:dyDescent="0.3">
      <c r="A299" s="169" t="s">
        <v>1026</v>
      </c>
      <c r="B299" s="169" t="s">
        <v>478</v>
      </c>
      <c r="C299" s="169" t="s">
        <v>1343</v>
      </c>
      <c r="D299" s="169" t="s">
        <v>3391</v>
      </c>
      <c r="E299" s="169" t="s">
        <v>1344</v>
      </c>
      <c r="F299" s="169" t="s">
        <v>1345</v>
      </c>
      <c r="G299" s="169"/>
      <c r="H299" s="169"/>
      <c r="I299" s="169" t="s">
        <v>1346</v>
      </c>
      <c r="J299" s="169"/>
      <c r="K299" s="169"/>
      <c r="L299" s="169"/>
      <c r="M299" s="169"/>
      <c r="N299" s="169"/>
      <c r="O299" s="169"/>
      <c r="P299" s="169"/>
      <c r="Q299" s="170"/>
      <c r="R299" s="170" t="s">
        <v>903</v>
      </c>
      <c r="S299" s="170"/>
      <c r="T299" s="170"/>
      <c r="U299" s="170"/>
      <c r="V299" s="170"/>
      <c r="W299" s="170"/>
      <c r="X299" s="170"/>
      <c r="Y299" s="170"/>
      <c r="Z299" s="170"/>
      <c r="AA299" s="170"/>
      <c r="AB299" s="170"/>
      <c r="AC299" s="170"/>
      <c r="AD299" s="170"/>
      <c r="AE299" s="170"/>
      <c r="AF299" s="170"/>
    </row>
    <row r="300" spans="1:32" ht="16.5" x14ac:dyDescent="0.3">
      <c r="A300" s="169" t="s">
        <v>894</v>
      </c>
      <c r="B300" s="169" t="s">
        <v>792</v>
      </c>
      <c r="C300" s="169"/>
      <c r="D300" s="169"/>
      <c r="E300" s="169"/>
      <c r="F300" s="169"/>
      <c r="G300" s="169"/>
      <c r="H300" s="169"/>
      <c r="I300" s="169"/>
      <c r="J300" s="169"/>
      <c r="K300" s="169"/>
      <c r="L300" s="169" t="s">
        <v>1347</v>
      </c>
      <c r="M300" s="169"/>
      <c r="N300" s="169"/>
      <c r="O300" s="169"/>
      <c r="P300" s="169"/>
      <c r="Q300" s="170"/>
      <c r="R300" s="170"/>
      <c r="S300" s="170"/>
      <c r="T300" s="170"/>
      <c r="U300" s="170"/>
      <c r="V300" s="170"/>
      <c r="W300" s="170"/>
      <c r="X300" s="170"/>
      <c r="Y300" s="170"/>
      <c r="Z300" s="170"/>
      <c r="AA300" s="170"/>
      <c r="AB300" s="170"/>
      <c r="AC300" s="170"/>
      <c r="AD300" s="170"/>
      <c r="AE300" s="170"/>
      <c r="AF300" s="170"/>
    </row>
    <row r="301" spans="1:32" ht="16.5" x14ac:dyDescent="0.3">
      <c r="A301" s="169" t="s">
        <v>1026</v>
      </c>
      <c r="B301" s="169" t="s">
        <v>479</v>
      </c>
      <c r="C301" s="169" t="s">
        <v>3392</v>
      </c>
      <c r="D301" s="169" t="s">
        <v>3393</v>
      </c>
      <c r="E301" s="169" t="s">
        <v>1348</v>
      </c>
      <c r="F301" s="169" t="s">
        <v>1345</v>
      </c>
      <c r="G301" s="169"/>
      <c r="H301" s="169"/>
      <c r="I301" s="169" t="s">
        <v>1349</v>
      </c>
      <c r="J301" s="169"/>
      <c r="K301" s="169"/>
      <c r="L301" s="171"/>
      <c r="M301" s="171"/>
      <c r="N301" s="171"/>
      <c r="O301" s="171"/>
      <c r="P301" s="171"/>
      <c r="Q301" s="170"/>
      <c r="R301" s="170" t="s">
        <v>903</v>
      </c>
      <c r="S301" s="170"/>
      <c r="T301" s="170"/>
      <c r="U301" s="170"/>
      <c r="V301" s="170"/>
      <c r="W301" s="170"/>
      <c r="X301" s="170"/>
      <c r="Y301" s="170"/>
      <c r="Z301" s="170"/>
      <c r="AA301" s="170"/>
      <c r="AB301" s="170"/>
      <c r="AC301" s="170"/>
      <c r="AD301" s="170"/>
      <c r="AE301" s="170"/>
      <c r="AF301" s="170"/>
    </row>
    <row r="302" spans="1:32" ht="16.5" x14ac:dyDescent="0.3">
      <c r="A302" s="169" t="s">
        <v>894</v>
      </c>
      <c r="B302" s="169" t="s">
        <v>698</v>
      </c>
      <c r="C302" s="169"/>
      <c r="D302" s="169"/>
      <c r="E302" s="169"/>
      <c r="F302" s="169"/>
      <c r="G302" s="169"/>
      <c r="H302" s="169"/>
      <c r="I302" s="169"/>
      <c r="J302" s="169"/>
      <c r="K302" s="169"/>
      <c r="L302" s="169" t="s">
        <v>1350</v>
      </c>
      <c r="M302" s="169"/>
      <c r="N302" s="169"/>
      <c r="O302" s="169"/>
      <c r="P302" s="169"/>
      <c r="Q302" s="170"/>
      <c r="R302" s="170"/>
      <c r="S302" s="170"/>
      <c r="T302" s="170"/>
      <c r="U302" s="170"/>
      <c r="V302" s="170"/>
      <c r="W302" s="170"/>
      <c r="X302" s="170"/>
      <c r="Y302" s="170"/>
      <c r="Z302" s="170"/>
      <c r="AA302" s="170"/>
      <c r="AB302" s="170"/>
      <c r="AC302" s="170"/>
      <c r="AD302" s="170"/>
      <c r="AE302" s="170"/>
      <c r="AF302" s="170"/>
    </row>
    <row r="303" spans="1:32" ht="16.5" x14ac:dyDescent="0.3">
      <c r="A303" s="169" t="s">
        <v>894</v>
      </c>
      <c r="B303" s="169" t="s">
        <v>480</v>
      </c>
      <c r="C303" s="169"/>
      <c r="D303" s="169"/>
      <c r="E303" s="169"/>
      <c r="F303" s="169"/>
      <c r="G303" s="169"/>
      <c r="H303" s="169"/>
      <c r="I303" s="169"/>
      <c r="J303" s="169"/>
      <c r="K303" s="169"/>
      <c r="L303" s="169" t="s">
        <v>1351</v>
      </c>
      <c r="M303" s="169"/>
      <c r="N303" s="169"/>
      <c r="O303" s="169"/>
      <c r="P303" s="169"/>
      <c r="Q303" s="170"/>
      <c r="R303" s="170"/>
      <c r="S303" s="170"/>
      <c r="T303" s="170"/>
      <c r="U303" s="170"/>
      <c r="V303" s="170"/>
      <c r="W303" s="170"/>
      <c r="X303" s="170"/>
      <c r="Y303" s="170"/>
      <c r="Z303" s="170"/>
      <c r="AA303" s="170"/>
      <c r="AB303" s="170"/>
      <c r="AC303" s="170"/>
      <c r="AD303" s="170"/>
      <c r="AE303" s="170"/>
      <c r="AF303" s="170"/>
    </row>
    <row r="304" spans="1:32" ht="16.5" x14ac:dyDescent="0.3">
      <c r="A304" s="169" t="s">
        <v>975</v>
      </c>
      <c r="B304" s="169" t="s">
        <v>1305</v>
      </c>
      <c r="C304" s="169"/>
      <c r="D304" s="169"/>
      <c r="E304" s="169"/>
      <c r="F304" s="169"/>
      <c r="G304" s="169"/>
      <c r="H304" s="169"/>
      <c r="I304" s="169"/>
      <c r="J304" s="169"/>
      <c r="K304" s="169"/>
      <c r="L304" s="169"/>
      <c r="M304" s="169"/>
      <c r="N304" s="169"/>
      <c r="O304" s="169"/>
      <c r="P304" s="169"/>
      <c r="Q304" s="170"/>
      <c r="R304" s="170"/>
      <c r="S304" s="170"/>
      <c r="T304" s="170"/>
      <c r="U304" s="170"/>
      <c r="V304" s="170"/>
      <c r="W304" s="170"/>
      <c r="X304" s="170"/>
      <c r="Y304" s="170"/>
      <c r="Z304" s="170"/>
      <c r="AA304" s="170"/>
      <c r="AB304" s="170"/>
      <c r="AC304" s="170"/>
      <c r="AD304" s="170"/>
      <c r="AE304" s="170"/>
      <c r="AF304" s="170"/>
    </row>
    <row r="305" spans="1:32" ht="16.5" x14ac:dyDescent="0.3">
      <c r="A305" s="169"/>
      <c r="B305" s="169"/>
      <c r="C305" s="169"/>
      <c r="D305" s="169"/>
      <c r="E305" s="169"/>
      <c r="F305" s="169"/>
      <c r="G305" s="169"/>
      <c r="H305" s="169"/>
      <c r="I305" s="169"/>
      <c r="J305" s="169"/>
      <c r="K305" s="169"/>
      <c r="L305" s="169"/>
      <c r="M305" s="169"/>
      <c r="N305" s="169"/>
      <c r="O305" s="169"/>
      <c r="P305" s="169"/>
      <c r="Q305" s="170"/>
      <c r="R305" s="170"/>
      <c r="S305" s="170"/>
      <c r="T305" s="170"/>
      <c r="U305" s="170"/>
      <c r="V305" s="170"/>
      <c r="W305" s="170"/>
      <c r="X305" s="170"/>
      <c r="Y305" s="170"/>
      <c r="Z305" s="170"/>
      <c r="AA305" s="170"/>
      <c r="AB305" s="170"/>
      <c r="AC305" s="170"/>
      <c r="AD305" s="170"/>
      <c r="AE305" s="170"/>
      <c r="AF305" s="170"/>
    </row>
    <row r="306" spans="1:32" ht="16.5" x14ac:dyDescent="0.3">
      <c r="A306" s="169" t="s">
        <v>896</v>
      </c>
      <c r="B306" s="169" t="s">
        <v>1352</v>
      </c>
      <c r="C306" s="169"/>
      <c r="D306" s="169"/>
      <c r="E306" s="169"/>
      <c r="F306" s="169"/>
      <c r="G306" s="169"/>
      <c r="H306" s="169"/>
      <c r="I306" s="169"/>
      <c r="J306" s="169"/>
      <c r="K306" s="169"/>
      <c r="L306" s="169"/>
      <c r="M306" s="169"/>
      <c r="N306" s="169"/>
      <c r="O306" s="169"/>
      <c r="P306" s="169"/>
      <c r="Q306" s="170"/>
      <c r="R306" s="170"/>
      <c r="S306" s="170"/>
      <c r="T306" s="170"/>
      <c r="U306" s="170"/>
      <c r="V306" s="170"/>
      <c r="W306" s="170"/>
      <c r="X306" s="170"/>
      <c r="Y306" s="170"/>
      <c r="Z306" s="170"/>
      <c r="AA306" s="170"/>
      <c r="AB306" s="170"/>
      <c r="AC306" s="170"/>
      <c r="AD306" s="170"/>
      <c r="AE306" s="170"/>
      <c r="AF306" s="170"/>
    </row>
    <row r="307" spans="1:32" ht="16.5" x14ac:dyDescent="0.3">
      <c r="A307" s="169" t="s">
        <v>1031</v>
      </c>
      <c r="B307" s="169" t="s">
        <v>699</v>
      </c>
      <c r="C307" s="169" t="s">
        <v>1353</v>
      </c>
      <c r="D307" s="169" t="s">
        <v>1354</v>
      </c>
      <c r="E307" s="169"/>
      <c r="F307" s="169"/>
      <c r="G307" s="169"/>
      <c r="H307" s="169"/>
      <c r="I307" s="169"/>
      <c r="J307" s="169"/>
      <c r="K307" s="169"/>
      <c r="L307" s="169"/>
      <c r="M307" s="169"/>
      <c r="N307" s="169"/>
      <c r="O307" s="169"/>
      <c r="P307" s="169"/>
      <c r="Q307" s="170"/>
      <c r="R307" s="170" t="s">
        <v>903</v>
      </c>
      <c r="S307" s="170"/>
      <c r="T307" s="170"/>
      <c r="U307" s="170"/>
      <c r="V307" s="170"/>
      <c r="W307" s="170"/>
      <c r="X307" s="170"/>
      <c r="Y307" s="170"/>
      <c r="Z307" s="170"/>
      <c r="AA307" s="170"/>
      <c r="AB307" s="170"/>
      <c r="AC307" s="170"/>
      <c r="AD307" s="170"/>
      <c r="AE307" s="170"/>
      <c r="AF307" s="170"/>
    </row>
    <row r="308" spans="1:32" ht="16.5" x14ac:dyDescent="0.3">
      <c r="A308" s="169" t="s">
        <v>1355</v>
      </c>
      <c r="B308" s="169" t="s">
        <v>700</v>
      </c>
      <c r="C308" s="169" t="s">
        <v>1356</v>
      </c>
      <c r="D308" s="169" t="s">
        <v>1357</v>
      </c>
      <c r="E308" s="169"/>
      <c r="F308" s="169"/>
      <c r="G308" s="169"/>
      <c r="H308" s="169"/>
      <c r="I308" s="169" t="s">
        <v>1358</v>
      </c>
      <c r="J308" s="169"/>
      <c r="K308" s="169"/>
      <c r="L308" s="171"/>
      <c r="M308" s="171"/>
      <c r="N308" s="171"/>
      <c r="O308" s="171"/>
      <c r="P308" s="171"/>
      <c r="Q308" s="170"/>
      <c r="R308" s="170" t="s">
        <v>903</v>
      </c>
      <c r="S308" s="170"/>
      <c r="T308" s="170"/>
      <c r="U308" s="170"/>
      <c r="V308" s="170"/>
      <c r="W308" s="170"/>
      <c r="X308" s="170"/>
      <c r="Y308" s="170"/>
      <c r="Z308" s="170"/>
      <c r="AA308" s="170"/>
      <c r="AB308" s="170"/>
      <c r="AC308" s="170"/>
      <c r="AD308" s="170"/>
      <c r="AE308" s="170"/>
      <c r="AF308" s="170"/>
    </row>
    <row r="309" spans="1:32" ht="16.5" x14ac:dyDescent="0.3">
      <c r="A309" s="169"/>
      <c r="B309" s="169"/>
      <c r="C309" s="169"/>
      <c r="D309" s="169"/>
      <c r="E309" s="169"/>
      <c r="F309" s="169"/>
      <c r="G309" s="169"/>
      <c r="H309" s="169"/>
      <c r="I309" s="169"/>
      <c r="J309" s="169"/>
      <c r="K309" s="169"/>
      <c r="L309" s="171"/>
      <c r="M309" s="171"/>
      <c r="N309" s="171"/>
      <c r="O309" s="171"/>
      <c r="P309" s="171"/>
      <c r="Q309" s="170"/>
      <c r="R309" s="170"/>
      <c r="S309" s="170"/>
      <c r="T309" s="170"/>
      <c r="U309" s="170"/>
      <c r="V309" s="170"/>
      <c r="W309" s="170"/>
      <c r="X309" s="170"/>
      <c r="Y309" s="170"/>
      <c r="Z309" s="170"/>
      <c r="AA309" s="170"/>
      <c r="AB309" s="170"/>
      <c r="AC309" s="170"/>
      <c r="AD309" s="170"/>
      <c r="AE309" s="170"/>
      <c r="AF309" s="170"/>
    </row>
    <row r="310" spans="1:32" ht="16.5" x14ac:dyDescent="0.3">
      <c r="A310" s="169"/>
      <c r="B310" s="169"/>
      <c r="C310" s="169"/>
      <c r="D310" s="169"/>
      <c r="E310" s="169"/>
      <c r="F310" s="169"/>
      <c r="G310" s="169"/>
      <c r="H310" s="169"/>
      <c r="I310" s="169"/>
      <c r="J310" s="169"/>
      <c r="K310" s="169"/>
      <c r="L310" s="171"/>
      <c r="M310" s="171"/>
      <c r="N310" s="171"/>
      <c r="O310" s="171"/>
      <c r="P310" s="171"/>
      <c r="Q310" s="170"/>
      <c r="R310" s="170"/>
      <c r="S310" s="170"/>
      <c r="T310" s="170"/>
      <c r="U310" s="170"/>
      <c r="V310" s="170"/>
      <c r="W310" s="170"/>
      <c r="X310" s="170"/>
      <c r="Y310" s="170"/>
      <c r="Z310" s="170"/>
      <c r="AA310" s="170"/>
      <c r="AB310" s="170"/>
      <c r="AC310" s="170"/>
      <c r="AD310" s="170"/>
      <c r="AE310" s="170"/>
      <c r="AF310" s="170"/>
    </row>
    <row r="311" spans="1:32" ht="16.5" x14ac:dyDescent="0.3">
      <c r="A311" s="169" t="s">
        <v>1031</v>
      </c>
      <c r="B311" s="169" t="s">
        <v>481</v>
      </c>
      <c r="C311" s="169" t="s">
        <v>1359</v>
      </c>
      <c r="D311" s="169" t="s">
        <v>1360</v>
      </c>
      <c r="E311" s="169" t="s">
        <v>1361</v>
      </c>
      <c r="F311" s="169" t="s">
        <v>1362</v>
      </c>
      <c r="G311" s="169"/>
      <c r="H311" s="169"/>
      <c r="I311" s="169"/>
      <c r="J311" s="169"/>
      <c r="K311" s="169"/>
      <c r="L311" s="169"/>
      <c r="M311" s="169"/>
      <c r="N311" s="169"/>
      <c r="O311" s="169"/>
      <c r="P311" s="169"/>
      <c r="Q311" s="170"/>
      <c r="R311" s="170" t="s">
        <v>903</v>
      </c>
      <c r="S311" s="170"/>
      <c r="T311" s="170"/>
      <c r="U311" s="170"/>
      <c r="V311" s="170"/>
      <c r="W311" s="170"/>
      <c r="X311" s="170"/>
      <c r="Y311" s="170"/>
      <c r="Z311" s="170"/>
      <c r="AA311" s="170"/>
      <c r="AB311" s="170"/>
      <c r="AC311" s="170"/>
      <c r="AD311" s="170"/>
      <c r="AE311" s="170"/>
      <c r="AF311" s="170"/>
    </row>
    <row r="312" spans="1:32" ht="16.5" x14ac:dyDescent="0.3">
      <c r="A312" s="169" t="s">
        <v>1363</v>
      </c>
      <c r="B312" s="169" t="s">
        <v>482</v>
      </c>
      <c r="C312" s="169" t="s">
        <v>1364</v>
      </c>
      <c r="D312" s="169" t="s">
        <v>1365</v>
      </c>
      <c r="E312" s="169"/>
      <c r="F312" s="169"/>
      <c r="G312" s="169"/>
      <c r="H312" s="169"/>
      <c r="I312" s="169" t="s">
        <v>1366</v>
      </c>
      <c r="J312" s="169"/>
      <c r="K312" s="169"/>
      <c r="L312" s="169"/>
      <c r="M312" s="169"/>
      <c r="N312" s="169"/>
      <c r="O312" s="169"/>
      <c r="P312" s="169"/>
      <c r="Q312" s="170"/>
      <c r="R312" s="170" t="s">
        <v>903</v>
      </c>
      <c r="S312" s="170"/>
      <c r="T312" s="170"/>
      <c r="U312" s="170"/>
      <c r="V312" s="170"/>
      <c r="W312" s="170"/>
      <c r="X312" s="170"/>
      <c r="Y312" s="170"/>
      <c r="Z312" s="170"/>
      <c r="AA312" s="170"/>
      <c r="AB312" s="170"/>
      <c r="AC312" s="170"/>
      <c r="AD312" s="170"/>
      <c r="AE312" s="170"/>
      <c r="AF312" s="170"/>
    </row>
    <row r="313" spans="1:32" ht="16.5" x14ac:dyDescent="0.3">
      <c r="A313" s="169" t="s">
        <v>907</v>
      </c>
      <c r="B313" s="169" t="s">
        <v>493</v>
      </c>
      <c r="C313" s="169" t="s">
        <v>1113</v>
      </c>
      <c r="D313" s="169" t="s">
        <v>1367</v>
      </c>
      <c r="E313" s="169"/>
      <c r="F313" s="169"/>
      <c r="G313" s="169"/>
      <c r="H313" s="169"/>
      <c r="I313" s="169" t="s">
        <v>1368</v>
      </c>
      <c r="J313" s="169"/>
      <c r="K313" s="169"/>
      <c r="L313" s="169"/>
      <c r="M313" s="169"/>
      <c r="N313" s="169"/>
      <c r="O313" s="169"/>
      <c r="P313" s="169"/>
      <c r="Q313" s="170"/>
      <c r="R313" s="170" t="s">
        <v>903</v>
      </c>
      <c r="S313" s="170"/>
      <c r="T313" s="170"/>
      <c r="U313" s="170"/>
      <c r="V313" s="170"/>
      <c r="W313" s="170"/>
      <c r="X313" s="170"/>
      <c r="Y313" s="170"/>
      <c r="Z313" s="170"/>
      <c r="AA313" s="170"/>
      <c r="AB313" s="170"/>
      <c r="AC313" s="170"/>
      <c r="AD313" s="170"/>
      <c r="AE313" s="170"/>
      <c r="AF313" s="170"/>
    </row>
    <row r="314" spans="1:32" ht="16.5" x14ac:dyDescent="0.3">
      <c r="A314" s="169" t="s">
        <v>975</v>
      </c>
      <c r="B314" s="169" t="s">
        <v>1352</v>
      </c>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c r="AA314" s="169"/>
      <c r="AB314" s="169"/>
      <c r="AC314" s="169"/>
      <c r="AD314" s="169"/>
      <c r="AE314" s="169"/>
      <c r="AF314" s="169"/>
    </row>
    <row r="315" spans="1:32" ht="16.5" x14ac:dyDescent="0.3">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c r="AA315" s="169"/>
      <c r="AB315" s="169"/>
      <c r="AC315" s="169"/>
      <c r="AD315" s="169"/>
      <c r="AE315" s="169"/>
      <c r="AF315" s="169"/>
    </row>
    <row r="316" spans="1:32" ht="16.5" x14ac:dyDescent="0.3">
      <c r="A316" s="169" t="s">
        <v>975</v>
      </c>
      <c r="B316" s="169" t="s">
        <v>1303</v>
      </c>
      <c r="C316" s="169"/>
      <c r="D316" s="169"/>
      <c r="E316" s="169"/>
      <c r="F316" s="169"/>
      <c r="G316" s="169"/>
      <c r="H316" s="169"/>
      <c r="I316" s="169"/>
      <c r="J316" s="169"/>
      <c r="K316" s="169"/>
      <c r="L316" s="171"/>
      <c r="M316" s="171"/>
      <c r="N316" s="171"/>
      <c r="O316" s="171"/>
      <c r="P316" s="171"/>
      <c r="Q316" s="171"/>
      <c r="R316" s="171"/>
      <c r="S316" s="171"/>
      <c r="T316" s="171"/>
      <c r="U316" s="171"/>
      <c r="V316" s="171"/>
      <c r="W316" s="171"/>
      <c r="X316" s="171"/>
      <c r="Y316" s="171"/>
      <c r="Z316" s="171"/>
      <c r="AA316" s="171"/>
      <c r="AB316" s="171"/>
      <c r="AC316" s="171"/>
      <c r="AD316" s="171"/>
      <c r="AE316" s="171"/>
      <c r="AF316" s="171"/>
    </row>
    <row r="317" spans="1:32" ht="16.5" x14ac:dyDescent="0.3">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c r="AA317" s="169"/>
      <c r="AB317" s="169"/>
      <c r="AC317" s="169"/>
      <c r="AD317" s="169"/>
      <c r="AE317" s="169"/>
      <c r="AF317" s="169"/>
    </row>
    <row r="318" spans="1:32" ht="16.5" x14ac:dyDescent="0.3">
      <c r="A318" s="169" t="s">
        <v>975</v>
      </c>
      <c r="B318" s="169" t="s">
        <v>1293</v>
      </c>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c r="AA318" s="169"/>
      <c r="AB318" s="169"/>
      <c r="AC318" s="169"/>
      <c r="AD318" s="169"/>
      <c r="AE318" s="169"/>
      <c r="AF318" s="169"/>
    </row>
    <row r="319" spans="1:32" ht="16.5" x14ac:dyDescent="0.3">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c r="AA319" s="169"/>
      <c r="AB319" s="169"/>
      <c r="AC319" s="169"/>
      <c r="AD319" s="169"/>
      <c r="AE319" s="169"/>
      <c r="AF319" s="169"/>
    </row>
    <row r="320" spans="1:32" ht="16.5" x14ac:dyDescent="0.3">
      <c r="A320" s="169" t="s">
        <v>1369</v>
      </c>
      <c r="B320" s="169" t="s">
        <v>95</v>
      </c>
      <c r="C320" s="169" t="s">
        <v>1370</v>
      </c>
      <c r="D320" s="169" t="s">
        <v>1371</v>
      </c>
      <c r="E320" s="169"/>
      <c r="F320" s="169"/>
      <c r="G320" s="169"/>
      <c r="H320" s="169"/>
      <c r="I320" s="169"/>
      <c r="J320" s="169"/>
      <c r="K320" s="169"/>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row>
    <row r="321" spans="1:32" ht="16.5" x14ac:dyDescent="0.3">
      <c r="A321" s="169" t="s">
        <v>907</v>
      </c>
      <c r="B321" s="169" t="s">
        <v>100</v>
      </c>
      <c r="C321" s="169" t="s">
        <v>1372</v>
      </c>
      <c r="D321" s="169" t="s">
        <v>1373</v>
      </c>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c r="AB321" s="169"/>
      <c r="AC321" s="169"/>
      <c r="AD321" s="169"/>
      <c r="AE321" s="169"/>
      <c r="AF321" s="169"/>
    </row>
    <row r="322" spans="1:32" ht="16.5" x14ac:dyDescent="0.3">
      <c r="A322" s="169" t="s">
        <v>975</v>
      </c>
      <c r="B322" s="169" t="s">
        <v>976</v>
      </c>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c r="AA322" s="169"/>
      <c r="AB322" s="169"/>
      <c r="AC322" s="169"/>
      <c r="AD322" s="169"/>
      <c r="AE322" s="169"/>
      <c r="AF322" s="169"/>
    </row>
    <row r="323" spans="1:32" ht="16.5" x14ac:dyDescent="0.3">
      <c r="A323" s="169" t="s">
        <v>966</v>
      </c>
      <c r="B323" s="169" t="s">
        <v>101</v>
      </c>
      <c r="C323" s="169" t="s">
        <v>1374</v>
      </c>
      <c r="D323" s="169" t="s">
        <v>1375</v>
      </c>
      <c r="E323" s="169"/>
      <c r="F323" s="169"/>
      <c r="G323" s="169"/>
      <c r="H323" s="169"/>
      <c r="I323" s="169"/>
      <c r="J323" s="169"/>
      <c r="K323" s="169"/>
      <c r="L323" s="171"/>
      <c r="M323" s="171"/>
      <c r="N323" s="171"/>
      <c r="O323" s="171"/>
      <c r="P323" s="171"/>
      <c r="Q323" s="171"/>
      <c r="R323" s="171"/>
      <c r="S323" s="171"/>
      <c r="T323" s="171"/>
      <c r="U323" s="171"/>
      <c r="V323" s="171"/>
      <c r="W323" s="171"/>
      <c r="X323" s="171"/>
      <c r="Y323" s="171"/>
      <c r="Z323" s="171"/>
      <c r="AA323" s="171"/>
      <c r="AB323" s="171"/>
      <c r="AC323" s="171"/>
      <c r="AD323" s="171"/>
      <c r="AE323" s="171"/>
      <c r="AF323" s="171"/>
    </row>
    <row r="324" spans="1:32" ht="16.5" x14ac:dyDescent="0.3">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c r="AA324" s="169"/>
      <c r="AB324" s="169"/>
      <c r="AC324" s="169"/>
      <c r="AD324" s="169"/>
      <c r="AE324" s="169"/>
      <c r="AF324" s="169"/>
    </row>
    <row r="325" spans="1:32" ht="16.5" x14ac:dyDescent="0.3">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row>
    <row r="326" spans="1:32" ht="16.5" x14ac:dyDescent="0.3">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c r="AA326" s="169"/>
      <c r="AB326" s="169"/>
      <c r="AC326" s="169"/>
      <c r="AD326" s="169"/>
      <c r="AE326" s="169"/>
      <c r="AF326" s="169"/>
    </row>
    <row r="327" spans="1:32" ht="16.5" x14ac:dyDescent="0.3">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c r="AA327" s="169"/>
      <c r="AB327" s="169"/>
      <c r="AC327" s="169"/>
      <c r="AD327" s="169"/>
      <c r="AE327" s="169"/>
      <c r="AF327" s="169"/>
    </row>
    <row r="328" spans="1:32" ht="16.5" x14ac:dyDescent="0.3">
      <c r="A328" s="169"/>
      <c r="B328" s="169"/>
      <c r="C328" s="169"/>
      <c r="D328" s="169"/>
      <c r="E328" s="169"/>
      <c r="F328" s="169"/>
      <c r="G328" s="169"/>
      <c r="H328" s="169"/>
      <c r="I328" s="169"/>
      <c r="J328" s="169"/>
      <c r="K328" s="169"/>
      <c r="L328" s="171"/>
      <c r="M328" s="171"/>
      <c r="N328" s="171"/>
      <c r="O328" s="171"/>
      <c r="P328" s="171"/>
      <c r="Q328" s="171"/>
      <c r="R328" s="171"/>
      <c r="S328" s="171"/>
      <c r="T328" s="171"/>
      <c r="U328" s="171"/>
      <c r="V328" s="171"/>
      <c r="W328" s="171"/>
      <c r="X328" s="171"/>
      <c r="Y328" s="171"/>
      <c r="Z328" s="171"/>
      <c r="AA328" s="171"/>
      <c r="AB328" s="171"/>
      <c r="AC328" s="171"/>
      <c r="AD328" s="171"/>
      <c r="AE328" s="171"/>
      <c r="AF328" s="171"/>
    </row>
    <row r="329" spans="1:32" ht="16.5" x14ac:dyDescent="0.3">
      <c r="A329" s="169"/>
      <c r="B329" s="169"/>
      <c r="C329" s="169"/>
      <c r="D329" s="169"/>
      <c r="E329" s="169"/>
      <c r="F329" s="169"/>
      <c r="G329" s="169"/>
      <c r="H329" s="169"/>
      <c r="I329" s="169"/>
      <c r="J329" s="169"/>
      <c r="K329" s="169"/>
    </row>
    <row r="330" spans="1:32" ht="16.5" x14ac:dyDescent="0.3">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row>
    <row r="331" spans="1:32" ht="16.5" x14ac:dyDescent="0.3">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169"/>
    </row>
    <row r="332" spans="1:32" ht="16.5" x14ac:dyDescent="0.3">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row>
    <row r="333" spans="1:32" ht="16.5" x14ac:dyDescent="0.3">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c r="AA333" s="169"/>
      <c r="AB333" s="169"/>
      <c r="AC333" s="169"/>
      <c r="AD333" s="169"/>
      <c r="AE333" s="169"/>
      <c r="AF333" s="169"/>
    </row>
    <row r="334" spans="1:32" ht="16.5" x14ac:dyDescent="0.3">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c r="AA334" s="169"/>
      <c r="AB334" s="169"/>
      <c r="AC334" s="169"/>
      <c r="AD334" s="169"/>
      <c r="AE334" s="169"/>
      <c r="AF334" s="169"/>
    </row>
    <row r="335" spans="1:32" ht="16.5" x14ac:dyDescent="0.3">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c r="AA335" s="169"/>
      <c r="AB335" s="169"/>
      <c r="AC335" s="169"/>
      <c r="AD335" s="169"/>
      <c r="AE335" s="169"/>
      <c r="AF335" s="169"/>
    </row>
    <row r="336" spans="1:32" ht="16.5" x14ac:dyDescent="0.3">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c r="AA336" s="169"/>
      <c r="AB336" s="169"/>
      <c r="AC336" s="169"/>
      <c r="AD336" s="169"/>
      <c r="AE336" s="169"/>
      <c r="AF336" s="169"/>
    </row>
    <row r="337" spans="1:32" ht="16.5" x14ac:dyDescent="0.3">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c r="AB337" s="169"/>
      <c r="AC337" s="169"/>
      <c r="AD337" s="169"/>
      <c r="AE337" s="169"/>
      <c r="AF337" s="169"/>
    </row>
    <row r="338" spans="1:32" ht="16.5" x14ac:dyDescent="0.3">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c r="AB338" s="169"/>
      <c r="AC338" s="169"/>
      <c r="AD338" s="169"/>
      <c r="AE338" s="169"/>
      <c r="AF338" s="169"/>
    </row>
    <row r="339" spans="1:32" ht="16.5" x14ac:dyDescent="0.3">
      <c r="A339" s="169"/>
      <c r="B339" s="169"/>
      <c r="C339" s="169"/>
      <c r="D339" s="169"/>
      <c r="E339" s="169"/>
      <c r="F339" s="169"/>
      <c r="G339" s="169"/>
      <c r="H339" s="169"/>
      <c r="I339" s="169"/>
      <c r="J339" s="169"/>
      <c r="K339" s="169"/>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row>
    <row r="340" spans="1:32" ht="16.5" x14ac:dyDescent="0.3">
      <c r="A340" s="169"/>
      <c r="B340" s="169"/>
      <c r="C340" s="169"/>
      <c r="D340" s="169"/>
      <c r="E340" s="169"/>
      <c r="F340" s="169"/>
      <c r="G340" s="169"/>
      <c r="H340" s="169"/>
      <c r="I340" s="169"/>
      <c r="J340" s="169"/>
      <c r="K340" s="169"/>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row>
    <row r="341" spans="1:32" ht="16.5" x14ac:dyDescent="0.3">
      <c r="A341" s="169"/>
      <c r="B341" s="169"/>
      <c r="C341" s="169"/>
      <c r="D341" s="169"/>
      <c r="E341" s="169"/>
      <c r="F341" s="169"/>
      <c r="G341" s="169"/>
      <c r="H341" s="169"/>
      <c r="I341" s="169"/>
      <c r="J341" s="169"/>
      <c r="K341" s="169"/>
      <c r="L341" s="171"/>
      <c r="M341" s="171"/>
      <c r="N341" s="171"/>
      <c r="O341" s="171"/>
      <c r="P341" s="171"/>
      <c r="Q341" s="171"/>
      <c r="R341" s="171"/>
      <c r="S341" s="171"/>
      <c r="T341" s="171"/>
      <c r="U341" s="171"/>
      <c r="V341" s="171"/>
      <c r="W341" s="171"/>
      <c r="X341" s="171"/>
      <c r="Y341" s="171"/>
      <c r="Z341" s="171"/>
      <c r="AA341" s="171"/>
      <c r="AB341" s="171"/>
      <c r="AC341" s="171"/>
      <c r="AD341" s="171"/>
      <c r="AE341" s="171"/>
      <c r="AF341" s="171"/>
    </row>
    <row r="342" spans="1:32" ht="16.5" x14ac:dyDescent="0.3">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c r="AB342" s="169"/>
      <c r="AC342" s="169"/>
      <c r="AD342" s="169"/>
      <c r="AE342" s="169"/>
      <c r="AF342" s="169"/>
    </row>
    <row r="343" spans="1:32" ht="16.5" x14ac:dyDescent="0.3">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c r="AB343" s="169"/>
      <c r="AC343" s="169"/>
      <c r="AD343" s="169"/>
      <c r="AE343" s="169"/>
      <c r="AF343" s="169"/>
    </row>
    <row r="344" spans="1:32" ht="16.5" x14ac:dyDescent="0.3">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169"/>
    </row>
    <row r="345" spans="1:32" ht="16.5" x14ac:dyDescent="0.3">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c r="AB345" s="169"/>
      <c r="AC345" s="169"/>
      <c r="AD345" s="169"/>
      <c r="AE345" s="169"/>
      <c r="AF345" s="169"/>
    </row>
    <row r="346" spans="1:32" ht="16.5" x14ac:dyDescent="0.3">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c r="AB346" s="169"/>
      <c r="AC346" s="169"/>
      <c r="AD346" s="169"/>
      <c r="AE346" s="169"/>
      <c r="AF346" s="169"/>
    </row>
    <row r="347" spans="1:32" ht="16.5" x14ac:dyDescent="0.3">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c r="AB347" s="169"/>
      <c r="AC347" s="169"/>
      <c r="AD347" s="169"/>
      <c r="AE347" s="169"/>
      <c r="AF347" s="169"/>
    </row>
    <row r="348" spans="1:32" ht="16.5" x14ac:dyDescent="0.3">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c r="AA348" s="169"/>
      <c r="AB348" s="169"/>
      <c r="AC348" s="169"/>
      <c r="AD348" s="169"/>
      <c r="AE348" s="169"/>
      <c r="AF348" s="169"/>
    </row>
    <row r="349" spans="1:32" ht="16.5" x14ac:dyDescent="0.3">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c r="AB349" s="169"/>
      <c r="AC349" s="169"/>
      <c r="AD349" s="169"/>
      <c r="AE349" s="169"/>
      <c r="AF349" s="169"/>
    </row>
    <row r="350" spans="1:32" ht="16.5" x14ac:dyDescent="0.3">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row>
    <row r="351" spans="1:32" ht="16.5" x14ac:dyDescent="0.3">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row>
    <row r="352" spans="1:32" ht="16.5" x14ac:dyDescent="0.3">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row>
    <row r="353" spans="1:32" ht="16.5" x14ac:dyDescent="0.3">
      <c r="A353" s="169"/>
      <c r="B353" s="169"/>
      <c r="C353" s="169"/>
      <c r="D353" s="169"/>
      <c r="E353" s="169"/>
      <c r="F353" s="169"/>
      <c r="G353" s="169"/>
      <c r="H353" s="169"/>
      <c r="I353" s="169"/>
      <c r="J353" s="169"/>
      <c r="K353" s="169"/>
      <c r="L353" s="171"/>
      <c r="M353" s="171"/>
      <c r="N353" s="171"/>
      <c r="O353" s="171"/>
      <c r="P353" s="171"/>
      <c r="Q353" s="171"/>
      <c r="R353" s="171"/>
      <c r="S353" s="171"/>
      <c r="T353" s="171"/>
      <c r="U353" s="171"/>
      <c r="V353" s="171"/>
      <c r="W353" s="171"/>
      <c r="X353" s="171"/>
      <c r="Y353" s="171"/>
      <c r="Z353" s="171"/>
      <c r="AA353" s="171"/>
      <c r="AB353" s="171"/>
      <c r="AC353" s="171"/>
      <c r="AD353" s="171"/>
      <c r="AE353" s="171"/>
      <c r="AF353" s="171"/>
    </row>
    <row r="354" spans="1:32" ht="16.5" x14ac:dyDescent="0.3">
      <c r="A354" s="169"/>
      <c r="B354" s="169"/>
      <c r="C354" s="169"/>
      <c r="D354" s="169"/>
      <c r="E354" s="169"/>
      <c r="F354" s="169"/>
      <c r="G354" s="169"/>
      <c r="H354" s="169"/>
      <c r="I354" s="169"/>
      <c r="J354" s="169"/>
      <c r="K354" s="169"/>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row>
    <row r="355" spans="1:32" ht="16.5" x14ac:dyDescent="0.3">
      <c r="A355" s="169"/>
      <c r="B355" s="169"/>
      <c r="C355" s="169"/>
      <c r="D355" s="169"/>
      <c r="E355" s="169"/>
      <c r="F355" s="169"/>
      <c r="G355" s="169"/>
      <c r="H355" s="169"/>
      <c r="I355" s="169"/>
      <c r="J355" s="169"/>
      <c r="K355" s="169"/>
      <c r="L355" s="171"/>
      <c r="M355" s="171"/>
      <c r="N355" s="171"/>
      <c r="O355" s="171"/>
      <c r="P355" s="171"/>
      <c r="Q355" s="171"/>
      <c r="R355" s="171"/>
      <c r="S355" s="171"/>
      <c r="T355" s="171"/>
      <c r="U355" s="171"/>
      <c r="V355" s="171"/>
      <c r="W355" s="171"/>
      <c r="X355" s="171"/>
      <c r="Y355" s="171"/>
      <c r="Z355" s="171"/>
      <c r="AA355" s="171"/>
      <c r="AB355" s="171"/>
      <c r="AC355" s="171"/>
      <c r="AD355" s="171"/>
      <c r="AE355" s="171"/>
      <c r="AF355" s="171"/>
    </row>
    <row r="356" spans="1:32" ht="16.5" x14ac:dyDescent="0.3">
      <c r="A356" s="169"/>
      <c r="B356" s="169"/>
      <c r="C356" s="169"/>
      <c r="D356" s="169"/>
      <c r="E356" s="169"/>
      <c r="F356" s="169"/>
      <c r="G356" s="169"/>
      <c r="H356" s="169"/>
      <c r="I356" s="169"/>
      <c r="J356" s="169"/>
      <c r="K356" s="169"/>
      <c r="L356" s="171"/>
      <c r="M356" s="171"/>
      <c r="N356" s="171"/>
      <c r="O356" s="171"/>
      <c r="P356" s="171"/>
      <c r="Q356" s="171"/>
      <c r="R356" s="171"/>
      <c r="S356" s="171"/>
      <c r="T356" s="171"/>
      <c r="U356" s="171"/>
      <c r="V356" s="171"/>
      <c r="W356" s="171"/>
      <c r="X356" s="171"/>
      <c r="Y356" s="171"/>
      <c r="Z356" s="171"/>
      <c r="AA356" s="171"/>
      <c r="AB356" s="171"/>
      <c r="AC356" s="171"/>
      <c r="AD356" s="171"/>
      <c r="AE356" s="171"/>
      <c r="AF356" s="171"/>
    </row>
    <row r="357" spans="1:32" ht="16.5" x14ac:dyDescent="0.3">
      <c r="A357" s="169"/>
      <c r="B357" s="169"/>
      <c r="C357" s="169"/>
      <c r="D357" s="169"/>
      <c r="E357" s="169"/>
      <c r="F357" s="169"/>
      <c r="G357" s="169"/>
      <c r="H357" s="169"/>
      <c r="I357" s="169"/>
      <c r="J357" s="169"/>
      <c r="K357" s="169"/>
      <c r="L357" s="171"/>
      <c r="M357" s="171"/>
      <c r="N357" s="171"/>
      <c r="O357" s="171"/>
      <c r="P357" s="171"/>
      <c r="Q357" s="171"/>
      <c r="R357" s="171"/>
      <c r="S357" s="171"/>
      <c r="T357" s="171"/>
      <c r="U357" s="171"/>
      <c r="V357" s="171"/>
      <c r="W357" s="171"/>
      <c r="X357" s="171"/>
      <c r="Y357" s="171"/>
      <c r="Z357" s="171"/>
      <c r="AA357" s="171"/>
      <c r="AB357" s="171"/>
      <c r="AC357" s="171"/>
      <c r="AD357" s="171"/>
      <c r="AE357" s="171"/>
      <c r="AF357" s="171"/>
    </row>
    <row r="358" spans="1:32" ht="16.5" x14ac:dyDescent="0.3">
      <c r="A358" s="169"/>
      <c r="B358" s="169"/>
      <c r="C358" s="169"/>
      <c r="D358" s="169"/>
      <c r="E358" s="169"/>
      <c r="F358" s="169"/>
      <c r="G358" s="169"/>
      <c r="H358" s="169"/>
      <c r="I358" s="169"/>
      <c r="J358" s="169"/>
      <c r="K358" s="169"/>
      <c r="L358" s="172"/>
      <c r="M358" s="172"/>
      <c r="N358" s="172"/>
      <c r="O358" s="172"/>
      <c r="P358" s="172"/>
      <c r="Q358" s="169"/>
      <c r="R358" s="172"/>
      <c r="S358" s="172"/>
      <c r="T358" s="172"/>
      <c r="U358" s="172"/>
      <c r="V358" s="172"/>
      <c r="W358" s="172"/>
      <c r="X358" s="172"/>
      <c r="Y358" s="172"/>
      <c r="Z358" s="172"/>
      <c r="AA358" s="172"/>
      <c r="AB358" s="172"/>
      <c r="AC358" s="172"/>
      <c r="AD358" s="172"/>
      <c r="AE358" s="172"/>
      <c r="AF358" s="172"/>
    </row>
    <row r="359" spans="1:32" ht="16.5" x14ac:dyDescent="0.3">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c r="AA359" s="169"/>
      <c r="AB359" s="169"/>
      <c r="AC359" s="169"/>
      <c r="AD359" s="169"/>
      <c r="AE359" s="169"/>
      <c r="AF359" s="169"/>
    </row>
    <row r="360" spans="1:32" ht="16.5" x14ac:dyDescent="0.3">
      <c r="A360" s="169"/>
      <c r="B360" s="169"/>
      <c r="C360" s="169"/>
      <c r="D360" s="169"/>
      <c r="E360" s="169"/>
      <c r="F360" s="169"/>
      <c r="G360" s="169"/>
      <c r="H360" s="169"/>
      <c r="I360" s="169"/>
      <c r="J360" s="169"/>
      <c r="K360" s="169"/>
      <c r="L360" s="172"/>
      <c r="M360" s="172"/>
      <c r="N360" s="172"/>
      <c r="O360" s="172"/>
      <c r="P360" s="172"/>
      <c r="Q360" s="172"/>
      <c r="R360" s="172"/>
      <c r="S360" s="172"/>
      <c r="T360" s="172"/>
      <c r="U360" s="172"/>
      <c r="V360" s="172"/>
      <c r="W360" s="172"/>
      <c r="X360" s="172"/>
      <c r="Y360" s="172"/>
      <c r="Z360" s="172"/>
      <c r="AA360" s="172"/>
      <c r="AB360" s="172"/>
      <c r="AC360" s="172"/>
      <c r="AD360" s="172"/>
      <c r="AE360" s="172"/>
      <c r="AF360" s="172"/>
    </row>
    <row r="361" spans="1:32" ht="16.5" x14ac:dyDescent="0.3">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c r="AA361" s="169"/>
      <c r="AB361" s="169"/>
      <c r="AC361" s="169"/>
      <c r="AD361" s="169"/>
      <c r="AE361" s="169"/>
      <c r="AF361" s="169"/>
    </row>
    <row r="362" spans="1:32" ht="16.5" x14ac:dyDescent="0.3">
      <c r="A362" s="169"/>
      <c r="B362" s="169"/>
      <c r="C362" s="169"/>
      <c r="D362" s="169"/>
      <c r="E362" s="169"/>
      <c r="F362" s="169"/>
      <c r="G362" s="169"/>
      <c r="H362" s="169"/>
      <c r="I362" s="169"/>
      <c r="J362" s="169"/>
      <c r="K362" s="169"/>
      <c r="L362" s="171"/>
      <c r="M362" s="171"/>
      <c r="N362" s="171"/>
      <c r="O362" s="171"/>
      <c r="P362" s="171"/>
      <c r="Q362" s="171"/>
      <c r="R362" s="171"/>
      <c r="S362" s="171"/>
      <c r="T362" s="171"/>
      <c r="U362" s="171"/>
      <c r="V362" s="171"/>
      <c r="W362" s="171"/>
      <c r="X362" s="171"/>
      <c r="Y362" s="171"/>
      <c r="Z362" s="171"/>
      <c r="AA362" s="171"/>
      <c r="AB362" s="171"/>
      <c r="AC362" s="171"/>
      <c r="AD362" s="171"/>
      <c r="AE362" s="171"/>
      <c r="AF362" s="171"/>
    </row>
    <row r="363" spans="1:32" ht="16.5" x14ac:dyDescent="0.3">
      <c r="A363" s="169"/>
      <c r="B363" s="169"/>
      <c r="C363" s="169"/>
      <c r="D363" s="169"/>
      <c r="E363" s="169"/>
      <c r="F363" s="169"/>
      <c r="G363" s="169"/>
      <c r="H363" s="169"/>
      <c r="I363" s="169"/>
      <c r="J363" s="169"/>
      <c r="K363" s="169"/>
    </row>
    <row r="364" spans="1:32" ht="16.5" x14ac:dyDescent="0.3">
      <c r="A364" s="169"/>
      <c r="B364" s="169"/>
      <c r="C364" s="169"/>
      <c r="D364" s="169"/>
      <c r="E364" s="169"/>
      <c r="F364" s="169"/>
      <c r="G364" s="169"/>
      <c r="H364" s="169"/>
      <c r="I364" s="169"/>
      <c r="J364" s="169"/>
      <c r="K364" s="169"/>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row>
    <row r="365" spans="1:32" ht="16.5" x14ac:dyDescent="0.3">
      <c r="A365" s="169"/>
      <c r="B365" s="169"/>
      <c r="C365" s="169"/>
      <c r="D365" s="169"/>
      <c r="E365" s="169"/>
      <c r="F365" s="169"/>
      <c r="G365" s="169"/>
      <c r="H365" s="169"/>
      <c r="I365" s="169"/>
      <c r="J365" s="169"/>
      <c r="K365" s="169"/>
      <c r="L365" s="172"/>
      <c r="M365" s="172"/>
      <c r="N365" s="172"/>
      <c r="O365" s="172"/>
      <c r="P365" s="172"/>
      <c r="Q365" s="169"/>
      <c r="R365" s="172"/>
      <c r="S365" s="172"/>
      <c r="T365" s="172"/>
      <c r="U365" s="172"/>
      <c r="V365" s="172"/>
      <c r="W365" s="172"/>
      <c r="X365" s="172"/>
      <c r="Y365" s="172"/>
      <c r="Z365" s="172"/>
      <c r="AA365" s="172"/>
      <c r="AB365" s="172"/>
      <c r="AC365" s="172"/>
      <c r="AD365" s="172"/>
      <c r="AE365" s="172"/>
      <c r="AF365" s="172"/>
    </row>
    <row r="366" spans="1:32" ht="16.5" x14ac:dyDescent="0.3">
      <c r="A366" s="169"/>
      <c r="B366" s="169"/>
      <c r="C366" s="169"/>
      <c r="D366" s="169"/>
      <c r="E366" s="169"/>
      <c r="F366" s="169"/>
      <c r="G366" s="169"/>
      <c r="H366" s="169"/>
      <c r="I366" s="169"/>
      <c r="J366" s="169"/>
      <c r="K366" s="169"/>
      <c r="L366" s="172"/>
      <c r="M366" s="172"/>
      <c r="N366" s="172"/>
      <c r="O366" s="172"/>
      <c r="P366" s="172"/>
      <c r="Q366" s="169"/>
      <c r="R366" s="172"/>
      <c r="S366" s="172"/>
      <c r="T366" s="172"/>
      <c r="U366" s="172"/>
      <c r="V366" s="172"/>
      <c r="W366" s="172"/>
      <c r="X366" s="172"/>
      <c r="Y366" s="172"/>
      <c r="Z366" s="172"/>
      <c r="AA366" s="172"/>
      <c r="AB366" s="172"/>
      <c r="AC366" s="172"/>
      <c r="AD366" s="172"/>
      <c r="AE366" s="172"/>
      <c r="AF366" s="172"/>
    </row>
    <row r="367" spans="1:32" ht="16.5" x14ac:dyDescent="0.3">
      <c r="A367" s="169"/>
      <c r="B367" s="169"/>
      <c r="C367" s="169"/>
      <c r="D367" s="169"/>
      <c r="E367" s="169"/>
      <c r="F367" s="169"/>
      <c r="G367" s="169"/>
      <c r="H367" s="169"/>
      <c r="I367" s="169"/>
      <c r="J367" s="169"/>
      <c r="K367" s="169"/>
      <c r="L367" s="172"/>
      <c r="M367" s="172"/>
      <c r="N367" s="172"/>
      <c r="O367" s="172"/>
      <c r="P367" s="172"/>
      <c r="Q367" s="169"/>
      <c r="R367" s="172"/>
      <c r="S367" s="172"/>
      <c r="T367" s="172"/>
      <c r="U367" s="172"/>
      <c r="V367" s="172"/>
      <c r="W367" s="172"/>
      <c r="X367" s="172"/>
      <c r="Y367" s="172"/>
      <c r="Z367" s="172"/>
      <c r="AA367" s="172"/>
      <c r="AB367" s="172"/>
      <c r="AC367" s="172"/>
      <c r="AD367" s="172"/>
      <c r="AE367" s="172"/>
      <c r="AF367" s="172"/>
    </row>
    <row r="368" spans="1:32" ht="16.5" x14ac:dyDescent="0.3">
      <c r="A368" s="169"/>
      <c r="B368" s="169"/>
      <c r="C368" s="169"/>
      <c r="D368" s="169"/>
      <c r="E368" s="169"/>
      <c r="F368" s="169"/>
      <c r="G368" s="169"/>
      <c r="H368" s="169"/>
      <c r="I368" s="169"/>
      <c r="J368" s="169"/>
      <c r="K368" s="169"/>
      <c r="L368" s="172"/>
      <c r="M368" s="172"/>
      <c r="N368" s="172"/>
      <c r="O368" s="172"/>
      <c r="P368" s="172"/>
      <c r="Q368" s="169"/>
      <c r="R368" s="172"/>
      <c r="S368" s="172"/>
      <c r="T368" s="172"/>
      <c r="U368" s="172"/>
      <c r="V368" s="172"/>
      <c r="W368" s="172"/>
      <c r="X368" s="172"/>
      <c r="Y368" s="172"/>
      <c r="Z368" s="172"/>
      <c r="AA368" s="172"/>
      <c r="AB368" s="172"/>
      <c r="AC368" s="172"/>
      <c r="AD368" s="172"/>
      <c r="AE368" s="172"/>
      <c r="AF368" s="172"/>
    </row>
    <row r="369" spans="1:32" ht="16.5" x14ac:dyDescent="0.3">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c r="AA369" s="169"/>
      <c r="AB369" s="169"/>
      <c r="AC369" s="169"/>
      <c r="AD369" s="169"/>
      <c r="AE369" s="169"/>
      <c r="AF369" s="169"/>
    </row>
    <row r="370" spans="1:32" ht="16.5" x14ac:dyDescent="0.3">
      <c r="A370" s="169"/>
      <c r="B370" s="169"/>
      <c r="C370" s="169"/>
      <c r="D370" s="169"/>
      <c r="E370" s="169"/>
      <c r="F370" s="169"/>
      <c r="G370" s="169"/>
      <c r="H370" s="169"/>
      <c r="I370" s="169"/>
      <c r="J370" s="169"/>
      <c r="K370" s="169"/>
      <c r="L370" s="172"/>
      <c r="M370" s="172"/>
      <c r="N370" s="172"/>
      <c r="O370" s="172"/>
      <c r="P370" s="172"/>
      <c r="Q370" s="169"/>
      <c r="R370" s="172"/>
      <c r="S370" s="172"/>
      <c r="T370" s="172"/>
      <c r="U370" s="172"/>
      <c r="V370" s="172"/>
      <c r="W370" s="172"/>
      <c r="X370" s="172"/>
      <c r="Y370" s="172"/>
      <c r="Z370" s="172"/>
      <c r="AA370" s="172"/>
      <c r="AB370" s="172"/>
      <c r="AC370" s="172"/>
      <c r="AD370" s="172"/>
      <c r="AE370" s="172"/>
      <c r="AF370" s="172"/>
    </row>
    <row r="371" spans="1:32" ht="16.5" x14ac:dyDescent="0.3">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c r="AA371" s="169"/>
      <c r="AB371" s="169"/>
      <c r="AC371" s="169"/>
      <c r="AD371" s="169"/>
      <c r="AE371" s="169"/>
      <c r="AF371" s="169"/>
    </row>
    <row r="372" spans="1:32" ht="16.5" x14ac:dyDescent="0.3">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c r="AA372" s="169"/>
      <c r="AB372" s="169"/>
      <c r="AC372" s="169"/>
      <c r="AD372" s="169"/>
      <c r="AE372" s="169"/>
      <c r="AF372" s="169"/>
    </row>
    <row r="373" spans="1:32" ht="16.5" x14ac:dyDescent="0.3">
      <c r="A373" s="169"/>
      <c r="B373" s="169"/>
      <c r="C373" s="169"/>
      <c r="D373" s="169"/>
      <c r="E373" s="169"/>
      <c r="F373" s="169"/>
      <c r="G373" s="169"/>
      <c r="H373" s="169"/>
      <c r="I373" s="169"/>
      <c r="J373" s="169"/>
      <c r="K373" s="169"/>
      <c r="L373" s="171"/>
      <c r="M373" s="171"/>
      <c r="N373" s="171"/>
      <c r="O373" s="171"/>
      <c r="P373" s="171"/>
      <c r="Q373" s="171"/>
      <c r="R373" s="171"/>
      <c r="S373" s="171"/>
      <c r="T373" s="171"/>
      <c r="U373" s="171"/>
      <c r="V373" s="171"/>
      <c r="W373" s="171"/>
      <c r="X373" s="171"/>
      <c r="Y373" s="171"/>
      <c r="Z373" s="171"/>
      <c r="AA373" s="171"/>
      <c r="AB373" s="171"/>
      <c r="AC373" s="171"/>
      <c r="AD373" s="171"/>
      <c r="AE373" s="171"/>
      <c r="AF373" s="171"/>
    </row>
    <row r="374" spans="1:32" ht="16.5" x14ac:dyDescent="0.3">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c r="AA374" s="169"/>
      <c r="AB374" s="169"/>
      <c r="AC374" s="169"/>
      <c r="AD374" s="169"/>
      <c r="AE374" s="169"/>
      <c r="AF374" s="169"/>
    </row>
    <row r="375" spans="1:32" ht="16.5" x14ac:dyDescent="0.3">
      <c r="A375" s="169"/>
      <c r="B375" s="169"/>
      <c r="C375" s="169"/>
      <c r="D375" s="169"/>
      <c r="E375" s="169"/>
      <c r="F375" s="169"/>
      <c r="G375" s="169"/>
      <c r="H375" s="169"/>
      <c r="I375" s="169"/>
      <c r="J375" s="169"/>
      <c r="K375" s="169"/>
      <c r="L375" s="172"/>
      <c r="M375" s="172"/>
      <c r="N375" s="172"/>
      <c r="O375" s="172"/>
      <c r="P375" s="172"/>
      <c r="Q375" s="169"/>
      <c r="R375" s="172"/>
      <c r="S375" s="172"/>
      <c r="T375" s="172"/>
      <c r="U375" s="172"/>
      <c r="V375" s="172"/>
      <c r="W375" s="172"/>
      <c r="X375" s="172"/>
      <c r="Y375" s="172"/>
      <c r="Z375" s="172"/>
      <c r="AA375" s="172"/>
      <c r="AB375" s="172"/>
      <c r="AC375" s="172"/>
      <c r="AD375" s="172"/>
      <c r="AE375" s="172"/>
      <c r="AF375" s="172"/>
    </row>
    <row r="376" spans="1:32" ht="16.5" x14ac:dyDescent="0.3">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c r="AA376" s="169"/>
      <c r="AB376" s="169"/>
      <c r="AC376" s="169"/>
      <c r="AD376" s="169"/>
      <c r="AE376" s="169"/>
      <c r="AF376" s="169"/>
    </row>
    <row r="377" spans="1:32" ht="16.5" x14ac:dyDescent="0.3">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c r="AA377" s="169"/>
      <c r="AB377" s="169"/>
      <c r="AC377" s="169"/>
      <c r="AD377" s="169"/>
      <c r="AE377" s="169"/>
      <c r="AF377" s="169"/>
    </row>
    <row r="378" spans="1:32" ht="16.5" x14ac:dyDescent="0.3">
      <c r="A378" s="169"/>
      <c r="B378" s="169"/>
      <c r="C378" s="169"/>
      <c r="D378" s="169"/>
      <c r="E378" s="169"/>
      <c r="F378" s="169"/>
      <c r="G378" s="169"/>
      <c r="H378" s="169"/>
      <c r="I378" s="169"/>
      <c r="J378" s="169"/>
      <c r="K378" s="169"/>
      <c r="L378" s="172"/>
      <c r="M378" s="172"/>
      <c r="N378" s="172"/>
      <c r="O378" s="172"/>
      <c r="P378" s="172"/>
      <c r="Q378" s="169"/>
      <c r="R378" s="172"/>
      <c r="S378" s="172"/>
      <c r="T378" s="172"/>
      <c r="U378" s="172"/>
      <c r="V378" s="172"/>
      <c r="W378" s="172"/>
      <c r="X378" s="172"/>
      <c r="Y378" s="172"/>
      <c r="Z378" s="172"/>
      <c r="AA378" s="172"/>
      <c r="AB378" s="172"/>
      <c r="AC378" s="172"/>
      <c r="AD378" s="172"/>
      <c r="AE378" s="172"/>
      <c r="AF378" s="172"/>
    </row>
    <row r="379" spans="1:32" ht="16.5" x14ac:dyDescent="0.3">
      <c r="A379" s="169"/>
      <c r="B379" s="169"/>
      <c r="C379" s="169"/>
      <c r="D379" s="169"/>
      <c r="E379" s="169"/>
      <c r="F379" s="169"/>
      <c r="G379" s="169"/>
      <c r="H379" s="169"/>
      <c r="I379" s="169"/>
      <c r="J379" s="169"/>
      <c r="K379" s="169"/>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row>
    <row r="380" spans="1:32" ht="16.5" x14ac:dyDescent="0.3">
      <c r="A380" s="169"/>
      <c r="B380" s="169"/>
      <c r="C380" s="169"/>
      <c r="D380" s="169"/>
      <c r="E380" s="169"/>
      <c r="F380" s="169"/>
      <c r="G380" s="169"/>
      <c r="H380" s="169"/>
      <c r="I380" s="169"/>
      <c r="J380" s="169"/>
      <c r="K380" s="169"/>
      <c r="L380" s="172"/>
      <c r="M380" s="172"/>
      <c r="N380" s="172"/>
      <c r="O380" s="172"/>
      <c r="P380" s="172"/>
      <c r="Q380" s="169"/>
      <c r="R380" s="172"/>
      <c r="S380" s="172"/>
      <c r="T380" s="172"/>
      <c r="U380" s="172"/>
      <c r="V380" s="172"/>
      <c r="W380" s="172"/>
      <c r="X380" s="172"/>
      <c r="Y380" s="172"/>
      <c r="Z380" s="172"/>
      <c r="AA380" s="172"/>
      <c r="AB380" s="172"/>
      <c r="AC380" s="172"/>
      <c r="AD380" s="172"/>
      <c r="AE380" s="172"/>
      <c r="AF380" s="172"/>
    </row>
    <row r="381" spans="1:32" ht="16.5" x14ac:dyDescent="0.3">
      <c r="A381" s="169"/>
      <c r="B381" s="169"/>
      <c r="C381" s="169"/>
      <c r="D381" s="169"/>
      <c r="E381" s="169"/>
      <c r="F381" s="169"/>
      <c r="G381" s="169"/>
      <c r="H381" s="169"/>
      <c r="I381" s="169"/>
      <c r="J381" s="169"/>
      <c r="K381" s="169"/>
      <c r="L381" s="172"/>
      <c r="M381" s="172"/>
      <c r="N381" s="172"/>
      <c r="O381" s="172"/>
      <c r="P381" s="172"/>
      <c r="Q381" s="169"/>
      <c r="R381" s="172"/>
      <c r="S381" s="172"/>
      <c r="T381" s="172"/>
      <c r="U381" s="172"/>
      <c r="V381" s="172"/>
      <c r="W381" s="172"/>
      <c r="X381" s="172"/>
      <c r="Y381" s="172"/>
      <c r="Z381" s="172"/>
      <c r="AA381" s="172"/>
      <c r="AB381" s="172"/>
      <c r="AC381" s="172"/>
      <c r="AD381" s="172"/>
      <c r="AE381" s="172"/>
      <c r="AF381" s="172"/>
    </row>
    <row r="382" spans="1:32" ht="16.5" x14ac:dyDescent="0.3">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c r="AA382" s="169"/>
      <c r="AB382" s="169"/>
      <c r="AC382" s="169"/>
      <c r="AD382" s="169"/>
      <c r="AE382" s="169"/>
      <c r="AF382" s="169"/>
    </row>
    <row r="383" spans="1:32" ht="16.5" x14ac:dyDescent="0.3">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c r="AA383" s="169"/>
      <c r="AB383" s="169"/>
      <c r="AC383" s="169"/>
      <c r="AD383" s="169"/>
      <c r="AE383" s="169"/>
      <c r="AF383" s="169"/>
    </row>
    <row r="384" spans="1:32" ht="16.5" x14ac:dyDescent="0.3">
      <c r="A384" s="169"/>
      <c r="B384" s="169"/>
      <c r="C384" s="169"/>
      <c r="D384" s="169"/>
      <c r="E384" s="169"/>
      <c r="F384" s="169"/>
      <c r="G384" s="169"/>
      <c r="H384" s="169"/>
      <c r="I384" s="169"/>
      <c r="J384" s="169"/>
      <c r="K384" s="169"/>
      <c r="L384" s="171"/>
      <c r="M384" s="171"/>
      <c r="N384" s="171"/>
      <c r="O384" s="171"/>
      <c r="P384" s="171"/>
      <c r="Q384" s="171"/>
      <c r="R384" s="171"/>
      <c r="S384" s="171"/>
      <c r="T384" s="171"/>
      <c r="U384" s="171"/>
      <c r="V384" s="171"/>
      <c r="W384" s="171"/>
      <c r="X384" s="171"/>
      <c r="Y384" s="171"/>
      <c r="Z384" s="171"/>
      <c r="AA384" s="171"/>
      <c r="AB384" s="171"/>
      <c r="AC384" s="171"/>
      <c r="AD384" s="171"/>
      <c r="AE384" s="171"/>
      <c r="AF384" s="171"/>
    </row>
    <row r="385" spans="1:32" ht="16.5" x14ac:dyDescent="0.3">
      <c r="A385" s="169"/>
      <c r="B385" s="169"/>
      <c r="C385" s="169"/>
      <c r="D385" s="169"/>
      <c r="E385" s="169"/>
      <c r="F385" s="169"/>
      <c r="G385" s="169"/>
      <c r="H385" s="169"/>
      <c r="I385" s="169"/>
      <c r="J385" s="169"/>
      <c r="K385" s="169"/>
      <c r="L385" s="171"/>
      <c r="M385" s="171"/>
      <c r="N385" s="171"/>
      <c r="O385" s="171"/>
      <c r="P385" s="171"/>
      <c r="Q385" s="171"/>
      <c r="R385" s="171"/>
      <c r="S385" s="171"/>
      <c r="T385" s="171"/>
      <c r="U385" s="171"/>
      <c r="V385" s="171"/>
      <c r="W385" s="171"/>
      <c r="X385" s="171"/>
      <c r="Y385" s="171"/>
      <c r="Z385" s="171"/>
      <c r="AA385" s="171"/>
      <c r="AB385" s="171"/>
      <c r="AC385" s="171"/>
      <c r="AD385" s="171"/>
      <c r="AE385" s="171"/>
      <c r="AF385" s="171"/>
    </row>
    <row r="386" spans="1:32" ht="16.5" x14ac:dyDescent="0.3">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c r="AF386" s="171"/>
    </row>
    <row r="387" spans="1:32" ht="16.5" x14ac:dyDescent="0.3">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c r="AA387" s="169"/>
      <c r="AB387" s="169"/>
      <c r="AC387" s="169"/>
      <c r="AD387" s="169"/>
      <c r="AE387" s="169"/>
      <c r="AF387" s="169"/>
    </row>
    <row r="388" spans="1:32" ht="16.5" x14ac:dyDescent="0.3">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c r="AA388" s="169"/>
      <c r="AB388" s="169"/>
      <c r="AC388" s="169"/>
      <c r="AD388" s="169"/>
      <c r="AE388" s="169"/>
      <c r="AF388" s="169"/>
    </row>
    <row r="389" spans="1:32" ht="16.5" x14ac:dyDescent="0.3">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c r="AA389" s="169"/>
      <c r="AB389" s="169"/>
      <c r="AC389" s="169"/>
      <c r="AD389" s="169"/>
      <c r="AE389" s="169"/>
      <c r="AF389" s="169"/>
    </row>
    <row r="390" spans="1:32" ht="16.5" x14ac:dyDescent="0.3">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c r="AF390" s="171"/>
    </row>
    <row r="392" spans="1:32" ht="16.5" x14ac:dyDescent="0.3">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c r="AA392" s="171"/>
      <c r="AB392" s="171"/>
      <c r="AC392" s="171"/>
      <c r="AD392" s="171"/>
      <c r="AE392" s="171"/>
      <c r="AF392" s="171"/>
    </row>
    <row r="393" spans="1:32" ht="16.5" x14ac:dyDescent="0.3">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row>
    <row r="394" spans="1:32" ht="16.5" x14ac:dyDescent="0.3">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row>
    <row r="396" spans="1:32" ht="16.5" x14ac:dyDescent="0.3">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c r="AA396" s="169"/>
      <c r="AB396" s="169"/>
      <c r="AC396" s="169"/>
      <c r="AD396" s="169"/>
      <c r="AE396" s="169"/>
      <c r="AF396" s="169"/>
    </row>
    <row r="397" spans="1:32" ht="16.5" x14ac:dyDescent="0.3">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169"/>
    </row>
    <row r="398" spans="1:32" ht="16.5" x14ac:dyDescent="0.3">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row>
    <row r="399" spans="1:32" ht="16.5" x14ac:dyDescent="0.3">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c r="AA399" s="169"/>
      <c r="AB399" s="169"/>
      <c r="AC399" s="169"/>
      <c r="AD399" s="169"/>
      <c r="AE399" s="169"/>
      <c r="AF399" s="169"/>
    </row>
  </sheetData>
  <conditionalFormatting sqref="B1">
    <cfRule type="duplicateValues" dxfId="15" priority="14"/>
  </conditionalFormatting>
  <conditionalFormatting sqref="L45:P45 L17:P20 L43:P43 L12:P13 M21:P21">
    <cfRule type="duplicateValues" dxfId="14" priority="10"/>
  </conditionalFormatting>
  <conditionalFormatting sqref="L30:P30">
    <cfRule type="duplicateValues" dxfId="13" priority="9"/>
  </conditionalFormatting>
  <conditionalFormatting sqref="L34:P34 L22:P23 L26:P26">
    <cfRule type="duplicateValues" dxfId="12" priority="11"/>
  </conditionalFormatting>
  <conditionalFormatting sqref="L1:P1">
    <cfRule type="duplicateValues" dxfId="11" priority="12"/>
  </conditionalFormatting>
  <conditionalFormatting sqref="L11:P11">
    <cfRule type="duplicateValues" dxfId="10" priority="13"/>
  </conditionalFormatting>
  <conditionalFormatting sqref="L39:P39">
    <cfRule type="duplicateValues" dxfId="9" priority="8"/>
  </conditionalFormatting>
  <conditionalFormatting sqref="C1:D1">
    <cfRule type="duplicateValues" dxfId="8" priority="7"/>
  </conditionalFormatting>
  <conditionalFormatting sqref="E1:F1">
    <cfRule type="duplicateValues" dxfId="7" priority="6"/>
  </conditionalFormatting>
  <conditionalFormatting sqref="L21">
    <cfRule type="duplicateValues" dxfId="6" priority="4"/>
  </conditionalFormatting>
  <conditionalFormatting sqref="G1:I1">
    <cfRule type="duplicateValues" dxfId="5" priority="5"/>
  </conditionalFormatting>
  <conditionalFormatting sqref="L33:P33">
    <cfRule type="duplicateValues" dxfId="4" priority="3"/>
  </conditionalFormatting>
  <conditionalFormatting sqref="L35:P35">
    <cfRule type="duplicateValues" dxfId="3" priority="15"/>
  </conditionalFormatting>
  <conditionalFormatting sqref="P41">
    <cfRule type="duplicateValues" dxfId="2" priority="2"/>
  </conditionalFormatting>
  <conditionalFormatting sqref="P49">
    <cfRule type="duplicateValues" dxfId="1"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09"/>
  <sheetViews>
    <sheetView topLeftCell="B1" zoomScale="76" workbookViewId="0">
      <selection activeCell="B1" sqref="B1"/>
    </sheetView>
  </sheetViews>
  <sheetFormatPr defaultColWidth="11.125" defaultRowHeight="15.75" x14ac:dyDescent="0.25"/>
  <cols>
    <col min="1" max="5" width="16.5" style="174" customWidth="1"/>
    <col min="6" max="16384" width="11.125" style="174"/>
  </cols>
  <sheetData>
    <row r="1" spans="1:5" ht="16.5" x14ac:dyDescent="0.3">
      <c r="A1" s="167" t="s">
        <v>1376</v>
      </c>
      <c r="B1" s="167" t="s">
        <v>879</v>
      </c>
      <c r="C1" s="167" t="s">
        <v>880</v>
      </c>
      <c r="D1" s="167" t="s">
        <v>1377</v>
      </c>
      <c r="E1" s="167" t="s">
        <v>1378</v>
      </c>
    </row>
    <row r="2" spans="1:5" ht="16.5" x14ac:dyDescent="0.3">
      <c r="A2" s="175" t="s">
        <v>1379</v>
      </c>
      <c r="B2" s="175" t="s">
        <v>1380</v>
      </c>
      <c r="C2" s="175" t="s">
        <v>1381</v>
      </c>
      <c r="D2" s="175" t="s">
        <v>1381</v>
      </c>
    </row>
    <row r="3" spans="1:5" ht="16.5" x14ac:dyDescent="0.3">
      <c r="A3" s="175" t="s">
        <v>1379</v>
      </c>
      <c r="B3" s="175" t="s">
        <v>628</v>
      </c>
      <c r="C3" s="175" t="s">
        <v>627</v>
      </c>
      <c r="D3" s="175" t="s">
        <v>627</v>
      </c>
      <c r="E3" s="175"/>
    </row>
    <row r="4" spans="1:5" ht="16.5" x14ac:dyDescent="0.3">
      <c r="A4" s="175" t="s">
        <v>1379</v>
      </c>
      <c r="B4" s="175" t="s">
        <v>149</v>
      </c>
      <c r="C4" s="175" t="s">
        <v>148</v>
      </c>
      <c r="D4" s="175" t="s">
        <v>148</v>
      </c>
      <c r="E4" s="175"/>
    </row>
    <row r="5" spans="1:5" ht="16.5" x14ac:dyDescent="0.3">
      <c r="A5" s="175" t="s">
        <v>1379</v>
      </c>
      <c r="B5" s="175" t="s">
        <v>104</v>
      </c>
      <c r="C5" s="175" t="s">
        <v>103</v>
      </c>
      <c r="D5" s="175" t="s">
        <v>103</v>
      </c>
      <c r="E5" s="175"/>
    </row>
    <row r="6" spans="1:5" ht="16.5" x14ac:dyDescent="0.3">
      <c r="A6" s="175" t="s">
        <v>1379</v>
      </c>
      <c r="B6" s="175" t="s">
        <v>172</v>
      </c>
      <c r="C6" s="175" t="s">
        <v>171</v>
      </c>
      <c r="D6" s="175" t="s">
        <v>171</v>
      </c>
      <c r="E6" s="175"/>
    </row>
    <row r="7" spans="1:5" ht="16.5" x14ac:dyDescent="0.3">
      <c r="A7" s="175" t="s">
        <v>1379</v>
      </c>
      <c r="B7" s="175" t="s">
        <v>624</v>
      </c>
      <c r="C7" s="175" t="s">
        <v>623</v>
      </c>
      <c r="D7" s="175" t="s">
        <v>623</v>
      </c>
      <c r="E7" s="175"/>
    </row>
    <row r="8" spans="1:5" ht="16.5" x14ac:dyDescent="0.3">
      <c r="A8" s="175" t="s">
        <v>1379</v>
      </c>
      <c r="B8" s="175" t="s">
        <v>188</v>
      </c>
      <c r="C8" s="175" t="s">
        <v>187</v>
      </c>
      <c r="D8" s="175" t="s">
        <v>187</v>
      </c>
      <c r="E8" s="175"/>
    </row>
    <row r="9" spans="1:5" ht="16.5" x14ac:dyDescent="0.3">
      <c r="A9" s="175" t="s">
        <v>1379</v>
      </c>
      <c r="B9" s="175" t="s">
        <v>134</v>
      </c>
      <c r="C9" s="175" t="s">
        <v>133</v>
      </c>
      <c r="D9" s="175" t="s">
        <v>133</v>
      </c>
      <c r="E9" s="175"/>
    </row>
    <row r="10" spans="1:5" ht="16.5" x14ac:dyDescent="0.3">
      <c r="A10" s="175" t="s">
        <v>1379</v>
      </c>
      <c r="B10" s="175" t="s">
        <v>180</v>
      </c>
      <c r="C10" s="175" t="s">
        <v>179</v>
      </c>
      <c r="D10" s="175" t="s">
        <v>179</v>
      </c>
      <c r="E10" s="175"/>
    </row>
    <row r="11" spans="1:5" ht="16.5" x14ac:dyDescent="0.3">
      <c r="A11" s="175" t="s">
        <v>1379</v>
      </c>
      <c r="B11" s="175" t="s">
        <v>162</v>
      </c>
      <c r="C11" s="175" t="s">
        <v>161</v>
      </c>
      <c r="D11" s="175" t="s">
        <v>161</v>
      </c>
      <c r="E11" s="175"/>
    </row>
    <row r="12" spans="1:5" ht="16.5" x14ac:dyDescent="0.3">
      <c r="A12" s="175" t="s">
        <v>1379</v>
      </c>
      <c r="B12" s="175" t="s">
        <v>832</v>
      </c>
      <c r="C12" s="175" t="s">
        <v>831</v>
      </c>
      <c r="D12" s="175" t="s">
        <v>831</v>
      </c>
      <c r="E12" s="175"/>
    </row>
    <row r="13" spans="1:5" ht="16.5" x14ac:dyDescent="0.3">
      <c r="A13" s="175" t="s">
        <v>1379</v>
      </c>
      <c r="B13" s="175" t="s">
        <v>4439</v>
      </c>
      <c r="C13" s="175" t="s">
        <v>4440</v>
      </c>
      <c r="D13" s="175" t="s">
        <v>4440</v>
      </c>
      <c r="E13" s="175"/>
    </row>
    <row r="14" spans="1:5" ht="16.5" x14ac:dyDescent="0.3">
      <c r="A14" s="175" t="s">
        <v>1379</v>
      </c>
      <c r="B14" s="175" t="s">
        <v>108</v>
      </c>
      <c r="C14" s="175" t="s">
        <v>107</v>
      </c>
      <c r="D14" s="175" t="s">
        <v>524</v>
      </c>
      <c r="E14" s="175"/>
    </row>
    <row r="15" spans="1:5" ht="16.5" x14ac:dyDescent="0.3">
      <c r="A15" s="175"/>
      <c r="B15" s="175"/>
      <c r="C15" s="175"/>
      <c r="D15" s="175"/>
      <c r="E15" s="175"/>
    </row>
    <row r="16" spans="1:5" ht="16.5" x14ac:dyDescent="0.3">
      <c r="A16" s="175" t="s">
        <v>1385</v>
      </c>
      <c r="B16" s="175" t="s">
        <v>1386</v>
      </c>
      <c r="C16" s="175" t="s">
        <v>876</v>
      </c>
      <c r="D16" s="175" t="s">
        <v>1387</v>
      </c>
      <c r="E16" s="175" t="s">
        <v>1383</v>
      </c>
    </row>
    <row r="17" spans="1:5" ht="16.5" x14ac:dyDescent="0.3">
      <c r="A17" s="175" t="s">
        <v>1385</v>
      </c>
      <c r="B17" s="175" t="s">
        <v>1388</v>
      </c>
      <c r="C17" s="175" t="s">
        <v>773</v>
      </c>
      <c r="D17" s="175" t="s">
        <v>3394</v>
      </c>
      <c r="E17" s="175" t="s">
        <v>1383</v>
      </c>
    </row>
    <row r="18" spans="1:5" ht="16.5" x14ac:dyDescent="0.3">
      <c r="A18" s="175" t="s">
        <v>1385</v>
      </c>
      <c r="B18" s="175" t="s">
        <v>1389</v>
      </c>
      <c r="C18" s="175" t="s">
        <v>1390</v>
      </c>
      <c r="D18" s="175" t="s">
        <v>3395</v>
      </c>
      <c r="E18" s="175" t="s">
        <v>1383</v>
      </c>
    </row>
    <row r="19" spans="1:5" ht="16.5" x14ac:dyDescent="0.3">
      <c r="A19" s="175" t="s">
        <v>1385</v>
      </c>
      <c r="B19" s="175" t="s">
        <v>1391</v>
      </c>
      <c r="C19" s="175" t="s">
        <v>1392</v>
      </c>
      <c r="D19" s="175" t="s">
        <v>1392</v>
      </c>
      <c r="E19" s="175" t="s">
        <v>624</v>
      </c>
    </row>
    <row r="20" spans="1:5" ht="16.5" x14ac:dyDescent="0.3">
      <c r="A20" s="175" t="s">
        <v>1385</v>
      </c>
      <c r="B20" s="175" t="s">
        <v>663</v>
      </c>
      <c r="C20" s="175" t="s">
        <v>626</v>
      </c>
      <c r="D20" s="175" t="s">
        <v>626</v>
      </c>
      <c r="E20" s="175" t="s">
        <v>624</v>
      </c>
    </row>
    <row r="21" spans="1:5" ht="16.5" x14ac:dyDescent="0.3">
      <c r="A21" s="175" t="s">
        <v>1385</v>
      </c>
      <c r="B21" s="175" t="s">
        <v>664</v>
      </c>
      <c r="C21" s="175" t="s">
        <v>625</v>
      </c>
      <c r="D21" s="175" t="s">
        <v>625</v>
      </c>
      <c r="E21" s="175" t="s">
        <v>624</v>
      </c>
    </row>
    <row r="22" spans="1:5" ht="16.5" x14ac:dyDescent="0.3">
      <c r="A22" s="175" t="s">
        <v>1385</v>
      </c>
      <c r="B22" s="175" t="s">
        <v>1393</v>
      </c>
      <c r="C22" s="175" t="s">
        <v>1394</v>
      </c>
      <c r="D22" s="175" t="s">
        <v>1394</v>
      </c>
      <c r="E22" s="175" t="s">
        <v>624</v>
      </c>
    </row>
    <row r="23" spans="1:5" ht="16.5" x14ac:dyDescent="0.3">
      <c r="A23" s="175" t="s">
        <v>1385</v>
      </c>
      <c r="B23" s="175" t="s">
        <v>108</v>
      </c>
      <c r="C23" s="175" t="s">
        <v>107</v>
      </c>
      <c r="D23" s="175" t="s">
        <v>524</v>
      </c>
      <c r="E23" s="175" t="s">
        <v>1383</v>
      </c>
    </row>
    <row r="24" spans="1:5" ht="16.5" x14ac:dyDescent="0.3">
      <c r="A24" s="175" t="s">
        <v>1385</v>
      </c>
      <c r="B24" s="175" t="s">
        <v>108</v>
      </c>
      <c r="C24" s="175" t="s">
        <v>107</v>
      </c>
      <c r="D24" s="175" t="s">
        <v>524</v>
      </c>
      <c r="E24" s="175" t="s">
        <v>628</v>
      </c>
    </row>
    <row r="25" spans="1:5" ht="16.5" x14ac:dyDescent="0.3">
      <c r="A25" s="175" t="s">
        <v>1385</v>
      </c>
      <c r="B25" s="175" t="s">
        <v>108</v>
      </c>
      <c r="C25" s="175" t="s">
        <v>107</v>
      </c>
      <c r="D25" s="175" t="s">
        <v>524</v>
      </c>
      <c r="E25" s="175" t="s">
        <v>624</v>
      </c>
    </row>
    <row r="26" spans="1:5" ht="16.5" x14ac:dyDescent="0.3">
      <c r="A26" s="175" t="s">
        <v>1385</v>
      </c>
      <c r="B26" s="175" t="s">
        <v>665</v>
      </c>
      <c r="C26" s="175" t="s">
        <v>635</v>
      </c>
      <c r="D26" s="175" t="s">
        <v>635</v>
      </c>
      <c r="E26" s="175" t="s">
        <v>628</v>
      </c>
    </row>
    <row r="27" spans="1:5" ht="16.5" x14ac:dyDescent="0.3">
      <c r="A27" s="175" t="s">
        <v>1385</v>
      </c>
      <c r="B27" s="175" t="s">
        <v>666</v>
      </c>
      <c r="C27" s="175" t="s">
        <v>633</v>
      </c>
      <c r="D27" s="175" t="s">
        <v>633</v>
      </c>
      <c r="E27" s="175" t="s">
        <v>628</v>
      </c>
    </row>
    <row r="28" spans="1:5" ht="16.5" x14ac:dyDescent="0.3">
      <c r="A28" s="175" t="s">
        <v>1385</v>
      </c>
      <c r="B28" s="175" t="s">
        <v>667</v>
      </c>
      <c r="C28" s="175" t="s">
        <v>629</v>
      </c>
      <c r="D28" s="175" t="s">
        <v>629</v>
      </c>
      <c r="E28" s="175" t="s">
        <v>628</v>
      </c>
    </row>
    <row r="29" spans="1:5" ht="16.5" x14ac:dyDescent="0.3">
      <c r="A29" s="175" t="s">
        <v>1385</v>
      </c>
      <c r="B29" s="175" t="s">
        <v>668</v>
      </c>
      <c r="C29" s="175" t="s">
        <v>634</v>
      </c>
      <c r="D29" s="175" t="s">
        <v>634</v>
      </c>
      <c r="E29" s="175" t="s">
        <v>628</v>
      </c>
    </row>
    <row r="30" spans="1:5" ht="16.5" x14ac:dyDescent="0.3">
      <c r="A30" s="175" t="s">
        <v>1385</v>
      </c>
      <c r="B30" s="175" t="s">
        <v>1395</v>
      </c>
      <c r="C30" s="175" t="s">
        <v>1396</v>
      </c>
      <c r="D30" s="175" t="s">
        <v>1396</v>
      </c>
      <c r="E30" s="175" t="s">
        <v>1397</v>
      </c>
    </row>
    <row r="31" spans="1:5" ht="16.5" x14ac:dyDescent="0.3">
      <c r="A31" s="175" t="s">
        <v>1385</v>
      </c>
      <c r="B31" s="175" t="s">
        <v>108</v>
      </c>
      <c r="C31" s="175" t="s">
        <v>107</v>
      </c>
      <c r="D31" s="175" t="s">
        <v>1398</v>
      </c>
      <c r="E31" s="175" t="s">
        <v>1397</v>
      </c>
    </row>
    <row r="32" spans="1:5" ht="16.5" x14ac:dyDescent="0.3">
      <c r="A32" s="175" t="s">
        <v>1385</v>
      </c>
      <c r="B32" s="175" t="s">
        <v>1399</v>
      </c>
      <c r="C32" s="175" t="s">
        <v>1400</v>
      </c>
      <c r="D32" s="175" t="s">
        <v>1401</v>
      </c>
      <c r="E32" s="175" t="s">
        <v>1402</v>
      </c>
    </row>
    <row r="33" spans="1:5" ht="16.5" x14ac:dyDescent="0.3">
      <c r="A33" s="175" t="s">
        <v>1385</v>
      </c>
      <c r="B33" s="175" t="s">
        <v>1403</v>
      </c>
      <c r="C33" s="175" t="s">
        <v>1404</v>
      </c>
      <c r="D33" s="175" t="s">
        <v>774</v>
      </c>
      <c r="E33" s="175" t="s">
        <v>1402</v>
      </c>
    </row>
    <row r="34" spans="1:5" ht="16.5" x14ac:dyDescent="0.3">
      <c r="A34" s="175" t="s">
        <v>1385</v>
      </c>
      <c r="B34" s="175" t="s">
        <v>1405</v>
      </c>
      <c r="C34" s="175" t="s">
        <v>1406</v>
      </c>
      <c r="D34" s="175" t="s">
        <v>3396</v>
      </c>
      <c r="E34" s="175" t="s">
        <v>1402</v>
      </c>
    </row>
    <row r="35" spans="1:5" ht="16.5" x14ac:dyDescent="0.3">
      <c r="A35" s="175" t="s">
        <v>1385</v>
      </c>
      <c r="B35" s="175" t="s">
        <v>1407</v>
      </c>
      <c r="C35" s="175" t="s">
        <v>1408</v>
      </c>
      <c r="D35" s="175" t="s">
        <v>3397</v>
      </c>
      <c r="E35" s="175" t="s">
        <v>1402</v>
      </c>
    </row>
    <row r="36" spans="1:5" ht="16.5" x14ac:dyDescent="0.3">
      <c r="A36" s="175" t="s">
        <v>1385</v>
      </c>
      <c r="B36" s="175" t="s">
        <v>1409</v>
      </c>
      <c r="C36" s="175" t="s">
        <v>1410</v>
      </c>
      <c r="D36" s="175" t="s">
        <v>3398</v>
      </c>
      <c r="E36" s="175" t="s">
        <v>1402</v>
      </c>
    </row>
    <row r="37" spans="1:5" ht="16.5" x14ac:dyDescent="0.3">
      <c r="A37" s="175" t="s">
        <v>1385</v>
      </c>
      <c r="B37" s="175" t="s">
        <v>1411</v>
      </c>
      <c r="C37" s="175" t="s">
        <v>1412</v>
      </c>
      <c r="D37" s="175" t="s">
        <v>3399</v>
      </c>
      <c r="E37" s="175" t="s">
        <v>1402</v>
      </c>
    </row>
    <row r="38" spans="1:5" ht="16.5" x14ac:dyDescent="0.3">
      <c r="A38" s="175" t="s">
        <v>1385</v>
      </c>
      <c r="B38" s="175" t="s">
        <v>1413</v>
      </c>
      <c r="C38" s="175" t="s">
        <v>1414</v>
      </c>
      <c r="D38" s="175" t="s">
        <v>3400</v>
      </c>
      <c r="E38" s="175" t="s">
        <v>1402</v>
      </c>
    </row>
    <row r="39" spans="1:5" ht="16.5" x14ac:dyDescent="0.3">
      <c r="A39" s="175" t="s">
        <v>1385</v>
      </c>
      <c r="B39" s="175" t="s">
        <v>1415</v>
      </c>
      <c r="C39" s="175" t="s">
        <v>1416</v>
      </c>
      <c r="D39" s="175" t="s">
        <v>3401</v>
      </c>
      <c r="E39" s="175" t="s">
        <v>1402</v>
      </c>
    </row>
    <row r="40" spans="1:5" ht="16.5" x14ac:dyDescent="0.3">
      <c r="A40" s="175" t="s">
        <v>1385</v>
      </c>
      <c r="B40" s="175" t="s">
        <v>108</v>
      </c>
      <c r="C40" s="175" t="s">
        <v>107</v>
      </c>
      <c r="D40" s="175" t="s">
        <v>524</v>
      </c>
      <c r="E40" s="175" t="s">
        <v>1402</v>
      </c>
    </row>
    <row r="41" spans="1:5" ht="16.5" x14ac:dyDescent="0.3">
      <c r="A41" s="175" t="s">
        <v>1385</v>
      </c>
      <c r="B41" s="175" t="s">
        <v>1417</v>
      </c>
      <c r="C41" s="175" t="s">
        <v>876</v>
      </c>
      <c r="D41" s="175" t="s">
        <v>1401</v>
      </c>
      <c r="E41" s="175" t="s">
        <v>1382</v>
      </c>
    </row>
    <row r="42" spans="1:5" ht="16.5" x14ac:dyDescent="0.3">
      <c r="A42" s="175" t="s">
        <v>1385</v>
      </c>
      <c r="B42" s="175" t="s">
        <v>1418</v>
      </c>
      <c r="C42" s="175" t="s">
        <v>773</v>
      </c>
      <c r="D42" s="175" t="s">
        <v>774</v>
      </c>
      <c r="E42" s="175" t="s">
        <v>1382</v>
      </c>
    </row>
    <row r="43" spans="1:5" ht="16.5" x14ac:dyDescent="0.3">
      <c r="A43" s="175" t="s">
        <v>1385</v>
      </c>
      <c r="B43" s="175" t="s">
        <v>1419</v>
      </c>
      <c r="C43" s="175" t="s">
        <v>1390</v>
      </c>
      <c r="D43" s="175" t="s">
        <v>3396</v>
      </c>
      <c r="E43" s="175" t="s">
        <v>1382</v>
      </c>
    </row>
    <row r="44" spans="1:5" ht="16.5" x14ac:dyDescent="0.3">
      <c r="A44" s="175" t="s">
        <v>1385</v>
      </c>
      <c r="B44" s="175" t="s">
        <v>108</v>
      </c>
      <c r="C44" s="175" t="s">
        <v>107</v>
      </c>
      <c r="D44" s="175" t="s">
        <v>524</v>
      </c>
      <c r="E44" s="175" t="s">
        <v>1382</v>
      </c>
    </row>
    <row r="45" spans="1:5" ht="16.5" x14ac:dyDescent="0.3">
      <c r="A45" s="175" t="s">
        <v>1385</v>
      </c>
      <c r="B45" s="175" t="s">
        <v>1420</v>
      </c>
      <c r="C45" s="175" t="s">
        <v>1421</v>
      </c>
      <c r="D45" s="175" t="s">
        <v>1421</v>
      </c>
      <c r="E45" s="175" t="s">
        <v>180</v>
      </c>
    </row>
    <row r="46" spans="1:5" ht="16.5" x14ac:dyDescent="0.3">
      <c r="A46" s="175" t="s">
        <v>1385</v>
      </c>
      <c r="B46" s="175" t="s">
        <v>194</v>
      </c>
      <c r="C46" s="175" t="s">
        <v>181</v>
      </c>
      <c r="D46" s="175" t="s">
        <v>181</v>
      </c>
      <c r="E46" s="175" t="s">
        <v>180</v>
      </c>
    </row>
    <row r="47" spans="1:5" ht="16.5" x14ac:dyDescent="0.3">
      <c r="A47" s="175" t="s">
        <v>1385</v>
      </c>
      <c r="B47" s="175" t="s">
        <v>1422</v>
      </c>
      <c r="C47" s="175" t="s">
        <v>1423</v>
      </c>
      <c r="D47" s="175" t="s">
        <v>1423</v>
      </c>
      <c r="E47" s="175" t="s">
        <v>180</v>
      </c>
    </row>
    <row r="48" spans="1:5" ht="16.5" x14ac:dyDescent="0.3">
      <c r="A48" s="175" t="s">
        <v>1385</v>
      </c>
      <c r="B48" s="175" t="s">
        <v>1424</v>
      </c>
      <c r="C48" s="175" t="s">
        <v>1425</v>
      </c>
      <c r="D48" s="175" t="s">
        <v>1425</v>
      </c>
      <c r="E48" s="175" t="s">
        <v>180</v>
      </c>
    </row>
    <row r="49" spans="1:5" ht="16.5" x14ac:dyDescent="0.3">
      <c r="A49" s="175" t="s">
        <v>1385</v>
      </c>
      <c r="B49" s="175" t="s">
        <v>108</v>
      </c>
      <c r="C49" s="175" t="s">
        <v>107</v>
      </c>
      <c r="D49" s="175" t="s">
        <v>524</v>
      </c>
      <c r="E49" s="175" t="s">
        <v>180</v>
      </c>
    </row>
    <row r="50" spans="1:5" ht="16.5" x14ac:dyDescent="0.3">
      <c r="A50" s="175" t="s">
        <v>1385</v>
      </c>
      <c r="B50" s="175" t="s">
        <v>1426</v>
      </c>
      <c r="C50" s="175" t="s">
        <v>876</v>
      </c>
      <c r="D50" s="175" t="s">
        <v>1401</v>
      </c>
      <c r="E50" s="175" t="s">
        <v>172</v>
      </c>
    </row>
    <row r="51" spans="1:5" ht="16.5" x14ac:dyDescent="0.3">
      <c r="A51" s="175" t="s">
        <v>1385</v>
      </c>
      <c r="B51" s="175" t="s">
        <v>195</v>
      </c>
      <c r="C51" s="175" t="s">
        <v>773</v>
      </c>
      <c r="D51" s="175" t="s">
        <v>774</v>
      </c>
      <c r="E51" s="175" t="s">
        <v>172</v>
      </c>
    </row>
    <row r="52" spans="1:5" ht="16.5" x14ac:dyDescent="0.3">
      <c r="A52" s="175" t="s">
        <v>1385</v>
      </c>
      <c r="B52" s="175" t="s">
        <v>1427</v>
      </c>
      <c r="C52" s="175" t="s">
        <v>1390</v>
      </c>
      <c r="D52" s="175" t="s">
        <v>3396</v>
      </c>
      <c r="E52" s="175" t="s">
        <v>172</v>
      </c>
    </row>
    <row r="53" spans="1:5" ht="16.5" x14ac:dyDescent="0.3">
      <c r="A53" s="175" t="s">
        <v>1385</v>
      </c>
      <c r="B53" s="175" t="s">
        <v>108</v>
      </c>
      <c r="C53" s="175" t="s">
        <v>107</v>
      </c>
      <c r="D53" s="175" t="s">
        <v>524</v>
      </c>
      <c r="E53" s="175" t="s">
        <v>172</v>
      </c>
    </row>
    <row r="54" spans="1:5" ht="16.5" x14ac:dyDescent="0.3">
      <c r="A54" s="175" t="s">
        <v>1385</v>
      </c>
      <c r="B54" s="175" t="s">
        <v>196</v>
      </c>
      <c r="C54" s="175" t="s">
        <v>197</v>
      </c>
      <c r="D54" s="175" t="s">
        <v>197</v>
      </c>
      <c r="E54" s="175" t="s">
        <v>162</v>
      </c>
    </row>
    <row r="55" spans="1:5" ht="16.5" x14ac:dyDescent="0.3">
      <c r="A55" s="175" t="s">
        <v>1385</v>
      </c>
      <c r="B55" s="175" t="s">
        <v>198</v>
      </c>
      <c r="C55" s="175" t="s">
        <v>163</v>
      </c>
      <c r="D55" s="175" t="s">
        <v>163</v>
      </c>
      <c r="E55" s="175" t="s">
        <v>162</v>
      </c>
    </row>
    <row r="56" spans="1:5" ht="16.5" x14ac:dyDescent="0.3">
      <c r="A56" s="175" t="s">
        <v>1385</v>
      </c>
      <c r="B56" s="175" t="s">
        <v>3402</v>
      </c>
      <c r="C56" s="175" t="s">
        <v>3403</v>
      </c>
      <c r="D56" s="175" t="s">
        <v>3403</v>
      </c>
      <c r="E56" s="175" t="s">
        <v>162</v>
      </c>
    </row>
    <row r="57" spans="1:5" ht="16.5" x14ac:dyDescent="0.3">
      <c r="A57" s="175" t="s">
        <v>1385</v>
      </c>
      <c r="B57" s="175" t="s">
        <v>3404</v>
      </c>
      <c r="C57" s="175" t="s">
        <v>3405</v>
      </c>
      <c r="D57" s="175" t="s">
        <v>3405</v>
      </c>
      <c r="E57" s="175" t="s">
        <v>162</v>
      </c>
    </row>
    <row r="58" spans="1:5" ht="16.5" x14ac:dyDescent="0.3">
      <c r="A58" s="175" t="s">
        <v>1385</v>
      </c>
      <c r="B58" s="175" t="s">
        <v>1428</v>
      </c>
      <c r="C58" s="175" t="s">
        <v>1429</v>
      </c>
      <c r="D58" s="175" t="s">
        <v>1429</v>
      </c>
      <c r="E58" s="175" t="s">
        <v>162</v>
      </c>
    </row>
    <row r="59" spans="1:5" ht="16.5" x14ac:dyDescent="0.3">
      <c r="A59" s="175" t="s">
        <v>1385</v>
      </c>
      <c r="B59" s="175" t="s">
        <v>4441</v>
      </c>
      <c r="C59" s="175" t="s">
        <v>4442</v>
      </c>
      <c r="D59" s="175" t="s">
        <v>4442</v>
      </c>
      <c r="E59" s="175" t="s">
        <v>162</v>
      </c>
    </row>
    <row r="60" spans="1:5" ht="16.5" x14ac:dyDescent="0.3">
      <c r="A60" s="175" t="s">
        <v>1385</v>
      </c>
      <c r="B60" s="175" t="s">
        <v>108</v>
      </c>
      <c r="C60" s="175" t="s">
        <v>107</v>
      </c>
      <c r="D60" s="175" t="s">
        <v>524</v>
      </c>
      <c r="E60" s="175" t="s">
        <v>162</v>
      </c>
    </row>
    <row r="61" spans="1:5" ht="16.5" x14ac:dyDescent="0.3">
      <c r="A61" s="175" t="s">
        <v>1385</v>
      </c>
      <c r="B61" s="175" t="s">
        <v>199</v>
      </c>
      <c r="C61" s="175" t="s">
        <v>150</v>
      </c>
      <c r="D61" s="175" t="s">
        <v>150</v>
      </c>
      <c r="E61" s="175" t="s">
        <v>149</v>
      </c>
    </row>
    <row r="62" spans="1:5" ht="16.5" x14ac:dyDescent="0.3">
      <c r="A62" s="175" t="s">
        <v>1385</v>
      </c>
      <c r="B62" s="175" t="s">
        <v>200</v>
      </c>
      <c r="C62" s="175" t="s">
        <v>157</v>
      </c>
      <c r="D62" s="175" t="s">
        <v>157</v>
      </c>
      <c r="E62" s="175" t="s">
        <v>149</v>
      </c>
    </row>
    <row r="63" spans="1:5" ht="16.5" x14ac:dyDescent="0.3">
      <c r="A63" s="175" t="s">
        <v>1385</v>
      </c>
      <c r="B63" s="175" t="s">
        <v>1430</v>
      </c>
      <c r="C63" s="175" t="s">
        <v>1431</v>
      </c>
      <c r="D63" s="175" t="s">
        <v>1431</v>
      </c>
      <c r="E63" s="175" t="s">
        <v>149</v>
      </c>
    </row>
    <row r="64" spans="1:5" ht="16.5" x14ac:dyDescent="0.3">
      <c r="A64" s="175" t="s">
        <v>1385</v>
      </c>
      <c r="B64" s="175" t="s">
        <v>1432</v>
      </c>
      <c r="C64" s="175" t="s">
        <v>1433</v>
      </c>
      <c r="D64" s="175" t="s">
        <v>1433</v>
      </c>
      <c r="E64" s="175" t="s">
        <v>149</v>
      </c>
    </row>
    <row r="65" spans="1:5" ht="16.5" x14ac:dyDescent="0.3">
      <c r="A65" s="175" t="s">
        <v>1385</v>
      </c>
      <c r="B65" s="175" t="s">
        <v>1434</v>
      </c>
      <c r="C65" s="175" t="s">
        <v>1435</v>
      </c>
      <c r="D65" s="175" t="s">
        <v>1435</v>
      </c>
      <c r="E65" s="175" t="s">
        <v>149</v>
      </c>
    </row>
    <row r="66" spans="1:5" ht="16.5" x14ac:dyDescent="0.3">
      <c r="A66" s="175" t="s">
        <v>1385</v>
      </c>
      <c r="B66" s="175" t="s">
        <v>1436</v>
      </c>
      <c r="C66" s="175" t="s">
        <v>1437</v>
      </c>
      <c r="D66" s="175" t="s">
        <v>1437</v>
      </c>
      <c r="E66" s="175" t="s">
        <v>149</v>
      </c>
    </row>
    <row r="67" spans="1:5" ht="16.5" x14ac:dyDescent="0.3">
      <c r="A67" s="175" t="s">
        <v>1385</v>
      </c>
      <c r="B67" s="175" t="s">
        <v>108</v>
      </c>
      <c r="C67" s="175" t="s">
        <v>107</v>
      </c>
      <c r="D67" s="175" t="s">
        <v>524</v>
      </c>
      <c r="E67" s="175" t="s">
        <v>149</v>
      </c>
    </row>
    <row r="68" spans="1:5" ht="16.5" x14ac:dyDescent="0.3">
      <c r="A68" s="175" t="s">
        <v>1385</v>
      </c>
      <c r="B68" s="175" t="s">
        <v>1438</v>
      </c>
      <c r="C68" s="175" t="s">
        <v>1439</v>
      </c>
      <c r="D68" s="175" t="s">
        <v>1439</v>
      </c>
      <c r="E68" s="175" t="s">
        <v>134</v>
      </c>
    </row>
    <row r="69" spans="1:5" ht="16.5" x14ac:dyDescent="0.3">
      <c r="A69" s="175" t="s">
        <v>1385</v>
      </c>
      <c r="B69" s="175" t="s">
        <v>201</v>
      </c>
      <c r="C69" s="175" t="s">
        <v>135</v>
      </c>
      <c r="D69" s="175" t="s">
        <v>135</v>
      </c>
      <c r="E69" s="175" t="s">
        <v>134</v>
      </c>
    </row>
    <row r="70" spans="1:5" ht="16.5" x14ac:dyDescent="0.3">
      <c r="A70" s="175" t="s">
        <v>1385</v>
      </c>
      <c r="B70" s="175" t="s">
        <v>202</v>
      </c>
      <c r="C70" s="175" t="s">
        <v>146</v>
      </c>
      <c r="D70" s="175" t="s">
        <v>146</v>
      </c>
      <c r="E70" s="175" t="s">
        <v>134</v>
      </c>
    </row>
    <row r="71" spans="1:5" ht="16.5" x14ac:dyDescent="0.3">
      <c r="A71" s="175" t="s">
        <v>1385</v>
      </c>
      <c r="B71" s="175" t="s">
        <v>1440</v>
      </c>
      <c r="C71" s="175" t="s">
        <v>1441</v>
      </c>
      <c r="D71" s="175" t="s">
        <v>1441</v>
      </c>
      <c r="E71" s="175" t="s">
        <v>134</v>
      </c>
    </row>
    <row r="72" spans="1:5" ht="16.5" x14ac:dyDescent="0.3">
      <c r="A72" s="175" t="s">
        <v>1385</v>
      </c>
      <c r="B72" s="175" t="s">
        <v>108</v>
      </c>
      <c r="C72" s="175" t="s">
        <v>107</v>
      </c>
      <c r="D72" s="175" t="s">
        <v>524</v>
      </c>
      <c r="E72" s="175" t="s">
        <v>134</v>
      </c>
    </row>
    <row r="73" spans="1:5" ht="16.5" x14ac:dyDescent="0.3">
      <c r="A73" s="175" t="s">
        <v>1385</v>
      </c>
      <c r="B73" s="175" t="s">
        <v>203</v>
      </c>
      <c r="C73" s="175" t="s">
        <v>189</v>
      </c>
      <c r="D73" s="175" t="s">
        <v>189</v>
      </c>
      <c r="E73" s="175" t="s">
        <v>188</v>
      </c>
    </row>
    <row r="74" spans="1:5" ht="16.5" x14ac:dyDescent="0.3">
      <c r="A74" s="175" t="s">
        <v>1385</v>
      </c>
      <c r="B74" s="175" t="s">
        <v>1442</v>
      </c>
      <c r="C74" s="175" t="s">
        <v>1443</v>
      </c>
      <c r="D74" s="175" t="s">
        <v>1443</v>
      </c>
      <c r="E74" s="175" t="s">
        <v>188</v>
      </c>
    </row>
    <row r="75" spans="1:5" ht="16.5" x14ac:dyDescent="0.3">
      <c r="A75" s="175" t="s">
        <v>1385</v>
      </c>
      <c r="B75" s="175" t="s">
        <v>1444</v>
      </c>
      <c r="C75" s="175" t="s">
        <v>1445</v>
      </c>
      <c r="D75" s="175" t="s">
        <v>1445</v>
      </c>
      <c r="E75" s="175" t="s">
        <v>188</v>
      </c>
    </row>
    <row r="76" spans="1:5" ht="16.5" x14ac:dyDescent="0.3">
      <c r="A76" s="175" t="s">
        <v>1385</v>
      </c>
      <c r="B76" s="175" t="s">
        <v>108</v>
      </c>
      <c r="C76" s="175" t="s">
        <v>107</v>
      </c>
      <c r="D76" s="175" t="s">
        <v>524</v>
      </c>
      <c r="E76" s="175" t="s">
        <v>188</v>
      </c>
    </row>
    <row r="77" spans="1:5" ht="16.5" x14ac:dyDescent="0.3">
      <c r="A77" s="175" t="s">
        <v>1385</v>
      </c>
      <c r="B77" s="175" t="s">
        <v>204</v>
      </c>
      <c r="C77" s="175" t="s">
        <v>105</v>
      </c>
      <c r="D77" s="175" t="s">
        <v>105</v>
      </c>
      <c r="E77" s="175" t="s">
        <v>104</v>
      </c>
    </row>
    <row r="78" spans="1:5" ht="16.5" x14ac:dyDescent="0.3">
      <c r="A78" s="175" t="s">
        <v>1385</v>
      </c>
      <c r="B78" s="175" t="s">
        <v>1446</v>
      </c>
      <c r="C78" s="175">
        <v>746</v>
      </c>
      <c r="D78" s="175">
        <v>746</v>
      </c>
      <c r="E78" s="175" t="s">
        <v>104</v>
      </c>
    </row>
    <row r="79" spans="1:5" ht="16.5" x14ac:dyDescent="0.3">
      <c r="A79" s="175" t="s">
        <v>1385</v>
      </c>
      <c r="B79" s="175" t="s">
        <v>4356</v>
      </c>
      <c r="C79" s="175" t="s">
        <v>3288</v>
      </c>
      <c r="D79" s="175" t="s">
        <v>3288</v>
      </c>
      <c r="E79" s="175" t="s">
        <v>104</v>
      </c>
    </row>
    <row r="80" spans="1:5" ht="16.5" x14ac:dyDescent="0.3">
      <c r="A80" s="175" t="s">
        <v>1385</v>
      </c>
      <c r="B80" s="175" t="s">
        <v>108</v>
      </c>
      <c r="C80" s="175" t="s">
        <v>107</v>
      </c>
      <c r="D80" s="175" t="s">
        <v>524</v>
      </c>
      <c r="E80" s="175" t="s">
        <v>104</v>
      </c>
    </row>
    <row r="81" spans="1:5" ht="16.5" x14ac:dyDescent="0.3">
      <c r="A81" s="175" t="s">
        <v>1385</v>
      </c>
      <c r="B81" s="175" t="s">
        <v>1447</v>
      </c>
      <c r="C81" s="175" t="s">
        <v>1448</v>
      </c>
      <c r="D81" s="175" t="s">
        <v>1448</v>
      </c>
      <c r="E81" s="175" t="s">
        <v>1380</v>
      </c>
    </row>
    <row r="82" spans="1:5" ht="16.5" x14ac:dyDescent="0.3">
      <c r="A82" s="175" t="s">
        <v>1385</v>
      </c>
      <c r="B82" s="175" t="s">
        <v>1449</v>
      </c>
      <c r="C82" s="175" t="s">
        <v>1450</v>
      </c>
      <c r="D82" s="175" t="s">
        <v>1450</v>
      </c>
      <c r="E82" s="175" t="s">
        <v>1380</v>
      </c>
    </row>
    <row r="83" spans="1:5" ht="16.5" x14ac:dyDescent="0.3">
      <c r="A83" s="175" t="s">
        <v>1385</v>
      </c>
      <c r="B83" s="175" t="s">
        <v>1451</v>
      </c>
      <c r="C83" s="175" t="s">
        <v>1452</v>
      </c>
      <c r="D83" s="175" t="s">
        <v>1452</v>
      </c>
      <c r="E83" s="175" t="s">
        <v>1380</v>
      </c>
    </row>
    <row r="84" spans="1:5" ht="16.5" x14ac:dyDescent="0.3">
      <c r="A84" s="175" t="s">
        <v>1385</v>
      </c>
      <c r="B84" s="175" t="s">
        <v>108</v>
      </c>
      <c r="C84" s="175" t="s">
        <v>107</v>
      </c>
      <c r="D84" s="175" t="s">
        <v>524</v>
      </c>
      <c r="E84" s="175" t="s">
        <v>1380</v>
      </c>
    </row>
    <row r="85" spans="1:5" ht="16.5" x14ac:dyDescent="0.3">
      <c r="A85" s="175" t="s">
        <v>1385</v>
      </c>
      <c r="B85" s="175" t="s">
        <v>1453</v>
      </c>
      <c r="C85" s="175">
        <v>2727</v>
      </c>
      <c r="D85" s="175">
        <v>2727</v>
      </c>
      <c r="E85" s="175" t="s">
        <v>1384</v>
      </c>
    </row>
    <row r="86" spans="1:5" ht="16.5" x14ac:dyDescent="0.3">
      <c r="A86" s="175" t="s">
        <v>1385</v>
      </c>
      <c r="B86" s="175" t="s">
        <v>108</v>
      </c>
      <c r="C86" s="175" t="s">
        <v>107</v>
      </c>
      <c r="D86" s="175" t="s">
        <v>524</v>
      </c>
      <c r="E86" s="175" t="s">
        <v>1384</v>
      </c>
    </row>
    <row r="87" spans="1:5" ht="16.5" x14ac:dyDescent="0.3">
      <c r="A87" s="175" t="s">
        <v>1385</v>
      </c>
      <c r="B87" s="175" t="s">
        <v>4026</v>
      </c>
      <c r="C87" s="175" t="s">
        <v>4025</v>
      </c>
      <c r="D87" s="175" t="s">
        <v>4025</v>
      </c>
      <c r="E87" s="175" t="s">
        <v>832</v>
      </c>
    </row>
    <row r="88" spans="1:5" ht="16.5" x14ac:dyDescent="0.3">
      <c r="A88" s="175" t="s">
        <v>1385</v>
      </c>
      <c r="B88" s="175" t="s">
        <v>4045</v>
      </c>
      <c r="C88" s="175" t="s">
        <v>4044</v>
      </c>
      <c r="D88" s="175" t="s">
        <v>4044</v>
      </c>
      <c r="E88" s="175" t="s">
        <v>832</v>
      </c>
    </row>
    <row r="89" spans="1:5" ht="16.5" x14ac:dyDescent="0.3">
      <c r="A89" s="175" t="s">
        <v>1385</v>
      </c>
      <c r="B89" s="175" t="s">
        <v>3681</v>
      </c>
      <c r="C89" s="175" t="s">
        <v>3680</v>
      </c>
      <c r="D89" s="175" t="s">
        <v>3680</v>
      </c>
      <c r="E89" s="175" t="s">
        <v>832</v>
      </c>
    </row>
    <row r="90" spans="1:5" ht="16.5" x14ac:dyDescent="0.3">
      <c r="A90" s="175" t="s">
        <v>1385</v>
      </c>
      <c r="B90" s="175" t="s">
        <v>3740</v>
      </c>
      <c r="C90" s="175" t="s">
        <v>3739</v>
      </c>
      <c r="D90" s="175" t="s">
        <v>3739</v>
      </c>
      <c r="E90" s="175" t="s">
        <v>832</v>
      </c>
    </row>
    <row r="91" spans="1:5" ht="16.5" x14ac:dyDescent="0.3">
      <c r="A91" s="175" t="s">
        <v>1385</v>
      </c>
      <c r="B91" s="175" t="s">
        <v>4443</v>
      </c>
      <c r="C91" s="175" t="s">
        <v>107</v>
      </c>
      <c r="D91" s="175" t="s">
        <v>107</v>
      </c>
      <c r="E91" s="175" t="s">
        <v>832</v>
      </c>
    </row>
    <row r="92" spans="1:5" ht="16.5" x14ac:dyDescent="0.3">
      <c r="A92" s="175" t="s">
        <v>1385</v>
      </c>
      <c r="B92" s="175" t="s">
        <v>4444</v>
      </c>
      <c r="C92" s="175" t="s">
        <v>4445</v>
      </c>
      <c r="D92" s="175" t="s">
        <v>4445</v>
      </c>
      <c r="E92" s="175" t="s">
        <v>4439</v>
      </c>
    </row>
    <row r="93" spans="1:5" ht="16.5" x14ac:dyDescent="0.3">
      <c r="A93" s="175" t="s">
        <v>1385</v>
      </c>
      <c r="B93" s="175" t="s">
        <v>4446</v>
      </c>
      <c r="C93" s="175" t="s">
        <v>4447</v>
      </c>
      <c r="D93" s="175" t="s">
        <v>4447</v>
      </c>
      <c r="E93" s="175" t="s">
        <v>4439</v>
      </c>
    </row>
    <row r="94" spans="1:5" ht="16.5" x14ac:dyDescent="0.3">
      <c r="A94" s="175" t="s">
        <v>1385</v>
      </c>
      <c r="B94" s="175" t="s">
        <v>4448</v>
      </c>
      <c r="C94" s="175" t="s">
        <v>4449</v>
      </c>
      <c r="D94" s="175" t="s">
        <v>4449</v>
      </c>
      <c r="E94" s="175" t="s">
        <v>4439</v>
      </c>
    </row>
    <row r="95" spans="1:5" ht="16.5" x14ac:dyDescent="0.3">
      <c r="A95" s="175" t="s">
        <v>1385</v>
      </c>
      <c r="B95" s="175" t="s">
        <v>4450</v>
      </c>
      <c r="C95" s="175" t="s">
        <v>107</v>
      </c>
      <c r="D95" s="175" t="s">
        <v>107</v>
      </c>
      <c r="E95" s="175" t="s">
        <v>4439</v>
      </c>
    </row>
    <row r="96" spans="1:5" ht="16.5" x14ac:dyDescent="0.3">
      <c r="A96" s="175"/>
      <c r="B96" s="175"/>
      <c r="C96" s="175"/>
      <c r="D96" s="175"/>
      <c r="E96" s="175"/>
    </row>
    <row r="97" spans="1:5" ht="16.5" x14ac:dyDescent="0.3">
      <c r="A97" s="175" t="s">
        <v>1454</v>
      </c>
      <c r="B97" s="175" t="s">
        <v>1455</v>
      </c>
      <c r="C97" s="175" t="s">
        <v>496</v>
      </c>
      <c r="D97" s="175" t="s">
        <v>1456</v>
      </c>
      <c r="E97" s="175"/>
    </row>
    <row r="98" spans="1:5" ht="16.5" x14ac:dyDescent="0.3">
      <c r="A98" s="175" t="s">
        <v>1454</v>
      </c>
      <c r="B98" s="175" t="s">
        <v>1457</v>
      </c>
      <c r="C98" s="175" t="s">
        <v>500</v>
      </c>
      <c r="D98" s="175" t="s">
        <v>1458</v>
      </c>
      <c r="E98" s="175"/>
    </row>
    <row r="99" spans="1:5" ht="16.5" x14ac:dyDescent="0.3">
      <c r="A99" s="175"/>
      <c r="B99" s="175"/>
      <c r="C99" s="175"/>
      <c r="D99" s="175"/>
      <c r="E99" s="175"/>
    </row>
    <row r="100" spans="1:5" ht="16.5" x14ac:dyDescent="0.3">
      <c r="A100" s="175" t="s">
        <v>1459</v>
      </c>
      <c r="B100" s="175" t="s">
        <v>1460</v>
      </c>
      <c r="C100" s="175" t="s">
        <v>1461</v>
      </c>
      <c r="D100" s="175" t="s">
        <v>1462</v>
      </c>
      <c r="E100" s="175"/>
    </row>
    <row r="101" spans="1:5" ht="16.5" x14ac:dyDescent="0.3">
      <c r="A101" s="175" t="s">
        <v>1459</v>
      </c>
      <c r="B101" s="175" t="s">
        <v>1463</v>
      </c>
      <c r="C101" s="175" t="s">
        <v>1464</v>
      </c>
      <c r="D101" s="175" t="s">
        <v>1465</v>
      </c>
      <c r="E101" s="175"/>
    </row>
    <row r="102" spans="1:5" ht="16.5" x14ac:dyDescent="0.3">
      <c r="A102" s="175" t="s">
        <v>1459</v>
      </c>
      <c r="B102" s="175" t="s">
        <v>205</v>
      </c>
      <c r="C102" s="175" t="s">
        <v>132</v>
      </c>
      <c r="D102" s="175" t="s">
        <v>1466</v>
      </c>
      <c r="E102" s="175"/>
    </row>
    <row r="103" spans="1:5" ht="16.5" x14ac:dyDescent="0.3">
      <c r="A103" s="175"/>
      <c r="B103" s="175"/>
      <c r="C103" s="175"/>
      <c r="D103" s="175"/>
      <c r="E103" s="175"/>
    </row>
    <row r="104" spans="1:5" ht="16.5" x14ac:dyDescent="0.3">
      <c r="A104" s="175" t="s">
        <v>1467</v>
      </c>
      <c r="B104" s="175" t="s">
        <v>978</v>
      </c>
      <c r="C104" s="175" t="s">
        <v>495</v>
      </c>
      <c r="D104" s="175" t="s">
        <v>1468</v>
      </c>
      <c r="E104" s="175"/>
    </row>
    <row r="105" spans="1:5" ht="16.5" x14ac:dyDescent="0.3">
      <c r="A105" s="175" t="s">
        <v>1467</v>
      </c>
      <c r="B105" s="175" t="s">
        <v>1469</v>
      </c>
      <c r="C105" s="175" t="s">
        <v>511</v>
      </c>
      <c r="D105" s="175" t="s">
        <v>1470</v>
      </c>
      <c r="E105" s="175"/>
    </row>
    <row r="106" spans="1:5" ht="16.5" x14ac:dyDescent="0.3">
      <c r="A106" s="175"/>
      <c r="B106" s="175"/>
      <c r="C106" s="175"/>
      <c r="D106" s="175"/>
      <c r="E106" s="175"/>
    </row>
    <row r="107" spans="1:5" ht="16.5" x14ac:dyDescent="0.3">
      <c r="A107" s="175" t="s">
        <v>1471</v>
      </c>
      <c r="B107" s="175" t="s">
        <v>110</v>
      </c>
      <c r="C107" s="175" t="s">
        <v>1472</v>
      </c>
      <c r="D107" s="175" t="s">
        <v>503</v>
      </c>
      <c r="E107" s="175"/>
    </row>
    <row r="108" spans="1:5" ht="16.5" x14ac:dyDescent="0.3">
      <c r="A108" s="175" t="s">
        <v>1471</v>
      </c>
      <c r="B108" s="175" t="s">
        <v>130</v>
      </c>
      <c r="C108" s="175" t="s">
        <v>707</v>
      </c>
      <c r="D108" s="175" t="s">
        <v>772</v>
      </c>
      <c r="E108" s="175"/>
    </row>
    <row r="109" spans="1:5" ht="16.5" x14ac:dyDescent="0.3">
      <c r="A109" s="175" t="s">
        <v>1471</v>
      </c>
      <c r="B109" s="175" t="s">
        <v>1473</v>
      </c>
      <c r="C109" s="175" t="s">
        <v>1474</v>
      </c>
      <c r="D109" s="175" t="s">
        <v>1475</v>
      </c>
      <c r="E109" s="175"/>
    </row>
    <row r="110" spans="1:5" ht="16.5" x14ac:dyDescent="0.3">
      <c r="A110" s="175"/>
      <c r="B110" s="175"/>
      <c r="C110" s="175"/>
      <c r="D110" s="175"/>
      <c r="E110" s="175"/>
    </row>
    <row r="111" spans="1:5" ht="16.5" x14ac:dyDescent="0.3">
      <c r="A111" s="175" t="s">
        <v>1476</v>
      </c>
      <c r="B111" s="175" t="s">
        <v>1477</v>
      </c>
      <c r="C111" s="175" t="s">
        <v>112</v>
      </c>
      <c r="D111" s="175" t="s">
        <v>1478</v>
      </c>
      <c r="E111" s="175"/>
    </row>
    <row r="112" spans="1:5" ht="16.5" x14ac:dyDescent="0.3">
      <c r="A112" s="175" t="s">
        <v>1476</v>
      </c>
      <c r="B112" s="175" t="s">
        <v>1479</v>
      </c>
      <c r="C112" s="175" t="s">
        <v>1480</v>
      </c>
      <c r="D112" s="175" t="s">
        <v>1481</v>
      </c>
      <c r="E112" s="175"/>
    </row>
    <row r="113" spans="1:5" ht="16.5" x14ac:dyDescent="0.3">
      <c r="A113" s="175" t="s">
        <v>1476</v>
      </c>
      <c r="B113" s="175" t="s">
        <v>1482</v>
      </c>
      <c r="C113" s="175" t="s">
        <v>1483</v>
      </c>
      <c r="D113" s="175" t="s">
        <v>1484</v>
      </c>
      <c r="E113" s="175"/>
    </row>
    <row r="114" spans="1:5" ht="16.5" x14ac:dyDescent="0.3">
      <c r="A114" s="175" t="s">
        <v>1476</v>
      </c>
      <c r="B114" s="175" t="s">
        <v>1485</v>
      </c>
      <c r="C114" s="175" t="s">
        <v>1486</v>
      </c>
      <c r="D114" s="175" t="s">
        <v>1487</v>
      </c>
      <c r="E114" s="175"/>
    </row>
    <row r="115" spans="1:5" ht="16.5" x14ac:dyDescent="0.3">
      <c r="A115" s="175" t="s">
        <v>1476</v>
      </c>
      <c r="B115" s="175" t="s">
        <v>1488</v>
      </c>
      <c r="C115" s="175" t="s">
        <v>1489</v>
      </c>
      <c r="D115" s="175" t="s">
        <v>1490</v>
      </c>
      <c r="E115" s="175"/>
    </row>
    <row r="116" spans="1:5" ht="16.5" x14ac:dyDescent="0.3">
      <c r="A116" s="175" t="s">
        <v>1476</v>
      </c>
      <c r="B116" s="175" t="s">
        <v>1491</v>
      </c>
      <c r="C116" s="175" t="s">
        <v>1492</v>
      </c>
      <c r="D116" s="175" t="s">
        <v>1493</v>
      </c>
      <c r="E116" s="175"/>
    </row>
    <row r="117" spans="1:5" ht="16.5" x14ac:dyDescent="0.3">
      <c r="A117" s="175" t="s">
        <v>1476</v>
      </c>
      <c r="B117" s="175" t="s">
        <v>1494</v>
      </c>
      <c r="C117" s="175" t="s">
        <v>1495</v>
      </c>
      <c r="D117" s="175" t="s">
        <v>1496</v>
      </c>
      <c r="E117" s="175"/>
    </row>
    <row r="118" spans="1:5" ht="16.5" x14ac:dyDescent="0.3">
      <c r="A118" s="175" t="s">
        <v>1476</v>
      </c>
      <c r="B118" s="175" t="s">
        <v>1497</v>
      </c>
      <c r="C118" s="175" t="s">
        <v>1498</v>
      </c>
      <c r="D118" s="175" t="s">
        <v>1498</v>
      </c>
      <c r="E118" s="175"/>
    </row>
    <row r="119" spans="1:5" ht="16.5" x14ac:dyDescent="0.3">
      <c r="A119" s="175" t="s">
        <v>1476</v>
      </c>
      <c r="B119" s="175" t="s">
        <v>108</v>
      </c>
      <c r="C119" s="175" t="s">
        <v>125</v>
      </c>
      <c r="D119" s="175" t="s">
        <v>1499</v>
      </c>
      <c r="E119" s="175"/>
    </row>
    <row r="120" spans="1:5" ht="16.5" x14ac:dyDescent="0.3">
      <c r="A120" s="175" t="s">
        <v>1476</v>
      </c>
      <c r="B120" s="175" t="s">
        <v>205</v>
      </c>
      <c r="C120" s="175" t="s">
        <v>142</v>
      </c>
      <c r="D120" s="175" t="s">
        <v>1500</v>
      </c>
      <c r="E120" s="175"/>
    </row>
    <row r="121" spans="1:5" ht="16.5" x14ac:dyDescent="0.3">
      <c r="A121" s="175"/>
      <c r="B121" s="175"/>
      <c r="C121" s="175"/>
      <c r="D121" s="175"/>
      <c r="E121" s="175"/>
    </row>
    <row r="122" spans="1:5" ht="16.5" x14ac:dyDescent="0.3">
      <c r="A122" s="175" t="s">
        <v>1501</v>
      </c>
      <c r="B122" s="175" t="s">
        <v>513</v>
      </c>
      <c r="C122" s="175" t="s">
        <v>497</v>
      </c>
      <c r="D122" s="175" t="s">
        <v>1502</v>
      </c>
      <c r="E122" s="175"/>
    </row>
    <row r="123" spans="1:5" ht="16.5" x14ac:dyDescent="0.3">
      <c r="A123" s="175" t="s">
        <v>1501</v>
      </c>
      <c r="B123" s="175" t="s">
        <v>1503</v>
      </c>
      <c r="C123" s="175" t="s">
        <v>502</v>
      </c>
      <c r="D123" s="175" t="s">
        <v>1504</v>
      </c>
      <c r="E123" s="175"/>
    </row>
    <row r="124" spans="1:5" ht="16.5" x14ac:dyDescent="0.3">
      <c r="A124" s="175" t="s">
        <v>1501</v>
      </c>
      <c r="B124" s="175" t="s">
        <v>1482</v>
      </c>
      <c r="C124" s="175" t="s">
        <v>521</v>
      </c>
      <c r="D124" s="175" t="s">
        <v>1505</v>
      </c>
      <c r="E124" s="175"/>
    </row>
    <row r="125" spans="1:5" ht="16.5" x14ac:dyDescent="0.3">
      <c r="A125" s="175"/>
      <c r="B125" s="175"/>
      <c r="C125" s="175"/>
      <c r="D125" s="175"/>
      <c r="E125" s="175"/>
    </row>
    <row r="126" spans="1:5" ht="16.5" x14ac:dyDescent="0.3">
      <c r="A126" s="175" t="s">
        <v>1506</v>
      </c>
      <c r="B126" s="175" t="s">
        <v>1507</v>
      </c>
      <c r="C126" s="175" t="s">
        <v>113</v>
      </c>
      <c r="D126" s="175" t="s">
        <v>1508</v>
      </c>
      <c r="E126" s="175"/>
    </row>
    <row r="127" spans="1:5" ht="16.5" x14ac:dyDescent="0.3">
      <c r="A127" s="175" t="s">
        <v>1506</v>
      </c>
      <c r="B127" s="175" t="s">
        <v>1509</v>
      </c>
      <c r="C127" s="175" t="s">
        <v>128</v>
      </c>
      <c r="D127" s="175" t="s">
        <v>1510</v>
      </c>
      <c r="E127" s="175"/>
    </row>
    <row r="128" spans="1:5" ht="16.5" x14ac:dyDescent="0.3">
      <c r="A128" s="175" t="s">
        <v>1506</v>
      </c>
      <c r="B128" s="175" t="s">
        <v>1511</v>
      </c>
      <c r="C128" s="175" t="s">
        <v>143</v>
      </c>
      <c r="D128" s="175" t="s">
        <v>1512</v>
      </c>
      <c r="E128" s="175"/>
    </row>
    <row r="129" spans="1:5" ht="16.5" x14ac:dyDescent="0.3">
      <c r="A129" s="175" t="s">
        <v>1506</v>
      </c>
      <c r="B129" s="175" t="s">
        <v>205</v>
      </c>
      <c r="C129" s="175" t="s">
        <v>142</v>
      </c>
      <c r="D129" s="175" t="s">
        <v>1500</v>
      </c>
      <c r="E129" s="175"/>
    </row>
    <row r="130" spans="1:5" ht="16.5" x14ac:dyDescent="0.3">
      <c r="A130" s="175"/>
      <c r="B130" s="175"/>
      <c r="C130" s="175"/>
      <c r="D130" s="175"/>
      <c r="E130" s="175"/>
    </row>
    <row r="131" spans="1:5" ht="16.5" x14ac:dyDescent="0.3">
      <c r="A131" s="175" t="s">
        <v>1513</v>
      </c>
      <c r="B131" s="175">
        <v>20</v>
      </c>
      <c r="C131" s="175" t="s">
        <v>507</v>
      </c>
      <c r="D131" s="175" t="s">
        <v>1514</v>
      </c>
      <c r="E131" s="175"/>
    </row>
    <row r="132" spans="1:5" ht="16.5" x14ac:dyDescent="0.3">
      <c r="A132" s="175" t="s">
        <v>1513</v>
      </c>
      <c r="B132" s="175" t="s">
        <v>1515</v>
      </c>
      <c r="C132" s="175" t="s">
        <v>498</v>
      </c>
      <c r="D132" s="175" t="s">
        <v>1516</v>
      </c>
      <c r="E132" s="175"/>
    </row>
    <row r="133" spans="1:5" ht="16.5" x14ac:dyDescent="0.3">
      <c r="A133" s="175" t="s">
        <v>1513</v>
      </c>
      <c r="B133" s="175">
        <v>61</v>
      </c>
      <c r="C133" s="175" t="s">
        <v>501</v>
      </c>
      <c r="D133" s="175" t="s">
        <v>1517</v>
      </c>
      <c r="E133" s="175"/>
    </row>
    <row r="134" spans="1:5" ht="16.5" x14ac:dyDescent="0.3">
      <c r="A134" s="175" t="s">
        <v>1513</v>
      </c>
      <c r="B134" s="175" t="s">
        <v>205</v>
      </c>
      <c r="C134" s="175" t="s">
        <v>142</v>
      </c>
      <c r="D134" s="175" t="s">
        <v>1500</v>
      </c>
      <c r="E134" s="175"/>
    </row>
    <row r="135" spans="1:5" ht="16.5" x14ac:dyDescent="0.3">
      <c r="A135" s="175"/>
      <c r="B135" s="175"/>
      <c r="C135" s="175"/>
      <c r="D135" s="175"/>
      <c r="E135" s="175"/>
    </row>
    <row r="136" spans="1:5" ht="16.5" x14ac:dyDescent="0.3">
      <c r="A136" s="175" t="s">
        <v>1518</v>
      </c>
      <c r="B136" s="175" t="s">
        <v>1519</v>
      </c>
      <c r="C136" s="175" t="s">
        <v>563</v>
      </c>
      <c r="D136" s="175" t="s">
        <v>1520</v>
      </c>
      <c r="E136" s="175"/>
    </row>
    <row r="137" spans="1:5" ht="16.5" x14ac:dyDescent="0.3">
      <c r="A137" s="175" t="s">
        <v>1518</v>
      </c>
      <c r="B137" s="175" t="s">
        <v>1521</v>
      </c>
      <c r="C137" s="175" t="s">
        <v>1522</v>
      </c>
      <c r="D137" s="175" t="s">
        <v>1523</v>
      </c>
      <c r="E137" s="175"/>
    </row>
    <row r="138" spans="1:5" ht="16.5" x14ac:dyDescent="0.3">
      <c r="A138" s="175" t="s">
        <v>1518</v>
      </c>
      <c r="B138" s="175" t="s">
        <v>1524</v>
      </c>
      <c r="C138" s="175" t="s">
        <v>1525</v>
      </c>
      <c r="D138" s="175" t="s">
        <v>1526</v>
      </c>
      <c r="E138" s="175"/>
    </row>
    <row r="139" spans="1:5" ht="16.5" x14ac:dyDescent="0.3">
      <c r="A139" s="175" t="s">
        <v>1518</v>
      </c>
      <c r="B139" s="175" t="s">
        <v>1527</v>
      </c>
      <c r="C139" s="175" t="s">
        <v>186</v>
      </c>
      <c r="D139" s="175" t="s">
        <v>1528</v>
      </c>
      <c r="E139" s="175"/>
    </row>
    <row r="140" spans="1:5" ht="16.5" x14ac:dyDescent="0.3">
      <c r="A140" s="175" t="s">
        <v>1518</v>
      </c>
      <c r="B140" s="175" t="s">
        <v>1529</v>
      </c>
      <c r="C140" s="175" t="s">
        <v>131</v>
      </c>
      <c r="D140" s="175" t="s">
        <v>1530</v>
      </c>
      <c r="E140" s="175"/>
    </row>
    <row r="141" spans="1:5" ht="16.5" x14ac:dyDescent="0.3">
      <c r="A141" s="175" t="s">
        <v>1518</v>
      </c>
      <c r="B141" s="175" t="s">
        <v>1531</v>
      </c>
      <c r="C141" s="175" t="s">
        <v>158</v>
      </c>
      <c r="D141" s="175" t="s">
        <v>1532</v>
      </c>
      <c r="E141" s="175"/>
    </row>
    <row r="142" spans="1:5" ht="16.5" x14ac:dyDescent="0.3">
      <c r="A142" s="175" t="s">
        <v>1518</v>
      </c>
      <c r="B142" s="175" t="s">
        <v>1533</v>
      </c>
      <c r="C142" s="175" t="s">
        <v>127</v>
      </c>
      <c r="D142" s="175" t="s">
        <v>1534</v>
      </c>
      <c r="E142" s="175"/>
    </row>
    <row r="143" spans="1:5" ht="16.5" x14ac:dyDescent="0.3">
      <c r="A143" s="175" t="s">
        <v>1518</v>
      </c>
      <c r="B143" s="175" t="s">
        <v>1473</v>
      </c>
      <c r="C143" s="175" t="s">
        <v>1474</v>
      </c>
      <c r="D143" s="175" t="s">
        <v>1475</v>
      </c>
      <c r="E143" s="175"/>
    </row>
    <row r="144" spans="1:5" ht="16.5" x14ac:dyDescent="0.3">
      <c r="A144" s="175"/>
      <c r="B144" s="175"/>
      <c r="C144" s="175"/>
      <c r="D144" s="175"/>
      <c r="E144" s="175"/>
    </row>
    <row r="145" spans="1:5" ht="16.5" x14ac:dyDescent="0.3">
      <c r="A145" s="175" t="s">
        <v>1535</v>
      </c>
      <c r="B145" s="175" t="s">
        <v>141</v>
      </c>
      <c r="C145" s="175" t="s">
        <v>1536</v>
      </c>
      <c r="D145" s="175" t="s">
        <v>1537</v>
      </c>
      <c r="E145" s="175"/>
    </row>
    <row r="146" spans="1:5" ht="16.5" x14ac:dyDescent="0.3">
      <c r="A146" s="175" t="s">
        <v>1535</v>
      </c>
      <c r="B146" s="175" t="s">
        <v>1538</v>
      </c>
      <c r="C146" s="175" t="s">
        <v>115</v>
      </c>
      <c r="D146" s="175" t="s">
        <v>1539</v>
      </c>
      <c r="E146" s="175"/>
    </row>
    <row r="147" spans="1:5" ht="16.5" x14ac:dyDescent="0.3">
      <c r="A147" s="175"/>
      <c r="B147" s="175"/>
      <c r="C147" s="175"/>
      <c r="D147" s="175"/>
      <c r="E147" s="175"/>
    </row>
    <row r="148" spans="1:5" ht="16.5" x14ac:dyDescent="0.3">
      <c r="A148" s="175" t="s">
        <v>1540</v>
      </c>
      <c r="B148" s="175" t="s">
        <v>141</v>
      </c>
      <c r="C148" s="175" t="s">
        <v>3406</v>
      </c>
      <c r="D148" s="175" t="s">
        <v>1537</v>
      </c>
      <c r="E148" s="175"/>
    </row>
    <row r="149" spans="1:5" ht="16.5" x14ac:dyDescent="0.3">
      <c r="A149" s="175" t="s">
        <v>1540</v>
      </c>
      <c r="B149" s="175" t="s">
        <v>1541</v>
      </c>
      <c r="C149" s="175" t="s">
        <v>1542</v>
      </c>
      <c r="D149" s="175" t="s">
        <v>1543</v>
      </c>
      <c r="E149" s="175"/>
    </row>
    <row r="150" spans="1:5" ht="16.5" x14ac:dyDescent="0.3">
      <c r="A150" s="175" t="s">
        <v>1540</v>
      </c>
      <c r="B150" s="175" t="s">
        <v>1544</v>
      </c>
      <c r="C150" s="175" t="s">
        <v>1545</v>
      </c>
      <c r="D150" s="175" t="s">
        <v>1546</v>
      </c>
      <c r="E150" s="175"/>
    </row>
    <row r="151" spans="1:5" ht="16.5" x14ac:dyDescent="0.3">
      <c r="A151" s="175" t="s">
        <v>1540</v>
      </c>
      <c r="B151" s="175" t="s">
        <v>1547</v>
      </c>
      <c r="C151" s="175" t="s">
        <v>1548</v>
      </c>
      <c r="D151" s="175" t="s">
        <v>1549</v>
      </c>
      <c r="E151" s="175"/>
    </row>
    <row r="152" spans="1:5" ht="16.5" x14ac:dyDescent="0.3">
      <c r="A152" s="175" t="s">
        <v>1540</v>
      </c>
      <c r="B152" s="175" t="s">
        <v>108</v>
      </c>
      <c r="C152" s="175" t="s">
        <v>107</v>
      </c>
      <c r="D152" s="175" t="s">
        <v>524</v>
      </c>
      <c r="E152" s="175"/>
    </row>
    <row r="153" spans="1:5" ht="16.5" x14ac:dyDescent="0.3">
      <c r="A153" s="175"/>
      <c r="B153" s="175"/>
      <c r="C153" s="175"/>
      <c r="D153" s="175"/>
      <c r="E153" s="175"/>
    </row>
    <row r="154" spans="1:5" ht="16.5" x14ac:dyDescent="0.3">
      <c r="A154" s="175" t="s">
        <v>1550</v>
      </c>
      <c r="B154" s="175" t="s">
        <v>875</v>
      </c>
      <c r="C154" s="175" t="s">
        <v>874</v>
      </c>
      <c r="D154" s="175" t="s">
        <v>525</v>
      </c>
      <c r="E154" s="175"/>
    </row>
    <row r="155" spans="1:5" ht="16.5" x14ac:dyDescent="0.3">
      <c r="A155" s="175" t="s">
        <v>1550</v>
      </c>
      <c r="B155" s="175" t="s">
        <v>122</v>
      </c>
      <c r="C155" s="175" t="s">
        <v>121</v>
      </c>
      <c r="D155" s="175" t="s">
        <v>515</v>
      </c>
      <c r="E155" s="175"/>
    </row>
    <row r="156" spans="1:5" ht="16.5" x14ac:dyDescent="0.3">
      <c r="A156" s="175" t="s">
        <v>1550</v>
      </c>
      <c r="B156" s="175" t="s">
        <v>145</v>
      </c>
      <c r="C156" s="175" t="s">
        <v>144</v>
      </c>
      <c r="D156" s="175" t="s">
        <v>1551</v>
      </c>
      <c r="E156" s="175"/>
    </row>
    <row r="157" spans="1:5" ht="16.5" x14ac:dyDescent="0.3">
      <c r="A157" s="175" t="s">
        <v>1550</v>
      </c>
      <c r="B157" s="175" t="s">
        <v>1552</v>
      </c>
      <c r="C157" s="175" t="s">
        <v>1553</v>
      </c>
      <c r="D157" s="175" t="s">
        <v>1554</v>
      </c>
      <c r="E157" s="175"/>
    </row>
    <row r="158" spans="1:5" ht="16.5" x14ac:dyDescent="0.3">
      <c r="A158" s="175"/>
      <c r="B158" s="175"/>
      <c r="C158" s="175"/>
      <c r="D158" s="175"/>
      <c r="E158" s="175"/>
    </row>
    <row r="159" spans="1:5" ht="16.5" x14ac:dyDescent="0.3">
      <c r="A159" s="175" t="s">
        <v>1555</v>
      </c>
      <c r="B159" s="175" t="s">
        <v>1556</v>
      </c>
      <c r="C159" s="175" t="s">
        <v>1548</v>
      </c>
      <c r="D159" s="175" t="s">
        <v>1549</v>
      </c>
      <c r="E159" s="175"/>
    </row>
    <row r="160" spans="1:5" ht="16.5" x14ac:dyDescent="0.3">
      <c r="A160" s="175" t="s">
        <v>1555</v>
      </c>
      <c r="B160" s="175" t="s">
        <v>1557</v>
      </c>
      <c r="C160" s="175" t="s">
        <v>1558</v>
      </c>
      <c r="D160" s="175" t="s">
        <v>1559</v>
      </c>
      <c r="E160" s="175"/>
    </row>
    <row r="161" spans="1:5" ht="16.5" x14ac:dyDescent="0.3">
      <c r="A161" s="175" t="s">
        <v>1555</v>
      </c>
      <c r="B161" s="175" t="s">
        <v>1560</v>
      </c>
      <c r="C161" s="175" t="s">
        <v>1542</v>
      </c>
      <c r="D161" s="175" t="s">
        <v>1543</v>
      </c>
      <c r="E161" s="175"/>
    </row>
    <row r="162" spans="1:5" ht="16.5" x14ac:dyDescent="0.3">
      <c r="A162" s="175" t="s">
        <v>1555</v>
      </c>
      <c r="B162" s="175" t="s">
        <v>205</v>
      </c>
      <c r="C162" s="175" t="s">
        <v>142</v>
      </c>
      <c r="D162" s="175" t="s">
        <v>1500</v>
      </c>
      <c r="E162" s="175"/>
    </row>
    <row r="163" spans="1:5" ht="16.5" x14ac:dyDescent="0.3">
      <c r="A163" s="175"/>
      <c r="B163" s="175"/>
      <c r="C163" s="175"/>
      <c r="D163" s="175"/>
      <c r="E163" s="175"/>
    </row>
    <row r="164" spans="1:5" ht="16.5" x14ac:dyDescent="0.3">
      <c r="A164" s="175" t="s">
        <v>1561</v>
      </c>
      <c r="B164" s="175" t="s">
        <v>1562</v>
      </c>
      <c r="C164" s="175" t="s">
        <v>504</v>
      </c>
      <c r="D164" s="175" t="s">
        <v>1563</v>
      </c>
      <c r="E164" s="175"/>
    </row>
    <row r="165" spans="1:5" ht="16.5" x14ac:dyDescent="0.3">
      <c r="A165" s="175" t="s">
        <v>1561</v>
      </c>
      <c r="B165" s="175" t="s">
        <v>1564</v>
      </c>
      <c r="C165" s="175" t="s">
        <v>114</v>
      </c>
      <c r="D165" s="175" t="s">
        <v>1507</v>
      </c>
      <c r="E165" s="175"/>
    </row>
    <row r="166" spans="1:5" ht="16.5" x14ac:dyDescent="0.3">
      <c r="A166" s="175"/>
      <c r="B166" s="175"/>
      <c r="C166" s="175"/>
      <c r="D166" s="175"/>
      <c r="E166" s="175"/>
    </row>
    <row r="167" spans="1:5" ht="16.5" x14ac:dyDescent="0.3">
      <c r="A167" s="175" t="s">
        <v>1565</v>
      </c>
      <c r="B167" s="175" t="s">
        <v>1566</v>
      </c>
      <c r="C167" s="175" t="s">
        <v>1567</v>
      </c>
      <c r="D167" s="175" t="s">
        <v>1568</v>
      </c>
      <c r="E167" s="175"/>
    </row>
    <row r="168" spans="1:5" ht="16.5" x14ac:dyDescent="0.3">
      <c r="A168" s="175" t="s">
        <v>1565</v>
      </c>
      <c r="B168" s="175" t="s">
        <v>1569</v>
      </c>
      <c r="C168" s="175" t="s">
        <v>622</v>
      </c>
      <c r="D168" s="175" t="s">
        <v>1570</v>
      </c>
      <c r="E168" s="175"/>
    </row>
    <row r="169" spans="1:5" ht="16.5" x14ac:dyDescent="0.3">
      <c r="A169" s="175"/>
      <c r="B169" s="175"/>
      <c r="C169" s="175"/>
      <c r="D169" s="175"/>
      <c r="E169" s="175"/>
    </row>
    <row r="170" spans="1:5" ht="16.5" x14ac:dyDescent="0.3">
      <c r="A170" s="175" t="s">
        <v>1571</v>
      </c>
      <c r="B170" s="175" t="s">
        <v>1138</v>
      </c>
      <c r="C170" s="175" t="s">
        <v>120</v>
      </c>
      <c r="D170" s="175" t="s">
        <v>1572</v>
      </c>
      <c r="E170" s="175"/>
    </row>
    <row r="171" spans="1:5" ht="16.5" x14ac:dyDescent="0.3">
      <c r="A171" s="175" t="s">
        <v>1571</v>
      </c>
      <c r="B171" s="175" t="s">
        <v>1161</v>
      </c>
      <c r="C171" s="175" t="s">
        <v>214</v>
      </c>
      <c r="D171" s="175" t="s">
        <v>1573</v>
      </c>
      <c r="E171" s="175"/>
    </row>
    <row r="172" spans="1:5" ht="16.5" x14ac:dyDescent="0.3">
      <c r="A172" s="175" t="s">
        <v>1571</v>
      </c>
      <c r="B172" s="175" t="s">
        <v>1207</v>
      </c>
      <c r="C172" s="175" t="s">
        <v>215</v>
      </c>
      <c r="D172" s="175" t="s">
        <v>1574</v>
      </c>
      <c r="E172" s="175"/>
    </row>
    <row r="173" spans="1:5" ht="16.5" x14ac:dyDescent="0.3">
      <c r="A173" s="175" t="s">
        <v>1571</v>
      </c>
      <c r="B173" s="175" t="s">
        <v>1167</v>
      </c>
      <c r="C173" s="175" t="s">
        <v>216</v>
      </c>
      <c r="D173" s="175" t="s">
        <v>1575</v>
      </c>
      <c r="E173" s="175"/>
    </row>
    <row r="174" spans="1:5" ht="16.5" x14ac:dyDescent="0.3">
      <c r="A174" s="175" t="s">
        <v>1571</v>
      </c>
      <c r="B174" s="175" t="s">
        <v>1225</v>
      </c>
      <c r="C174" s="175" t="s">
        <v>191</v>
      </c>
      <c r="D174" s="175" t="s">
        <v>1576</v>
      </c>
      <c r="E174" s="175"/>
    </row>
    <row r="175" spans="1:5" ht="16.5" x14ac:dyDescent="0.3">
      <c r="A175" s="175" t="s">
        <v>1571</v>
      </c>
      <c r="B175" s="175" t="s">
        <v>1172</v>
      </c>
      <c r="C175" s="175" t="s">
        <v>1577</v>
      </c>
      <c r="D175" s="175" t="s">
        <v>1578</v>
      </c>
      <c r="E175" s="175"/>
    </row>
    <row r="176" spans="1:5" ht="16.5" x14ac:dyDescent="0.3">
      <c r="A176" s="175" t="s">
        <v>1571</v>
      </c>
      <c r="B176" s="175" t="s">
        <v>1265</v>
      </c>
      <c r="C176" s="175" t="s">
        <v>720</v>
      </c>
      <c r="D176" s="175" t="s">
        <v>1579</v>
      </c>
      <c r="E176" s="175"/>
    </row>
    <row r="177" spans="1:5" ht="16.5" x14ac:dyDescent="0.3">
      <c r="A177" s="175" t="s">
        <v>1571</v>
      </c>
      <c r="B177" s="175" t="s">
        <v>1194</v>
      </c>
      <c r="C177" s="175" t="s">
        <v>3407</v>
      </c>
      <c r="D177" s="175" t="s">
        <v>1580</v>
      </c>
      <c r="E177" s="175"/>
    </row>
    <row r="178" spans="1:5" ht="16.5" x14ac:dyDescent="0.3">
      <c r="A178" s="175" t="s">
        <v>1571</v>
      </c>
      <c r="B178" s="175" t="s">
        <v>1473</v>
      </c>
      <c r="C178" s="175" t="s">
        <v>1474</v>
      </c>
      <c r="D178" s="175" t="s">
        <v>1475</v>
      </c>
      <c r="E178" s="175"/>
    </row>
    <row r="179" spans="1:5" ht="16.5" x14ac:dyDescent="0.3">
      <c r="A179" s="175"/>
      <c r="B179" s="175"/>
      <c r="C179" s="175"/>
      <c r="D179" s="175"/>
      <c r="E179" s="175"/>
    </row>
    <row r="180" spans="1:5" ht="16.5" x14ac:dyDescent="0.3">
      <c r="A180" s="175" t="s">
        <v>1581</v>
      </c>
      <c r="B180" s="175" t="s">
        <v>1582</v>
      </c>
      <c r="C180" s="175" t="s">
        <v>116</v>
      </c>
      <c r="D180" s="175" t="s">
        <v>1583</v>
      </c>
      <c r="E180" s="175"/>
    </row>
    <row r="181" spans="1:5" ht="16.5" x14ac:dyDescent="0.3">
      <c r="A181" s="175" t="s">
        <v>1581</v>
      </c>
      <c r="B181" s="175" t="s">
        <v>1584</v>
      </c>
      <c r="C181" s="175" t="s">
        <v>1585</v>
      </c>
      <c r="D181" s="175" t="s">
        <v>1586</v>
      </c>
      <c r="E181" s="175"/>
    </row>
    <row r="182" spans="1:5" ht="16.5" x14ac:dyDescent="0.3">
      <c r="A182" s="175" t="s">
        <v>1581</v>
      </c>
      <c r="B182" s="175" t="s">
        <v>1587</v>
      </c>
      <c r="C182" s="175" t="s">
        <v>1588</v>
      </c>
      <c r="D182" s="175" t="s">
        <v>1589</v>
      </c>
      <c r="E182" s="175"/>
    </row>
    <row r="183" spans="1:5" ht="16.5" x14ac:dyDescent="0.3">
      <c r="A183" s="175" t="s">
        <v>1581</v>
      </c>
      <c r="B183" s="175" t="s">
        <v>1590</v>
      </c>
      <c r="C183" s="175" t="s">
        <v>1591</v>
      </c>
      <c r="D183" s="175" t="s">
        <v>1592</v>
      </c>
      <c r="E183" s="175"/>
    </row>
    <row r="184" spans="1:5" ht="16.5" x14ac:dyDescent="0.3">
      <c r="A184" s="175" t="s">
        <v>1581</v>
      </c>
      <c r="B184" s="175" t="s">
        <v>1767</v>
      </c>
      <c r="C184" s="175" t="s">
        <v>4451</v>
      </c>
      <c r="D184" s="175" t="s">
        <v>3424</v>
      </c>
      <c r="E184" s="175"/>
    </row>
    <row r="185" spans="1:5" ht="16.5" x14ac:dyDescent="0.3">
      <c r="A185" s="175" t="s">
        <v>1581</v>
      </c>
      <c r="B185" s="175" t="s">
        <v>4452</v>
      </c>
      <c r="C185" s="175" t="s">
        <v>3766</v>
      </c>
      <c r="D185" s="175" t="s">
        <v>4453</v>
      </c>
      <c r="E185" s="175"/>
    </row>
    <row r="186" spans="1:5" ht="16.5" x14ac:dyDescent="0.3">
      <c r="A186" s="175" t="s">
        <v>1581</v>
      </c>
      <c r="B186" s="175" t="s">
        <v>1593</v>
      </c>
      <c r="C186" s="175" t="s">
        <v>1594</v>
      </c>
      <c r="D186" s="175" t="s">
        <v>1595</v>
      </c>
      <c r="E186" s="175"/>
    </row>
    <row r="187" spans="1:5" ht="16.5" x14ac:dyDescent="0.3">
      <c r="A187" s="175" t="s">
        <v>1581</v>
      </c>
      <c r="B187" s="175" t="s">
        <v>1596</v>
      </c>
      <c r="C187" s="175" t="s">
        <v>175</v>
      </c>
      <c r="D187" s="175" t="s">
        <v>1597</v>
      </c>
      <c r="E187" s="175"/>
    </row>
    <row r="188" spans="1:5" ht="16.5" x14ac:dyDescent="0.3">
      <c r="A188" s="175" t="s">
        <v>1581</v>
      </c>
      <c r="B188" s="175" t="s">
        <v>1598</v>
      </c>
      <c r="C188" s="175" t="s">
        <v>1599</v>
      </c>
      <c r="D188" s="175" t="s">
        <v>1600</v>
      </c>
      <c r="E188" s="175"/>
    </row>
    <row r="189" spans="1:5" ht="16.5" x14ac:dyDescent="0.3">
      <c r="A189" s="175" t="s">
        <v>1581</v>
      </c>
      <c r="B189" s="175" t="s">
        <v>1601</v>
      </c>
      <c r="C189" s="175" t="s">
        <v>1602</v>
      </c>
      <c r="D189" s="175" t="s">
        <v>1603</v>
      </c>
      <c r="E189" s="175"/>
    </row>
    <row r="190" spans="1:5" ht="16.5" x14ac:dyDescent="0.3">
      <c r="A190" s="175" t="s">
        <v>1581</v>
      </c>
      <c r="B190" s="175" t="s">
        <v>1604</v>
      </c>
      <c r="C190" s="175" t="s">
        <v>724</v>
      </c>
      <c r="D190" s="175" t="s">
        <v>1605</v>
      </c>
      <c r="E190" s="175"/>
    </row>
    <row r="191" spans="1:5" ht="16.5" x14ac:dyDescent="0.3">
      <c r="A191" s="175" t="s">
        <v>1581</v>
      </c>
      <c r="B191" s="175" t="s">
        <v>1606</v>
      </c>
      <c r="C191" s="175" t="s">
        <v>1607</v>
      </c>
      <c r="D191" s="175" t="s">
        <v>1608</v>
      </c>
      <c r="E191" s="175"/>
    </row>
    <row r="192" spans="1:5" ht="16.5" x14ac:dyDescent="0.3">
      <c r="A192" s="175" t="s">
        <v>1581</v>
      </c>
      <c r="B192" s="175" t="s">
        <v>108</v>
      </c>
      <c r="C192" s="175" t="s">
        <v>125</v>
      </c>
      <c r="D192" s="175" t="s">
        <v>1609</v>
      </c>
      <c r="E192" s="175"/>
    </row>
    <row r="193" spans="1:5" ht="16.5" x14ac:dyDescent="0.3">
      <c r="A193" s="175" t="s">
        <v>1581</v>
      </c>
      <c r="B193" s="175" t="s">
        <v>205</v>
      </c>
      <c r="C193" s="175" t="s">
        <v>132</v>
      </c>
      <c r="D193" s="175" t="s">
        <v>1466</v>
      </c>
      <c r="E193" s="175"/>
    </row>
    <row r="194" spans="1:5" ht="16.5" x14ac:dyDescent="0.3">
      <c r="A194" s="175"/>
      <c r="B194" s="175"/>
      <c r="C194" s="175"/>
      <c r="D194" s="175"/>
      <c r="E194" s="175"/>
    </row>
    <row r="195" spans="1:5" ht="16.5" x14ac:dyDescent="0.3">
      <c r="A195" s="175" t="s">
        <v>1610</v>
      </c>
      <c r="B195" s="175" t="s">
        <v>1582</v>
      </c>
      <c r="C195" s="175" t="s">
        <v>116</v>
      </c>
      <c r="D195" s="175" t="s">
        <v>1583</v>
      </c>
      <c r="E195" s="175"/>
    </row>
    <row r="196" spans="1:5" ht="16.5" x14ac:dyDescent="0.3">
      <c r="A196" s="175" t="s">
        <v>1610</v>
      </c>
      <c r="B196" s="175" t="s">
        <v>1584</v>
      </c>
      <c r="C196" s="175" t="s">
        <v>1585</v>
      </c>
      <c r="D196" s="175" t="s">
        <v>1586</v>
      </c>
      <c r="E196" s="175"/>
    </row>
    <row r="197" spans="1:5" ht="16.5" x14ac:dyDescent="0.3">
      <c r="A197" s="175" t="s">
        <v>1610</v>
      </c>
      <c r="B197" s="175" t="s">
        <v>1587</v>
      </c>
      <c r="C197" s="175" t="s">
        <v>1588</v>
      </c>
      <c r="D197" s="175" t="s">
        <v>1611</v>
      </c>
      <c r="E197" s="175"/>
    </row>
    <row r="198" spans="1:5" ht="16.5" x14ac:dyDescent="0.3">
      <c r="A198" s="175" t="s">
        <v>1610</v>
      </c>
      <c r="B198" s="175" t="s">
        <v>1767</v>
      </c>
      <c r="C198" s="175" t="s">
        <v>1768</v>
      </c>
      <c r="D198" s="175" t="s">
        <v>3424</v>
      </c>
      <c r="E198" s="175"/>
    </row>
    <row r="199" spans="1:5" ht="16.5" x14ac:dyDescent="0.3">
      <c r="A199" s="175" t="s">
        <v>1610</v>
      </c>
      <c r="B199" s="175" t="s">
        <v>4452</v>
      </c>
      <c r="C199" s="175" t="s">
        <v>3766</v>
      </c>
      <c r="D199" s="175" t="s">
        <v>4453</v>
      </c>
      <c r="E199" s="175"/>
    </row>
    <row r="200" spans="1:5" ht="16.5" x14ac:dyDescent="0.3">
      <c r="A200" s="175" t="s">
        <v>1610</v>
      </c>
      <c r="B200" s="175" t="s">
        <v>1593</v>
      </c>
      <c r="C200" s="175" t="s">
        <v>1594</v>
      </c>
      <c r="D200" s="175" t="s">
        <v>1595</v>
      </c>
      <c r="E200" s="175"/>
    </row>
    <row r="201" spans="1:5" ht="16.5" x14ac:dyDescent="0.3">
      <c r="A201" s="175" t="s">
        <v>1610</v>
      </c>
      <c r="B201" s="175" t="s">
        <v>1596</v>
      </c>
      <c r="C201" s="175" t="s">
        <v>175</v>
      </c>
      <c r="D201" s="175" t="s">
        <v>1597</v>
      </c>
      <c r="E201" s="175"/>
    </row>
    <row r="202" spans="1:5" ht="16.5" x14ac:dyDescent="0.3">
      <c r="A202" s="175" t="s">
        <v>1610</v>
      </c>
      <c r="B202" s="175" t="s">
        <v>1598</v>
      </c>
      <c r="C202" s="175" t="s">
        <v>1599</v>
      </c>
      <c r="D202" s="175" t="s">
        <v>1600</v>
      </c>
      <c r="E202" s="175"/>
    </row>
    <row r="203" spans="1:5" ht="16.5" x14ac:dyDescent="0.3">
      <c r="A203" s="175" t="s">
        <v>1610</v>
      </c>
      <c r="B203" s="175" t="s">
        <v>1601</v>
      </c>
      <c r="C203" s="175" t="s">
        <v>1602</v>
      </c>
      <c r="D203" s="175" t="s">
        <v>1603</v>
      </c>
      <c r="E203" s="175"/>
    </row>
    <row r="204" spans="1:5" ht="16.5" x14ac:dyDescent="0.3">
      <c r="A204" s="175" t="s">
        <v>1610</v>
      </c>
      <c r="B204" s="175" t="s">
        <v>1612</v>
      </c>
      <c r="C204" s="175" t="s">
        <v>724</v>
      </c>
      <c r="D204" s="175" t="s">
        <v>1605</v>
      </c>
      <c r="E204" s="175"/>
    </row>
    <row r="205" spans="1:5" ht="16.5" x14ac:dyDescent="0.3">
      <c r="A205" s="175" t="s">
        <v>1610</v>
      </c>
      <c r="B205" s="175" t="s">
        <v>1606</v>
      </c>
      <c r="C205" s="175" t="s">
        <v>1607</v>
      </c>
      <c r="D205" s="175" t="s">
        <v>1608</v>
      </c>
      <c r="E205" s="175"/>
    </row>
    <row r="206" spans="1:5" ht="16.5" x14ac:dyDescent="0.3">
      <c r="A206" s="175" t="s">
        <v>1610</v>
      </c>
      <c r="B206" s="175" t="s">
        <v>108</v>
      </c>
      <c r="C206" s="175" t="s">
        <v>125</v>
      </c>
      <c r="D206" s="175" t="s">
        <v>1609</v>
      </c>
      <c r="E206" s="175"/>
    </row>
    <row r="207" spans="1:5" ht="16.5" x14ac:dyDescent="0.3">
      <c r="A207" s="175" t="s">
        <v>1610</v>
      </c>
      <c r="B207" s="175" t="s">
        <v>205</v>
      </c>
      <c r="C207" s="175" t="s">
        <v>132</v>
      </c>
      <c r="D207" s="175" t="s">
        <v>1466</v>
      </c>
      <c r="E207" s="175"/>
    </row>
    <row r="208" spans="1:5" ht="16.5" x14ac:dyDescent="0.3">
      <c r="A208" s="175"/>
      <c r="B208" s="175"/>
      <c r="C208" s="175"/>
      <c r="D208" s="175"/>
      <c r="E208" s="175"/>
    </row>
    <row r="209" spans="1:5" ht="16.5" x14ac:dyDescent="0.3">
      <c r="A209" s="175" t="s">
        <v>1613</v>
      </c>
      <c r="B209" s="175" t="s">
        <v>1614</v>
      </c>
      <c r="C209" s="175" t="s">
        <v>3408</v>
      </c>
      <c r="D209" s="175" t="s">
        <v>1615</v>
      </c>
      <c r="E209" s="175"/>
    </row>
    <row r="210" spans="1:5" ht="16.5" x14ac:dyDescent="0.3">
      <c r="A210" s="175" t="s">
        <v>1613</v>
      </c>
      <c r="B210" s="175" t="s">
        <v>1616</v>
      </c>
      <c r="C210" s="175" t="s">
        <v>1617</v>
      </c>
      <c r="D210" s="175" t="s">
        <v>1618</v>
      </c>
      <c r="E210" s="175"/>
    </row>
    <row r="211" spans="1:5" ht="16.5" x14ac:dyDescent="0.3">
      <c r="A211" s="175" t="s">
        <v>1613</v>
      </c>
      <c r="B211" s="175" t="s">
        <v>1619</v>
      </c>
      <c r="C211" s="175" t="s">
        <v>1620</v>
      </c>
      <c r="D211" s="175" t="s">
        <v>1621</v>
      </c>
      <c r="E211" s="175"/>
    </row>
    <row r="212" spans="1:5" ht="16.5" x14ac:dyDescent="0.3">
      <c r="A212" s="175" t="s">
        <v>1613</v>
      </c>
      <c r="B212" s="175" t="s">
        <v>1622</v>
      </c>
      <c r="C212" s="175" t="s">
        <v>3409</v>
      </c>
      <c r="D212" s="175" t="s">
        <v>1623</v>
      </c>
      <c r="E212" s="175"/>
    </row>
    <row r="213" spans="1:5" ht="16.5" x14ac:dyDescent="0.3">
      <c r="A213" s="175"/>
      <c r="B213" s="175"/>
      <c r="C213" s="175"/>
      <c r="D213" s="175"/>
      <c r="E213" s="175"/>
    </row>
    <row r="214" spans="1:5" ht="16.5" x14ac:dyDescent="0.3">
      <c r="A214" s="175" t="s">
        <v>1624</v>
      </c>
      <c r="B214" s="175" t="s">
        <v>1625</v>
      </c>
      <c r="C214" s="175" t="s">
        <v>795</v>
      </c>
      <c r="D214" s="175" t="s">
        <v>1626</v>
      </c>
      <c r="E214" s="175"/>
    </row>
    <row r="215" spans="1:5" ht="16.5" x14ac:dyDescent="0.3">
      <c r="A215" s="175" t="s">
        <v>1624</v>
      </c>
      <c r="B215" s="175" t="s">
        <v>1627</v>
      </c>
      <c r="C215" s="175" t="s">
        <v>798</v>
      </c>
      <c r="D215" s="175" t="s">
        <v>1628</v>
      </c>
      <c r="E215" s="175"/>
    </row>
    <row r="216" spans="1:5" ht="16.5" x14ac:dyDescent="0.3">
      <c r="A216" s="175" t="s">
        <v>1624</v>
      </c>
      <c r="B216" s="175" t="s">
        <v>1629</v>
      </c>
      <c r="C216" s="175" t="s">
        <v>3410</v>
      </c>
      <c r="D216" s="175" t="s">
        <v>1630</v>
      </c>
      <c r="E216" s="175"/>
    </row>
    <row r="217" spans="1:5" ht="16.5" x14ac:dyDescent="0.3">
      <c r="A217" s="175" t="s">
        <v>1624</v>
      </c>
      <c r="B217" s="175" t="s">
        <v>1631</v>
      </c>
      <c r="C217" s="175" t="s">
        <v>799</v>
      </c>
      <c r="D217" s="175" t="s">
        <v>1632</v>
      </c>
      <c r="E217" s="175"/>
    </row>
    <row r="218" spans="1:5" ht="16.5" x14ac:dyDescent="0.3">
      <c r="A218" s="175" t="s">
        <v>1624</v>
      </c>
      <c r="B218" s="175" t="s">
        <v>205</v>
      </c>
      <c r="C218" s="175" t="s">
        <v>142</v>
      </c>
      <c r="D218" s="175" t="s">
        <v>1466</v>
      </c>
      <c r="E218" s="175"/>
    </row>
    <row r="219" spans="1:5" ht="16.5" x14ac:dyDescent="0.3">
      <c r="A219" s="175" t="s">
        <v>1624</v>
      </c>
      <c r="B219" s="175" t="s">
        <v>108</v>
      </c>
      <c r="C219" s="175" t="s">
        <v>125</v>
      </c>
      <c r="D219" s="175" t="s">
        <v>1609</v>
      </c>
      <c r="E219" s="175"/>
    </row>
    <row r="220" spans="1:5" ht="16.5" x14ac:dyDescent="0.3">
      <c r="A220" s="175"/>
      <c r="B220" s="175"/>
      <c r="C220" s="175"/>
      <c r="D220" s="175"/>
      <c r="E220" s="175"/>
    </row>
    <row r="221" spans="1:5" ht="16.5" x14ac:dyDescent="0.3">
      <c r="A221" s="175" t="s">
        <v>1633</v>
      </c>
      <c r="B221" s="175" t="s">
        <v>1625</v>
      </c>
      <c r="C221" s="175" t="s">
        <v>801</v>
      </c>
      <c r="D221" s="175" t="s">
        <v>1634</v>
      </c>
      <c r="E221" s="175"/>
    </row>
    <row r="222" spans="1:5" ht="16.5" x14ac:dyDescent="0.3">
      <c r="A222" s="175" t="s">
        <v>1633</v>
      </c>
      <c r="B222" s="175" t="s">
        <v>1635</v>
      </c>
      <c r="C222" s="175" t="s">
        <v>808</v>
      </c>
      <c r="D222" s="175" t="s">
        <v>1636</v>
      </c>
      <c r="E222" s="175"/>
    </row>
    <row r="223" spans="1:5" ht="16.5" x14ac:dyDescent="0.3">
      <c r="A223" s="175" t="s">
        <v>1633</v>
      </c>
      <c r="B223" s="175" t="s">
        <v>1637</v>
      </c>
      <c r="C223" s="175" t="s">
        <v>829</v>
      </c>
      <c r="D223" s="175" t="s">
        <v>1638</v>
      </c>
      <c r="E223" s="175"/>
    </row>
    <row r="224" spans="1:5" ht="16.5" x14ac:dyDescent="0.3">
      <c r="A224" s="175" t="s">
        <v>1633</v>
      </c>
      <c r="B224" s="175" t="s">
        <v>205</v>
      </c>
      <c r="C224" s="175" t="s">
        <v>142</v>
      </c>
      <c r="D224" s="175" t="s">
        <v>1639</v>
      </c>
      <c r="E224" s="175"/>
    </row>
    <row r="225" spans="1:5" ht="16.5" x14ac:dyDescent="0.3">
      <c r="A225" s="175"/>
      <c r="B225" s="175"/>
      <c r="C225" s="175"/>
      <c r="D225" s="175"/>
      <c r="E225" s="175"/>
    </row>
    <row r="226" spans="1:5" ht="16.5" x14ac:dyDescent="0.3">
      <c r="A226" s="175" t="s">
        <v>1640</v>
      </c>
      <c r="B226" s="175" t="s">
        <v>1629</v>
      </c>
      <c r="C226" s="175" t="s">
        <v>794</v>
      </c>
      <c r="D226" s="175" t="s">
        <v>1641</v>
      </c>
      <c r="E226" s="175"/>
    </row>
    <row r="227" spans="1:5" ht="16.5" x14ac:dyDescent="0.3">
      <c r="A227" s="175" t="s">
        <v>1640</v>
      </c>
      <c r="B227" s="175" t="s">
        <v>1642</v>
      </c>
      <c r="C227" s="175" t="s">
        <v>815</v>
      </c>
      <c r="D227" s="175" t="s">
        <v>1643</v>
      </c>
      <c r="E227" s="175"/>
    </row>
    <row r="228" spans="1:5" ht="16.5" x14ac:dyDescent="0.3">
      <c r="A228" s="175" t="s">
        <v>1640</v>
      </c>
      <c r="B228" s="175" t="s">
        <v>1637</v>
      </c>
      <c r="C228" s="175" t="s">
        <v>829</v>
      </c>
      <c r="D228" s="175" t="s">
        <v>1638</v>
      </c>
      <c r="E228" s="175"/>
    </row>
    <row r="229" spans="1:5" ht="16.5" x14ac:dyDescent="0.3">
      <c r="A229" s="175" t="s">
        <v>1640</v>
      </c>
      <c r="B229" s="175" t="s">
        <v>205</v>
      </c>
      <c r="C229" s="175" t="s">
        <v>142</v>
      </c>
      <c r="D229" s="175" t="s">
        <v>1639</v>
      </c>
      <c r="E229" s="175"/>
    </row>
    <row r="230" spans="1:5" ht="16.5" x14ac:dyDescent="0.3">
      <c r="A230" s="175"/>
      <c r="B230" s="175"/>
      <c r="C230" s="175"/>
      <c r="D230" s="175"/>
      <c r="E230" s="175"/>
    </row>
    <row r="231" spans="1:5" ht="16.5" x14ac:dyDescent="0.3">
      <c r="A231" s="175" t="s">
        <v>1644</v>
      </c>
      <c r="B231" s="175" t="s">
        <v>1645</v>
      </c>
      <c r="C231" s="175" t="s">
        <v>802</v>
      </c>
      <c r="D231" s="175" t="s">
        <v>1646</v>
      </c>
      <c r="E231" s="175"/>
    </row>
    <row r="232" spans="1:5" ht="16.5" x14ac:dyDescent="0.3">
      <c r="A232" s="175" t="s">
        <v>1644</v>
      </c>
      <c r="B232" s="175" t="s">
        <v>1647</v>
      </c>
      <c r="C232" s="175" t="s">
        <v>1648</v>
      </c>
      <c r="D232" s="175" t="s">
        <v>1649</v>
      </c>
      <c r="E232" s="175"/>
    </row>
    <row r="233" spans="1:5" ht="16.5" x14ac:dyDescent="0.3">
      <c r="A233" s="175" t="s">
        <v>1644</v>
      </c>
      <c r="B233" s="175" t="s">
        <v>1650</v>
      </c>
      <c r="C233" s="175" t="s">
        <v>796</v>
      </c>
      <c r="D233" s="175" t="s">
        <v>1651</v>
      </c>
      <c r="E233" s="175"/>
    </row>
    <row r="234" spans="1:5" ht="16.5" x14ac:dyDescent="0.3">
      <c r="A234" s="175" t="s">
        <v>1644</v>
      </c>
      <c r="B234" s="175" t="s">
        <v>1652</v>
      </c>
      <c r="C234" s="175" t="s">
        <v>1653</v>
      </c>
      <c r="D234" s="175" t="s">
        <v>1654</v>
      </c>
      <c r="E234" s="175"/>
    </row>
    <row r="235" spans="1:5" ht="16.5" x14ac:dyDescent="0.3">
      <c r="A235" s="175" t="s">
        <v>1644</v>
      </c>
      <c r="B235" s="175" t="s">
        <v>1655</v>
      </c>
      <c r="C235" s="175" t="s">
        <v>1656</v>
      </c>
      <c r="D235" s="175" t="s">
        <v>1657</v>
      </c>
      <c r="E235" s="175"/>
    </row>
    <row r="236" spans="1:5" ht="16.5" x14ac:dyDescent="0.3">
      <c r="A236" s="175" t="s">
        <v>1644</v>
      </c>
      <c r="B236" s="175" t="s">
        <v>1658</v>
      </c>
      <c r="C236" s="175" t="s">
        <v>828</v>
      </c>
      <c r="D236" s="175" t="s">
        <v>1659</v>
      </c>
      <c r="E236" s="175"/>
    </row>
    <row r="237" spans="1:5" ht="16.5" x14ac:dyDescent="0.3">
      <c r="A237" s="175" t="s">
        <v>1644</v>
      </c>
      <c r="B237" s="175" t="s">
        <v>1660</v>
      </c>
      <c r="C237" s="175" t="s">
        <v>800</v>
      </c>
      <c r="D237" s="175" t="s">
        <v>1661</v>
      </c>
      <c r="E237" s="175"/>
    </row>
    <row r="238" spans="1:5" ht="16.5" x14ac:dyDescent="0.3">
      <c r="A238" s="175" t="s">
        <v>1644</v>
      </c>
      <c r="B238" s="175" t="s">
        <v>108</v>
      </c>
      <c r="C238" s="175" t="s">
        <v>125</v>
      </c>
      <c r="D238" s="175" t="s">
        <v>1609</v>
      </c>
      <c r="E238" s="175"/>
    </row>
    <row r="239" spans="1:5" ht="16.5" x14ac:dyDescent="0.3">
      <c r="A239" s="175" t="s">
        <v>1644</v>
      </c>
      <c r="B239" s="175" t="s">
        <v>205</v>
      </c>
      <c r="C239" s="175" t="s">
        <v>142</v>
      </c>
      <c r="D239" s="175" t="s">
        <v>1639</v>
      </c>
      <c r="E239" s="175"/>
    </row>
    <row r="240" spans="1:5" ht="16.5" x14ac:dyDescent="0.3">
      <c r="A240" s="175"/>
      <c r="B240" s="175"/>
      <c r="C240" s="175"/>
      <c r="D240" s="175"/>
      <c r="E240" s="175"/>
    </row>
    <row r="241" spans="1:5" ht="16.5" x14ac:dyDescent="0.3">
      <c r="A241" s="175" t="s">
        <v>1662</v>
      </c>
      <c r="B241" s="175" t="s">
        <v>1663</v>
      </c>
      <c r="C241" s="175" t="s">
        <v>109</v>
      </c>
      <c r="D241" s="175" t="s">
        <v>1664</v>
      </c>
      <c r="E241" s="175"/>
    </row>
    <row r="242" spans="1:5" ht="16.5" x14ac:dyDescent="0.3">
      <c r="A242" s="175" t="s">
        <v>1662</v>
      </c>
      <c r="B242" s="175" t="s">
        <v>1507</v>
      </c>
      <c r="C242" s="175" t="s">
        <v>114</v>
      </c>
      <c r="D242" s="175" t="s">
        <v>1507</v>
      </c>
      <c r="E242" s="175"/>
    </row>
    <row r="243" spans="1:5" ht="16.5" x14ac:dyDescent="0.3">
      <c r="A243" s="175" t="s">
        <v>1662</v>
      </c>
      <c r="B243" s="175" t="s">
        <v>205</v>
      </c>
      <c r="C243" s="175" t="s">
        <v>132</v>
      </c>
      <c r="D243" s="175" t="s">
        <v>1466</v>
      </c>
      <c r="E243" s="175"/>
    </row>
    <row r="244" spans="1:5" ht="16.5" x14ac:dyDescent="0.3">
      <c r="A244" s="175"/>
      <c r="B244" s="175"/>
      <c r="C244" s="175"/>
      <c r="D244" s="175"/>
      <c r="E244" s="175"/>
    </row>
    <row r="245" spans="1:5" ht="16.5" x14ac:dyDescent="0.3">
      <c r="A245" s="175" t="s">
        <v>1665</v>
      </c>
      <c r="B245" s="175" t="s">
        <v>1666</v>
      </c>
      <c r="C245" s="175" t="s">
        <v>717</v>
      </c>
      <c r="D245" s="175" t="s">
        <v>1667</v>
      </c>
      <c r="E245" s="175"/>
    </row>
    <row r="246" spans="1:5" ht="16.5" x14ac:dyDescent="0.3">
      <c r="A246" s="175" t="s">
        <v>1665</v>
      </c>
      <c r="B246" s="175" t="s">
        <v>1668</v>
      </c>
      <c r="C246" s="175" t="s">
        <v>710</v>
      </c>
      <c r="D246" s="175" t="s">
        <v>1669</v>
      </c>
      <c r="E246" s="175"/>
    </row>
    <row r="247" spans="1:5" ht="16.5" x14ac:dyDescent="0.3">
      <c r="A247" s="175" t="s">
        <v>1665</v>
      </c>
      <c r="B247" s="175" t="s">
        <v>1670</v>
      </c>
      <c r="C247" s="175" t="s">
        <v>1671</v>
      </c>
      <c r="D247" s="175" t="s">
        <v>1672</v>
      </c>
      <c r="E247" s="175"/>
    </row>
    <row r="248" spans="1:5" ht="16.5" x14ac:dyDescent="0.3">
      <c r="A248" s="175"/>
      <c r="B248" s="175"/>
      <c r="C248" s="175"/>
      <c r="D248" s="175"/>
      <c r="E248" s="175"/>
    </row>
    <row r="249" spans="1:5" ht="16.5" x14ac:dyDescent="0.3">
      <c r="A249" s="175" t="s">
        <v>1673</v>
      </c>
      <c r="B249" s="175" t="s">
        <v>141</v>
      </c>
      <c r="C249" s="175" t="s">
        <v>1674</v>
      </c>
      <c r="D249" s="175" t="s">
        <v>1537</v>
      </c>
      <c r="E249" s="175"/>
    </row>
    <row r="250" spans="1:5" ht="16.5" x14ac:dyDescent="0.3">
      <c r="A250" s="175" t="s">
        <v>1673</v>
      </c>
      <c r="B250" s="175" t="s">
        <v>1675</v>
      </c>
      <c r="C250" s="175" t="s">
        <v>1676</v>
      </c>
      <c r="D250" s="175" t="s">
        <v>525</v>
      </c>
      <c r="E250" s="175"/>
    </row>
    <row r="251" spans="1:5" ht="16.5" x14ac:dyDescent="0.3">
      <c r="A251" s="175" t="s">
        <v>1673</v>
      </c>
      <c r="B251" s="175" t="s">
        <v>145</v>
      </c>
      <c r="C251" s="175" t="s">
        <v>1677</v>
      </c>
      <c r="D251" s="175" t="s">
        <v>1551</v>
      </c>
      <c r="E251" s="175"/>
    </row>
    <row r="252" spans="1:5" ht="16.5" x14ac:dyDescent="0.3">
      <c r="A252" s="175" t="s">
        <v>1673</v>
      </c>
      <c r="B252" s="175" t="s">
        <v>1678</v>
      </c>
      <c r="C252" s="175" t="s">
        <v>1679</v>
      </c>
      <c r="D252" s="175" t="s">
        <v>1680</v>
      </c>
      <c r="E252" s="175"/>
    </row>
    <row r="253" spans="1:5" ht="16.5" x14ac:dyDescent="0.3">
      <c r="A253" s="175" t="s">
        <v>1673</v>
      </c>
      <c r="B253" s="175" t="s">
        <v>108</v>
      </c>
      <c r="C253" s="175" t="s">
        <v>107</v>
      </c>
      <c r="D253" s="175" t="s">
        <v>524</v>
      </c>
      <c r="E253" s="175"/>
    </row>
    <row r="254" spans="1:5" ht="16.5" x14ac:dyDescent="0.3">
      <c r="A254" s="175"/>
      <c r="B254" s="175"/>
      <c r="C254" s="175"/>
      <c r="D254" s="175"/>
      <c r="E254" s="175"/>
    </row>
    <row r="255" spans="1:5" ht="16.5" x14ac:dyDescent="0.3">
      <c r="A255" s="175" t="s">
        <v>1681</v>
      </c>
      <c r="B255" s="175" t="s">
        <v>1663</v>
      </c>
      <c r="C255" s="175" t="s">
        <v>109</v>
      </c>
      <c r="D255" s="175" t="s">
        <v>1664</v>
      </c>
      <c r="E255" s="175"/>
    </row>
    <row r="256" spans="1:5" ht="16.5" x14ac:dyDescent="0.3">
      <c r="A256" s="175" t="s">
        <v>1681</v>
      </c>
      <c r="B256" s="175" t="s">
        <v>1507</v>
      </c>
      <c r="C256" s="175" t="s">
        <v>114</v>
      </c>
      <c r="D256" s="175" t="s">
        <v>1507</v>
      </c>
      <c r="E256" s="175"/>
    </row>
    <row r="257" spans="1:5" ht="16.5" x14ac:dyDescent="0.3">
      <c r="A257" s="175"/>
      <c r="B257" s="175"/>
      <c r="C257" s="175"/>
      <c r="D257" s="175"/>
      <c r="E257" s="175"/>
    </row>
    <row r="258" spans="1:5" ht="16.5" x14ac:dyDescent="0.3">
      <c r="A258" s="175" t="s">
        <v>1682</v>
      </c>
      <c r="B258" s="175" t="s">
        <v>1138</v>
      </c>
      <c r="C258" s="175" t="s">
        <v>1683</v>
      </c>
      <c r="D258" s="175" t="s">
        <v>1684</v>
      </c>
      <c r="E258" s="175"/>
    </row>
    <row r="259" spans="1:5" ht="16.5" x14ac:dyDescent="0.3">
      <c r="A259" s="175" t="s">
        <v>1682</v>
      </c>
      <c r="B259" s="175" t="s">
        <v>1161</v>
      </c>
      <c r="C259" s="175" t="s">
        <v>1685</v>
      </c>
      <c r="D259" s="175" t="s">
        <v>1686</v>
      </c>
      <c r="E259" s="175"/>
    </row>
    <row r="260" spans="1:5" ht="16.5" x14ac:dyDescent="0.3">
      <c r="A260" s="175" t="s">
        <v>1682</v>
      </c>
      <c r="B260" s="175" t="s">
        <v>1687</v>
      </c>
      <c r="C260" s="175" t="s">
        <v>1688</v>
      </c>
      <c r="D260" s="175" t="s">
        <v>1689</v>
      </c>
      <c r="E260" s="175"/>
    </row>
    <row r="261" spans="1:5" ht="16.5" x14ac:dyDescent="0.3">
      <c r="A261" s="175" t="s">
        <v>1682</v>
      </c>
      <c r="B261" s="175" t="s">
        <v>1473</v>
      </c>
      <c r="C261" s="175" t="s">
        <v>1474</v>
      </c>
      <c r="D261" s="175" t="s">
        <v>1475</v>
      </c>
      <c r="E261" s="175"/>
    </row>
    <row r="262" spans="1:5" ht="16.5" x14ac:dyDescent="0.3">
      <c r="A262" s="175"/>
      <c r="B262" s="175"/>
      <c r="C262" s="175"/>
      <c r="D262" s="175"/>
      <c r="E262" s="175"/>
    </row>
    <row r="263" spans="1:5" ht="16.5" x14ac:dyDescent="0.3">
      <c r="A263" s="175" t="s">
        <v>1690</v>
      </c>
      <c r="B263" s="175" t="s">
        <v>522</v>
      </c>
      <c r="C263" s="175" t="s">
        <v>3297</v>
      </c>
      <c r="D263" s="175" t="s">
        <v>3298</v>
      </c>
      <c r="E263" s="175"/>
    </row>
    <row r="264" spans="1:5" ht="16.5" x14ac:dyDescent="0.3">
      <c r="A264" s="175" t="s">
        <v>1690</v>
      </c>
      <c r="B264" s="175" t="s">
        <v>523</v>
      </c>
      <c r="C264" s="175" t="s">
        <v>3293</v>
      </c>
      <c r="D264" s="175" t="s">
        <v>3294</v>
      </c>
      <c r="E264" s="175"/>
    </row>
    <row r="265" spans="1:5" ht="16.5" x14ac:dyDescent="0.3">
      <c r="A265" s="175" t="s">
        <v>1690</v>
      </c>
      <c r="B265" s="175" t="s">
        <v>516</v>
      </c>
      <c r="C265" s="175" t="s">
        <v>3306</v>
      </c>
      <c r="D265" s="175" t="s">
        <v>3307</v>
      </c>
      <c r="E265" s="175"/>
    </row>
    <row r="266" spans="1:5" ht="16.5" x14ac:dyDescent="0.3">
      <c r="A266" s="175" t="s">
        <v>1690</v>
      </c>
      <c r="B266" s="175" t="s">
        <v>513</v>
      </c>
      <c r="C266" s="175" t="s">
        <v>3284</v>
      </c>
      <c r="D266" s="175" t="s">
        <v>3285</v>
      </c>
      <c r="E266" s="175"/>
    </row>
    <row r="267" spans="1:5" ht="16.5" x14ac:dyDescent="0.3">
      <c r="A267" s="175" t="s">
        <v>1690</v>
      </c>
      <c r="B267" s="175" t="s">
        <v>526</v>
      </c>
      <c r="C267" s="175" t="s">
        <v>3295</v>
      </c>
      <c r="D267" s="175" t="s">
        <v>3296</v>
      </c>
      <c r="E267" s="175"/>
    </row>
    <row r="268" spans="1:5" ht="16.5" x14ac:dyDescent="0.3">
      <c r="A268" s="175" t="s">
        <v>1690</v>
      </c>
      <c r="B268" s="175" t="s">
        <v>716</v>
      </c>
      <c r="C268" s="175" t="s">
        <v>3411</v>
      </c>
      <c r="D268" s="175" t="s">
        <v>3412</v>
      </c>
      <c r="E268" s="175"/>
    </row>
    <row r="269" spans="1:5" ht="16.5" x14ac:dyDescent="0.3">
      <c r="A269" s="175" t="s">
        <v>1690</v>
      </c>
      <c r="B269" s="175" t="s">
        <v>108</v>
      </c>
      <c r="C269" s="175" t="s">
        <v>108</v>
      </c>
      <c r="D269" s="175" t="s">
        <v>524</v>
      </c>
      <c r="E269" s="175"/>
    </row>
    <row r="270" spans="1:5" ht="16.5" x14ac:dyDescent="0.3">
      <c r="A270" s="175"/>
      <c r="B270" s="175"/>
      <c r="C270" s="175"/>
      <c r="D270" s="175"/>
      <c r="E270" s="175"/>
    </row>
    <row r="271" spans="1:5" ht="16.5" x14ac:dyDescent="0.3">
      <c r="A271" s="175" t="s">
        <v>1691</v>
      </c>
      <c r="B271" s="175" t="s">
        <v>1692</v>
      </c>
      <c r="C271" s="175" t="s">
        <v>1693</v>
      </c>
      <c r="D271" s="175" t="s">
        <v>1694</v>
      </c>
      <c r="E271" s="175"/>
    </row>
    <row r="272" spans="1:5" ht="16.5" x14ac:dyDescent="0.3">
      <c r="A272" s="175" t="s">
        <v>1691</v>
      </c>
      <c r="B272" s="175" t="s">
        <v>108</v>
      </c>
      <c r="C272" s="175" t="s">
        <v>107</v>
      </c>
      <c r="D272" s="175" t="s">
        <v>524</v>
      </c>
      <c r="E272" s="175"/>
    </row>
    <row r="273" spans="1:5" ht="16.5" x14ac:dyDescent="0.3">
      <c r="A273" s="175"/>
      <c r="B273" s="175"/>
      <c r="C273" s="175"/>
      <c r="D273" s="175"/>
      <c r="E273" s="175"/>
    </row>
    <row r="274" spans="1:5" ht="16.5" x14ac:dyDescent="0.3">
      <c r="A274" s="175" t="s">
        <v>1695</v>
      </c>
      <c r="B274" s="175" t="s">
        <v>1696</v>
      </c>
      <c r="C274" s="175" t="s">
        <v>816</v>
      </c>
      <c r="D274" s="175" t="s">
        <v>1697</v>
      </c>
      <c r="E274" s="175"/>
    </row>
    <row r="275" spans="1:5" ht="16.5" x14ac:dyDescent="0.3">
      <c r="A275" s="175" t="s">
        <v>1695</v>
      </c>
      <c r="B275" s="175" t="s">
        <v>1698</v>
      </c>
      <c r="C275" s="175" t="s">
        <v>807</v>
      </c>
      <c r="D275" s="175" t="s">
        <v>1699</v>
      </c>
      <c r="E275" s="175"/>
    </row>
    <row r="276" spans="1:5" ht="16.5" x14ac:dyDescent="0.3">
      <c r="A276" s="175" t="s">
        <v>1695</v>
      </c>
      <c r="B276" s="175" t="s">
        <v>1700</v>
      </c>
      <c r="C276" s="175" t="s">
        <v>803</v>
      </c>
      <c r="D276" s="175" t="s">
        <v>1701</v>
      </c>
      <c r="E276" s="175"/>
    </row>
    <row r="277" spans="1:5" ht="16.5" x14ac:dyDescent="0.3">
      <c r="A277" s="175" t="s">
        <v>1695</v>
      </c>
      <c r="B277" s="175" t="s">
        <v>1702</v>
      </c>
      <c r="C277" s="175" t="s">
        <v>1703</v>
      </c>
      <c r="D277" s="175" t="s">
        <v>1704</v>
      </c>
      <c r="E277" s="175"/>
    </row>
    <row r="278" spans="1:5" ht="16.5" x14ac:dyDescent="0.3">
      <c r="A278" s="175" t="s">
        <v>1695</v>
      </c>
      <c r="B278" s="175" t="s">
        <v>1705</v>
      </c>
      <c r="C278" s="175" t="s">
        <v>813</v>
      </c>
      <c r="D278" s="175" t="s">
        <v>3413</v>
      </c>
      <c r="E278" s="175"/>
    </row>
    <row r="279" spans="1:5" ht="16.5" x14ac:dyDescent="0.3">
      <c r="A279" s="175" t="s">
        <v>1695</v>
      </c>
      <c r="B279" s="175" t="s">
        <v>1706</v>
      </c>
      <c r="C279" s="175" t="s">
        <v>107</v>
      </c>
      <c r="D279" s="175" t="s">
        <v>524</v>
      </c>
      <c r="E279" s="175"/>
    </row>
    <row r="280" spans="1:5" ht="16.5" x14ac:dyDescent="0.3">
      <c r="A280" s="175"/>
      <c r="B280" s="175"/>
      <c r="C280" s="175"/>
      <c r="D280" s="175"/>
      <c r="E280" s="175"/>
    </row>
    <row r="281" spans="1:5" ht="16.5" x14ac:dyDescent="0.3">
      <c r="A281" s="175" t="s">
        <v>1707</v>
      </c>
      <c r="B281" s="175" t="s">
        <v>3414</v>
      </c>
      <c r="C281" s="175" t="s">
        <v>3287</v>
      </c>
      <c r="D281" s="175" t="s">
        <v>3415</v>
      </c>
      <c r="E281" s="175"/>
    </row>
    <row r="282" spans="1:5" ht="16.5" x14ac:dyDescent="0.3">
      <c r="A282" s="175" t="s">
        <v>1707</v>
      </c>
      <c r="B282" s="175" t="s">
        <v>3416</v>
      </c>
      <c r="C282" s="175" t="s">
        <v>3286</v>
      </c>
      <c r="D282" s="175" t="s">
        <v>3417</v>
      </c>
      <c r="E282" s="175"/>
    </row>
    <row r="283" spans="1:5" ht="16.5" x14ac:dyDescent="0.3">
      <c r="A283" s="175" t="s">
        <v>1707</v>
      </c>
      <c r="B283" s="175" t="s">
        <v>1708</v>
      </c>
      <c r="C283" s="175" t="s">
        <v>812</v>
      </c>
      <c r="D283" s="175" t="s">
        <v>1709</v>
      </c>
      <c r="E283" s="175"/>
    </row>
    <row r="284" spans="1:5" ht="16.5" x14ac:dyDescent="0.3">
      <c r="A284" s="175" t="s">
        <v>1707</v>
      </c>
      <c r="B284" s="175" t="s">
        <v>1710</v>
      </c>
      <c r="C284" s="175" t="s">
        <v>814</v>
      </c>
      <c r="D284" s="175" t="s">
        <v>1711</v>
      </c>
      <c r="E284" s="175"/>
    </row>
    <row r="285" spans="1:5" ht="16.5" x14ac:dyDescent="0.3">
      <c r="A285" s="175" t="s">
        <v>1707</v>
      </c>
      <c r="B285" s="175" t="s">
        <v>205</v>
      </c>
      <c r="C285" s="175" t="s">
        <v>132</v>
      </c>
      <c r="D285" s="175" t="s">
        <v>1466</v>
      </c>
      <c r="E285" s="175"/>
    </row>
    <row r="286" spans="1:5" ht="16.5" x14ac:dyDescent="0.3">
      <c r="A286" s="175"/>
      <c r="B286" s="175"/>
      <c r="C286" s="175"/>
      <c r="D286" s="175"/>
      <c r="E286" s="175"/>
    </row>
    <row r="287" spans="1:5" ht="16.5" x14ac:dyDescent="0.3">
      <c r="A287" s="175" t="s">
        <v>1712</v>
      </c>
      <c r="B287" s="175" t="s">
        <v>810</v>
      </c>
      <c r="C287" s="175" t="s">
        <v>809</v>
      </c>
      <c r="D287" s="175" t="s">
        <v>1713</v>
      </c>
      <c r="E287" s="175"/>
    </row>
    <row r="288" spans="1:5" ht="16.5" x14ac:dyDescent="0.3">
      <c r="A288" s="175" t="s">
        <v>1712</v>
      </c>
      <c r="B288" s="175" t="s">
        <v>805</v>
      </c>
      <c r="C288" s="175" t="s">
        <v>804</v>
      </c>
      <c r="D288" s="175" t="s">
        <v>1714</v>
      </c>
      <c r="E288" s="175"/>
    </row>
    <row r="289" spans="1:5" ht="16.5" x14ac:dyDescent="0.3">
      <c r="A289" s="175" t="s">
        <v>1712</v>
      </c>
      <c r="B289" s="175" t="s">
        <v>108</v>
      </c>
      <c r="C289" s="175" t="s">
        <v>819</v>
      </c>
      <c r="D289" s="175" t="s">
        <v>775</v>
      </c>
      <c r="E289" s="175"/>
    </row>
    <row r="290" spans="1:5" ht="16.5" x14ac:dyDescent="0.3">
      <c r="A290" s="175" t="s">
        <v>1712</v>
      </c>
      <c r="B290" s="175" t="s">
        <v>1715</v>
      </c>
      <c r="C290" s="175" t="s">
        <v>1716</v>
      </c>
      <c r="D290" s="175" t="s">
        <v>1717</v>
      </c>
      <c r="E290" s="175"/>
    </row>
    <row r="291" spans="1:5" ht="16.5" x14ac:dyDescent="0.3">
      <c r="A291" s="175"/>
      <c r="B291" s="175"/>
      <c r="C291" s="175"/>
      <c r="D291" s="175"/>
      <c r="E291" s="175"/>
    </row>
    <row r="292" spans="1:5" ht="16.5" x14ac:dyDescent="0.3">
      <c r="A292" s="175" t="s">
        <v>1718</v>
      </c>
      <c r="B292" s="175" t="s">
        <v>875</v>
      </c>
      <c r="C292" s="175" t="s">
        <v>874</v>
      </c>
      <c r="D292" s="175" t="s">
        <v>525</v>
      </c>
      <c r="E292" s="175"/>
    </row>
    <row r="293" spans="1:5" ht="16.5" x14ac:dyDescent="0.3">
      <c r="A293" s="175" t="s">
        <v>1718</v>
      </c>
      <c r="B293" s="175" t="s">
        <v>145</v>
      </c>
      <c r="C293" s="175" t="s">
        <v>144</v>
      </c>
      <c r="D293" s="175" t="s">
        <v>1551</v>
      </c>
      <c r="E293" s="175"/>
    </row>
    <row r="294" spans="1:5" ht="16.5" x14ac:dyDescent="0.3">
      <c r="A294" s="175" t="s">
        <v>1718</v>
      </c>
      <c r="B294" s="175" t="s">
        <v>122</v>
      </c>
      <c r="C294" s="175" t="s">
        <v>121</v>
      </c>
      <c r="D294" s="175" t="s">
        <v>1719</v>
      </c>
      <c r="E294" s="175"/>
    </row>
    <row r="295" spans="1:5" ht="16.5" x14ac:dyDescent="0.3">
      <c r="A295" s="175" t="s">
        <v>1718</v>
      </c>
      <c r="B295" s="175" t="s">
        <v>205</v>
      </c>
      <c r="C295" s="175" t="s">
        <v>823</v>
      </c>
      <c r="D295" s="175" t="s">
        <v>824</v>
      </c>
      <c r="E295" s="175"/>
    </row>
    <row r="296" spans="1:5" ht="16.5" x14ac:dyDescent="0.3">
      <c r="A296" s="175"/>
      <c r="B296" s="175"/>
      <c r="C296" s="175"/>
      <c r="D296" s="175"/>
      <c r="E296" s="175"/>
    </row>
    <row r="297" spans="1:5" ht="16.5" x14ac:dyDescent="0.3">
      <c r="A297" s="175" t="s">
        <v>1720</v>
      </c>
      <c r="B297" s="175" t="s">
        <v>1721</v>
      </c>
      <c r="C297" s="175" t="s">
        <v>512</v>
      </c>
      <c r="D297" s="175" t="s">
        <v>1722</v>
      </c>
      <c r="E297" s="175"/>
    </row>
    <row r="298" spans="1:5" ht="16.5" x14ac:dyDescent="0.3">
      <c r="A298" s="175" t="s">
        <v>1720</v>
      </c>
      <c r="B298" s="175" t="s">
        <v>1723</v>
      </c>
      <c r="C298" s="175" t="s">
        <v>1724</v>
      </c>
      <c r="D298" s="175" t="s">
        <v>1725</v>
      </c>
      <c r="E298" s="175"/>
    </row>
    <row r="299" spans="1:5" ht="16.5" x14ac:dyDescent="0.3">
      <c r="A299" s="175"/>
      <c r="B299" s="175"/>
      <c r="C299" s="175"/>
      <c r="D299" s="175"/>
      <c r="E299" s="175"/>
    </row>
    <row r="300" spans="1:5" ht="16.5" x14ac:dyDescent="0.3">
      <c r="A300" s="175" t="s">
        <v>1726</v>
      </c>
      <c r="B300" s="175" t="s">
        <v>1727</v>
      </c>
      <c r="C300" s="175" t="s">
        <v>1728</v>
      </c>
      <c r="D300" s="175" t="s">
        <v>1729</v>
      </c>
      <c r="E300" s="175"/>
    </row>
    <row r="301" spans="1:5" ht="16.5" x14ac:dyDescent="0.3">
      <c r="A301" s="175" t="s">
        <v>1726</v>
      </c>
      <c r="B301" s="175" t="s">
        <v>1730</v>
      </c>
      <c r="C301" s="175" t="s">
        <v>1731</v>
      </c>
      <c r="D301" s="175" t="s">
        <v>3418</v>
      </c>
      <c r="E301" s="175"/>
    </row>
    <row r="302" spans="1:5" ht="16.5" x14ac:dyDescent="0.3">
      <c r="A302" s="175" t="s">
        <v>1726</v>
      </c>
      <c r="B302" s="175" t="s">
        <v>1587</v>
      </c>
      <c r="C302" s="175" t="s">
        <v>1588</v>
      </c>
      <c r="D302" s="175" t="s">
        <v>1732</v>
      </c>
      <c r="E302" s="175"/>
    </row>
    <row r="303" spans="1:5" ht="16.5" x14ac:dyDescent="0.3">
      <c r="A303" s="175" t="s">
        <v>1726</v>
      </c>
      <c r="B303" s="175" t="s">
        <v>1733</v>
      </c>
      <c r="C303" s="175" t="s">
        <v>517</v>
      </c>
      <c r="D303" s="175" t="s">
        <v>3419</v>
      </c>
      <c r="E303" s="175"/>
    </row>
    <row r="304" spans="1:5" ht="16.5" x14ac:dyDescent="0.3">
      <c r="A304" s="175" t="s">
        <v>1726</v>
      </c>
      <c r="B304" s="175" t="s">
        <v>1734</v>
      </c>
      <c r="C304" s="175" t="s">
        <v>528</v>
      </c>
      <c r="D304" s="175" t="s">
        <v>1735</v>
      </c>
      <c r="E304" s="175"/>
    </row>
    <row r="305" spans="1:5" ht="16.5" x14ac:dyDescent="0.3">
      <c r="A305" s="175" t="s">
        <v>1726</v>
      </c>
      <c r="B305" s="175" t="s">
        <v>1736</v>
      </c>
      <c r="C305" s="175" t="s">
        <v>527</v>
      </c>
      <c r="D305" s="175" t="s">
        <v>1737</v>
      </c>
      <c r="E305" s="175"/>
    </row>
    <row r="306" spans="1:5" ht="16.5" x14ac:dyDescent="0.3">
      <c r="A306" s="175" t="s">
        <v>1726</v>
      </c>
      <c r="B306" s="175" t="s">
        <v>1738</v>
      </c>
      <c r="C306" s="175" t="s">
        <v>1739</v>
      </c>
      <c r="D306" s="175" t="s">
        <v>3420</v>
      </c>
      <c r="E306" s="175"/>
    </row>
    <row r="307" spans="1:5" ht="16.5" x14ac:dyDescent="0.3">
      <c r="A307" s="175" t="s">
        <v>1726</v>
      </c>
      <c r="B307" s="175" t="s">
        <v>1740</v>
      </c>
      <c r="C307" s="175" t="s">
        <v>1741</v>
      </c>
      <c r="D307" s="175" t="s">
        <v>1742</v>
      </c>
      <c r="E307" s="175"/>
    </row>
    <row r="308" spans="1:5" ht="16.5" x14ac:dyDescent="0.3">
      <c r="A308" s="175" t="s">
        <v>1726</v>
      </c>
      <c r="B308" s="175" t="s">
        <v>4454</v>
      </c>
      <c r="C308" s="175" t="s">
        <v>3560</v>
      </c>
      <c r="D308" s="175" t="s">
        <v>4455</v>
      </c>
      <c r="E308" s="175"/>
    </row>
    <row r="309" spans="1:5" ht="16.5" x14ac:dyDescent="0.3">
      <c r="A309" s="175" t="s">
        <v>1726</v>
      </c>
      <c r="B309" s="175" t="s">
        <v>108</v>
      </c>
      <c r="C309" s="175" t="s">
        <v>125</v>
      </c>
      <c r="D309" s="175" t="s">
        <v>775</v>
      </c>
      <c r="E309" s="175"/>
    </row>
    <row r="310" spans="1:5" ht="16.5" x14ac:dyDescent="0.3">
      <c r="A310" s="175" t="s">
        <v>1726</v>
      </c>
      <c r="B310" s="175" t="s">
        <v>205</v>
      </c>
      <c r="C310" s="175" t="s">
        <v>132</v>
      </c>
      <c r="D310" s="175" t="s">
        <v>1466</v>
      </c>
      <c r="E310" s="175"/>
    </row>
    <row r="311" spans="1:5" ht="16.5" x14ac:dyDescent="0.3">
      <c r="A311" s="175"/>
      <c r="B311" s="175"/>
      <c r="C311" s="175"/>
      <c r="D311" s="175"/>
      <c r="E311" s="175"/>
    </row>
    <row r="312" spans="1:5" ht="16.5" x14ac:dyDescent="0.3">
      <c r="A312" s="175" t="s">
        <v>1743</v>
      </c>
      <c r="B312" s="175" t="s">
        <v>1507</v>
      </c>
      <c r="C312" s="175" t="s">
        <v>1744</v>
      </c>
      <c r="D312" s="175" t="s">
        <v>1745</v>
      </c>
      <c r="E312" s="175"/>
    </row>
    <row r="313" spans="1:5" ht="16.5" x14ac:dyDescent="0.3">
      <c r="A313" s="175" t="s">
        <v>1743</v>
      </c>
      <c r="B313" s="175" t="s">
        <v>1746</v>
      </c>
      <c r="C313" s="175" t="s">
        <v>1747</v>
      </c>
      <c r="D313" s="175" t="s">
        <v>1748</v>
      </c>
      <c r="E313" s="175"/>
    </row>
    <row r="314" spans="1:5" ht="16.5" x14ac:dyDescent="0.3">
      <c r="A314" s="175" t="s">
        <v>1743</v>
      </c>
      <c r="B314" s="175" t="s">
        <v>1749</v>
      </c>
      <c r="C314" s="175" t="s">
        <v>1750</v>
      </c>
      <c r="D314" s="175" t="s">
        <v>1751</v>
      </c>
      <c r="E314" s="175"/>
    </row>
    <row r="315" spans="1:5" ht="16.5" x14ac:dyDescent="0.3">
      <c r="A315" s="175" t="s">
        <v>1743</v>
      </c>
      <c r="B315" s="175" t="s">
        <v>205</v>
      </c>
      <c r="C315" s="175" t="s">
        <v>132</v>
      </c>
      <c r="D315" s="175" t="s">
        <v>1466</v>
      </c>
      <c r="E315" s="175"/>
    </row>
    <row r="316" spans="1:5" ht="16.5" x14ac:dyDescent="0.3">
      <c r="A316" s="175"/>
      <c r="B316" s="175"/>
      <c r="C316" s="175"/>
      <c r="D316" s="175"/>
      <c r="E316" s="175"/>
    </row>
    <row r="317" spans="1:5" ht="16.5" x14ac:dyDescent="0.3">
      <c r="A317" s="175" t="s">
        <v>1746</v>
      </c>
      <c r="B317" s="175" t="s">
        <v>1752</v>
      </c>
      <c r="C317" s="175" t="s">
        <v>1753</v>
      </c>
      <c r="D317" s="175" t="s">
        <v>1754</v>
      </c>
      <c r="E317" s="175"/>
    </row>
    <row r="318" spans="1:5" ht="16.5" x14ac:dyDescent="0.3">
      <c r="A318" s="175" t="s">
        <v>1746</v>
      </c>
      <c r="B318" s="175" t="s">
        <v>1755</v>
      </c>
      <c r="C318" s="175" t="s">
        <v>1756</v>
      </c>
      <c r="D318" s="175" t="s">
        <v>1757</v>
      </c>
      <c r="E318" s="175"/>
    </row>
    <row r="319" spans="1:5" ht="16.5" x14ac:dyDescent="0.3">
      <c r="A319" s="175" t="s">
        <v>1746</v>
      </c>
      <c r="B319" s="175" t="s">
        <v>1758</v>
      </c>
      <c r="C319" s="175" t="s">
        <v>1759</v>
      </c>
      <c r="D319" s="175" t="s">
        <v>1760</v>
      </c>
      <c r="E319" s="175"/>
    </row>
    <row r="320" spans="1:5" ht="16.5" x14ac:dyDescent="0.3">
      <c r="A320" s="175" t="s">
        <v>1746</v>
      </c>
      <c r="B320" s="175" t="s">
        <v>1761</v>
      </c>
      <c r="C320" s="175" t="s">
        <v>1762</v>
      </c>
      <c r="D320" s="175" t="s">
        <v>3421</v>
      </c>
      <c r="E320" s="175"/>
    </row>
    <row r="321" spans="1:5" ht="16.5" x14ac:dyDescent="0.3">
      <c r="A321" s="175" t="s">
        <v>1746</v>
      </c>
      <c r="B321" s="175" t="s">
        <v>1763</v>
      </c>
      <c r="C321" s="175" t="s">
        <v>1764</v>
      </c>
      <c r="D321" s="175" t="s">
        <v>3422</v>
      </c>
      <c r="E321" s="175"/>
    </row>
    <row r="322" spans="1:5" ht="16.5" x14ac:dyDescent="0.3">
      <c r="A322" s="175" t="s">
        <v>1746</v>
      </c>
      <c r="B322" s="175" t="s">
        <v>1765</v>
      </c>
      <c r="C322" s="175" t="s">
        <v>1766</v>
      </c>
      <c r="D322" s="175" t="s">
        <v>3423</v>
      </c>
      <c r="E322" s="175"/>
    </row>
    <row r="323" spans="1:5" ht="16.5" x14ac:dyDescent="0.3">
      <c r="A323" s="175" t="s">
        <v>1746</v>
      </c>
      <c r="B323" s="175" t="s">
        <v>1587</v>
      </c>
      <c r="C323" s="175" t="s">
        <v>1588</v>
      </c>
      <c r="D323" s="175" t="s">
        <v>1589</v>
      </c>
      <c r="E323" s="175"/>
    </row>
    <row r="324" spans="1:5" ht="16.5" x14ac:dyDescent="0.3">
      <c r="A324" s="175" t="s">
        <v>1746</v>
      </c>
      <c r="B324" s="175" t="s">
        <v>1590</v>
      </c>
      <c r="C324" s="175" t="s">
        <v>1591</v>
      </c>
      <c r="D324" s="175" t="s">
        <v>1592</v>
      </c>
      <c r="E324" s="175"/>
    </row>
    <row r="325" spans="1:5" ht="16.5" x14ac:dyDescent="0.3">
      <c r="A325" s="175" t="s">
        <v>1746</v>
      </c>
      <c r="B325" s="175" t="s">
        <v>1767</v>
      </c>
      <c r="C325" s="175" t="s">
        <v>1768</v>
      </c>
      <c r="D325" s="175" t="s">
        <v>3424</v>
      </c>
      <c r="E325" s="175"/>
    </row>
    <row r="326" spans="1:5" ht="16.5" x14ac:dyDescent="0.3">
      <c r="A326" s="175" t="s">
        <v>1746</v>
      </c>
      <c r="B326" s="175" t="s">
        <v>1601</v>
      </c>
      <c r="C326" s="175" t="s">
        <v>1602</v>
      </c>
      <c r="D326" s="175" t="s">
        <v>1603</v>
      </c>
      <c r="E326" s="175"/>
    </row>
    <row r="327" spans="1:5" ht="16.5" x14ac:dyDescent="0.3">
      <c r="A327" s="175" t="s">
        <v>1746</v>
      </c>
      <c r="B327" s="175" t="s">
        <v>1593</v>
      </c>
      <c r="C327" s="175" t="s">
        <v>1594</v>
      </c>
      <c r="D327" s="175" t="s">
        <v>1595</v>
      </c>
      <c r="E327" s="175"/>
    </row>
    <row r="328" spans="1:5" ht="16.5" x14ac:dyDescent="0.3">
      <c r="A328" s="175" t="s">
        <v>1746</v>
      </c>
      <c r="B328" s="175" t="s">
        <v>1596</v>
      </c>
      <c r="C328" s="175" t="s">
        <v>175</v>
      </c>
      <c r="D328" s="175" t="s">
        <v>1597</v>
      </c>
      <c r="E328" s="175"/>
    </row>
    <row r="329" spans="1:5" ht="16.5" x14ac:dyDescent="0.3">
      <c r="A329" s="175" t="s">
        <v>1746</v>
      </c>
      <c r="B329" s="175" t="s">
        <v>1598</v>
      </c>
      <c r="C329" s="175" t="s">
        <v>1599</v>
      </c>
      <c r="D329" s="175" t="s">
        <v>1600</v>
      </c>
      <c r="E329" s="175"/>
    </row>
    <row r="330" spans="1:5" ht="16.5" x14ac:dyDescent="0.3">
      <c r="A330" s="175" t="s">
        <v>1746</v>
      </c>
      <c r="B330" s="175" t="s">
        <v>108</v>
      </c>
      <c r="C330" s="175" t="s">
        <v>125</v>
      </c>
      <c r="D330" s="175" t="s">
        <v>1609</v>
      </c>
      <c r="E330" s="175"/>
    </row>
    <row r="331" spans="1:5" ht="16.5" x14ac:dyDescent="0.3">
      <c r="A331" s="175" t="s">
        <v>1746</v>
      </c>
      <c r="B331" s="175" t="s">
        <v>205</v>
      </c>
      <c r="C331" s="175" t="s">
        <v>132</v>
      </c>
      <c r="D331" s="175" t="s">
        <v>1466</v>
      </c>
      <c r="E331" s="175"/>
    </row>
    <row r="332" spans="1:5" ht="16.5" x14ac:dyDescent="0.3">
      <c r="A332" s="175"/>
      <c r="B332" s="175"/>
      <c r="C332" s="175"/>
      <c r="D332" s="175"/>
      <c r="E332" s="175"/>
    </row>
    <row r="333" spans="1:5" ht="16.5" x14ac:dyDescent="0.3">
      <c r="A333" s="175" t="s">
        <v>1749</v>
      </c>
      <c r="B333" s="175" t="s">
        <v>1769</v>
      </c>
      <c r="C333" s="175" t="s">
        <v>1770</v>
      </c>
      <c r="D333" s="175" t="s">
        <v>1771</v>
      </c>
      <c r="E333" s="175"/>
    </row>
    <row r="334" spans="1:5" ht="16.5" x14ac:dyDescent="0.3">
      <c r="A334" s="175" t="s">
        <v>1749</v>
      </c>
      <c r="B334" s="175" t="s">
        <v>1772</v>
      </c>
      <c r="C334" s="175" t="s">
        <v>1773</v>
      </c>
      <c r="D334" s="175" t="s">
        <v>3425</v>
      </c>
      <c r="E334" s="175"/>
    </row>
    <row r="335" spans="1:5" ht="16.5" x14ac:dyDescent="0.3">
      <c r="A335" s="175" t="s">
        <v>1749</v>
      </c>
      <c r="B335" s="175" t="s">
        <v>1774</v>
      </c>
      <c r="C335" s="175" t="s">
        <v>1775</v>
      </c>
      <c r="D335" s="175" t="s">
        <v>1776</v>
      </c>
      <c r="E335" s="175"/>
    </row>
    <row r="336" spans="1:5" ht="16.5" x14ac:dyDescent="0.3">
      <c r="A336" s="175" t="s">
        <v>1749</v>
      </c>
      <c r="B336" s="175" t="s">
        <v>1652</v>
      </c>
      <c r="C336" s="175" t="s">
        <v>1777</v>
      </c>
      <c r="D336" s="175" t="s">
        <v>3426</v>
      </c>
      <c r="E336" s="175"/>
    </row>
    <row r="337" spans="1:5" ht="16.5" x14ac:dyDescent="0.3">
      <c r="A337" s="175" t="s">
        <v>1749</v>
      </c>
      <c r="B337" s="175" t="s">
        <v>1593</v>
      </c>
      <c r="C337" s="175" t="s">
        <v>1778</v>
      </c>
      <c r="D337" s="175" t="s">
        <v>3427</v>
      </c>
      <c r="E337" s="175"/>
    </row>
    <row r="338" spans="1:5" ht="16.5" x14ac:dyDescent="0.3">
      <c r="A338" s="175" t="s">
        <v>1749</v>
      </c>
      <c r="B338" s="175" t="s">
        <v>1779</v>
      </c>
      <c r="C338" s="175" t="s">
        <v>1780</v>
      </c>
      <c r="D338" s="175" t="s">
        <v>3428</v>
      </c>
      <c r="E338" s="175"/>
    </row>
    <row r="339" spans="1:5" ht="16.5" x14ac:dyDescent="0.3">
      <c r="A339" s="175" t="s">
        <v>1749</v>
      </c>
      <c r="B339" s="175" t="s">
        <v>108</v>
      </c>
      <c r="C339" s="175" t="s">
        <v>125</v>
      </c>
      <c r="D339" s="175" t="s">
        <v>1609</v>
      </c>
      <c r="E339" s="175"/>
    </row>
    <row r="340" spans="1:5" ht="16.5" x14ac:dyDescent="0.3">
      <c r="A340" s="175" t="s">
        <v>1749</v>
      </c>
      <c r="B340" s="175" t="s">
        <v>205</v>
      </c>
      <c r="C340" s="175" t="s">
        <v>132</v>
      </c>
      <c r="D340" s="175" t="s">
        <v>1466</v>
      </c>
      <c r="E340" s="175"/>
    </row>
    <row r="341" spans="1:5" ht="16.5" x14ac:dyDescent="0.3">
      <c r="A341" s="175"/>
      <c r="B341" s="175"/>
      <c r="C341" s="175"/>
      <c r="D341" s="175"/>
      <c r="E341" s="175"/>
    </row>
    <row r="342" spans="1:5" ht="16.5" x14ac:dyDescent="0.3">
      <c r="A342" s="175"/>
      <c r="B342" s="175"/>
      <c r="C342" s="175"/>
      <c r="D342" s="175"/>
      <c r="E342" s="175"/>
    </row>
    <row r="343" spans="1:5" ht="16.5" x14ac:dyDescent="0.3">
      <c r="A343" s="176"/>
      <c r="B343" s="176"/>
      <c r="C343" s="176"/>
      <c r="D343" s="176"/>
      <c r="E343" s="176"/>
    </row>
    <row r="344" spans="1:5" ht="16.5" x14ac:dyDescent="0.3">
      <c r="A344" s="175"/>
      <c r="B344" s="175"/>
      <c r="C344" s="175"/>
      <c r="D344" s="175"/>
      <c r="E344" s="175"/>
    </row>
    <row r="345" spans="1:5" ht="16.5" x14ac:dyDescent="0.3">
      <c r="A345" s="175"/>
      <c r="B345" s="175"/>
      <c r="C345" s="175"/>
      <c r="D345" s="175"/>
      <c r="E345" s="175"/>
    </row>
    <row r="346" spans="1:5" ht="16.5" x14ac:dyDescent="0.3">
      <c r="A346" s="175" t="s">
        <v>1781</v>
      </c>
      <c r="B346" s="175" t="s">
        <v>1782</v>
      </c>
      <c r="C346" s="175" t="s">
        <v>123</v>
      </c>
      <c r="D346" s="175" t="s">
        <v>123</v>
      </c>
      <c r="E346" s="175"/>
    </row>
    <row r="347" spans="1:5" ht="16.5" x14ac:dyDescent="0.3">
      <c r="A347" s="175" t="s">
        <v>1781</v>
      </c>
      <c r="B347" s="175" t="s">
        <v>1783</v>
      </c>
      <c r="C347" s="175" t="s">
        <v>117</v>
      </c>
      <c r="D347" s="175" t="s">
        <v>117</v>
      </c>
      <c r="E347" s="175"/>
    </row>
    <row r="348" spans="1:5" ht="16.5" x14ac:dyDescent="0.3">
      <c r="A348" s="175" t="s">
        <v>1781</v>
      </c>
      <c r="B348" s="175" t="s">
        <v>1784</v>
      </c>
      <c r="C348" s="175" t="s">
        <v>176</v>
      </c>
      <c r="D348" s="175" t="s">
        <v>176</v>
      </c>
      <c r="E348" s="175"/>
    </row>
    <row r="349" spans="1:5" ht="16.5" x14ac:dyDescent="0.3">
      <c r="A349" s="175" t="s">
        <v>1781</v>
      </c>
      <c r="B349" s="175" t="s">
        <v>1785</v>
      </c>
      <c r="C349" s="175" t="s">
        <v>106</v>
      </c>
      <c r="D349" s="175" t="s">
        <v>106</v>
      </c>
      <c r="E349" s="175"/>
    </row>
    <row r="350" spans="1:5" ht="16.5" x14ac:dyDescent="0.3">
      <c r="A350" s="175" t="s">
        <v>1781</v>
      </c>
      <c r="B350" s="175" t="s">
        <v>1786</v>
      </c>
      <c r="C350" s="175" t="s">
        <v>159</v>
      </c>
      <c r="D350" s="175" t="s">
        <v>159</v>
      </c>
      <c r="E350" s="175"/>
    </row>
    <row r="351" spans="1:5" ht="16.5" x14ac:dyDescent="0.3">
      <c r="A351" s="175" t="s">
        <v>1781</v>
      </c>
      <c r="B351" s="175" t="s">
        <v>1787</v>
      </c>
      <c r="C351" s="175" t="s">
        <v>506</v>
      </c>
      <c r="D351" s="175" t="s">
        <v>506</v>
      </c>
      <c r="E351" s="175"/>
    </row>
    <row r="352" spans="1:5" ht="16.5" x14ac:dyDescent="0.3">
      <c r="A352" s="175" t="s">
        <v>1781</v>
      </c>
      <c r="B352" s="175" t="s">
        <v>1788</v>
      </c>
      <c r="C352" s="175" t="s">
        <v>164</v>
      </c>
      <c r="D352" s="175" t="s">
        <v>164</v>
      </c>
      <c r="E352" s="175"/>
    </row>
    <row r="353" spans="1:5" ht="16.5" x14ac:dyDescent="0.3">
      <c r="A353" s="175" t="s">
        <v>1781</v>
      </c>
      <c r="B353" s="175" t="s">
        <v>1789</v>
      </c>
      <c r="C353" s="175" t="s">
        <v>182</v>
      </c>
      <c r="D353" s="175" t="s">
        <v>182</v>
      </c>
      <c r="E353" s="175"/>
    </row>
    <row r="354" spans="1:5" ht="16.5" x14ac:dyDescent="0.3">
      <c r="A354" s="175" t="s">
        <v>1781</v>
      </c>
      <c r="B354" s="175" t="s">
        <v>1790</v>
      </c>
      <c r="C354" s="175" t="s">
        <v>177</v>
      </c>
      <c r="D354" s="175" t="s">
        <v>177</v>
      </c>
      <c r="E354" s="175"/>
    </row>
    <row r="355" spans="1:5" ht="16.5" x14ac:dyDescent="0.3">
      <c r="A355" s="175" t="s">
        <v>1781</v>
      </c>
      <c r="B355" s="175" t="s">
        <v>1791</v>
      </c>
      <c r="C355" s="175" t="s">
        <v>1792</v>
      </c>
      <c r="D355" s="175" t="s">
        <v>1792</v>
      </c>
      <c r="E355" s="175"/>
    </row>
    <row r="356" spans="1:5" ht="16.5" x14ac:dyDescent="0.3">
      <c r="A356" s="175"/>
      <c r="B356" s="175"/>
      <c r="C356" s="175"/>
      <c r="D356" s="175"/>
      <c r="E356" s="175"/>
    </row>
    <row r="357" spans="1:5" ht="16.5" x14ac:dyDescent="0.3">
      <c r="A357" s="175" t="s">
        <v>17</v>
      </c>
      <c r="B357" s="175" t="s">
        <v>190</v>
      </c>
      <c r="C357" s="175" t="s">
        <v>160</v>
      </c>
      <c r="D357" s="175" t="s">
        <v>160</v>
      </c>
      <c r="E357" s="175" t="s">
        <v>1782</v>
      </c>
    </row>
    <row r="358" spans="1:5" ht="16.5" x14ac:dyDescent="0.3">
      <c r="A358" s="175" t="s">
        <v>17</v>
      </c>
      <c r="B358" s="175" t="s">
        <v>1793</v>
      </c>
      <c r="C358" s="175" t="s">
        <v>1794</v>
      </c>
      <c r="D358" s="175" t="s">
        <v>1794</v>
      </c>
      <c r="E358" s="175" t="s">
        <v>1782</v>
      </c>
    </row>
    <row r="359" spans="1:5" ht="16.5" x14ac:dyDescent="0.3">
      <c r="A359" s="175" t="s">
        <v>17</v>
      </c>
      <c r="B359" s="175" t="s">
        <v>1795</v>
      </c>
      <c r="C359" s="175" t="s">
        <v>1796</v>
      </c>
      <c r="D359" s="175" t="s">
        <v>1796</v>
      </c>
      <c r="E359" s="175" t="s">
        <v>1782</v>
      </c>
    </row>
    <row r="360" spans="1:5" ht="16.5" x14ac:dyDescent="0.3">
      <c r="A360" s="175" t="s">
        <v>17</v>
      </c>
      <c r="B360" s="175" t="s">
        <v>1797</v>
      </c>
      <c r="C360" s="175" t="s">
        <v>1798</v>
      </c>
      <c r="D360" s="175" t="s">
        <v>1798</v>
      </c>
      <c r="E360" s="175" t="s">
        <v>1783</v>
      </c>
    </row>
    <row r="361" spans="1:5" ht="16.5" x14ac:dyDescent="0.3">
      <c r="A361" s="175" t="s">
        <v>17</v>
      </c>
      <c r="B361" s="175" t="s">
        <v>208</v>
      </c>
      <c r="C361" s="175" t="s">
        <v>178</v>
      </c>
      <c r="D361" s="175" t="s">
        <v>178</v>
      </c>
      <c r="E361" s="175" t="s">
        <v>1784</v>
      </c>
    </row>
    <row r="362" spans="1:5" ht="16.5" x14ac:dyDescent="0.3">
      <c r="A362" s="175" t="s">
        <v>17</v>
      </c>
      <c r="B362" s="175" t="s">
        <v>1799</v>
      </c>
      <c r="C362" s="175" t="s">
        <v>1800</v>
      </c>
      <c r="D362" s="175" t="s">
        <v>1800</v>
      </c>
      <c r="E362" s="175" t="s">
        <v>1782</v>
      </c>
    </row>
    <row r="363" spans="1:5" ht="16.5" x14ac:dyDescent="0.3">
      <c r="A363" s="175" t="s">
        <v>17</v>
      </c>
      <c r="B363" s="175" t="s">
        <v>1801</v>
      </c>
      <c r="C363" s="175" t="s">
        <v>129</v>
      </c>
      <c r="D363" s="175" t="s">
        <v>129</v>
      </c>
      <c r="E363" s="175" t="s">
        <v>1785</v>
      </c>
    </row>
    <row r="364" spans="1:5" ht="16.5" x14ac:dyDescent="0.3">
      <c r="A364" s="175" t="s">
        <v>17</v>
      </c>
      <c r="B364" s="175" t="s">
        <v>1802</v>
      </c>
      <c r="C364" s="175" t="s">
        <v>1803</v>
      </c>
      <c r="D364" s="175" t="s">
        <v>1803</v>
      </c>
      <c r="E364" s="175" t="s">
        <v>1786</v>
      </c>
    </row>
    <row r="365" spans="1:5" ht="16.5" x14ac:dyDescent="0.3">
      <c r="A365" s="175" t="s">
        <v>17</v>
      </c>
      <c r="B365" s="175" t="s">
        <v>1804</v>
      </c>
      <c r="C365" s="175" t="s">
        <v>1805</v>
      </c>
      <c r="D365" s="175" t="s">
        <v>1805</v>
      </c>
      <c r="E365" s="175" t="s">
        <v>1787</v>
      </c>
    </row>
    <row r="366" spans="1:5" ht="16.5" x14ac:dyDescent="0.3">
      <c r="A366" s="175" t="s">
        <v>17</v>
      </c>
      <c r="B366" s="175" t="s">
        <v>1806</v>
      </c>
      <c r="C366" s="175" t="s">
        <v>1807</v>
      </c>
      <c r="D366" s="175" t="s">
        <v>1807</v>
      </c>
      <c r="E366" s="175" t="s">
        <v>1787</v>
      </c>
    </row>
    <row r="367" spans="1:5" ht="16.5" x14ac:dyDescent="0.3">
      <c r="A367" s="175" t="s">
        <v>17</v>
      </c>
      <c r="B367" s="175" t="s">
        <v>1808</v>
      </c>
      <c r="C367" s="175" t="s">
        <v>1809</v>
      </c>
      <c r="D367" s="175" t="s">
        <v>1809</v>
      </c>
      <c r="E367" s="175" t="s">
        <v>1788</v>
      </c>
    </row>
    <row r="368" spans="1:5" ht="16.5" x14ac:dyDescent="0.3">
      <c r="A368" s="175" t="s">
        <v>17</v>
      </c>
      <c r="B368" s="175" t="s">
        <v>1810</v>
      </c>
      <c r="C368" s="175" t="s">
        <v>217</v>
      </c>
      <c r="D368" s="175" t="s">
        <v>217</v>
      </c>
      <c r="E368" s="175" t="s">
        <v>1785</v>
      </c>
    </row>
    <row r="369" spans="1:5" ht="16.5" x14ac:dyDescent="0.3">
      <c r="A369" s="175" t="s">
        <v>17</v>
      </c>
      <c r="B369" s="175" t="s">
        <v>1811</v>
      </c>
      <c r="C369" s="175" t="s">
        <v>1812</v>
      </c>
      <c r="D369" s="175" t="s">
        <v>1812</v>
      </c>
      <c r="E369" s="175" t="s">
        <v>1785</v>
      </c>
    </row>
    <row r="370" spans="1:5" ht="16.5" x14ac:dyDescent="0.3">
      <c r="A370" s="175" t="s">
        <v>17</v>
      </c>
      <c r="B370" s="175" t="s">
        <v>1813</v>
      </c>
      <c r="C370" s="175" t="s">
        <v>1814</v>
      </c>
      <c r="D370" s="175" t="s">
        <v>1814</v>
      </c>
      <c r="E370" s="175" t="s">
        <v>1784</v>
      </c>
    </row>
    <row r="371" spans="1:5" ht="16.5" x14ac:dyDescent="0.3">
      <c r="A371" s="175" t="s">
        <v>17</v>
      </c>
      <c r="B371" s="175" t="s">
        <v>1815</v>
      </c>
      <c r="C371" s="175" t="s">
        <v>1816</v>
      </c>
      <c r="D371" s="175" t="s">
        <v>1816</v>
      </c>
      <c r="E371" s="175" t="s">
        <v>1788</v>
      </c>
    </row>
    <row r="372" spans="1:5" ht="16.5" x14ac:dyDescent="0.3">
      <c r="A372" s="175" t="s">
        <v>17</v>
      </c>
      <c r="B372" s="175" t="s">
        <v>207</v>
      </c>
      <c r="C372" s="175" t="s">
        <v>168</v>
      </c>
      <c r="D372" s="175" t="s">
        <v>168</v>
      </c>
      <c r="E372" s="175" t="s">
        <v>1788</v>
      </c>
    </row>
    <row r="373" spans="1:5" ht="16.5" x14ac:dyDescent="0.3">
      <c r="A373" s="175" t="s">
        <v>17</v>
      </c>
      <c r="B373" s="175" t="s">
        <v>1817</v>
      </c>
      <c r="C373" s="175" t="s">
        <v>1818</v>
      </c>
      <c r="D373" s="175" t="s">
        <v>1818</v>
      </c>
      <c r="E373" s="175" t="s">
        <v>1783</v>
      </c>
    </row>
    <row r="374" spans="1:5" ht="16.5" x14ac:dyDescent="0.3">
      <c r="A374" s="175" t="s">
        <v>17</v>
      </c>
      <c r="B374" s="175" t="s">
        <v>1819</v>
      </c>
      <c r="C374" s="175" t="s">
        <v>1820</v>
      </c>
      <c r="D374" s="175" t="s">
        <v>1820</v>
      </c>
      <c r="E374" s="175" t="s">
        <v>1787</v>
      </c>
    </row>
    <row r="375" spans="1:5" ht="16.5" x14ac:dyDescent="0.3">
      <c r="A375" s="175" t="s">
        <v>17</v>
      </c>
      <c r="B375" s="175" t="s">
        <v>1821</v>
      </c>
      <c r="C375" s="175" t="s">
        <v>1822</v>
      </c>
      <c r="D375" s="175" t="s">
        <v>1822</v>
      </c>
      <c r="E375" s="175" t="s">
        <v>1789</v>
      </c>
    </row>
    <row r="376" spans="1:5" ht="16.5" x14ac:dyDescent="0.3">
      <c r="A376" s="175" t="s">
        <v>17</v>
      </c>
      <c r="B376" s="175" t="s">
        <v>1823</v>
      </c>
      <c r="C376" s="175" t="s">
        <v>1824</v>
      </c>
      <c r="D376" s="175" t="s">
        <v>1824</v>
      </c>
      <c r="E376" s="175" t="s">
        <v>1790</v>
      </c>
    </row>
    <row r="377" spans="1:5" ht="16.5" x14ac:dyDescent="0.3">
      <c r="A377" s="175" t="s">
        <v>17</v>
      </c>
      <c r="B377" s="175" t="s">
        <v>1825</v>
      </c>
      <c r="C377" s="175" t="s">
        <v>1826</v>
      </c>
      <c r="D377" s="175" t="s">
        <v>1826</v>
      </c>
      <c r="E377" s="175" t="s">
        <v>1791</v>
      </c>
    </row>
    <row r="378" spans="1:5" ht="16.5" x14ac:dyDescent="0.3">
      <c r="A378" s="175" t="s">
        <v>17</v>
      </c>
      <c r="B378" s="175" t="s">
        <v>1827</v>
      </c>
      <c r="C378" s="175" t="s">
        <v>1828</v>
      </c>
      <c r="D378" s="175" t="s">
        <v>1828</v>
      </c>
      <c r="E378" s="175" t="s">
        <v>1788</v>
      </c>
    </row>
    <row r="379" spans="1:5" ht="16.5" x14ac:dyDescent="0.3">
      <c r="A379" s="175" t="s">
        <v>17</v>
      </c>
      <c r="B379" s="175" t="s">
        <v>166</v>
      </c>
      <c r="C379" s="175" t="s">
        <v>165</v>
      </c>
      <c r="D379" s="175" t="s">
        <v>165</v>
      </c>
      <c r="E379" s="175" t="s">
        <v>1788</v>
      </c>
    </row>
    <row r="380" spans="1:5" ht="16.5" x14ac:dyDescent="0.3">
      <c r="A380" s="175" t="s">
        <v>17</v>
      </c>
      <c r="B380" s="175" t="s">
        <v>1829</v>
      </c>
      <c r="C380" s="175" t="s">
        <v>218</v>
      </c>
      <c r="D380" s="175" t="s">
        <v>218</v>
      </c>
      <c r="E380" s="175" t="s">
        <v>1787</v>
      </c>
    </row>
    <row r="381" spans="1:5" ht="16.5" x14ac:dyDescent="0.3">
      <c r="A381" s="175" t="s">
        <v>17</v>
      </c>
      <c r="B381" s="175" t="s">
        <v>1830</v>
      </c>
      <c r="C381" s="175" t="s">
        <v>1831</v>
      </c>
      <c r="D381" s="175" t="s">
        <v>1831</v>
      </c>
      <c r="E381" s="175" t="s">
        <v>1790</v>
      </c>
    </row>
    <row r="382" spans="1:5" ht="16.5" x14ac:dyDescent="0.3">
      <c r="A382" s="175" t="s">
        <v>17</v>
      </c>
      <c r="B382" s="175" t="s">
        <v>1832</v>
      </c>
      <c r="C382" s="175" t="s">
        <v>1833</v>
      </c>
      <c r="D382" s="175" t="s">
        <v>1833</v>
      </c>
      <c r="E382" s="175" t="s">
        <v>1783</v>
      </c>
    </row>
    <row r="383" spans="1:5" ht="16.5" x14ac:dyDescent="0.3">
      <c r="A383" s="175" t="s">
        <v>17</v>
      </c>
      <c r="B383" s="175" t="s">
        <v>209</v>
      </c>
      <c r="C383" s="175" t="s">
        <v>219</v>
      </c>
      <c r="D383" s="175" t="s">
        <v>219</v>
      </c>
      <c r="E383" s="175" t="s">
        <v>1787</v>
      </c>
    </row>
    <row r="384" spans="1:5" ht="16.5" x14ac:dyDescent="0.3">
      <c r="A384" s="175" t="s">
        <v>17</v>
      </c>
      <c r="B384" s="175" t="s">
        <v>1834</v>
      </c>
      <c r="C384" s="175" t="s">
        <v>1835</v>
      </c>
      <c r="D384" s="175" t="s">
        <v>1835</v>
      </c>
      <c r="E384" s="175" t="s">
        <v>1787</v>
      </c>
    </row>
    <row r="385" spans="1:5" ht="16.5" x14ac:dyDescent="0.3">
      <c r="A385" s="175" t="s">
        <v>17</v>
      </c>
      <c r="B385" s="175" t="s">
        <v>1836</v>
      </c>
      <c r="C385" s="175" t="s">
        <v>1837</v>
      </c>
      <c r="D385" s="175" t="s">
        <v>1837</v>
      </c>
      <c r="E385" s="175" t="s">
        <v>1783</v>
      </c>
    </row>
    <row r="386" spans="1:5" ht="16.5" x14ac:dyDescent="0.3">
      <c r="A386" s="175" t="s">
        <v>17</v>
      </c>
      <c r="B386" s="175" t="s">
        <v>1838</v>
      </c>
      <c r="C386" s="175" t="s">
        <v>118</v>
      </c>
      <c r="D386" s="175" t="s">
        <v>118</v>
      </c>
      <c r="E386" s="175" t="s">
        <v>1783</v>
      </c>
    </row>
    <row r="387" spans="1:5" ht="16.5" x14ac:dyDescent="0.3">
      <c r="A387" s="175" t="s">
        <v>17</v>
      </c>
      <c r="B387" s="175" t="s">
        <v>1839</v>
      </c>
      <c r="C387" s="175" t="s">
        <v>1840</v>
      </c>
      <c r="D387" s="175" t="s">
        <v>1840</v>
      </c>
      <c r="E387" s="175" t="s">
        <v>1791</v>
      </c>
    </row>
    <row r="388" spans="1:5" ht="16.5" x14ac:dyDescent="0.3">
      <c r="A388" s="175" t="s">
        <v>17</v>
      </c>
      <c r="B388" s="175" t="s">
        <v>1841</v>
      </c>
      <c r="C388" s="175" t="s">
        <v>1842</v>
      </c>
      <c r="D388" s="175" t="s">
        <v>1842</v>
      </c>
      <c r="E388" s="175" t="s">
        <v>1788</v>
      </c>
    </row>
    <row r="389" spans="1:5" ht="16.5" x14ac:dyDescent="0.3">
      <c r="A389" s="175" t="s">
        <v>17</v>
      </c>
      <c r="B389" s="175" t="s">
        <v>1843</v>
      </c>
      <c r="C389" s="175" t="s">
        <v>1844</v>
      </c>
      <c r="D389" s="175" t="s">
        <v>1844</v>
      </c>
      <c r="E389" s="175" t="s">
        <v>1788</v>
      </c>
    </row>
    <row r="390" spans="1:5" ht="16.5" x14ac:dyDescent="0.3">
      <c r="A390" s="175" t="s">
        <v>17</v>
      </c>
      <c r="B390" s="175" t="s">
        <v>1845</v>
      </c>
      <c r="C390" s="175" t="s">
        <v>1846</v>
      </c>
      <c r="D390" s="175" t="s">
        <v>1846</v>
      </c>
      <c r="E390" s="175" t="s">
        <v>1784</v>
      </c>
    </row>
    <row r="391" spans="1:5" ht="16.5" x14ac:dyDescent="0.3">
      <c r="A391" s="175" t="s">
        <v>17</v>
      </c>
      <c r="B391" s="175" t="s">
        <v>1847</v>
      </c>
      <c r="C391" s="175" t="s">
        <v>1848</v>
      </c>
      <c r="D391" s="175" t="s">
        <v>1848</v>
      </c>
      <c r="E391" s="175" t="s">
        <v>1789</v>
      </c>
    </row>
    <row r="392" spans="1:5" ht="16.5" x14ac:dyDescent="0.3">
      <c r="A392" s="175" t="s">
        <v>17</v>
      </c>
      <c r="B392" s="175" t="s">
        <v>1849</v>
      </c>
      <c r="C392" s="175" t="s">
        <v>1850</v>
      </c>
      <c r="D392" s="175" t="s">
        <v>1850</v>
      </c>
      <c r="E392" s="175" t="s">
        <v>1782</v>
      </c>
    </row>
    <row r="393" spans="1:5" ht="16.5" x14ac:dyDescent="0.3">
      <c r="A393" s="175" t="s">
        <v>17</v>
      </c>
      <c r="B393" s="175" t="s">
        <v>1851</v>
      </c>
      <c r="C393" s="175" t="s">
        <v>1852</v>
      </c>
      <c r="D393" s="175" t="s">
        <v>1852</v>
      </c>
      <c r="E393" s="175" t="s">
        <v>1782</v>
      </c>
    </row>
    <row r="394" spans="1:5" ht="16.5" x14ac:dyDescent="0.3">
      <c r="A394" s="175" t="s">
        <v>17</v>
      </c>
      <c r="B394" s="175" t="s">
        <v>169</v>
      </c>
      <c r="C394" s="175" t="s">
        <v>119</v>
      </c>
      <c r="D394" s="175" t="s">
        <v>119</v>
      </c>
      <c r="E394" s="175" t="s">
        <v>1783</v>
      </c>
    </row>
    <row r="395" spans="1:5" ht="16.5" x14ac:dyDescent="0.3">
      <c r="A395" s="175" t="s">
        <v>17</v>
      </c>
      <c r="B395" s="175" t="s">
        <v>1853</v>
      </c>
      <c r="C395" s="175" t="s">
        <v>1854</v>
      </c>
      <c r="D395" s="175" t="s">
        <v>1854</v>
      </c>
      <c r="E395" s="175" t="s">
        <v>1783</v>
      </c>
    </row>
    <row r="396" spans="1:5" ht="16.5" x14ac:dyDescent="0.3">
      <c r="A396" s="175" t="s">
        <v>17</v>
      </c>
      <c r="B396" s="175" t="s">
        <v>1855</v>
      </c>
      <c r="C396" s="175" t="s">
        <v>1856</v>
      </c>
      <c r="D396" s="175" t="s">
        <v>1856</v>
      </c>
      <c r="E396" s="175" t="s">
        <v>1784</v>
      </c>
    </row>
    <row r="397" spans="1:5" ht="16.5" x14ac:dyDescent="0.3">
      <c r="A397" s="175" t="s">
        <v>17</v>
      </c>
      <c r="B397" s="175" t="s">
        <v>1857</v>
      </c>
      <c r="C397" s="175" t="s">
        <v>1858</v>
      </c>
      <c r="D397" s="175" t="s">
        <v>1858</v>
      </c>
      <c r="E397" s="175" t="s">
        <v>1788</v>
      </c>
    </row>
    <row r="398" spans="1:5" ht="16.5" x14ac:dyDescent="0.3">
      <c r="A398" s="175" t="s">
        <v>17</v>
      </c>
      <c r="B398" s="175" t="s">
        <v>1859</v>
      </c>
      <c r="C398" s="175" t="s">
        <v>1860</v>
      </c>
      <c r="D398" s="175" t="s">
        <v>1860</v>
      </c>
      <c r="E398" s="175" t="s">
        <v>1786</v>
      </c>
    </row>
    <row r="399" spans="1:5" ht="16.5" x14ac:dyDescent="0.3">
      <c r="A399" s="175" t="s">
        <v>17</v>
      </c>
      <c r="B399" s="175" t="s">
        <v>1861</v>
      </c>
      <c r="C399" s="175" t="s">
        <v>1862</v>
      </c>
      <c r="D399" s="175" t="s">
        <v>1862</v>
      </c>
      <c r="E399" s="175" t="s">
        <v>1788</v>
      </c>
    </row>
    <row r="400" spans="1:5" ht="16.5" x14ac:dyDescent="0.3">
      <c r="A400" s="175" t="s">
        <v>17</v>
      </c>
      <c r="B400" s="175" t="s">
        <v>1863</v>
      </c>
      <c r="C400" s="175" t="s">
        <v>1864</v>
      </c>
      <c r="D400" s="175" t="s">
        <v>1864</v>
      </c>
      <c r="E400" s="175" t="s">
        <v>1786</v>
      </c>
    </row>
    <row r="401" spans="1:5" ht="16.5" x14ac:dyDescent="0.3">
      <c r="A401" s="175" t="s">
        <v>17</v>
      </c>
      <c r="B401" s="175" t="s">
        <v>1865</v>
      </c>
      <c r="C401" s="175" t="s">
        <v>1866</v>
      </c>
      <c r="D401" s="175" t="s">
        <v>1866</v>
      </c>
      <c r="E401" s="175" t="s">
        <v>1791</v>
      </c>
    </row>
    <row r="402" spans="1:5" ht="16.5" x14ac:dyDescent="0.3">
      <c r="A402" s="175" t="s">
        <v>17</v>
      </c>
      <c r="B402" s="175" t="s">
        <v>1867</v>
      </c>
      <c r="C402" s="175" t="s">
        <v>1868</v>
      </c>
      <c r="D402" s="175" t="s">
        <v>1868</v>
      </c>
      <c r="E402" s="175" t="s">
        <v>1787</v>
      </c>
    </row>
    <row r="403" spans="1:5" ht="16.5" x14ac:dyDescent="0.3">
      <c r="A403" s="175" t="s">
        <v>17</v>
      </c>
      <c r="B403" s="175" t="s">
        <v>174</v>
      </c>
      <c r="C403" s="175" t="s">
        <v>173</v>
      </c>
      <c r="D403" s="175" t="s">
        <v>173</v>
      </c>
      <c r="E403" s="175" t="s">
        <v>1785</v>
      </c>
    </row>
    <row r="404" spans="1:5" ht="16.5" x14ac:dyDescent="0.3">
      <c r="A404" s="175" t="s">
        <v>17</v>
      </c>
      <c r="B404" s="175" t="s">
        <v>1869</v>
      </c>
      <c r="C404" s="175" t="s">
        <v>1870</v>
      </c>
      <c r="D404" s="175" t="s">
        <v>1870</v>
      </c>
      <c r="E404" s="175" t="s">
        <v>1791</v>
      </c>
    </row>
    <row r="405" spans="1:5" ht="16.5" x14ac:dyDescent="0.3">
      <c r="A405" s="175" t="s">
        <v>17</v>
      </c>
      <c r="B405" s="175" t="s">
        <v>1871</v>
      </c>
      <c r="C405" s="175" t="s">
        <v>1872</v>
      </c>
      <c r="D405" s="175" t="s">
        <v>1872</v>
      </c>
      <c r="E405" s="175" t="s">
        <v>1790</v>
      </c>
    </row>
    <row r="406" spans="1:5" ht="16.5" x14ac:dyDescent="0.3">
      <c r="A406" s="175" t="s">
        <v>17</v>
      </c>
      <c r="B406" s="175" t="s">
        <v>1873</v>
      </c>
      <c r="C406" s="175" t="s">
        <v>1874</v>
      </c>
      <c r="D406" s="175" t="s">
        <v>1874</v>
      </c>
      <c r="E406" s="175" t="s">
        <v>1790</v>
      </c>
    </row>
    <row r="407" spans="1:5" ht="16.5" x14ac:dyDescent="0.3">
      <c r="A407" s="175" t="s">
        <v>17</v>
      </c>
      <c r="B407" s="175" t="s">
        <v>1875</v>
      </c>
      <c r="C407" s="175" t="s">
        <v>1876</v>
      </c>
      <c r="D407" s="175" t="s">
        <v>1876</v>
      </c>
      <c r="E407" s="175" t="s">
        <v>1784</v>
      </c>
    </row>
    <row r="408" spans="1:5" ht="16.5" x14ac:dyDescent="0.3">
      <c r="A408" s="175" t="s">
        <v>17</v>
      </c>
      <c r="B408" s="175" t="s">
        <v>1877</v>
      </c>
      <c r="C408" s="175" t="s">
        <v>1878</v>
      </c>
      <c r="D408" s="175" t="s">
        <v>1878</v>
      </c>
      <c r="E408" s="175" t="s">
        <v>1783</v>
      </c>
    </row>
    <row r="409" spans="1:5" ht="16.5" x14ac:dyDescent="0.3">
      <c r="A409" s="175" t="s">
        <v>17</v>
      </c>
      <c r="B409" s="175" t="s">
        <v>1879</v>
      </c>
      <c r="C409" s="175" t="s">
        <v>1880</v>
      </c>
      <c r="D409" s="175" t="s">
        <v>1880</v>
      </c>
      <c r="E409" s="175" t="s">
        <v>1784</v>
      </c>
    </row>
    <row r="410" spans="1:5" ht="16.5" x14ac:dyDescent="0.3">
      <c r="A410" s="175" t="s">
        <v>17</v>
      </c>
      <c r="B410" s="175" t="s">
        <v>1881</v>
      </c>
      <c r="C410" s="175" t="s">
        <v>1882</v>
      </c>
      <c r="D410" s="175" t="s">
        <v>1882</v>
      </c>
      <c r="E410" s="175" t="s">
        <v>1789</v>
      </c>
    </row>
    <row r="411" spans="1:5" ht="16.5" x14ac:dyDescent="0.3">
      <c r="A411" s="175" t="s">
        <v>17</v>
      </c>
      <c r="B411" s="175" t="s">
        <v>1883</v>
      </c>
      <c r="C411" s="175" t="s">
        <v>1884</v>
      </c>
      <c r="D411" s="175" t="s">
        <v>1884</v>
      </c>
      <c r="E411" s="175" t="s">
        <v>1790</v>
      </c>
    </row>
    <row r="412" spans="1:5" ht="16.5" x14ac:dyDescent="0.3">
      <c r="A412" s="175" t="s">
        <v>17</v>
      </c>
      <c r="B412" s="175" t="s">
        <v>1885</v>
      </c>
      <c r="C412" s="175" t="s">
        <v>1886</v>
      </c>
      <c r="D412" s="175" t="s">
        <v>1886</v>
      </c>
      <c r="E412" s="175" t="s">
        <v>1789</v>
      </c>
    </row>
    <row r="413" spans="1:5" ht="16.5" x14ac:dyDescent="0.3">
      <c r="A413" s="175" t="s">
        <v>17</v>
      </c>
      <c r="B413" s="175" t="s">
        <v>1887</v>
      </c>
      <c r="C413" s="175" t="s">
        <v>1888</v>
      </c>
      <c r="D413" s="175" t="s">
        <v>1888</v>
      </c>
      <c r="E413" s="175" t="s">
        <v>1788</v>
      </c>
    </row>
    <row r="414" spans="1:5" ht="16.5" x14ac:dyDescent="0.3">
      <c r="A414" s="175" t="s">
        <v>17</v>
      </c>
      <c r="B414" s="175" t="s">
        <v>1889</v>
      </c>
      <c r="C414" s="175" t="s">
        <v>1890</v>
      </c>
      <c r="D414" s="175" t="s">
        <v>1890</v>
      </c>
      <c r="E414" s="175" t="s">
        <v>1788</v>
      </c>
    </row>
    <row r="415" spans="1:5" ht="16.5" x14ac:dyDescent="0.3">
      <c r="A415" s="175" t="s">
        <v>17</v>
      </c>
      <c r="B415" s="175" t="s">
        <v>1891</v>
      </c>
      <c r="C415" s="175" t="s">
        <v>1892</v>
      </c>
      <c r="D415" s="175" t="s">
        <v>1892</v>
      </c>
      <c r="E415" s="175" t="s">
        <v>1786</v>
      </c>
    </row>
    <row r="416" spans="1:5" ht="16.5" x14ac:dyDescent="0.3">
      <c r="A416" s="175" t="s">
        <v>17</v>
      </c>
      <c r="B416" s="175" t="s">
        <v>210</v>
      </c>
      <c r="C416" s="175" t="s">
        <v>220</v>
      </c>
      <c r="D416" s="175" t="s">
        <v>220</v>
      </c>
      <c r="E416" s="175" t="s">
        <v>1787</v>
      </c>
    </row>
    <row r="417" spans="1:5" ht="16.5" x14ac:dyDescent="0.3">
      <c r="A417" s="175" t="s">
        <v>17</v>
      </c>
      <c r="B417" s="175" t="s">
        <v>1893</v>
      </c>
      <c r="C417" s="175" t="s">
        <v>1894</v>
      </c>
      <c r="D417" s="175" t="s">
        <v>1894</v>
      </c>
      <c r="E417" s="175" t="s">
        <v>1789</v>
      </c>
    </row>
    <row r="418" spans="1:5" ht="16.5" x14ac:dyDescent="0.3">
      <c r="A418" s="175" t="s">
        <v>17</v>
      </c>
      <c r="B418" s="175" t="s">
        <v>152</v>
      </c>
      <c r="C418" s="175" t="s">
        <v>151</v>
      </c>
      <c r="D418" s="175" t="s">
        <v>151</v>
      </c>
      <c r="E418" s="175" t="s">
        <v>1782</v>
      </c>
    </row>
    <row r="419" spans="1:5" ht="16.5" x14ac:dyDescent="0.3">
      <c r="A419" s="175" t="s">
        <v>17</v>
      </c>
      <c r="B419" s="175" t="s">
        <v>1895</v>
      </c>
      <c r="C419" s="175" t="s">
        <v>1896</v>
      </c>
      <c r="D419" s="175" t="s">
        <v>1896</v>
      </c>
      <c r="E419" s="175" t="s">
        <v>1787</v>
      </c>
    </row>
    <row r="420" spans="1:5" ht="16.5" x14ac:dyDescent="0.3">
      <c r="A420" s="175" t="s">
        <v>17</v>
      </c>
      <c r="B420" s="175" t="s">
        <v>211</v>
      </c>
      <c r="C420" s="175" t="s">
        <v>221</v>
      </c>
      <c r="D420" s="175" t="s">
        <v>221</v>
      </c>
      <c r="E420" s="175" t="s">
        <v>1789</v>
      </c>
    </row>
    <row r="421" spans="1:5" ht="16.5" x14ac:dyDescent="0.3">
      <c r="A421" s="175" t="s">
        <v>17</v>
      </c>
      <c r="B421" s="175" t="s">
        <v>1897</v>
      </c>
      <c r="C421" s="175" t="s">
        <v>1898</v>
      </c>
      <c r="D421" s="175" t="s">
        <v>1898</v>
      </c>
      <c r="E421" s="175" t="s">
        <v>1791</v>
      </c>
    </row>
    <row r="422" spans="1:5" ht="16.5" x14ac:dyDescent="0.3">
      <c r="A422" s="175" t="s">
        <v>17</v>
      </c>
      <c r="B422" s="175" t="s">
        <v>1899</v>
      </c>
      <c r="C422" s="175" t="s">
        <v>1900</v>
      </c>
      <c r="D422" s="175" t="s">
        <v>1900</v>
      </c>
      <c r="E422" s="175" t="s">
        <v>1787</v>
      </c>
    </row>
    <row r="423" spans="1:5" ht="16.5" x14ac:dyDescent="0.3">
      <c r="A423" s="175" t="s">
        <v>17</v>
      </c>
      <c r="B423" s="175" t="s">
        <v>1901</v>
      </c>
      <c r="C423" s="175" t="s">
        <v>1902</v>
      </c>
      <c r="D423" s="175" t="s">
        <v>1902</v>
      </c>
      <c r="E423" s="175" t="s">
        <v>1791</v>
      </c>
    </row>
    <row r="424" spans="1:5" ht="16.5" x14ac:dyDescent="0.3">
      <c r="A424" s="175" t="s">
        <v>17</v>
      </c>
      <c r="B424" s="175" t="s">
        <v>1903</v>
      </c>
      <c r="C424" s="175" t="s">
        <v>222</v>
      </c>
      <c r="D424" s="175" t="s">
        <v>222</v>
      </c>
      <c r="E424" s="175" t="s">
        <v>1785</v>
      </c>
    </row>
    <row r="425" spans="1:5" ht="16.5" x14ac:dyDescent="0.3">
      <c r="A425" s="175" t="s">
        <v>17</v>
      </c>
      <c r="B425" s="175" t="s">
        <v>1904</v>
      </c>
      <c r="C425" s="175" t="s">
        <v>1905</v>
      </c>
      <c r="D425" s="175" t="s">
        <v>1905</v>
      </c>
      <c r="E425" s="175" t="s">
        <v>1782</v>
      </c>
    </row>
    <row r="426" spans="1:5" ht="16.5" x14ac:dyDescent="0.3">
      <c r="A426" s="175" t="s">
        <v>17</v>
      </c>
      <c r="B426" s="175" t="s">
        <v>1906</v>
      </c>
      <c r="C426" s="175" t="s">
        <v>1907</v>
      </c>
      <c r="D426" s="175" t="s">
        <v>1907</v>
      </c>
      <c r="E426" s="175" t="s">
        <v>1783</v>
      </c>
    </row>
    <row r="427" spans="1:5" ht="16.5" x14ac:dyDescent="0.3">
      <c r="A427" s="175" t="s">
        <v>17</v>
      </c>
      <c r="B427" s="175" t="s">
        <v>1908</v>
      </c>
      <c r="C427" s="175" t="s">
        <v>1909</v>
      </c>
      <c r="D427" s="175" t="s">
        <v>1909</v>
      </c>
      <c r="E427" s="175" t="s">
        <v>1791</v>
      </c>
    </row>
    <row r="428" spans="1:5" ht="16.5" x14ac:dyDescent="0.3">
      <c r="A428" s="175" t="s">
        <v>17</v>
      </c>
      <c r="B428" s="175" t="s">
        <v>1910</v>
      </c>
      <c r="C428" s="175" t="s">
        <v>1911</v>
      </c>
      <c r="D428" s="175" t="s">
        <v>1911</v>
      </c>
      <c r="E428" s="175" t="s">
        <v>1782</v>
      </c>
    </row>
    <row r="429" spans="1:5" ht="16.5" x14ac:dyDescent="0.3">
      <c r="A429" s="175" t="s">
        <v>17</v>
      </c>
      <c r="B429" s="175" t="s">
        <v>1912</v>
      </c>
      <c r="C429" s="175" t="s">
        <v>1913</v>
      </c>
      <c r="D429" s="175" t="s">
        <v>1913</v>
      </c>
      <c r="E429" s="175" t="s">
        <v>1791</v>
      </c>
    </row>
    <row r="430" spans="1:5" ht="16.5" x14ac:dyDescent="0.3">
      <c r="A430" s="175" t="s">
        <v>17</v>
      </c>
      <c r="B430" s="175" t="s">
        <v>1914</v>
      </c>
      <c r="C430" s="175" t="s">
        <v>1915</v>
      </c>
      <c r="D430" s="175" t="s">
        <v>1915</v>
      </c>
      <c r="E430" s="175" t="s">
        <v>1788</v>
      </c>
    </row>
    <row r="431" spans="1:5" ht="16.5" x14ac:dyDescent="0.3">
      <c r="A431" s="175" t="s">
        <v>17</v>
      </c>
      <c r="B431" s="175" t="s">
        <v>1916</v>
      </c>
      <c r="C431" s="175" t="s">
        <v>1917</v>
      </c>
      <c r="D431" s="175" t="s">
        <v>1917</v>
      </c>
      <c r="E431" s="175" t="s">
        <v>1786</v>
      </c>
    </row>
    <row r="432" spans="1:5" ht="16.5" x14ac:dyDescent="0.3">
      <c r="A432" s="175" t="s">
        <v>17</v>
      </c>
      <c r="B432" s="175" t="s">
        <v>1918</v>
      </c>
      <c r="C432" s="175" t="s">
        <v>1919</v>
      </c>
      <c r="D432" s="175" t="s">
        <v>1919</v>
      </c>
      <c r="E432" s="175" t="s">
        <v>1785</v>
      </c>
    </row>
    <row r="433" spans="1:5" ht="16.5" x14ac:dyDescent="0.3">
      <c r="A433" s="175" t="s">
        <v>17</v>
      </c>
      <c r="B433" s="175" t="s">
        <v>1920</v>
      </c>
      <c r="C433" s="175" t="s">
        <v>1921</v>
      </c>
      <c r="D433" s="175" t="s">
        <v>1921</v>
      </c>
      <c r="E433" s="175" t="s">
        <v>1788</v>
      </c>
    </row>
    <row r="434" spans="1:5" ht="16.5" x14ac:dyDescent="0.3">
      <c r="A434" s="175" t="s">
        <v>17</v>
      </c>
      <c r="B434" s="175" t="s">
        <v>1922</v>
      </c>
      <c r="C434" s="175" t="s">
        <v>1923</v>
      </c>
      <c r="D434" s="175" t="s">
        <v>1923</v>
      </c>
      <c r="E434" s="175" t="s">
        <v>1785</v>
      </c>
    </row>
    <row r="435" spans="1:5" ht="16.5" x14ac:dyDescent="0.3">
      <c r="A435" s="175" t="s">
        <v>17</v>
      </c>
      <c r="B435" s="175" t="s">
        <v>1924</v>
      </c>
      <c r="C435" s="175" t="s">
        <v>1925</v>
      </c>
      <c r="D435" s="175" t="s">
        <v>1925</v>
      </c>
      <c r="E435" s="175" t="s">
        <v>1783</v>
      </c>
    </row>
    <row r="436" spans="1:5" ht="16.5" x14ac:dyDescent="0.3">
      <c r="A436" s="175" t="s">
        <v>17</v>
      </c>
      <c r="B436" s="175" t="s">
        <v>1926</v>
      </c>
      <c r="C436" s="175" t="s">
        <v>1927</v>
      </c>
      <c r="D436" s="175" t="s">
        <v>1927</v>
      </c>
      <c r="E436" s="175" t="s">
        <v>1788</v>
      </c>
    </row>
    <row r="437" spans="1:5" ht="16.5" x14ac:dyDescent="0.3">
      <c r="A437" s="175" t="s">
        <v>17</v>
      </c>
      <c r="B437" s="175" t="s">
        <v>1928</v>
      </c>
      <c r="C437" s="175" t="s">
        <v>1929</v>
      </c>
      <c r="D437" s="175" t="s">
        <v>1929</v>
      </c>
      <c r="E437" s="175" t="s">
        <v>1782</v>
      </c>
    </row>
    <row r="438" spans="1:5" ht="16.5" x14ac:dyDescent="0.3">
      <c r="A438" s="175" t="s">
        <v>17</v>
      </c>
      <c r="B438" s="175" t="s">
        <v>1930</v>
      </c>
      <c r="C438" s="175" t="s">
        <v>1931</v>
      </c>
      <c r="D438" s="175" t="s">
        <v>1931</v>
      </c>
      <c r="E438" s="175" t="s">
        <v>1787</v>
      </c>
    </row>
    <row r="439" spans="1:5" ht="16.5" x14ac:dyDescent="0.3">
      <c r="A439" s="175" t="s">
        <v>17</v>
      </c>
      <c r="B439" s="175" t="s">
        <v>1932</v>
      </c>
      <c r="C439" s="175" t="s">
        <v>1933</v>
      </c>
      <c r="D439" s="175" t="s">
        <v>1933</v>
      </c>
      <c r="E439" s="175" t="s">
        <v>1784</v>
      </c>
    </row>
    <row r="440" spans="1:5" ht="16.5" x14ac:dyDescent="0.3">
      <c r="A440" s="175" t="s">
        <v>17</v>
      </c>
      <c r="B440" s="175" t="s">
        <v>1934</v>
      </c>
      <c r="C440" s="175" t="s">
        <v>1935</v>
      </c>
      <c r="D440" s="175" t="s">
        <v>1935</v>
      </c>
      <c r="E440" s="175" t="s">
        <v>1791</v>
      </c>
    </row>
    <row r="441" spans="1:5" ht="16.5" x14ac:dyDescent="0.3">
      <c r="A441" s="175" t="s">
        <v>17</v>
      </c>
      <c r="B441" s="175" t="s">
        <v>1936</v>
      </c>
      <c r="C441" s="175" t="s">
        <v>1937</v>
      </c>
      <c r="D441" s="175" t="s">
        <v>1937</v>
      </c>
      <c r="E441" s="175" t="s">
        <v>1788</v>
      </c>
    </row>
    <row r="442" spans="1:5" ht="16.5" x14ac:dyDescent="0.3">
      <c r="A442" s="175" t="s">
        <v>17</v>
      </c>
      <c r="B442" s="175" t="s">
        <v>1938</v>
      </c>
      <c r="C442" s="175" t="s">
        <v>1939</v>
      </c>
      <c r="D442" s="175" t="s">
        <v>1939</v>
      </c>
      <c r="E442" s="175" t="s">
        <v>1791</v>
      </c>
    </row>
    <row r="443" spans="1:5" ht="16.5" x14ac:dyDescent="0.3">
      <c r="A443" s="175" t="s">
        <v>17</v>
      </c>
      <c r="B443" s="175" t="s">
        <v>1940</v>
      </c>
      <c r="C443" s="175" t="s">
        <v>1941</v>
      </c>
      <c r="D443" s="175" t="s">
        <v>1941</v>
      </c>
      <c r="E443" s="175" t="s">
        <v>1783</v>
      </c>
    </row>
    <row r="444" spans="1:5" ht="16.5" x14ac:dyDescent="0.3">
      <c r="A444" s="175" t="s">
        <v>17</v>
      </c>
      <c r="B444" s="175" t="s">
        <v>1942</v>
      </c>
      <c r="C444" s="175" t="s">
        <v>1943</v>
      </c>
      <c r="D444" s="175" t="s">
        <v>1943</v>
      </c>
      <c r="E444" s="175" t="s">
        <v>1786</v>
      </c>
    </row>
    <row r="445" spans="1:5" ht="16.5" x14ac:dyDescent="0.3">
      <c r="A445" s="175" t="s">
        <v>17</v>
      </c>
      <c r="B445" s="175" t="s">
        <v>1944</v>
      </c>
      <c r="C445" s="175" t="s">
        <v>1945</v>
      </c>
      <c r="D445" s="175" t="s">
        <v>1945</v>
      </c>
      <c r="E445" s="175" t="s">
        <v>1789</v>
      </c>
    </row>
    <row r="446" spans="1:5" ht="16.5" x14ac:dyDescent="0.3">
      <c r="A446" s="175" t="s">
        <v>17</v>
      </c>
      <c r="B446" s="175" t="s">
        <v>1946</v>
      </c>
      <c r="C446" s="175" t="s">
        <v>1947</v>
      </c>
      <c r="D446" s="175" t="s">
        <v>1947</v>
      </c>
      <c r="E446" s="175" t="s">
        <v>1785</v>
      </c>
    </row>
    <row r="447" spans="1:5" ht="16.5" x14ac:dyDescent="0.3">
      <c r="A447" s="175" t="s">
        <v>17</v>
      </c>
      <c r="B447" s="175" t="s">
        <v>184</v>
      </c>
      <c r="C447" s="175" t="s">
        <v>183</v>
      </c>
      <c r="D447" s="175" t="s">
        <v>183</v>
      </c>
      <c r="E447" s="175" t="s">
        <v>1789</v>
      </c>
    </row>
    <row r="448" spans="1:5" ht="16.5" x14ac:dyDescent="0.3">
      <c r="A448" s="175" t="s">
        <v>17</v>
      </c>
      <c r="B448" s="175" t="s">
        <v>1948</v>
      </c>
      <c r="C448" s="175" t="s">
        <v>1949</v>
      </c>
      <c r="D448" s="175" t="s">
        <v>1949</v>
      </c>
      <c r="E448" s="175" t="s">
        <v>1790</v>
      </c>
    </row>
    <row r="449" spans="1:5" ht="16.5" x14ac:dyDescent="0.3">
      <c r="A449" s="175" t="s">
        <v>17</v>
      </c>
      <c r="B449" s="175" t="s">
        <v>1950</v>
      </c>
      <c r="C449" s="175" t="s">
        <v>1951</v>
      </c>
      <c r="D449" s="175" t="s">
        <v>1951</v>
      </c>
      <c r="E449" s="175" t="s">
        <v>1782</v>
      </c>
    </row>
    <row r="450" spans="1:5" ht="16.5" x14ac:dyDescent="0.3">
      <c r="A450" s="175" t="s">
        <v>17</v>
      </c>
      <c r="B450" s="175" t="s">
        <v>1952</v>
      </c>
      <c r="C450" s="175" t="s">
        <v>1953</v>
      </c>
      <c r="D450" s="175" t="s">
        <v>1953</v>
      </c>
      <c r="E450" s="175" t="s">
        <v>1784</v>
      </c>
    </row>
    <row r="451" spans="1:5" ht="16.5" x14ac:dyDescent="0.3">
      <c r="A451" s="175" t="s">
        <v>17</v>
      </c>
      <c r="B451" s="175" t="s">
        <v>1954</v>
      </c>
      <c r="C451" s="175" t="s">
        <v>1955</v>
      </c>
      <c r="D451" s="175" t="s">
        <v>1955</v>
      </c>
      <c r="E451" s="175" t="s">
        <v>1790</v>
      </c>
    </row>
    <row r="452" spans="1:5" ht="16.5" x14ac:dyDescent="0.3">
      <c r="A452" s="175" t="s">
        <v>17</v>
      </c>
      <c r="B452" s="175" t="s">
        <v>1956</v>
      </c>
      <c r="C452" s="175" t="s">
        <v>1957</v>
      </c>
      <c r="D452" s="175" t="s">
        <v>1957</v>
      </c>
      <c r="E452" s="175" t="s">
        <v>1783</v>
      </c>
    </row>
    <row r="453" spans="1:5" ht="16.5" x14ac:dyDescent="0.3">
      <c r="A453" s="175" t="s">
        <v>17</v>
      </c>
      <c r="B453" s="175" t="s">
        <v>1958</v>
      </c>
      <c r="C453" s="175" t="s">
        <v>223</v>
      </c>
      <c r="D453" s="175" t="s">
        <v>223</v>
      </c>
      <c r="E453" s="175" t="s">
        <v>1783</v>
      </c>
    </row>
    <row r="454" spans="1:5" ht="16.5" x14ac:dyDescent="0.3">
      <c r="A454" s="175" t="s">
        <v>17</v>
      </c>
      <c r="B454" s="175" t="s">
        <v>1959</v>
      </c>
      <c r="C454" s="175" t="s">
        <v>1960</v>
      </c>
      <c r="D454" s="175" t="s">
        <v>1960</v>
      </c>
      <c r="E454" s="175" t="s">
        <v>1789</v>
      </c>
    </row>
    <row r="455" spans="1:5" ht="16.5" x14ac:dyDescent="0.3">
      <c r="A455" s="175" t="s">
        <v>17</v>
      </c>
      <c r="B455" s="175" t="s">
        <v>1961</v>
      </c>
      <c r="C455" s="175" t="s">
        <v>1962</v>
      </c>
      <c r="D455" s="175" t="s">
        <v>1962</v>
      </c>
      <c r="E455" s="175" t="s">
        <v>1783</v>
      </c>
    </row>
    <row r="456" spans="1:5" ht="16.5" x14ac:dyDescent="0.3">
      <c r="A456" s="175" t="s">
        <v>17</v>
      </c>
      <c r="B456" s="175" t="s">
        <v>1963</v>
      </c>
      <c r="C456" s="175" t="s">
        <v>1964</v>
      </c>
      <c r="D456" s="175" t="s">
        <v>1964</v>
      </c>
      <c r="E456" s="175" t="s">
        <v>1788</v>
      </c>
    </row>
    <row r="457" spans="1:5" ht="16.5" x14ac:dyDescent="0.3">
      <c r="A457" s="175" t="s">
        <v>17</v>
      </c>
      <c r="B457" s="175" t="s">
        <v>1965</v>
      </c>
      <c r="C457" s="175" t="s">
        <v>1966</v>
      </c>
      <c r="D457" s="175" t="s">
        <v>1966</v>
      </c>
      <c r="E457" s="175" t="s">
        <v>1789</v>
      </c>
    </row>
    <row r="458" spans="1:5" ht="16.5" x14ac:dyDescent="0.3">
      <c r="A458" s="175" t="s">
        <v>17</v>
      </c>
      <c r="B458" s="175" t="s">
        <v>1967</v>
      </c>
      <c r="C458" s="175" t="s">
        <v>1968</v>
      </c>
      <c r="D458" s="175" t="s">
        <v>1968</v>
      </c>
      <c r="E458" s="175" t="s">
        <v>1787</v>
      </c>
    </row>
    <row r="459" spans="1:5" ht="16.5" x14ac:dyDescent="0.3">
      <c r="A459" s="175" t="s">
        <v>17</v>
      </c>
      <c r="B459" s="175" t="s">
        <v>1969</v>
      </c>
      <c r="C459" s="175" t="s">
        <v>1970</v>
      </c>
      <c r="D459" s="175" t="s">
        <v>1970</v>
      </c>
      <c r="E459" s="175" t="s">
        <v>1786</v>
      </c>
    </row>
    <row r="460" spans="1:5" ht="16.5" x14ac:dyDescent="0.3">
      <c r="A460" s="175" t="s">
        <v>17</v>
      </c>
      <c r="B460" s="175" t="s">
        <v>1971</v>
      </c>
      <c r="C460" s="175" t="s">
        <v>1972</v>
      </c>
      <c r="D460" s="175" t="s">
        <v>1972</v>
      </c>
      <c r="E460" s="175" t="s">
        <v>1782</v>
      </c>
    </row>
    <row r="461" spans="1:5" ht="16.5" x14ac:dyDescent="0.3">
      <c r="A461" s="175" t="s">
        <v>17</v>
      </c>
      <c r="B461" s="175" t="s">
        <v>1973</v>
      </c>
      <c r="C461" s="175" t="s">
        <v>1974</v>
      </c>
      <c r="D461" s="175" t="s">
        <v>1974</v>
      </c>
      <c r="E461" s="175" t="s">
        <v>1782</v>
      </c>
    </row>
    <row r="462" spans="1:5" ht="16.5" x14ac:dyDescent="0.3">
      <c r="A462" s="175" t="s">
        <v>17</v>
      </c>
      <c r="B462" s="175" t="s">
        <v>1975</v>
      </c>
      <c r="C462" s="175" t="s">
        <v>1976</v>
      </c>
      <c r="D462" s="175" t="s">
        <v>1976</v>
      </c>
      <c r="E462" s="175" t="s">
        <v>1788</v>
      </c>
    </row>
    <row r="463" spans="1:5" ht="16.5" x14ac:dyDescent="0.3">
      <c r="A463" s="175" t="s">
        <v>17</v>
      </c>
      <c r="B463" s="175" t="s">
        <v>1977</v>
      </c>
      <c r="C463" s="175" t="s">
        <v>1978</v>
      </c>
      <c r="D463" s="175" t="s">
        <v>1978</v>
      </c>
      <c r="E463" s="175" t="s">
        <v>1782</v>
      </c>
    </row>
    <row r="464" spans="1:5" ht="16.5" x14ac:dyDescent="0.3">
      <c r="A464" s="175" t="s">
        <v>17</v>
      </c>
      <c r="B464" s="175" t="s">
        <v>1979</v>
      </c>
      <c r="C464" s="175" t="s">
        <v>1980</v>
      </c>
      <c r="D464" s="175" t="s">
        <v>1980</v>
      </c>
      <c r="E464" s="175" t="s">
        <v>1782</v>
      </c>
    </row>
    <row r="465" spans="1:5" ht="16.5" x14ac:dyDescent="0.3">
      <c r="A465" s="175" t="s">
        <v>17</v>
      </c>
      <c r="B465" s="175" t="s">
        <v>137</v>
      </c>
      <c r="C465" s="175" t="s">
        <v>136</v>
      </c>
      <c r="D465" s="175" t="s">
        <v>136</v>
      </c>
      <c r="E465" s="175" t="s">
        <v>1783</v>
      </c>
    </row>
    <row r="466" spans="1:5" ht="16.5" x14ac:dyDescent="0.3">
      <c r="A466" s="175" t="s">
        <v>17</v>
      </c>
      <c r="B466" s="175" t="s">
        <v>1981</v>
      </c>
      <c r="C466" s="175" t="s">
        <v>1982</v>
      </c>
      <c r="D466" s="175" t="s">
        <v>1982</v>
      </c>
      <c r="E466" s="175" t="s">
        <v>1788</v>
      </c>
    </row>
    <row r="467" spans="1:5" ht="16.5" x14ac:dyDescent="0.3">
      <c r="A467" s="175" t="s">
        <v>17</v>
      </c>
      <c r="B467" s="175" t="s">
        <v>1983</v>
      </c>
      <c r="C467" s="175" t="s">
        <v>1984</v>
      </c>
      <c r="D467" s="175" t="s">
        <v>1984</v>
      </c>
      <c r="E467" s="175" t="s">
        <v>1786</v>
      </c>
    </row>
    <row r="468" spans="1:5" ht="16.5" x14ac:dyDescent="0.3">
      <c r="A468" s="175" t="s">
        <v>17</v>
      </c>
      <c r="B468" s="175" t="s">
        <v>1985</v>
      </c>
      <c r="C468" s="175" t="s">
        <v>1986</v>
      </c>
      <c r="D468" s="175" t="s">
        <v>1986</v>
      </c>
      <c r="E468" s="175" t="s">
        <v>1786</v>
      </c>
    </row>
    <row r="469" spans="1:5" ht="16.5" x14ac:dyDescent="0.3">
      <c r="A469" s="175" t="s">
        <v>17</v>
      </c>
      <c r="B469" s="175" t="s">
        <v>1987</v>
      </c>
      <c r="C469" s="175" t="s">
        <v>1988</v>
      </c>
      <c r="D469" s="175" t="s">
        <v>1988</v>
      </c>
      <c r="E469" s="175" t="s">
        <v>1782</v>
      </c>
    </row>
    <row r="470" spans="1:5" ht="16.5" x14ac:dyDescent="0.3">
      <c r="A470" s="175" t="s">
        <v>17</v>
      </c>
      <c r="B470" s="175" t="s">
        <v>1989</v>
      </c>
      <c r="C470" s="175" t="s">
        <v>1990</v>
      </c>
      <c r="D470" s="175" t="s">
        <v>1990</v>
      </c>
      <c r="E470" s="175" t="s">
        <v>1785</v>
      </c>
    </row>
    <row r="471" spans="1:5" ht="16.5" x14ac:dyDescent="0.3">
      <c r="A471" s="175" t="s">
        <v>17</v>
      </c>
      <c r="B471" s="175" t="s">
        <v>1991</v>
      </c>
      <c r="C471" s="175" t="s">
        <v>1992</v>
      </c>
      <c r="D471" s="175" t="s">
        <v>1992</v>
      </c>
      <c r="E471" s="175" t="s">
        <v>1789</v>
      </c>
    </row>
    <row r="472" spans="1:5" ht="16.5" x14ac:dyDescent="0.3">
      <c r="A472" s="175" t="s">
        <v>17</v>
      </c>
      <c r="B472" s="175" t="s">
        <v>1993</v>
      </c>
      <c r="C472" s="175" t="s">
        <v>1994</v>
      </c>
      <c r="D472" s="175" t="s">
        <v>1994</v>
      </c>
      <c r="E472" s="175" t="s">
        <v>1790</v>
      </c>
    </row>
    <row r="473" spans="1:5" ht="16.5" x14ac:dyDescent="0.3">
      <c r="A473" s="175" t="s">
        <v>17</v>
      </c>
      <c r="B473" s="175" t="s">
        <v>1995</v>
      </c>
      <c r="C473" s="175" t="s">
        <v>1996</v>
      </c>
      <c r="D473" s="175" t="s">
        <v>1996</v>
      </c>
      <c r="E473" s="175" t="s">
        <v>1790</v>
      </c>
    </row>
    <row r="474" spans="1:5" ht="16.5" x14ac:dyDescent="0.3">
      <c r="A474" s="175" t="s">
        <v>17</v>
      </c>
      <c r="B474" s="175" t="s">
        <v>1997</v>
      </c>
      <c r="C474" s="175" t="s">
        <v>185</v>
      </c>
      <c r="D474" s="175" t="s">
        <v>185</v>
      </c>
      <c r="E474" s="175" t="s">
        <v>1789</v>
      </c>
    </row>
    <row r="475" spans="1:5" ht="16.5" x14ac:dyDescent="0.3">
      <c r="A475" s="175" t="s">
        <v>17</v>
      </c>
      <c r="B475" s="175" t="s">
        <v>1998</v>
      </c>
      <c r="C475" s="175" t="s">
        <v>1999</v>
      </c>
      <c r="D475" s="175" t="s">
        <v>1999</v>
      </c>
      <c r="E475" s="175" t="s">
        <v>1789</v>
      </c>
    </row>
    <row r="476" spans="1:5" ht="16.5" x14ac:dyDescent="0.3">
      <c r="A476" s="175" t="s">
        <v>17</v>
      </c>
      <c r="B476" s="175" t="s">
        <v>2000</v>
      </c>
      <c r="C476" s="175" t="s">
        <v>2001</v>
      </c>
      <c r="D476" s="175" t="s">
        <v>2001</v>
      </c>
      <c r="E476" s="175" t="s">
        <v>1783</v>
      </c>
    </row>
    <row r="477" spans="1:5" ht="16.5" x14ac:dyDescent="0.3">
      <c r="A477" s="175" t="s">
        <v>17</v>
      </c>
      <c r="B477" s="175" t="s">
        <v>2002</v>
      </c>
      <c r="C477" s="175" t="s">
        <v>2003</v>
      </c>
      <c r="D477" s="175" t="s">
        <v>2003</v>
      </c>
      <c r="E477" s="175" t="s">
        <v>1786</v>
      </c>
    </row>
    <row r="478" spans="1:5" ht="16.5" x14ac:dyDescent="0.3">
      <c r="A478" s="175" t="s">
        <v>17</v>
      </c>
      <c r="B478" s="175" t="s">
        <v>212</v>
      </c>
      <c r="C478" s="175" t="s">
        <v>224</v>
      </c>
      <c r="D478" s="175" t="s">
        <v>224</v>
      </c>
      <c r="E478" s="175" t="s">
        <v>1784</v>
      </c>
    </row>
    <row r="479" spans="1:5" ht="16.5" x14ac:dyDescent="0.3">
      <c r="A479" s="175" t="s">
        <v>17</v>
      </c>
      <c r="B479" s="175" t="s">
        <v>213</v>
      </c>
      <c r="C479" s="175" t="s">
        <v>225</v>
      </c>
      <c r="D479" s="175" t="s">
        <v>225</v>
      </c>
      <c r="E479" s="175" t="s">
        <v>1785</v>
      </c>
    </row>
    <row r="480" spans="1:5" ht="16.5" x14ac:dyDescent="0.3">
      <c r="A480" s="175" t="s">
        <v>17</v>
      </c>
      <c r="B480" s="175" t="s">
        <v>2004</v>
      </c>
      <c r="C480" s="175" t="s">
        <v>2005</v>
      </c>
      <c r="D480" s="175" t="s">
        <v>2005</v>
      </c>
      <c r="E480" s="175" t="s">
        <v>1786</v>
      </c>
    </row>
    <row r="481" spans="1:5" ht="16.5" x14ac:dyDescent="0.3">
      <c r="A481" s="175" t="s">
        <v>17</v>
      </c>
      <c r="B481" s="175" t="s">
        <v>2006</v>
      </c>
      <c r="C481" s="175" t="s">
        <v>2007</v>
      </c>
      <c r="D481" s="175" t="s">
        <v>2007</v>
      </c>
      <c r="E481" s="175" t="s">
        <v>1790</v>
      </c>
    </row>
    <row r="482" spans="1:5" ht="16.5" x14ac:dyDescent="0.3">
      <c r="A482" s="175" t="s">
        <v>17</v>
      </c>
      <c r="B482" s="175" t="s">
        <v>2008</v>
      </c>
      <c r="C482" s="175" t="s">
        <v>2009</v>
      </c>
      <c r="D482" s="175" t="s">
        <v>2009</v>
      </c>
      <c r="E482" s="175" t="s">
        <v>1785</v>
      </c>
    </row>
    <row r="483" spans="1:5" ht="16.5" x14ac:dyDescent="0.3">
      <c r="A483" s="175" t="s">
        <v>17</v>
      </c>
      <c r="B483" s="175" t="s">
        <v>2010</v>
      </c>
      <c r="C483" s="175" t="s">
        <v>2011</v>
      </c>
      <c r="D483" s="175" t="s">
        <v>2011</v>
      </c>
      <c r="E483" s="175" t="s">
        <v>1791</v>
      </c>
    </row>
    <row r="484" spans="1:5" ht="16.5" x14ac:dyDescent="0.3">
      <c r="A484" s="175" t="s">
        <v>17</v>
      </c>
      <c r="B484" s="175" t="s">
        <v>2012</v>
      </c>
      <c r="C484" s="175" t="s">
        <v>2013</v>
      </c>
      <c r="D484" s="175" t="s">
        <v>2013</v>
      </c>
      <c r="E484" s="175" t="s">
        <v>1789</v>
      </c>
    </row>
    <row r="485" spans="1:5" ht="16.5" x14ac:dyDescent="0.3">
      <c r="A485" s="175" t="s">
        <v>17</v>
      </c>
      <c r="B485" s="175" t="s">
        <v>2014</v>
      </c>
      <c r="C485" s="175" t="s">
        <v>2015</v>
      </c>
      <c r="D485" s="175" t="s">
        <v>2015</v>
      </c>
      <c r="E485" s="175" t="s">
        <v>1786</v>
      </c>
    </row>
    <row r="486" spans="1:5" ht="16.5" x14ac:dyDescent="0.3">
      <c r="A486" s="175" t="s">
        <v>17</v>
      </c>
      <c r="B486" s="175" t="s">
        <v>2016</v>
      </c>
      <c r="C486" s="175" t="s">
        <v>2017</v>
      </c>
      <c r="D486" s="175" t="s">
        <v>2017</v>
      </c>
      <c r="E486" s="175" t="s">
        <v>1791</v>
      </c>
    </row>
    <row r="487" spans="1:5" ht="16.5" x14ac:dyDescent="0.3">
      <c r="A487" s="175" t="s">
        <v>17</v>
      </c>
      <c r="B487" s="175" t="s">
        <v>2018</v>
      </c>
      <c r="C487" s="175" t="s">
        <v>2019</v>
      </c>
      <c r="D487" s="175" t="s">
        <v>2019</v>
      </c>
      <c r="E487" s="175" t="s">
        <v>1788</v>
      </c>
    </row>
    <row r="488" spans="1:5" ht="16.5" x14ac:dyDescent="0.3">
      <c r="A488" s="175" t="s">
        <v>17</v>
      </c>
      <c r="B488" s="175" t="s">
        <v>2020</v>
      </c>
      <c r="C488" s="175" t="s">
        <v>155</v>
      </c>
      <c r="D488" s="175" t="s">
        <v>155</v>
      </c>
      <c r="E488" s="175" t="s">
        <v>1782</v>
      </c>
    </row>
    <row r="489" spans="1:5" ht="16.5" x14ac:dyDescent="0.3">
      <c r="A489" s="175" t="s">
        <v>17</v>
      </c>
      <c r="B489" s="175" t="s">
        <v>2021</v>
      </c>
      <c r="C489" s="175" t="s">
        <v>2022</v>
      </c>
      <c r="D489" s="175" t="s">
        <v>2022</v>
      </c>
      <c r="E489" s="175" t="s">
        <v>1783</v>
      </c>
    </row>
    <row r="490" spans="1:5" ht="16.5" x14ac:dyDescent="0.3">
      <c r="A490" s="175" t="s">
        <v>17</v>
      </c>
      <c r="B490" s="175" t="s">
        <v>2023</v>
      </c>
      <c r="C490" s="175" t="s">
        <v>2024</v>
      </c>
      <c r="D490" s="175" t="s">
        <v>2024</v>
      </c>
      <c r="E490" s="175" t="s">
        <v>1782</v>
      </c>
    </row>
    <row r="491" spans="1:5" ht="16.5" x14ac:dyDescent="0.3">
      <c r="A491" s="175" t="s">
        <v>17</v>
      </c>
      <c r="B491" s="175" t="s">
        <v>2025</v>
      </c>
      <c r="C491" s="175" t="s">
        <v>2026</v>
      </c>
      <c r="D491" s="175" t="s">
        <v>2026</v>
      </c>
      <c r="E491" s="175" t="s">
        <v>1784</v>
      </c>
    </row>
    <row r="492" spans="1:5" ht="16.5" x14ac:dyDescent="0.3">
      <c r="A492" s="175" t="s">
        <v>17</v>
      </c>
      <c r="B492" s="175" t="s">
        <v>2027</v>
      </c>
      <c r="C492" s="175" t="s">
        <v>2028</v>
      </c>
      <c r="D492" s="175" t="s">
        <v>2028</v>
      </c>
      <c r="E492" s="175" t="s">
        <v>1791</v>
      </c>
    </row>
    <row r="493" spans="1:5" ht="16.5" x14ac:dyDescent="0.3">
      <c r="A493" s="175" t="s">
        <v>17</v>
      </c>
      <c r="B493" s="175" t="s">
        <v>2029</v>
      </c>
      <c r="C493" s="175" t="s">
        <v>124</v>
      </c>
      <c r="D493" s="175" t="s">
        <v>124</v>
      </c>
      <c r="E493" s="175" t="s">
        <v>1782</v>
      </c>
    </row>
    <row r="494" spans="1:5" ht="16.5" x14ac:dyDescent="0.3">
      <c r="A494" s="175" t="s">
        <v>17</v>
      </c>
      <c r="B494" s="175" t="s">
        <v>2030</v>
      </c>
      <c r="C494" s="175" t="s">
        <v>2031</v>
      </c>
      <c r="D494" s="175" t="s">
        <v>2031</v>
      </c>
      <c r="E494" s="175" t="s">
        <v>1783</v>
      </c>
    </row>
    <row r="495" spans="1:5" ht="16.5" x14ac:dyDescent="0.3">
      <c r="A495" s="175" t="s">
        <v>17</v>
      </c>
      <c r="B495" s="175" t="s">
        <v>2032</v>
      </c>
      <c r="C495" s="175" t="s">
        <v>2033</v>
      </c>
      <c r="D495" s="175" t="s">
        <v>2033</v>
      </c>
      <c r="E495" s="175" t="s">
        <v>1789</v>
      </c>
    </row>
    <row r="496" spans="1:5" ht="16.5" x14ac:dyDescent="0.3">
      <c r="A496" s="175" t="s">
        <v>17</v>
      </c>
      <c r="B496" s="175" t="s">
        <v>2034</v>
      </c>
      <c r="C496" s="175" t="s">
        <v>147</v>
      </c>
      <c r="D496" s="175" t="s">
        <v>147</v>
      </c>
      <c r="E496" s="175" t="s">
        <v>1782</v>
      </c>
    </row>
    <row r="497" spans="1:5" ht="16.5" x14ac:dyDescent="0.3">
      <c r="A497" s="175" t="s">
        <v>17</v>
      </c>
      <c r="B497" s="175" t="s">
        <v>205</v>
      </c>
      <c r="C497" s="175" t="s">
        <v>132</v>
      </c>
      <c r="D497" s="175" t="s">
        <v>132</v>
      </c>
      <c r="E497" s="175" t="s">
        <v>1782</v>
      </c>
    </row>
    <row r="498" spans="1:5" ht="16.5" x14ac:dyDescent="0.3">
      <c r="A498" s="175" t="s">
        <v>17</v>
      </c>
      <c r="B498" s="175" t="s">
        <v>205</v>
      </c>
      <c r="C498" s="175" t="s">
        <v>132</v>
      </c>
      <c r="D498" s="175" t="s">
        <v>132</v>
      </c>
      <c r="E498" s="175" t="s">
        <v>1783</v>
      </c>
    </row>
    <row r="499" spans="1:5" ht="16.5" x14ac:dyDescent="0.3">
      <c r="A499" s="175" t="s">
        <v>17</v>
      </c>
      <c r="B499" s="175" t="s">
        <v>205</v>
      </c>
      <c r="C499" s="175" t="s">
        <v>132</v>
      </c>
      <c r="D499" s="175" t="s">
        <v>132</v>
      </c>
      <c r="E499" s="175" t="s">
        <v>1784</v>
      </c>
    </row>
    <row r="500" spans="1:5" ht="16.5" x14ac:dyDescent="0.3">
      <c r="A500" s="175" t="s">
        <v>17</v>
      </c>
      <c r="B500" s="175" t="s">
        <v>205</v>
      </c>
      <c r="C500" s="175" t="s">
        <v>132</v>
      </c>
      <c r="D500" s="175" t="s">
        <v>132</v>
      </c>
      <c r="E500" s="175" t="s">
        <v>1785</v>
      </c>
    </row>
    <row r="501" spans="1:5" ht="16.5" x14ac:dyDescent="0.3">
      <c r="A501" s="175" t="s">
        <v>17</v>
      </c>
      <c r="B501" s="175" t="s">
        <v>205</v>
      </c>
      <c r="C501" s="175" t="s">
        <v>132</v>
      </c>
      <c r="D501" s="175" t="s">
        <v>132</v>
      </c>
      <c r="E501" s="175" t="s">
        <v>1786</v>
      </c>
    </row>
    <row r="502" spans="1:5" ht="16.5" x14ac:dyDescent="0.3">
      <c r="A502" s="175" t="s">
        <v>17</v>
      </c>
      <c r="B502" s="175" t="s">
        <v>205</v>
      </c>
      <c r="C502" s="175" t="s">
        <v>132</v>
      </c>
      <c r="D502" s="175" t="s">
        <v>132</v>
      </c>
      <c r="E502" s="175" t="s">
        <v>1787</v>
      </c>
    </row>
    <row r="503" spans="1:5" ht="16.5" x14ac:dyDescent="0.3">
      <c r="A503" s="175" t="s">
        <v>17</v>
      </c>
      <c r="B503" s="175" t="s">
        <v>205</v>
      </c>
      <c r="C503" s="175" t="s">
        <v>132</v>
      </c>
      <c r="D503" s="175" t="s">
        <v>132</v>
      </c>
      <c r="E503" s="175" t="s">
        <v>1788</v>
      </c>
    </row>
    <row r="504" spans="1:5" ht="16.5" x14ac:dyDescent="0.3">
      <c r="A504" s="175" t="s">
        <v>17</v>
      </c>
      <c r="B504" s="175" t="s">
        <v>205</v>
      </c>
      <c r="C504" s="175" t="s">
        <v>132</v>
      </c>
      <c r="D504" s="175" t="s">
        <v>132</v>
      </c>
      <c r="E504" s="175" t="s">
        <v>1789</v>
      </c>
    </row>
    <row r="505" spans="1:5" ht="16.5" x14ac:dyDescent="0.3">
      <c r="A505" s="175" t="s">
        <v>17</v>
      </c>
      <c r="B505" s="175" t="s">
        <v>205</v>
      </c>
      <c r="C505" s="175" t="s">
        <v>132</v>
      </c>
      <c r="D505" s="175" t="s">
        <v>132</v>
      </c>
      <c r="E505" s="175" t="s">
        <v>1790</v>
      </c>
    </row>
    <row r="506" spans="1:5" ht="16.5" x14ac:dyDescent="0.3">
      <c r="A506" s="175" t="s">
        <v>17</v>
      </c>
      <c r="B506" s="175" t="s">
        <v>205</v>
      </c>
      <c r="C506" s="175" t="s">
        <v>132</v>
      </c>
      <c r="D506" s="175" t="s">
        <v>132</v>
      </c>
      <c r="E506" s="175" t="s">
        <v>1791</v>
      </c>
    </row>
    <row r="507" spans="1:5" ht="16.5" x14ac:dyDescent="0.3">
      <c r="A507" s="175"/>
      <c r="B507" s="175"/>
      <c r="C507" s="175"/>
      <c r="D507" s="175"/>
      <c r="E507" s="175"/>
    </row>
    <row r="508" spans="1:5" ht="16.5" x14ac:dyDescent="0.3">
      <c r="A508" s="175" t="s">
        <v>2035</v>
      </c>
      <c r="B508" s="175" t="s">
        <v>2036</v>
      </c>
      <c r="C508" s="175" t="s">
        <v>2037</v>
      </c>
      <c r="D508" s="175" t="s">
        <v>2037</v>
      </c>
      <c r="E508" s="175" t="s">
        <v>190</v>
      </c>
    </row>
    <row r="509" spans="1:5" ht="16.5" x14ac:dyDescent="0.3">
      <c r="A509" s="175" t="s">
        <v>2035</v>
      </c>
      <c r="B509" s="175" t="s">
        <v>2038</v>
      </c>
      <c r="C509" s="175" t="s">
        <v>2039</v>
      </c>
      <c r="D509" s="175" t="s">
        <v>2039</v>
      </c>
      <c r="E509" s="175" t="s">
        <v>1793</v>
      </c>
    </row>
    <row r="510" spans="1:5" ht="16.5" x14ac:dyDescent="0.3">
      <c r="A510" s="175" t="s">
        <v>2035</v>
      </c>
      <c r="B510" s="175" t="s">
        <v>2040</v>
      </c>
      <c r="C510" s="175" t="s">
        <v>2041</v>
      </c>
      <c r="D510" s="175" t="s">
        <v>2041</v>
      </c>
      <c r="E510" s="175" t="s">
        <v>1795</v>
      </c>
    </row>
    <row r="511" spans="1:5" ht="16.5" x14ac:dyDescent="0.3">
      <c r="A511" s="175" t="s">
        <v>2035</v>
      </c>
      <c r="B511" s="175" t="s">
        <v>2042</v>
      </c>
      <c r="C511" s="175" t="s">
        <v>2043</v>
      </c>
      <c r="D511" s="175" t="s">
        <v>2043</v>
      </c>
      <c r="E511" s="175" t="s">
        <v>1797</v>
      </c>
    </row>
    <row r="512" spans="1:5" ht="16.5" x14ac:dyDescent="0.3">
      <c r="A512" s="175" t="s">
        <v>2035</v>
      </c>
      <c r="B512" s="175" t="s">
        <v>2044</v>
      </c>
      <c r="C512" s="175" t="s">
        <v>2045</v>
      </c>
      <c r="D512" s="175" t="s">
        <v>2045</v>
      </c>
      <c r="E512" s="175" t="s">
        <v>208</v>
      </c>
    </row>
    <row r="513" spans="1:5" ht="16.5" x14ac:dyDescent="0.3">
      <c r="A513" s="175" t="s">
        <v>2035</v>
      </c>
      <c r="B513" s="175" t="s">
        <v>2046</v>
      </c>
      <c r="C513" s="175" t="s">
        <v>2047</v>
      </c>
      <c r="D513" s="175" t="s">
        <v>2047</v>
      </c>
      <c r="E513" s="175" t="s">
        <v>1799</v>
      </c>
    </row>
    <row r="514" spans="1:5" ht="16.5" x14ac:dyDescent="0.3">
      <c r="A514" s="175" t="s">
        <v>2035</v>
      </c>
      <c r="B514" s="175" t="s">
        <v>2048</v>
      </c>
      <c r="C514" s="175" t="s">
        <v>2049</v>
      </c>
      <c r="D514" s="175" t="s">
        <v>2049</v>
      </c>
      <c r="E514" s="175" t="s">
        <v>1795</v>
      </c>
    </row>
    <row r="515" spans="1:5" ht="16.5" x14ac:dyDescent="0.3">
      <c r="A515" s="175" t="s">
        <v>2035</v>
      </c>
      <c r="B515" s="175" t="s">
        <v>2050</v>
      </c>
      <c r="C515" s="175" t="s">
        <v>2051</v>
      </c>
      <c r="D515" s="175" t="s">
        <v>2051</v>
      </c>
      <c r="E515" s="175" t="s">
        <v>208</v>
      </c>
    </row>
    <row r="516" spans="1:5" ht="16.5" x14ac:dyDescent="0.3">
      <c r="A516" s="175" t="s">
        <v>2035</v>
      </c>
      <c r="B516" s="175" t="s">
        <v>2052</v>
      </c>
      <c r="C516" s="175" t="s">
        <v>2053</v>
      </c>
      <c r="D516" s="175" t="s">
        <v>2053</v>
      </c>
      <c r="E516" s="175" t="s">
        <v>1793</v>
      </c>
    </row>
    <row r="517" spans="1:5" ht="16.5" x14ac:dyDescent="0.3">
      <c r="A517" s="175" t="s">
        <v>2035</v>
      </c>
      <c r="B517" s="175" t="s">
        <v>2054</v>
      </c>
      <c r="C517" s="175" t="s">
        <v>2055</v>
      </c>
      <c r="D517" s="175" t="s">
        <v>2055</v>
      </c>
      <c r="E517" s="175" t="s">
        <v>1799</v>
      </c>
    </row>
    <row r="518" spans="1:5" ht="16.5" x14ac:dyDescent="0.3">
      <c r="A518" s="175" t="s">
        <v>2035</v>
      </c>
      <c r="B518" s="175" t="s">
        <v>2056</v>
      </c>
      <c r="C518" s="175" t="s">
        <v>2057</v>
      </c>
      <c r="D518" s="175" t="s">
        <v>2057</v>
      </c>
      <c r="E518" s="175" t="s">
        <v>1795</v>
      </c>
    </row>
    <row r="519" spans="1:5" ht="16.5" x14ac:dyDescent="0.3">
      <c r="A519" s="175" t="s">
        <v>2035</v>
      </c>
      <c r="B519" s="175" t="s">
        <v>2058</v>
      </c>
      <c r="C519" s="175" t="s">
        <v>2059</v>
      </c>
      <c r="D519" s="175" t="s">
        <v>2059</v>
      </c>
      <c r="E519" s="175" t="s">
        <v>1793</v>
      </c>
    </row>
    <row r="520" spans="1:5" ht="16.5" x14ac:dyDescent="0.3">
      <c r="A520" s="175" t="s">
        <v>2035</v>
      </c>
      <c r="B520" s="175" t="s">
        <v>2060</v>
      </c>
      <c r="C520" s="175" t="s">
        <v>2061</v>
      </c>
      <c r="D520" s="175" t="s">
        <v>2061</v>
      </c>
      <c r="E520" s="175" t="s">
        <v>1799</v>
      </c>
    </row>
    <row r="521" spans="1:5" ht="16.5" x14ac:dyDescent="0.3">
      <c r="A521" s="175" t="s">
        <v>2035</v>
      </c>
      <c r="B521" s="175" t="s">
        <v>2062</v>
      </c>
      <c r="C521" s="175" t="s">
        <v>2063</v>
      </c>
      <c r="D521" s="175" t="s">
        <v>2063</v>
      </c>
      <c r="E521" s="175" t="s">
        <v>1799</v>
      </c>
    </row>
    <row r="522" spans="1:5" ht="16.5" x14ac:dyDescent="0.3">
      <c r="A522" s="175" t="s">
        <v>2035</v>
      </c>
      <c r="B522" s="175" t="s">
        <v>2064</v>
      </c>
      <c r="C522" s="175" t="s">
        <v>2065</v>
      </c>
      <c r="D522" s="175" t="s">
        <v>2065</v>
      </c>
      <c r="E522" s="175" t="s">
        <v>1795</v>
      </c>
    </row>
    <row r="523" spans="1:5" ht="16.5" x14ac:dyDescent="0.3">
      <c r="A523" s="175" t="s">
        <v>2035</v>
      </c>
      <c r="B523" s="175" t="s">
        <v>2066</v>
      </c>
      <c r="C523" s="175" t="s">
        <v>2067</v>
      </c>
      <c r="D523" s="175" t="s">
        <v>2067</v>
      </c>
      <c r="E523" s="175" t="s">
        <v>1801</v>
      </c>
    </row>
    <row r="524" spans="1:5" ht="16.5" x14ac:dyDescent="0.3">
      <c r="A524" s="175" t="s">
        <v>2035</v>
      </c>
      <c r="B524" s="175" t="s">
        <v>2068</v>
      </c>
      <c r="C524" s="175" t="s">
        <v>2069</v>
      </c>
      <c r="D524" s="175" t="s">
        <v>2069</v>
      </c>
      <c r="E524" s="175" t="s">
        <v>1802</v>
      </c>
    </row>
    <row r="525" spans="1:5" ht="16.5" x14ac:dyDescent="0.3">
      <c r="A525" s="175" t="s">
        <v>2035</v>
      </c>
      <c r="B525" s="175" t="s">
        <v>2070</v>
      </c>
      <c r="C525" s="175" t="s">
        <v>2071</v>
      </c>
      <c r="D525" s="175" t="s">
        <v>2071</v>
      </c>
      <c r="E525" s="175" t="s">
        <v>1804</v>
      </c>
    </row>
    <row r="526" spans="1:5" ht="16.5" x14ac:dyDescent="0.3">
      <c r="A526" s="175" t="s">
        <v>2035</v>
      </c>
      <c r="B526" s="175" t="s">
        <v>2072</v>
      </c>
      <c r="C526" s="175" t="s">
        <v>2073</v>
      </c>
      <c r="D526" s="175" t="s">
        <v>2073</v>
      </c>
      <c r="E526" s="175" t="s">
        <v>1806</v>
      </c>
    </row>
    <row r="527" spans="1:5" ht="16.5" x14ac:dyDescent="0.3">
      <c r="A527" s="175" t="s">
        <v>2035</v>
      </c>
      <c r="B527" s="175" t="s">
        <v>2074</v>
      </c>
      <c r="C527" s="175" t="s">
        <v>2075</v>
      </c>
      <c r="D527" s="175" t="s">
        <v>2075</v>
      </c>
      <c r="E527" s="175" t="s">
        <v>1808</v>
      </c>
    </row>
    <row r="528" spans="1:5" ht="16.5" x14ac:dyDescent="0.3">
      <c r="A528" s="175" t="s">
        <v>2035</v>
      </c>
      <c r="B528" s="175" t="s">
        <v>2076</v>
      </c>
      <c r="C528" s="175" t="s">
        <v>2077</v>
      </c>
      <c r="D528" s="175" t="s">
        <v>2077</v>
      </c>
      <c r="E528" s="175" t="s">
        <v>1810</v>
      </c>
    </row>
    <row r="529" spans="1:5" ht="16.5" x14ac:dyDescent="0.3">
      <c r="A529" s="175" t="s">
        <v>2035</v>
      </c>
      <c r="B529" s="175" t="s">
        <v>2078</v>
      </c>
      <c r="C529" s="175" t="s">
        <v>2079</v>
      </c>
      <c r="D529" s="175" t="s">
        <v>2079</v>
      </c>
      <c r="E529" s="175" t="s">
        <v>1811</v>
      </c>
    </row>
    <row r="530" spans="1:5" ht="16.5" x14ac:dyDescent="0.3">
      <c r="A530" s="175" t="s">
        <v>2035</v>
      </c>
      <c r="B530" s="175" t="s">
        <v>2080</v>
      </c>
      <c r="C530" s="175" t="s">
        <v>2081</v>
      </c>
      <c r="D530" s="175" t="s">
        <v>2081</v>
      </c>
      <c r="E530" s="175" t="s">
        <v>1813</v>
      </c>
    </row>
    <row r="531" spans="1:5" ht="16.5" x14ac:dyDescent="0.3">
      <c r="A531" s="175" t="s">
        <v>2035</v>
      </c>
      <c r="B531" s="175" t="s">
        <v>2082</v>
      </c>
      <c r="C531" s="175" t="s">
        <v>2083</v>
      </c>
      <c r="D531" s="175" t="s">
        <v>2083</v>
      </c>
      <c r="E531" s="175" t="s">
        <v>1815</v>
      </c>
    </row>
    <row r="532" spans="1:5" ht="16.5" x14ac:dyDescent="0.3">
      <c r="A532" s="175" t="s">
        <v>2035</v>
      </c>
      <c r="B532" s="175" t="s">
        <v>2084</v>
      </c>
      <c r="C532" s="175" t="s">
        <v>2085</v>
      </c>
      <c r="D532" s="175" t="s">
        <v>2085</v>
      </c>
      <c r="E532" s="175" t="s">
        <v>207</v>
      </c>
    </row>
    <row r="533" spans="1:5" ht="16.5" x14ac:dyDescent="0.3">
      <c r="A533" s="175" t="s">
        <v>2035</v>
      </c>
      <c r="B533" s="175" t="s">
        <v>2086</v>
      </c>
      <c r="C533" s="175" t="s">
        <v>2087</v>
      </c>
      <c r="D533" s="175" t="s">
        <v>2087</v>
      </c>
      <c r="E533" s="175" t="s">
        <v>1817</v>
      </c>
    </row>
    <row r="534" spans="1:5" ht="16.5" x14ac:dyDescent="0.3">
      <c r="A534" s="175" t="s">
        <v>2035</v>
      </c>
      <c r="B534" s="175" t="s">
        <v>2088</v>
      </c>
      <c r="C534" s="175" t="s">
        <v>2089</v>
      </c>
      <c r="D534" s="175" t="s">
        <v>2089</v>
      </c>
      <c r="E534" s="175" t="s">
        <v>1819</v>
      </c>
    </row>
    <row r="535" spans="1:5" ht="16.5" x14ac:dyDescent="0.3">
      <c r="A535" s="175" t="s">
        <v>2035</v>
      </c>
      <c r="B535" s="175" t="s">
        <v>226</v>
      </c>
      <c r="C535" s="175" t="s">
        <v>227</v>
      </c>
      <c r="D535" s="175" t="s">
        <v>227</v>
      </c>
      <c r="E535" s="175" t="s">
        <v>208</v>
      </c>
    </row>
    <row r="536" spans="1:5" ht="16.5" x14ac:dyDescent="0.3">
      <c r="A536" s="175" t="s">
        <v>2035</v>
      </c>
      <c r="B536" s="175" t="s">
        <v>2090</v>
      </c>
      <c r="C536" s="175" t="s">
        <v>2091</v>
      </c>
      <c r="D536" s="175" t="s">
        <v>2091</v>
      </c>
      <c r="E536" s="175" t="s">
        <v>1821</v>
      </c>
    </row>
    <row r="537" spans="1:5" ht="16.5" x14ac:dyDescent="0.3">
      <c r="A537" s="175" t="s">
        <v>2035</v>
      </c>
      <c r="B537" s="175" t="s">
        <v>2092</v>
      </c>
      <c r="C537" s="175" t="s">
        <v>2093</v>
      </c>
      <c r="D537" s="175" t="s">
        <v>2093</v>
      </c>
      <c r="E537" s="175" t="s">
        <v>1823</v>
      </c>
    </row>
    <row r="538" spans="1:5" ht="16.5" x14ac:dyDescent="0.3">
      <c r="A538" s="175" t="s">
        <v>2035</v>
      </c>
      <c r="B538" s="175" t="s">
        <v>2094</v>
      </c>
      <c r="C538" s="175" t="s">
        <v>2095</v>
      </c>
      <c r="D538" s="175" t="s">
        <v>2095</v>
      </c>
      <c r="E538" s="175" t="s">
        <v>1825</v>
      </c>
    </row>
    <row r="539" spans="1:5" ht="16.5" x14ac:dyDescent="0.3">
      <c r="A539" s="175" t="s">
        <v>2035</v>
      </c>
      <c r="B539" s="175" t="s">
        <v>2096</v>
      </c>
      <c r="C539" s="175" t="s">
        <v>228</v>
      </c>
      <c r="D539" s="175" t="s">
        <v>228</v>
      </c>
      <c r="E539" s="175" t="s">
        <v>1827</v>
      </c>
    </row>
    <row r="540" spans="1:5" ht="16.5" x14ac:dyDescent="0.3">
      <c r="A540" s="175" t="s">
        <v>2035</v>
      </c>
      <c r="B540" s="175" t="s">
        <v>229</v>
      </c>
      <c r="C540" s="175" t="s">
        <v>228</v>
      </c>
      <c r="D540" s="175" t="s">
        <v>228</v>
      </c>
      <c r="E540" s="175" t="s">
        <v>166</v>
      </c>
    </row>
    <row r="541" spans="1:5" ht="16.5" x14ac:dyDescent="0.3">
      <c r="A541" s="175" t="s">
        <v>2035</v>
      </c>
      <c r="B541" s="175" t="s">
        <v>2097</v>
      </c>
      <c r="C541" s="175" t="s">
        <v>2098</v>
      </c>
      <c r="D541" s="175" t="s">
        <v>2098</v>
      </c>
      <c r="E541" s="175" t="s">
        <v>1829</v>
      </c>
    </row>
    <row r="542" spans="1:5" ht="16.5" x14ac:dyDescent="0.3">
      <c r="A542" s="175" t="s">
        <v>2035</v>
      </c>
      <c r="B542" s="175" t="s">
        <v>2099</v>
      </c>
      <c r="C542" s="175" t="s">
        <v>2100</v>
      </c>
      <c r="D542" s="175" t="s">
        <v>2100</v>
      </c>
      <c r="E542" s="175" t="s">
        <v>1830</v>
      </c>
    </row>
    <row r="543" spans="1:5" ht="16.5" x14ac:dyDescent="0.3">
      <c r="A543" s="175" t="s">
        <v>2035</v>
      </c>
      <c r="B543" s="175" t="s">
        <v>2101</v>
      </c>
      <c r="C543" s="175" t="s">
        <v>2102</v>
      </c>
      <c r="D543" s="175" t="s">
        <v>2102</v>
      </c>
      <c r="E543" s="175" t="s">
        <v>1832</v>
      </c>
    </row>
    <row r="544" spans="1:5" ht="16.5" x14ac:dyDescent="0.3">
      <c r="A544" s="175" t="s">
        <v>2035</v>
      </c>
      <c r="B544" s="175" t="s">
        <v>230</v>
      </c>
      <c r="C544" s="175" t="s">
        <v>231</v>
      </c>
      <c r="D544" s="175" t="s">
        <v>231</v>
      </c>
      <c r="E544" s="175" t="s">
        <v>209</v>
      </c>
    </row>
    <row r="545" spans="1:5" ht="16.5" x14ac:dyDescent="0.3">
      <c r="A545" s="175" t="s">
        <v>2035</v>
      </c>
      <c r="B545" s="175" t="s">
        <v>2103</v>
      </c>
      <c r="C545" s="175" t="s">
        <v>2104</v>
      </c>
      <c r="D545" s="175" t="s">
        <v>2104</v>
      </c>
      <c r="E545" s="175" t="s">
        <v>1834</v>
      </c>
    </row>
    <row r="546" spans="1:5" ht="16.5" x14ac:dyDescent="0.3">
      <c r="A546" s="175" t="s">
        <v>2035</v>
      </c>
      <c r="B546" s="175" t="s">
        <v>2105</v>
      </c>
      <c r="C546" s="175" t="s">
        <v>2106</v>
      </c>
      <c r="D546" s="175" t="s">
        <v>2106</v>
      </c>
      <c r="E546" s="175" t="s">
        <v>1793</v>
      </c>
    </row>
    <row r="547" spans="1:5" ht="16.5" x14ac:dyDescent="0.3">
      <c r="A547" s="175" t="s">
        <v>2035</v>
      </c>
      <c r="B547" s="175" t="s">
        <v>2107</v>
      </c>
      <c r="C547" s="175" t="s">
        <v>2108</v>
      </c>
      <c r="D547" s="175" t="s">
        <v>2108</v>
      </c>
      <c r="E547" s="175" t="s">
        <v>1836</v>
      </c>
    </row>
    <row r="548" spans="1:5" ht="16.5" x14ac:dyDescent="0.3">
      <c r="A548" s="175" t="s">
        <v>2035</v>
      </c>
      <c r="B548" s="175" t="s">
        <v>2109</v>
      </c>
      <c r="C548" s="175" t="s">
        <v>2110</v>
      </c>
      <c r="D548" s="175" t="s">
        <v>2110</v>
      </c>
      <c r="E548" s="175" t="s">
        <v>1838</v>
      </c>
    </row>
    <row r="549" spans="1:5" ht="16.5" x14ac:dyDescent="0.3">
      <c r="A549" s="175" t="s">
        <v>2035</v>
      </c>
      <c r="B549" s="175" t="s">
        <v>2111</v>
      </c>
      <c r="C549" s="175" t="s">
        <v>2112</v>
      </c>
      <c r="D549" s="175" t="s">
        <v>2112</v>
      </c>
      <c r="E549" s="175" t="s">
        <v>1839</v>
      </c>
    </row>
    <row r="550" spans="1:5" ht="16.5" x14ac:dyDescent="0.3">
      <c r="A550" s="175" t="s">
        <v>2035</v>
      </c>
      <c r="B550" s="175" t="s">
        <v>2113</v>
      </c>
      <c r="C550" s="175" t="s">
        <v>2114</v>
      </c>
      <c r="D550" s="175" t="s">
        <v>2114</v>
      </c>
      <c r="E550" s="175" t="s">
        <v>1841</v>
      </c>
    </row>
    <row r="551" spans="1:5" ht="16.5" x14ac:dyDescent="0.3">
      <c r="A551" s="175" t="s">
        <v>2035</v>
      </c>
      <c r="B551" s="175" t="s">
        <v>2115</v>
      </c>
      <c r="C551" s="175" t="s">
        <v>2116</v>
      </c>
      <c r="D551" s="175" t="s">
        <v>2116</v>
      </c>
      <c r="E551" s="175" t="s">
        <v>1843</v>
      </c>
    </row>
    <row r="552" spans="1:5" ht="16.5" x14ac:dyDescent="0.3">
      <c r="A552" s="175" t="s">
        <v>2035</v>
      </c>
      <c r="B552" s="175" t="s">
        <v>2117</v>
      </c>
      <c r="C552" s="175" t="s">
        <v>2118</v>
      </c>
      <c r="D552" s="175" t="s">
        <v>2118</v>
      </c>
      <c r="E552" s="175" t="s">
        <v>1845</v>
      </c>
    </row>
    <row r="553" spans="1:5" ht="16.5" x14ac:dyDescent="0.3">
      <c r="A553" s="175" t="s">
        <v>2035</v>
      </c>
      <c r="B553" s="175" t="s">
        <v>2119</v>
      </c>
      <c r="C553" s="175" t="s">
        <v>2120</v>
      </c>
      <c r="D553" s="175" t="s">
        <v>2120</v>
      </c>
      <c r="E553" s="175" t="s">
        <v>1847</v>
      </c>
    </row>
    <row r="554" spans="1:5" ht="16.5" x14ac:dyDescent="0.3">
      <c r="A554" s="175" t="s">
        <v>2035</v>
      </c>
      <c r="B554" s="175" t="s">
        <v>2121</v>
      </c>
      <c r="C554" s="175" t="s">
        <v>2122</v>
      </c>
      <c r="D554" s="175" t="s">
        <v>2122</v>
      </c>
      <c r="E554" s="175" t="s">
        <v>1849</v>
      </c>
    </row>
    <row r="555" spans="1:5" ht="16.5" x14ac:dyDescent="0.3">
      <c r="A555" s="175" t="s">
        <v>2035</v>
      </c>
      <c r="B555" s="175" t="s">
        <v>2123</v>
      </c>
      <c r="C555" s="175" t="s">
        <v>2122</v>
      </c>
      <c r="D555" s="175" t="s">
        <v>2122</v>
      </c>
      <c r="E555" s="175" t="s">
        <v>1851</v>
      </c>
    </row>
    <row r="556" spans="1:5" ht="16.5" x14ac:dyDescent="0.3">
      <c r="A556" s="175" t="s">
        <v>2035</v>
      </c>
      <c r="B556" s="175" t="s">
        <v>232</v>
      </c>
      <c r="C556" s="175" t="s">
        <v>233</v>
      </c>
      <c r="D556" s="175" t="s">
        <v>233</v>
      </c>
      <c r="E556" s="175" t="s">
        <v>169</v>
      </c>
    </row>
    <row r="557" spans="1:5" ht="16.5" x14ac:dyDescent="0.3">
      <c r="A557" s="175" t="s">
        <v>2035</v>
      </c>
      <c r="B557" s="175" t="s">
        <v>2124</v>
      </c>
      <c r="C557" s="175" t="s">
        <v>2125</v>
      </c>
      <c r="D557" s="175" t="s">
        <v>2125</v>
      </c>
      <c r="E557" s="175" t="s">
        <v>1853</v>
      </c>
    </row>
    <row r="558" spans="1:5" ht="16.5" x14ac:dyDescent="0.3">
      <c r="A558" s="175" t="s">
        <v>2035</v>
      </c>
      <c r="B558" s="175" t="s">
        <v>2126</v>
      </c>
      <c r="C558" s="175" t="s">
        <v>2127</v>
      </c>
      <c r="D558" s="175" t="s">
        <v>2127</v>
      </c>
      <c r="E558" s="175" t="s">
        <v>1855</v>
      </c>
    </row>
    <row r="559" spans="1:5" ht="16.5" x14ac:dyDescent="0.3">
      <c r="A559" s="175" t="s">
        <v>2035</v>
      </c>
      <c r="B559" s="175" t="s">
        <v>2128</v>
      </c>
      <c r="C559" s="175" t="s">
        <v>2129</v>
      </c>
      <c r="D559" s="175" t="s">
        <v>2129</v>
      </c>
      <c r="E559" s="175" t="s">
        <v>1857</v>
      </c>
    </row>
    <row r="560" spans="1:5" ht="16.5" x14ac:dyDescent="0.3">
      <c r="A560" s="175" t="s">
        <v>2035</v>
      </c>
      <c r="B560" s="175" t="s">
        <v>2130</v>
      </c>
      <c r="C560" s="175" t="s">
        <v>2131</v>
      </c>
      <c r="D560" s="175" t="s">
        <v>2131</v>
      </c>
      <c r="E560" s="175" t="s">
        <v>1859</v>
      </c>
    </row>
    <row r="561" spans="1:5" ht="16.5" x14ac:dyDescent="0.3">
      <c r="A561" s="175" t="s">
        <v>2035</v>
      </c>
      <c r="B561" s="175" t="s">
        <v>2132</v>
      </c>
      <c r="C561" s="175" t="s">
        <v>2133</v>
      </c>
      <c r="D561" s="175" t="s">
        <v>2133</v>
      </c>
      <c r="E561" s="175" t="s">
        <v>1861</v>
      </c>
    </row>
    <row r="562" spans="1:5" ht="16.5" x14ac:dyDescent="0.3">
      <c r="A562" s="175" t="s">
        <v>2035</v>
      </c>
      <c r="B562" s="175" t="s">
        <v>2134</v>
      </c>
      <c r="C562" s="175" t="s">
        <v>2135</v>
      </c>
      <c r="D562" s="175" t="s">
        <v>2135</v>
      </c>
      <c r="E562" s="175" t="s">
        <v>1863</v>
      </c>
    </row>
    <row r="563" spans="1:5" ht="16.5" x14ac:dyDescent="0.3">
      <c r="A563" s="175" t="s">
        <v>2035</v>
      </c>
      <c r="B563" s="175" t="s">
        <v>2136</v>
      </c>
      <c r="C563" s="175" t="s">
        <v>2137</v>
      </c>
      <c r="D563" s="175" t="s">
        <v>2137</v>
      </c>
      <c r="E563" s="175" t="s">
        <v>1865</v>
      </c>
    </row>
    <row r="564" spans="1:5" ht="16.5" x14ac:dyDescent="0.3">
      <c r="A564" s="175" t="s">
        <v>2035</v>
      </c>
      <c r="B564" s="175" t="s">
        <v>2138</v>
      </c>
      <c r="C564" s="175" t="s">
        <v>2139</v>
      </c>
      <c r="D564" s="175" t="s">
        <v>2139</v>
      </c>
      <c r="E564" s="175" t="s">
        <v>1867</v>
      </c>
    </row>
    <row r="565" spans="1:5" ht="16.5" x14ac:dyDescent="0.3">
      <c r="A565" s="175" t="s">
        <v>2035</v>
      </c>
      <c r="B565" s="175" t="s">
        <v>2140</v>
      </c>
      <c r="C565" s="175" t="s">
        <v>2141</v>
      </c>
      <c r="D565" s="175" t="s">
        <v>2141</v>
      </c>
      <c r="E565" s="175" t="s">
        <v>174</v>
      </c>
    </row>
    <row r="566" spans="1:5" ht="16.5" x14ac:dyDescent="0.3">
      <c r="A566" s="175" t="s">
        <v>2035</v>
      </c>
      <c r="B566" s="175" t="s">
        <v>2142</v>
      </c>
      <c r="C566" s="175" t="s">
        <v>2143</v>
      </c>
      <c r="D566" s="175" t="s">
        <v>2143</v>
      </c>
      <c r="E566" s="175" t="s">
        <v>1869</v>
      </c>
    </row>
    <row r="567" spans="1:5" ht="16.5" x14ac:dyDescent="0.3">
      <c r="A567" s="175" t="s">
        <v>2035</v>
      </c>
      <c r="B567" s="175" t="s">
        <v>2144</v>
      </c>
      <c r="C567" s="175" t="s">
        <v>2145</v>
      </c>
      <c r="D567" s="175" t="s">
        <v>2145</v>
      </c>
      <c r="E567" s="175" t="s">
        <v>1871</v>
      </c>
    </row>
    <row r="568" spans="1:5" ht="16.5" x14ac:dyDescent="0.3">
      <c r="A568" s="175" t="s">
        <v>2035</v>
      </c>
      <c r="B568" s="175" t="s">
        <v>2146</v>
      </c>
      <c r="C568" s="175" t="s">
        <v>2147</v>
      </c>
      <c r="D568" s="175" t="s">
        <v>2147</v>
      </c>
      <c r="E568" s="175" t="s">
        <v>1873</v>
      </c>
    </row>
    <row r="569" spans="1:5" ht="16.5" x14ac:dyDescent="0.3">
      <c r="A569" s="175" t="s">
        <v>2035</v>
      </c>
      <c r="B569" s="175" t="s">
        <v>2148</v>
      </c>
      <c r="C569" s="175" t="s">
        <v>2149</v>
      </c>
      <c r="D569" s="175" t="s">
        <v>2149</v>
      </c>
      <c r="E569" s="175" t="s">
        <v>1875</v>
      </c>
    </row>
    <row r="570" spans="1:5" ht="16.5" x14ac:dyDescent="0.3">
      <c r="A570" s="175" t="s">
        <v>2035</v>
      </c>
      <c r="B570" s="175" t="s">
        <v>2150</v>
      </c>
      <c r="C570" s="175" t="s">
        <v>2151</v>
      </c>
      <c r="D570" s="175" t="s">
        <v>2151</v>
      </c>
      <c r="E570" s="175" t="s">
        <v>1877</v>
      </c>
    </row>
    <row r="571" spans="1:5" ht="16.5" x14ac:dyDescent="0.3">
      <c r="A571" s="175" t="s">
        <v>2035</v>
      </c>
      <c r="B571" s="175" t="s">
        <v>2152</v>
      </c>
      <c r="C571" s="175" t="s">
        <v>2153</v>
      </c>
      <c r="D571" s="175" t="s">
        <v>2153</v>
      </c>
      <c r="E571" s="175" t="s">
        <v>1879</v>
      </c>
    </row>
    <row r="572" spans="1:5" ht="16.5" x14ac:dyDescent="0.3">
      <c r="A572" s="175" t="s">
        <v>2035</v>
      </c>
      <c r="B572" s="175" t="s">
        <v>2154</v>
      </c>
      <c r="C572" s="175" t="s">
        <v>2155</v>
      </c>
      <c r="D572" s="175" t="s">
        <v>2155</v>
      </c>
      <c r="E572" s="175" t="s">
        <v>1881</v>
      </c>
    </row>
    <row r="573" spans="1:5" ht="16.5" x14ac:dyDescent="0.3">
      <c r="A573" s="175" t="s">
        <v>2035</v>
      </c>
      <c r="B573" s="175" t="s">
        <v>2156</v>
      </c>
      <c r="C573" s="175" t="s">
        <v>2157</v>
      </c>
      <c r="D573" s="175" t="s">
        <v>2157</v>
      </c>
      <c r="E573" s="175" t="s">
        <v>1883</v>
      </c>
    </row>
    <row r="574" spans="1:5" ht="16.5" x14ac:dyDescent="0.3">
      <c r="A574" s="175" t="s">
        <v>2035</v>
      </c>
      <c r="B574" s="175" t="s">
        <v>2158</v>
      </c>
      <c r="C574" s="175" t="s">
        <v>2159</v>
      </c>
      <c r="D574" s="175" t="s">
        <v>2159</v>
      </c>
      <c r="E574" s="175" t="s">
        <v>1885</v>
      </c>
    </row>
    <row r="575" spans="1:5" ht="16.5" x14ac:dyDescent="0.3">
      <c r="A575" s="175" t="s">
        <v>2035</v>
      </c>
      <c r="B575" s="175" t="s">
        <v>2160</v>
      </c>
      <c r="C575" s="175" t="s">
        <v>2161</v>
      </c>
      <c r="D575" s="175" t="s">
        <v>2161</v>
      </c>
      <c r="E575" s="175" t="s">
        <v>1887</v>
      </c>
    </row>
    <row r="576" spans="1:5" ht="16.5" x14ac:dyDescent="0.3">
      <c r="A576" s="175" t="s">
        <v>2035</v>
      </c>
      <c r="B576" s="175" t="s">
        <v>2162</v>
      </c>
      <c r="C576" s="175" t="s">
        <v>2163</v>
      </c>
      <c r="D576" s="175" t="s">
        <v>2163</v>
      </c>
      <c r="E576" s="175" t="s">
        <v>1889</v>
      </c>
    </row>
    <row r="577" spans="1:5" ht="16.5" x14ac:dyDescent="0.3">
      <c r="A577" s="175" t="s">
        <v>2035</v>
      </c>
      <c r="B577" s="175" t="s">
        <v>2164</v>
      </c>
      <c r="C577" s="175" t="s">
        <v>2165</v>
      </c>
      <c r="D577" s="175" t="s">
        <v>2165</v>
      </c>
      <c r="E577" s="175" t="s">
        <v>1891</v>
      </c>
    </row>
    <row r="578" spans="1:5" ht="16.5" x14ac:dyDescent="0.3">
      <c r="A578" s="175" t="s">
        <v>2035</v>
      </c>
      <c r="B578" s="175" t="s">
        <v>234</v>
      </c>
      <c r="C578" s="175" t="s">
        <v>235</v>
      </c>
      <c r="D578" s="175" t="s">
        <v>235</v>
      </c>
      <c r="E578" s="175" t="s">
        <v>210</v>
      </c>
    </row>
    <row r="579" spans="1:5" ht="16.5" x14ac:dyDescent="0.3">
      <c r="A579" s="175" t="s">
        <v>2035</v>
      </c>
      <c r="B579" s="175" t="s">
        <v>2166</v>
      </c>
      <c r="C579" s="175" t="s">
        <v>2167</v>
      </c>
      <c r="D579" s="175" t="s">
        <v>2167</v>
      </c>
      <c r="E579" s="175" t="s">
        <v>1893</v>
      </c>
    </row>
    <row r="580" spans="1:5" ht="16.5" x14ac:dyDescent="0.3">
      <c r="A580" s="175" t="s">
        <v>2035</v>
      </c>
      <c r="B580" s="175" t="s">
        <v>236</v>
      </c>
      <c r="C580" s="175" t="s">
        <v>237</v>
      </c>
      <c r="D580" s="175" t="s">
        <v>237</v>
      </c>
      <c r="E580" s="175" t="s">
        <v>152</v>
      </c>
    </row>
    <row r="581" spans="1:5" ht="16.5" x14ac:dyDescent="0.3">
      <c r="A581" s="175" t="s">
        <v>2035</v>
      </c>
      <c r="B581" s="175" t="s">
        <v>238</v>
      </c>
      <c r="C581" s="175" t="s">
        <v>237</v>
      </c>
      <c r="D581" s="175" t="s">
        <v>237</v>
      </c>
      <c r="E581" s="175" t="s">
        <v>190</v>
      </c>
    </row>
    <row r="582" spans="1:5" ht="16.5" x14ac:dyDescent="0.3">
      <c r="A582" s="175" t="s">
        <v>2035</v>
      </c>
      <c r="B582" s="175" t="s">
        <v>2168</v>
      </c>
      <c r="C582" s="175" t="s">
        <v>2169</v>
      </c>
      <c r="D582" s="175" t="s">
        <v>2169</v>
      </c>
      <c r="E582" s="175" t="s">
        <v>1895</v>
      </c>
    </row>
    <row r="583" spans="1:5" ht="16.5" x14ac:dyDescent="0.3">
      <c r="A583" s="175" t="s">
        <v>2035</v>
      </c>
      <c r="B583" s="175" t="s">
        <v>2170</v>
      </c>
      <c r="C583" s="175" t="s">
        <v>2171</v>
      </c>
      <c r="D583" s="175" t="s">
        <v>2171</v>
      </c>
      <c r="E583" s="175" t="s">
        <v>1795</v>
      </c>
    </row>
    <row r="584" spans="1:5" ht="16.5" x14ac:dyDescent="0.3">
      <c r="A584" s="175" t="s">
        <v>2035</v>
      </c>
      <c r="B584" s="175" t="s">
        <v>2172</v>
      </c>
      <c r="C584" s="175" t="s">
        <v>2173</v>
      </c>
      <c r="D584" s="175" t="s">
        <v>2173</v>
      </c>
      <c r="E584" s="175" t="s">
        <v>211</v>
      </c>
    </row>
    <row r="585" spans="1:5" ht="16.5" x14ac:dyDescent="0.3">
      <c r="A585" s="175" t="s">
        <v>2035</v>
      </c>
      <c r="B585" s="175" t="s">
        <v>2174</v>
      </c>
      <c r="C585" s="175" t="s">
        <v>2175</v>
      </c>
      <c r="D585" s="175" t="s">
        <v>2175</v>
      </c>
      <c r="E585" s="175" t="s">
        <v>1897</v>
      </c>
    </row>
    <row r="586" spans="1:5" ht="16.5" x14ac:dyDescent="0.3">
      <c r="A586" s="175" t="s">
        <v>2035</v>
      </c>
      <c r="B586" s="175" t="s">
        <v>2176</v>
      </c>
      <c r="C586" s="175" t="s">
        <v>2177</v>
      </c>
      <c r="D586" s="175" t="s">
        <v>2177</v>
      </c>
      <c r="E586" s="175" t="s">
        <v>1899</v>
      </c>
    </row>
    <row r="587" spans="1:5" ht="16.5" x14ac:dyDescent="0.3">
      <c r="A587" s="175" t="s">
        <v>2035</v>
      </c>
      <c r="B587" s="175" t="s">
        <v>2178</v>
      </c>
      <c r="C587" s="175" t="s">
        <v>2179</v>
      </c>
      <c r="D587" s="175" t="s">
        <v>2179</v>
      </c>
      <c r="E587" s="175" t="s">
        <v>1901</v>
      </c>
    </row>
    <row r="588" spans="1:5" ht="16.5" x14ac:dyDescent="0.3">
      <c r="A588" s="175" t="s">
        <v>2035</v>
      </c>
      <c r="B588" s="175" t="s">
        <v>2180</v>
      </c>
      <c r="C588" s="175" t="s">
        <v>2181</v>
      </c>
      <c r="D588" s="175" t="s">
        <v>2181</v>
      </c>
      <c r="E588" s="175" t="s">
        <v>1903</v>
      </c>
    </row>
    <row r="589" spans="1:5" ht="16.5" x14ac:dyDescent="0.3">
      <c r="A589" s="175" t="s">
        <v>2035</v>
      </c>
      <c r="B589" s="175" t="s">
        <v>2182</v>
      </c>
      <c r="C589" s="175" t="s">
        <v>2183</v>
      </c>
      <c r="D589" s="175" t="s">
        <v>2183</v>
      </c>
      <c r="E589" s="175" t="s">
        <v>1904</v>
      </c>
    </row>
    <row r="590" spans="1:5" ht="16.5" x14ac:dyDescent="0.3">
      <c r="A590" s="175" t="s">
        <v>2035</v>
      </c>
      <c r="B590" s="175" t="s">
        <v>2184</v>
      </c>
      <c r="C590" s="175" t="s">
        <v>2185</v>
      </c>
      <c r="D590" s="175" t="s">
        <v>2185</v>
      </c>
      <c r="E590" s="175" t="s">
        <v>1906</v>
      </c>
    </row>
    <row r="591" spans="1:5" ht="16.5" x14ac:dyDescent="0.3">
      <c r="A591" s="175" t="s">
        <v>2035</v>
      </c>
      <c r="B591" s="175" t="s">
        <v>2186</v>
      </c>
      <c r="C591" s="175" t="s">
        <v>2187</v>
      </c>
      <c r="D591" s="175" t="s">
        <v>2187</v>
      </c>
      <c r="E591" s="175" t="s">
        <v>1908</v>
      </c>
    </row>
    <row r="592" spans="1:5" ht="16.5" x14ac:dyDescent="0.3">
      <c r="A592" s="175" t="s">
        <v>2035</v>
      </c>
      <c r="B592" s="175" t="s">
        <v>2188</v>
      </c>
      <c r="C592" s="175" t="s">
        <v>2189</v>
      </c>
      <c r="D592" s="175" t="s">
        <v>2189</v>
      </c>
      <c r="E592" s="175" t="s">
        <v>1910</v>
      </c>
    </row>
    <row r="593" spans="1:5" ht="16.5" x14ac:dyDescent="0.3">
      <c r="A593" s="175" t="s">
        <v>2035</v>
      </c>
      <c r="B593" s="175" t="s">
        <v>2190</v>
      </c>
      <c r="C593" s="175" t="s">
        <v>2191</v>
      </c>
      <c r="D593" s="175" t="s">
        <v>2191</v>
      </c>
      <c r="E593" s="175" t="s">
        <v>1912</v>
      </c>
    </row>
    <row r="594" spans="1:5" ht="16.5" x14ac:dyDescent="0.3">
      <c r="A594" s="175" t="s">
        <v>2035</v>
      </c>
      <c r="B594" s="175" t="s">
        <v>2192</v>
      </c>
      <c r="C594" s="175" t="s">
        <v>2193</v>
      </c>
      <c r="D594" s="175" t="s">
        <v>2193</v>
      </c>
      <c r="E594" s="175" t="s">
        <v>1914</v>
      </c>
    </row>
    <row r="595" spans="1:5" ht="16.5" x14ac:dyDescent="0.3">
      <c r="A595" s="175" t="s">
        <v>2035</v>
      </c>
      <c r="B595" s="175" t="s">
        <v>2194</v>
      </c>
      <c r="C595" s="175" t="s">
        <v>2195</v>
      </c>
      <c r="D595" s="175" t="s">
        <v>2195</v>
      </c>
      <c r="E595" s="175" t="s">
        <v>1916</v>
      </c>
    </row>
    <row r="596" spans="1:5" ht="16.5" x14ac:dyDescent="0.3">
      <c r="A596" s="175" t="s">
        <v>2035</v>
      </c>
      <c r="B596" s="175" t="s">
        <v>2196</v>
      </c>
      <c r="C596" s="175" t="s">
        <v>2197</v>
      </c>
      <c r="D596" s="175" t="s">
        <v>2197</v>
      </c>
      <c r="E596" s="175" t="s">
        <v>1918</v>
      </c>
    </row>
    <row r="597" spans="1:5" ht="16.5" x14ac:dyDescent="0.3">
      <c r="A597" s="175" t="s">
        <v>2035</v>
      </c>
      <c r="B597" s="175" t="s">
        <v>2198</v>
      </c>
      <c r="C597" s="175" t="s">
        <v>2199</v>
      </c>
      <c r="D597" s="175" t="s">
        <v>2199</v>
      </c>
      <c r="E597" s="175" t="s">
        <v>1920</v>
      </c>
    </row>
    <row r="598" spans="1:5" ht="16.5" x14ac:dyDescent="0.3">
      <c r="A598" s="175" t="s">
        <v>2035</v>
      </c>
      <c r="B598" s="175" t="s">
        <v>2200</v>
      </c>
      <c r="C598" s="175" t="s">
        <v>2201</v>
      </c>
      <c r="D598" s="175" t="s">
        <v>2201</v>
      </c>
      <c r="E598" s="175" t="s">
        <v>1922</v>
      </c>
    </row>
    <row r="599" spans="1:5" ht="16.5" x14ac:dyDescent="0.3">
      <c r="A599" s="175" t="s">
        <v>2035</v>
      </c>
      <c r="B599" s="175" t="s">
        <v>2202</v>
      </c>
      <c r="C599" s="175" t="s">
        <v>2203</v>
      </c>
      <c r="D599" s="175" t="s">
        <v>2203</v>
      </c>
      <c r="E599" s="175" t="s">
        <v>1924</v>
      </c>
    </row>
    <row r="600" spans="1:5" ht="16.5" x14ac:dyDescent="0.3">
      <c r="A600" s="175" t="s">
        <v>2035</v>
      </c>
      <c r="B600" s="175" t="s">
        <v>2204</v>
      </c>
      <c r="C600" s="175" t="s">
        <v>2205</v>
      </c>
      <c r="D600" s="175" t="s">
        <v>2205</v>
      </c>
      <c r="E600" s="175" t="s">
        <v>1926</v>
      </c>
    </row>
    <row r="601" spans="1:5" ht="16.5" x14ac:dyDescent="0.3">
      <c r="A601" s="175" t="s">
        <v>2035</v>
      </c>
      <c r="B601" s="175" t="s">
        <v>2206</v>
      </c>
      <c r="C601" s="175" t="s">
        <v>2207</v>
      </c>
      <c r="D601" s="175" t="s">
        <v>2207</v>
      </c>
      <c r="E601" s="175" t="s">
        <v>1928</v>
      </c>
    </row>
    <row r="602" spans="1:5" ht="16.5" x14ac:dyDescent="0.3">
      <c r="A602" s="175" t="s">
        <v>2035</v>
      </c>
      <c r="B602" s="175" t="s">
        <v>2208</v>
      </c>
      <c r="C602" s="175" t="s">
        <v>2209</v>
      </c>
      <c r="D602" s="175" t="s">
        <v>2209</v>
      </c>
      <c r="E602" s="175" t="s">
        <v>1930</v>
      </c>
    </row>
    <row r="603" spans="1:5" ht="16.5" x14ac:dyDescent="0.3">
      <c r="A603" s="175" t="s">
        <v>2035</v>
      </c>
      <c r="B603" s="175" t="s">
        <v>2210</v>
      </c>
      <c r="C603" s="175" t="s">
        <v>2211</v>
      </c>
      <c r="D603" s="175" t="s">
        <v>2211</v>
      </c>
      <c r="E603" s="175" t="s">
        <v>1932</v>
      </c>
    </row>
    <row r="604" spans="1:5" ht="16.5" x14ac:dyDescent="0.3">
      <c r="A604" s="175" t="s">
        <v>2035</v>
      </c>
      <c r="B604" s="175" t="s">
        <v>2212</v>
      </c>
      <c r="C604" s="175" t="s">
        <v>2213</v>
      </c>
      <c r="D604" s="175" t="s">
        <v>2213</v>
      </c>
      <c r="E604" s="175" t="s">
        <v>1934</v>
      </c>
    </row>
    <row r="605" spans="1:5" ht="16.5" x14ac:dyDescent="0.3">
      <c r="A605" s="175" t="s">
        <v>2035</v>
      </c>
      <c r="B605" s="175" t="s">
        <v>2214</v>
      </c>
      <c r="C605" s="175" t="s">
        <v>2215</v>
      </c>
      <c r="D605" s="175" t="s">
        <v>2215</v>
      </c>
      <c r="E605" s="175" t="s">
        <v>1936</v>
      </c>
    </row>
    <row r="606" spans="1:5" ht="16.5" x14ac:dyDescent="0.3">
      <c r="A606" s="175" t="s">
        <v>2035</v>
      </c>
      <c r="B606" s="175" t="s">
        <v>2216</v>
      </c>
      <c r="C606" s="175" t="s">
        <v>2217</v>
      </c>
      <c r="D606" s="175" t="s">
        <v>2217</v>
      </c>
      <c r="E606" s="175" t="s">
        <v>1938</v>
      </c>
    </row>
    <row r="607" spans="1:5" ht="16.5" x14ac:dyDescent="0.3">
      <c r="A607" s="175" t="s">
        <v>2035</v>
      </c>
      <c r="B607" s="175" t="s">
        <v>2218</v>
      </c>
      <c r="C607" s="175" t="s">
        <v>2219</v>
      </c>
      <c r="D607" s="175" t="s">
        <v>2219</v>
      </c>
      <c r="E607" s="175" t="s">
        <v>1940</v>
      </c>
    </row>
    <row r="608" spans="1:5" ht="16.5" x14ac:dyDescent="0.3">
      <c r="A608" s="175" t="s">
        <v>2035</v>
      </c>
      <c r="B608" s="175" t="s">
        <v>2220</v>
      </c>
      <c r="C608" s="175" t="s">
        <v>2221</v>
      </c>
      <c r="D608" s="175" t="s">
        <v>2221</v>
      </c>
      <c r="E608" s="175" t="s">
        <v>1942</v>
      </c>
    </row>
    <row r="609" spans="1:5" ht="16.5" x14ac:dyDescent="0.3">
      <c r="A609" s="175" t="s">
        <v>2035</v>
      </c>
      <c r="B609" s="175" t="s">
        <v>2222</v>
      </c>
      <c r="C609" s="175" t="s">
        <v>2223</v>
      </c>
      <c r="D609" s="175" t="s">
        <v>2223</v>
      </c>
      <c r="E609" s="175" t="s">
        <v>1944</v>
      </c>
    </row>
    <row r="610" spans="1:5" ht="16.5" x14ac:dyDescent="0.3">
      <c r="A610" s="175" t="s">
        <v>2035</v>
      </c>
      <c r="B610" s="175" t="s">
        <v>2224</v>
      </c>
      <c r="C610" s="175" t="s">
        <v>2225</v>
      </c>
      <c r="D610" s="175" t="s">
        <v>2225</v>
      </c>
      <c r="E610" s="175" t="s">
        <v>1946</v>
      </c>
    </row>
    <row r="611" spans="1:5" ht="16.5" x14ac:dyDescent="0.3">
      <c r="A611" s="175" t="s">
        <v>2035</v>
      </c>
      <c r="B611" s="175" t="s">
        <v>2226</v>
      </c>
      <c r="C611" s="175" t="s">
        <v>2227</v>
      </c>
      <c r="D611" s="175" t="s">
        <v>2227</v>
      </c>
      <c r="E611" s="175" t="s">
        <v>184</v>
      </c>
    </row>
    <row r="612" spans="1:5" ht="16.5" x14ac:dyDescent="0.3">
      <c r="A612" s="175" t="s">
        <v>2035</v>
      </c>
      <c r="B612" s="175" t="s">
        <v>2228</v>
      </c>
      <c r="C612" s="175" t="s">
        <v>2229</v>
      </c>
      <c r="D612" s="175" t="s">
        <v>2229</v>
      </c>
      <c r="E612" s="175" t="s">
        <v>1948</v>
      </c>
    </row>
    <row r="613" spans="1:5" ht="16.5" x14ac:dyDescent="0.3">
      <c r="A613" s="175" t="s">
        <v>2035</v>
      </c>
      <c r="B613" s="175" t="s">
        <v>2230</v>
      </c>
      <c r="C613" s="175" t="s">
        <v>2231</v>
      </c>
      <c r="D613" s="175" t="s">
        <v>2231</v>
      </c>
      <c r="E613" s="175" t="s">
        <v>1950</v>
      </c>
    </row>
    <row r="614" spans="1:5" ht="16.5" x14ac:dyDescent="0.3">
      <c r="A614" s="175" t="s">
        <v>2035</v>
      </c>
      <c r="B614" s="175" t="s">
        <v>2232</v>
      </c>
      <c r="C614" s="175" t="s">
        <v>2233</v>
      </c>
      <c r="D614" s="175" t="s">
        <v>2233</v>
      </c>
      <c r="E614" s="175" t="s">
        <v>1952</v>
      </c>
    </row>
    <row r="615" spans="1:5" ht="16.5" x14ac:dyDescent="0.3">
      <c r="A615" s="175" t="s">
        <v>2035</v>
      </c>
      <c r="B615" s="175" t="s">
        <v>2234</v>
      </c>
      <c r="C615" s="175" t="s">
        <v>2235</v>
      </c>
      <c r="D615" s="175" t="s">
        <v>2235</v>
      </c>
      <c r="E615" s="175" t="s">
        <v>1954</v>
      </c>
    </row>
    <row r="616" spans="1:5" ht="16.5" x14ac:dyDescent="0.3">
      <c r="A616" s="175" t="s">
        <v>2035</v>
      </c>
      <c r="B616" s="175" t="s">
        <v>2236</v>
      </c>
      <c r="C616" s="175" t="s">
        <v>2237</v>
      </c>
      <c r="D616" s="175" t="s">
        <v>2237</v>
      </c>
      <c r="E616" s="175" t="s">
        <v>1956</v>
      </c>
    </row>
    <row r="617" spans="1:5" ht="16.5" x14ac:dyDescent="0.3">
      <c r="A617" s="175" t="s">
        <v>2035</v>
      </c>
      <c r="B617" s="175" t="s">
        <v>2238</v>
      </c>
      <c r="C617" s="175" t="s">
        <v>2239</v>
      </c>
      <c r="D617" s="175" t="s">
        <v>2239</v>
      </c>
      <c r="E617" s="175" t="s">
        <v>1958</v>
      </c>
    </row>
    <row r="618" spans="1:5" ht="16.5" x14ac:dyDescent="0.3">
      <c r="A618" s="175" t="s">
        <v>2035</v>
      </c>
      <c r="B618" s="175" t="s">
        <v>2240</v>
      </c>
      <c r="C618" s="175" t="s">
        <v>2241</v>
      </c>
      <c r="D618" s="175" t="s">
        <v>2241</v>
      </c>
      <c r="E618" s="175" t="s">
        <v>1959</v>
      </c>
    </row>
    <row r="619" spans="1:5" ht="16.5" x14ac:dyDescent="0.3">
      <c r="A619" s="175" t="s">
        <v>2035</v>
      </c>
      <c r="B619" s="175" t="s">
        <v>2242</v>
      </c>
      <c r="C619" s="175" t="s">
        <v>2243</v>
      </c>
      <c r="D619" s="175" t="s">
        <v>2243</v>
      </c>
      <c r="E619" s="175" t="s">
        <v>1797</v>
      </c>
    </row>
    <row r="620" spans="1:5" ht="16.5" x14ac:dyDescent="0.3">
      <c r="A620" s="175" t="s">
        <v>2035</v>
      </c>
      <c r="B620" s="175" t="s">
        <v>2244</v>
      </c>
      <c r="C620" s="175" t="s">
        <v>2245</v>
      </c>
      <c r="D620" s="175" t="s">
        <v>2245</v>
      </c>
      <c r="E620" s="175" t="s">
        <v>1961</v>
      </c>
    </row>
    <row r="621" spans="1:5" ht="16.5" x14ac:dyDescent="0.3">
      <c r="A621" s="175" t="s">
        <v>2035</v>
      </c>
      <c r="B621" s="175" t="s">
        <v>2246</v>
      </c>
      <c r="C621" s="175" t="s">
        <v>2247</v>
      </c>
      <c r="D621" s="175" t="s">
        <v>2247</v>
      </c>
      <c r="E621" s="175" t="s">
        <v>1963</v>
      </c>
    </row>
    <row r="622" spans="1:5" ht="16.5" x14ac:dyDescent="0.3">
      <c r="A622" s="175" t="s">
        <v>2035</v>
      </c>
      <c r="B622" s="175" t="s">
        <v>2248</v>
      </c>
      <c r="C622" s="175" t="s">
        <v>2249</v>
      </c>
      <c r="D622" s="175" t="s">
        <v>2249</v>
      </c>
      <c r="E622" s="175" t="s">
        <v>1965</v>
      </c>
    </row>
    <row r="623" spans="1:5" ht="16.5" x14ac:dyDescent="0.3">
      <c r="A623" s="175" t="s">
        <v>2035</v>
      </c>
      <c r="B623" s="175" t="s">
        <v>2250</v>
      </c>
      <c r="C623" s="175" t="s">
        <v>2251</v>
      </c>
      <c r="D623" s="175" t="s">
        <v>2251</v>
      </c>
      <c r="E623" s="175" t="s">
        <v>1967</v>
      </c>
    </row>
    <row r="624" spans="1:5" ht="16.5" x14ac:dyDescent="0.3">
      <c r="A624" s="175" t="s">
        <v>2035</v>
      </c>
      <c r="B624" s="175" t="s">
        <v>2252</v>
      </c>
      <c r="C624" s="175" t="s">
        <v>2253</v>
      </c>
      <c r="D624" s="175" t="s">
        <v>2253</v>
      </c>
      <c r="E624" s="175" t="s">
        <v>1969</v>
      </c>
    </row>
    <row r="625" spans="1:5" ht="16.5" x14ac:dyDescent="0.3">
      <c r="A625" s="175" t="s">
        <v>2035</v>
      </c>
      <c r="B625" s="175" t="s">
        <v>2254</v>
      </c>
      <c r="C625" s="175" t="s">
        <v>2255</v>
      </c>
      <c r="D625" s="175" t="s">
        <v>2255</v>
      </c>
      <c r="E625" s="175" t="s">
        <v>1971</v>
      </c>
    </row>
    <row r="626" spans="1:5" ht="16.5" x14ac:dyDescent="0.3">
      <c r="A626" s="175" t="s">
        <v>2035</v>
      </c>
      <c r="B626" s="175" t="s">
        <v>2256</v>
      </c>
      <c r="C626" s="175" t="s">
        <v>2257</v>
      </c>
      <c r="D626" s="175" t="s">
        <v>2257</v>
      </c>
      <c r="E626" s="175" t="s">
        <v>1973</v>
      </c>
    </row>
    <row r="627" spans="1:5" ht="16.5" x14ac:dyDescent="0.3">
      <c r="A627" s="175" t="s">
        <v>2035</v>
      </c>
      <c r="B627" s="175" t="s">
        <v>2258</v>
      </c>
      <c r="C627" s="175" t="s">
        <v>2259</v>
      </c>
      <c r="D627" s="175" t="s">
        <v>2259</v>
      </c>
      <c r="E627" s="175" t="s">
        <v>1799</v>
      </c>
    </row>
    <row r="628" spans="1:5" ht="16.5" x14ac:dyDescent="0.3">
      <c r="A628" s="175" t="s">
        <v>2035</v>
      </c>
      <c r="B628" s="175" t="s">
        <v>2260</v>
      </c>
      <c r="C628" s="175" t="s">
        <v>2261</v>
      </c>
      <c r="D628" s="175" t="s">
        <v>2261</v>
      </c>
      <c r="E628" s="175" t="s">
        <v>1975</v>
      </c>
    </row>
    <row r="629" spans="1:5" ht="16.5" x14ac:dyDescent="0.3">
      <c r="A629" s="175" t="s">
        <v>2035</v>
      </c>
      <c r="B629" s="175" t="s">
        <v>2262</v>
      </c>
      <c r="C629" s="175" t="s">
        <v>2263</v>
      </c>
      <c r="D629" s="175" t="s">
        <v>2263</v>
      </c>
      <c r="E629" s="175" t="s">
        <v>1977</v>
      </c>
    </row>
    <row r="630" spans="1:5" ht="16.5" x14ac:dyDescent="0.3">
      <c r="A630" s="175" t="s">
        <v>2035</v>
      </c>
      <c r="B630" s="175" t="s">
        <v>2264</v>
      </c>
      <c r="C630" s="175" t="s">
        <v>2265</v>
      </c>
      <c r="D630" s="175" t="s">
        <v>2265</v>
      </c>
      <c r="E630" s="175" t="s">
        <v>1979</v>
      </c>
    </row>
    <row r="631" spans="1:5" ht="16.5" x14ac:dyDescent="0.3">
      <c r="A631" s="175" t="s">
        <v>2035</v>
      </c>
      <c r="B631" s="175" t="s">
        <v>2266</v>
      </c>
      <c r="C631" s="175" t="s">
        <v>2267</v>
      </c>
      <c r="D631" s="175" t="s">
        <v>2267</v>
      </c>
      <c r="E631" s="175" t="s">
        <v>137</v>
      </c>
    </row>
    <row r="632" spans="1:5" ht="16.5" x14ac:dyDescent="0.3">
      <c r="A632" s="175" t="s">
        <v>2035</v>
      </c>
      <c r="B632" s="175" t="s">
        <v>2268</v>
      </c>
      <c r="C632" s="175" t="s">
        <v>2269</v>
      </c>
      <c r="D632" s="175" t="s">
        <v>2269</v>
      </c>
      <c r="E632" s="175" t="s">
        <v>1981</v>
      </c>
    </row>
    <row r="633" spans="1:5" ht="16.5" x14ac:dyDescent="0.3">
      <c r="A633" s="175" t="s">
        <v>2035</v>
      </c>
      <c r="B633" s="175" t="s">
        <v>2270</v>
      </c>
      <c r="C633" s="175" t="s">
        <v>2271</v>
      </c>
      <c r="D633" s="175" t="s">
        <v>2271</v>
      </c>
      <c r="E633" s="175" t="s">
        <v>1983</v>
      </c>
    </row>
    <row r="634" spans="1:5" ht="16.5" x14ac:dyDescent="0.3">
      <c r="A634" s="175" t="s">
        <v>2035</v>
      </c>
      <c r="B634" s="175" t="s">
        <v>2272</v>
      </c>
      <c r="C634" s="175" t="s">
        <v>2273</v>
      </c>
      <c r="D634" s="175" t="s">
        <v>2273</v>
      </c>
      <c r="E634" s="175" t="s">
        <v>1985</v>
      </c>
    </row>
    <row r="635" spans="1:5" ht="16.5" x14ac:dyDescent="0.3">
      <c r="A635" s="175" t="s">
        <v>2035</v>
      </c>
      <c r="B635" s="175" t="s">
        <v>2274</v>
      </c>
      <c r="C635" s="175" t="s">
        <v>2275</v>
      </c>
      <c r="D635" s="175" t="s">
        <v>2275</v>
      </c>
      <c r="E635" s="175" t="s">
        <v>1987</v>
      </c>
    </row>
    <row r="636" spans="1:5" ht="16.5" x14ac:dyDescent="0.3">
      <c r="A636" s="175" t="s">
        <v>2035</v>
      </c>
      <c r="B636" s="175" t="s">
        <v>2276</v>
      </c>
      <c r="C636" s="175" t="s">
        <v>2277</v>
      </c>
      <c r="D636" s="175" t="s">
        <v>2277</v>
      </c>
      <c r="E636" s="175" t="s">
        <v>1989</v>
      </c>
    </row>
    <row r="637" spans="1:5" ht="16.5" x14ac:dyDescent="0.3">
      <c r="A637" s="175" t="s">
        <v>2035</v>
      </c>
      <c r="B637" s="175" t="s">
        <v>2278</v>
      </c>
      <c r="C637" s="175" t="s">
        <v>2279</v>
      </c>
      <c r="D637" s="175" t="s">
        <v>2279</v>
      </c>
      <c r="E637" s="175" t="s">
        <v>1991</v>
      </c>
    </row>
    <row r="638" spans="1:5" ht="16.5" x14ac:dyDescent="0.3">
      <c r="A638" s="175" t="s">
        <v>2035</v>
      </c>
      <c r="B638" s="175" t="s">
        <v>2280</v>
      </c>
      <c r="C638" s="175" t="s">
        <v>2281</v>
      </c>
      <c r="D638" s="175" t="s">
        <v>2281</v>
      </c>
      <c r="E638" s="175" t="s">
        <v>1993</v>
      </c>
    </row>
    <row r="639" spans="1:5" ht="16.5" x14ac:dyDescent="0.3">
      <c r="A639" s="175" t="s">
        <v>2035</v>
      </c>
      <c r="B639" s="175" t="s">
        <v>2282</v>
      </c>
      <c r="C639" s="175" t="s">
        <v>2283</v>
      </c>
      <c r="D639" s="175" t="s">
        <v>2283</v>
      </c>
      <c r="E639" s="175" t="s">
        <v>1995</v>
      </c>
    </row>
    <row r="640" spans="1:5" ht="16.5" x14ac:dyDescent="0.3">
      <c r="A640" s="175" t="s">
        <v>2035</v>
      </c>
      <c r="B640" s="175" t="s">
        <v>2284</v>
      </c>
      <c r="C640" s="175" t="s">
        <v>2285</v>
      </c>
      <c r="D640" s="175" t="s">
        <v>2285</v>
      </c>
      <c r="E640" s="175" t="s">
        <v>1997</v>
      </c>
    </row>
    <row r="641" spans="1:5" ht="16.5" x14ac:dyDescent="0.3">
      <c r="A641" s="175" t="s">
        <v>2035</v>
      </c>
      <c r="B641" s="175" t="s">
        <v>2286</v>
      </c>
      <c r="C641" s="175" t="s">
        <v>2287</v>
      </c>
      <c r="D641" s="175" t="s">
        <v>2287</v>
      </c>
      <c r="E641" s="175" t="s">
        <v>1998</v>
      </c>
    </row>
    <row r="642" spans="1:5" ht="16.5" x14ac:dyDescent="0.3">
      <c r="A642" s="175" t="s">
        <v>2035</v>
      </c>
      <c r="B642" s="175" t="s">
        <v>2288</v>
      </c>
      <c r="C642" s="175" t="s">
        <v>2289</v>
      </c>
      <c r="D642" s="175" t="s">
        <v>2289</v>
      </c>
      <c r="E642" s="175" t="s">
        <v>2000</v>
      </c>
    </row>
    <row r="643" spans="1:5" ht="16.5" x14ac:dyDescent="0.3">
      <c r="A643" s="175" t="s">
        <v>2035</v>
      </c>
      <c r="B643" s="175" t="s">
        <v>2290</v>
      </c>
      <c r="C643" s="175" t="s">
        <v>2291</v>
      </c>
      <c r="D643" s="175" t="s">
        <v>2291</v>
      </c>
      <c r="E643" s="175" t="s">
        <v>2002</v>
      </c>
    </row>
    <row r="644" spans="1:5" ht="16.5" x14ac:dyDescent="0.3">
      <c r="A644" s="175" t="s">
        <v>2035</v>
      </c>
      <c r="B644" s="175" t="s">
        <v>2292</v>
      </c>
      <c r="C644" s="175" t="s">
        <v>2293</v>
      </c>
      <c r="D644" s="175" t="s">
        <v>2293</v>
      </c>
      <c r="E644" s="175" t="s">
        <v>212</v>
      </c>
    </row>
    <row r="645" spans="1:5" ht="16.5" x14ac:dyDescent="0.3">
      <c r="A645" s="175" t="s">
        <v>2035</v>
      </c>
      <c r="B645" s="175" t="s">
        <v>239</v>
      </c>
      <c r="C645" s="175" t="s">
        <v>240</v>
      </c>
      <c r="D645" s="175" t="s">
        <v>240</v>
      </c>
      <c r="E645" s="175" t="s">
        <v>213</v>
      </c>
    </row>
    <row r="646" spans="1:5" ht="16.5" x14ac:dyDescent="0.3">
      <c r="A646" s="175" t="s">
        <v>2035</v>
      </c>
      <c r="B646" s="175" t="s">
        <v>2294</v>
      </c>
      <c r="C646" s="175" t="s">
        <v>2295</v>
      </c>
      <c r="D646" s="175" t="s">
        <v>2295</v>
      </c>
      <c r="E646" s="175" t="s">
        <v>2004</v>
      </c>
    </row>
    <row r="647" spans="1:5" ht="16.5" x14ac:dyDescent="0.3">
      <c r="A647" s="175" t="s">
        <v>2035</v>
      </c>
      <c r="B647" s="175" t="s">
        <v>2296</v>
      </c>
      <c r="C647" s="175" t="s">
        <v>2297</v>
      </c>
      <c r="D647" s="175" t="s">
        <v>2297</v>
      </c>
      <c r="E647" s="175" t="s">
        <v>2006</v>
      </c>
    </row>
    <row r="648" spans="1:5" ht="16.5" x14ac:dyDescent="0.3">
      <c r="A648" s="175" t="s">
        <v>2035</v>
      </c>
      <c r="B648" s="175" t="s">
        <v>2298</v>
      </c>
      <c r="C648" s="175" t="s">
        <v>2299</v>
      </c>
      <c r="D648" s="175" t="s">
        <v>2299</v>
      </c>
      <c r="E648" s="175" t="s">
        <v>2008</v>
      </c>
    </row>
    <row r="649" spans="1:5" ht="16.5" x14ac:dyDescent="0.3">
      <c r="A649" s="175" t="s">
        <v>2035</v>
      </c>
      <c r="B649" s="175" t="s">
        <v>2300</v>
      </c>
      <c r="C649" s="175" t="s">
        <v>2301</v>
      </c>
      <c r="D649" s="175" t="s">
        <v>2301</v>
      </c>
      <c r="E649" s="175" t="s">
        <v>2010</v>
      </c>
    </row>
    <row r="650" spans="1:5" ht="16.5" x14ac:dyDescent="0.3">
      <c r="A650" s="175" t="s">
        <v>2035</v>
      </c>
      <c r="B650" s="175" t="s">
        <v>2302</v>
      </c>
      <c r="C650" s="175" t="s">
        <v>2303</v>
      </c>
      <c r="D650" s="175" t="s">
        <v>2303</v>
      </c>
      <c r="E650" s="175" t="s">
        <v>2012</v>
      </c>
    </row>
    <row r="651" spans="1:5" ht="16.5" x14ac:dyDescent="0.3">
      <c r="A651" s="175" t="s">
        <v>2035</v>
      </c>
      <c r="B651" s="175" t="s">
        <v>2304</v>
      </c>
      <c r="C651" s="175" t="s">
        <v>2305</v>
      </c>
      <c r="D651" s="175" t="s">
        <v>2305</v>
      </c>
      <c r="E651" s="175" t="s">
        <v>2014</v>
      </c>
    </row>
    <row r="652" spans="1:5" ht="16.5" x14ac:dyDescent="0.3">
      <c r="A652" s="175" t="s">
        <v>2035</v>
      </c>
      <c r="B652" s="175" t="s">
        <v>2306</v>
      </c>
      <c r="C652" s="175" t="s">
        <v>2307</v>
      </c>
      <c r="D652" s="175" t="s">
        <v>2307</v>
      </c>
      <c r="E652" s="175" t="s">
        <v>2016</v>
      </c>
    </row>
    <row r="653" spans="1:5" ht="16.5" x14ac:dyDescent="0.3">
      <c r="A653" s="175" t="s">
        <v>2035</v>
      </c>
      <c r="B653" s="175" t="s">
        <v>2308</v>
      </c>
      <c r="C653" s="175" t="s">
        <v>2309</v>
      </c>
      <c r="D653" s="175" t="s">
        <v>2309</v>
      </c>
      <c r="E653" s="175" t="s">
        <v>2018</v>
      </c>
    </row>
    <row r="654" spans="1:5" ht="16.5" x14ac:dyDescent="0.3">
      <c r="A654" s="175" t="s">
        <v>2035</v>
      </c>
      <c r="B654" s="175" t="s">
        <v>2310</v>
      </c>
      <c r="C654" s="175" t="s">
        <v>2311</v>
      </c>
      <c r="D654" s="175" t="s">
        <v>2311</v>
      </c>
      <c r="E654" s="175" t="s">
        <v>2020</v>
      </c>
    </row>
    <row r="655" spans="1:5" ht="16.5" x14ac:dyDescent="0.3">
      <c r="A655" s="175" t="s">
        <v>2035</v>
      </c>
      <c r="B655" s="175" t="s">
        <v>2312</v>
      </c>
      <c r="C655" s="175" t="s">
        <v>2313</v>
      </c>
      <c r="D655" s="175" t="s">
        <v>2313</v>
      </c>
      <c r="E655" s="175" t="s">
        <v>2021</v>
      </c>
    </row>
    <row r="656" spans="1:5" ht="16.5" x14ac:dyDescent="0.3">
      <c r="A656" s="175" t="s">
        <v>2035</v>
      </c>
      <c r="B656" s="175" t="s">
        <v>2314</v>
      </c>
      <c r="C656" s="175" t="s">
        <v>2315</v>
      </c>
      <c r="D656" s="175" t="s">
        <v>2315</v>
      </c>
      <c r="E656" s="175" t="s">
        <v>2023</v>
      </c>
    </row>
    <row r="657" spans="1:5" ht="16.5" x14ac:dyDescent="0.3">
      <c r="A657" s="175" t="s">
        <v>2035</v>
      </c>
      <c r="B657" s="175" t="s">
        <v>2316</v>
      </c>
      <c r="C657" s="175" t="s">
        <v>2317</v>
      </c>
      <c r="D657" s="175" t="s">
        <v>2317</v>
      </c>
      <c r="E657" s="175" t="s">
        <v>2025</v>
      </c>
    </row>
    <row r="658" spans="1:5" ht="16.5" x14ac:dyDescent="0.3">
      <c r="A658" s="175" t="s">
        <v>2035</v>
      </c>
      <c r="B658" s="175" t="s">
        <v>2318</v>
      </c>
      <c r="C658" s="175" t="s">
        <v>2319</v>
      </c>
      <c r="D658" s="175" t="s">
        <v>2319</v>
      </c>
      <c r="E658" s="175" t="s">
        <v>2027</v>
      </c>
    </row>
    <row r="659" spans="1:5" ht="16.5" x14ac:dyDescent="0.3">
      <c r="A659" s="175" t="s">
        <v>2035</v>
      </c>
      <c r="B659" s="175" t="s">
        <v>2320</v>
      </c>
      <c r="C659" s="175" t="s">
        <v>2321</v>
      </c>
      <c r="D659" s="175" t="s">
        <v>2321</v>
      </c>
      <c r="E659" s="175" t="s">
        <v>2029</v>
      </c>
    </row>
    <row r="660" spans="1:5" ht="16.5" x14ac:dyDescent="0.3">
      <c r="A660" s="175" t="s">
        <v>2035</v>
      </c>
      <c r="B660" s="175" t="s">
        <v>2322</v>
      </c>
      <c r="C660" s="175" t="s">
        <v>2323</v>
      </c>
      <c r="D660" s="175" t="s">
        <v>2323</v>
      </c>
      <c r="E660" s="175" t="s">
        <v>2030</v>
      </c>
    </row>
    <row r="661" spans="1:5" ht="16.5" x14ac:dyDescent="0.3">
      <c r="A661" s="175" t="s">
        <v>2035</v>
      </c>
      <c r="B661" s="175" t="s">
        <v>2324</v>
      </c>
      <c r="C661" s="175" t="s">
        <v>2325</v>
      </c>
      <c r="D661" s="175" t="s">
        <v>2325</v>
      </c>
      <c r="E661" s="175" t="s">
        <v>2032</v>
      </c>
    </row>
    <row r="662" spans="1:5" ht="16.5" x14ac:dyDescent="0.3">
      <c r="A662" s="175" t="s">
        <v>2035</v>
      </c>
      <c r="B662" s="175" t="s">
        <v>2326</v>
      </c>
      <c r="C662" s="175" t="s">
        <v>2327</v>
      </c>
      <c r="D662" s="175" t="s">
        <v>2327</v>
      </c>
      <c r="E662" s="175" t="s">
        <v>1802</v>
      </c>
    </row>
    <row r="663" spans="1:5" ht="16.5" x14ac:dyDescent="0.3">
      <c r="A663" s="175" t="s">
        <v>2035</v>
      </c>
      <c r="B663" s="175" t="s">
        <v>2328</v>
      </c>
      <c r="C663" s="175" t="s">
        <v>2329</v>
      </c>
      <c r="D663" s="175" t="s">
        <v>2329</v>
      </c>
      <c r="E663" s="175" t="s">
        <v>1938</v>
      </c>
    </row>
    <row r="664" spans="1:5" ht="16.5" x14ac:dyDescent="0.3">
      <c r="A664" s="175" t="s">
        <v>2035</v>
      </c>
      <c r="B664" s="175" t="s">
        <v>2330</v>
      </c>
      <c r="C664" s="175" t="s">
        <v>2331</v>
      </c>
      <c r="D664" s="175" t="s">
        <v>2331</v>
      </c>
      <c r="E664" s="175" t="s">
        <v>1956</v>
      </c>
    </row>
    <row r="665" spans="1:5" ht="16.5" x14ac:dyDescent="0.3">
      <c r="A665" s="175" t="s">
        <v>2035</v>
      </c>
      <c r="B665" s="175" t="s">
        <v>2332</v>
      </c>
      <c r="C665" s="175" t="s">
        <v>2333</v>
      </c>
      <c r="D665" s="175" t="s">
        <v>2333</v>
      </c>
      <c r="E665" s="175" t="s">
        <v>1989</v>
      </c>
    </row>
    <row r="666" spans="1:5" ht="16.5" x14ac:dyDescent="0.3">
      <c r="A666" s="175" t="s">
        <v>2035</v>
      </c>
      <c r="B666" s="175" t="s">
        <v>2334</v>
      </c>
      <c r="C666" s="175" t="s">
        <v>2335</v>
      </c>
      <c r="D666" s="175" t="s">
        <v>2335</v>
      </c>
      <c r="E666" s="175" t="s">
        <v>1971</v>
      </c>
    </row>
    <row r="667" spans="1:5" ht="16.5" x14ac:dyDescent="0.3">
      <c r="A667" s="175" t="s">
        <v>2035</v>
      </c>
      <c r="B667" s="175" t="s">
        <v>2336</v>
      </c>
      <c r="C667" s="175" t="s">
        <v>2337</v>
      </c>
      <c r="D667" s="175" t="s">
        <v>2337</v>
      </c>
      <c r="E667" s="175" t="s">
        <v>1924</v>
      </c>
    </row>
    <row r="668" spans="1:5" ht="16.5" x14ac:dyDescent="0.3">
      <c r="A668" s="175" t="s">
        <v>2035</v>
      </c>
      <c r="B668" s="175" t="s">
        <v>2338</v>
      </c>
      <c r="C668" s="175" t="s">
        <v>2339</v>
      </c>
      <c r="D668" s="175" t="s">
        <v>2339</v>
      </c>
      <c r="E668" s="175" t="s">
        <v>1843</v>
      </c>
    </row>
    <row r="669" spans="1:5" ht="16.5" x14ac:dyDescent="0.3">
      <c r="A669" s="175" t="s">
        <v>2035</v>
      </c>
      <c r="B669" s="175" t="s">
        <v>2340</v>
      </c>
      <c r="C669" s="175" t="s">
        <v>2341</v>
      </c>
      <c r="D669" s="175" t="s">
        <v>2341</v>
      </c>
      <c r="E669" s="175" t="s">
        <v>137</v>
      </c>
    </row>
    <row r="670" spans="1:5" ht="16.5" x14ac:dyDescent="0.3">
      <c r="A670" s="175" t="s">
        <v>2035</v>
      </c>
      <c r="B670" s="175" t="s">
        <v>2342</v>
      </c>
      <c r="C670" s="175" t="s">
        <v>2343</v>
      </c>
      <c r="D670" s="175" t="s">
        <v>2343</v>
      </c>
      <c r="E670" s="175" t="s">
        <v>1910</v>
      </c>
    </row>
    <row r="671" spans="1:5" ht="16.5" x14ac:dyDescent="0.3">
      <c r="A671" s="175" t="s">
        <v>2035</v>
      </c>
      <c r="B671" s="175" t="s">
        <v>2344</v>
      </c>
      <c r="C671" s="175" t="s">
        <v>2345</v>
      </c>
      <c r="D671" s="175" t="s">
        <v>2345</v>
      </c>
      <c r="E671" s="175" t="s">
        <v>1806</v>
      </c>
    </row>
    <row r="672" spans="1:5" ht="16.5" x14ac:dyDescent="0.3">
      <c r="A672" s="175" t="s">
        <v>2035</v>
      </c>
      <c r="B672" s="175" t="s">
        <v>2346</v>
      </c>
      <c r="C672" s="175" t="s">
        <v>2347</v>
      </c>
      <c r="D672" s="175" t="s">
        <v>2347</v>
      </c>
      <c r="E672" s="175" t="s">
        <v>1810</v>
      </c>
    </row>
    <row r="673" spans="1:5" ht="16.5" x14ac:dyDescent="0.3">
      <c r="A673" s="175" t="s">
        <v>2035</v>
      </c>
      <c r="B673" s="175" t="s">
        <v>2348</v>
      </c>
      <c r="C673" s="175" t="s">
        <v>2349</v>
      </c>
      <c r="D673" s="175" t="s">
        <v>2349</v>
      </c>
      <c r="E673" s="175" t="s">
        <v>1821</v>
      </c>
    </row>
    <row r="674" spans="1:5" ht="16.5" x14ac:dyDescent="0.3">
      <c r="A674" s="175" t="s">
        <v>2035</v>
      </c>
      <c r="B674" s="175" t="s">
        <v>2350</v>
      </c>
      <c r="C674" s="175" t="s">
        <v>2351</v>
      </c>
      <c r="D674" s="175" t="s">
        <v>2351</v>
      </c>
      <c r="E674" s="175" t="s">
        <v>1861</v>
      </c>
    </row>
    <row r="675" spans="1:5" ht="16.5" x14ac:dyDescent="0.3">
      <c r="A675" s="175" t="s">
        <v>2035</v>
      </c>
      <c r="B675" s="175" t="s">
        <v>2352</v>
      </c>
      <c r="C675" s="175" t="s">
        <v>2353</v>
      </c>
      <c r="D675" s="175" t="s">
        <v>2353</v>
      </c>
      <c r="E675" s="175" t="s">
        <v>1934</v>
      </c>
    </row>
    <row r="676" spans="1:5" ht="16.5" x14ac:dyDescent="0.3">
      <c r="A676" s="175" t="s">
        <v>2035</v>
      </c>
      <c r="B676" s="175" t="s">
        <v>2354</v>
      </c>
      <c r="C676" s="175" t="s">
        <v>2355</v>
      </c>
      <c r="D676" s="175" t="s">
        <v>2355</v>
      </c>
      <c r="E676" s="175" t="s">
        <v>1887</v>
      </c>
    </row>
    <row r="677" spans="1:5" ht="16.5" x14ac:dyDescent="0.3">
      <c r="A677" s="175" t="s">
        <v>2035</v>
      </c>
      <c r="B677" s="175" t="s">
        <v>2356</v>
      </c>
      <c r="C677" s="175" t="s">
        <v>2357</v>
      </c>
      <c r="D677" s="175" t="s">
        <v>2357</v>
      </c>
      <c r="E677" s="175" t="s">
        <v>1975</v>
      </c>
    </row>
    <row r="678" spans="1:5" ht="16.5" x14ac:dyDescent="0.3">
      <c r="A678" s="175" t="s">
        <v>2035</v>
      </c>
      <c r="B678" s="175" t="s">
        <v>2358</v>
      </c>
      <c r="C678" s="175" t="s">
        <v>2359</v>
      </c>
      <c r="D678" s="175" t="s">
        <v>2359</v>
      </c>
      <c r="E678" s="175" t="s">
        <v>1997</v>
      </c>
    </row>
    <row r="679" spans="1:5" ht="16.5" x14ac:dyDescent="0.3">
      <c r="A679" s="175" t="s">
        <v>2035</v>
      </c>
      <c r="B679" s="175" t="s">
        <v>2360</v>
      </c>
      <c r="C679" s="175" t="s">
        <v>2361</v>
      </c>
      <c r="D679" s="175" t="s">
        <v>2361</v>
      </c>
      <c r="E679" s="175" t="s">
        <v>1857</v>
      </c>
    </row>
    <row r="680" spans="1:5" ht="16.5" x14ac:dyDescent="0.3">
      <c r="A680" s="175" t="s">
        <v>2035</v>
      </c>
      <c r="B680" s="175" t="s">
        <v>2362</v>
      </c>
      <c r="C680" s="175" t="s">
        <v>2363</v>
      </c>
      <c r="D680" s="175" t="s">
        <v>2363</v>
      </c>
      <c r="E680" s="175" t="s">
        <v>1881</v>
      </c>
    </row>
    <row r="681" spans="1:5" ht="16.5" x14ac:dyDescent="0.3">
      <c r="A681" s="175" t="s">
        <v>2035</v>
      </c>
      <c r="B681" s="175" t="s">
        <v>2364</v>
      </c>
      <c r="C681" s="175" t="s">
        <v>2365</v>
      </c>
      <c r="D681" s="175" t="s">
        <v>2365</v>
      </c>
      <c r="E681" s="175" t="s">
        <v>1815</v>
      </c>
    </row>
    <row r="682" spans="1:5" ht="16.5" x14ac:dyDescent="0.3">
      <c r="A682" s="175" t="s">
        <v>2035</v>
      </c>
      <c r="B682" s="175" t="s">
        <v>2366</v>
      </c>
      <c r="C682" s="175" t="s">
        <v>2367</v>
      </c>
      <c r="D682" s="175" t="s">
        <v>2367</v>
      </c>
      <c r="E682" s="175" t="s">
        <v>1897</v>
      </c>
    </row>
    <row r="683" spans="1:5" ht="16.5" x14ac:dyDescent="0.3">
      <c r="A683" s="175" t="s">
        <v>2035</v>
      </c>
      <c r="B683" s="175" t="s">
        <v>2368</v>
      </c>
      <c r="C683" s="175" t="s">
        <v>2369</v>
      </c>
      <c r="D683" s="175" t="s">
        <v>2369</v>
      </c>
      <c r="E683" s="175" t="s">
        <v>1967</v>
      </c>
    </row>
    <row r="684" spans="1:5" ht="16.5" x14ac:dyDescent="0.3">
      <c r="A684" s="175" t="s">
        <v>2035</v>
      </c>
      <c r="B684" s="175" t="s">
        <v>2370</v>
      </c>
      <c r="C684" s="175" t="s">
        <v>2371</v>
      </c>
      <c r="D684" s="175" t="s">
        <v>2371</v>
      </c>
      <c r="E684" s="175" t="s">
        <v>1959</v>
      </c>
    </row>
    <row r="685" spans="1:5" ht="16.5" x14ac:dyDescent="0.3">
      <c r="A685" s="175" t="s">
        <v>2035</v>
      </c>
      <c r="B685" s="175" t="s">
        <v>2372</v>
      </c>
      <c r="C685" s="175" t="s">
        <v>2373</v>
      </c>
      <c r="D685" s="175" t="s">
        <v>2373</v>
      </c>
      <c r="E685" s="175" t="s">
        <v>174</v>
      </c>
    </row>
    <row r="686" spans="1:5" ht="16.5" x14ac:dyDescent="0.3">
      <c r="A686" s="175" t="s">
        <v>2035</v>
      </c>
      <c r="B686" s="175" t="s">
        <v>2374</v>
      </c>
      <c r="C686" s="175" t="s">
        <v>2375</v>
      </c>
      <c r="D686" s="175" t="s">
        <v>2375</v>
      </c>
      <c r="E686" s="175" t="s">
        <v>1797</v>
      </c>
    </row>
    <row r="687" spans="1:5" ht="16.5" x14ac:dyDescent="0.3">
      <c r="A687" s="175" t="s">
        <v>2035</v>
      </c>
      <c r="B687" s="175" t="s">
        <v>2376</v>
      </c>
      <c r="C687" s="175" t="s">
        <v>2377</v>
      </c>
      <c r="D687" s="175" t="s">
        <v>2377</v>
      </c>
      <c r="E687" s="175" t="s">
        <v>1853</v>
      </c>
    </row>
    <row r="688" spans="1:5" ht="16.5" x14ac:dyDescent="0.3">
      <c r="A688" s="175" t="s">
        <v>2035</v>
      </c>
      <c r="B688" s="175" t="s">
        <v>2378</v>
      </c>
      <c r="C688" s="175" t="s">
        <v>2379</v>
      </c>
      <c r="D688" s="175" t="s">
        <v>2379</v>
      </c>
      <c r="E688" s="175" t="s">
        <v>2008</v>
      </c>
    </row>
    <row r="689" spans="1:5" ht="16.5" x14ac:dyDescent="0.3">
      <c r="A689" s="175" t="s">
        <v>2035</v>
      </c>
      <c r="B689" s="175" t="s">
        <v>2380</v>
      </c>
      <c r="C689" s="175" t="s">
        <v>2381</v>
      </c>
      <c r="D689" s="175" t="s">
        <v>2381</v>
      </c>
      <c r="E689" s="175" t="s">
        <v>1908</v>
      </c>
    </row>
    <row r="690" spans="1:5" ht="16.5" x14ac:dyDescent="0.3">
      <c r="A690" s="175" t="s">
        <v>2035</v>
      </c>
      <c r="B690" s="175" t="s">
        <v>2382</v>
      </c>
      <c r="C690" s="175" t="s">
        <v>2383</v>
      </c>
      <c r="D690" s="175" t="s">
        <v>2383</v>
      </c>
      <c r="E690" s="175" t="s">
        <v>1845</v>
      </c>
    </row>
    <row r="691" spans="1:5" ht="16.5" x14ac:dyDescent="0.3">
      <c r="A691" s="175" t="s">
        <v>2035</v>
      </c>
      <c r="B691" s="175" t="s">
        <v>2384</v>
      </c>
      <c r="C691" s="175" t="s">
        <v>2385</v>
      </c>
      <c r="D691" s="175" t="s">
        <v>2385</v>
      </c>
      <c r="E691" s="175" t="s">
        <v>166</v>
      </c>
    </row>
    <row r="692" spans="1:5" ht="16.5" x14ac:dyDescent="0.3">
      <c r="A692" s="175" t="s">
        <v>2035</v>
      </c>
      <c r="B692" s="175" t="s">
        <v>2386</v>
      </c>
      <c r="C692" s="175" t="s">
        <v>2385</v>
      </c>
      <c r="D692" s="175" t="s">
        <v>2385</v>
      </c>
      <c r="E692" s="175" t="s">
        <v>1808</v>
      </c>
    </row>
    <row r="693" spans="1:5" ht="16.5" x14ac:dyDescent="0.3">
      <c r="A693" s="175" t="s">
        <v>2035</v>
      </c>
      <c r="B693" s="175" t="s">
        <v>2387</v>
      </c>
      <c r="C693" s="175" t="s">
        <v>2388</v>
      </c>
      <c r="D693" s="175" t="s">
        <v>2388</v>
      </c>
      <c r="E693" s="175" t="s">
        <v>2010</v>
      </c>
    </row>
    <row r="694" spans="1:5" ht="16.5" x14ac:dyDescent="0.3">
      <c r="A694" s="175" t="s">
        <v>2035</v>
      </c>
      <c r="B694" s="175" t="s">
        <v>2389</v>
      </c>
      <c r="C694" s="175" t="s">
        <v>2390</v>
      </c>
      <c r="D694" s="175" t="s">
        <v>2390</v>
      </c>
      <c r="E694" s="175" t="s">
        <v>211</v>
      </c>
    </row>
    <row r="695" spans="1:5" ht="16.5" x14ac:dyDescent="0.3">
      <c r="A695" s="175" t="s">
        <v>2035</v>
      </c>
      <c r="B695" s="175" t="s">
        <v>2391</v>
      </c>
      <c r="C695" s="175" t="s">
        <v>2390</v>
      </c>
      <c r="D695" s="175" t="s">
        <v>2390</v>
      </c>
      <c r="E695" s="175" t="s">
        <v>1893</v>
      </c>
    </row>
    <row r="696" spans="1:5" ht="16.5" x14ac:dyDescent="0.3">
      <c r="A696" s="175" t="s">
        <v>2035</v>
      </c>
      <c r="B696" s="175" t="s">
        <v>2392</v>
      </c>
      <c r="C696" s="175" t="s">
        <v>2393</v>
      </c>
      <c r="D696" s="175" t="s">
        <v>2393</v>
      </c>
      <c r="E696" s="175" t="s">
        <v>2016</v>
      </c>
    </row>
    <row r="697" spans="1:5" ht="16.5" x14ac:dyDescent="0.3">
      <c r="A697" s="175" t="s">
        <v>2035</v>
      </c>
      <c r="B697" s="175" t="s">
        <v>2394</v>
      </c>
      <c r="C697" s="175" t="s">
        <v>2395</v>
      </c>
      <c r="D697" s="175" t="s">
        <v>2395</v>
      </c>
      <c r="E697" s="175" t="s">
        <v>1977</v>
      </c>
    </row>
    <row r="698" spans="1:5" ht="16.5" x14ac:dyDescent="0.3">
      <c r="A698" s="175" t="s">
        <v>2035</v>
      </c>
      <c r="B698" s="175" t="s">
        <v>2396</v>
      </c>
      <c r="C698" s="175" t="s">
        <v>2397</v>
      </c>
      <c r="D698" s="175" t="s">
        <v>2397</v>
      </c>
      <c r="E698" s="175" t="s">
        <v>1981</v>
      </c>
    </row>
    <row r="699" spans="1:5" ht="16.5" x14ac:dyDescent="0.3">
      <c r="A699" s="175" t="s">
        <v>2035</v>
      </c>
      <c r="B699" s="175" t="s">
        <v>2398</v>
      </c>
      <c r="C699" s="175" t="s">
        <v>2399</v>
      </c>
      <c r="D699" s="175" t="s">
        <v>2399</v>
      </c>
      <c r="E699" s="175" t="s">
        <v>1965</v>
      </c>
    </row>
    <row r="700" spans="1:5" ht="16.5" x14ac:dyDescent="0.3">
      <c r="A700" s="175" t="s">
        <v>2035</v>
      </c>
      <c r="B700" s="175" t="s">
        <v>2400</v>
      </c>
      <c r="C700" s="175" t="s">
        <v>2401</v>
      </c>
      <c r="D700" s="175" t="s">
        <v>2401</v>
      </c>
      <c r="E700" s="175" t="s">
        <v>210</v>
      </c>
    </row>
    <row r="701" spans="1:5" ht="16.5" x14ac:dyDescent="0.3">
      <c r="A701" s="175" t="s">
        <v>2035</v>
      </c>
      <c r="B701" s="175" t="s">
        <v>2402</v>
      </c>
      <c r="C701" s="175" t="s">
        <v>2403</v>
      </c>
      <c r="D701" s="175" t="s">
        <v>2403</v>
      </c>
      <c r="E701" s="175" t="s">
        <v>1985</v>
      </c>
    </row>
    <row r="702" spans="1:5" ht="16.5" x14ac:dyDescent="0.3">
      <c r="A702" s="175" t="s">
        <v>2035</v>
      </c>
      <c r="B702" s="175" t="s">
        <v>2404</v>
      </c>
      <c r="C702" s="175" t="s">
        <v>2405</v>
      </c>
      <c r="D702" s="175" t="s">
        <v>2405</v>
      </c>
      <c r="E702" s="175" t="s">
        <v>1963</v>
      </c>
    </row>
    <row r="703" spans="1:5" ht="16.5" x14ac:dyDescent="0.3">
      <c r="A703" s="175" t="s">
        <v>2035</v>
      </c>
      <c r="B703" s="175" t="s">
        <v>2406</v>
      </c>
      <c r="C703" s="175" t="s">
        <v>2407</v>
      </c>
      <c r="D703" s="175" t="s">
        <v>2407</v>
      </c>
      <c r="E703" s="175" t="s">
        <v>1851</v>
      </c>
    </row>
    <row r="704" spans="1:5" ht="16.5" x14ac:dyDescent="0.3">
      <c r="A704" s="175" t="s">
        <v>2035</v>
      </c>
      <c r="B704" s="175" t="s">
        <v>2408</v>
      </c>
      <c r="C704" s="175" t="s">
        <v>2409</v>
      </c>
      <c r="D704" s="175" t="s">
        <v>2409</v>
      </c>
      <c r="E704" s="175" t="s">
        <v>1930</v>
      </c>
    </row>
    <row r="705" spans="1:5" ht="16.5" x14ac:dyDescent="0.3">
      <c r="A705" s="175" t="s">
        <v>2035</v>
      </c>
      <c r="B705" s="175" t="s">
        <v>2410</v>
      </c>
      <c r="C705" s="175" t="s">
        <v>2411</v>
      </c>
      <c r="D705" s="175" t="s">
        <v>2411</v>
      </c>
      <c r="E705" s="175" t="s">
        <v>1991</v>
      </c>
    </row>
    <row r="706" spans="1:5" ht="16.5" x14ac:dyDescent="0.3">
      <c r="A706" s="175" t="s">
        <v>2035</v>
      </c>
      <c r="B706" s="175" t="s">
        <v>2412</v>
      </c>
      <c r="C706" s="175" t="s">
        <v>2413</v>
      </c>
      <c r="D706" s="175" t="s">
        <v>2413</v>
      </c>
      <c r="E706" s="175" t="s">
        <v>1948</v>
      </c>
    </row>
    <row r="707" spans="1:5" ht="16.5" x14ac:dyDescent="0.3">
      <c r="A707" s="175" t="s">
        <v>2035</v>
      </c>
      <c r="B707" s="175" t="s">
        <v>2414</v>
      </c>
      <c r="C707" s="175" t="s">
        <v>2415</v>
      </c>
      <c r="D707" s="175" t="s">
        <v>2415</v>
      </c>
      <c r="E707" s="175" t="s">
        <v>1936</v>
      </c>
    </row>
    <row r="708" spans="1:5" ht="16.5" x14ac:dyDescent="0.3">
      <c r="A708" s="175" t="s">
        <v>2035</v>
      </c>
      <c r="B708" s="175" t="s">
        <v>2416</v>
      </c>
      <c r="C708" s="175" t="s">
        <v>2417</v>
      </c>
      <c r="D708" s="175" t="s">
        <v>2417</v>
      </c>
      <c r="E708" s="175" t="s">
        <v>1920</v>
      </c>
    </row>
    <row r="709" spans="1:5" ht="16.5" x14ac:dyDescent="0.3">
      <c r="A709" s="175" t="s">
        <v>2035</v>
      </c>
      <c r="B709" s="175" t="s">
        <v>2418</v>
      </c>
      <c r="C709" s="175" t="s">
        <v>2419</v>
      </c>
      <c r="D709" s="175" t="s">
        <v>2419</v>
      </c>
      <c r="E709" s="175" t="s">
        <v>1958</v>
      </c>
    </row>
    <row r="710" spans="1:5" ht="16.5" x14ac:dyDescent="0.3">
      <c r="A710" s="175" t="s">
        <v>2035</v>
      </c>
      <c r="B710" s="175" t="s">
        <v>2420</v>
      </c>
      <c r="C710" s="175" t="s">
        <v>2421</v>
      </c>
      <c r="D710" s="175" t="s">
        <v>2421</v>
      </c>
      <c r="E710" s="175" t="s">
        <v>1946</v>
      </c>
    </row>
    <row r="711" spans="1:5" ht="16.5" x14ac:dyDescent="0.3">
      <c r="A711" s="175" t="s">
        <v>2035</v>
      </c>
      <c r="B711" s="175" t="s">
        <v>2422</v>
      </c>
      <c r="C711" s="175" t="s">
        <v>2423</v>
      </c>
      <c r="D711" s="175" t="s">
        <v>2423</v>
      </c>
      <c r="E711" s="175" t="s">
        <v>209</v>
      </c>
    </row>
    <row r="712" spans="1:5" ht="16.5" x14ac:dyDescent="0.3">
      <c r="A712" s="175" t="s">
        <v>2035</v>
      </c>
      <c r="B712" s="175" t="s">
        <v>2424</v>
      </c>
      <c r="C712" s="175" t="s">
        <v>2425</v>
      </c>
      <c r="D712" s="175" t="s">
        <v>2425</v>
      </c>
      <c r="E712" s="175" t="s">
        <v>1903</v>
      </c>
    </row>
    <row r="713" spans="1:5" ht="16.5" x14ac:dyDescent="0.3">
      <c r="A713" s="175" t="s">
        <v>2035</v>
      </c>
      <c r="B713" s="175" t="s">
        <v>2426</v>
      </c>
      <c r="C713" s="175" t="s">
        <v>2427</v>
      </c>
      <c r="D713" s="175" t="s">
        <v>2427</v>
      </c>
      <c r="E713" s="175" t="s">
        <v>1819</v>
      </c>
    </row>
    <row r="714" spans="1:5" ht="16.5" x14ac:dyDescent="0.3">
      <c r="A714" s="175" t="s">
        <v>2035</v>
      </c>
      <c r="B714" s="175" t="s">
        <v>2428</v>
      </c>
      <c r="C714" s="175" t="s">
        <v>2429</v>
      </c>
      <c r="D714" s="175" t="s">
        <v>2429</v>
      </c>
      <c r="E714" s="175" t="s">
        <v>2021</v>
      </c>
    </row>
    <row r="715" spans="1:5" ht="16.5" x14ac:dyDescent="0.3">
      <c r="A715" s="175" t="s">
        <v>2035</v>
      </c>
      <c r="B715" s="175" t="s">
        <v>2430</v>
      </c>
      <c r="C715" s="175" t="s">
        <v>2431</v>
      </c>
      <c r="D715" s="175" t="s">
        <v>2431</v>
      </c>
      <c r="E715" s="175" t="s">
        <v>2000</v>
      </c>
    </row>
    <row r="716" spans="1:5" ht="16.5" x14ac:dyDescent="0.3">
      <c r="A716" s="175" t="s">
        <v>2035</v>
      </c>
      <c r="B716" s="175" t="s">
        <v>2432</v>
      </c>
      <c r="C716" s="175" t="s">
        <v>2433</v>
      </c>
      <c r="D716" s="175" t="s">
        <v>2433</v>
      </c>
      <c r="E716" s="175" t="s">
        <v>1793</v>
      </c>
    </row>
    <row r="717" spans="1:5" ht="16.5" x14ac:dyDescent="0.3">
      <c r="A717" s="175" t="s">
        <v>2035</v>
      </c>
      <c r="B717" s="175" t="s">
        <v>2434</v>
      </c>
      <c r="C717" s="175" t="s">
        <v>2435</v>
      </c>
      <c r="D717" s="175" t="s">
        <v>2435</v>
      </c>
      <c r="E717" s="175" t="s">
        <v>2006</v>
      </c>
    </row>
    <row r="718" spans="1:5" ht="16.5" x14ac:dyDescent="0.3">
      <c r="A718" s="175" t="s">
        <v>2035</v>
      </c>
      <c r="B718" s="175" t="s">
        <v>2436</v>
      </c>
      <c r="C718" s="175" t="s">
        <v>2437</v>
      </c>
      <c r="D718" s="175" t="s">
        <v>2437</v>
      </c>
      <c r="E718" s="175" t="s">
        <v>1993</v>
      </c>
    </row>
    <row r="719" spans="1:5" ht="16.5" x14ac:dyDescent="0.3">
      <c r="A719" s="175" t="s">
        <v>2035</v>
      </c>
      <c r="B719" s="175" t="s">
        <v>241</v>
      </c>
      <c r="C719" s="175" t="s">
        <v>242</v>
      </c>
      <c r="D719" s="175" t="s">
        <v>242</v>
      </c>
      <c r="E719" s="175" t="s">
        <v>152</v>
      </c>
    </row>
    <row r="720" spans="1:5" ht="16.5" x14ac:dyDescent="0.3">
      <c r="A720" s="175" t="s">
        <v>2035</v>
      </c>
      <c r="B720" s="175" t="s">
        <v>2438</v>
      </c>
      <c r="C720" s="175" t="s">
        <v>242</v>
      </c>
      <c r="D720" s="175" t="s">
        <v>242</v>
      </c>
      <c r="E720" s="175" t="s">
        <v>190</v>
      </c>
    </row>
    <row r="721" spans="1:5" ht="16.5" x14ac:dyDescent="0.3">
      <c r="A721" s="175" t="s">
        <v>2035</v>
      </c>
      <c r="B721" s="175" t="s">
        <v>2439</v>
      </c>
      <c r="C721" s="175" t="s">
        <v>2440</v>
      </c>
      <c r="D721" s="175" t="s">
        <v>2440</v>
      </c>
      <c r="E721" s="175" t="s">
        <v>1877</v>
      </c>
    </row>
    <row r="722" spans="1:5" ht="16.5" x14ac:dyDescent="0.3">
      <c r="A722" s="175" t="s">
        <v>2035</v>
      </c>
      <c r="B722" s="175" t="s">
        <v>2441</v>
      </c>
      <c r="C722" s="175" t="s">
        <v>2442</v>
      </c>
      <c r="D722" s="175" t="s">
        <v>2442</v>
      </c>
      <c r="E722" s="175" t="s">
        <v>1961</v>
      </c>
    </row>
    <row r="723" spans="1:5" ht="16.5" x14ac:dyDescent="0.3">
      <c r="A723" s="175" t="s">
        <v>2035</v>
      </c>
      <c r="B723" s="175" t="s">
        <v>2443</v>
      </c>
      <c r="C723" s="175" t="s">
        <v>2444</v>
      </c>
      <c r="D723" s="175" t="s">
        <v>2444</v>
      </c>
      <c r="E723" s="175" t="s">
        <v>1873</v>
      </c>
    </row>
    <row r="724" spans="1:5" ht="16.5" x14ac:dyDescent="0.3">
      <c r="A724" s="175" t="s">
        <v>2035</v>
      </c>
      <c r="B724" s="175" t="s">
        <v>2445</v>
      </c>
      <c r="C724" s="175" t="s">
        <v>2446</v>
      </c>
      <c r="D724" s="175" t="s">
        <v>2446</v>
      </c>
      <c r="E724" s="175" t="s">
        <v>1817</v>
      </c>
    </row>
    <row r="725" spans="1:5" ht="16.5" x14ac:dyDescent="0.3">
      <c r="A725" s="175" t="s">
        <v>2035</v>
      </c>
      <c r="B725" s="175" t="s">
        <v>2447</v>
      </c>
      <c r="C725" s="175" t="s">
        <v>2448</v>
      </c>
      <c r="D725" s="175" t="s">
        <v>2448</v>
      </c>
      <c r="E725" s="175" t="s">
        <v>1922</v>
      </c>
    </row>
    <row r="726" spans="1:5" ht="16.5" x14ac:dyDescent="0.3">
      <c r="A726" s="175" t="s">
        <v>2035</v>
      </c>
      <c r="B726" s="175" t="s">
        <v>2449</v>
      </c>
      <c r="C726" s="175" t="s">
        <v>2450</v>
      </c>
      <c r="D726" s="175" t="s">
        <v>2450</v>
      </c>
      <c r="E726" s="175" t="s">
        <v>2027</v>
      </c>
    </row>
    <row r="727" spans="1:5" ht="16.5" x14ac:dyDescent="0.3">
      <c r="A727" s="175" t="s">
        <v>2035</v>
      </c>
      <c r="B727" s="175" t="s">
        <v>2451</v>
      </c>
      <c r="C727" s="175" t="s">
        <v>2452</v>
      </c>
      <c r="D727" s="175" t="s">
        <v>2452</v>
      </c>
      <c r="E727" s="175" t="s">
        <v>2030</v>
      </c>
    </row>
    <row r="728" spans="1:5" ht="16.5" x14ac:dyDescent="0.3">
      <c r="A728" s="175" t="s">
        <v>2035</v>
      </c>
      <c r="B728" s="175" t="s">
        <v>2453</v>
      </c>
      <c r="C728" s="175" t="s">
        <v>2454</v>
      </c>
      <c r="D728" s="175" t="s">
        <v>2454</v>
      </c>
      <c r="E728" s="175" t="s">
        <v>1834</v>
      </c>
    </row>
    <row r="729" spans="1:5" ht="16.5" x14ac:dyDescent="0.3">
      <c r="A729" s="175" t="s">
        <v>2035</v>
      </c>
      <c r="B729" s="175" t="s">
        <v>2455</v>
      </c>
      <c r="C729" s="175" t="s">
        <v>2456</v>
      </c>
      <c r="D729" s="175" t="s">
        <v>2456</v>
      </c>
      <c r="E729" s="175" t="s">
        <v>1801</v>
      </c>
    </row>
    <row r="730" spans="1:5" ht="16.5" x14ac:dyDescent="0.3">
      <c r="A730" s="175" t="s">
        <v>2035</v>
      </c>
      <c r="B730" s="175" t="s">
        <v>2457</v>
      </c>
      <c r="C730" s="175" t="s">
        <v>2458</v>
      </c>
      <c r="D730" s="175" t="s">
        <v>2458</v>
      </c>
      <c r="E730" s="175" t="s">
        <v>1867</v>
      </c>
    </row>
    <row r="731" spans="1:5" ht="16.5" x14ac:dyDescent="0.3">
      <c r="A731" s="175" t="s">
        <v>2035</v>
      </c>
      <c r="B731" s="175" t="s">
        <v>2459</v>
      </c>
      <c r="C731" s="175" t="s">
        <v>2460</v>
      </c>
      <c r="D731" s="175" t="s">
        <v>2460</v>
      </c>
      <c r="E731" s="175" t="s">
        <v>1899</v>
      </c>
    </row>
    <row r="732" spans="1:5" ht="16.5" x14ac:dyDescent="0.3">
      <c r="A732" s="175" t="s">
        <v>2035</v>
      </c>
      <c r="B732" s="175" t="s">
        <v>2461</v>
      </c>
      <c r="C732" s="175" t="s">
        <v>2462</v>
      </c>
      <c r="D732" s="175" t="s">
        <v>2462</v>
      </c>
      <c r="E732" s="175" t="s">
        <v>208</v>
      </c>
    </row>
    <row r="733" spans="1:5" ht="16.5" x14ac:dyDescent="0.3">
      <c r="A733" s="175" t="s">
        <v>2035</v>
      </c>
      <c r="B733" s="175" t="s">
        <v>2463</v>
      </c>
      <c r="C733" s="175" t="s">
        <v>2464</v>
      </c>
      <c r="D733" s="175" t="s">
        <v>2464</v>
      </c>
      <c r="E733" s="175" t="s">
        <v>212</v>
      </c>
    </row>
    <row r="734" spans="1:5" ht="16.5" x14ac:dyDescent="0.3">
      <c r="A734" s="175" t="s">
        <v>2035</v>
      </c>
      <c r="B734" s="175" t="s">
        <v>2465</v>
      </c>
      <c r="C734" s="175" t="s">
        <v>2466</v>
      </c>
      <c r="D734" s="175" t="s">
        <v>2466</v>
      </c>
      <c r="E734" s="175" t="s">
        <v>1849</v>
      </c>
    </row>
    <row r="735" spans="1:5" ht="16.5" x14ac:dyDescent="0.3">
      <c r="A735" s="175" t="s">
        <v>2035</v>
      </c>
      <c r="B735" s="175" t="s">
        <v>2467</v>
      </c>
      <c r="C735" s="175" t="s">
        <v>2468</v>
      </c>
      <c r="D735" s="175" t="s">
        <v>2468</v>
      </c>
      <c r="E735" s="175" t="s">
        <v>169</v>
      </c>
    </row>
    <row r="736" spans="1:5" ht="16.5" x14ac:dyDescent="0.3">
      <c r="A736" s="175" t="s">
        <v>2035</v>
      </c>
      <c r="B736" s="175" t="s">
        <v>2469</v>
      </c>
      <c r="C736" s="175" t="s">
        <v>2470</v>
      </c>
      <c r="D736" s="175" t="s">
        <v>2470</v>
      </c>
      <c r="E736" s="175" t="s">
        <v>2032</v>
      </c>
    </row>
    <row r="737" spans="1:5" ht="16.5" x14ac:dyDescent="0.3">
      <c r="A737" s="175" t="s">
        <v>2035</v>
      </c>
      <c r="B737" s="175" t="s">
        <v>2471</v>
      </c>
      <c r="C737" s="175" t="s">
        <v>2472</v>
      </c>
      <c r="D737" s="175" t="s">
        <v>2472</v>
      </c>
      <c r="E737" s="175" t="s">
        <v>212</v>
      </c>
    </row>
    <row r="738" spans="1:5" ht="16.5" x14ac:dyDescent="0.3">
      <c r="A738" s="175" t="s">
        <v>2035</v>
      </c>
      <c r="B738" s="175" t="s">
        <v>2473</v>
      </c>
      <c r="C738" s="175" t="s">
        <v>2474</v>
      </c>
      <c r="D738" s="175" t="s">
        <v>2474</v>
      </c>
      <c r="E738" s="175" t="s">
        <v>1869</v>
      </c>
    </row>
    <row r="739" spans="1:5" ht="16.5" x14ac:dyDescent="0.3">
      <c r="A739" s="175" t="s">
        <v>2035</v>
      </c>
      <c r="B739" s="175" t="s">
        <v>2475</v>
      </c>
      <c r="C739" s="175" t="s">
        <v>2476</v>
      </c>
      <c r="D739" s="175" t="s">
        <v>2476</v>
      </c>
      <c r="E739" s="175" t="s">
        <v>1901</v>
      </c>
    </row>
    <row r="740" spans="1:5" ht="16.5" x14ac:dyDescent="0.3">
      <c r="A740" s="175" t="s">
        <v>2035</v>
      </c>
      <c r="B740" s="175" t="s">
        <v>2477</v>
      </c>
      <c r="C740" s="175" t="s">
        <v>2478</v>
      </c>
      <c r="D740" s="175" t="s">
        <v>2478</v>
      </c>
      <c r="E740" s="175" t="s">
        <v>1950</v>
      </c>
    </row>
    <row r="741" spans="1:5" ht="16.5" x14ac:dyDescent="0.3">
      <c r="A741" s="175" t="s">
        <v>2035</v>
      </c>
      <c r="B741" s="175" t="s">
        <v>2479</v>
      </c>
      <c r="C741" s="175" t="s">
        <v>2480</v>
      </c>
      <c r="D741" s="175" t="s">
        <v>2480</v>
      </c>
      <c r="E741" s="175" t="s">
        <v>1811</v>
      </c>
    </row>
    <row r="742" spans="1:5" ht="16.5" x14ac:dyDescent="0.3">
      <c r="A742" s="175" t="s">
        <v>2035</v>
      </c>
      <c r="B742" s="175" t="s">
        <v>2481</v>
      </c>
      <c r="C742" s="175" t="s">
        <v>2482</v>
      </c>
      <c r="D742" s="175" t="s">
        <v>2482</v>
      </c>
      <c r="E742" s="175" t="s">
        <v>1928</v>
      </c>
    </row>
    <row r="743" spans="1:5" ht="16.5" x14ac:dyDescent="0.3">
      <c r="A743" s="175" t="s">
        <v>2035</v>
      </c>
      <c r="B743" s="175" t="s">
        <v>2483</v>
      </c>
      <c r="C743" s="175" t="s">
        <v>2484</v>
      </c>
      <c r="D743" s="175" t="s">
        <v>2484</v>
      </c>
      <c r="E743" s="175" t="s">
        <v>1879</v>
      </c>
    </row>
    <row r="744" spans="1:5" ht="16.5" x14ac:dyDescent="0.3">
      <c r="A744" s="175" t="s">
        <v>2035</v>
      </c>
      <c r="B744" s="175" t="s">
        <v>2485</v>
      </c>
      <c r="C744" s="175" t="s">
        <v>2486</v>
      </c>
      <c r="D744" s="175" t="s">
        <v>2486</v>
      </c>
      <c r="E744" s="175" t="s">
        <v>1954</v>
      </c>
    </row>
    <row r="745" spans="1:5" ht="16.5" x14ac:dyDescent="0.3">
      <c r="A745" s="175" t="s">
        <v>2035</v>
      </c>
      <c r="B745" s="175" t="s">
        <v>2487</v>
      </c>
      <c r="C745" s="175" t="s">
        <v>2488</v>
      </c>
      <c r="D745" s="175" t="s">
        <v>2488</v>
      </c>
      <c r="E745" s="175" t="s">
        <v>207</v>
      </c>
    </row>
    <row r="746" spans="1:5" ht="16.5" x14ac:dyDescent="0.3">
      <c r="A746" s="175" t="s">
        <v>2035</v>
      </c>
      <c r="B746" s="175" t="s">
        <v>2489</v>
      </c>
      <c r="C746" s="175" t="s">
        <v>2490</v>
      </c>
      <c r="D746" s="175" t="s">
        <v>2490</v>
      </c>
      <c r="E746" s="175" t="s">
        <v>1829</v>
      </c>
    </row>
    <row r="747" spans="1:5" ht="16.5" x14ac:dyDescent="0.3">
      <c r="A747" s="175" t="s">
        <v>2035</v>
      </c>
      <c r="B747" s="175" t="s">
        <v>2491</v>
      </c>
      <c r="C747" s="175" t="s">
        <v>2492</v>
      </c>
      <c r="D747" s="175" t="s">
        <v>2492</v>
      </c>
      <c r="E747" s="175" t="s">
        <v>1983</v>
      </c>
    </row>
    <row r="748" spans="1:5" ht="16.5" x14ac:dyDescent="0.3">
      <c r="A748" s="175" t="s">
        <v>2035</v>
      </c>
      <c r="B748" s="175" t="s">
        <v>2493</v>
      </c>
      <c r="C748" s="175" t="s">
        <v>2494</v>
      </c>
      <c r="D748" s="175" t="s">
        <v>2494</v>
      </c>
      <c r="E748" s="175" t="s">
        <v>2018</v>
      </c>
    </row>
    <row r="749" spans="1:5" ht="16.5" x14ac:dyDescent="0.3">
      <c r="A749" s="175" t="s">
        <v>2035</v>
      </c>
      <c r="B749" s="175" t="s">
        <v>2495</v>
      </c>
      <c r="C749" s="175" t="s">
        <v>2496</v>
      </c>
      <c r="D749" s="175" t="s">
        <v>2496</v>
      </c>
      <c r="E749" s="175" t="s">
        <v>1891</v>
      </c>
    </row>
    <row r="750" spans="1:5" ht="16.5" x14ac:dyDescent="0.3">
      <c r="A750" s="175" t="s">
        <v>2035</v>
      </c>
      <c r="B750" s="175" t="s">
        <v>2497</v>
      </c>
      <c r="C750" s="175" t="s">
        <v>2498</v>
      </c>
      <c r="D750" s="175" t="s">
        <v>2498</v>
      </c>
      <c r="E750" s="175" t="s">
        <v>1830</v>
      </c>
    </row>
    <row r="751" spans="1:5" ht="16.5" x14ac:dyDescent="0.3">
      <c r="A751" s="175" t="s">
        <v>2035</v>
      </c>
      <c r="B751" s="175" t="s">
        <v>2499</v>
      </c>
      <c r="C751" s="175" t="s">
        <v>2500</v>
      </c>
      <c r="D751" s="175" t="s">
        <v>2500</v>
      </c>
      <c r="E751" s="175" t="s">
        <v>1863</v>
      </c>
    </row>
    <row r="752" spans="1:5" ht="16.5" x14ac:dyDescent="0.3">
      <c r="A752" s="175" t="s">
        <v>2035</v>
      </c>
      <c r="B752" s="175" t="s">
        <v>2501</v>
      </c>
      <c r="C752" s="175" t="s">
        <v>2502</v>
      </c>
      <c r="D752" s="175" t="s">
        <v>2502</v>
      </c>
      <c r="E752" s="175" t="s">
        <v>1952</v>
      </c>
    </row>
    <row r="753" spans="1:5" ht="16.5" x14ac:dyDescent="0.3">
      <c r="A753" s="175" t="s">
        <v>2035</v>
      </c>
      <c r="B753" s="175" t="s">
        <v>2503</v>
      </c>
      <c r="C753" s="175" t="s">
        <v>2504</v>
      </c>
      <c r="D753" s="175" t="s">
        <v>2504</v>
      </c>
      <c r="E753" s="175" t="s">
        <v>1932</v>
      </c>
    </row>
    <row r="754" spans="1:5" ht="16.5" x14ac:dyDescent="0.3">
      <c r="A754" s="175" t="s">
        <v>2035</v>
      </c>
      <c r="B754" s="175" t="s">
        <v>2505</v>
      </c>
      <c r="C754" s="175" t="s">
        <v>2506</v>
      </c>
      <c r="D754" s="175" t="s">
        <v>2506</v>
      </c>
      <c r="E754" s="175" t="s">
        <v>1865</v>
      </c>
    </row>
    <row r="755" spans="1:5" ht="16.5" x14ac:dyDescent="0.3">
      <c r="A755" s="175" t="s">
        <v>2035</v>
      </c>
      <c r="B755" s="175" t="s">
        <v>2507</v>
      </c>
      <c r="C755" s="175" t="s">
        <v>2508</v>
      </c>
      <c r="D755" s="175" t="s">
        <v>2508</v>
      </c>
      <c r="E755" s="175" t="s">
        <v>1969</v>
      </c>
    </row>
    <row r="756" spans="1:5" ht="16.5" x14ac:dyDescent="0.3">
      <c r="A756" s="175" t="s">
        <v>2035</v>
      </c>
      <c r="B756" s="175" t="s">
        <v>2509</v>
      </c>
      <c r="C756" s="175" t="s">
        <v>2510</v>
      </c>
      <c r="D756" s="175" t="s">
        <v>2510</v>
      </c>
      <c r="E756" s="175" t="s">
        <v>1813</v>
      </c>
    </row>
    <row r="757" spans="1:5" ht="16.5" x14ac:dyDescent="0.3">
      <c r="A757" s="175" t="s">
        <v>2035</v>
      </c>
      <c r="B757" s="175" t="s">
        <v>2511</v>
      </c>
      <c r="C757" s="175" t="s">
        <v>2512</v>
      </c>
      <c r="D757" s="175" t="s">
        <v>2512</v>
      </c>
      <c r="E757" s="175" t="s">
        <v>1883</v>
      </c>
    </row>
    <row r="758" spans="1:5" ht="16.5" x14ac:dyDescent="0.3">
      <c r="A758" s="175" t="s">
        <v>2035</v>
      </c>
      <c r="B758" s="175" t="s">
        <v>2513</v>
      </c>
      <c r="C758" s="175" t="s">
        <v>2514</v>
      </c>
      <c r="D758" s="175" t="s">
        <v>2514</v>
      </c>
      <c r="E758" s="175" t="s">
        <v>1995</v>
      </c>
    </row>
    <row r="759" spans="1:5" ht="16.5" x14ac:dyDescent="0.3">
      <c r="A759" s="175" t="s">
        <v>2035</v>
      </c>
      <c r="B759" s="175" t="s">
        <v>2515</v>
      </c>
      <c r="C759" s="175" t="s">
        <v>2516</v>
      </c>
      <c r="D759" s="175" t="s">
        <v>2516</v>
      </c>
      <c r="E759" s="175" t="s">
        <v>1942</v>
      </c>
    </row>
    <row r="760" spans="1:5" ht="16.5" x14ac:dyDescent="0.3">
      <c r="A760" s="175" t="s">
        <v>2035</v>
      </c>
      <c r="B760" s="175" t="s">
        <v>2517</v>
      </c>
      <c r="C760" s="175" t="s">
        <v>2518</v>
      </c>
      <c r="D760" s="175" t="s">
        <v>2518</v>
      </c>
      <c r="E760" s="175" t="s">
        <v>1838</v>
      </c>
    </row>
    <row r="761" spans="1:5" ht="16.5" x14ac:dyDescent="0.3">
      <c r="A761" s="175" t="s">
        <v>2035</v>
      </c>
      <c r="B761" s="175" t="s">
        <v>2519</v>
      </c>
      <c r="C761" s="175" t="s">
        <v>2520</v>
      </c>
      <c r="D761" s="175" t="s">
        <v>2520</v>
      </c>
      <c r="E761" s="175" t="s">
        <v>1841</v>
      </c>
    </row>
    <row r="762" spans="1:5" ht="16.5" x14ac:dyDescent="0.3">
      <c r="A762" s="175" t="s">
        <v>2035</v>
      </c>
      <c r="B762" s="175" t="s">
        <v>2521</v>
      </c>
      <c r="C762" s="175" t="s">
        <v>2522</v>
      </c>
      <c r="D762" s="175" t="s">
        <v>2522</v>
      </c>
      <c r="E762" s="175" t="s">
        <v>1823</v>
      </c>
    </row>
    <row r="763" spans="1:5" ht="16.5" x14ac:dyDescent="0.3">
      <c r="A763" s="175" t="s">
        <v>2035</v>
      </c>
      <c r="B763" s="175" t="s">
        <v>2523</v>
      </c>
      <c r="C763" s="175" t="s">
        <v>2524</v>
      </c>
      <c r="D763" s="175" t="s">
        <v>2524</v>
      </c>
      <c r="E763" s="175" t="s">
        <v>1906</v>
      </c>
    </row>
    <row r="764" spans="1:5" ht="16.5" x14ac:dyDescent="0.3">
      <c r="A764" s="175" t="s">
        <v>2035</v>
      </c>
      <c r="B764" s="175" t="s">
        <v>2525</v>
      </c>
      <c r="C764" s="175" t="s">
        <v>2526</v>
      </c>
      <c r="D764" s="175" t="s">
        <v>2526</v>
      </c>
      <c r="E764" s="175" t="s">
        <v>1973</v>
      </c>
    </row>
    <row r="765" spans="1:5" ht="16.5" x14ac:dyDescent="0.3">
      <c r="A765" s="175" t="s">
        <v>2035</v>
      </c>
      <c r="B765" s="175" t="s">
        <v>2527</v>
      </c>
      <c r="C765" s="175" t="s">
        <v>2528</v>
      </c>
      <c r="D765" s="175" t="s">
        <v>2528</v>
      </c>
      <c r="E765" s="175" t="s">
        <v>2029</v>
      </c>
    </row>
    <row r="766" spans="1:5" ht="16.5" x14ac:dyDescent="0.3">
      <c r="A766" s="175" t="s">
        <v>2035</v>
      </c>
      <c r="B766" s="175" t="s">
        <v>2529</v>
      </c>
      <c r="C766" s="175" t="s">
        <v>2530</v>
      </c>
      <c r="D766" s="175" t="s">
        <v>2530</v>
      </c>
      <c r="E766" s="175" t="s">
        <v>1827</v>
      </c>
    </row>
    <row r="767" spans="1:5" ht="16.5" x14ac:dyDescent="0.3">
      <c r="A767" s="175" t="s">
        <v>2035</v>
      </c>
      <c r="B767" s="175" t="s">
        <v>2531</v>
      </c>
      <c r="C767" s="175" t="s">
        <v>2532</v>
      </c>
      <c r="D767" s="175" t="s">
        <v>2532</v>
      </c>
      <c r="E767" s="175" t="s">
        <v>1836</v>
      </c>
    </row>
    <row r="768" spans="1:5" ht="16.5" x14ac:dyDescent="0.3">
      <c r="A768" s="175" t="s">
        <v>2035</v>
      </c>
      <c r="B768" s="175" t="s">
        <v>2533</v>
      </c>
      <c r="C768" s="175" t="s">
        <v>2534</v>
      </c>
      <c r="D768" s="175" t="s">
        <v>2534</v>
      </c>
      <c r="E768" s="175" t="s">
        <v>2014</v>
      </c>
    </row>
    <row r="769" spans="1:5" ht="16.5" x14ac:dyDescent="0.3">
      <c r="A769" s="175" t="s">
        <v>2035</v>
      </c>
      <c r="B769" s="175" t="s">
        <v>2535</v>
      </c>
      <c r="C769" s="175" t="s">
        <v>2536</v>
      </c>
      <c r="D769" s="175" t="s">
        <v>2536</v>
      </c>
      <c r="E769" s="175" t="s">
        <v>2012</v>
      </c>
    </row>
    <row r="770" spans="1:5" ht="16.5" x14ac:dyDescent="0.3">
      <c r="A770" s="175" t="s">
        <v>2035</v>
      </c>
      <c r="B770" s="175" t="s">
        <v>2537</v>
      </c>
      <c r="C770" s="175" t="s">
        <v>2538</v>
      </c>
      <c r="D770" s="175" t="s">
        <v>2538</v>
      </c>
      <c r="E770" s="175" t="s">
        <v>1914</v>
      </c>
    </row>
    <row r="771" spans="1:5" ht="16.5" x14ac:dyDescent="0.3">
      <c r="A771" s="175" t="s">
        <v>2035</v>
      </c>
      <c r="B771" s="175" t="s">
        <v>2539</v>
      </c>
      <c r="C771" s="175" t="s">
        <v>2540</v>
      </c>
      <c r="D771" s="175" t="s">
        <v>2540</v>
      </c>
      <c r="E771" s="175" t="s">
        <v>184</v>
      </c>
    </row>
    <row r="772" spans="1:5" ht="16.5" x14ac:dyDescent="0.3">
      <c r="A772" s="175" t="s">
        <v>2035</v>
      </c>
      <c r="B772" s="175" t="s">
        <v>2541</v>
      </c>
      <c r="C772" s="175" t="s">
        <v>2542</v>
      </c>
      <c r="D772" s="175" t="s">
        <v>2542</v>
      </c>
      <c r="E772" s="175" t="s">
        <v>1795</v>
      </c>
    </row>
    <row r="773" spans="1:5" ht="16.5" x14ac:dyDescent="0.3">
      <c r="A773" s="175" t="s">
        <v>2035</v>
      </c>
      <c r="B773" s="175" t="s">
        <v>2543</v>
      </c>
      <c r="C773" s="175" t="s">
        <v>2544</v>
      </c>
      <c r="D773" s="175" t="s">
        <v>2544</v>
      </c>
      <c r="E773" s="175" t="s">
        <v>1979</v>
      </c>
    </row>
    <row r="774" spans="1:5" ht="16.5" x14ac:dyDescent="0.3">
      <c r="A774" s="175" t="s">
        <v>2035</v>
      </c>
      <c r="B774" s="175" t="s">
        <v>2545</v>
      </c>
      <c r="C774" s="175" t="s">
        <v>2546</v>
      </c>
      <c r="D774" s="175" t="s">
        <v>2546</v>
      </c>
      <c r="E774" s="175" t="s">
        <v>1987</v>
      </c>
    </row>
    <row r="775" spans="1:5" ht="16.5" x14ac:dyDescent="0.3">
      <c r="A775" s="175" t="s">
        <v>2035</v>
      </c>
      <c r="B775" s="175" t="s">
        <v>2547</v>
      </c>
      <c r="C775" s="175" t="s">
        <v>2548</v>
      </c>
      <c r="D775" s="175" t="s">
        <v>2548</v>
      </c>
      <c r="E775" s="175" t="s">
        <v>1799</v>
      </c>
    </row>
    <row r="776" spans="1:5" ht="16.5" x14ac:dyDescent="0.3">
      <c r="A776" s="175" t="s">
        <v>2035</v>
      </c>
      <c r="B776" s="175" t="s">
        <v>2549</v>
      </c>
      <c r="C776" s="175" t="s">
        <v>2550</v>
      </c>
      <c r="D776" s="175" t="s">
        <v>2550</v>
      </c>
      <c r="E776" s="175" t="s">
        <v>2025</v>
      </c>
    </row>
    <row r="777" spans="1:5" ht="16.5" x14ac:dyDescent="0.3">
      <c r="A777" s="175" t="s">
        <v>2035</v>
      </c>
      <c r="B777" s="175" t="s">
        <v>2551</v>
      </c>
      <c r="C777" s="175" t="s">
        <v>2552</v>
      </c>
      <c r="D777" s="175" t="s">
        <v>2552</v>
      </c>
      <c r="E777" s="175" t="s">
        <v>1832</v>
      </c>
    </row>
    <row r="778" spans="1:5" ht="16.5" x14ac:dyDescent="0.3">
      <c r="A778" s="175" t="s">
        <v>2035</v>
      </c>
      <c r="B778" s="175" t="s">
        <v>2553</v>
      </c>
      <c r="C778" s="175" t="s">
        <v>2554</v>
      </c>
      <c r="D778" s="175" t="s">
        <v>2554</v>
      </c>
      <c r="E778" s="175" t="s">
        <v>1847</v>
      </c>
    </row>
    <row r="779" spans="1:5" ht="16.5" x14ac:dyDescent="0.3">
      <c r="A779" s="175" t="s">
        <v>2035</v>
      </c>
      <c r="B779" s="175" t="s">
        <v>2555</v>
      </c>
      <c r="C779" s="175" t="s">
        <v>2556</v>
      </c>
      <c r="D779" s="175" t="s">
        <v>2556</v>
      </c>
      <c r="E779" s="175" t="s">
        <v>1839</v>
      </c>
    </row>
    <row r="780" spans="1:5" ht="16.5" x14ac:dyDescent="0.3">
      <c r="A780" s="175" t="s">
        <v>2035</v>
      </c>
      <c r="B780" s="175" t="s">
        <v>2557</v>
      </c>
      <c r="C780" s="175" t="s">
        <v>2558</v>
      </c>
      <c r="D780" s="175" t="s">
        <v>2558</v>
      </c>
      <c r="E780" s="175" t="s">
        <v>1912</v>
      </c>
    </row>
    <row r="781" spans="1:5" ht="16.5" x14ac:dyDescent="0.3">
      <c r="A781" s="175" t="s">
        <v>2035</v>
      </c>
      <c r="B781" s="175" t="s">
        <v>2559</v>
      </c>
      <c r="C781" s="175" t="s">
        <v>2560</v>
      </c>
      <c r="D781" s="175" t="s">
        <v>2560</v>
      </c>
      <c r="E781" s="175" t="s">
        <v>2004</v>
      </c>
    </row>
    <row r="782" spans="1:5" ht="16.5" x14ac:dyDescent="0.3">
      <c r="A782" s="175" t="s">
        <v>2035</v>
      </c>
      <c r="B782" s="175" t="s">
        <v>2561</v>
      </c>
      <c r="C782" s="175" t="s">
        <v>2562</v>
      </c>
      <c r="D782" s="175" t="s">
        <v>2562</v>
      </c>
      <c r="E782" s="175" t="s">
        <v>1916</v>
      </c>
    </row>
    <row r="783" spans="1:5" ht="16.5" x14ac:dyDescent="0.3">
      <c r="A783" s="175" t="s">
        <v>2035</v>
      </c>
      <c r="B783" s="175" t="s">
        <v>2563</v>
      </c>
      <c r="C783" s="175" t="s">
        <v>2564</v>
      </c>
      <c r="D783" s="175" t="s">
        <v>2564</v>
      </c>
      <c r="E783" s="175" t="s">
        <v>1926</v>
      </c>
    </row>
    <row r="784" spans="1:5" ht="16.5" x14ac:dyDescent="0.3">
      <c r="A784" s="175" t="s">
        <v>2035</v>
      </c>
      <c r="B784" s="175" t="s">
        <v>2565</v>
      </c>
      <c r="C784" s="175" t="s">
        <v>2566</v>
      </c>
      <c r="D784" s="175" t="s">
        <v>2566</v>
      </c>
      <c r="E784" s="175" t="s">
        <v>1944</v>
      </c>
    </row>
    <row r="785" spans="1:5" ht="16.5" x14ac:dyDescent="0.3">
      <c r="A785" s="175" t="s">
        <v>2035</v>
      </c>
      <c r="B785" s="175" t="s">
        <v>2567</v>
      </c>
      <c r="C785" s="175" t="s">
        <v>2566</v>
      </c>
      <c r="D785" s="175" t="s">
        <v>2566</v>
      </c>
      <c r="E785" s="175" t="s">
        <v>1804</v>
      </c>
    </row>
    <row r="786" spans="1:5" ht="16.5" x14ac:dyDescent="0.3">
      <c r="A786" s="175" t="s">
        <v>2035</v>
      </c>
      <c r="B786" s="175" t="s">
        <v>2568</v>
      </c>
      <c r="C786" s="175" t="s">
        <v>2569</v>
      </c>
      <c r="D786" s="175" t="s">
        <v>2569</v>
      </c>
      <c r="E786" s="175" t="s">
        <v>2023</v>
      </c>
    </row>
    <row r="787" spans="1:5" ht="16.5" x14ac:dyDescent="0.3">
      <c r="A787" s="175" t="s">
        <v>2035</v>
      </c>
      <c r="B787" s="175" t="s">
        <v>2570</v>
      </c>
      <c r="C787" s="175" t="s">
        <v>2571</v>
      </c>
      <c r="D787" s="175" t="s">
        <v>2571</v>
      </c>
      <c r="E787" s="175" t="s">
        <v>1918</v>
      </c>
    </row>
    <row r="788" spans="1:5" ht="16.5" x14ac:dyDescent="0.3">
      <c r="A788" s="175" t="s">
        <v>2035</v>
      </c>
      <c r="B788" s="175" t="s">
        <v>243</v>
      </c>
      <c r="C788" s="175" t="s">
        <v>244</v>
      </c>
      <c r="D788" s="175" t="s">
        <v>244</v>
      </c>
      <c r="E788" s="175" t="s">
        <v>213</v>
      </c>
    </row>
    <row r="789" spans="1:5" ht="16.5" x14ac:dyDescent="0.3">
      <c r="A789" s="175" t="s">
        <v>2035</v>
      </c>
      <c r="B789" s="175" t="s">
        <v>2572</v>
      </c>
      <c r="C789" s="175" t="s">
        <v>2573</v>
      </c>
      <c r="D789" s="175" t="s">
        <v>2573</v>
      </c>
      <c r="E789" s="175" t="s">
        <v>1859</v>
      </c>
    </row>
    <row r="790" spans="1:5" ht="16.5" x14ac:dyDescent="0.3">
      <c r="A790" s="175" t="s">
        <v>2035</v>
      </c>
      <c r="B790" s="175" t="s">
        <v>2574</v>
      </c>
      <c r="C790" s="175" t="s">
        <v>2575</v>
      </c>
      <c r="D790" s="175" t="s">
        <v>2575</v>
      </c>
      <c r="E790" s="175" t="s">
        <v>1855</v>
      </c>
    </row>
    <row r="791" spans="1:5" ht="16.5" x14ac:dyDescent="0.3">
      <c r="A791" s="175" t="s">
        <v>2035</v>
      </c>
      <c r="B791" s="175" t="s">
        <v>2576</v>
      </c>
      <c r="C791" s="175" t="s">
        <v>2577</v>
      </c>
      <c r="D791" s="175" t="s">
        <v>2577</v>
      </c>
      <c r="E791" s="175" t="s">
        <v>1871</v>
      </c>
    </row>
    <row r="792" spans="1:5" ht="16.5" x14ac:dyDescent="0.3">
      <c r="A792" s="175" t="s">
        <v>2035</v>
      </c>
      <c r="B792" s="175" t="s">
        <v>2578</v>
      </c>
      <c r="C792" s="175" t="s">
        <v>2579</v>
      </c>
      <c r="D792" s="175" t="s">
        <v>2579</v>
      </c>
      <c r="E792" s="175" t="s">
        <v>1942</v>
      </c>
    </row>
    <row r="793" spans="1:5" ht="16.5" x14ac:dyDescent="0.3">
      <c r="A793" s="175" t="s">
        <v>2035</v>
      </c>
      <c r="B793" s="175" t="s">
        <v>2580</v>
      </c>
      <c r="C793" s="175" t="s">
        <v>2581</v>
      </c>
      <c r="D793" s="175" t="s">
        <v>2581</v>
      </c>
      <c r="E793" s="175" t="s">
        <v>1810</v>
      </c>
    </row>
    <row r="794" spans="1:5" ht="16.5" x14ac:dyDescent="0.3">
      <c r="A794" s="175" t="s">
        <v>2035</v>
      </c>
      <c r="B794" s="175" t="s">
        <v>2582</v>
      </c>
      <c r="C794" s="175" t="s">
        <v>2583</v>
      </c>
      <c r="D794" s="175" t="s">
        <v>2583</v>
      </c>
      <c r="E794" s="175" t="s">
        <v>1830</v>
      </c>
    </row>
    <row r="795" spans="1:5" ht="16.5" x14ac:dyDescent="0.3">
      <c r="A795" s="175" t="s">
        <v>2035</v>
      </c>
      <c r="B795" s="175" t="s">
        <v>2584</v>
      </c>
      <c r="C795" s="175" t="s">
        <v>2585</v>
      </c>
      <c r="D795" s="175" t="s">
        <v>2585</v>
      </c>
      <c r="E795" s="175" t="s">
        <v>1859</v>
      </c>
    </row>
    <row r="796" spans="1:5" ht="16.5" x14ac:dyDescent="0.3">
      <c r="A796" s="175" t="s">
        <v>2035</v>
      </c>
      <c r="B796" s="175" t="s">
        <v>2586</v>
      </c>
      <c r="C796" s="175" t="s">
        <v>2587</v>
      </c>
      <c r="D796" s="175" t="s">
        <v>2587</v>
      </c>
      <c r="E796" s="175" t="s">
        <v>1991</v>
      </c>
    </row>
    <row r="797" spans="1:5" ht="16.5" x14ac:dyDescent="0.3">
      <c r="A797" s="175" t="s">
        <v>2035</v>
      </c>
      <c r="B797" s="175" t="s">
        <v>2588</v>
      </c>
      <c r="C797" s="175" t="s">
        <v>2589</v>
      </c>
      <c r="D797" s="175" t="s">
        <v>2589</v>
      </c>
      <c r="E797" s="175" t="s">
        <v>1832</v>
      </c>
    </row>
    <row r="798" spans="1:5" ht="16.5" x14ac:dyDescent="0.3">
      <c r="A798" s="175" t="s">
        <v>2035</v>
      </c>
      <c r="B798" s="175" t="s">
        <v>2590</v>
      </c>
      <c r="C798" s="175" t="s">
        <v>2591</v>
      </c>
      <c r="D798" s="175" t="s">
        <v>2591</v>
      </c>
      <c r="E798" s="175" t="s">
        <v>2034</v>
      </c>
    </row>
    <row r="799" spans="1:5" ht="16.5" x14ac:dyDescent="0.3">
      <c r="A799" s="175" t="s">
        <v>2035</v>
      </c>
      <c r="B799" s="175" t="s">
        <v>2592</v>
      </c>
      <c r="C799" s="175" t="s">
        <v>2593</v>
      </c>
      <c r="D799" s="175" t="s">
        <v>2593</v>
      </c>
      <c r="E799" s="175" t="s">
        <v>2000</v>
      </c>
    </row>
    <row r="800" spans="1:5" ht="16.5" x14ac:dyDescent="0.3">
      <c r="A800" s="175" t="s">
        <v>2035</v>
      </c>
      <c r="B800" s="175" t="s">
        <v>2594</v>
      </c>
      <c r="C800" s="175" t="s">
        <v>2595</v>
      </c>
      <c r="D800" s="175" t="s">
        <v>2595</v>
      </c>
      <c r="E800" s="175" t="s">
        <v>1987</v>
      </c>
    </row>
    <row r="801" spans="1:5" ht="16.5" x14ac:dyDescent="0.3">
      <c r="A801" s="175" t="s">
        <v>2035</v>
      </c>
      <c r="B801" s="175" t="s">
        <v>2596</v>
      </c>
      <c r="C801" s="175" t="s">
        <v>2597</v>
      </c>
      <c r="D801" s="175" t="s">
        <v>2597</v>
      </c>
      <c r="E801" s="175" t="s">
        <v>1841</v>
      </c>
    </row>
    <row r="802" spans="1:5" ht="16.5" x14ac:dyDescent="0.3">
      <c r="A802" s="175" t="s">
        <v>2035</v>
      </c>
      <c r="B802" s="175" t="s">
        <v>2598</v>
      </c>
      <c r="C802" s="175" t="s">
        <v>2599</v>
      </c>
      <c r="D802" s="175" t="s">
        <v>2599</v>
      </c>
      <c r="E802" s="175" t="s">
        <v>1932</v>
      </c>
    </row>
    <row r="803" spans="1:5" ht="16.5" x14ac:dyDescent="0.3">
      <c r="A803" s="175" t="s">
        <v>2035</v>
      </c>
      <c r="B803" s="175" t="s">
        <v>2600</v>
      </c>
      <c r="C803" s="175" t="s">
        <v>2601</v>
      </c>
      <c r="D803" s="175" t="s">
        <v>2601</v>
      </c>
      <c r="E803" s="175" t="s">
        <v>1797</v>
      </c>
    </row>
    <row r="804" spans="1:5" ht="16.5" x14ac:dyDescent="0.3">
      <c r="A804" s="175" t="s">
        <v>2035</v>
      </c>
      <c r="B804" s="175" t="s">
        <v>2602</v>
      </c>
      <c r="C804" s="175" t="s">
        <v>2603</v>
      </c>
      <c r="D804" s="175" t="s">
        <v>2603</v>
      </c>
      <c r="E804" s="175" t="s">
        <v>1813</v>
      </c>
    </row>
    <row r="805" spans="1:5" ht="16.5" x14ac:dyDescent="0.3">
      <c r="A805" s="175" t="s">
        <v>2035</v>
      </c>
      <c r="B805" s="175" t="s">
        <v>2604</v>
      </c>
      <c r="C805" s="175" t="s">
        <v>2605</v>
      </c>
      <c r="D805" s="175" t="s">
        <v>2605</v>
      </c>
      <c r="E805" s="175" t="s">
        <v>1936</v>
      </c>
    </row>
    <row r="806" spans="1:5" ht="16.5" x14ac:dyDescent="0.3">
      <c r="A806" s="175" t="s">
        <v>2035</v>
      </c>
      <c r="B806" s="175" t="s">
        <v>2606</v>
      </c>
      <c r="C806" s="175" t="s">
        <v>2607</v>
      </c>
      <c r="D806" s="175" t="s">
        <v>2607</v>
      </c>
      <c r="E806" s="175" t="s">
        <v>1926</v>
      </c>
    </row>
    <row r="807" spans="1:5" ht="16.5" x14ac:dyDescent="0.3">
      <c r="A807" s="175" t="s">
        <v>2035</v>
      </c>
      <c r="B807" s="175" t="s">
        <v>2608</v>
      </c>
      <c r="C807" s="175" t="s">
        <v>2609</v>
      </c>
      <c r="D807" s="175" t="s">
        <v>2609</v>
      </c>
      <c r="E807" s="175" t="s">
        <v>1906</v>
      </c>
    </row>
    <row r="808" spans="1:5" ht="16.5" x14ac:dyDescent="0.3">
      <c r="A808" s="175" t="s">
        <v>2035</v>
      </c>
      <c r="B808" s="175" t="s">
        <v>2610</v>
      </c>
      <c r="C808" s="175" t="s">
        <v>2611</v>
      </c>
      <c r="D808" s="175" t="s">
        <v>2611</v>
      </c>
      <c r="E808" s="175" t="s">
        <v>1899</v>
      </c>
    </row>
    <row r="809" spans="1:5" ht="16.5" x14ac:dyDescent="0.3">
      <c r="A809" s="175" t="s">
        <v>2035</v>
      </c>
      <c r="B809" s="175" t="s">
        <v>2612</v>
      </c>
      <c r="C809" s="175" t="s">
        <v>2613</v>
      </c>
      <c r="D809" s="175" t="s">
        <v>2613</v>
      </c>
      <c r="E809" s="175" t="s">
        <v>2012</v>
      </c>
    </row>
    <row r="810" spans="1:5" ht="16.5" x14ac:dyDescent="0.3">
      <c r="A810" s="175" t="s">
        <v>2035</v>
      </c>
      <c r="B810" s="175" t="s">
        <v>2614</v>
      </c>
      <c r="C810" s="175" t="s">
        <v>2615</v>
      </c>
      <c r="D810" s="175" t="s">
        <v>2615</v>
      </c>
      <c r="E810" s="175" t="s">
        <v>208</v>
      </c>
    </row>
    <row r="811" spans="1:5" ht="16.5" x14ac:dyDescent="0.3">
      <c r="A811" s="175" t="s">
        <v>2035</v>
      </c>
      <c r="B811" s="175" t="s">
        <v>2616</v>
      </c>
      <c r="C811" s="175" t="s">
        <v>2617</v>
      </c>
      <c r="D811" s="175" t="s">
        <v>2617</v>
      </c>
      <c r="E811" s="175" t="s">
        <v>2027</v>
      </c>
    </row>
    <row r="812" spans="1:5" ht="16.5" x14ac:dyDescent="0.3">
      <c r="A812" s="175" t="s">
        <v>2035</v>
      </c>
      <c r="B812" s="175" t="s">
        <v>2618</v>
      </c>
      <c r="C812" s="175" t="s">
        <v>2619</v>
      </c>
      <c r="D812" s="175" t="s">
        <v>2619</v>
      </c>
      <c r="E812" s="175" t="s">
        <v>2030</v>
      </c>
    </row>
    <row r="813" spans="1:5" ht="16.5" x14ac:dyDescent="0.3">
      <c r="A813" s="175" t="s">
        <v>2035</v>
      </c>
      <c r="B813" s="175" t="s">
        <v>2620</v>
      </c>
      <c r="C813" s="175" t="s">
        <v>2621</v>
      </c>
      <c r="D813" s="175" t="s">
        <v>2621</v>
      </c>
      <c r="E813" s="175" t="s">
        <v>1908</v>
      </c>
    </row>
    <row r="814" spans="1:5" ht="16.5" x14ac:dyDescent="0.3">
      <c r="A814" s="175" t="s">
        <v>2035</v>
      </c>
      <c r="B814" s="175" t="s">
        <v>2622</v>
      </c>
      <c r="C814" s="175" t="s">
        <v>2623</v>
      </c>
      <c r="D814" s="175" t="s">
        <v>2623</v>
      </c>
      <c r="E814" s="175" t="s">
        <v>1823</v>
      </c>
    </row>
    <row r="815" spans="1:5" ht="16.5" x14ac:dyDescent="0.3">
      <c r="A815" s="175" t="s">
        <v>2035</v>
      </c>
      <c r="B815" s="175" t="s">
        <v>2624</v>
      </c>
      <c r="C815" s="175" t="s">
        <v>2625</v>
      </c>
      <c r="D815" s="175" t="s">
        <v>2625</v>
      </c>
      <c r="E815" s="175" t="s">
        <v>1863</v>
      </c>
    </row>
    <row r="816" spans="1:5" ht="16.5" x14ac:dyDescent="0.3">
      <c r="A816" s="175" t="s">
        <v>2035</v>
      </c>
      <c r="B816" s="175" t="s">
        <v>2626</v>
      </c>
      <c r="C816" s="175" t="s">
        <v>2627</v>
      </c>
      <c r="D816" s="175" t="s">
        <v>2627</v>
      </c>
      <c r="E816" s="175" t="s">
        <v>1808</v>
      </c>
    </row>
    <row r="817" spans="1:5" ht="16.5" x14ac:dyDescent="0.3">
      <c r="A817" s="175" t="s">
        <v>2035</v>
      </c>
      <c r="B817" s="175" t="s">
        <v>2628</v>
      </c>
      <c r="C817" s="175" t="s">
        <v>2629</v>
      </c>
      <c r="D817" s="175" t="s">
        <v>2629</v>
      </c>
      <c r="E817" s="175" t="s">
        <v>1956</v>
      </c>
    </row>
    <row r="818" spans="1:5" ht="16.5" x14ac:dyDescent="0.3">
      <c r="A818" s="175" t="s">
        <v>2035</v>
      </c>
      <c r="B818" s="175" t="s">
        <v>2630</v>
      </c>
      <c r="C818" s="175" t="s">
        <v>2631</v>
      </c>
      <c r="D818" s="175" t="s">
        <v>2631</v>
      </c>
      <c r="E818" s="175" t="s">
        <v>1883</v>
      </c>
    </row>
    <row r="819" spans="1:5" ht="16.5" x14ac:dyDescent="0.3">
      <c r="A819" s="175" t="s">
        <v>2035</v>
      </c>
      <c r="B819" s="175" t="s">
        <v>2632</v>
      </c>
      <c r="C819" s="175" t="s">
        <v>2633</v>
      </c>
      <c r="D819" s="175" t="s">
        <v>2633</v>
      </c>
      <c r="E819" s="175" t="s">
        <v>1806</v>
      </c>
    </row>
    <row r="820" spans="1:5" ht="16.5" x14ac:dyDescent="0.3">
      <c r="A820" s="175" t="s">
        <v>2035</v>
      </c>
      <c r="B820" s="175" t="s">
        <v>2634</v>
      </c>
      <c r="C820" s="175" t="s">
        <v>2635</v>
      </c>
      <c r="D820" s="175" t="s">
        <v>2635</v>
      </c>
      <c r="E820" s="175" t="s">
        <v>1887</v>
      </c>
    </row>
    <row r="821" spans="1:5" ht="16.5" x14ac:dyDescent="0.3">
      <c r="A821" s="175" t="s">
        <v>2035</v>
      </c>
      <c r="B821" s="175" t="s">
        <v>2636</v>
      </c>
      <c r="C821" s="175" t="s">
        <v>2637</v>
      </c>
      <c r="D821" s="175" t="s">
        <v>2637</v>
      </c>
      <c r="E821" s="175" t="s">
        <v>1985</v>
      </c>
    </row>
    <row r="822" spans="1:5" ht="16.5" x14ac:dyDescent="0.3">
      <c r="A822" s="175" t="s">
        <v>2035</v>
      </c>
      <c r="B822" s="175" t="s">
        <v>2638</v>
      </c>
      <c r="C822" s="175" t="s">
        <v>2639</v>
      </c>
      <c r="D822" s="175" t="s">
        <v>2639</v>
      </c>
      <c r="E822" s="175" t="s">
        <v>2006</v>
      </c>
    </row>
    <row r="823" spans="1:5" ht="16.5" x14ac:dyDescent="0.3">
      <c r="A823" s="175" t="s">
        <v>2035</v>
      </c>
      <c r="B823" s="175" t="s">
        <v>2640</v>
      </c>
      <c r="C823" s="175" t="s">
        <v>2641</v>
      </c>
      <c r="D823" s="175" t="s">
        <v>2641</v>
      </c>
      <c r="E823" s="175" t="s">
        <v>1849</v>
      </c>
    </row>
    <row r="824" spans="1:5" ht="16.5" x14ac:dyDescent="0.3">
      <c r="A824" s="175" t="s">
        <v>2035</v>
      </c>
      <c r="B824" s="175" t="s">
        <v>2642</v>
      </c>
      <c r="C824" s="175" t="s">
        <v>2643</v>
      </c>
      <c r="D824" s="175" t="s">
        <v>2643</v>
      </c>
      <c r="E824" s="175" t="s">
        <v>1819</v>
      </c>
    </row>
    <row r="825" spans="1:5" ht="16.5" x14ac:dyDescent="0.3">
      <c r="A825" s="175" t="s">
        <v>2035</v>
      </c>
      <c r="B825" s="175" t="s">
        <v>2644</v>
      </c>
      <c r="C825" s="175" t="s">
        <v>2645</v>
      </c>
      <c r="D825" s="175" t="s">
        <v>2645</v>
      </c>
      <c r="E825" s="175" t="s">
        <v>174</v>
      </c>
    </row>
    <row r="826" spans="1:5" ht="16.5" x14ac:dyDescent="0.3">
      <c r="A826" s="175" t="s">
        <v>2035</v>
      </c>
      <c r="B826" s="175" t="s">
        <v>2646</v>
      </c>
      <c r="C826" s="175" t="s">
        <v>2647</v>
      </c>
      <c r="D826" s="175" t="s">
        <v>2647</v>
      </c>
      <c r="E826" s="175" t="s">
        <v>1971</v>
      </c>
    </row>
    <row r="827" spans="1:5" ht="16.5" x14ac:dyDescent="0.3">
      <c r="A827" s="175" t="s">
        <v>2035</v>
      </c>
      <c r="B827" s="175" t="s">
        <v>2648</v>
      </c>
      <c r="C827" s="175" t="s">
        <v>2649</v>
      </c>
      <c r="D827" s="175" t="s">
        <v>2649</v>
      </c>
      <c r="E827" s="175" t="s">
        <v>1910</v>
      </c>
    </row>
    <row r="828" spans="1:5" ht="16.5" x14ac:dyDescent="0.3">
      <c r="A828" s="175" t="s">
        <v>2035</v>
      </c>
      <c r="B828" s="175" t="s">
        <v>2650</v>
      </c>
      <c r="C828" s="175" t="s">
        <v>2651</v>
      </c>
      <c r="D828" s="175" t="s">
        <v>2651</v>
      </c>
      <c r="E828" s="175" t="s">
        <v>1918</v>
      </c>
    </row>
    <row r="829" spans="1:5" ht="16.5" x14ac:dyDescent="0.3">
      <c r="A829" s="175" t="s">
        <v>2035</v>
      </c>
      <c r="B829" s="175" t="s">
        <v>2652</v>
      </c>
      <c r="C829" s="175" t="s">
        <v>2653</v>
      </c>
      <c r="D829" s="175" t="s">
        <v>2653</v>
      </c>
      <c r="E829" s="175" t="s">
        <v>1967</v>
      </c>
    </row>
    <row r="830" spans="1:5" ht="16.5" x14ac:dyDescent="0.3">
      <c r="A830" s="175" t="s">
        <v>2035</v>
      </c>
      <c r="B830" s="175" t="s">
        <v>2654</v>
      </c>
      <c r="C830" s="175" t="s">
        <v>2655</v>
      </c>
      <c r="D830" s="175" t="s">
        <v>2655</v>
      </c>
      <c r="E830" s="175" t="s">
        <v>1981</v>
      </c>
    </row>
    <row r="831" spans="1:5" ht="16.5" x14ac:dyDescent="0.3">
      <c r="A831" s="175" t="s">
        <v>2035</v>
      </c>
      <c r="B831" s="175" t="s">
        <v>2656</v>
      </c>
      <c r="C831" s="175" t="s">
        <v>2657</v>
      </c>
      <c r="D831" s="175" t="s">
        <v>2657</v>
      </c>
      <c r="E831" s="175" t="s">
        <v>1893</v>
      </c>
    </row>
    <row r="832" spans="1:5" ht="16.5" x14ac:dyDescent="0.3">
      <c r="A832" s="175" t="s">
        <v>2035</v>
      </c>
      <c r="B832" s="175" t="s">
        <v>2658</v>
      </c>
      <c r="C832" s="175" t="s">
        <v>2659</v>
      </c>
      <c r="D832" s="175" t="s">
        <v>2659</v>
      </c>
      <c r="E832" s="175" t="s">
        <v>1975</v>
      </c>
    </row>
    <row r="833" spans="1:5" ht="16.5" x14ac:dyDescent="0.3">
      <c r="A833" s="175" t="s">
        <v>2035</v>
      </c>
      <c r="B833" s="175" t="s">
        <v>2660</v>
      </c>
      <c r="C833" s="175" t="s">
        <v>2659</v>
      </c>
      <c r="D833" s="175" t="s">
        <v>2659</v>
      </c>
      <c r="E833" s="175" t="s">
        <v>1916</v>
      </c>
    </row>
    <row r="834" spans="1:5" ht="16.5" x14ac:dyDescent="0.3">
      <c r="A834" s="175" t="s">
        <v>2035</v>
      </c>
      <c r="B834" s="175" t="s">
        <v>2661</v>
      </c>
      <c r="C834" s="175" t="s">
        <v>2662</v>
      </c>
      <c r="D834" s="175" t="s">
        <v>2662</v>
      </c>
      <c r="E834" s="175" t="s">
        <v>1867</v>
      </c>
    </row>
    <row r="835" spans="1:5" ht="16.5" x14ac:dyDescent="0.3">
      <c r="A835" s="175" t="s">
        <v>2035</v>
      </c>
      <c r="B835" s="175" t="s">
        <v>2663</v>
      </c>
      <c r="C835" s="175" t="s">
        <v>2664</v>
      </c>
      <c r="D835" s="175" t="s">
        <v>2664</v>
      </c>
      <c r="E835" s="175" t="s">
        <v>1795</v>
      </c>
    </row>
    <row r="836" spans="1:5" ht="16.5" x14ac:dyDescent="0.3">
      <c r="A836" s="175" t="s">
        <v>2035</v>
      </c>
      <c r="B836" s="175" t="s">
        <v>2665</v>
      </c>
      <c r="C836" s="175" t="s">
        <v>2666</v>
      </c>
      <c r="D836" s="175" t="s">
        <v>2666</v>
      </c>
      <c r="E836" s="175" t="s">
        <v>1979</v>
      </c>
    </row>
    <row r="837" spans="1:5" ht="16.5" x14ac:dyDescent="0.3">
      <c r="A837" s="175" t="s">
        <v>2035</v>
      </c>
      <c r="B837" s="175" t="s">
        <v>2667</v>
      </c>
      <c r="C837" s="175" t="s">
        <v>2668</v>
      </c>
      <c r="D837" s="175" t="s">
        <v>2668</v>
      </c>
      <c r="E837" s="175" t="s">
        <v>1924</v>
      </c>
    </row>
    <row r="838" spans="1:5" ht="16.5" x14ac:dyDescent="0.3">
      <c r="A838" s="175" t="s">
        <v>2035</v>
      </c>
      <c r="B838" s="175" t="s">
        <v>2669</v>
      </c>
      <c r="C838" s="175" t="s">
        <v>2670</v>
      </c>
      <c r="D838" s="175" t="s">
        <v>2670</v>
      </c>
      <c r="E838" s="175" t="s">
        <v>1838</v>
      </c>
    </row>
    <row r="839" spans="1:5" ht="16.5" x14ac:dyDescent="0.3">
      <c r="A839" s="175" t="s">
        <v>2035</v>
      </c>
      <c r="B839" s="175" t="s">
        <v>2671</v>
      </c>
      <c r="C839" s="175" t="s">
        <v>2672</v>
      </c>
      <c r="D839" s="175" t="s">
        <v>2672</v>
      </c>
      <c r="E839" s="175" t="s">
        <v>1959</v>
      </c>
    </row>
    <row r="840" spans="1:5" ht="16.5" x14ac:dyDescent="0.3">
      <c r="A840" s="175" t="s">
        <v>2035</v>
      </c>
      <c r="B840" s="175" t="s">
        <v>2673</v>
      </c>
      <c r="C840" s="175" t="s">
        <v>2674</v>
      </c>
      <c r="D840" s="175" t="s">
        <v>2674</v>
      </c>
      <c r="E840" s="175" t="s">
        <v>2014</v>
      </c>
    </row>
    <row r="841" spans="1:5" ht="16.5" x14ac:dyDescent="0.3">
      <c r="A841" s="175" t="s">
        <v>2035</v>
      </c>
      <c r="B841" s="175" t="s">
        <v>245</v>
      </c>
      <c r="C841" s="175" t="s">
        <v>246</v>
      </c>
      <c r="D841" s="175" t="s">
        <v>246</v>
      </c>
      <c r="E841" s="175" t="s">
        <v>212</v>
      </c>
    </row>
    <row r="842" spans="1:5" ht="16.5" x14ac:dyDescent="0.3">
      <c r="A842" s="175" t="s">
        <v>2035</v>
      </c>
      <c r="B842" s="175" t="s">
        <v>2675</v>
      </c>
      <c r="C842" s="175" t="s">
        <v>2676</v>
      </c>
      <c r="D842" s="175" t="s">
        <v>2676</v>
      </c>
      <c r="E842" s="175" t="s">
        <v>1948</v>
      </c>
    </row>
    <row r="843" spans="1:5" ht="16.5" x14ac:dyDescent="0.3">
      <c r="A843" s="175" t="s">
        <v>2035</v>
      </c>
      <c r="B843" s="175" t="s">
        <v>2677</v>
      </c>
      <c r="C843" s="175" t="s">
        <v>2678</v>
      </c>
      <c r="D843" s="175" t="s">
        <v>2678</v>
      </c>
      <c r="E843" s="175" t="s">
        <v>1920</v>
      </c>
    </row>
    <row r="844" spans="1:5" ht="16.5" x14ac:dyDescent="0.3">
      <c r="A844" s="175" t="s">
        <v>2035</v>
      </c>
      <c r="B844" s="175" t="s">
        <v>2679</v>
      </c>
      <c r="C844" s="175" t="s">
        <v>2680</v>
      </c>
      <c r="D844" s="175" t="s">
        <v>2680</v>
      </c>
      <c r="E844" s="175" t="s">
        <v>1829</v>
      </c>
    </row>
    <row r="845" spans="1:5" ht="16.5" x14ac:dyDescent="0.3">
      <c r="A845" s="175" t="s">
        <v>2035</v>
      </c>
      <c r="B845" s="175" t="s">
        <v>2681</v>
      </c>
      <c r="C845" s="175" t="s">
        <v>2682</v>
      </c>
      <c r="D845" s="175" t="s">
        <v>2682</v>
      </c>
      <c r="E845" s="175" t="s">
        <v>1930</v>
      </c>
    </row>
    <row r="846" spans="1:5" ht="16.5" x14ac:dyDescent="0.3">
      <c r="A846" s="175" t="s">
        <v>2035</v>
      </c>
      <c r="B846" s="175" t="s">
        <v>2683</v>
      </c>
      <c r="C846" s="175" t="s">
        <v>2684</v>
      </c>
      <c r="D846" s="175" t="s">
        <v>2684</v>
      </c>
      <c r="E846" s="175" t="s">
        <v>1834</v>
      </c>
    </row>
    <row r="847" spans="1:5" ht="16.5" x14ac:dyDescent="0.3">
      <c r="A847" s="175" t="s">
        <v>2035</v>
      </c>
      <c r="B847" s="175" t="s">
        <v>2685</v>
      </c>
      <c r="C847" s="175" t="s">
        <v>2686</v>
      </c>
      <c r="D847" s="175" t="s">
        <v>2686</v>
      </c>
      <c r="E847" s="175" t="s">
        <v>1804</v>
      </c>
    </row>
    <row r="848" spans="1:5" ht="16.5" x14ac:dyDescent="0.3">
      <c r="A848" s="175" t="s">
        <v>2035</v>
      </c>
      <c r="B848" s="175" t="s">
        <v>2687</v>
      </c>
      <c r="C848" s="175" t="s">
        <v>2688</v>
      </c>
      <c r="D848" s="175" t="s">
        <v>2688</v>
      </c>
      <c r="E848" s="175" t="s">
        <v>1855</v>
      </c>
    </row>
    <row r="849" spans="1:5" ht="16.5" x14ac:dyDescent="0.3">
      <c r="A849" s="175" t="s">
        <v>2035</v>
      </c>
      <c r="B849" s="175" t="s">
        <v>2689</v>
      </c>
      <c r="C849" s="175" t="s">
        <v>2690</v>
      </c>
      <c r="D849" s="175" t="s">
        <v>2690</v>
      </c>
      <c r="E849" s="175" t="s">
        <v>1821</v>
      </c>
    </row>
    <row r="850" spans="1:5" ht="16.5" x14ac:dyDescent="0.3">
      <c r="A850" s="175" t="s">
        <v>2035</v>
      </c>
      <c r="B850" s="175" t="s">
        <v>2691</v>
      </c>
      <c r="C850" s="175" t="s">
        <v>2692</v>
      </c>
      <c r="D850" s="175" t="s">
        <v>2692</v>
      </c>
      <c r="E850" s="175" t="s">
        <v>169</v>
      </c>
    </row>
    <row r="851" spans="1:5" ht="16.5" x14ac:dyDescent="0.3">
      <c r="A851" s="175" t="s">
        <v>2035</v>
      </c>
      <c r="B851" s="175" t="s">
        <v>247</v>
      </c>
      <c r="C851" s="175" t="s">
        <v>248</v>
      </c>
      <c r="D851" s="175" t="s">
        <v>248</v>
      </c>
      <c r="E851" s="175" t="s">
        <v>211</v>
      </c>
    </row>
    <row r="852" spans="1:5" ht="16.5" x14ac:dyDescent="0.3">
      <c r="A852" s="175" t="s">
        <v>2035</v>
      </c>
      <c r="B852" s="175" t="s">
        <v>2693</v>
      </c>
      <c r="C852" s="175" t="s">
        <v>2694</v>
      </c>
      <c r="D852" s="175" t="s">
        <v>2694</v>
      </c>
      <c r="E852" s="175" t="s">
        <v>1802</v>
      </c>
    </row>
    <row r="853" spans="1:5" ht="16.5" x14ac:dyDescent="0.3">
      <c r="A853" s="175" t="s">
        <v>2035</v>
      </c>
      <c r="B853" s="175" t="s">
        <v>2695</v>
      </c>
      <c r="C853" s="175" t="s">
        <v>2696</v>
      </c>
      <c r="D853" s="175" t="s">
        <v>2696</v>
      </c>
      <c r="E853" s="175" t="s">
        <v>213</v>
      </c>
    </row>
    <row r="854" spans="1:5" ht="16.5" x14ac:dyDescent="0.3">
      <c r="A854" s="175" t="s">
        <v>2035</v>
      </c>
      <c r="B854" s="175" t="s">
        <v>2697</v>
      </c>
      <c r="C854" s="175" t="s">
        <v>2698</v>
      </c>
      <c r="D854" s="175" t="s">
        <v>2698</v>
      </c>
      <c r="E854" s="175" t="s">
        <v>1836</v>
      </c>
    </row>
    <row r="855" spans="1:5" ht="16.5" x14ac:dyDescent="0.3">
      <c r="A855" s="175" t="s">
        <v>2035</v>
      </c>
      <c r="B855" s="175" t="s">
        <v>2699</v>
      </c>
      <c r="C855" s="175" t="s">
        <v>2700</v>
      </c>
      <c r="D855" s="175" t="s">
        <v>2700</v>
      </c>
      <c r="E855" s="175" t="s">
        <v>1897</v>
      </c>
    </row>
    <row r="856" spans="1:5" ht="16.5" x14ac:dyDescent="0.3">
      <c r="A856" s="175" t="s">
        <v>2035</v>
      </c>
      <c r="B856" s="175" t="s">
        <v>2701</v>
      </c>
      <c r="C856" s="175" t="s">
        <v>2702</v>
      </c>
      <c r="D856" s="175" t="s">
        <v>2702</v>
      </c>
      <c r="E856" s="175" t="s">
        <v>1879</v>
      </c>
    </row>
    <row r="857" spans="1:5" ht="16.5" x14ac:dyDescent="0.3">
      <c r="A857" s="175" t="s">
        <v>2035</v>
      </c>
      <c r="B857" s="175" t="s">
        <v>2703</v>
      </c>
      <c r="C857" s="175" t="s">
        <v>2704</v>
      </c>
      <c r="D857" s="175" t="s">
        <v>2704</v>
      </c>
      <c r="E857" s="175" t="s">
        <v>2029</v>
      </c>
    </row>
    <row r="858" spans="1:5" ht="16.5" x14ac:dyDescent="0.3">
      <c r="A858" s="175" t="s">
        <v>2035</v>
      </c>
      <c r="B858" s="175" t="s">
        <v>2705</v>
      </c>
      <c r="C858" s="175" t="s">
        <v>2706</v>
      </c>
      <c r="D858" s="175" t="s">
        <v>2706</v>
      </c>
      <c r="E858" s="175" t="s">
        <v>1857</v>
      </c>
    </row>
    <row r="859" spans="1:5" ht="16.5" x14ac:dyDescent="0.3">
      <c r="A859" s="175" t="s">
        <v>2035</v>
      </c>
      <c r="B859" s="175" t="s">
        <v>2707</v>
      </c>
      <c r="C859" s="175" t="s">
        <v>2708</v>
      </c>
      <c r="D859" s="175" t="s">
        <v>2708</v>
      </c>
      <c r="E859" s="175" t="s">
        <v>1961</v>
      </c>
    </row>
    <row r="860" spans="1:5" ht="16.5" x14ac:dyDescent="0.3">
      <c r="A860" s="175" t="s">
        <v>2035</v>
      </c>
      <c r="B860" s="175" t="s">
        <v>2709</v>
      </c>
      <c r="C860" s="175" t="s">
        <v>2710</v>
      </c>
      <c r="D860" s="175" t="s">
        <v>2710</v>
      </c>
      <c r="E860" s="175" t="s">
        <v>1843</v>
      </c>
    </row>
    <row r="861" spans="1:5" ht="16.5" x14ac:dyDescent="0.3">
      <c r="A861" s="175" t="s">
        <v>2035</v>
      </c>
      <c r="B861" s="175" t="s">
        <v>2711</v>
      </c>
      <c r="C861" s="175" t="s">
        <v>2712</v>
      </c>
      <c r="D861" s="175" t="s">
        <v>2712</v>
      </c>
      <c r="E861" s="175" t="s">
        <v>1952</v>
      </c>
    </row>
    <row r="862" spans="1:5" ht="16.5" x14ac:dyDescent="0.3">
      <c r="A862" s="175" t="s">
        <v>2035</v>
      </c>
      <c r="B862" s="175" t="s">
        <v>2713</v>
      </c>
      <c r="C862" s="175" t="s">
        <v>2714</v>
      </c>
      <c r="D862" s="175" t="s">
        <v>2714</v>
      </c>
      <c r="E862" s="175" t="s">
        <v>1861</v>
      </c>
    </row>
    <row r="863" spans="1:5" ht="16.5" x14ac:dyDescent="0.3">
      <c r="A863" s="175" t="s">
        <v>2035</v>
      </c>
      <c r="B863" s="175" t="s">
        <v>2715</v>
      </c>
      <c r="C863" s="175" t="s">
        <v>2716</v>
      </c>
      <c r="D863" s="175" t="s">
        <v>2716</v>
      </c>
      <c r="E863" s="175" t="s">
        <v>209</v>
      </c>
    </row>
    <row r="864" spans="1:5" ht="16.5" x14ac:dyDescent="0.3">
      <c r="A864" s="175" t="s">
        <v>2035</v>
      </c>
      <c r="B864" s="175" t="s">
        <v>2717</v>
      </c>
      <c r="C864" s="175" t="s">
        <v>2718</v>
      </c>
      <c r="D864" s="175" t="s">
        <v>2718</v>
      </c>
      <c r="E864" s="175" t="s">
        <v>2023</v>
      </c>
    </row>
    <row r="865" spans="1:5" ht="16.5" x14ac:dyDescent="0.3">
      <c r="A865" s="175" t="s">
        <v>2035</v>
      </c>
      <c r="B865" s="175" t="s">
        <v>2719</v>
      </c>
      <c r="C865" s="175" t="s">
        <v>2720</v>
      </c>
      <c r="D865" s="175" t="s">
        <v>2720</v>
      </c>
      <c r="E865" s="175" t="s">
        <v>2032</v>
      </c>
    </row>
    <row r="866" spans="1:5" ht="16.5" x14ac:dyDescent="0.3">
      <c r="A866" s="175" t="s">
        <v>2035</v>
      </c>
      <c r="B866" s="175" t="s">
        <v>2721</v>
      </c>
      <c r="C866" s="175" t="s">
        <v>2722</v>
      </c>
      <c r="D866" s="175" t="s">
        <v>2722</v>
      </c>
      <c r="E866" s="175" t="s">
        <v>1801</v>
      </c>
    </row>
    <row r="867" spans="1:5" ht="16.5" x14ac:dyDescent="0.3">
      <c r="A867" s="175" t="s">
        <v>2035</v>
      </c>
      <c r="B867" s="175" t="s">
        <v>2723</v>
      </c>
      <c r="C867" s="175" t="s">
        <v>2724</v>
      </c>
      <c r="D867" s="175" t="s">
        <v>2724</v>
      </c>
      <c r="E867" s="175" t="s">
        <v>207</v>
      </c>
    </row>
    <row r="868" spans="1:5" ht="16.5" x14ac:dyDescent="0.3">
      <c r="A868" s="175" t="s">
        <v>2035</v>
      </c>
      <c r="B868" s="175" t="s">
        <v>2725</v>
      </c>
      <c r="C868" s="175" t="s">
        <v>2726</v>
      </c>
      <c r="D868" s="175" t="s">
        <v>2726</v>
      </c>
      <c r="E868" s="175" t="s">
        <v>190</v>
      </c>
    </row>
    <row r="869" spans="1:5" ht="16.5" x14ac:dyDescent="0.3">
      <c r="A869" s="175" t="s">
        <v>2035</v>
      </c>
      <c r="B869" s="175" t="s">
        <v>2727</v>
      </c>
      <c r="C869" s="175" t="s">
        <v>2728</v>
      </c>
      <c r="D869" s="175" t="s">
        <v>2728</v>
      </c>
      <c r="E869" s="175" t="s">
        <v>1973</v>
      </c>
    </row>
    <row r="870" spans="1:5" ht="16.5" x14ac:dyDescent="0.3">
      <c r="A870" s="175" t="s">
        <v>2035</v>
      </c>
      <c r="B870" s="175" t="s">
        <v>2729</v>
      </c>
      <c r="C870" s="175" t="s">
        <v>2730</v>
      </c>
      <c r="D870" s="175" t="s">
        <v>2730</v>
      </c>
      <c r="E870" s="175" t="s">
        <v>1963</v>
      </c>
    </row>
    <row r="871" spans="1:5" ht="16.5" x14ac:dyDescent="0.3">
      <c r="A871" s="175" t="s">
        <v>2035</v>
      </c>
      <c r="B871" s="175" t="s">
        <v>2731</v>
      </c>
      <c r="C871" s="175" t="s">
        <v>2732</v>
      </c>
      <c r="D871" s="175" t="s">
        <v>2732</v>
      </c>
      <c r="E871" s="175" t="s">
        <v>1993</v>
      </c>
    </row>
    <row r="872" spans="1:5" ht="16.5" x14ac:dyDescent="0.3">
      <c r="A872" s="175" t="s">
        <v>2035</v>
      </c>
      <c r="B872" s="175" t="s">
        <v>2733</v>
      </c>
      <c r="C872" s="175" t="s">
        <v>2734</v>
      </c>
      <c r="D872" s="175" t="s">
        <v>2734</v>
      </c>
      <c r="E872" s="175" t="s">
        <v>1881</v>
      </c>
    </row>
    <row r="873" spans="1:5" ht="16.5" x14ac:dyDescent="0.3">
      <c r="A873" s="175" t="s">
        <v>2035</v>
      </c>
      <c r="B873" s="175" t="s">
        <v>2735</v>
      </c>
      <c r="C873" s="175" t="s">
        <v>2736</v>
      </c>
      <c r="D873" s="175" t="s">
        <v>2736</v>
      </c>
      <c r="E873" s="175" t="s">
        <v>1997</v>
      </c>
    </row>
    <row r="874" spans="1:5" ht="16.5" x14ac:dyDescent="0.3">
      <c r="A874" s="175" t="s">
        <v>2035</v>
      </c>
      <c r="B874" s="175" t="s">
        <v>2737</v>
      </c>
      <c r="C874" s="175" t="s">
        <v>2738</v>
      </c>
      <c r="D874" s="175" t="s">
        <v>2738</v>
      </c>
      <c r="E874" s="175" t="s">
        <v>1877</v>
      </c>
    </row>
    <row r="875" spans="1:5" ht="16.5" x14ac:dyDescent="0.3">
      <c r="A875" s="175" t="s">
        <v>2035</v>
      </c>
      <c r="B875" s="175" t="s">
        <v>2739</v>
      </c>
      <c r="C875" s="175" t="s">
        <v>2740</v>
      </c>
      <c r="D875" s="175" t="s">
        <v>2740</v>
      </c>
      <c r="E875" s="175" t="s">
        <v>1815</v>
      </c>
    </row>
    <row r="876" spans="1:5" ht="16.5" x14ac:dyDescent="0.3">
      <c r="A876" s="175" t="s">
        <v>2035</v>
      </c>
      <c r="B876" s="175" t="s">
        <v>2741</v>
      </c>
      <c r="C876" s="175" t="s">
        <v>2742</v>
      </c>
      <c r="D876" s="175" t="s">
        <v>2742</v>
      </c>
      <c r="E876" s="175" t="s">
        <v>1873</v>
      </c>
    </row>
    <row r="877" spans="1:5" ht="16.5" x14ac:dyDescent="0.3">
      <c r="A877" s="175" t="s">
        <v>2035</v>
      </c>
      <c r="B877" s="175" t="s">
        <v>2743</v>
      </c>
      <c r="C877" s="175" t="s">
        <v>2744</v>
      </c>
      <c r="D877" s="175" t="s">
        <v>2744</v>
      </c>
      <c r="E877" s="175" t="s">
        <v>2004</v>
      </c>
    </row>
    <row r="878" spans="1:5" ht="16.5" x14ac:dyDescent="0.3">
      <c r="A878" s="175" t="s">
        <v>2035</v>
      </c>
      <c r="B878" s="175" t="s">
        <v>2745</v>
      </c>
      <c r="C878" s="175" t="s">
        <v>2746</v>
      </c>
      <c r="D878" s="175" t="s">
        <v>2746</v>
      </c>
      <c r="E878" s="175" t="s">
        <v>1847</v>
      </c>
    </row>
    <row r="879" spans="1:5" ht="16.5" x14ac:dyDescent="0.3">
      <c r="A879" s="175" t="s">
        <v>2035</v>
      </c>
      <c r="B879" s="175" t="s">
        <v>2747</v>
      </c>
      <c r="C879" s="175" t="s">
        <v>2748</v>
      </c>
      <c r="D879" s="175" t="s">
        <v>2748</v>
      </c>
      <c r="E879" s="175" t="s">
        <v>1912</v>
      </c>
    </row>
    <row r="880" spans="1:5" ht="16.5" x14ac:dyDescent="0.3">
      <c r="A880" s="175" t="s">
        <v>2035</v>
      </c>
      <c r="B880" s="175" t="s">
        <v>2749</v>
      </c>
      <c r="C880" s="175" t="s">
        <v>2750</v>
      </c>
      <c r="D880" s="175" t="s">
        <v>2750</v>
      </c>
      <c r="E880" s="175" t="s">
        <v>166</v>
      </c>
    </row>
    <row r="881" spans="1:5" ht="16.5" x14ac:dyDescent="0.3">
      <c r="A881" s="175" t="s">
        <v>2035</v>
      </c>
      <c r="B881" s="175" t="s">
        <v>2751</v>
      </c>
      <c r="C881" s="175" t="s">
        <v>2752</v>
      </c>
      <c r="D881" s="175" t="s">
        <v>2752</v>
      </c>
      <c r="E881" s="175" t="s">
        <v>1811</v>
      </c>
    </row>
    <row r="882" spans="1:5" ht="16.5" x14ac:dyDescent="0.3">
      <c r="A882" s="175" t="s">
        <v>2035</v>
      </c>
      <c r="B882" s="175" t="s">
        <v>2753</v>
      </c>
      <c r="C882" s="175" t="s">
        <v>2754</v>
      </c>
      <c r="D882" s="175" t="s">
        <v>2754</v>
      </c>
      <c r="E882" s="175" t="s">
        <v>1938</v>
      </c>
    </row>
    <row r="883" spans="1:5" ht="16.5" x14ac:dyDescent="0.3">
      <c r="A883" s="175" t="s">
        <v>2035</v>
      </c>
      <c r="B883" s="175" t="s">
        <v>2755</v>
      </c>
      <c r="C883" s="175" t="s">
        <v>2756</v>
      </c>
      <c r="D883" s="175" t="s">
        <v>2756</v>
      </c>
      <c r="E883" s="175" t="s">
        <v>1903</v>
      </c>
    </row>
    <row r="884" spans="1:5" ht="16.5" x14ac:dyDescent="0.3">
      <c r="A884" s="175" t="s">
        <v>2035</v>
      </c>
      <c r="B884" s="175" t="s">
        <v>2757</v>
      </c>
      <c r="C884" s="175" t="s">
        <v>2758</v>
      </c>
      <c r="D884" s="175" t="s">
        <v>2758</v>
      </c>
      <c r="E884" s="175" t="s">
        <v>1853</v>
      </c>
    </row>
    <row r="885" spans="1:5" ht="16.5" x14ac:dyDescent="0.3">
      <c r="A885" s="175" t="s">
        <v>2035</v>
      </c>
      <c r="B885" s="175" t="s">
        <v>2759</v>
      </c>
      <c r="C885" s="175" t="s">
        <v>2760</v>
      </c>
      <c r="D885" s="175" t="s">
        <v>2760</v>
      </c>
      <c r="E885" s="175" t="s">
        <v>1977</v>
      </c>
    </row>
    <row r="886" spans="1:5" ht="16.5" x14ac:dyDescent="0.3">
      <c r="A886" s="175" t="s">
        <v>2035</v>
      </c>
      <c r="B886" s="175" t="s">
        <v>2761</v>
      </c>
      <c r="C886" s="175" t="s">
        <v>2762</v>
      </c>
      <c r="D886" s="175" t="s">
        <v>2762</v>
      </c>
      <c r="E886" s="175" t="s">
        <v>1851</v>
      </c>
    </row>
    <row r="887" spans="1:5" ht="16.5" x14ac:dyDescent="0.3">
      <c r="A887" s="175" t="s">
        <v>2035</v>
      </c>
      <c r="B887" s="175" t="s">
        <v>2763</v>
      </c>
      <c r="C887" s="175" t="s">
        <v>2764</v>
      </c>
      <c r="D887" s="175" t="s">
        <v>2764</v>
      </c>
      <c r="E887" s="175" t="s">
        <v>1799</v>
      </c>
    </row>
    <row r="888" spans="1:5" ht="16.5" x14ac:dyDescent="0.3">
      <c r="A888" s="175" t="s">
        <v>2035</v>
      </c>
      <c r="B888" s="175" t="s">
        <v>2765</v>
      </c>
      <c r="C888" s="175" t="s">
        <v>2766</v>
      </c>
      <c r="D888" s="175" t="s">
        <v>2766</v>
      </c>
      <c r="E888" s="175" t="s">
        <v>1958</v>
      </c>
    </row>
    <row r="889" spans="1:5" ht="16.5" x14ac:dyDescent="0.3">
      <c r="A889" s="175" t="s">
        <v>2035</v>
      </c>
      <c r="B889" s="175" t="s">
        <v>2767</v>
      </c>
      <c r="C889" s="175" t="s">
        <v>2768</v>
      </c>
      <c r="D889" s="175" t="s">
        <v>2768</v>
      </c>
      <c r="E889" s="175" t="s">
        <v>1946</v>
      </c>
    </row>
    <row r="890" spans="1:5" ht="16.5" x14ac:dyDescent="0.3">
      <c r="A890" s="175" t="s">
        <v>2035</v>
      </c>
      <c r="B890" s="175" t="s">
        <v>2769</v>
      </c>
      <c r="C890" s="175" t="s">
        <v>2770</v>
      </c>
      <c r="D890" s="175" t="s">
        <v>2770</v>
      </c>
      <c r="E890" s="175" t="s">
        <v>2021</v>
      </c>
    </row>
    <row r="891" spans="1:5" ht="16.5" x14ac:dyDescent="0.3">
      <c r="A891" s="175" t="s">
        <v>2035</v>
      </c>
      <c r="B891" s="175" t="s">
        <v>2771</v>
      </c>
      <c r="C891" s="175" t="s">
        <v>2772</v>
      </c>
      <c r="D891" s="175" t="s">
        <v>2772</v>
      </c>
      <c r="E891" s="175" t="s">
        <v>1793</v>
      </c>
    </row>
    <row r="892" spans="1:5" ht="16.5" x14ac:dyDescent="0.3">
      <c r="A892" s="175" t="s">
        <v>2035</v>
      </c>
      <c r="B892" s="175" t="s">
        <v>2773</v>
      </c>
      <c r="C892" s="175" t="s">
        <v>2774</v>
      </c>
      <c r="D892" s="175" t="s">
        <v>2774</v>
      </c>
      <c r="E892" s="175" t="s">
        <v>1928</v>
      </c>
    </row>
    <row r="893" spans="1:5" ht="16.5" x14ac:dyDescent="0.3">
      <c r="A893" s="175" t="s">
        <v>2035</v>
      </c>
      <c r="B893" s="175" t="s">
        <v>2775</v>
      </c>
      <c r="C893" s="175" t="s">
        <v>2776</v>
      </c>
      <c r="D893" s="175" t="s">
        <v>2776</v>
      </c>
      <c r="E893" s="175" t="s">
        <v>1950</v>
      </c>
    </row>
    <row r="894" spans="1:5" ht="16.5" x14ac:dyDescent="0.3">
      <c r="A894" s="175" t="s">
        <v>2035</v>
      </c>
      <c r="B894" s="175" t="s">
        <v>2777</v>
      </c>
      <c r="C894" s="175" t="s">
        <v>2778</v>
      </c>
      <c r="D894" s="175" t="s">
        <v>2778</v>
      </c>
      <c r="E894" s="175" t="s">
        <v>1989</v>
      </c>
    </row>
    <row r="895" spans="1:5" ht="16.5" x14ac:dyDescent="0.3">
      <c r="A895" s="175" t="s">
        <v>2035</v>
      </c>
      <c r="B895" s="175" t="s">
        <v>2779</v>
      </c>
      <c r="C895" s="175" t="s">
        <v>2780</v>
      </c>
      <c r="D895" s="175" t="s">
        <v>2780</v>
      </c>
      <c r="E895" s="175" t="s">
        <v>1954</v>
      </c>
    </row>
    <row r="896" spans="1:5" ht="16.5" x14ac:dyDescent="0.3">
      <c r="A896" s="175" t="s">
        <v>2035</v>
      </c>
      <c r="B896" s="175" t="s">
        <v>2781</v>
      </c>
      <c r="C896" s="175" t="s">
        <v>2782</v>
      </c>
      <c r="D896" s="175" t="s">
        <v>2782</v>
      </c>
      <c r="E896" s="175" t="s">
        <v>1942</v>
      </c>
    </row>
    <row r="897" spans="1:5" ht="16.5" x14ac:dyDescent="0.3">
      <c r="A897" s="175" t="s">
        <v>2035</v>
      </c>
      <c r="B897" s="175" t="s">
        <v>2783</v>
      </c>
      <c r="C897" s="175" t="s">
        <v>2784</v>
      </c>
      <c r="D897" s="175" t="s">
        <v>2784</v>
      </c>
      <c r="E897" s="175" t="s">
        <v>1932</v>
      </c>
    </row>
    <row r="898" spans="1:5" ht="16.5" x14ac:dyDescent="0.3">
      <c r="A898" s="175" t="s">
        <v>2035</v>
      </c>
      <c r="B898" s="175" t="s">
        <v>2785</v>
      </c>
      <c r="C898" s="175" t="s">
        <v>2786</v>
      </c>
      <c r="D898" s="175" t="s">
        <v>2786</v>
      </c>
      <c r="E898" s="175" t="s">
        <v>1829</v>
      </c>
    </row>
    <row r="899" spans="1:5" ht="16.5" x14ac:dyDescent="0.3">
      <c r="A899" s="175" t="s">
        <v>2035</v>
      </c>
      <c r="B899" s="175" t="s">
        <v>2787</v>
      </c>
      <c r="C899" s="175" t="s">
        <v>2788</v>
      </c>
      <c r="D899" s="175" t="s">
        <v>2788</v>
      </c>
      <c r="E899" s="175" t="s">
        <v>1975</v>
      </c>
    </row>
    <row r="900" spans="1:5" ht="16.5" x14ac:dyDescent="0.3">
      <c r="A900" s="175" t="s">
        <v>2035</v>
      </c>
      <c r="B900" s="175" t="s">
        <v>2789</v>
      </c>
      <c r="C900" s="175" t="s">
        <v>2790</v>
      </c>
      <c r="D900" s="175" t="s">
        <v>2790</v>
      </c>
      <c r="E900" s="175" t="s">
        <v>1977</v>
      </c>
    </row>
    <row r="901" spans="1:5" ht="16.5" x14ac:dyDescent="0.3">
      <c r="A901" s="175" t="s">
        <v>2035</v>
      </c>
      <c r="B901" s="175" t="s">
        <v>2791</v>
      </c>
      <c r="C901" s="175" t="s">
        <v>2792</v>
      </c>
      <c r="D901" s="175" t="s">
        <v>2792</v>
      </c>
      <c r="E901" s="175" t="s">
        <v>2034</v>
      </c>
    </row>
    <row r="902" spans="1:5" ht="16.5" x14ac:dyDescent="0.3">
      <c r="A902" s="175" t="s">
        <v>2035</v>
      </c>
      <c r="B902" s="175" t="s">
        <v>2793</v>
      </c>
      <c r="C902" s="175" t="s">
        <v>2794</v>
      </c>
      <c r="D902" s="175" t="s">
        <v>2794</v>
      </c>
      <c r="E902" s="175" t="s">
        <v>1971</v>
      </c>
    </row>
    <row r="903" spans="1:5" ht="16.5" x14ac:dyDescent="0.3">
      <c r="A903" s="175" t="s">
        <v>2035</v>
      </c>
      <c r="B903" s="175" t="s">
        <v>2795</v>
      </c>
      <c r="C903" s="175" t="s">
        <v>2796</v>
      </c>
      <c r="D903" s="175" t="s">
        <v>2796</v>
      </c>
      <c r="E903" s="175" t="s">
        <v>1903</v>
      </c>
    </row>
    <row r="904" spans="1:5" ht="16.5" x14ac:dyDescent="0.3">
      <c r="A904" s="175" t="s">
        <v>2035</v>
      </c>
      <c r="B904" s="175" t="s">
        <v>2797</v>
      </c>
      <c r="C904" s="175" t="s">
        <v>2798</v>
      </c>
      <c r="D904" s="175" t="s">
        <v>2798</v>
      </c>
      <c r="E904" s="175" t="s">
        <v>1987</v>
      </c>
    </row>
    <row r="905" spans="1:5" ht="16.5" x14ac:dyDescent="0.3">
      <c r="A905" s="175" t="s">
        <v>2035</v>
      </c>
      <c r="B905" s="175" t="s">
        <v>2799</v>
      </c>
      <c r="C905" s="175" t="s">
        <v>2800</v>
      </c>
      <c r="D905" s="175" t="s">
        <v>2800</v>
      </c>
      <c r="E905" s="175" t="s">
        <v>1801</v>
      </c>
    </row>
    <row r="906" spans="1:5" ht="16.5" x14ac:dyDescent="0.3">
      <c r="A906" s="175" t="s">
        <v>2035</v>
      </c>
      <c r="B906" s="175" t="s">
        <v>2801</v>
      </c>
      <c r="C906" s="175" t="s">
        <v>2802</v>
      </c>
      <c r="D906" s="175" t="s">
        <v>2802</v>
      </c>
      <c r="E906" s="175" t="s">
        <v>1813</v>
      </c>
    </row>
    <row r="907" spans="1:5" ht="16.5" x14ac:dyDescent="0.3">
      <c r="A907" s="175" t="s">
        <v>2035</v>
      </c>
      <c r="B907" s="175" t="s">
        <v>2803</v>
      </c>
      <c r="C907" s="175" t="s">
        <v>2804</v>
      </c>
      <c r="D907" s="175" t="s">
        <v>2804</v>
      </c>
      <c r="E907" s="175" t="s">
        <v>1916</v>
      </c>
    </row>
    <row r="908" spans="1:5" ht="16.5" x14ac:dyDescent="0.3">
      <c r="A908" s="175" t="s">
        <v>2035</v>
      </c>
      <c r="B908" s="175" t="s">
        <v>2805</v>
      </c>
      <c r="C908" s="175" t="s">
        <v>2806</v>
      </c>
      <c r="D908" s="175" t="s">
        <v>2806</v>
      </c>
      <c r="E908" s="175" t="s">
        <v>1836</v>
      </c>
    </row>
    <row r="909" spans="1:5" ht="16.5" x14ac:dyDescent="0.3">
      <c r="A909" s="175" t="s">
        <v>2035</v>
      </c>
      <c r="B909" s="175" t="s">
        <v>2807</v>
      </c>
      <c r="C909" s="175" t="s">
        <v>2808</v>
      </c>
      <c r="D909" s="175" t="s">
        <v>2808</v>
      </c>
      <c r="E909" s="175" t="s">
        <v>1928</v>
      </c>
    </row>
    <row r="910" spans="1:5" ht="16.5" x14ac:dyDescent="0.3">
      <c r="A910" s="175" t="s">
        <v>2035</v>
      </c>
      <c r="B910" s="175" t="s">
        <v>2809</v>
      </c>
      <c r="C910" s="175" t="s">
        <v>2810</v>
      </c>
      <c r="D910" s="175" t="s">
        <v>2810</v>
      </c>
      <c r="E910" s="175" t="s">
        <v>1959</v>
      </c>
    </row>
    <row r="911" spans="1:5" ht="16.5" x14ac:dyDescent="0.3">
      <c r="A911" s="175" t="s">
        <v>2035</v>
      </c>
      <c r="B911" s="175" t="s">
        <v>2811</v>
      </c>
      <c r="C911" s="175" t="s">
        <v>2812</v>
      </c>
      <c r="D911" s="175" t="s">
        <v>2812</v>
      </c>
      <c r="E911" s="175" t="s">
        <v>1797</v>
      </c>
    </row>
    <row r="912" spans="1:5" ht="16.5" x14ac:dyDescent="0.3">
      <c r="A912" s="175" t="s">
        <v>2035</v>
      </c>
      <c r="B912" s="175" t="s">
        <v>2813</v>
      </c>
      <c r="C912" s="175" t="s">
        <v>2814</v>
      </c>
      <c r="D912" s="175" t="s">
        <v>2814</v>
      </c>
      <c r="E912" s="175" t="s">
        <v>1793</v>
      </c>
    </row>
    <row r="913" spans="1:5" ht="16.5" x14ac:dyDescent="0.3">
      <c r="A913" s="175" t="s">
        <v>2035</v>
      </c>
      <c r="B913" s="175" t="s">
        <v>2815</v>
      </c>
      <c r="C913" s="175" t="s">
        <v>2816</v>
      </c>
      <c r="D913" s="175" t="s">
        <v>2816</v>
      </c>
      <c r="E913" s="175" t="s">
        <v>1795</v>
      </c>
    </row>
    <row r="914" spans="1:5" ht="16.5" x14ac:dyDescent="0.3">
      <c r="A914" s="175" t="s">
        <v>2035</v>
      </c>
      <c r="B914" s="175" t="s">
        <v>2817</v>
      </c>
      <c r="C914" s="175" t="s">
        <v>2818</v>
      </c>
      <c r="D914" s="175" t="s">
        <v>2818</v>
      </c>
      <c r="E914" s="175" t="s">
        <v>1879</v>
      </c>
    </row>
    <row r="915" spans="1:5" ht="16.5" x14ac:dyDescent="0.3">
      <c r="A915" s="175" t="s">
        <v>2035</v>
      </c>
      <c r="B915" s="175" t="s">
        <v>2819</v>
      </c>
      <c r="C915" s="175" t="s">
        <v>2820</v>
      </c>
      <c r="D915" s="175" t="s">
        <v>2820</v>
      </c>
      <c r="E915" s="175" t="s">
        <v>1851</v>
      </c>
    </row>
    <row r="916" spans="1:5" ht="16.5" x14ac:dyDescent="0.3">
      <c r="A916" s="175" t="s">
        <v>2035</v>
      </c>
      <c r="B916" s="175" t="s">
        <v>2821</v>
      </c>
      <c r="C916" s="175" t="s">
        <v>2822</v>
      </c>
      <c r="D916" s="175" t="s">
        <v>2822</v>
      </c>
      <c r="E916" s="175" t="s">
        <v>1926</v>
      </c>
    </row>
    <row r="917" spans="1:5" ht="16.5" x14ac:dyDescent="0.3">
      <c r="A917" s="175" t="s">
        <v>2035</v>
      </c>
      <c r="B917" s="175" t="s">
        <v>2823</v>
      </c>
      <c r="C917" s="175" t="s">
        <v>2824</v>
      </c>
      <c r="D917" s="175" t="s">
        <v>2824</v>
      </c>
      <c r="E917" s="175" t="s">
        <v>1979</v>
      </c>
    </row>
    <row r="918" spans="1:5" ht="16.5" x14ac:dyDescent="0.3">
      <c r="A918" s="175" t="s">
        <v>2035</v>
      </c>
      <c r="B918" s="175" t="s">
        <v>2825</v>
      </c>
      <c r="C918" s="175" t="s">
        <v>2826</v>
      </c>
      <c r="D918" s="175" t="s">
        <v>2826</v>
      </c>
      <c r="E918" s="175" t="s">
        <v>1861</v>
      </c>
    </row>
    <row r="919" spans="1:5" ht="16.5" x14ac:dyDescent="0.3">
      <c r="A919" s="175" t="s">
        <v>2035</v>
      </c>
      <c r="B919" s="175" t="s">
        <v>2827</v>
      </c>
      <c r="C919" s="175" t="s">
        <v>2828</v>
      </c>
      <c r="D919" s="175" t="s">
        <v>2828</v>
      </c>
      <c r="E919" s="175" t="s">
        <v>1855</v>
      </c>
    </row>
    <row r="920" spans="1:5" ht="16.5" x14ac:dyDescent="0.3">
      <c r="A920" s="175" t="s">
        <v>2035</v>
      </c>
      <c r="B920" s="175" t="s">
        <v>2829</v>
      </c>
      <c r="C920" s="175" t="s">
        <v>2830</v>
      </c>
      <c r="D920" s="175" t="s">
        <v>2830</v>
      </c>
      <c r="E920" s="175" t="s">
        <v>1897</v>
      </c>
    </row>
    <row r="921" spans="1:5" ht="16.5" x14ac:dyDescent="0.3">
      <c r="A921" s="175" t="s">
        <v>2035</v>
      </c>
      <c r="B921" s="175" t="s">
        <v>2831</v>
      </c>
      <c r="C921" s="175" t="s">
        <v>2832</v>
      </c>
      <c r="D921" s="175" t="s">
        <v>2832</v>
      </c>
      <c r="E921" s="175" t="s">
        <v>1887</v>
      </c>
    </row>
    <row r="922" spans="1:5" ht="16.5" x14ac:dyDescent="0.3">
      <c r="A922" s="175" t="s">
        <v>2035</v>
      </c>
      <c r="B922" s="175" t="s">
        <v>2833</v>
      </c>
      <c r="C922" s="175" t="s">
        <v>2834</v>
      </c>
      <c r="D922" s="175" t="s">
        <v>2834</v>
      </c>
      <c r="E922" s="175" t="s">
        <v>1815</v>
      </c>
    </row>
    <row r="923" spans="1:5" ht="16.5" x14ac:dyDescent="0.3">
      <c r="A923" s="175" t="s">
        <v>2035</v>
      </c>
      <c r="B923" s="175" t="s">
        <v>2835</v>
      </c>
      <c r="C923" s="175" t="s">
        <v>2836</v>
      </c>
      <c r="D923" s="175" t="s">
        <v>2836</v>
      </c>
      <c r="E923" s="175" t="s">
        <v>1847</v>
      </c>
    </row>
    <row r="924" spans="1:5" ht="16.5" x14ac:dyDescent="0.3">
      <c r="A924" s="175" t="s">
        <v>2035</v>
      </c>
      <c r="B924" s="175" t="s">
        <v>2837</v>
      </c>
      <c r="C924" s="175" t="s">
        <v>2838</v>
      </c>
      <c r="D924" s="175" t="s">
        <v>2838</v>
      </c>
      <c r="E924" s="175" t="s">
        <v>1873</v>
      </c>
    </row>
    <row r="925" spans="1:5" ht="16.5" x14ac:dyDescent="0.3">
      <c r="A925" s="175" t="s">
        <v>2035</v>
      </c>
      <c r="B925" s="175" t="s">
        <v>2839</v>
      </c>
      <c r="C925" s="175" t="s">
        <v>2840</v>
      </c>
      <c r="D925" s="175" t="s">
        <v>2840</v>
      </c>
      <c r="E925" s="175" t="s">
        <v>208</v>
      </c>
    </row>
    <row r="926" spans="1:5" ht="16.5" x14ac:dyDescent="0.3">
      <c r="A926" s="175" t="s">
        <v>2035</v>
      </c>
      <c r="B926" s="175" t="s">
        <v>2841</v>
      </c>
      <c r="C926" s="175" t="s">
        <v>2842</v>
      </c>
      <c r="D926" s="175" t="s">
        <v>2842</v>
      </c>
      <c r="E926" s="175" t="s">
        <v>1954</v>
      </c>
    </row>
    <row r="927" spans="1:5" ht="16.5" x14ac:dyDescent="0.3">
      <c r="A927" s="175" t="s">
        <v>2035</v>
      </c>
      <c r="B927" s="175" t="s">
        <v>2843</v>
      </c>
      <c r="C927" s="175" t="s">
        <v>2844</v>
      </c>
      <c r="D927" s="175" t="s">
        <v>2844</v>
      </c>
      <c r="E927" s="175" t="s">
        <v>1918</v>
      </c>
    </row>
    <row r="928" spans="1:5" ht="16.5" x14ac:dyDescent="0.3">
      <c r="A928" s="175" t="s">
        <v>2035</v>
      </c>
      <c r="B928" s="175" t="s">
        <v>2845</v>
      </c>
      <c r="C928" s="175" t="s">
        <v>2846</v>
      </c>
      <c r="D928" s="175" t="s">
        <v>2846</v>
      </c>
      <c r="E928" s="175" t="s">
        <v>1806</v>
      </c>
    </row>
    <row r="929" spans="1:5" ht="16.5" x14ac:dyDescent="0.3">
      <c r="A929" s="175" t="s">
        <v>2035</v>
      </c>
      <c r="B929" s="175" t="s">
        <v>2847</v>
      </c>
      <c r="C929" s="175" t="s">
        <v>2848</v>
      </c>
      <c r="D929" s="175" t="s">
        <v>2848</v>
      </c>
      <c r="E929" s="175" t="s">
        <v>1857</v>
      </c>
    </row>
    <row r="930" spans="1:5" ht="16.5" x14ac:dyDescent="0.3">
      <c r="A930" s="175" t="s">
        <v>2035</v>
      </c>
      <c r="B930" s="175" t="s">
        <v>2849</v>
      </c>
      <c r="C930" s="175" t="s">
        <v>2850</v>
      </c>
      <c r="D930" s="175" t="s">
        <v>2850</v>
      </c>
      <c r="E930" s="175" t="s">
        <v>1991</v>
      </c>
    </row>
    <row r="931" spans="1:5" ht="16.5" x14ac:dyDescent="0.3">
      <c r="A931" s="175" t="s">
        <v>2035</v>
      </c>
      <c r="B931" s="175" t="s">
        <v>2851</v>
      </c>
      <c r="C931" s="175" t="s">
        <v>2852</v>
      </c>
      <c r="D931" s="175" t="s">
        <v>2852</v>
      </c>
      <c r="E931" s="175" t="s">
        <v>1893</v>
      </c>
    </row>
    <row r="932" spans="1:5" ht="16.5" x14ac:dyDescent="0.3">
      <c r="A932" s="175" t="s">
        <v>2035</v>
      </c>
      <c r="B932" s="175" t="s">
        <v>2853</v>
      </c>
      <c r="C932" s="175" t="s">
        <v>2854</v>
      </c>
      <c r="D932" s="175" t="s">
        <v>2854</v>
      </c>
      <c r="E932" s="175" t="s">
        <v>169</v>
      </c>
    </row>
    <row r="933" spans="1:5" ht="16.5" x14ac:dyDescent="0.3">
      <c r="A933" s="175" t="s">
        <v>2035</v>
      </c>
      <c r="B933" s="175" t="s">
        <v>2855</v>
      </c>
      <c r="C933" s="175" t="s">
        <v>2856</v>
      </c>
      <c r="D933" s="175" t="s">
        <v>2856</v>
      </c>
      <c r="E933" s="175" t="s">
        <v>1867</v>
      </c>
    </row>
    <row r="934" spans="1:5" ht="16.5" x14ac:dyDescent="0.3">
      <c r="A934" s="175" t="s">
        <v>2035</v>
      </c>
      <c r="B934" s="175" t="s">
        <v>2857</v>
      </c>
      <c r="C934" s="175" t="s">
        <v>2858</v>
      </c>
      <c r="D934" s="175" t="s">
        <v>2858</v>
      </c>
      <c r="E934" s="175" t="s">
        <v>1830</v>
      </c>
    </row>
    <row r="935" spans="1:5" ht="16.5" x14ac:dyDescent="0.3">
      <c r="A935" s="175" t="s">
        <v>2035</v>
      </c>
      <c r="B935" s="175" t="s">
        <v>2859</v>
      </c>
      <c r="C935" s="175" t="s">
        <v>2860</v>
      </c>
      <c r="D935" s="175" t="s">
        <v>2860</v>
      </c>
      <c r="E935" s="175" t="s">
        <v>1930</v>
      </c>
    </row>
    <row r="936" spans="1:5" ht="16.5" x14ac:dyDescent="0.3">
      <c r="A936" s="175" t="s">
        <v>2035</v>
      </c>
      <c r="B936" s="175" t="s">
        <v>2861</v>
      </c>
      <c r="C936" s="175" t="s">
        <v>2862</v>
      </c>
      <c r="D936" s="175" t="s">
        <v>2862</v>
      </c>
      <c r="E936" s="175" t="s">
        <v>1920</v>
      </c>
    </row>
    <row r="937" spans="1:5" ht="16.5" x14ac:dyDescent="0.3">
      <c r="A937" s="175" t="s">
        <v>2035</v>
      </c>
      <c r="B937" s="175" t="s">
        <v>2863</v>
      </c>
      <c r="C937" s="175" t="s">
        <v>2864</v>
      </c>
      <c r="D937" s="175" t="s">
        <v>2864</v>
      </c>
      <c r="E937" s="175" t="s">
        <v>1838</v>
      </c>
    </row>
    <row r="938" spans="1:5" ht="16.5" x14ac:dyDescent="0.3">
      <c r="A938" s="175" t="s">
        <v>2035</v>
      </c>
      <c r="B938" s="175" t="s">
        <v>2865</v>
      </c>
      <c r="C938" s="175" t="s">
        <v>2866</v>
      </c>
      <c r="D938" s="175" t="s">
        <v>2866</v>
      </c>
      <c r="E938" s="175" t="s">
        <v>1910</v>
      </c>
    </row>
    <row r="939" spans="1:5" ht="16.5" x14ac:dyDescent="0.3">
      <c r="A939" s="175" t="s">
        <v>2035</v>
      </c>
      <c r="B939" s="175" t="s">
        <v>2867</v>
      </c>
      <c r="C939" s="175" t="s">
        <v>2868</v>
      </c>
      <c r="D939" s="175" t="s">
        <v>2868</v>
      </c>
      <c r="E939" s="175" t="s">
        <v>1863</v>
      </c>
    </row>
    <row r="940" spans="1:5" ht="16.5" x14ac:dyDescent="0.3">
      <c r="A940" s="175" t="s">
        <v>2035</v>
      </c>
      <c r="B940" s="175" t="s">
        <v>2869</v>
      </c>
      <c r="C940" s="175" t="s">
        <v>2870</v>
      </c>
      <c r="D940" s="175" t="s">
        <v>2870</v>
      </c>
      <c r="E940" s="175" t="s">
        <v>1849</v>
      </c>
    </row>
    <row r="941" spans="1:5" ht="16.5" x14ac:dyDescent="0.3">
      <c r="A941" s="175" t="s">
        <v>2035</v>
      </c>
      <c r="B941" s="175" t="s">
        <v>2871</v>
      </c>
      <c r="C941" s="175" t="s">
        <v>2872</v>
      </c>
      <c r="D941" s="175" t="s">
        <v>2872</v>
      </c>
      <c r="E941" s="175" t="s">
        <v>1853</v>
      </c>
    </row>
    <row r="942" spans="1:5" ht="16.5" x14ac:dyDescent="0.3">
      <c r="A942" s="175" t="s">
        <v>2035</v>
      </c>
      <c r="B942" s="175" t="s">
        <v>2873</v>
      </c>
      <c r="C942" s="175" t="s">
        <v>2874</v>
      </c>
      <c r="D942" s="175" t="s">
        <v>2874</v>
      </c>
      <c r="E942" s="175" t="s">
        <v>1946</v>
      </c>
    </row>
    <row r="943" spans="1:5" ht="16.5" x14ac:dyDescent="0.3">
      <c r="A943" s="175" t="s">
        <v>2035</v>
      </c>
      <c r="B943" s="175" t="s">
        <v>2875</v>
      </c>
      <c r="C943" s="175" t="s">
        <v>2876</v>
      </c>
      <c r="D943" s="175" t="s">
        <v>2876</v>
      </c>
      <c r="E943" s="175" t="s">
        <v>2023</v>
      </c>
    </row>
    <row r="944" spans="1:5" ht="16.5" x14ac:dyDescent="0.3">
      <c r="A944" s="175" t="s">
        <v>2035</v>
      </c>
      <c r="B944" s="175" t="s">
        <v>2877</v>
      </c>
      <c r="C944" s="175" t="s">
        <v>2878</v>
      </c>
      <c r="D944" s="175" t="s">
        <v>2878</v>
      </c>
      <c r="E944" s="175" t="s">
        <v>190</v>
      </c>
    </row>
    <row r="945" spans="1:5" ht="16.5" x14ac:dyDescent="0.3">
      <c r="A945" s="175" t="s">
        <v>2035</v>
      </c>
      <c r="B945" s="175" t="s">
        <v>2879</v>
      </c>
      <c r="C945" s="175" t="s">
        <v>2880</v>
      </c>
      <c r="D945" s="175" t="s">
        <v>2880</v>
      </c>
      <c r="E945" s="175" t="s">
        <v>1819</v>
      </c>
    </row>
    <row r="946" spans="1:5" ht="16.5" x14ac:dyDescent="0.3">
      <c r="A946" s="175" t="s">
        <v>2035</v>
      </c>
      <c r="B946" s="175" t="s">
        <v>2881</v>
      </c>
      <c r="C946" s="175" t="s">
        <v>2882</v>
      </c>
      <c r="D946" s="175" t="s">
        <v>2882</v>
      </c>
      <c r="E946" s="175" t="s">
        <v>1950</v>
      </c>
    </row>
    <row r="947" spans="1:5" ht="16.5" x14ac:dyDescent="0.3">
      <c r="A947" s="175" t="s">
        <v>2035</v>
      </c>
      <c r="B947" s="175" t="s">
        <v>2883</v>
      </c>
      <c r="C947" s="175" t="s">
        <v>2884</v>
      </c>
      <c r="D947" s="175" t="s">
        <v>2884</v>
      </c>
      <c r="E947" s="175" t="s">
        <v>2032</v>
      </c>
    </row>
    <row r="948" spans="1:5" ht="16.5" x14ac:dyDescent="0.3">
      <c r="A948" s="175" t="s">
        <v>2035</v>
      </c>
      <c r="B948" s="175" t="s">
        <v>2885</v>
      </c>
      <c r="C948" s="175" t="s">
        <v>2886</v>
      </c>
      <c r="D948" s="175" t="s">
        <v>2886</v>
      </c>
      <c r="E948" s="175" t="s">
        <v>1997</v>
      </c>
    </row>
    <row r="949" spans="1:5" ht="16.5" x14ac:dyDescent="0.3">
      <c r="A949" s="175" t="s">
        <v>2035</v>
      </c>
      <c r="B949" s="175" t="s">
        <v>2887</v>
      </c>
      <c r="C949" s="175" t="s">
        <v>2888</v>
      </c>
      <c r="D949" s="175" t="s">
        <v>2888</v>
      </c>
      <c r="E949" s="175" t="s">
        <v>1799</v>
      </c>
    </row>
    <row r="950" spans="1:5" ht="16.5" x14ac:dyDescent="0.3">
      <c r="A950" s="175" t="s">
        <v>2035</v>
      </c>
      <c r="B950" s="175" t="s">
        <v>2889</v>
      </c>
      <c r="C950" s="175" t="s">
        <v>2890</v>
      </c>
      <c r="D950" s="175" t="s">
        <v>2890</v>
      </c>
      <c r="E950" s="175" t="s">
        <v>2012</v>
      </c>
    </row>
    <row r="951" spans="1:5" ht="16.5" x14ac:dyDescent="0.3">
      <c r="A951" s="175" t="s">
        <v>2035</v>
      </c>
      <c r="B951" s="175" t="s">
        <v>2891</v>
      </c>
      <c r="C951" s="175" t="s">
        <v>2892</v>
      </c>
      <c r="D951" s="175" t="s">
        <v>2892</v>
      </c>
      <c r="E951" s="175" t="s">
        <v>2006</v>
      </c>
    </row>
    <row r="952" spans="1:5" ht="16.5" x14ac:dyDescent="0.3">
      <c r="A952" s="175" t="s">
        <v>2035</v>
      </c>
      <c r="B952" s="175" t="s">
        <v>2893</v>
      </c>
      <c r="C952" s="175" t="s">
        <v>2894</v>
      </c>
      <c r="D952" s="175" t="s">
        <v>2894</v>
      </c>
      <c r="E952" s="175" t="s">
        <v>1841</v>
      </c>
    </row>
    <row r="953" spans="1:5" ht="16.5" x14ac:dyDescent="0.3">
      <c r="A953" s="175" t="s">
        <v>2035</v>
      </c>
      <c r="B953" s="175" t="s">
        <v>2895</v>
      </c>
      <c r="C953" s="175" t="s">
        <v>2896</v>
      </c>
      <c r="D953" s="175" t="s">
        <v>2896</v>
      </c>
      <c r="E953" s="175" t="s">
        <v>1908</v>
      </c>
    </row>
    <row r="954" spans="1:5" ht="16.5" x14ac:dyDescent="0.3">
      <c r="A954" s="175" t="s">
        <v>2035</v>
      </c>
      <c r="B954" s="175" t="s">
        <v>2897</v>
      </c>
      <c r="C954" s="175" t="s">
        <v>2898</v>
      </c>
      <c r="D954" s="175" t="s">
        <v>2898</v>
      </c>
      <c r="E954" s="175" t="s">
        <v>1821</v>
      </c>
    </row>
    <row r="955" spans="1:5" ht="16.5" x14ac:dyDescent="0.3">
      <c r="A955" s="175" t="s">
        <v>2035</v>
      </c>
      <c r="B955" s="175" t="s">
        <v>2899</v>
      </c>
      <c r="C955" s="175" t="s">
        <v>2900</v>
      </c>
      <c r="D955" s="175" t="s">
        <v>2900</v>
      </c>
      <c r="E955" s="175" t="s">
        <v>1938</v>
      </c>
    </row>
    <row r="956" spans="1:5" ht="16.5" x14ac:dyDescent="0.3">
      <c r="A956" s="175" t="s">
        <v>2035</v>
      </c>
      <c r="B956" s="175" t="s">
        <v>2901</v>
      </c>
      <c r="C956" s="175" t="s">
        <v>2902</v>
      </c>
      <c r="D956" s="175" t="s">
        <v>2902</v>
      </c>
      <c r="E956" s="175" t="s">
        <v>1936</v>
      </c>
    </row>
    <row r="957" spans="1:5" ht="16.5" x14ac:dyDescent="0.3">
      <c r="A957" s="175" t="s">
        <v>2035</v>
      </c>
      <c r="B957" s="175" t="s">
        <v>249</v>
      </c>
      <c r="C957" s="175" t="s">
        <v>250</v>
      </c>
      <c r="D957" s="175" t="s">
        <v>250</v>
      </c>
      <c r="E957" s="175" t="s">
        <v>174</v>
      </c>
    </row>
    <row r="958" spans="1:5" ht="16.5" x14ac:dyDescent="0.3">
      <c r="A958" s="175" t="s">
        <v>2035</v>
      </c>
      <c r="B958" s="175" t="s">
        <v>2903</v>
      </c>
      <c r="C958" s="175" t="s">
        <v>2904</v>
      </c>
      <c r="D958" s="175" t="s">
        <v>2904</v>
      </c>
      <c r="E958" s="175" t="s">
        <v>1834</v>
      </c>
    </row>
    <row r="959" spans="1:5" ht="16.5" x14ac:dyDescent="0.3">
      <c r="A959" s="175" t="s">
        <v>2035</v>
      </c>
      <c r="B959" s="175" t="s">
        <v>2905</v>
      </c>
      <c r="C959" s="175" t="s">
        <v>2906</v>
      </c>
      <c r="D959" s="175" t="s">
        <v>2906</v>
      </c>
      <c r="E959" s="175" t="s">
        <v>1963</v>
      </c>
    </row>
    <row r="960" spans="1:5" ht="16.5" x14ac:dyDescent="0.3">
      <c r="A960" s="175" t="s">
        <v>2035</v>
      </c>
      <c r="B960" s="175" t="s">
        <v>2907</v>
      </c>
      <c r="C960" s="175" t="s">
        <v>2908</v>
      </c>
      <c r="D960" s="175" t="s">
        <v>2908</v>
      </c>
      <c r="E960" s="175" t="s">
        <v>1924</v>
      </c>
    </row>
    <row r="961" spans="1:5" ht="16.5" x14ac:dyDescent="0.3">
      <c r="A961" s="175" t="s">
        <v>2035</v>
      </c>
      <c r="B961" s="175" t="s">
        <v>2909</v>
      </c>
      <c r="C961" s="175" t="s">
        <v>2910</v>
      </c>
      <c r="D961" s="175" t="s">
        <v>2910</v>
      </c>
      <c r="E961" s="175" t="s">
        <v>1819</v>
      </c>
    </row>
    <row r="962" spans="1:5" ht="16.5" x14ac:dyDescent="0.3">
      <c r="A962" s="175" t="s">
        <v>2035</v>
      </c>
      <c r="B962" s="175" t="s">
        <v>2911</v>
      </c>
      <c r="C962" s="175" t="s">
        <v>2912</v>
      </c>
      <c r="D962" s="175" t="s">
        <v>2912</v>
      </c>
      <c r="E962" s="175" t="s">
        <v>1855</v>
      </c>
    </row>
    <row r="963" spans="1:5" ht="16.5" x14ac:dyDescent="0.3">
      <c r="A963" s="175" t="s">
        <v>2035</v>
      </c>
      <c r="B963" s="175" t="s">
        <v>2913</v>
      </c>
      <c r="C963" s="175" t="s">
        <v>2914</v>
      </c>
      <c r="D963" s="175" t="s">
        <v>2914</v>
      </c>
      <c r="E963" s="175" t="s">
        <v>1830</v>
      </c>
    </row>
    <row r="964" spans="1:5" ht="16.5" x14ac:dyDescent="0.3">
      <c r="A964" s="175" t="s">
        <v>2035</v>
      </c>
      <c r="B964" s="175" t="s">
        <v>2915</v>
      </c>
      <c r="C964" s="175" t="s">
        <v>2916</v>
      </c>
      <c r="D964" s="175" t="s">
        <v>2916</v>
      </c>
      <c r="E964" s="175" t="s">
        <v>1887</v>
      </c>
    </row>
    <row r="965" spans="1:5" ht="16.5" x14ac:dyDescent="0.3">
      <c r="A965" s="175" t="s">
        <v>2035</v>
      </c>
      <c r="B965" s="175" t="s">
        <v>2917</v>
      </c>
      <c r="C965" s="175" t="s">
        <v>2918</v>
      </c>
      <c r="D965" s="175" t="s">
        <v>2918</v>
      </c>
      <c r="E965" s="175" t="s">
        <v>1959</v>
      </c>
    </row>
    <row r="966" spans="1:5" ht="16.5" x14ac:dyDescent="0.3">
      <c r="A966" s="175" t="s">
        <v>2035</v>
      </c>
      <c r="B966" s="175" t="s">
        <v>2919</v>
      </c>
      <c r="C966" s="175" t="s">
        <v>2920</v>
      </c>
      <c r="D966" s="175" t="s">
        <v>2920</v>
      </c>
      <c r="E966" s="175" t="s">
        <v>1813</v>
      </c>
    </row>
    <row r="967" spans="1:5" ht="16.5" x14ac:dyDescent="0.3">
      <c r="A967" s="175" t="s">
        <v>2035</v>
      </c>
      <c r="B967" s="175" t="s">
        <v>2921</v>
      </c>
      <c r="C967" s="175" t="s">
        <v>2922</v>
      </c>
      <c r="D967" s="175" t="s">
        <v>2922</v>
      </c>
      <c r="E967" s="175" t="s">
        <v>1971</v>
      </c>
    </row>
    <row r="968" spans="1:5" ht="16.5" x14ac:dyDescent="0.3">
      <c r="A968" s="175" t="s">
        <v>2035</v>
      </c>
      <c r="B968" s="175" t="s">
        <v>2923</v>
      </c>
      <c r="C968" s="175" t="s">
        <v>2924</v>
      </c>
      <c r="D968" s="175" t="s">
        <v>2924</v>
      </c>
      <c r="E968" s="175" t="s">
        <v>1893</v>
      </c>
    </row>
    <row r="969" spans="1:5" ht="16.5" x14ac:dyDescent="0.3">
      <c r="A969" s="175" t="s">
        <v>2035</v>
      </c>
      <c r="B969" s="175" t="s">
        <v>2925</v>
      </c>
      <c r="C969" s="175" t="s">
        <v>2926</v>
      </c>
      <c r="D969" s="175" t="s">
        <v>2926</v>
      </c>
      <c r="E969" s="175" t="s">
        <v>2006</v>
      </c>
    </row>
    <row r="970" spans="1:5" ht="16.5" x14ac:dyDescent="0.3">
      <c r="A970" s="175" t="s">
        <v>2035</v>
      </c>
      <c r="B970" s="175" t="s">
        <v>2927</v>
      </c>
      <c r="C970" s="175" t="s">
        <v>2928</v>
      </c>
      <c r="D970" s="175" t="s">
        <v>2928</v>
      </c>
      <c r="E970" s="175" t="s">
        <v>1932</v>
      </c>
    </row>
    <row r="971" spans="1:5" ht="16.5" x14ac:dyDescent="0.3">
      <c r="A971" s="175" t="s">
        <v>2035</v>
      </c>
      <c r="B971" s="175" t="s">
        <v>2929</v>
      </c>
      <c r="C971" s="175" t="s">
        <v>2930</v>
      </c>
      <c r="D971" s="175" t="s">
        <v>2930</v>
      </c>
      <c r="E971" s="175" t="s">
        <v>1963</v>
      </c>
    </row>
    <row r="972" spans="1:5" ht="16.5" x14ac:dyDescent="0.3">
      <c r="A972" s="175" t="s">
        <v>2035</v>
      </c>
      <c r="B972" s="175" t="s">
        <v>2931</v>
      </c>
      <c r="C972" s="175" t="s">
        <v>2932</v>
      </c>
      <c r="D972" s="175" t="s">
        <v>2932</v>
      </c>
      <c r="E972" s="175" t="s">
        <v>1861</v>
      </c>
    </row>
    <row r="973" spans="1:5" ht="16.5" x14ac:dyDescent="0.3">
      <c r="A973" s="175" t="s">
        <v>2035</v>
      </c>
      <c r="B973" s="175" t="s">
        <v>2933</v>
      </c>
      <c r="C973" s="175" t="s">
        <v>2934</v>
      </c>
      <c r="D973" s="175" t="s">
        <v>2934</v>
      </c>
      <c r="E973" s="175" t="s">
        <v>1799</v>
      </c>
    </row>
    <row r="974" spans="1:5" ht="16.5" x14ac:dyDescent="0.3">
      <c r="A974" s="175" t="s">
        <v>2035</v>
      </c>
      <c r="B974" s="175" t="s">
        <v>2935</v>
      </c>
      <c r="C974" s="175" t="s">
        <v>2936</v>
      </c>
      <c r="D974" s="175" t="s">
        <v>2936</v>
      </c>
      <c r="E974" s="175" t="s">
        <v>1849</v>
      </c>
    </row>
    <row r="975" spans="1:5" ht="16.5" x14ac:dyDescent="0.3">
      <c r="A975" s="175" t="s">
        <v>2035</v>
      </c>
      <c r="B975" s="175" t="s">
        <v>2937</v>
      </c>
      <c r="C975" s="175" t="s">
        <v>2938</v>
      </c>
      <c r="D975" s="175" t="s">
        <v>2938</v>
      </c>
      <c r="E975" s="175" t="s">
        <v>1954</v>
      </c>
    </row>
    <row r="976" spans="1:5" ht="16.5" x14ac:dyDescent="0.3">
      <c r="A976" s="175" t="s">
        <v>2035</v>
      </c>
      <c r="B976" s="175" t="s">
        <v>2939</v>
      </c>
      <c r="C976" s="175" t="s">
        <v>2940</v>
      </c>
      <c r="D976" s="175" t="s">
        <v>2940</v>
      </c>
      <c r="E976" s="175" t="s">
        <v>1815</v>
      </c>
    </row>
    <row r="977" spans="1:5" ht="16.5" x14ac:dyDescent="0.3">
      <c r="A977" s="175" t="s">
        <v>2035</v>
      </c>
      <c r="B977" s="175" t="s">
        <v>2941</v>
      </c>
      <c r="C977" s="175" t="s">
        <v>2942</v>
      </c>
      <c r="D977" s="175" t="s">
        <v>2942</v>
      </c>
      <c r="E977" s="175" t="s">
        <v>1834</v>
      </c>
    </row>
    <row r="978" spans="1:5" ht="16.5" x14ac:dyDescent="0.3">
      <c r="A978" s="175" t="s">
        <v>2035</v>
      </c>
      <c r="B978" s="175" t="s">
        <v>2943</v>
      </c>
      <c r="C978" s="175" t="s">
        <v>2944</v>
      </c>
      <c r="D978" s="175" t="s">
        <v>2944</v>
      </c>
      <c r="E978" s="175" t="s">
        <v>2032</v>
      </c>
    </row>
    <row r="979" spans="1:5" ht="16.5" x14ac:dyDescent="0.3">
      <c r="A979" s="175" t="s">
        <v>2035</v>
      </c>
      <c r="B979" s="175" t="s">
        <v>2945</v>
      </c>
      <c r="C979" s="175" t="s">
        <v>2946</v>
      </c>
      <c r="D979" s="175" t="s">
        <v>2946</v>
      </c>
      <c r="E979" s="175" t="s">
        <v>1987</v>
      </c>
    </row>
    <row r="980" spans="1:5" ht="16.5" x14ac:dyDescent="0.3">
      <c r="A980" s="175" t="s">
        <v>2035</v>
      </c>
      <c r="B980" s="175" t="s">
        <v>2947</v>
      </c>
      <c r="C980" s="175" t="s">
        <v>2948</v>
      </c>
      <c r="D980" s="175" t="s">
        <v>2948</v>
      </c>
      <c r="E980" s="175" t="s">
        <v>1938</v>
      </c>
    </row>
    <row r="981" spans="1:5" ht="16.5" x14ac:dyDescent="0.3">
      <c r="A981" s="175" t="s">
        <v>2035</v>
      </c>
      <c r="B981" s="175" t="s">
        <v>2949</v>
      </c>
      <c r="C981" s="175" t="s">
        <v>2950</v>
      </c>
      <c r="D981" s="175" t="s">
        <v>2950</v>
      </c>
      <c r="E981" s="175" t="s">
        <v>1977</v>
      </c>
    </row>
    <row r="982" spans="1:5" ht="16.5" x14ac:dyDescent="0.3">
      <c r="A982" s="175" t="s">
        <v>2035</v>
      </c>
      <c r="B982" s="175" t="s">
        <v>2951</v>
      </c>
      <c r="C982" s="175" t="s">
        <v>2952</v>
      </c>
      <c r="D982" s="175" t="s">
        <v>2952</v>
      </c>
      <c r="E982" s="175" t="s">
        <v>2023</v>
      </c>
    </row>
    <row r="983" spans="1:5" ht="16.5" x14ac:dyDescent="0.3">
      <c r="A983" s="175" t="s">
        <v>2035</v>
      </c>
      <c r="B983" s="175" t="s">
        <v>2953</v>
      </c>
      <c r="C983" s="175" t="s">
        <v>2954</v>
      </c>
      <c r="D983" s="175" t="s">
        <v>2954</v>
      </c>
      <c r="E983" s="175" t="s">
        <v>1950</v>
      </c>
    </row>
    <row r="984" spans="1:5" ht="16.5" x14ac:dyDescent="0.3">
      <c r="A984" s="175" t="s">
        <v>2035</v>
      </c>
      <c r="B984" s="175" t="s">
        <v>2955</v>
      </c>
      <c r="C984" s="175" t="s">
        <v>2956</v>
      </c>
      <c r="D984" s="175" t="s">
        <v>2956</v>
      </c>
      <c r="E984" s="175" t="s">
        <v>1857</v>
      </c>
    </row>
    <row r="985" spans="1:5" ht="16.5" x14ac:dyDescent="0.3">
      <c r="A985" s="175" t="s">
        <v>2035</v>
      </c>
      <c r="B985" s="175" t="s">
        <v>2957</v>
      </c>
      <c r="C985" s="175" t="s">
        <v>2958</v>
      </c>
      <c r="D985" s="175" t="s">
        <v>2958</v>
      </c>
      <c r="E985" s="175" t="s">
        <v>1926</v>
      </c>
    </row>
    <row r="986" spans="1:5" ht="16.5" x14ac:dyDescent="0.3">
      <c r="A986" s="175" t="s">
        <v>2035</v>
      </c>
      <c r="B986" s="175" t="s">
        <v>2959</v>
      </c>
      <c r="C986" s="175" t="s">
        <v>2960</v>
      </c>
      <c r="D986" s="175" t="s">
        <v>2960</v>
      </c>
      <c r="E986" s="175" t="s">
        <v>1991</v>
      </c>
    </row>
    <row r="987" spans="1:5" ht="16.5" x14ac:dyDescent="0.3">
      <c r="A987" s="175" t="s">
        <v>2035</v>
      </c>
      <c r="B987" s="175" t="s">
        <v>2961</v>
      </c>
      <c r="C987" s="175" t="s">
        <v>2962</v>
      </c>
      <c r="D987" s="175" t="s">
        <v>2962</v>
      </c>
      <c r="E987" s="175" t="s">
        <v>1920</v>
      </c>
    </row>
    <row r="988" spans="1:5" ht="16.5" x14ac:dyDescent="0.3">
      <c r="A988" s="175" t="s">
        <v>2035</v>
      </c>
      <c r="B988" s="175" t="s">
        <v>2963</v>
      </c>
      <c r="C988" s="175" t="s">
        <v>2964</v>
      </c>
      <c r="D988" s="175" t="s">
        <v>2964</v>
      </c>
      <c r="E988" s="175" t="s">
        <v>1997</v>
      </c>
    </row>
    <row r="989" spans="1:5" ht="16.5" x14ac:dyDescent="0.3">
      <c r="A989" s="175" t="s">
        <v>2035</v>
      </c>
      <c r="B989" s="175" t="s">
        <v>2965</v>
      </c>
      <c r="C989" s="175" t="s">
        <v>2966</v>
      </c>
      <c r="D989" s="175" t="s">
        <v>2966</v>
      </c>
      <c r="E989" s="175" t="s">
        <v>1838</v>
      </c>
    </row>
    <row r="990" spans="1:5" ht="16.5" x14ac:dyDescent="0.3">
      <c r="A990" s="175" t="s">
        <v>2035</v>
      </c>
      <c r="B990" s="175" t="s">
        <v>2967</v>
      </c>
      <c r="C990" s="175" t="s">
        <v>2968</v>
      </c>
      <c r="D990" s="175" t="s">
        <v>2968</v>
      </c>
      <c r="E990" s="175" t="s">
        <v>208</v>
      </c>
    </row>
    <row r="991" spans="1:5" ht="16.5" x14ac:dyDescent="0.3">
      <c r="A991" s="175" t="s">
        <v>2035</v>
      </c>
      <c r="B991" s="175" t="s">
        <v>2969</v>
      </c>
      <c r="C991" s="175" t="s">
        <v>2970</v>
      </c>
      <c r="D991" s="175" t="s">
        <v>2970</v>
      </c>
      <c r="E991" s="175" t="s">
        <v>1797</v>
      </c>
    </row>
    <row r="992" spans="1:5" ht="16.5" x14ac:dyDescent="0.3">
      <c r="A992" s="175" t="s">
        <v>2035</v>
      </c>
      <c r="B992" s="175" t="s">
        <v>2971</v>
      </c>
      <c r="C992" s="175" t="s">
        <v>2972</v>
      </c>
      <c r="D992" s="175" t="s">
        <v>2972</v>
      </c>
      <c r="E992" s="175" t="s">
        <v>169</v>
      </c>
    </row>
    <row r="993" spans="1:5" ht="16.5" x14ac:dyDescent="0.3">
      <c r="A993" s="175" t="s">
        <v>2035</v>
      </c>
      <c r="B993" s="175" t="s">
        <v>2973</v>
      </c>
      <c r="C993" s="175" t="s">
        <v>2974</v>
      </c>
      <c r="D993" s="175" t="s">
        <v>2974</v>
      </c>
      <c r="E993" s="175" t="s">
        <v>1908</v>
      </c>
    </row>
    <row r="994" spans="1:5" ht="16.5" x14ac:dyDescent="0.3">
      <c r="A994" s="175" t="s">
        <v>2035</v>
      </c>
      <c r="B994" s="175" t="s">
        <v>2975</v>
      </c>
      <c r="C994" s="175" t="s">
        <v>2976</v>
      </c>
      <c r="D994" s="175" t="s">
        <v>2976</v>
      </c>
      <c r="E994" s="175" t="s">
        <v>1795</v>
      </c>
    </row>
    <row r="995" spans="1:5" ht="16.5" x14ac:dyDescent="0.3">
      <c r="A995" s="175" t="s">
        <v>2035</v>
      </c>
      <c r="B995" s="175" t="s">
        <v>2977</v>
      </c>
      <c r="C995" s="175" t="s">
        <v>2978</v>
      </c>
      <c r="D995" s="175" t="s">
        <v>2978</v>
      </c>
      <c r="E995" s="175" t="s">
        <v>1910</v>
      </c>
    </row>
    <row r="996" spans="1:5" ht="16.5" x14ac:dyDescent="0.3">
      <c r="A996" s="175" t="s">
        <v>2035</v>
      </c>
      <c r="B996" s="175" t="s">
        <v>2979</v>
      </c>
      <c r="C996" s="175" t="s">
        <v>2980</v>
      </c>
      <c r="D996" s="175" t="s">
        <v>2980</v>
      </c>
      <c r="E996" s="175" t="s">
        <v>1847</v>
      </c>
    </row>
    <row r="997" spans="1:5" ht="16.5" x14ac:dyDescent="0.3">
      <c r="A997" s="175" t="s">
        <v>2035</v>
      </c>
      <c r="B997" s="175" t="s">
        <v>2981</v>
      </c>
      <c r="C997" s="175" t="s">
        <v>2982</v>
      </c>
      <c r="D997" s="175" t="s">
        <v>2982</v>
      </c>
      <c r="E997" s="175" t="s">
        <v>1821</v>
      </c>
    </row>
    <row r="998" spans="1:5" ht="16.5" x14ac:dyDescent="0.3">
      <c r="A998" s="175" t="s">
        <v>2035</v>
      </c>
      <c r="B998" s="175" t="s">
        <v>2983</v>
      </c>
      <c r="C998" s="175" t="s">
        <v>2984</v>
      </c>
      <c r="D998" s="175" t="s">
        <v>2984</v>
      </c>
      <c r="E998" s="175" t="s">
        <v>190</v>
      </c>
    </row>
    <row r="999" spans="1:5" ht="16.5" x14ac:dyDescent="0.3">
      <c r="A999" s="175" t="s">
        <v>2035</v>
      </c>
      <c r="B999" s="175" t="s">
        <v>2985</v>
      </c>
      <c r="C999" s="175" t="s">
        <v>2986</v>
      </c>
      <c r="D999" s="175" t="s">
        <v>2986</v>
      </c>
      <c r="E999" s="175" t="s">
        <v>1979</v>
      </c>
    </row>
    <row r="1000" spans="1:5" ht="16.5" x14ac:dyDescent="0.3">
      <c r="A1000" s="175" t="s">
        <v>2035</v>
      </c>
      <c r="B1000" s="175" t="s">
        <v>2987</v>
      </c>
      <c r="C1000" s="175" t="s">
        <v>2988</v>
      </c>
      <c r="D1000" s="175" t="s">
        <v>2988</v>
      </c>
      <c r="E1000" s="175" t="s">
        <v>1829</v>
      </c>
    </row>
    <row r="1001" spans="1:5" ht="16.5" x14ac:dyDescent="0.3">
      <c r="A1001" s="175" t="s">
        <v>2035</v>
      </c>
      <c r="B1001" s="175" t="s">
        <v>2989</v>
      </c>
      <c r="C1001" s="175" t="s">
        <v>2990</v>
      </c>
      <c r="D1001" s="175" t="s">
        <v>2990</v>
      </c>
      <c r="E1001" s="175" t="s">
        <v>1936</v>
      </c>
    </row>
    <row r="1002" spans="1:5" ht="16.5" x14ac:dyDescent="0.3">
      <c r="A1002" s="175" t="s">
        <v>2035</v>
      </c>
      <c r="B1002" s="175" t="s">
        <v>2991</v>
      </c>
      <c r="C1002" s="175" t="s">
        <v>2992</v>
      </c>
      <c r="D1002" s="175" t="s">
        <v>2992</v>
      </c>
      <c r="E1002" s="175" t="s">
        <v>1918</v>
      </c>
    </row>
    <row r="1003" spans="1:5" ht="16.5" x14ac:dyDescent="0.3">
      <c r="A1003" s="175" t="s">
        <v>2035</v>
      </c>
      <c r="B1003" s="175" t="s">
        <v>2993</v>
      </c>
      <c r="C1003" s="175" t="s">
        <v>2994</v>
      </c>
      <c r="D1003" s="175" t="s">
        <v>2994</v>
      </c>
      <c r="E1003" s="175" t="s">
        <v>1879</v>
      </c>
    </row>
    <row r="1004" spans="1:5" ht="16.5" x14ac:dyDescent="0.3">
      <c r="A1004" s="175" t="s">
        <v>2035</v>
      </c>
      <c r="B1004" s="175" t="s">
        <v>2995</v>
      </c>
      <c r="C1004" s="175" t="s">
        <v>2996</v>
      </c>
      <c r="D1004" s="175" t="s">
        <v>2996</v>
      </c>
      <c r="E1004" s="175" t="s">
        <v>1924</v>
      </c>
    </row>
    <row r="1005" spans="1:5" ht="16.5" x14ac:dyDescent="0.3">
      <c r="A1005" s="175" t="s">
        <v>2035</v>
      </c>
      <c r="B1005" s="175" t="s">
        <v>2997</v>
      </c>
      <c r="C1005" s="175" t="s">
        <v>2998</v>
      </c>
      <c r="D1005" s="175" t="s">
        <v>2998</v>
      </c>
      <c r="E1005" s="175" t="s">
        <v>1793</v>
      </c>
    </row>
    <row r="1006" spans="1:5" ht="16.5" x14ac:dyDescent="0.3">
      <c r="A1006" s="175" t="s">
        <v>2035</v>
      </c>
      <c r="B1006" s="175" t="s">
        <v>2999</v>
      </c>
      <c r="C1006" s="175" t="s">
        <v>3000</v>
      </c>
      <c r="D1006" s="175" t="s">
        <v>3000</v>
      </c>
      <c r="E1006" s="175" t="s">
        <v>1855</v>
      </c>
    </row>
    <row r="1007" spans="1:5" ht="16.5" x14ac:dyDescent="0.3">
      <c r="A1007" s="175" t="s">
        <v>2035</v>
      </c>
      <c r="B1007" s="175" t="s">
        <v>3001</v>
      </c>
      <c r="C1007" s="175" t="s">
        <v>3002</v>
      </c>
      <c r="D1007" s="175" t="s">
        <v>3002</v>
      </c>
      <c r="E1007" s="175" t="s">
        <v>190</v>
      </c>
    </row>
    <row r="1008" spans="1:5" ht="16.5" x14ac:dyDescent="0.3">
      <c r="A1008" s="175" t="s">
        <v>2035</v>
      </c>
      <c r="B1008" s="175" t="s">
        <v>3003</v>
      </c>
      <c r="C1008" s="175" t="s">
        <v>3004</v>
      </c>
      <c r="D1008" s="175" t="s">
        <v>3004</v>
      </c>
      <c r="E1008" s="175" t="s">
        <v>169</v>
      </c>
    </row>
    <row r="1009" spans="1:5" ht="16.5" x14ac:dyDescent="0.3">
      <c r="A1009" s="175" t="s">
        <v>2035</v>
      </c>
      <c r="B1009" s="175" t="s">
        <v>3005</v>
      </c>
      <c r="C1009" s="175" t="s">
        <v>3006</v>
      </c>
      <c r="D1009" s="175" t="s">
        <v>3006</v>
      </c>
      <c r="E1009" s="175" t="s">
        <v>1799</v>
      </c>
    </row>
    <row r="1010" spans="1:5" ht="16.5" x14ac:dyDescent="0.3">
      <c r="A1010" s="175" t="s">
        <v>2035</v>
      </c>
      <c r="B1010" s="175" t="s">
        <v>3007</v>
      </c>
      <c r="C1010" s="175" t="s">
        <v>3008</v>
      </c>
      <c r="D1010" s="175" t="s">
        <v>3008</v>
      </c>
      <c r="E1010" s="175" t="s">
        <v>1887</v>
      </c>
    </row>
    <row r="1011" spans="1:5" ht="16.5" x14ac:dyDescent="0.3">
      <c r="A1011" s="175" t="s">
        <v>2035</v>
      </c>
      <c r="B1011" s="175" t="s">
        <v>3009</v>
      </c>
      <c r="C1011" s="175" t="s">
        <v>3010</v>
      </c>
      <c r="D1011" s="175" t="s">
        <v>3010</v>
      </c>
      <c r="E1011" s="175" t="s">
        <v>1893</v>
      </c>
    </row>
    <row r="1012" spans="1:5" ht="16.5" x14ac:dyDescent="0.3">
      <c r="A1012" s="175" t="s">
        <v>2035</v>
      </c>
      <c r="B1012" s="175" t="s">
        <v>3011</v>
      </c>
      <c r="C1012" s="175" t="s">
        <v>3012</v>
      </c>
      <c r="D1012" s="175" t="s">
        <v>3012</v>
      </c>
      <c r="E1012" s="175" t="s">
        <v>1926</v>
      </c>
    </row>
    <row r="1013" spans="1:5" ht="16.5" x14ac:dyDescent="0.3">
      <c r="A1013" s="175" t="s">
        <v>2035</v>
      </c>
      <c r="B1013" s="175" t="s">
        <v>3013</v>
      </c>
      <c r="C1013" s="175" t="s">
        <v>3014</v>
      </c>
      <c r="D1013" s="175" t="s">
        <v>3014</v>
      </c>
      <c r="E1013" s="175" t="s">
        <v>1908</v>
      </c>
    </row>
    <row r="1014" spans="1:5" ht="16.5" x14ac:dyDescent="0.3">
      <c r="A1014" s="175" t="s">
        <v>2035</v>
      </c>
      <c r="B1014" s="175" t="s">
        <v>3015</v>
      </c>
      <c r="C1014" s="175" t="s">
        <v>3016</v>
      </c>
      <c r="D1014" s="175" t="s">
        <v>3016</v>
      </c>
      <c r="E1014" s="175" t="s">
        <v>2023</v>
      </c>
    </row>
    <row r="1015" spans="1:5" ht="16.5" x14ac:dyDescent="0.3">
      <c r="A1015" s="175" t="s">
        <v>2035</v>
      </c>
      <c r="B1015" s="175" t="s">
        <v>3017</v>
      </c>
      <c r="C1015" s="175" t="s">
        <v>3018</v>
      </c>
      <c r="D1015" s="175" t="s">
        <v>3018</v>
      </c>
      <c r="E1015" s="175" t="s">
        <v>1954</v>
      </c>
    </row>
    <row r="1016" spans="1:5" ht="16.5" x14ac:dyDescent="0.3">
      <c r="A1016" s="175" t="s">
        <v>2035</v>
      </c>
      <c r="B1016" s="175" t="s">
        <v>3019</v>
      </c>
      <c r="C1016" s="175" t="s">
        <v>3020</v>
      </c>
      <c r="D1016" s="175" t="s">
        <v>3020</v>
      </c>
      <c r="E1016" s="175" t="s">
        <v>1829</v>
      </c>
    </row>
    <row r="1017" spans="1:5" ht="16.5" x14ac:dyDescent="0.3">
      <c r="A1017" s="175" t="s">
        <v>2035</v>
      </c>
      <c r="B1017" s="175" t="s">
        <v>3021</v>
      </c>
      <c r="C1017" s="175" t="s">
        <v>3022</v>
      </c>
      <c r="D1017" s="175" t="s">
        <v>3022</v>
      </c>
      <c r="E1017" s="175" t="s">
        <v>1936</v>
      </c>
    </row>
    <row r="1018" spans="1:5" ht="16.5" x14ac:dyDescent="0.3">
      <c r="A1018" s="175" t="s">
        <v>2035</v>
      </c>
      <c r="B1018" s="175" t="s">
        <v>3023</v>
      </c>
      <c r="C1018" s="175" t="s">
        <v>3024</v>
      </c>
      <c r="D1018" s="175" t="s">
        <v>3024</v>
      </c>
      <c r="E1018" s="175" t="s">
        <v>1932</v>
      </c>
    </row>
    <row r="1019" spans="1:5" ht="16.5" x14ac:dyDescent="0.3">
      <c r="A1019" s="175" t="s">
        <v>2035</v>
      </c>
      <c r="B1019" s="175" t="s">
        <v>3025</v>
      </c>
      <c r="C1019" s="175" t="s">
        <v>3026</v>
      </c>
      <c r="D1019" s="175" t="s">
        <v>3026</v>
      </c>
      <c r="E1019" s="175" t="s">
        <v>1797</v>
      </c>
    </row>
    <row r="1020" spans="1:5" ht="16.5" x14ac:dyDescent="0.3">
      <c r="A1020" s="175" t="s">
        <v>2035</v>
      </c>
      <c r="B1020" s="175" t="s">
        <v>3027</v>
      </c>
      <c r="C1020" s="175" t="s">
        <v>3028</v>
      </c>
      <c r="D1020" s="175" t="s">
        <v>3028</v>
      </c>
      <c r="E1020" s="175" t="s">
        <v>1830</v>
      </c>
    </row>
    <row r="1021" spans="1:5" ht="16.5" x14ac:dyDescent="0.3">
      <c r="A1021" s="175" t="s">
        <v>2035</v>
      </c>
      <c r="B1021" s="175" t="s">
        <v>3029</v>
      </c>
      <c r="C1021" s="175" t="s">
        <v>3030</v>
      </c>
      <c r="D1021" s="175" t="s">
        <v>3030</v>
      </c>
      <c r="E1021" s="175" t="s">
        <v>2032</v>
      </c>
    </row>
    <row r="1022" spans="1:5" ht="16.5" x14ac:dyDescent="0.3">
      <c r="A1022" s="175" t="s">
        <v>2035</v>
      </c>
      <c r="B1022" s="175" t="s">
        <v>3031</v>
      </c>
      <c r="C1022" s="175" t="s">
        <v>3032</v>
      </c>
      <c r="D1022" s="175" t="s">
        <v>3032</v>
      </c>
      <c r="E1022" s="175" t="s">
        <v>1920</v>
      </c>
    </row>
    <row r="1023" spans="1:5" ht="16.5" x14ac:dyDescent="0.3">
      <c r="A1023" s="175" t="s">
        <v>2035</v>
      </c>
      <c r="B1023" s="175" t="s">
        <v>3033</v>
      </c>
      <c r="C1023" s="175" t="s">
        <v>3034</v>
      </c>
      <c r="D1023" s="175" t="s">
        <v>3034</v>
      </c>
      <c r="E1023" s="175" t="s">
        <v>1991</v>
      </c>
    </row>
    <row r="1024" spans="1:5" ht="16.5" x14ac:dyDescent="0.3">
      <c r="A1024" s="175" t="s">
        <v>2035</v>
      </c>
      <c r="B1024" s="175" t="s">
        <v>3035</v>
      </c>
      <c r="C1024" s="175" t="s">
        <v>3036</v>
      </c>
      <c r="D1024" s="175" t="s">
        <v>3036</v>
      </c>
      <c r="E1024" s="175" t="s">
        <v>2006</v>
      </c>
    </row>
    <row r="1025" spans="1:5" ht="16.5" x14ac:dyDescent="0.3">
      <c r="A1025" s="175" t="s">
        <v>2035</v>
      </c>
      <c r="B1025" s="175" t="s">
        <v>3037</v>
      </c>
      <c r="C1025" s="175" t="s">
        <v>3038</v>
      </c>
      <c r="D1025" s="175" t="s">
        <v>3038</v>
      </c>
      <c r="E1025" s="175" t="s">
        <v>1834</v>
      </c>
    </row>
    <row r="1026" spans="1:5" ht="16.5" x14ac:dyDescent="0.3">
      <c r="A1026" s="175" t="s">
        <v>2035</v>
      </c>
      <c r="B1026" s="175" t="s">
        <v>3039</v>
      </c>
      <c r="C1026" s="175" t="s">
        <v>3040</v>
      </c>
      <c r="D1026" s="175" t="s">
        <v>3040</v>
      </c>
      <c r="E1026" s="175" t="s">
        <v>1849</v>
      </c>
    </row>
    <row r="1027" spans="1:5" ht="16.5" x14ac:dyDescent="0.3">
      <c r="A1027" s="175" t="s">
        <v>2035</v>
      </c>
      <c r="B1027" s="175" t="s">
        <v>3041</v>
      </c>
      <c r="C1027" s="175" t="s">
        <v>3042</v>
      </c>
      <c r="D1027" s="175" t="s">
        <v>3042</v>
      </c>
      <c r="E1027" s="175" t="s">
        <v>1821</v>
      </c>
    </row>
    <row r="1028" spans="1:5" ht="16.5" x14ac:dyDescent="0.3">
      <c r="A1028" s="175" t="s">
        <v>2035</v>
      </c>
      <c r="B1028" s="175" t="s">
        <v>3043</v>
      </c>
      <c r="C1028" s="175" t="s">
        <v>3044</v>
      </c>
      <c r="D1028" s="175" t="s">
        <v>3044</v>
      </c>
      <c r="E1028" s="175" t="s">
        <v>1963</v>
      </c>
    </row>
    <row r="1029" spans="1:5" ht="16.5" x14ac:dyDescent="0.3">
      <c r="A1029" s="175" t="s">
        <v>2035</v>
      </c>
      <c r="B1029" s="175" t="s">
        <v>3045</v>
      </c>
      <c r="C1029" s="175" t="s">
        <v>3046</v>
      </c>
      <c r="D1029" s="175" t="s">
        <v>3046</v>
      </c>
      <c r="E1029" s="175" t="s">
        <v>208</v>
      </c>
    </row>
    <row r="1030" spans="1:5" ht="16.5" x14ac:dyDescent="0.3">
      <c r="A1030" s="175" t="s">
        <v>2035</v>
      </c>
      <c r="B1030" s="175" t="s">
        <v>3047</v>
      </c>
      <c r="C1030" s="175" t="s">
        <v>3048</v>
      </c>
      <c r="D1030" s="175" t="s">
        <v>3048</v>
      </c>
      <c r="E1030" s="175" t="s">
        <v>1795</v>
      </c>
    </row>
    <row r="1031" spans="1:5" ht="16.5" x14ac:dyDescent="0.3">
      <c r="A1031" s="175" t="s">
        <v>2035</v>
      </c>
      <c r="B1031" s="175" t="s">
        <v>3049</v>
      </c>
      <c r="C1031" s="175" t="s">
        <v>3050</v>
      </c>
      <c r="D1031" s="175" t="s">
        <v>3050</v>
      </c>
      <c r="E1031" s="175" t="s">
        <v>1979</v>
      </c>
    </row>
    <row r="1032" spans="1:5" ht="16.5" x14ac:dyDescent="0.3">
      <c r="A1032" s="175" t="s">
        <v>2035</v>
      </c>
      <c r="B1032" s="175" t="s">
        <v>3051</v>
      </c>
      <c r="C1032" s="175" t="s">
        <v>3052</v>
      </c>
      <c r="D1032" s="175" t="s">
        <v>3052</v>
      </c>
      <c r="E1032" s="175" t="s">
        <v>1813</v>
      </c>
    </row>
    <row r="1033" spans="1:5" ht="16.5" x14ac:dyDescent="0.3">
      <c r="A1033" s="175" t="s">
        <v>2035</v>
      </c>
      <c r="B1033" s="175" t="s">
        <v>3053</v>
      </c>
      <c r="C1033" s="175" t="s">
        <v>3054</v>
      </c>
      <c r="D1033" s="175" t="s">
        <v>3054</v>
      </c>
      <c r="E1033" s="175" t="s">
        <v>1815</v>
      </c>
    </row>
    <row r="1034" spans="1:5" ht="16.5" x14ac:dyDescent="0.3">
      <c r="A1034" s="175" t="s">
        <v>2035</v>
      </c>
      <c r="B1034" s="175" t="s">
        <v>3055</v>
      </c>
      <c r="C1034" s="175" t="s">
        <v>3056</v>
      </c>
      <c r="D1034" s="175" t="s">
        <v>3056</v>
      </c>
      <c r="E1034" s="175" t="s">
        <v>1847</v>
      </c>
    </row>
    <row r="1035" spans="1:5" ht="16.5" x14ac:dyDescent="0.3">
      <c r="A1035" s="175" t="s">
        <v>2035</v>
      </c>
      <c r="B1035" s="175" t="s">
        <v>3057</v>
      </c>
      <c r="C1035" s="175" t="s">
        <v>3058</v>
      </c>
      <c r="D1035" s="175" t="s">
        <v>3058</v>
      </c>
      <c r="E1035" s="175" t="s">
        <v>1924</v>
      </c>
    </row>
    <row r="1036" spans="1:5" ht="16.5" x14ac:dyDescent="0.3">
      <c r="A1036" s="175" t="s">
        <v>2035</v>
      </c>
      <c r="B1036" s="175" t="s">
        <v>3059</v>
      </c>
      <c r="C1036" s="175" t="s">
        <v>3060</v>
      </c>
      <c r="D1036" s="175" t="s">
        <v>3060</v>
      </c>
      <c r="E1036" s="175" t="s">
        <v>1861</v>
      </c>
    </row>
    <row r="1037" spans="1:5" ht="16.5" x14ac:dyDescent="0.3">
      <c r="A1037" s="175" t="s">
        <v>2035</v>
      </c>
      <c r="B1037" s="175" t="s">
        <v>3061</v>
      </c>
      <c r="C1037" s="175" t="s">
        <v>3062</v>
      </c>
      <c r="D1037" s="175" t="s">
        <v>3062</v>
      </c>
      <c r="E1037" s="175" t="s">
        <v>1959</v>
      </c>
    </row>
    <row r="1038" spans="1:5" ht="16.5" x14ac:dyDescent="0.3">
      <c r="A1038" s="175" t="s">
        <v>2035</v>
      </c>
      <c r="B1038" s="175" t="s">
        <v>3063</v>
      </c>
      <c r="C1038" s="175" t="s">
        <v>3064</v>
      </c>
      <c r="D1038" s="175" t="s">
        <v>3064</v>
      </c>
      <c r="E1038" s="175" t="s">
        <v>1793</v>
      </c>
    </row>
    <row r="1039" spans="1:5" ht="16.5" x14ac:dyDescent="0.3">
      <c r="A1039" s="175" t="s">
        <v>2035</v>
      </c>
      <c r="B1039" s="175" t="s">
        <v>3065</v>
      </c>
      <c r="C1039" s="175" t="s">
        <v>3066</v>
      </c>
      <c r="D1039" s="175" t="s">
        <v>3066</v>
      </c>
      <c r="E1039" s="175" t="s">
        <v>1920</v>
      </c>
    </row>
    <row r="1040" spans="1:5" ht="16.5" x14ac:dyDescent="0.3">
      <c r="A1040" s="175" t="s">
        <v>2035</v>
      </c>
      <c r="B1040" s="175" t="s">
        <v>3067</v>
      </c>
      <c r="C1040" s="175" t="s">
        <v>3068</v>
      </c>
      <c r="D1040" s="175" t="s">
        <v>3068</v>
      </c>
      <c r="E1040" s="175" t="s">
        <v>190</v>
      </c>
    </row>
    <row r="1041" spans="1:5" ht="16.5" x14ac:dyDescent="0.3">
      <c r="A1041" s="175" t="s">
        <v>2035</v>
      </c>
      <c r="B1041" s="175" t="s">
        <v>3069</v>
      </c>
      <c r="C1041" s="175" t="s">
        <v>3070</v>
      </c>
      <c r="D1041" s="175" t="s">
        <v>3070</v>
      </c>
      <c r="E1041" s="175" t="s">
        <v>1855</v>
      </c>
    </row>
    <row r="1042" spans="1:5" ht="16.5" x14ac:dyDescent="0.3">
      <c r="A1042" s="175" t="s">
        <v>2035</v>
      </c>
      <c r="B1042" s="175" t="s">
        <v>3071</v>
      </c>
      <c r="C1042" s="175" t="s">
        <v>3072</v>
      </c>
      <c r="D1042" s="175" t="s">
        <v>3072</v>
      </c>
      <c r="E1042" s="175" t="s">
        <v>1924</v>
      </c>
    </row>
    <row r="1043" spans="1:5" ht="16.5" x14ac:dyDescent="0.3">
      <c r="A1043" s="175" t="s">
        <v>2035</v>
      </c>
      <c r="B1043" s="175" t="s">
        <v>3073</v>
      </c>
      <c r="C1043" s="175" t="s">
        <v>3074</v>
      </c>
      <c r="D1043" s="175" t="s">
        <v>3074</v>
      </c>
      <c r="E1043" s="175" t="s">
        <v>1963</v>
      </c>
    </row>
    <row r="1044" spans="1:5" ht="16.5" x14ac:dyDescent="0.3">
      <c r="A1044" s="175" t="s">
        <v>2035</v>
      </c>
      <c r="B1044" s="175" t="s">
        <v>3075</v>
      </c>
      <c r="C1044" s="175" t="s">
        <v>3076</v>
      </c>
      <c r="D1044" s="175" t="s">
        <v>3076</v>
      </c>
      <c r="E1044" s="175" t="s">
        <v>1793</v>
      </c>
    </row>
    <row r="1045" spans="1:5" ht="16.5" x14ac:dyDescent="0.3">
      <c r="A1045" s="175" t="s">
        <v>2035</v>
      </c>
      <c r="B1045" s="175" t="s">
        <v>3077</v>
      </c>
      <c r="C1045" s="175" t="s">
        <v>3078</v>
      </c>
      <c r="D1045" s="175" t="s">
        <v>3078</v>
      </c>
      <c r="E1045" s="175" t="s">
        <v>1954</v>
      </c>
    </row>
    <row r="1046" spans="1:5" ht="16.5" x14ac:dyDescent="0.3">
      <c r="A1046" s="175" t="s">
        <v>2035</v>
      </c>
      <c r="B1046" s="175" t="s">
        <v>3079</v>
      </c>
      <c r="C1046" s="175" t="s">
        <v>3080</v>
      </c>
      <c r="D1046" s="175" t="s">
        <v>3080</v>
      </c>
      <c r="E1046" s="175" t="s">
        <v>1797</v>
      </c>
    </row>
    <row r="1047" spans="1:5" ht="16.5" x14ac:dyDescent="0.3">
      <c r="A1047" s="175" t="s">
        <v>2035</v>
      </c>
      <c r="B1047" s="175" t="s">
        <v>3081</v>
      </c>
      <c r="C1047" s="175" t="s">
        <v>3082</v>
      </c>
      <c r="D1047" s="175" t="s">
        <v>3082</v>
      </c>
      <c r="E1047" s="175" t="s">
        <v>2023</v>
      </c>
    </row>
    <row r="1048" spans="1:5" ht="16.5" x14ac:dyDescent="0.3">
      <c r="A1048" s="175" t="s">
        <v>2035</v>
      </c>
      <c r="B1048" s="175" t="s">
        <v>3083</v>
      </c>
      <c r="C1048" s="175" t="s">
        <v>3084</v>
      </c>
      <c r="D1048" s="175" t="s">
        <v>3084</v>
      </c>
      <c r="E1048" s="175" t="s">
        <v>208</v>
      </c>
    </row>
    <row r="1049" spans="1:5" ht="16.5" x14ac:dyDescent="0.3">
      <c r="A1049" s="175" t="s">
        <v>2035</v>
      </c>
      <c r="B1049" s="175" t="s">
        <v>3085</v>
      </c>
      <c r="C1049" s="175" t="s">
        <v>3086</v>
      </c>
      <c r="D1049" s="175" t="s">
        <v>3086</v>
      </c>
      <c r="E1049" s="175" t="s">
        <v>1799</v>
      </c>
    </row>
    <row r="1050" spans="1:5" ht="16.5" x14ac:dyDescent="0.3">
      <c r="A1050" s="175" t="s">
        <v>2035</v>
      </c>
      <c r="B1050" s="175" t="s">
        <v>3087</v>
      </c>
      <c r="C1050" s="175" t="s">
        <v>3088</v>
      </c>
      <c r="D1050" s="175" t="s">
        <v>3088</v>
      </c>
      <c r="E1050" s="175" t="s">
        <v>1813</v>
      </c>
    </row>
    <row r="1051" spans="1:5" ht="16.5" x14ac:dyDescent="0.3">
      <c r="A1051" s="175" t="s">
        <v>2035</v>
      </c>
      <c r="B1051" s="175" t="s">
        <v>3089</v>
      </c>
      <c r="C1051" s="175" t="s">
        <v>3090</v>
      </c>
      <c r="D1051" s="175" t="s">
        <v>3090</v>
      </c>
      <c r="E1051" s="175" t="s">
        <v>1829</v>
      </c>
    </row>
    <row r="1052" spans="1:5" ht="16.5" x14ac:dyDescent="0.3">
      <c r="A1052" s="175" t="s">
        <v>2035</v>
      </c>
      <c r="B1052" s="175" t="s">
        <v>3091</v>
      </c>
      <c r="C1052" s="175" t="s">
        <v>3092</v>
      </c>
      <c r="D1052" s="175" t="s">
        <v>3092</v>
      </c>
      <c r="E1052" s="175" t="s">
        <v>1991</v>
      </c>
    </row>
    <row r="1053" spans="1:5" ht="16.5" x14ac:dyDescent="0.3">
      <c r="A1053" s="175" t="s">
        <v>2035</v>
      </c>
      <c r="B1053" s="175" t="s">
        <v>3093</v>
      </c>
      <c r="C1053" s="175" t="s">
        <v>3094</v>
      </c>
      <c r="D1053" s="175" t="s">
        <v>3094</v>
      </c>
      <c r="E1053" s="175" t="s">
        <v>1847</v>
      </c>
    </row>
    <row r="1054" spans="1:5" ht="16.5" x14ac:dyDescent="0.3">
      <c r="A1054" s="175" t="s">
        <v>2035</v>
      </c>
      <c r="B1054" s="175" t="s">
        <v>3095</v>
      </c>
      <c r="C1054" s="175" t="s">
        <v>3096</v>
      </c>
      <c r="D1054" s="175" t="s">
        <v>3096</v>
      </c>
      <c r="E1054" s="175" t="s">
        <v>1795</v>
      </c>
    </row>
    <row r="1055" spans="1:5" ht="16.5" x14ac:dyDescent="0.3">
      <c r="A1055" s="175" t="s">
        <v>2035</v>
      </c>
      <c r="B1055" s="175" t="s">
        <v>3097</v>
      </c>
      <c r="C1055" s="175" t="s">
        <v>3098</v>
      </c>
      <c r="D1055" s="175" t="s">
        <v>3098</v>
      </c>
      <c r="E1055" s="175" t="s">
        <v>1815</v>
      </c>
    </row>
    <row r="1056" spans="1:5" ht="16.5" x14ac:dyDescent="0.3">
      <c r="A1056" s="175" t="s">
        <v>2035</v>
      </c>
      <c r="B1056" s="175" t="s">
        <v>3099</v>
      </c>
      <c r="C1056" s="175" t="s">
        <v>3100</v>
      </c>
      <c r="D1056" s="175" t="s">
        <v>3100</v>
      </c>
      <c r="E1056" s="175" t="s">
        <v>208</v>
      </c>
    </row>
    <row r="1057" spans="1:5" ht="16.5" x14ac:dyDescent="0.3">
      <c r="A1057" s="175" t="s">
        <v>2035</v>
      </c>
      <c r="B1057" s="175" t="s">
        <v>3101</v>
      </c>
      <c r="C1057" s="175" t="s">
        <v>3102</v>
      </c>
      <c r="D1057" s="175" t="s">
        <v>3102</v>
      </c>
      <c r="E1057" s="175" t="s">
        <v>1795</v>
      </c>
    </row>
    <row r="1058" spans="1:5" ht="16.5" x14ac:dyDescent="0.3">
      <c r="A1058" s="175" t="s">
        <v>2035</v>
      </c>
      <c r="B1058" s="175" t="s">
        <v>3103</v>
      </c>
      <c r="C1058" s="175" t="s">
        <v>3104</v>
      </c>
      <c r="D1058" s="175" t="s">
        <v>3104</v>
      </c>
      <c r="E1058" s="175" t="s">
        <v>190</v>
      </c>
    </row>
    <row r="1059" spans="1:5" ht="16.5" x14ac:dyDescent="0.3">
      <c r="A1059" s="175" t="s">
        <v>2035</v>
      </c>
      <c r="B1059" s="175" t="s">
        <v>3105</v>
      </c>
      <c r="C1059" s="175" t="s">
        <v>3106</v>
      </c>
      <c r="D1059" s="175" t="s">
        <v>3106</v>
      </c>
      <c r="E1059" s="175" t="s">
        <v>1799</v>
      </c>
    </row>
    <row r="1060" spans="1:5" ht="16.5" x14ac:dyDescent="0.3">
      <c r="A1060" s="175" t="s">
        <v>2035</v>
      </c>
      <c r="B1060" s="175" t="s">
        <v>3107</v>
      </c>
      <c r="C1060" s="175" t="s">
        <v>3108</v>
      </c>
      <c r="D1060" s="175" t="s">
        <v>3108</v>
      </c>
      <c r="E1060" s="175" t="s">
        <v>1797</v>
      </c>
    </row>
    <row r="1061" spans="1:5" ht="16.5" x14ac:dyDescent="0.3">
      <c r="A1061" s="175" t="s">
        <v>2035</v>
      </c>
      <c r="B1061" s="175" t="s">
        <v>3109</v>
      </c>
      <c r="C1061" s="175" t="s">
        <v>3110</v>
      </c>
      <c r="D1061" s="175" t="s">
        <v>3110</v>
      </c>
      <c r="E1061" s="175" t="s">
        <v>1924</v>
      </c>
    </row>
    <row r="1062" spans="1:5" ht="16.5" x14ac:dyDescent="0.3">
      <c r="A1062" s="175" t="s">
        <v>2035</v>
      </c>
      <c r="B1062" s="175" t="s">
        <v>3111</v>
      </c>
      <c r="C1062" s="175" t="s">
        <v>3112</v>
      </c>
      <c r="D1062" s="175" t="s">
        <v>3112</v>
      </c>
      <c r="E1062" s="175" t="s">
        <v>1793</v>
      </c>
    </row>
    <row r="1063" spans="1:5" ht="16.5" x14ac:dyDescent="0.3">
      <c r="A1063" s="175" t="s">
        <v>2035</v>
      </c>
      <c r="B1063" s="175" t="s">
        <v>3113</v>
      </c>
      <c r="C1063" s="175" t="s">
        <v>3114</v>
      </c>
      <c r="D1063" s="175" t="s">
        <v>3114</v>
      </c>
      <c r="E1063" s="175" t="s">
        <v>1829</v>
      </c>
    </row>
    <row r="1064" spans="1:5" ht="16.5" x14ac:dyDescent="0.3">
      <c r="A1064" s="175" t="s">
        <v>2035</v>
      </c>
      <c r="B1064" s="175" t="s">
        <v>3115</v>
      </c>
      <c r="C1064" s="175" t="s">
        <v>3116</v>
      </c>
      <c r="D1064" s="175" t="s">
        <v>3116</v>
      </c>
      <c r="E1064" s="175" t="s">
        <v>1920</v>
      </c>
    </row>
    <row r="1065" spans="1:5" ht="16.5" x14ac:dyDescent="0.3">
      <c r="A1065" s="175" t="s">
        <v>2035</v>
      </c>
      <c r="B1065" s="175" t="s">
        <v>3117</v>
      </c>
      <c r="C1065" s="175" t="s">
        <v>3118</v>
      </c>
      <c r="D1065" s="175" t="s">
        <v>3118</v>
      </c>
      <c r="E1065" s="175" t="s">
        <v>1991</v>
      </c>
    </row>
    <row r="1066" spans="1:5" ht="16.5" x14ac:dyDescent="0.3">
      <c r="A1066" s="175" t="s">
        <v>2035</v>
      </c>
      <c r="B1066" s="175" t="s">
        <v>3119</v>
      </c>
      <c r="C1066" s="175" t="s">
        <v>3120</v>
      </c>
      <c r="D1066" s="175" t="s">
        <v>3120</v>
      </c>
      <c r="E1066" s="175" t="s">
        <v>1815</v>
      </c>
    </row>
    <row r="1067" spans="1:5" ht="16.5" x14ac:dyDescent="0.3">
      <c r="A1067" s="175" t="s">
        <v>2035</v>
      </c>
      <c r="B1067" s="175" t="s">
        <v>3121</v>
      </c>
      <c r="C1067" s="175" t="s">
        <v>3122</v>
      </c>
      <c r="D1067" s="175" t="s">
        <v>3122</v>
      </c>
      <c r="E1067" s="175" t="s">
        <v>1855</v>
      </c>
    </row>
    <row r="1068" spans="1:5" ht="16.5" x14ac:dyDescent="0.3">
      <c r="A1068" s="175" t="s">
        <v>2035</v>
      </c>
      <c r="B1068" s="175" t="s">
        <v>3123</v>
      </c>
      <c r="C1068" s="175" t="s">
        <v>3124</v>
      </c>
      <c r="D1068" s="175" t="s">
        <v>3124</v>
      </c>
      <c r="E1068" s="175" t="s">
        <v>1847</v>
      </c>
    </row>
    <row r="1069" spans="1:5" ht="16.5" x14ac:dyDescent="0.3">
      <c r="A1069" s="175" t="s">
        <v>2035</v>
      </c>
      <c r="B1069" s="175" t="s">
        <v>3125</v>
      </c>
      <c r="C1069" s="175" t="s">
        <v>3126</v>
      </c>
      <c r="D1069" s="175" t="s">
        <v>3126</v>
      </c>
      <c r="E1069" s="175" t="s">
        <v>1855</v>
      </c>
    </row>
    <row r="1070" spans="1:5" ht="16.5" x14ac:dyDescent="0.3">
      <c r="A1070" s="175" t="s">
        <v>2035</v>
      </c>
      <c r="B1070" s="175" t="s">
        <v>3127</v>
      </c>
      <c r="C1070" s="175" t="s">
        <v>3128</v>
      </c>
      <c r="D1070" s="175" t="s">
        <v>3128</v>
      </c>
      <c r="E1070" s="175" t="s">
        <v>1799</v>
      </c>
    </row>
    <row r="1071" spans="1:5" ht="16.5" x14ac:dyDescent="0.3">
      <c r="A1071" s="175" t="s">
        <v>2035</v>
      </c>
      <c r="B1071" s="175" t="s">
        <v>3129</v>
      </c>
      <c r="C1071" s="175" t="s">
        <v>3130</v>
      </c>
      <c r="D1071" s="175" t="s">
        <v>3130</v>
      </c>
      <c r="E1071" s="175" t="s">
        <v>1795</v>
      </c>
    </row>
    <row r="1072" spans="1:5" ht="16.5" x14ac:dyDescent="0.3">
      <c r="A1072" s="175" t="s">
        <v>2035</v>
      </c>
      <c r="B1072" s="175" t="s">
        <v>3131</v>
      </c>
      <c r="C1072" s="175" t="s">
        <v>3132</v>
      </c>
      <c r="D1072" s="175" t="s">
        <v>3132</v>
      </c>
      <c r="E1072" s="175" t="s">
        <v>190</v>
      </c>
    </row>
    <row r="1073" spans="1:5" ht="16.5" x14ac:dyDescent="0.3">
      <c r="A1073" s="175" t="s">
        <v>2035</v>
      </c>
      <c r="B1073" s="175" t="s">
        <v>3133</v>
      </c>
      <c r="C1073" s="175" t="s">
        <v>3134</v>
      </c>
      <c r="D1073" s="175" t="s">
        <v>3134</v>
      </c>
      <c r="E1073" s="175" t="s">
        <v>1793</v>
      </c>
    </row>
    <row r="1074" spans="1:5" ht="16.5" x14ac:dyDescent="0.3">
      <c r="A1074" s="175" t="s">
        <v>2035</v>
      </c>
      <c r="B1074" s="175" t="s">
        <v>3135</v>
      </c>
      <c r="C1074" s="175" t="s">
        <v>3136</v>
      </c>
      <c r="D1074" s="175" t="s">
        <v>3136</v>
      </c>
      <c r="E1074" s="175" t="s">
        <v>1797</v>
      </c>
    </row>
    <row r="1075" spans="1:5" ht="16.5" x14ac:dyDescent="0.3">
      <c r="A1075" s="175" t="s">
        <v>2035</v>
      </c>
      <c r="B1075" s="175" t="s">
        <v>3137</v>
      </c>
      <c r="C1075" s="175" t="s">
        <v>3138</v>
      </c>
      <c r="D1075" s="175" t="s">
        <v>3138</v>
      </c>
      <c r="E1075" s="175" t="s">
        <v>1829</v>
      </c>
    </row>
    <row r="1076" spans="1:5" ht="16.5" x14ac:dyDescent="0.3">
      <c r="A1076" s="175" t="s">
        <v>2035</v>
      </c>
      <c r="B1076" s="175" t="s">
        <v>3139</v>
      </c>
      <c r="C1076" s="175" t="s">
        <v>3140</v>
      </c>
      <c r="D1076" s="175" t="s">
        <v>3140</v>
      </c>
      <c r="E1076" s="175" t="s">
        <v>208</v>
      </c>
    </row>
    <row r="1077" spans="1:5" ht="16.5" x14ac:dyDescent="0.3">
      <c r="A1077" s="175" t="s">
        <v>2035</v>
      </c>
      <c r="B1077" s="175" t="s">
        <v>3141</v>
      </c>
      <c r="C1077" s="175" t="s">
        <v>3142</v>
      </c>
      <c r="D1077" s="175" t="s">
        <v>3142</v>
      </c>
      <c r="E1077" s="175" t="s">
        <v>1859</v>
      </c>
    </row>
    <row r="1078" spans="1:5" ht="16.5" x14ac:dyDescent="0.3">
      <c r="A1078" s="175" t="s">
        <v>2035</v>
      </c>
      <c r="B1078" s="175" t="s">
        <v>205</v>
      </c>
      <c r="C1078" s="175" t="s">
        <v>132</v>
      </c>
      <c r="D1078" s="175" t="s">
        <v>132</v>
      </c>
      <c r="E1078" s="175" t="s">
        <v>190</v>
      </c>
    </row>
    <row r="1079" spans="1:5" ht="16.5" x14ac:dyDescent="0.3">
      <c r="A1079" s="175" t="s">
        <v>2035</v>
      </c>
      <c r="B1079" s="175" t="s">
        <v>205</v>
      </c>
      <c r="C1079" s="175" t="s">
        <v>132</v>
      </c>
      <c r="D1079" s="175" t="s">
        <v>132</v>
      </c>
      <c r="E1079" s="175" t="s">
        <v>1793</v>
      </c>
    </row>
    <row r="1080" spans="1:5" ht="16.5" x14ac:dyDescent="0.3">
      <c r="A1080" s="175" t="s">
        <v>2035</v>
      </c>
      <c r="B1080" s="175" t="s">
        <v>205</v>
      </c>
      <c r="C1080" s="175" t="s">
        <v>132</v>
      </c>
      <c r="D1080" s="175" t="s">
        <v>132</v>
      </c>
      <c r="E1080" s="175" t="s">
        <v>1795</v>
      </c>
    </row>
    <row r="1081" spans="1:5" ht="16.5" x14ac:dyDescent="0.3">
      <c r="A1081" s="175" t="s">
        <v>2035</v>
      </c>
      <c r="B1081" s="175" t="s">
        <v>205</v>
      </c>
      <c r="C1081" s="175" t="s">
        <v>132</v>
      </c>
      <c r="D1081" s="175" t="s">
        <v>132</v>
      </c>
      <c r="E1081" s="175" t="s">
        <v>1797</v>
      </c>
    </row>
    <row r="1082" spans="1:5" ht="16.5" x14ac:dyDescent="0.3">
      <c r="A1082" s="175" t="s">
        <v>2035</v>
      </c>
      <c r="B1082" s="175" t="s">
        <v>205</v>
      </c>
      <c r="C1082" s="175" t="s">
        <v>132</v>
      </c>
      <c r="D1082" s="175" t="s">
        <v>132</v>
      </c>
      <c r="E1082" s="175" t="s">
        <v>208</v>
      </c>
    </row>
    <row r="1083" spans="1:5" ht="16.5" x14ac:dyDescent="0.3">
      <c r="A1083" s="175" t="s">
        <v>2035</v>
      </c>
      <c r="B1083" s="175" t="s">
        <v>205</v>
      </c>
      <c r="C1083" s="175" t="s">
        <v>132</v>
      </c>
      <c r="D1083" s="175" t="s">
        <v>132</v>
      </c>
      <c r="E1083" s="175" t="s">
        <v>1799</v>
      </c>
    </row>
    <row r="1084" spans="1:5" ht="16.5" x14ac:dyDescent="0.3">
      <c r="A1084" s="175" t="s">
        <v>2035</v>
      </c>
      <c r="B1084" s="175" t="s">
        <v>205</v>
      </c>
      <c r="C1084" s="175" t="s">
        <v>132</v>
      </c>
      <c r="D1084" s="175" t="s">
        <v>132</v>
      </c>
      <c r="E1084" s="175" t="s">
        <v>1801</v>
      </c>
    </row>
    <row r="1085" spans="1:5" ht="16.5" x14ac:dyDescent="0.3">
      <c r="A1085" s="175" t="s">
        <v>2035</v>
      </c>
      <c r="B1085" s="175" t="s">
        <v>205</v>
      </c>
      <c r="C1085" s="175" t="s">
        <v>132</v>
      </c>
      <c r="D1085" s="175" t="s">
        <v>132</v>
      </c>
      <c r="E1085" s="175" t="s">
        <v>1802</v>
      </c>
    </row>
    <row r="1086" spans="1:5" ht="16.5" x14ac:dyDescent="0.3">
      <c r="A1086" s="175" t="s">
        <v>2035</v>
      </c>
      <c r="B1086" s="175" t="s">
        <v>205</v>
      </c>
      <c r="C1086" s="175" t="s">
        <v>132</v>
      </c>
      <c r="D1086" s="175" t="s">
        <v>132</v>
      </c>
      <c r="E1086" s="175" t="s">
        <v>1804</v>
      </c>
    </row>
    <row r="1087" spans="1:5" ht="16.5" x14ac:dyDescent="0.3">
      <c r="A1087" s="175" t="s">
        <v>2035</v>
      </c>
      <c r="B1087" s="175" t="s">
        <v>205</v>
      </c>
      <c r="C1087" s="175" t="s">
        <v>132</v>
      </c>
      <c r="D1087" s="175" t="s">
        <v>132</v>
      </c>
      <c r="E1087" s="175" t="s">
        <v>1806</v>
      </c>
    </row>
    <row r="1088" spans="1:5" ht="16.5" x14ac:dyDescent="0.3">
      <c r="A1088" s="175" t="s">
        <v>2035</v>
      </c>
      <c r="B1088" s="175" t="s">
        <v>205</v>
      </c>
      <c r="C1088" s="175" t="s">
        <v>132</v>
      </c>
      <c r="D1088" s="175" t="s">
        <v>132</v>
      </c>
      <c r="E1088" s="175" t="s">
        <v>1808</v>
      </c>
    </row>
    <row r="1089" spans="1:5" ht="16.5" x14ac:dyDescent="0.3">
      <c r="A1089" s="175" t="s">
        <v>2035</v>
      </c>
      <c r="B1089" s="175" t="s">
        <v>205</v>
      </c>
      <c r="C1089" s="175" t="s">
        <v>132</v>
      </c>
      <c r="D1089" s="175" t="s">
        <v>132</v>
      </c>
      <c r="E1089" s="175" t="s">
        <v>1810</v>
      </c>
    </row>
    <row r="1090" spans="1:5" ht="16.5" x14ac:dyDescent="0.3">
      <c r="A1090" s="175" t="s">
        <v>2035</v>
      </c>
      <c r="B1090" s="175" t="s">
        <v>205</v>
      </c>
      <c r="C1090" s="175" t="s">
        <v>132</v>
      </c>
      <c r="D1090" s="175" t="s">
        <v>132</v>
      </c>
      <c r="E1090" s="175" t="s">
        <v>1811</v>
      </c>
    </row>
    <row r="1091" spans="1:5" ht="16.5" x14ac:dyDescent="0.3">
      <c r="A1091" s="175" t="s">
        <v>2035</v>
      </c>
      <c r="B1091" s="175" t="s">
        <v>205</v>
      </c>
      <c r="C1091" s="175" t="s">
        <v>132</v>
      </c>
      <c r="D1091" s="175" t="s">
        <v>132</v>
      </c>
      <c r="E1091" s="175" t="s">
        <v>1813</v>
      </c>
    </row>
    <row r="1092" spans="1:5" ht="16.5" x14ac:dyDescent="0.3">
      <c r="A1092" s="175" t="s">
        <v>2035</v>
      </c>
      <c r="B1092" s="175" t="s">
        <v>205</v>
      </c>
      <c r="C1092" s="175" t="s">
        <v>132</v>
      </c>
      <c r="D1092" s="175" t="s">
        <v>132</v>
      </c>
      <c r="E1092" s="175" t="s">
        <v>1815</v>
      </c>
    </row>
    <row r="1093" spans="1:5" ht="16.5" x14ac:dyDescent="0.3">
      <c r="A1093" s="175" t="s">
        <v>2035</v>
      </c>
      <c r="B1093" s="175" t="s">
        <v>205</v>
      </c>
      <c r="C1093" s="175" t="s">
        <v>132</v>
      </c>
      <c r="D1093" s="175" t="s">
        <v>132</v>
      </c>
      <c r="E1093" s="175" t="s">
        <v>207</v>
      </c>
    </row>
    <row r="1094" spans="1:5" ht="16.5" x14ac:dyDescent="0.3">
      <c r="A1094" s="175" t="s">
        <v>2035</v>
      </c>
      <c r="B1094" s="175" t="s">
        <v>205</v>
      </c>
      <c r="C1094" s="175" t="s">
        <v>132</v>
      </c>
      <c r="D1094" s="175" t="s">
        <v>132</v>
      </c>
      <c r="E1094" s="175" t="s">
        <v>1817</v>
      </c>
    </row>
    <row r="1095" spans="1:5" ht="16.5" x14ac:dyDescent="0.3">
      <c r="A1095" s="175" t="s">
        <v>2035</v>
      </c>
      <c r="B1095" s="175" t="s">
        <v>205</v>
      </c>
      <c r="C1095" s="175" t="s">
        <v>132</v>
      </c>
      <c r="D1095" s="175" t="s">
        <v>132</v>
      </c>
      <c r="E1095" s="175" t="s">
        <v>1819</v>
      </c>
    </row>
    <row r="1096" spans="1:5" ht="16.5" x14ac:dyDescent="0.3">
      <c r="A1096" s="175" t="s">
        <v>2035</v>
      </c>
      <c r="B1096" s="175" t="s">
        <v>205</v>
      </c>
      <c r="C1096" s="175" t="s">
        <v>132</v>
      </c>
      <c r="D1096" s="175" t="s">
        <v>132</v>
      </c>
      <c r="E1096" s="175" t="s">
        <v>1821</v>
      </c>
    </row>
    <row r="1097" spans="1:5" ht="16.5" x14ac:dyDescent="0.3">
      <c r="A1097" s="175" t="s">
        <v>2035</v>
      </c>
      <c r="B1097" s="175" t="s">
        <v>205</v>
      </c>
      <c r="C1097" s="175" t="s">
        <v>132</v>
      </c>
      <c r="D1097" s="175" t="s">
        <v>132</v>
      </c>
      <c r="E1097" s="175" t="s">
        <v>1823</v>
      </c>
    </row>
    <row r="1098" spans="1:5" ht="16.5" x14ac:dyDescent="0.3">
      <c r="A1098" s="175" t="s">
        <v>2035</v>
      </c>
      <c r="B1098" s="175" t="s">
        <v>205</v>
      </c>
      <c r="C1098" s="175" t="s">
        <v>132</v>
      </c>
      <c r="D1098" s="175" t="s">
        <v>132</v>
      </c>
      <c r="E1098" s="175" t="s">
        <v>1825</v>
      </c>
    </row>
    <row r="1099" spans="1:5" ht="16.5" x14ac:dyDescent="0.3">
      <c r="A1099" s="175" t="s">
        <v>2035</v>
      </c>
      <c r="B1099" s="175" t="s">
        <v>205</v>
      </c>
      <c r="C1099" s="175" t="s">
        <v>132</v>
      </c>
      <c r="D1099" s="175" t="s">
        <v>132</v>
      </c>
      <c r="E1099" s="175" t="s">
        <v>1827</v>
      </c>
    </row>
    <row r="1100" spans="1:5" ht="16.5" x14ac:dyDescent="0.3">
      <c r="A1100" s="175" t="s">
        <v>2035</v>
      </c>
      <c r="B1100" s="175" t="s">
        <v>205</v>
      </c>
      <c r="C1100" s="175" t="s">
        <v>132</v>
      </c>
      <c r="D1100" s="175" t="s">
        <v>132</v>
      </c>
      <c r="E1100" s="175" t="s">
        <v>166</v>
      </c>
    </row>
    <row r="1101" spans="1:5" ht="16.5" x14ac:dyDescent="0.3">
      <c r="A1101" s="175" t="s">
        <v>2035</v>
      </c>
      <c r="B1101" s="175" t="s">
        <v>205</v>
      </c>
      <c r="C1101" s="175" t="s">
        <v>132</v>
      </c>
      <c r="D1101" s="175" t="s">
        <v>132</v>
      </c>
      <c r="E1101" s="175" t="s">
        <v>1829</v>
      </c>
    </row>
    <row r="1102" spans="1:5" ht="16.5" x14ac:dyDescent="0.3">
      <c r="A1102" s="175" t="s">
        <v>2035</v>
      </c>
      <c r="B1102" s="175" t="s">
        <v>205</v>
      </c>
      <c r="C1102" s="175" t="s">
        <v>132</v>
      </c>
      <c r="D1102" s="175" t="s">
        <v>132</v>
      </c>
      <c r="E1102" s="175" t="s">
        <v>1830</v>
      </c>
    </row>
    <row r="1103" spans="1:5" ht="16.5" x14ac:dyDescent="0.3">
      <c r="A1103" s="175" t="s">
        <v>2035</v>
      </c>
      <c r="B1103" s="175" t="s">
        <v>205</v>
      </c>
      <c r="C1103" s="175" t="s">
        <v>132</v>
      </c>
      <c r="D1103" s="175" t="s">
        <v>132</v>
      </c>
      <c r="E1103" s="175" t="s">
        <v>1832</v>
      </c>
    </row>
    <row r="1104" spans="1:5" ht="16.5" x14ac:dyDescent="0.3">
      <c r="A1104" s="175" t="s">
        <v>2035</v>
      </c>
      <c r="B1104" s="175" t="s">
        <v>205</v>
      </c>
      <c r="C1104" s="175" t="s">
        <v>132</v>
      </c>
      <c r="D1104" s="175" t="s">
        <v>132</v>
      </c>
      <c r="E1104" s="175" t="s">
        <v>209</v>
      </c>
    </row>
    <row r="1105" spans="1:5" ht="16.5" x14ac:dyDescent="0.3">
      <c r="A1105" s="175" t="s">
        <v>2035</v>
      </c>
      <c r="B1105" s="175" t="s">
        <v>205</v>
      </c>
      <c r="C1105" s="175" t="s">
        <v>132</v>
      </c>
      <c r="D1105" s="175" t="s">
        <v>132</v>
      </c>
      <c r="E1105" s="175" t="s">
        <v>1834</v>
      </c>
    </row>
    <row r="1106" spans="1:5" ht="16.5" x14ac:dyDescent="0.3">
      <c r="A1106" s="175" t="s">
        <v>2035</v>
      </c>
      <c r="B1106" s="175" t="s">
        <v>205</v>
      </c>
      <c r="C1106" s="175" t="s">
        <v>132</v>
      </c>
      <c r="D1106" s="175" t="s">
        <v>132</v>
      </c>
      <c r="E1106" s="175" t="s">
        <v>1836</v>
      </c>
    </row>
    <row r="1107" spans="1:5" ht="16.5" x14ac:dyDescent="0.3">
      <c r="A1107" s="175" t="s">
        <v>2035</v>
      </c>
      <c r="B1107" s="175" t="s">
        <v>205</v>
      </c>
      <c r="C1107" s="175" t="s">
        <v>132</v>
      </c>
      <c r="D1107" s="175" t="s">
        <v>132</v>
      </c>
      <c r="E1107" s="175" t="s">
        <v>1838</v>
      </c>
    </row>
    <row r="1108" spans="1:5" ht="16.5" x14ac:dyDescent="0.3">
      <c r="A1108" s="175" t="s">
        <v>2035</v>
      </c>
      <c r="B1108" s="175" t="s">
        <v>205</v>
      </c>
      <c r="C1108" s="175" t="s">
        <v>132</v>
      </c>
      <c r="D1108" s="175" t="s">
        <v>132</v>
      </c>
      <c r="E1108" s="175" t="s">
        <v>1839</v>
      </c>
    </row>
    <row r="1109" spans="1:5" ht="16.5" x14ac:dyDescent="0.3">
      <c r="A1109" s="175" t="s">
        <v>2035</v>
      </c>
      <c r="B1109" s="175" t="s">
        <v>205</v>
      </c>
      <c r="C1109" s="175" t="s">
        <v>132</v>
      </c>
      <c r="D1109" s="175" t="s">
        <v>132</v>
      </c>
      <c r="E1109" s="175" t="s">
        <v>1841</v>
      </c>
    </row>
    <row r="1110" spans="1:5" ht="16.5" x14ac:dyDescent="0.3">
      <c r="A1110" s="175" t="s">
        <v>2035</v>
      </c>
      <c r="B1110" s="175" t="s">
        <v>205</v>
      </c>
      <c r="C1110" s="175" t="s">
        <v>132</v>
      </c>
      <c r="D1110" s="175" t="s">
        <v>132</v>
      </c>
      <c r="E1110" s="175" t="s">
        <v>1843</v>
      </c>
    </row>
    <row r="1111" spans="1:5" ht="16.5" x14ac:dyDescent="0.3">
      <c r="A1111" s="175" t="s">
        <v>2035</v>
      </c>
      <c r="B1111" s="175" t="s">
        <v>205</v>
      </c>
      <c r="C1111" s="175" t="s">
        <v>132</v>
      </c>
      <c r="D1111" s="175" t="s">
        <v>132</v>
      </c>
      <c r="E1111" s="175" t="s">
        <v>1845</v>
      </c>
    </row>
    <row r="1112" spans="1:5" ht="16.5" x14ac:dyDescent="0.3">
      <c r="A1112" s="175" t="s">
        <v>2035</v>
      </c>
      <c r="B1112" s="175" t="s">
        <v>205</v>
      </c>
      <c r="C1112" s="175" t="s">
        <v>132</v>
      </c>
      <c r="D1112" s="175" t="s">
        <v>132</v>
      </c>
      <c r="E1112" s="175" t="s">
        <v>1847</v>
      </c>
    </row>
    <row r="1113" spans="1:5" ht="16.5" x14ac:dyDescent="0.3">
      <c r="A1113" s="175" t="s">
        <v>2035</v>
      </c>
      <c r="B1113" s="175" t="s">
        <v>205</v>
      </c>
      <c r="C1113" s="175" t="s">
        <v>132</v>
      </c>
      <c r="D1113" s="175" t="s">
        <v>132</v>
      </c>
      <c r="E1113" s="175" t="s">
        <v>1849</v>
      </c>
    </row>
    <row r="1114" spans="1:5" ht="16.5" x14ac:dyDescent="0.3">
      <c r="A1114" s="175" t="s">
        <v>2035</v>
      </c>
      <c r="B1114" s="175" t="s">
        <v>205</v>
      </c>
      <c r="C1114" s="175" t="s">
        <v>132</v>
      </c>
      <c r="D1114" s="175" t="s">
        <v>132</v>
      </c>
      <c r="E1114" s="175" t="s">
        <v>1851</v>
      </c>
    </row>
    <row r="1115" spans="1:5" ht="16.5" x14ac:dyDescent="0.3">
      <c r="A1115" s="175" t="s">
        <v>2035</v>
      </c>
      <c r="B1115" s="175" t="s">
        <v>205</v>
      </c>
      <c r="C1115" s="175" t="s">
        <v>132</v>
      </c>
      <c r="D1115" s="175" t="s">
        <v>132</v>
      </c>
      <c r="E1115" s="175" t="s">
        <v>169</v>
      </c>
    </row>
    <row r="1116" spans="1:5" ht="16.5" x14ac:dyDescent="0.3">
      <c r="A1116" s="175" t="s">
        <v>2035</v>
      </c>
      <c r="B1116" s="175" t="s">
        <v>205</v>
      </c>
      <c r="C1116" s="175" t="s">
        <v>132</v>
      </c>
      <c r="D1116" s="175" t="s">
        <v>132</v>
      </c>
      <c r="E1116" s="175" t="s">
        <v>1853</v>
      </c>
    </row>
    <row r="1117" spans="1:5" ht="16.5" x14ac:dyDescent="0.3">
      <c r="A1117" s="175" t="s">
        <v>2035</v>
      </c>
      <c r="B1117" s="175" t="s">
        <v>205</v>
      </c>
      <c r="C1117" s="175" t="s">
        <v>132</v>
      </c>
      <c r="D1117" s="175" t="s">
        <v>132</v>
      </c>
      <c r="E1117" s="175" t="s">
        <v>1855</v>
      </c>
    </row>
    <row r="1118" spans="1:5" ht="16.5" x14ac:dyDescent="0.3">
      <c r="A1118" s="175" t="s">
        <v>2035</v>
      </c>
      <c r="B1118" s="175" t="s">
        <v>205</v>
      </c>
      <c r="C1118" s="175" t="s">
        <v>132</v>
      </c>
      <c r="D1118" s="175" t="s">
        <v>132</v>
      </c>
      <c r="E1118" s="175" t="s">
        <v>1857</v>
      </c>
    </row>
    <row r="1119" spans="1:5" ht="16.5" x14ac:dyDescent="0.3">
      <c r="A1119" s="175" t="s">
        <v>2035</v>
      </c>
      <c r="B1119" s="175" t="s">
        <v>205</v>
      </c>
      <c r="C1119" s="175" t="s">
        <v>132</v>
      </c>
      <c r="D1119" s="175" t="s">
        <v>132</v>
      </c>
      <c r="E1119" s="175" t="s">
        <v>1859</v>
      </c>
    </row>
    <row r="1120" spans="1:5" ht="16.5" x14ac:dyDescent="0.3">
      <c r="A1120" s="175" t="s">
        <v>2035</v>
      </c>
      <c r="B1120" s="175" t="s">
        <v>205</v>
      </c>
      <c r="C1120" s="175" t="s">
        <v>132</v>
      </c>
      <c r="D1120" s="175" t="s">
        <v>132</v>
      </c>
      <c r="E1120" s="175" t="s">
        <v>1861</v>
      </c>
    </row>
    <row r="1121" spans="1:5" ht="16.5" x14ac:dyDescent="0.3">
      <c r="A1121" s="175" t="s">
        <v>2035</v>
      </c>
      <c r="B1121" s="175" t="s">
        <v>205</v>
      </c>
      <c r="C1121" s="175" t="s">
        <v>132</v>
      </c>
      <c r="D1121" s="175" t="s">
        <v>132</v>
      </c>
      <c r="E1121" s="175" t="s">
        <v>1863</v>
      </c>
    </row>
    <row r="1122" spans="1:5" ht="16.5" x14ac:dyDescent="0.3">
      <c r="A1122" s="175" t="s">
        <v>2035</v>
      </c>
      <c r="B1122" s="175" t="s">
        <v>205</v>
      </c>
      <c r="C1122" s="175" t="s">
        <v>132</v>
      </c>
      <c r="D1122" s="175" t="s">
        <v>132</v>
      </c>
      <c r="E1122" s="175" t="s">
        <v>1865</v>
      </c>
    </row>
    <row r="1123" spans="1:5" ht="16.5" x14ac:dyDescent="0.3">
      <c r="A1123" s="175" t="s">
        <v>2035</v>
      </c>
      <c r="B1123" s="175" t="s">
        <v>205</v>
      </c>
      <c r="C1123" s="175" t="s">
        <v>132</v>
      </c>
      <c r="D1123" s="175" t="s">
        <v>132</v>
      </c>
      <c r="E1123" s="175" t="s">
        <v>1867</v>
      </c>
    </row>
    <row r="1124" spans="1:5" ht="16.5" x14ac:dyDescent="0.3">
      <c r="A1124" s="175" t="s">
        <v>2035</v>
      </c>
      <c r="B1124" s="175" t="s">
        <v>205</v>
      </c>
      <c r="C1124" s="175" t="s">
        <v>132</v>
      </c>
      <c r="D1124" s="175" t="s">
        <v>132</v>
      </c>
      <c r="E1124" s="175" t="s">
        <v>174</v>
      </c>
    </row>
    <row r="1125" spans="1:5" ht="16.5" x14ac:dyDescent="0.3">
      <c r="A1125" s="175" t="s">
        <v>2035</v>
      </c>
      <c r="B1125" s="175" t="s">
        <v>205</v>
      </c>
      <c r="C1125" s="175" t="s">
        <v>132</v>
      </c>
      <c r="D1125" s="175" t="s">
        <v>132</v>
      </c>
      <c r="E1125" s="175" t="s">
        <v>1869</v>
      </c>
    </row>
    <row r="1126" spans="1:5" ht="16.5" x14ac:dyDescent="0.3">
      <c r="A1126" s="175" t="s">
        <v>2035</v>
      </c>
      <c r="B1126" s="175" t="s">
        <v>205</v>
      </c>
      <c r="C1126" s="175" t="s">
        <v>132</v>
      </c>
      <c r="D1126" s="175" t="s">
        <v>132</v>
      </c>
      <c r="E1126" s="175" t="s">
        <v>1871</v>
      </c>
    </row>
    <row r="1127" spans="1:5" ht="16.5" x14ac:dyDescent="0.3">
      <c r="A1127" s="175" t="s">
        <v>2035</v>
      </c>
      <c r="B1127" s="175" t="s">
        <v>205</v>
      </c>
      <c r="C1127" s="175" t="s">
        <v>132</v>
      </c>
      <c r="D1127" s="175" t="s">
        <v>132</v>
      </c>
      <c r="E1127" s="175" t="s">
        <v>1873</v>
      </c>
    </row>
    <row r="1128" spans="1:5" ht="16.5" x14ac:dyDescent="0.3">
      <c r="A1128" s="175" t="s">
        <v>2035</v>
      </c>
      <c r="B1128" s="175" t="s">
        <v>205</v>
      </c>
      <c r="C1128" s="175" t="s">
        <v>132</v>
      </c>
      <c r="D1128" s="175" t="s">
        <v>132</v>
      </c>
      <c r="E1128" s="175" t="s">
        <v>1875</v>
      </c>
    </row>
    <row r="1129" spans="1:5" ht="16.5" x14ac:dyDescent="0.3">
      <c r="A1129" s="175" t="s">
        <v>2035</v>
      </c>
      <c r="B1129" s="175" t="s">
        <v>205</v>
      </c>
      <c r="C1129" s="175" t="s">
        <v>132</v>
      </c>
      <c r="D1129" s="175" t="s">
        <v>132</v>
      </c>
      <c r="E1129" s="175" t="s">
        <v>1877</v>
      </c>
    </row>
    <row r="1130" spans="1:5" ht="16.5" x14ac:dyDescent="0.3">
      <c r="A1130" s="175" t="s">
        <v>2035</v>
      </c>
      <c r="B1130" s="175" t="s">
        <v>205</v>
      </c>
      <c r="C1130" s="175" t="s">
        <v>132</v>
      </c>
      <c r="D1130" s="175" t="s">
        <v>132</v>
      </c>
      <c r="E1130" s="175" t="s">
        <v>1879</v>
      </c>
    </row>
    <row r="1131" spans="1:5" ht="16.5" x14ac:dyDescent="0.3">
      <c r="A1131" s="175" t="s">
        <v>2035</v>
      </c>
      <c r="B1131" s="175" t="s">
        <v>205</v>
      </c>
      <c r="C1131" s="175" t="s">
        <v>132</v>
      </c>
      <c r="D1131" s="175" t="s">
        <v>132</v>
      </c>
      <c r="E1131" s="175" t="s">
        <v>1881</v>
      </c>
    </row>
    <row r="1132" spans="1:5" ht="16.5" x14ac:dyDescent="0.3">
      <c r="A1132" s="175" t="s">
        <v>2035</v>
      </c>
      <c r="B1132" s="175" t="s">
        <v>205</v>
      </c>
      <c r="C1132" s="175" t="s">
        <v>132</v>
      </c>
      <c r="D1132" s="175" t="s">
        <v>132</v>
      </c>
      <c r="E1132" s="175" t="s">
        <v>1883</v>
      </c>
    </row>
    <row r="1133" spans="1:5" ht="16.5" x14ac:dyDescent="0.3">
      <c r="A1133" s="175" t="s">
        <v>2035</v>
      </c>
      <c r="B1133" s="175" t="s">
        <v>205</v>
      </c>
      <c r="C1133" s="175" t="s">
        <v>132</v>
      </c>
      <c r="D1133" s="175" t="s">
        <v>132</v>
      </c>
      <c r="E1133" s="175" t="s">
        <v>1885</v>
      </c>
    </row>
    <row r="1134" spans="1:5" ht="16.5" x14ac:dyDescent="0.3">
      <c r="A1134" s="175" t="s">
        <v>2035</v>
      </c>
      <c r="B1134" s="175" t="s">
        <v>205</v>
      </c>
      <c r="C1134" s="175" t="s">
        <v>132</v>
      </c>
      <c r="D1134" s="175" t="s">
        <v>132</v>
      </c>
      <c r="E1134" s="175" t="s">
        <v>1887</v>
      </c>
    </row>
    <row r="1135" spans="1:5" ht="16.5" x14ac:dyDescent="0.3">
      <c r="A1135" s="175" t="s">
        <v>2035</v>
      </c>
      <c r="B1135" s="175" t="s">
        <v>205</v>
      </c>
      <c r="C1135" s="175" t="s">
        <v>132</v>
      </c>
      <c r="D1135" s="175" t="s">
        <v>132</v>
      </c>
      <c r="E1135" s="175" t="s">
        <v>1889</v>
      </c>
    </row>
    <row r="1136" spans="1:5" ht="16.5" x14ac:dyDescent="0.3">
      <c r="A1136" s="175" t="s">
        <v>2035</v>
      </c>
      <c r="B1136" s="175" t="s">
        <v>205</v>
      </c>
      <c r="C1136" s="175" t="s">
        <v>132</v>
      </c>
      <c r="D1136" s="175" t="s">
        <v>132</v>
      </c>
      <c r="E1136" s="175" t="s">
        <v>1891</v>
      </c>
    </row>
    <row r="1137" spans="1:5" ht="16.5" x14ac:dyDescent="0.3">
      <c r="A1137" s="175" t="s">
        <v>2035</v>
      </c>
      <c r="B1137" s="175" t="s">
        <v>205</v>
      </c>
      <c r="C1137" s="175" t="s">
        <v>132</v>
      </c>
      <c r="D1137" s="175" t="s">
        <v>132</v>
      </c>
      <c r="E1137" s="175" t="s">
        <v>210</v>
      </c>
    </row>
    <row r="1138" spans="1:5" ht="16.5" x14ac:dyDescent="0.3">
      <c r="A1138" s="175" t="s">
        <v>2035</v>
      </c>
      <c r="B1138" s="175" t="s">
        <v>205</v>
      </c>
      <c r="C1138" s="175" t="s">
        <v>132</v>
      </c>
      <c r="D1138" s="175" t="s">
        <v>132</v>
      </c>
      <c r="E1138" s="175" t="s">
        <v>1893</v>
      </c>
    </row>
    <row r="1139" spans="1:5" ht="16.5" x14ac:dyDescent="0.3">
      <c r="A1139" s="175" t="s">
        <v>2035</v>
      </c>
      <c r="B1139" s="175" t="s">
        <v>205</v>
      </c>
      <c r="C1139" s="175" t="s">
        <v>132</v>
      </c>
      <c r="D1139" s="175" t="s">
        <v>132</v>
      </c>
      <c r="E1139" s="175" t="s">
        <v>152</v>
      </c>
    </row>
    <row r="1140" spans="1:5" ht="16.5" x14ac:dyDescent="0.3">
      <c r="A1140" s="175" t="s">
        <v>2035</v>
      </c>
      <c r="B1140" s="175" t="s">
        <v>205</v>
      </c>
      <c r="C1140" s="175" t="s">
        <v>132</v>
      </c>
      <c r="D1140" s="175" t="s">
        <v>132</v>
      </c>
      <c r="E1140" s="175" t="s">
        <v>1895</v>
      </c>
    </row>
    <row r="1141" spans="1:5" ht="16.5" x14ac:dyDescent="0.3">
      <c r="A1141" s="175" t="s">
        <v>2035</v>
      </c>
      <c r="B1141" s="175" t="s">
        <v>205</v>
      </c>
      <c r="C1141" s="175" t="s">
        <v>132</v>
      </c>
      <c r="D1141" s="175" t="s">
        <v>132</v>
      </c>
      <c r="E1141" s="175" t="s">
        <v>211</v>
      </c>
    </row>
    <row r="1142" spans="1:5" ht="16.5" x14ac:dyDescent="0.3">
      <c r="A1142" s="175" t="s">
        <v>2035</v>
      </c>
      <c r="B1142" s="175" t="s">
        <v>205</v>
      </c>
      <c r="C1142" s="175" t="s">
        <v>132</v>
      </c>
      <c r="D1142" s="175" t="s">
        <v>132</v>
      </c>
      <c r="E1142" s="175" t="s">
        <v>1897</v>
      </c>
    </row>
    <row r="1143" spans="1:5" ht="16.5" x14ac:dyDescent="0.3">
      <c r="A1143" s="175" t="s">
        <v>2035</v>
      </c>
      <c r="B1143" s="175" t="s">
        <v>205</v>
      </c>
      <c r="C1143" s="175" t="s">
        <v>132</v>
      </c>
      <c r="D1143" s="175" t="s">
        <v>132</v>
      </c>
      <c r="E1143" s="175" t="s">
        <v>1899</v>
      </c>
    </row>
    <row r="1144" spans="1:5" ht="16.5" x14ac:dyDescent="0.3">
      <c r="A1144" s="175" t="s">
        <v>2035</v>
      </c>
      <c r="B1144" s="175" t="s">
        <v>205</v>
      </c>
      <c r="C1144" s="175" t="s">
        <v>132</v>
      </c>
      <c r="D1144" s="175" t="s">
        <v>132</v>
      </c>
      <c r="E1144" s="175" t="s">
        <v>1901</v>
      </c>
    </row>
    <row r="1145" spans="1:5" ht="16.5" x14ac:dyDescent="0.3">
      <c r="A1145" s="175" t="s">
        <v>2035</v>
      </c>
      <c r="B1145" s="175" t="s">
        <v>205</v>
      </c>
      <c r="C1145" s="175" t="s">
        <v>132</v>
      </c>
      <c r="D1145" s="175" t="s">
        <v>132</v>
      </c>
      <c r="E1145" s="175" t="s">
        <v>1903</v>
      </c>
    </row>
    <row r="1146" spans="1:5" ht="16.5" x14ac:dyDescent="0.3">
      <c r="A1146" s="175" t="s">
        <v>2035</v>
      </c>
      <c r="B1146" s="175" t="s">
        <v>205</v>
      </c>
      <c r="C1146" s="175" t="s">
        <v>132</v>
      </c>
      <c r="D1146" s="175" t="s">
        <v>132</v>
      </c>
      <c r="E1146" s="175" t="s">
        <v>1904</v>
      </c>
    </row>
    <row r="1147" spans="1:5" ht="16.5" x14ac:dyDescent="0.3">
      <c r="A1147" s="175" t="s">
        <v>2035</v>
      </c>
      <c r="B1147" s="175" t="s">
        <v>205</v>
      </c>
      <c r="C1147" s="175" t="s">
        <v>132</v>
      </c>
      <c r="D1147" s="175" t="s">
        <v>132</v>
      </c>
      <c r="E1147" s="175" t="s">
        <v>1906</v>
      </c>
    </row>
    <row r="1148" spans="1:5" ht="16.5" x14ac:dyDescent="0.3">
      <c r="A1148" s="175" t="s">
        <v>2035</v>
      </c>
      <c r="B1148" s="175" t="s">
        <v>205</v>
      </c>
      <c r="C1148" s="175" t="s">
        <v>132</v>
      </c>
      <c r="D1148" s="175" t="s">
        <v>132</v>
      </c>
      <c r="E1148" s="175" t="s">
        <v>1908</v>
      </c>
    </row>
    <row r="1149" spans="1:5" ht="16.5" x14ac:dyDescent="0.3">
      <c r="A1149" s="175" t="s">
        <v>2035</v>
      </c>
      <c r="B1149" s="175" t="s">
        <v>205</v>
      </c>
      <c r="C1149" s="175" t="s">
        <v>132</v>
      </c>
      <c r="D1149" s="175" t="s">
        <v>132</v>
      </c>
      <c r="E1149" s="175" t="s">
        <v>1910</v>
      </c>
    </row>
    <row r="1150" spans="1:5" ht="16.5" x14ac:dyDescent="0.3">
      <c r="A1150" s="175" t="s">
        <v>2035</v>
      </c>
      <c r="B1150" s="175" t="s">
        <v>205</v>
      </c>
      <c r="C1150" s="175" t="s">
        <v>132</v>
      </c>
      <c r="D1150" s="175" t="s">
        <v>132</v>
      </c>
      <c r="E1150" s="175" t="s">
        <v>1912</v>
      </c>
    </row>
    <row r="1151" spans="1:5" ht="16.5" x14ac:dyDescent="0.3">
      <c r="A1151" s="175" t="s">
        <v>2035</v>
      </c>
      <c r="B1151" s="175" t="s">
        <v>205</v>
      </c>
      <c r="C1151" s="175" t="s">
        <v>132</v>
      </c>
      <c r="D1151" s="175" t="s">
        <v>132</v>
      </c>
      <c r="E1151" s="175" t="s">
        <v>1914</v>
      </c>
    </row>
    <row r="1152" spans="1:5" ht="16.5" x14ac:dyDescent="0.3">
      <c r="A1152" s="175" t="s">
        <v>2035</v>
      </c>
      <c r="B1152" s="175" t="s">
        <v>205</v>
      </c>
      <c r="C1152" s="175" t="s">
        <v>132</v>
      </c>
      <c r="D1152" s="175" t="s">
        <v>132</v>
      </c>
      <c r="E1152" s="175" t="s">
        <v>1916</v>
      </c>
    </row>
    <row r="1153" spans="1:5" ht="16.5" x14ac:dyDescent="0.3">
      <c r="A1153" s="175" t="s">
        <v>2035</v>
      </c>
      <c r="B1153" s="175" t="s">
        <v>205</v>
      </c>
      <c r="C1153" s="175" t="s">
        <v>132</v>
      </c>
      <c r="D1153" s="175" t="s">
        <v>132</v>
      </c>
      <c r="E1153" s="175" t="s">
        <v>1918</v>
      </c>
    </row>
    <row r="1154" spans="1:5" ht="16.5" x14ac:dyDescent="0.3">
      <c r="A1154" s="175" t="s">
        <v>2035</v>
      </c>
      <c r="B1154" s="175" t="s">
        <v>205</v>
      </c>
      <c r="C1154" s="175" t="s">
        <v>132</v>
      </c>
      <c r="D1154" s="175" t="s">
        <v>132</v>
      </c>
      <c r="E1154" s="175" t="s">
        <v>1920</v>
      </c>
    </row>
    <row r="1155" spans="1:5" ht="16.5" x14ac:dyDescent="0.3">
      <c r="A1155" s="175" t="s">
        <v>2035</v>
      </c>
      <c r="B1155" s="175" t="s">
        <v>205</v>
      </c>
      <c r="C1155" s="175" t="s">
        <v>132</v>
      </c>
      <c r="D1155" s="175" t="s">
        <v>132</v>
      </c>
      <c r="E1155" s="175" t="s">
        <v>1922</v>
      </c>
    </row>
    <row r="1156" spans="1:5" ht="16.5" x14ac:dyDescent="0.3">
      <c r="A1156" s="175" t="s">
        <v>2035</v>
      </c>
      <c r="B1156" s="175" t="s">
        <v>205</v>
      </c>
      <c r="C1156" s="175" t="s">
        <v>132</v>
      </c>
      <c r="D1156" s="175" t="s">
        <v>132</v>
      </c>
      <c r="E1156" s="175" t="s">
        <v>1924</v>
      </c>
    </row>
    <row r="1157" spans="1:5" ht="16.5" x14ac:dyDescent="0.3">
      <c r="A1157" s="175" t="s">
        <v>2035</v>
      </c>
      <c r="B1157" s="175" t="s">
        <v>205</v>
      </c>
      <c r="C1157" s="175" t="s">
        <v>132</v>
      </c>
      <c r="D1157" s="175" t="s">
        <v>132</v>
      </c>
      <c r="E1157" s="175" t="s">
        <v>1926</v>
      </c>
    </row>
    <row r="1158" spans="1:5" ht="16.5" x14ac:dyDescent="0.3">
      <c r="A1158" s="175" t="s">
        <v>2035</v>
      </c>
      <c r="B1158" s="175" t="s">
        <v>205</v>
      </c>
      <c r="C1158" s="175" t="s">
        <v>132</v>
      </c>
      <c r="D1158" s="175" t="s">
        <v>132</v>
      </c>
      <c r="E1158" s="175" t="s">
        <v>1928</v>
      </c>
    </row>
    <row r="1159" spans="1:5" ht="16.5" x14ac:dyDescent="0.3">
      <c r="A1159" s="175" t="s">
        <v>2035</v>
      </c>
      <c r="B1159" s="175" t="s">
        <v>205</v>
      </c>
      <c r="C1159" s="175" t="s">
        <v>132</v>
      </c>
      <c r="D1159" s="175" t="s">
        <v>132</v>
      </c>
      <c r="E1159" s="175" t="s">
        <v>1930</v>
      </c>
    </row>
    <row r="1160" spans="1:5" ht="16.5" x14ac:dyDescent="0.3">
      <c r="A1160" s="175" t="s">
        <v>2035</v>
      </c>
      <c r="B1160" s="175" t="s">
        <v>205</v>
      </c>
      <c r="C1160" s="175" t="s">
        <v>132</v>
      </c>
      <c r="D1160" s="175" t="s">
        <v>132</v>
      </c>
      <c r="E1160" s="175" t="s">
        <v>1932</v>
      </c>
    </row>
    <row r="1161" spans="1:5" ht="16.5" x14ac:dyDescent="0.3">
      <c r="A1161" s="175" t="s">
        <v>2035</v>
      </c>
      <c r="B1161" s="175" t="s">
        <v>205</v>
      </c>
      <c r="C1161" s="175" t="s">
        <v>132</v>
      </c>
      <c r="D1161" s="175" t="s">
        <v>132</v>
      </c>
      <c r="E1161" s="175" t="s">
        <v>1934</v>
      </c>
    </row>
    <row r="1162" spans="1:5" ht="16.5" x14ac:dyDescent="0.3">
      <c r="A1162" s="175" t="s">
        <v>2035</v>
      </c>
      <c r="B1162" s="175" t="s">
        <v>205</v>
      </c>
      <c r="C1162" s="175" t="s">
        <v>132</v>
      </c>
      <c r="D1162" s="175" t="s">
        <v>132</v>
      </c>
      <c r="E1162" s="175" t="s">
        <v>1936</v>
      </c>
    </row>
    <row r="1163" spans="1:5" ht="16.5" x14ac:dyDescent="0.3">
      <c r="A1163" s="175" t="s">
        <v>2035</v>
      </c>
      <c r="B1163" s="175" t="s">
        <v>205</v>
      </c>
      <c r="C1163" s="175" t="s">
        <v>132</v>
      </c>
      <c r="D1163" s="175" t="s">
        <v>132</v>
      </c>
      <c r="E1163" s="175" t="s">
        <v>1938</v>
      </c>
    </row>
    <row r="1164" spans="1:5" ht="16.5" x14ac:dyDescent="0.3">
      <c r="A1164" s="175" t="s">
        <v>2035</v>
      </c>
      <c r="B1164" s="175" t="s">
        <v>205</v>
      </c>
      <c r="C1164" s="175" t="s">
        <v>132</v>
      </c>
      <c r="D1164" s="175" t="s">
        <v>132</v>
      </c>
      <c r="E1164" s="175" t="s">
        <v>1940</v>
      </c>
    </row>
    <row r="1165" spans="1:5" ht="16.5" x14ac:dyDescent="0.3">
      <c r="A1165" s="175" t="s">
        <v>2035</v>
      </c>
      <c r="B1165" s="175" t="s">
        <v>205</v>
      </c>
      <c r="C1165" s="175" t="s">
        <v>132</v>
      </c>
      <c r="D1165" s="175" t="s">
        <v>132</v>
      </c>
      <c r="E1165" s="175" t="s">
        <v>1942</v>
      </c>
    </row>
    <row r="1166" spans="1:5" ht="16.5" x14ac:dyDescent="0.3">
      <c r="A1166" s="175" t="s">
        <v>2035</v>
      </c>
      <c r="B1166" s="175" t="s">
        <v>205</v>
      </c>
      <c r="C1166" s="175" t="s">
        <v>132</v>
      </c>
      <c r="D1166" s="175" t="s">
        <v>132</v>
      </c>
      <c r="E1166" s="175" t="s">
        <v>1944</v>
      </c>
    </row>
    <row r="1167" spans="1:5" ht="16.5" x14ac:dyDescent="0.3">
      <c r="A1167" s="175" t="s">
        <v>2035</v>
      </c>
      <c r="B1167" s="175" t="s">
        <v>205</v>
      </c>
      <c r="C1167" s="175" t="s">
        <v>132</v>
      </c>
      <c r="D1167" s="175" t="s">
        <v>132</v>
      </c>
      <c r="E1167" s="175" t="s">
        <v>1946</v>
      </c>
    </row>
    <row r="1168" spans="1:5" ht="16.5" x14ac:dyDescent="0.3">
      <c r="A1168" s="175" t="s">
        <v>2035</v>
      </c>
      <c r="B1168" s="175" t="s">
        <v>205</v>
      </c>
      <c r="C1168" s="175" t="s">
        <v>132</v>
      </c>
      <c r="D1168" s="175" t="s">
        <v>132</v>
      </c>
      <c r="E1168" s="175" t="s">
        <v>184</v>
      </c>
    </row>
    <row r="1169" spans="1:5" ht="16.5" x14ac:dyDescent="0.3">
      <c r="A1169" s="175" t="s">
        <v>2035</v>
      </c>
      <c r="B1169" s="175" t="s">
        <v>205</v>
      </c>
      <c r="C1169" s="175" t="s">
        <v>132</v>
      </c>
      <c r="D1169" s="175" t="s">
        <v>132</v>
      </c>
      <c r="E1169" s="175" t="s">
        <v>1948</v>
      </c>
    </row>
    <row r="1170" spans="1:5" ht="16.5" x14ac:dyDescent="0.3">
      <c r="A1170" s="175" t="s">
        <v>2035</v>
      </c>
      <c r="B1170" s="175" t="s">
        <v>205</v>
      </c>
      <c r="C1170" s="175" t="s">
        <v>132</v>
      </c>
      <c r="D1170" s="175" t="s">
        <v>132</v>
      </c>
      <c r="E1170" s="175" t="s">
        <v>1950</v>
      </c>
    </row>
    <row r="1171" spans="1:5" ht="16.5" x14ac:dyDescent="0.3">
      <c r="A1171" s="175" t="s">
        <v>2035</v>
      </c>
      <c r="B1171" s="175" t="s">
        <v>205</v>
      </c>
      <c r="C1171" s="175" t="s">
        <v>132</v>
      </c>
      <c r="D1171" s="175" t="s">
        <v>132</v>
      </c>
      <c r="E1171" s="175" t="s">
        <v>1952</v>
      </c>
    </row>
    <row r="1172" spans="1:5" ht="16.5" x14ac:dyDescent="0.3">
      <c r="A1172" s="175" t="s">
        <v>2035</v>
      </c>
      <c r="B1172" s="175" t="s">
        <v>205</v>
      </c>
      <c r="C1172" s="175" t="s">
        <v>132</v>
      </c>
      <c r="D1172" s="175" t="s">
        <v>132</v>
      </c>
      <c r="E1172" s="175" t="s">
        <v>1954</v>
      </c>
    </row>
    <row r="1173" spans="1:5" ht="16.5" x14ac:dyDescent="0.3">
      <c r="A1173" s="175" t="s">
        <v>2035</v>
      </c>
      <c r="B1173" s="175" t="s">
        <v>205</v>
      </c>
      <c r="C1173" s="175" t="s">
        <v>132</v>
      </c>
      <c r="D1173" s="175" t="s">
        <v>132</v>
      </c>
      <c r="E1173" s="175" t="s">
        <v>1956</v>
      </c>
    </row>
    <row r="1174" spans="1:5" ht="16.5" x14ac:dyDescent="0.3">
      <c r="A1174" s="175" t="s">
        <v>2035</v>
      </c>
      <c r="B1174" s="175" t="s">
        <v>205</v>
      </c>
      <c r="C1174" s="175" t="s">
        <v>132</v>
      </c>
      <c r="D1174" s="175" t="s">
        <v>132</v>
      </c>
      <c r="E1174" s="175" t="s">
        <v>1958</v>
      </c>
    </row>
    <row r="1175" spans="1:5" ht="16.5" x14ac:dyDescent="0.3">
      <c r="A1175" s="175" t="s">
        <v>2035</v>
      </c>
      <c r="B1175" s="175" t="s">
        <v>205</v>
      </c>
      <c r="C1175" s="175" t="s">
        <v>132</v>
      </c>
      <c r="D1175" s="175" t="s">
        <v>132</v>
      </c>
      <c r="E1175" s="175" t="s">
        <v>1959</v>
      </c>
    </row>
    <row r="1176" spans="1:5" ht="16.5" x14ac:dyDescent="0.3">
      <c r="A1176" s="175" t="s">
        <v>2035</v>
      </c>
      <c r="B1176" s="175" t="s">
        <v>205</v>
      </c>
      <c r="C1176" s="175" t="s">
        <v>132</v>
      </c>
      <c r="D1176" s="175" t="s">
        <v>132</v>
      </c>
      <c r="E1176" s="175" t="s">
        <v>1961</v>
      </c>
    </row>
    <row r="1177" spans="1:5" ht="16.5" x14ac:dyDescent="0.3">
      <c r="A1177" s="175" t="s">
        <v>2035</v>
      </c>
      <c r="B1177" s="175" t="s">
        <v>205</v>
      </c>
      <c r="C1177" s="175" t="s">
        <v>132</v>
      </c>
      <c r="D1177" s="175" t="s">
        <v>132</v>
      </c>
      <c r="E1177" s="175" t="s">
        <v>1963</v>
      </c>
    </row>
    <row r="1178" spans="1:5" ht="16.5" x14ac:dyDescent="0.3">
      <c r="A1178" s="175" t="s">
        <v>2035</v>
      </c>
      <c r="B1178" s="175" t="s">
        <v>205</v>
      </c>
      <c r="C1178" s="175" t="s">
        <v>132</v>
      </c>
      <c r="D1178" s="175" t="s">
        <v>132</v>
      </c>
      <c r="E1178" s="175" t="s">
        <v>1965</v>
      </c>
    </row>
    <row r="1179" spans="1:5" ht="16.5" x14ac:dyDescent="0.3">
      <c r="A1179" s="175" t="s">
        <v>2035</v>
      </c>
      <c r="B1179" s="175" t="s">
        <v>205</v>
      </c>
      <c r="C1179" s="175" t="s">
        <v>132</v>
      </c>
      <c r="D1179" s="175" t="s">
        <v>132</v>
      </c>
      <c r="E1179" s="175" t="s">
        <v>1967</v>
      </c>
    </row>
    <row r="1180" spans="1:5" ht="16.5" x14ac:dyDescent="0.3">
      <c r="A1180" s="175" t="s">
        <v>2035</v>
      </c>
      <c r="B1180" s="175" t="s">
        <v>205</v>
      </c>
      <c r="C1180" s="175" t="s">
        <v>132</v>
      </c>
      <c r="D1180" s="175" t="s">
        <v>132</v>
      </c>
      <c r="E1180" s="175" t="s">
        <v>1969</v>
      </c>
    </row>
    <row r="1181" spans="1:5" ht="16.5" x14ac:dyDescent="0.3">
      <c r="A1181" s="175" t="s">
        <v>2035</v>
      </c>
      <c r="B1181" s="175" t="s">
        <v>205</v>
      </c>
      <c r="C1181" s="175" t="s">
        <v>132</v>
      </c>
      <c r="D1181" s="175" t="s">
        <v>132</v>
      </c>
      <c r="E1181" s="175" t="s">
        <v>1971</v>
      </c>
    </row>
    <row r="1182" spans="1:5" ht="16.5" x14ac:dyDescent="0.3">
      <c r="A1182" s="175" t="s">
        <v>2035</v>
      </c>
      <c r="B1182" s="175" t="s">
        <v>205</v>
      </c>
      <c r="C1182" s="175" t="s">
        <v>132</v>
      </c>
      <c r="D1182" s="175" t="s">
        <v>132</v>
      </c>
      <c r="E1182" s="175" t="s">
        <v>1973</v>
      </c>
    </row>
    <row r="1183" spans="1:5" ht="16.5" x14ac:dyDescent="0.3">
      <c r="A1183" s="175" t="s">
        <v>2035</v>
      </c>
      <c r="B1183" s="175" t="s">
        <v>205</v>
      </c>
      <c r="C1183" s="175" t="s">
        <v>132</v>
      </c>
      <c r="D1183" s="175" t="s">
        <v>132</v>
      </c>
      <c r="E1183" s="175" t="s">
        <v>1975</v>
      </c>
    </row>
    <row r="1184" spans="1:5" ht="16.5" x14ac:dyDescent="0.3">
      <c r="A1184" s="175" t="s">
        <v>2035</v>
      </c>
      <c r="B1184" s="175" t="s">
        <v>205</v>
      </c>
      <c r="C1184" s="175" t="s">
        <v>132</v>
      </c>
      <c r="D1184" s="175" t="s">
        <v>132</v>
      </c>
      <c r="E1184" s="175" t="s">
        <v>1977</v>
      </c>
    </row>
    <row r="1185" spans="1:5" ht="16.5" x14ac:dyDescent="0.3">
      <c r="A1185" s="175" t="s">
        <v>2035</v>
      </c>
      <c r="B1185" s="175" t="s">
        <v>205</v>
      </c>
      <c r="C1185" s="175" t="s">
        <v>132</v>
      </c>
      <c r="D1185" s="175" t="s">
        <v>132</v>
      </c>
      <c r="E1185" s="175" t="s">
        <v>1979</v>
      </c>
    </row>
    <row r="1186" spans="1:5" ht="16.5" x14ac:dyDescent="0.3">
      <c r="A1186" s="175" t="s">
        <v>2035</v>
      </c>
      <c r="B1186" s="175" t="s">
        <v>205</v>
      </c>
      <c r="C1186" s="175" t="s">
        <v>132</v>
      </c>
      <c r="D1186" s="175" t="s">
        <v>132</v>
      </c>
      <c r="E1186" s="175" t="s">
        <v>137</v>
      </c>
    </row>
    <row r="1187" spans="1:5" ht="16.5" x14ac:dyDescent="0.3">
      <c r="A1187" s="175" t="s">
        <v>2035</v>
      </c>
      <c r="B1187" s="175" t="s">
        <v>205</v>
      </c>
      <c r="C1187" s="175" t="s">
        <v>132</v>
      </c>
      <c r="D1187" s="175" t="s">
        <v>132</v>
      </c>
      <c r="E1187" s="175" t="s">
        <v>1981</v>
      </c>
    </row>
    <row r="1188" spans="1:5" ht="16.5" x14ac:dyDescent="0.3">
      <c r="A1188" s="175" t="s">
        <v>2035</v>
      </c>
      <c r="B1188" s="175" t="s">
        <v>205</v>
      </c>
      <c r="C1188" s="175" t="s">
        <v>132</v>
      </c>
      <c r="D1188" s="175" t="s">
        <v>132</v>
      </c>
      <c r="E1188" s="175" t="s">
        <v>1983</v>
      </c>
    </row>
    <row r="1189" spans="1:5" ht="16.5" x14ac:dyDescent="0.3">
      <c r="A1189" s="175" t="s">
        <v>2035</v>
      </c>
      <c r="B1189" s="175" t="s">
        <v>205</v>
      </c>
      <c r="C1189" s="175" t="s">
        <v>132</v>
      </c>
      <c r="D1189" s="175" t="s">
        <v>132</v>
      </c>
      <c r="E1189" s="175" t="s">
        <v>1985</v>
      </c>
    </row>
    <row r="1190" spans="1:5" ht="16.5" x14ac:dyDescent="0.3">
      <c r="A1190" s="175" t="s">
        <v>2035</v>
      </c>
      <c r="B1190" s="175" t="s">
        <v>205</v>
      </c>
      <c r="C1190" s="175" t="s">
        <v>132</v>
      </c>
      <c r="D1190" s="175" t="s">
        <v>132</v>
      </c>
      <c r="E1190" s="175" t="s">
        <v>1987</v>
      </c>
    </row>
    <row r="1191" spans="1:5" ht="16.5" x14ac:dyDescent="0.3">
      <c r="A1191" s="175" t="s">
        <v>2035</v>
      </c>
      <c r="B1191" s="175" t="s">
        <v>205</v>
      </c>
      <c r="C1191" s="175" t="s">
        <v>132</v>
      </c>
      <c r="D1191" s="175" t="s">
        <v>132</v>
      </c>
      <c r="E1191" s="175" t="s">
        <v>1989</v>
      </c>
    </row>
    <row r="1192" spans="1:5" ht="16.5" x14ac:dyDescent="0.3">
      <c r="A1192" s="175" t="s">
        <v>2035</v>
      </c>
      <c r="B1192" s="175" t="s">
        <v>205</v>
      </c>
      <c r="C1192" s="175" t="s">
        <v>132</v>
      </c>
      <c r="D1192" s="175" t="s">
        <v>132</v>
      </c>
      <c r="E1192" s="175" t="s">
        <v>1991</v>
      </c>
    </row>
    <row r="1193" spans="1:5" ht="16.5" x14ac:dyDescent="0.3">
      <c r="A1193" s="175" t="s">
        <v>2035</v>
      </c>
      <c r="B1193" s="175" t="s">
        <v>205</v>
      </c>
      <c r="C1193" s="175" t="s">
        <v>132</v>
      </c>
      <c r="D1193" s="175" t="s">
        <v>132</v>
      </c>
      <c r="E1193" s="175" t="s">
        <v>1993</v>
      </c>
    </row>
    <row r="1194" spans="1:5" ht="16.5" x14ac:dyDescent="0.3">
      <c r="A1194" s="175" t="s">
        <v>2035</v>
      </c>
      <c r="B1194" s="175" t="s">
        <v>205</v>
      </c>
      <c r="C1194" s="175" t="s">
        <v>132</v>
      </c>
      <c r="D1194" s="175" t="s">
        <v>132</v>
      </c>
      <c r="E1194" s="175" t="s">
        <v>1995</v>
      </c>
    </row>
    <row r="1195" spans="1:5" ht="16.5" x14ac:dyDescent="0.3">
      <c r="A1195" s="175" t="s">
        <v>2035</v>
      </c>
      <c r="B1195" s="175" t="s">
        <v>205</v>
      </c>
      <c r="C1195" s="175" t="s">
        <v>132</v>
      </c>
      <c r="D1195" s="175" t="s">
        <v>132</v>
      </c>
      <c r="E1195" s="175" t="s">
        <v>1997</v>
      </c>
    </row>
    <row r="1196" spans="1:5" ht="16.5" x14ac:dyDescent="0.3">
      <c r="A1196" s="175" t="s">
        <v>2035</v>
      </c>
      <c r="B1196" s="175" t="s">
        <v>205</v>
      </c>
      <c r="C1196" s="175" t="s">
        <v>132</v>
      </c>
      <c r="D1196" s="175" t="s">
        <v>132</v>
      </c>
      <c r="E1196" s="175" t="s">
        <v>1998</v>
      </c>
    </row>
    <row r="1197" spans="1:5" ht="16.5" x14ac:dyDescent="0.3">
      <c r="A1197" s="175" t="s">
        <v>2035</v>
      </c>
      <c r="B1197" s="175" t="s">
        <v>205</v>
      </c>
      <c r="C1197" s="175" t="s">
        <v>132</v>
      </c>
      <c r="D1197" s="175" t="s">
        <v>132</v>
      </c>
      <c r="E1197" s="175" t="s">
        <v>2000</v>
      </c>
    </row>
    <row r="1198" spans="1:5" ht="16.5" x14ac:dyDescent="0.3">
      <c r="A1198" s="175" t="s">
        <v>2035</v>
      </c>
      <c r="B1198" s="175" t="s">
        <v>205</v>
      </c>
      <c r="C1198" s="175" t="s">
        <v>132</v>
      </c>
      <c r="D1198" s="175" t="s">
        <v>132</v>
      </c>
      <c r="E1198" s="175" t="s">
        <v>2002</v>
      </c>
    </row>
    <row r="1199" spans="1:5" ht="16.5" x14ac:dyDescent="0.3">
      <c r="A1199" s="175" t="s">
        <v>2035</v>
      </c>
      <c r="B1199" s="175" t="s">
        <v>205</v>
      </c>
      <c r="C1199" s="175" t="s">
        <v>132</v>
      </c>
      <c r="D1199" s="175" t="s">
        <v>132</v>
      </c>
      <c r="E1199" s="175" t="s">
        <v>212</v>
      </c>
    </row>
    <row r="1200" spans="1:5" ht="16.5" x14ac:dyDescent="0.3">
      <c r="A1200" s="175" t="s">
        <v>2035</v>
      </c>
      <c r="B1200" s="175" t="s">
        <v>205</v>
      </c>
      <c r="C1200" s="175" t="s">
        <v>132</v>
      </c>
      <c r="D1200" s="175" t="s">
        <v>132</v>
      </c>
      <c r="E1200" s="175" t="s">
        <v>213</v>
      </c>
    </row>
    <row r="1201" spans="1:5" ht="16.5" x14ac:dyDescent="0.3">
      <c r="A1201" s="175" t="s">
        <v>2035</v>
      </c>
      <c r="B1201" s="175" t="s">
        <v>205</v>
      </c>
      <c r="C1201" s="175" t="s">
        <v>132</v>
      </c>
      <c r="D1201" s="175" t="s">
        <v>132</v>
      </c>
      <c r="E1201" s="175" t="s">
        <v>2004</v>
      </c>
    </row>
    <row r="1202" spans="1:5" ht="16.5" x14ac:dyDescent="0.3">
      <c r="A1202" s="175" t="s">
        <v>2035</v>
      </c>
      <c r="B1202" s="175" t="s">
        <v>205</v>
      </c>
      <c r="C1202" s="175" t="s">
        <v>132</v>
      </c>
      <c r="D1202" s="175" t="s">
        <v>132</v>
      </c>
      <c r="E1202" s="175" t="s">
        <v>2006</v>
      </c>
    </row>
    <row r="1203" spans="1:5" ht="16.5" x14ac:dyDescent="0.3">
      <c r="A1203" s="175" t="s">
        <v>2035</v>
      </c>
      <c r="B1203" s="175" t="s">
        <v>205</v>
      </c>
      <c r="C1203" s="175" t="s">
        <v>132</v>
      </c>
      <c r="D1203" s="175" t="s">
        <v>132</v>
      </c>
      <c r="E1203" s="175" t="s">
        <v>2008</v>
      </c>
    </row>
    <row r="1204" spans="1:5" ht="16.5" x14ac:dyDescent="0.3">
      <c r="A1204" s="175" t="s">
        <v>2035</v>
      </c>
      <c r="B1204" s="175" t="s">
        <v>205</v>
      </c>
      <c r="C1204" s="175" t="s">
        <v>132</v>
      </c>
      <c r="D1204" s="175" t="s">
        <v>132</v>
      </c>
      <c r="E1204" s="175" t="s">
        <v>2010</v>
      </c>
    </row>
    <row r="1205" spans="1:5" ht="16.5" x14ac:dyDescent="0.3">
      <c r="A1205" s="175" t="s">
        <v>2035</v>
      </c>
      <c r="B1205" s="175" t="s">
        <v>205</v>
      </c>
      <c r="C1205" s="175" t="s">
        <v>132</v>
      </c>
      <c r="D1205" s="175" t="s">
        <v>132</v>
      </c>
      <c r="E1205" s="175" t="s">
        <v>2012</v>
      </c>
    </row>
    <row r="1206" spans="1:5" ht="16.5" x14ac:dyDescent="0.3">
      <c r="A1206" s="175" t="s">
        <v>2035</v>
      </c>
      <c r="B1206" s="175" t="s">
        <v>205</v>
      </c>
      <c r="C1206" s="175" t="s">
        <v>132</v>
      </c>
      <c r="D1206" s="175" t="s">
        <v>132</v>
      </c>
      <c r="E1206" s="175" t="s">
        <v>2014</v>
      </c>
    </row>
    <row r="1207" spans="1:5" ht="16.5" x14ac:dyDescent="0.3">
      <c r="A1207" s="175" t="s">
        <v>2035</v>
      </c>
      <c r="B1207" s="175" t="s">
        <v>205</v>
      </c>
      <c r="C1207" s="175" t="s">
        <v>132</v>
      </c>
      <c r="D1207" s="175" t="s">
        <v>132</v>
      </c>
      <c r="E1207" s="175" t="s">
        <v>2016</v>
      </c>
    </row>
    <row r="1208" spans="1:5" ht="16.5" x14ac:dyDescent="0.3">
      <c r="A1208" s="175" t="s">
        <v>2035</v>
      </c>
      <c r="B1208" s="175" t="s">
        <v>205</v>
      </c>
      <c r="C1208" s="175" t="s">
        <v>132</v>
      </c>
      <c r="D1208" s="175" t="s">
        <v>132</v>
      </c>
      <c r="E1208" s="175" t="s">
        <v>2018</v>
      </c>
    </row>
    <row r="1209" spans="1:5" ht="16.5" x14ac:dyDescent="0.3">
      <c r="A1209" s="175" t="s">
        <v>2035</v>
      </c>
      <c r="B1209" s="175" t="s">
        <v>205</v>
      </c>
      <c r="C1209" s="175" t="s">
        <v>132</v>
      </c>
      <c r="D1209" s="175" t="s">
        <v>132</v>
      </c>
      <c r="E1209" s="175" t="s">
        <v>2020</v>
      </c>
    </row>
    <row r="1210" spans="1:5" ht="16.5" x14ac:dyDescent="0.3">
      <c r="A1210" s="175" t="s">
        <v>2035</v>
      </c>
      <c r="B1210" s="175" t="s">
        <v>205</v>
      </c>
      <c r="C1210" s="175" t="s">
        <v>132</v>
      </c>
      <c r="D1210" s="175" t="s">
        <v>132</v>
      </c>
      <c r="E1210" s="175" t="s">
        <v>2021</v>
      </c>
    </row>
    <row r="1211" spans="1:5" ht="16.5" x14ac:dyDescent="0.3">
      <c r="A1211" s="175" t="s">
        <v>2035</v>
      </c>
      <c r="B1211" s="175" t="s">
        <v>205</v>
      </c>
      <c r="C1211" s="175" t="s">
        <v>132</v>
      </c>
      <c r="D1211" s="175" t="s">
        <v>132</v>
      </c>
      <c r="E1211" s="175" t="s">
        <v>2023</v>
      </c>
    </row>
    <row r="1212" spans="1:5" ht="16.5" x14ac:dyDescent="0.3">
      <c r="A1212" s="175" t="s">
        <v>2035</v>
      </c>
      <c r="B1212" s="175" t="s">
        <v>205</v>
      </c>
      <c r="C1212" s="175" t="s">
        <v>132</v>
      </c>
      <c r="D1212" s="175" t="s">
        <v>132</v>
      </c>
      <c r="E1212" s="175" t="s">
        <v>2025</v>
      </c>
    </row>
    <row r="1213" spans="1:5" ht="16.5" x14ac:dyDescent="0.3">
      <c r="A1213" s="175" t="s">
        <v>2035</v>
      </c>
      <c r="B1213" s="175" t="s">
        <v>205</v>
      </c>
      <c r="C1213" s="175" t="s">
        <v>132</v>
      </c>
      <c r="D1213" s="175" t="s">
        <v>132</v>
      </c>
      <c r="E1213" s="175" t="s">
        <v>2027</v>
      </c>
    </row>
    <row r="1214" spans="1:5" ht="16.5" x14ac:dyDescent="0.3">
      <c r="A1214" s="175" t="s">
        <v>2035</v>
      </c>
      <c r="B1214" s="175" t="s">
        <v>205</v>
      </c>
      <c r="C1214" s="175" t="s">
        <v>132</v>
      </c>
      <c r="D1214" s="175" t="s">
        <v>132</v>
      </c>
      <c r="E1214" s="175" t="s">
        <v>2029</v>
      </c>
    </row>
    <row r="1215" spans="1:5" ht="16.5" x14ac:dyDescent="0.3">
      <c r="A1215" s="175" t="s">
        <v>2035</v>
      </c>
      <c r="B1215" s="175" t="s">
        <v>205</v>
      </c>
      <c r="C1215" s="175" t="s">
        <v>132</v>
      </c>
      <c r="D1215" s="175" t="s">
        <v>132</v>
      </c>
      <c r="E1215" s="175" t="s">
        <v>2030</v>
      </c>
    </row>
    <row r="1216" spans="1:5" ht="16.5" x14ac:dyDescent="0.3">
      <c r="A1216" s="175" t="s">
        <v>2035</v>
      </c>
      <c r="B1216" s="175" t="s">
        <v>205</v>
      </c>
      <c r="C1216" s="175" t="s">
        <v>132</v>
      </c>
      <c r="D1216" s="175" t="s">
        <v>132</v>
      </c>
      <c r="E1216" s="175" t="s">
        <v>2032</v>
      </c>
    </row>
    <row r="1217" spans="1:5" ht="16.5" x14ac:dyDescent="0.3">
      <c r="A1217" s="175" t="s">
        <v>2035</v>
      </c>
      <c r="B1217" s="175" t="s">
        <v>205</v>
      </c>
      <c r="C1217" s="175" t="s">
        <v>132</v>
      </c>
      <c r="D1217" s="175" t="s">
        <v>132</v>
      </c>
      <c r="E1217" s="175" t="s">
        <v>2034</v>
      </c>
    </row>
    <row r="1218" spans="1:5" ht="16.5" x14ac:dyDescent="0.3">
      <c r="A1218" s="175"/>
      <c r="B1218" s="175"/>
      <c r="C1218" s="175"/>
      <c r="D1218" s="175"/>
      <c r="E1218" s="175"/>
    </row>
    <row r="1219" spans="1:5" ht="16.5" x14ac:dyDescent="0.3">
      <c r="A1219" s="175" t="s">
        <v>3143</v>
      </c>
      <c r="B1219" s="175" t="s">
        <v>3144</v>
      </c>
      <c r="C1219" s="175" t="s">
        <v>494</v>
      </c>
      <c r="D1219" s="175" t="s">
        <v>494</v>
      </c>
      <c r="E1219" s="175"/>
    </row>
    <row r="1220" spans="1:5" ht="16.5" x14ac:dyDescent="0.3">
      <c r="A1220" s="175" t="s">
        <v>3143</v>
      </c>
      <c r="B1220" s="175" t="s">
        <v>3145</v>
      </c>
      <c r="C1220" s="175" t="s">
        <v>543</v>
      </c>
      <c r="D1220" s="175" t="s">
        <v>543</v>
      </c>
      <c r="E1220" s="175"/>
    </row>
    <row r="1221" spans="1:5" ht="16.5" x14ac:dyDescent="0.3">
      <c r="A1221" s="175"/>
      <c r="B1221" s="175"/>
      <c r="C1221" s="175"/>
      <c r="D1221" s="175"/>
      <c r="E1221" s="175"/>
    </row>
    <row r="1222" spans="1:5" ht="16.5" x14ac:dyDescent="0.3">
      <c r="A1222" s="175" t="s">
        <v>564</v>
      </c>
      <c r="B1222" s="175" t="s">
        <v>4456</v>
      </c>
      <c r="C1222" s="175" t="s">
        <v>4457</v>
      </c>
      <c r="D1222" s="175" t="s">
        <v>4457</v>
      </c>
      <c r="E1222" s="175" t="s">
        <v>2012</v>
      </c>
    </row>
    <row r="1223" spans="1:5" ht="16.5" x14ac:dyDescent="0.3">
      <c r="A1223" s="175" t="s">
        <v>564</v>
      </c>
      <c r="B1223" s="175" t="s">
        <v>4458</v>
      </c>
      <c r="C1223" s="175" t="s">
        <v>4459</v>
      </c>
      <c r="D1223" s="175" t="s">
        <v>4459</v>
      </c>
      <c r="E1223" s="175" t="s">
        <v>2029</v>
      </c>
    </row>
    <row r="1224" spans="1:5" ht="16.5" x14ac:dyDescent="0.3">
      <c r="A1224" s="175" t="s">
        <v>564</v>
      </c>
      <c r="B1224" s="175" t="s">
        <v>834</v>
      </c>
      <c r="C1224" s="175" t="s">
        <v>833</v>
      </c>
      <c r="D1224" s="175" t="s">
        <v>833</v>
      </c>
      <c r="E1224" s="175" t="s">
        <v>212</v>
      </c>
    </row>
    <row r="1225" spans="1:5" ht="16.5" x14ac:dyDescent="0.3">
      <c r="A1225" s="175" t="s">
        <v>564</v>
      </c>
      <c r="B1225" s="175" t="s">
        <v>776</v>
      </c>
      <c r="C1225" s="175" t="s">
        <v>4357</v>
      </c>
      <c r="D1225" s="175" t="s">
        <v>4357</v>
      </c>
      <c r="E1225" s="175" t="s">
        <v>213</v>
      </c>
    </row>
    <row r="1226" spans="1:5" ht="16.5" x14ac:dyDescent="0.3">
      <c r="A1226" s="175" t="s">
        <v>564</v>
      </c>
      <c r="B1226" s="175" t="s">
        <v>827</v>
      </c>
      <c r="C1226" s="175" t="s">
        <v>826</v>
      </c>
      <c r="D1226" s="175" t="s">
        <v>826</v>
      </c>
      <c r="E1226" s="175" t="s">
        <v>213</v>
      </c>
    </row>
    <row r="1227" spans="1:5" ht="16.5" x14ac:dyDescent="0.3">
      <c r="A1227" s="175" t="s">
        <v>564</v>
      </c>
      <c r="B1227" s="175" t="s">
        <v>711</v>
      </c>
      <c r="C1227" s="175" t="s">
        <v>3509</v>
      </c>
      <c r="D1227" s="175" t="s">
        <v>3509</v>
      </c>
      <c r="E1227" s="175" t="s">
        <v>209</v>
      </c>
    </row>
    <row r="1228" spans="1:5" ht="16.5" x14ac:dyDescent="0.3">
      <c r="A1228" s="175" t="s">
        <v>564</v>
      </c>
      <c r="B1228" s="175" t="s">
        <v>631</v>
      </c>
      <c r="C1228" s="175" t="s">
        <v>3549</v>
      </c>
      <c r="D1228" s="175" t="s">
        <v>3549</v>
      </c>
      <c r="E1228" s="175" t="s">
        <v>210</v>
      </c>
    </row>
    <row r="1229" spans="1:5" ht="16.5" x14ac:dyDescent="0.3">
      <c r="A1229" s="175" t="s">
        <v>564</v>
      </c>
      <c r="B1229" s="175" t="s">
        <v>3146</v>
      </c>
      <c r="C1229" s="175" t="s">
        <v>3429</v>
      </c>
      <c r="D1229" s="175" t="s">
        <v>3429</v>
      </c>
      <c r="E1229" s="175" t="s">
        <v>1930</v>
      </c>
    </row>
    <row r="1230" spans="1:5" ht="16.5" x14ac:dyDescent="0.3">
      <c r="A1230" s="175" t="s">
        <v>564</v>
      </c>
      <c r="B1230" s="175" t="s">
        <v>3147</v>
      </c>
      <c r="C1230" s="175" t="s">
        <v>3430</v>
      </c>
      <c r="D1230" s="175" t="s">
        <v>3430</v>
      </c>
      <c r="E1230" s="175" t="s">
        <v>1967</v>
      </c>
    </row>
    <row r="1231" spans="1:5" ht="16.5" x14ac:dyDescent="0.3">
      <c r="A1231" s="175" t="s">
        <v>564</v>
      </c>
      <c r="B1231" s="175" t="s">
        <v>3148</v>
      </c>
      <c r="C1231" s="175" t="s">
        <v>3149</v>
      </c>
      <c r="D1231" s="175" t="s">
        <v>3149</v>
      </c>
      <c r="E1231" s="175" t="s">
        <v>169</v>
      </c>
    </row>
    <row r="1232" spans="1:5" ht="16.5" x14ac:dyDescent="0.3">
      <c r="A1232" s="175" t="s">
        <v>564</v>
      </c>
      <c r="B1232" s="175" t="s">
        <v>3150</v>
      </c>
      <c r="C1232" s="175" t="s">
        <v>3151</v>
      </c>
      <c r="D1232" s="175" t="s">
        <v>3151</v>
      </c>
      <c r="E1232" s="175" t="s">
        <v>1930</v>
      </c>
    </row>
    <row r="1233" spans="1:5" ht="16.5" x14ac:dyDescent="0.3">
      <c r="A1233" s="175" t="s">
        <v>564</v>
      </c>
      <c r="B1233" s="175" t="s">
        <v>3152</v>
      </c>
      <c r="C1233" s="175" t="s">
        <v>3431</v>
      </c>
      <c r="D1233" s="175" t="s">
        <v>3431</v>
      </c>
      <c r="E1233" s="175" t="s">
        <v>2004</v>
      </c>
    </row>
    <row r="1234" spans="1:5" ht="16.5" x14ac:dyDescent="0.3">
      <c r="A1234" s="175" t="s">
        <v>564</v>
      </c>
      <c r="B1234" s="175" t="s">
        <v>3153</v>
      </c>
      <c r="C1234" s="175" t="s">
        <v>3432</v>
      </c>
      <c r="D1234" s="175" t="s">
        <v>3432</v>
      </c>
      <c r="E1234" s="175" t="s">
        <v>1997</v>
      </c>
    </row>
    <row r="1235" spans="1:5" ht="16.5" x14ac:dyDescent="0.3">
      <c r="A1235" s="175" t="s">
        <v>564</v>
      </c>
      <c r="B1235" s="175" t="s">
        <v>3154</v>
      </c>
      <c r="C1235" s="175" t="s">
        <v>3155</v>
      </c>
      <c r="D1235" s="175" t="s">
        <v>3155</v>
      </c>
      <c r="E1235" s="175" t="s">
        <v>1997</v>
      </c>
    </row>
    <row r="1236" spans="1:5" ht="16.5" x14ac:dyDescent="0.3">
      <c r="A1236" s="175" t="s">
        <v>564</v>
      </c>
      <c r="B1236" s="175" t="s">
        <v>3156</v>
      </c>
      <c r="C1236" s="175" t="s">
        <v>3157</v>
      </c>
      <c r="D1236" s="175" t="s">
        <v>3157</v>
      </c>
      <c r="E1236" s="175" t="s">
        <v>1997</v>
      </c>
    </row>
    <row r="1237" spans="1:5" ht="16.5" x14ac:dyDescent="0.3">
      <c r="A1237" s="175" t="s">
        <v>564</v>
      </c>
      <c r="B1237" s="175" t="s">
        <v>3158</v>
      </c>
      <c r="C1237" s="175" t="s">
        <v>3433</v>
      </c>
      <c r="D1237" s="175" t="s">
        <v>3433</v>
      </c>
      <c r="E1237" s="175" t="s">
        <v>1942</v>
      </c>
    </row>
    <row r="1238" spans="1:5" ht="16.5" x14ac:dyDescent="0.3">
      <c r="A1238" s="175" t="s">
        <v>564</v>
      </c>
      <c r="B1238" s="175" t="s">
        <v>3159</v>
      </c>
      <c r="C1238" s="175" t="s">
        <v>3160</v>
      </c>
      <c r="D1238" s="175" t="s">
        <v>3160</v>
      </c>
      <c r="E1238" s="175" t="s">
        <v>1942</v>
      </c>
    </row>
    <row r="1239" spans="1:5" ht="16.5" x14ac:dyDescent="0.3">
      <c r="A1239" s="175" t="s">
        <v>564</v>
      </c>
      <c r="B1239" s="175" t="s">
        <v>565</v>
      </c>
      <c r="C1239" s="175" t="s">
        <v>566</v>
      </c>
      <c r="D1239" s="175" t="s">
        <v>566</v>
      </c>
      <c r="E1239" s="175" t="s">
        <v>208</v>
      </c>
    </row>
    <row r="1240" spans="1:5" ht="16.5" x14ac:dyDescent="0.3">
      <c r="A1240" s="175" t="s">
        <v>564</v>
      </c>
      <c r="B1240" s="175" t="s">
        <v>3161</v>
      </c>
      <c r="C1240" s="175" t="s">
        <v>3434</v>
      </c>
      <c r="D1240" s="175" t="s">
        <v>3434</v>
      </c>
      <c r="E1240" s="175" t="s">
        <v>208</v>
      </c>
    </row>
    <row r="1241" spans="1:5" ht="16.5" x14ac:dyDescent="0.3">
      <c r="A1241" s="175" t="s">
        <v>564</v>
      </c>
      <c r="B1241" s="175" t="s">
        <v>3162</v>
      </c>
      <c r="C1241" s="175" t="s">
        <v>3163</v>
      </c>
      <c r="D1241" s="175" t="s">
        <v>3163</v>
      </c>
      <c r="E1241" s="175" t="s">
        <v>1879</v>
      </c>
    </row>
    <row r="1242" spans="1:5" ht="16.5" x14ac:dyDescent="0.3">
      <c r="A1242" s="175" t="s">
        <v>564</v>
      </c>
      <c r="B1242" s="175" t="s">
        <v>3164</v>
      </c>
      <c r="C1242" s="175" t="s">
        <v>3165</v>
      </c>
      <c r="D1242" s="175" t="s">
        <v>3165</v>
      </c>
      <c r="E1242" s="175" t="s">
        <v>1836</v>
      </c>
    </row>
    <row r="1243" spans="1:5" ht="16.5" x14ac:dyDescent="0.3">
      <c r="A1243" s="175" t="s">
        <v>564</v>
      </c>
      <c r="B1243" s="175" t="s">
        <v>3166</v>
      </c>
      <c r="C1243" s="175" t="s">
        <v>3435</v>
      </c>
      <c r="D1243" s="175" t="s">
        <v>3435</v>
      </c>
      <c r="E1243" s="175" t="s">
        <v>1829</v>
      </c>
    </row>
    <row r="1244" spans="1:5" ht="16.5" x14ac:dyDescent="0.3">
      <c r="A1244" s="175" t="s">
        <v>564</v>
      </c>
      <c r="B1244" s="175" t="s">
        <v>3167</v>
      </c>
      <c r="C1244" s="175" t="s">
        <v>3168</v>
      </c>
      <c r="D1244" s="175" t="s">
        <v>3168</v>
      </c>
      <c r="E1244" s="175" t="s">
        <v>1916</v>
      </c>
    </row>
    <row r="1245" spans="1:5" ht="16.5" x14ac:dyDescent="0.3">
      <c r="A1245" s="175" t="s">
        <v>564</v>
      </c>
      <c r="B1245" s="175" t="s">
        <v>3169</v>
      </c>
      <c r="C1245" s="175" t="s">
        <v>3170</v>
      </c>
      <c r="D1245" s="175" t="s">
        <v>3170</v>
      </c>
      <c r="E1245" s="175" t="s">
        <v>1916</v>
      </c>
    </row>
    <row r="1246" spans="1:5" ht="16.5" x14ac:dyDescent="0.3">
      <c r="A1246" s="175" t="s">
        <v>564</v>
      </c>
      <c r="B1246" s="175" t="s">
        <v>3171</v>
      </c>
      <c r="C1246" s="175" t="s">
        <v>3172</v>
      </c>
      <c r="D1246" s="175" t="s">
        <v>3172</v>
      </c>
      <c r="E1246" s="175" t="s">
        <v>1916</v>
      </c>
    </row>
    <row r="1247" spans="1:5" ht="16.5" x14ac:dyDescent="0.3">
      <c r="A1247" s="175" t="s">
        <v>564</v>
      </c>
      <c r="B1247" s="175" t="s">
        <v>3173</v>
      </c>
      <c r="C1247" s="175" t="s">
        <v>3174</v>
      </c>
      <c r="D1247" s="175" t="s">
        <v>3174</v>
      </c>
      <c r="E1247" s="175" t="s">
        <v>1883</v>
      </c>
    </row>
    <row r="1248" spans="1:5" ht="16.5" x14ac:dyDescent="0.3">
      <c r="A1248" s="175" t="s">
        <v>564</v>
      </c>
      <c r="B1248" s="175" t="s">
        <v>3175</v>
      </c>
      <c r="C1248" s="175" t="s">
        <v>3436</v>
      </c>
      <c r="D1248" s="175" t="s">
        <v>3436</v>
      </c>
      <c r="E1248" s="175" t="s">
        <v>1883</v>
      </c>
    </row>
    <row r="1249" spans="1:5" ht="16.5" x14ac:dyDescent="0.3">
      <c r="A1249" s="175" t="s">
        <v>564</v>
      </c>
      <c r="B1249" s="175" t="s">
        <v>3176</v>
      </c>
      <c r="C1249" s="175" t="s">
        <v>3177</v>
      </c>
      <c r="D1249" s="175" t="s">
        <v>3177</v>
      </c>
      <c r="E1249" s="175" t="s">
        <v>1883</v>
      </c>
    </row>
    <row r="1250" spans="1:5" ht="16.5" x14ac:dyDescent="0.3">
      <c r="A1250" s="175" t="s">
        <v>564</v>
      </c>
      <c r="B1250" s="175" t="s">
        <v>3178</v>
      </c>
      <c r="C1250" s="175" t="s">
        <v>3437</v>
      </c>
      <c r="D1250" s="175" t="s">
        <v>3437</v>
      </c>
      <c r="E1250" s="175" t="s">
        <v>1867</v>
      </c>
    </row>
    <row r="1251" spans="1:5" ht="16.5" x14ac:dyDescent="0.3">
      <c r="A1251" s="175" t="s">
        <v>564</v>
      </c>
      <c r="B1251" s="175" t="s">
        <v>3179</v>
      </c>
      <c r="C1251" s="175" t="s">
        <v>3180</v>
      </c>
      <c r="D1251" s="175" t="s">
        <v>3180</v>
      </c>
      <c r="E1251" s="175" t="s">
        <v>1867</v>
      </c>
    </row>
    <row r="1252" spans="1:5" ht="16.5" x14ac:dyDescent="0.3">
      <c r="A1252" s="175" t="s">
        <v>564</v>
      </c>
      <c r="B1252" s="175" t="s">
        <v>3181</v>
      </c>
      <c r="C1252" s="175" t="s">
        <v>3438</v>
      </c>
      <c r="D1252" s="175" t="s">
        <v>3438</v>
      </c>
      <c r="E1252" s="175" t="s">
        <v>2006</v>
      </c>
    </row>
    <row r="1253" spans="1:5" ht="16.5" x14ac:dyDescent="0.3">
      <c r="A1253" s="175" t="s">
        <v>564</v>
      </c>
      <c r="B1253" s="175" t="s">
        <v>3182</v>
      </c>
      <c r="C1253" s="175" t="s">
        <v>3183</v>
      </c>
      <c r="D1253" s="175" t="s">
        <v>3183</v>
      </c>
      <c r="E1253" s="175" t="s">
        <v>2006</v>
      </c>
    </row>
    <row r="1254" spans="1:5" ht="16.5" x14ac:dyDescent="0.3">
      <c r="A1254" s="175" t="s">
        <v>564</v>
      </c>
      <c r="B1254" s="175" t="s">
        <v>3184</v>
      </c>
      <c r="C1254" s="175" t="s">
        <v>3185</v>
      </c>
      <c r="D1254" s="175" t="s">
        <v>3185</v>
      </c>
      <c r="E1254" s="175" t="s">
        <v>2006</v>
      </c>
    </row>
    <row r="1255" spans="1:5" ht="16.5" x14ac:dyDescent="0.3">
      <c r="A1255" s="175" t="s">
        <v>564</v>
      </c>
      <c r="B1255" s="175" t="s">
        <v>3186</v>
      </c>
      <c r="C1255" s="175" t="s">
        <v>3187</v>
      </c>
      <c r="D1255" s="175" t="s">
        <v>3187</v>
      </c>
      <c r="E1255" s="175" t="s">
        <v>2006</v>
      </c>
    </row>
    <row r="1256" spans="1:5" ht="16.5" x14ac:dyDescent="0.3">
      <c r="A1256" s="175" t="s">
        <v>564</v>
      </c>
      <c r="B1256" s="175" t="s">
        <v>3188</v>
      </c>
      <c r="C1256" s="175" t="s">
        <v>3189</v>
      </c>
      <c r="D1256" s="175" t="s">
        <v>3189</v>
      </c>
      <c r="E1256" s="175" t="s">
        <v>2006</v>
      </c>
    </row>
    <row r="1257" spans="1:5" ht="16.5" x14ac:dyDescent="0.3">
      <c r="A1257" s="175" t="s">
        <v>564</v>
      </c>
      <c r="B1257" s="175" t="s">
        <v>3190</v>
      </c>
      <c r="C1257" s="175" t="s">
        <v>3191</v>
      </c>
      <c r="D1257" s="175" t="s">
        <v>3191</v>
      </c>
      <c r="E1257" s="175" t="s">
        <v>2006</v>
      </c>
    </row>
    <row r="1258" spans="1:5" ht="16.5" x14ac:dyDescent="0.3">
      <c r="A1258" s="175" t="s">
        <v>564</v>
      </c>
      <c r="B1258" s="175" t="s">
        <v>3192</v>
      </c>
      <c r="C1258" s="175" t="s">
        <v>3193</v>
      </c>
      <c r="D1258" s="175" t="s">
        <v>3193</v>
      </c>
      <c r="E1258" s="175" t="s">
        <v>211</v>
      </c>
    </row>
    <row r="1259" spans="1:5" ht="16.5" x14ac:dyDescent="0.3">
      <c r="A1259" s="175" t="s">
        <v>564</v>
      </c>
      <c r="B1259" s="175" t="s">
        <v>3194</v>
      </c>
      <c r="C1259" s="175" t="s">
        <v>3195</v>
      </c>
      <c r="D1259" s="175" t="s">
        <v>3195</v>
      </c>
      <c r="E1259" s="175" t="s">
        <v>211</v>
      </c>
    </row>
    <row r="1260" spans="1:5" ht="16.5" x14ac:dyDescent="0.3">
      <c r="A1260" s="175" t="s">
        <v>564</v>
      </c>
      <c r="B1260" s="175" t="s">
        <v>3196</v>
      </c>
      <c r="C1260" s="175" t="s">
        <v>3197</v>
      </c>
      <c r="D1260" s="175" t="s">
        <v>3197</v>
      </c>
      <c r="E1260" s="175" t="s">
        <v>211</v>
      </c>
    </row>
    <row r="1261" spans="1:5" ht="16.5" x14ac:dyDescent="0.3">
      <c r="A1261" s="175" t="s">
        <v>564</v>
      </c>
      <c r="B1261" s="175" t="s">
        <v>3198</v>
      </c>
      <c r="C1261" s="175" t="s">
        <v>1872</v>
      </c>
      <c r="D1261" s="175" t="s">
        <v>1872</v>
      </c>
      <c r="E1261" s="175" t="s">
        <v>1871</v>
      </c>
    </row>
    <row r="1262" spans="1:5" ht="16.5" x14ac:dyDescent="0.3">
      <c r="A1262" s="175" t="s">
        <v>564</v>
      </c>
      <c r="B1262" s="175" t="s">
        <v>3199</v>
      </c>
      <c r="C1262" s="175" t="s">
        <v>1831</v>
      </c>
      <c r="D1262" s="175" t="s">
        <v>1831</v>
      </c>
      <c r="E1262" s="175" t="s">
        <v>1830</v>
      </c>
    </row>
    <row r="1263" spans="1:5" ht="16.5" x14ac:dyDescent="0.3">
      <c r="A1263" s="175" t="s">
        <v>564</v>
      </c>
      <c r="B1263" s="175" t="s">
        <v>3200</v>
      </c>
      <c r="C1263" s="175" t="s">
        <v>3439</v>
      </c>
      <c r="D1263" s="175" t="s">
        <v>3439</v>
      </c>
      <c r="E1263" s="175" t="s">
        <v>1916</v>
      </c>
    </row>
    <row r="1264" spans="1:5" ht="16.5" x14ac:dyDescent="0.3">
      <c r="A1264" s="175" t="s">
        <v>564</v>
      </c>
      <c r="B1264" s="175" t="s">
        <v>3201</v>
      </c>
      <c r="C1264" s="175" t="s">
        <v>3202</v>
      </c>
      <c r="D1264" s="175" t="s">
        <v>3202</v>
      </c>
      <c r="E1264" s="175" t="s">
        <v>1855</v>
      </c>
    </row>
    <row r="1265" spans="1:5" ht="16.5" x14ac:dyDescent="0.3">
      <c r="A1265" s="175" t="s">
        <v>564</v>
      </c>
      <c r="B1265" s="175" t="s">
        <v>3203</v>
      </c>
      <c r="C1265" s="175" t="s">
        <v>3204</v>
      </c>
      <c r="D1265" s="175" t="s">
        <v>3204</v>
      </c>
      <c r="E1265" s="175" t="s">
        <v>1855</v>
      </c>
    </row>
    <row r="1266" spans="1:5" ht="16.5" x14ac:dyDescent="0.3">
      <c r="A1266" s="175" t="s">
        <v>564</v>
      </c>
      <c r="B1266" s="175" t="s">
        <v>3205</v>
      </c>
      <c r="C1266" s="175" t="s">
        <v>3206</v>
      </c>
      <c r="D1266" s="175" t="s">
        <v>3206</v>
      </c>
      <c r="E1266" s="175" t="s">
        <v>1855</v>
      </c>
    </row>
    <row r="1267" spans="1:5" ht="16.5" x14ac:dyDescent="0.3">
      <c r="A1267" s="175" t="s">
        <v>564</v>
      </c>
      <c r="B1267" s="175" t="s">
        <v>567</v>
      </c>
      <c r="C1267" s="175" t="s">
        <v>153</v>
      </c>
      <c r="D1267" s="175" t="s">
        <v>153</v>
      </c>
      <c r="E1267" s="175" t="s">
        <v>152</v>
      </c>
    </row>
    <row r="1268" spans="1:5" ht="16.5" x14ac:dyDescent="0.3">
      <c r="A1268" s="175" t="s">
        <v>564</v>
      </c>
      <c r="B1268" s="175" t="s">
        <v>3207</v>
      </c>
      <c r="C1268" s="175" t="s">
        <v>3208</v>
      </c>
      <c r="D1268" s="175" t="s">
        <v>3208</v>
      </c>
      <c r="E1268" s="175" t="s">
        <v>1903</v>
      </c>
    </row>
    <row r="1269" spans="1:5" ht="16.5" x14ac:dyDescent="0.3">
      <c r="A1269" s="175" t="s">
        <v>564</v>
      </c>
      <c r="B1269" s="175" t="s">
        <v>3209</v>
      </c>
      <c r="C1269" s="175" t="s">
        <v>3440</v>
      </c>
      <c r="D1269" s="175" t="s">
        <v>3440</v>
      </c>
      <c r="E1269" s="175" t="s">
        <v>1903</v>
      </c>
    </row>
    <row r="1270" spans="1:5" ht="16.5" x14ac:dyDescent="0.3">
      <c r="A1270" s="175" t="s">
        <v>564</v>
      </c>
      <c r="B1270" s="175" t="s">
        <v>3210</v>
      </c>
      <c r="C1270" s="175" t="s">
        <v>3211</v>
      </c>
      <c r="D1270" s="175" t="s">
        <v>3211</v>
      </c>
      <c r="E1270" s="175" t="s">
        <v>1918</v>
      </c>
    </row>
    <row r="1271" spans="1:5" ht="16.5" x14ac:dyDescent="0.3">
      <c r="A1271" s="175" t="s">
        <v>564</v>
      </c>
      <c r="B1271" s="175" t="s">
        <v>3212</v>
      </c>
      <c r="C1271" s="175" t="s">
        <v>3213</v>
      </c>
      <c r="D1271" s="175" t="s">
        <v>3213</v>
      </c>
      <c r="E1271" s="175" t="s">
        <v>174</v>
      </c>
    </row>
    <row r="1272" spans="1:5" ht="16.5" x14ac:dyDescent="0.3">
      <c r="A1272" s="175" t="s">
        <v>564</v>
      </c>
      <c r="B1272" s="175" t="s">
        <v>3214</v>
      </c>
      <c r="C1272" s="175" t="s">
        <v>3441</v>
      </c>
      <c r="D1272" s="175" t="s">
        <v>3215</v>
      </c>
      <c r="E1272" s="175" t="s">
        <v>174</v>
      </c>
    </row>
    <row r="1273" spans="1:5" ht="16.5" x14ac:dyDescent="0.3">
      <c r="A1273" s="175" t="s">
        <v>564</v>
      </c>
      <c r="B1273" s="175" t="s">
        <v>3216</v>
      </c>
      <c r="C1273" s="175" t="s">
        <v>3217</v>
      </c>
      <c r="D1273" s="175" t="s">
        <v>3217</v>
      </c>
      <c r="E1273" s="175" t="s">
        <v>190</v>
      </c>
    </row>
    <row r="1274" spans="1:5" ht="16.5" x14ac:dyDescent="0.3">
      <c r="A1274" s="175" t="s">
        <v>564</v>
      </c>
      <c r="B1274" s="175" t="s">
        <v>777</v>
      </c>
      <c r="C1274" s="175" t="s">
        <v>637</v>
      </c>
      <c r="D1274" s="175" t="s">
        <v>637</v>
      </c>
      <c r="E1274" s="175" t="s">
        <v>190</v>
      </c>
    </row>
    <row r="1275" spans="1:5" ht="16.5" x14ac:dyDescent="0.3">
      <c r="A1275" s="175" t="s">
        <v>564</v>
      </c>
      <c r="B1275" s="175" t="s">
        <v>568</v>
      </c>
      <c r="C1275" s="175" t="s">
        <v>138</v>
      </c>
      <c r="D1275" s="175" t="s">
        <v>138</v>
      </c>
      <c r="E1275" s="175" t="s">
        <v>137</v>
      </c>
    </row>
    <row r="1276" spans="1:5" ht="16.5" x14ac:dyDescent="0.3">
      <c r="A1276" s="175" t="s">
        <v>564</v>
      </c>
      <c r="B1276" s="175" t="s">
        <v>569</v>
      </c>
      <c r="C1276" s="175" t="s">
        <v>713</v>
      </c>
      <c r="D1276" s="175" t="s">
        <v>713</v>
      </c>
      <c r="E1276" s="175" t="s">
        <v>184</v>
      </c>
    </row>
    <row r="1277" spans="1:5" ht="16.5" x14ac:dyDescent="0.3">
      <c r="A1277" s="175" t="s">
        <v>564</v>
      </c>
      <c r="B1277" s="175" t="s">
        <v>3218</v>
      </c>
      <c r="C1277" s="175" t="s">
        <v>3219</v>
      </c>
      <c r="D1277" s="175" t="s">
        <v>3219</v>
      </c>
      <c r="E1277" s="175" t="s">
        <v>1795</v>
      </c>
    </row>
    <row r="1278" spans="1:5" ht="16.5" x14ac:dyDescent="0.3">
      <c r="A1278" s="175" t="s">
        <v>564</v>
      </c>
      <c r="B1278" s="175" t="s">
        <v>570</v>
      </c>
      <c r="C1278" s="175" t="s">
        <v>165</v>
      </c>
      <c r="D1278" s="175" t="s">
        <v>165</v>
      </c>
      <c r="E1278" s="175" t="s">
        <v>166</v>
      </c>
    </row>
    <row r="1279" spans="1:5" ht="16.5" x14ac:dyDescent="0.3">
      <c r="A1279" s="175" t="s">
        <v>564</v>
      </c>
      <c r="B1279" s="175" t="s">
        <v>571</v>
      </c>
      <c r="C1279" s="175" t="s">
        <v>3304</v>
      </c>
      <c r="D1279" s="175" t="s">
        <v>3304</v>
      </c>
      <c r="E1279" s="175" t="s">
        <v>169</v>
      </c>
    </row>
    <row r="1280" spans="1:5" ht="16.5" x14ac:dyDescent="0.3">
      <c r="A1280" s="175" t="s">
        <v>564</v>
      </c>
      <c r="B1280" s="175" t="s">
        <v>3220</v>
      </c>
      <c r="C1280" s="175" t="s">
        <v>3221</v>
      </c>
      <c r="D1280" s="175" t="s">
        <v>3221</v>
      </c>
      <c r="E1280" s="175" t="s">
        <v>1830</v>
      </c>
    </row>
    <row r="1281" spans="1:5" ht="16.5" x14ac:dyDescent="0.3">
      <c r="A1281" s="175" t="s">
        <v>564</v>
      </c>
      <c r="B1281" s="175" t="s">
        <v>3222</v>
      </c>
      <c r="C1281" s="175" t="s">
        <v>3223</v>
      </c>
      <c r="D1281" s="175" t="s">
        <v>3223</v>
      </c>
      <c r="E1281" s="175" t="s">
        <v>1954</v>
      </c>
    </row>
    <row r="1282" spans="1:5" ht="16.5" x14ac:dyDescent="0.3">
      <c r="A1282" s="175" t="s">
        <v>564</v>
      </c>
      <c r="B1282" s="175" t="s">
        <v>3224</v>
      </c>
      <c r="C1282" s="175" t="s">
        <v>3225</v>
      </c>
      <c r="D1282" s="175" t="s">
        <v>3225</v>
      </c>
      <c r="E1282" s="175" t="s">
        <v>1944</v>
      </c>
    </row>
    <row r="1283" spans="1:5" ht="16.5" x14ac:dyDescent="0.3">
      <c r="A1283" s="175" t="s">
        <v>564</v>
      </c>
      <c r="B1283" s="175" t="s">
        <v>840</v>
      </c>
      <c r="C1283" s="175" t="s">
        <v>839</v>
      </c>
      <c r="D1283" s="175" t="s">
        <v>839</v>
      </c>
      <c r="E1283" s="175" t="s">
        <v>211</v>
      </c>
    </row>
    <row r="1284" spans="1:5" ht="16.5" x14ac:dyDescent="0.3">
      <c r="A1284" s="175" t="s">
        <v>564</v>
      </c>
      <c r="B1284" s="175" t="s">
        <v>3226</v>
      </c>
      <c r="C1284" s="175" t="s">
        <v>3442</v>
      </c>
      <c r="D1284" s="175" t="s">
        <v>712</v>
      </c>
      <c r="E1284" s="175" t="s">
        <v>211</v>
      </c>
    </row>
    <row r="1285" spans="1:5" ht="16.5" x14ac:dyDescent="0.3">
      <c r="A1285" s="175" t="s">
        <v>564</v>
      </c>
      <c r="B1285" s="175" t="s">
        <v>108</v>
      </c>
      <c r="C1285" s="175" t="s">
        <v>107</v>
      </c>
      <c r="D1285" s="175" t="s">
        <v>107</v>
      </c>
      <c r="E1285" s="175" t="s">
        <v>190</v>
      </c>
    </row>
    <row r="1286" spans="1:5" ht="16.5" x14ac:dyDescent="0.3">
      <c r="A1286" s="175" t="s">
        <v>564</v>
      </c>
      <c r="B1286" s="175" t="s">
        <v>108</v>
      </c>
      <c r="C1286" s="175" t="s">
        <v>107</v>
      </c>
      <c r="D1286" s="175" t="s">
        <v>107</v>
      </c>
      <c r="E1286" s="175" t="s">
        <v>1793</v>
      </c>
    </row>
    <row r="1287" spans="1:5" ht="16.5" x14ac:dyDescent="0.3">
      <c r="A1287" s="175" t="s">
        <v>564</v>
      </c>
      <c r="B1287" s="175" t="s">
        <v>108</v>
      </c>
      <c r="C1287" s="175" t="s">
        <v>107</v>
      </c>
      <c r="D1287" s="175" t="s">
        <v>107</v>
      </c>
      <c r="E1287" s="175" t="s">
        <v>1795</v>
      </c>
    </row>
    <row r="1288" spans="1:5" ht="16.5" x14ac:dyDescent="0.3">
      <c r="A1288" s="175" t="s">
        <v>564</v>
      </c>
      <c r="B1288" s="175" t="s">
        <v>108</v>
      </c>
      <c r="C1288" s="175" t="s">
        <v>107</v>
      </c>
      <c r="D1288" s="175" t="s">
        <v>107</v>
      </c>
      <c r="E1288" s="175" t="s">
        <v>1797</v>
      </c>
    </row>
    <row r="1289" spans="1:5" ht="16.5" x14ac:dyDescent="0.3">
      <c r="A1289" s="175" t="s">
        <v>564</v>
      </c>
      <c r="B1289" s="175" t="s">
        <v>108</v>
      </c>
      <c r="C1289" s="175" t="s">
        <v>107</v>
      </c>
      <c r="D1289" s="175" t="s">
        <v>107</v>
      </c>
      <c r="E1289" s="175" t="s">
        <v>208</v>
      </c>
    </row>
    <row r="1290" spans="1:5" ht="16.5" x14ac:dyDescent="0.3">
      <c r="A1290" s="175" t="s">
        <v>564</v>
      </c>
      <c r="B1290" s="175" t="s">
        <v>108</v>
      </c>
      <c r="C1290" s="175" t="s">
        <v>107</v>
      </c>
      <c r="D1290" s="175" t="s">
        <v>107</v>
      </c>
      <c r="E1290" s="175" t="s">
        <v>1799</v>
      </c>
    </row>
    <row r="1291" spans="1:5" ht="16.5" x14ac:dyDescent="0.3">
      <c r="A1291" s="175" t="s">
        <v>564</v>
      </c>
      <c r="B1291" s="175" t="s">
        <v>108</v>
      </c>
      <c r="C1291" s="175" t="s">
        <v>107</v>
      </c>
      <c r="D1291" s="175" t="s">
        <v>107</v>
      </c>
      <c r="E1291" s="175" t="s">
        <v>1801</v>
      </c>
    </row>
    <row r="1292" spans="1:5" ht="16.5" x14ac:dyDescent="0.3">
      <c r="A1292" s="175" t="s">
        <v>564</v>
      </c>
      <c r="B1292" s="175" t="s">
        <v>108</v>
      </c>
      <c r="C1292" s="175" t="s">
        <v>107</v>
      </c>
      <c r="D1292" s="175" t="s">
        <v>107</v>
      </c>
      <c r="E1292" s="175" t="s">
        <v>1802</v>
      </c>
    </row>
    <row r="1293" spans="1:5" ht="16.5" x14ac:dyDescent="0.3">
      <c r="A1293" s="175" t="s">
        <v>564</v>
      </c>
      <c r="B1293" s="175" t="s">
        <v>108</v>
      </c>
      <c r="C1293" s="175" t="s">
        <v>107</v>
      </c>
      <c r="D1293" s="175" t="s">
        <v>107</v>
      </c>
      <c r="E1293" s="175" t="s">
        <v>1804</v>
      </c>
    </row>
    <row r="1294" spans="1:5" ht="16.5" x14ac:dyDescent="0.3">
      <c r="A1294" s="175" t="s">
        <v>564</v>
      </c>
      <c r="B1294" s="175" t="s">
        <v>108</v>
      </c>
      <c r="C1294" s="175" t="s">
        <v>107</v>
      </c>
      <c r="D1294" s="175" t="s">
        <v>107</v>
      </c>
      <c r="E1294" s="175" t="s">
        <v>1806</v>
      </c>
    </row>
    <row r="1295" spans="1:5" ht="16.5" x14ac:dyDescent="0.3">
      <c r="A1295" s="175" t="s">
        <v>564</v>
      </c>
      <c r="B1295" s="175" t="s">
        <v>108</v>
      </c>
      <c r="C1295" s="175" t="s">
        <v>107</v>
      </c>
      <c r="D1295" s="175" t="s">
        <v>107</v>
      </c>
      <c r="E1295" s="175" t="s">
        <v>1808</v>
      </c>
    </row>
    <row r="1296" spans="1:5" ht="16.5" x14ac:dyDescent="0.3">
      <c r="A1296" s="175" t="s">
        <v>564</v>
      </c>
      <c r="B1296" s="175" t="s">
        <v>108</v>
      </c>
      <c r="C1296" s="175" t="s">
        <v>107</v>
      </c>
      <c r="D1296" s="175" t="s">
        <v>107</v>
      </c>
      <c r="E1296" s="175" t="s">
        <v>1810</v>
      </c>
    </row>
    <row r="1297" spans="1:5" ht="16.5" x14ac:dyDescent="0.3">
      <c r="A1297" s="175" t="s">
        <v>564</v>
      </c>
      <c r="B1297" s="175" t="s">
        <v>108</v>
      </c>
      <c r="C1297" s="175" t="s">
        <v>107</v>
      </c>
      <c r="D1297" s="175" t="s">
        <v>107</v>
      </c>
      <c r="E1297" s="175" t="s">
        <v>1811</v>
      </c>
    </row>
    <row r="1298" spans="1:5" ht="16.5" x14ac:dyDescent="0.3">
      <c r="A1298" s="175" t="s">
        <v>564</v>
      </c>
      <c r="B1298" s="175" t="s">
        <v>108</v>
      </c>
      <c r="C1298" s="175" t="s">
        <v>107</v>
      </c>
      <c r="D1298" s="175" t="s">
        <v>107</v>
      </c>
      <c r="E1298" s="175" t="s">
        <v>1813</v>
      </c>
    </row>
    <row r="1299" spans="1:5" ht="16.5" x14ac:dyDescent="0.3">
      <c r="A1299" s="175" t="s">
        <v>564</v>
      </c>
      <c r="B1299" s="175" t="s">
        <v>108</v>
      </c>
      <c r="C1299" s="175" t="s">
        <v>107</v>
      </c>
      <c r="D1299" s="175" t="s">
        <v>107</v>
      </c>
      <c r="E1299" s="175" t="s">
        <v>1815</v>
      </c>
    </row>
    <row r="1300" spans="1:5" ht="16.5" x14ac:dyDescent="0.3">
      <c r="A1300" s="175" t="s">
        <v>564</v>
      </c>
      <c r="B1300" s="175" t="s">
        <v>722</v>
      </c>
      <c r="C1300" s="175" t="s">
        <v>3283</v>
      </c>
      <c r="D1300" s="175" t="s">
        <v>3283</v>
      </c>
      <c r="E1300" s="175" t="s">
        <v>207</v>
      </c>
    </row>
    <row r="1301" spans="1:5" ht="16.5" x14ac:dyDescent="0.3">
      <c r="A1301" s="175" t="s">
        <v>564</v>
      </c>
      <c r="B1301" s="175" t="s">
        <v>3227</v>
      </c>
      <c r="C1301" s="175" t="s">
        <v>3228</v>
      </c>
      <c r="D1301" s="175" t="s">
        <v>3228</v>
      </c>
      <c r="E1301" s="175" t="s">
        <v>207</v>
      </c>
    </row>
    <row r="1302" spans="1:5" ht="16.5" x14ac:dyDescent="0.3">
      <c r="A1302" s="175" t="s">
        <v>564</v>
      </c>
      <c r="B1302" s="175" t="s">
        <v>108</v>
      </c>
      <c r="C1302" s="175" t="s">
        <v>107</v>
      </c>
      <c r="D1302" s="175" t="s">
        <v>107</v>
      </c>
      <c r="E1302" s="175" t="s">
        <v>207</v>
      </c>
    </row>
    <row r="1303" spans="1:5" ht="16.5" x14ac:dyDescent="0.3">
      <c r="A1303" s="175" t="s">
        <v>564</v>
      </c>
      <c r="B1303" s="175" t="s">
        <v>108</v>
      </c>
      <c r="C1303" s="175" t="s">
        <v>107</v>
      </c>
      <c r="D1303" s="175" t="s">
        <v>107</v>
      </c>
      <c r="E1303" s="175" t="s">
        <v>1817</v>
      </c>
    </row>
    <row r="1304" spans="1:5" ht="16.5" x14ac:dyDescent="0.3">
      <c r="A1304" s="175" t="s">
        <v>564</v>
      </c>
      <c r="B1304" s="175" t="s">
        <v>108</v>
      </c>
      <c r="C1304" s="175" t="s">
        <v>107</v>
      </c>
      <c r="D1304" s="175" t="s">
        <v>107</v>
      </c>
      <c r="E1304" s="175" t="s">
        <v>1819</v>
      </c>
    </row>
    <row r="1305" spans="1:5" ht="16.5" x14ac:dyDescent="0.3">
      <c r="A1305" s="175" t="s">
        <v>564</v>
      </c>
      <c r="B1305" s="175" t="s">
        <v>108</v>
      </c>
      <c r="C1305" s="175" t="s">
        <v>107</v>
      </c>
      <c r="D1305" s="175" t="s">
        <v>107</v>
      </c>
      <c r="E1305" s="175" t="s">
        <v>1821</v>
      </c>
    </row>
    <row r="1306" spans="1:5" ht="16.5" x14ac:dyDescent="0.3">
      <c r="A1306" s="175" t="s">
        <v>564</v>
      </c>
      <c r="B1306" s="175" t="s">
        <v>108</v>
      </c>
      <c r="C1306" s="175" t="s">
        <v>107</v>
      </c>
      <c r="D1306" s="175" t="s">
        <v>107</v>
      </c>
      <c r="E1306" s="175" t="s">
        <v>1823</v>
      </c>
    </row>
    <row r="1307" spans="1:5" ht="16.5" x14ac:dyDescent="0.3">
      <c r="A1307" s="175" t="s">
        <v>564</v>
      </c>
      <c r="B1307" s="175" t="s">
        <v>108</v>
      </c>
      <c r="C1307" s="175" t="s">
        <v>107</v>
      </c>
      <c r="D1307" s="175" t="s">
        <v>107</v>
      </c>
      <c r="E1307" s="175" t="s">
        <v>1825</v>
      </c>
    </row>
    <row r="1308" spans="1:5" ht="16.5" x14ac:dyDescent="0.3">
      <c r="A1308" s="175" t="s">
        <v>564</v>
      </c>
      <c r="B1308" s="175" t="s">
        <v>108</v>
      </c>
      <c r="C1308" s="175" t="s">
        <v>107</v>
      </c>
      <c r="D1308" s="175" t="s">
        <v>107</v>
      </c>
      <c r="E1308" s="175" t="s">
        <v>1827</v>
      </c>
    </row>
    <row r="1309" spans="1:5" ht="16.5" x14ac:dyDescent="0.3">
      <c r="A1309" s="175" t="s">
        <v>564</v>
      </c>
      <c r="B1309" s="175" t="s">
        <v>108</v>
      </c>
      <c r="C1309" s="175" t="s">
        <v>107</v>
      </c>
      <c r="D1309" s="175" t="s">
        <v>107</v>
      </c>
      <c r="E1309" s="175" t="s">
        <v>166</v>
      </c>
    </row>
    <row r="1310" spans="1:5" ht="16.5" x14ac:dyDescent="0.3">
      <c r="A1310" s="175" t="s">
        <v>564</v>
      </c>
      <c r="B1310" s="175" t="s">
        <v>108</v>
      </c>
      <c r="C1310" s="175" t="s">
        <v>107</v>
      </c>
      <c r="D1310" s="175" t="s">
        <v>107</v>
      </c>
      <c r="E1310" s="175" t="s">
        <v>1829</v>
      </c>
    </row>
    <row r="1311" spans="1:5" ht="16.5" x14ac:dyDescent="0.3">
      <c r="A1311" s="175" t="s">
        <v>564</v>
      </c>
      <c r="B1311" s="175" t="s">
        <v>108</v>
      </c>
      <c r="C1311" s="175" t="s">
        <v>107</v>
      </c>
      <c r="D1311" s="175" t="s">
        <v>107</v>
      </c>
      <c r="E1311" s="175" t="s">
        <v>1830</v>
      </c>
    </row>
    <row r="1312" spans="1:5" ht="16.5" x14ac:dyDescent="0.3">
      <c r="A1312" s="175" t="s">
        <v>564</v>
      </c>
      <c r="B1312" s="175" t="s">
        <v>108</v>
      </c>
      <c r="C1312" s="175" t="s">
        <v>107</v>
      </c>
      <c r="D1312" s="175" t="s">
        <v>107</v>
      </c>
      <c r="E1312" s="175" t="s">
        <v>1832</v>
      </c>
    </row>
    <row r="1313" spans="1:5" ht="16.5" x14ac:dyDescent="0.3">
      <c r="A1313" s="175" t="s">
        <v>564</v>
      </c>
      <c r="B1313" s="175" t="s">
        <v>3229</v>
      </c>
      <c r="C1313" s="175" t="s">
        <v>3230</v>
      </c>
      <c r="D1313" s="175" t="s">
        <v>3230</v>
      </c>
      <c r="E1313" s="175" t="s">
        <v>209</v>
      </c>
    </row>
    <row r="1314" spans="1:5" ht="16.5" x14ac:dyDescent="0.3">
      <c r="A1314" s="175" t="s">
        <v>564</v>
      </c>
      <c r="B1314" s="175" t="s">
        <v>108</v>
      </c>
      <c r="C1314" s="175" t="s">
        <v>107</v>
      </c>
      <c r="D1314" s="175" t="s">
        <v>107</v>
      </c>
      <c r="E1314" s="175" t="s">
        <v>209</v>
      </c>
    </row>
    <row r="1315" spans="1:5" ht="16.5" x14ac:dyDescent="0.3">
      <c r="A1315" s="175" t="s">
        <v>564</v>
      </c>
      <c r="B1315" s="175" t="s">
        <v>108</v>
      </c>
      <c r="C1315" s="175" t="s">
        <v>107</v>
      </c>
      <c r="D1315" s="175" t="s">
        <v>107</v>
      </c>
      <c r="E1315" s="175" t="s">
        <v>1834</v>
      </c>
    </row>
    <row r="1316" spans="1:5" ht="16.5" x14ac:dyDescent="0.3">
      <c r="A1316" s="175" t="s">
        <v>564</v>
      </c>
      <c r="B1316" s="175" t="s">
        <v>108</v>
      </c>
      <c r="C1316" s="175" t="s">
        <v>107</v>
      </c>
      <c r="D1316" s="175" t="s">
        <v>107</v>
      </c>
      <c r="E1316" s="175" t="s">
        <v>1836</v>
      </c>
    </row>
    <row r="1317" spans="1:5" ht="16.5" x14ac:dyDescent="0.3">
      <c r="A1317" s="175" t="s">
        <v>564</v>
      </c>
      <c r="B1317" s="175" t="s">
        <v>108</v>
      </c>
      <c r="C1317" s="175" t="s">
        <v>107</v>
      </c>
      <c r="D1317" s="175" t="s">
        <v>107</v>
      </c>
      <c r="E1317" s="175" t="s">
        <v>1838</v>
      </c>
    </row>
    <row r="1318" spans="1:5" ht="16.5" x14ac:dyDescent="0.3">
      <c r="A1318" s="175" t="s">
        <v>564</v>
      </c>
      <c r="B1318" s="175" t="s">
        <v>108</v>
      </c>
      <c r="C1318" s="175" t="s">
        <v>107</v>
      </c>
      <c r="D1318" s="175" t="s">
        <v>107</v>
      </c>
      <c r="E1318" s="175" t="s">
        <v>1839</v>
      </c>
    </row>
    <row r="1319" spans="1:5" ht="16.5" x14ac:dyDescent="0.3">
      <c r="A1319" s="175" t="s">
        <v>564</v>
      </c>
      <c r="B1319" s="175" t="s">
        <v>108</v>
      </c>
      <c r="C1319" s="175" t="s">
        <v>107</v>
      </c>
      <c r="D1319" s="175" t="s">
        <v>107</v>
      </c>
      <c r="E1319" s="175" t="s">
        <v>1841</v>
      </c>
    </row>
    <row r="1320" spans="1:5" ht="16.5" x14ac:dyDescent="0.3">
      <c r="A1320" s="175" t="s">
        <v>564</v>
      </c>
      <c r="B1320" s="175" t="s">
        <v>108</v>
      </c>
      <c r="C1320" s="175" t="s">
        <v>107</v>
      </c>
      <c r="D1320" s="175" t="s">
        <v>107</v>
      </c>
      <c r="E1320" s="175" t="s">
        <v>1843</v>
      </c>
    </row>
    <row r="1321" spans="1:5" ht="16.5" x14ac:dyDescent="0.3">
      <c r="A1321" s="175" t="s">
        <v>564</v>
      </c>
      <c r="B1321" s="175" t="s">
        <v>108</v>
      </c>
      <c r="C1321" s="175" t="s">
        <v>107</v>
      </c>
      <c r="D1321" s="175" t="s">
        <v>107</v>
      </c>
      <c r="E1321" s="175" t="s">
        <v>1845</v>
      </c>
    </row>
    <row r="1322" spans="1:5" ht="16.5" x14ac:dyDescent="0.3">
      <c r="A1322" s="175" t="s">
        <v>564</v>
      </c>
      <c r="B1322" s="175" t="s">
        <v>108</v>
      </c>
      <c r="C1322" s="175" t="s">
        <v>107</v>
      </c>
      <c r="D1322" s="175" t="s">
        <v>107</v>
      </c>
      <c r="E1322" s="175" t="s">
        <v>1847</v>
      </c>
    </row>
    <row r="1323" spans="1:5" ht="16.5" x14ac:dyDescent="0.3">
      <c r="A1323" s="175" t="s">
        <v>564</v>
      </c>
      <c r="B1323" s="175" t="s">
        <v>108</v>
      </c>
      <c r="C1323" s="175" t="s">
        <v>107</v>
      </c>
      <c r="D1323" s="175" t="s">
        <v>107</v>
      </c>
      <c r="E1323" s="175" t="s">
        <v>1849</v>
      </c>
    </row>
    <row r="1324" spans="1:5" ht="16.5" x14ac:dyDescent="0.3">
      <c r="A1324" s="175" t="s">
        <v>564</v>
      </c>
      <c r="B1324" s="175" t="s">
        <v>108</v>
      </c>
      <c r="C1324" s="175" t="s">
        <v>107</v>
      </c>
      <c r="D1324" s="175" t="s">
        <v>107</v>
      </c>
      <c r="E1324" s="175" t="s">
        <v>1851</v>
      </c>
    </row>
    <row r="1325" spans="1:5" ht="16.5" x14ac:dyDescent="0.3">
      <c r="A1325" s="175" t="s">
        <v>564</v>
      </c>
      <c r="B1325" s="175" t="s">
        <v>108</v>
      </c>
      <c r="C1325" s="175" t="s">
        <v>107</v>
      </c>
      <c r="D1325" s="175" t="s">
        <v>107</v>
      </c>
      <c r="E1325" s="175" t="s">
        <v>169</v>
      </c>
    </row>
    <row r="1326" spans="1:5" ht="16.5" x14ac:dyDescent="0.3">
      <c r="A1326" s="175" t="s">
        <v>564</v>
      </c>
      <c r="B1326" s="175" t="s">
        <v>108</v>
      </c>
      <c r="C1326" s="175" t="s">
        <v>107</v>
      </c>
      <c r="D1326" s="175" t="s">
        <v>107</v>
      </c>
      <c r="E1326" s="175" t="s">
        <v>1853</v>
      </c>
    </row>
    <row r="1327" spans="1:5" ht="16.5" x14ac:dyDescent="0.3">
      <c r="A1327" s="175" t="s">
        <v>564</v>
      </c>
      <c r="B1327" s="175" t="s">
        <v>108</v>
      </c>
      <c r="C1327" s="175" t="s">
        <v>107</v>
      </c>
      <c r="D1327" s="175" t="s">
        <v>107</v>
      </c>
      <c r="E1327" s="175" t="s">
        <v>1855</v>
      </c>
    </row>
    <row r="1328" spans="1:5" ht="16.5" x14ac:dyDescent="0.3">
      <c r="A1328" s="175" t="s">
        <v>564</v>
      </c>
      <c r="B1328" s="175" t="s">
        <v>108</v>
      </c>
      <c r="C1328" s="175" t="s">
        <v>107</v>
      </c>
      <c r="D1328" s="175" t="s">
        <v>107</v>
      </c>
      <c r="E1328" s="175" t="s">
        <v>1857</v>
      </c>
    </row>
    <row r="1329" spans="1:5" ht="16.5" x14ac:dyDescent="0.3">
      <c r="A1329" s="175" t="s">
        <v>564</v>
      </c>
      <c r="B1329" s="175" t="s">
        <v>108</v>
      </c>
      <c r="C1329" s="175" t="s">
        <v>107</v>
      </c>
      <c r="D1329" s="175" t="s">
        <v>107</v>
      </c>
      <c r="E1329" s="175" t="s">
        <v>1859</v>
      </c>
    </row>
    <row r="1330" spans="1:5" ht="16.5" x14ac:dyDescent="0.3">
      <c r="A1330" s="175" t="s">
        <v>564</v>
      </c>
      <c r="B1330" s="175" t="s">
        <v>108</v>
      </c>
      <c r="C1330" s="175" t="s">
        <v>107</v>
      </c>
      <c r="D1330" s="175" t="s">
        <v>107</v>
      </c>
      <c r="E1330" s="175" t="s">
        <v>1861</v>
      </c>
    </row>
    <row r="1331" spans="1:5" ht="16.5" x14ac:dyDescent="0.3">
      <c r="A1331" s="175" t="s">
        <v>564</v>
      </c>
      <c r="B1331" s="175" t="s">
        <v>108</v>
      </c>
      <c r="C1331" s="175" t="s">
        <v>107</v>
      </c>
      <c r="D1331" s="175" t="s">
        <v>107</v>
      </c>
      <c r="E1331" s="175" t="s">
        <v>1863</v>
      </c>
    </row>
    <row r="1332" spans="1:5" ht="16.5" x14ac:dyDescent="0.3">
      <c r="A1332" s="175" t="s">
        <v>564</v>
      </c>
      <c r="B1332" s="175" t="s">
        <v>108</v>
      </c>
      <c r="C1332" s="175" t="s">
        <v>107</v>
      </c>
      <c r="D1332" s="175" t="s">
        <v>107</v>
      </c>
      <c r="E1332" s="175" t="s">
        <v>1865</v>
      </c>
    </row>
    <row r="1333" spans="1:5" ht="16.5" x14ac:dyDescent="0.3">
      <c r="A1333" s="175" t="s">
        <v>564</v>
      </c>
      <c r="B1333" s="175" t="s">
        <v>108</v>
      </c>
      <c r="C1333" s="175" t="s">
        <v>107</v>
      </c>
      <c r="D1333" s="175" t="s">
        <v>107</v>
      </c>
      <c r="E1333" s="175" t="s">
        <v>1867</v>
      </c>
    </row>
    <row r="1334" spans="1:5" ht="16.5" x14ac:dyDescent="0.3">
      <c r="A1334" s="175" t="s">
        <v>564</v>
      </c>
      <c r="B1334" s="175" t="s">
        <v>778</v>
      </c>
      <c r="C1334" s="175" t="s">
        <v>779</v>
      </c>
      <c r="D1334" s="175" t="s">
        <v>779</v>
      </c>
      <c r="E1334" s="175" t="s">
        <v>174</v>
      </c>
    </row>
    <row r="1335" spans="1:5" ht="16.5" x14ac:dyDescent="0.3">
      <c r="A1335" s="175" t="s">
        <v>564</v>
      </c>
      <c r="B1335" s="175" t="s">
        <v>108</v>
      </c>
      <c r="C1335" s="175" t="s">
        <v>107</v>
      </c>
      <c r="D1335" s="175" t="s">
        <v>107</v>
      </c>
      <c r="E1335" s="175" t="s">
        <v>174</v>
      </c>
    </row>
    <row r="1336" spans="1:5" ht="16.5" x14ac:dyDescent="0.3">
      <c r="A1336" s="175" t="s">
        <v>564</v>
      </c>
      <c r="B1336" s="175" t="s">
        <v>108</v>
      </c>
      <c r="C1336" s="175" t="s">
        <v>107</v>
      </c>
      <c r="D1336" s="175" t="s">
        <v>107</v>
      </c>
      <c r="E1336" s="175" t="s">
        <v>1869</v>
      </c>
    </row>
    <row r="1337" spans="1:5" ht="16.5" x14ac:dyDescent="0.3">
      <c r="A1337" s="175" t="s">
        <v>564</v>
      </c>
      <c r="B1337" s="175" t="s">
        <v>108</v>
      </c>
      <c r="C1337" s="175" t="s">
        <v>107</v>
      </c>
      <c r="D1337" s="175" t="s">
        <v>107</v>
      </c>
      <c r="E1337" s="175" t="s">
        <v>1871</v>
      </c>
    </row>
    <row r="1338" spans="1:5" ht="16.5" x14ac:dyDescent="0.3">
      <c r="A1338" s="175" t="s">
        <v>564</v>
      </c>
      <c r="B1338" s="175" t="s">
        <v>108</v>
      </c>
      <c r="C1338" s="175" t="s">
        <v>107</v>
      </c>
      <c r="D1338" s="175" t="s">
        <v>107</v>
      </c>
      <c r="E1338" s="175" t="s">
        <v>1873</v>
      </c>
    </row>
    <row r="1339" spans="1:5" ht="16.5" x14ac:dyDescent="0.3">
      <c r="A1339" s="175" t="s">
        <v>564</v>
      </c>
      <c r="B1339" s="175" t="s">
        <v>108</v>
      </c>
      <c r="C1339" s="175" t="s">
        <v>107</v>
      </c>
      <c r="D1339" s="175" t="s">
        <v>107</v>
      </c>
      <c r="E1339" s="175" t="s">
        <v>1875</v>
      </c>
    </row>
    <row r="1340" spans="1:5" ht="16.5" x14ac:dyDescent="0.3">
      <c r="A1340" s="175" t="s">
        <v>564</v>
      </c>
      <c r="B1340" s="175" t="s">
        <v>108</v>
      </c>
      <c r="C1340" s="175" t="s">
        <v>107</v>
      </c>
      <c r="D1340" s="175" t="s">
        <v>107</v>
      </c>
      <c r="E1340" s="175" t="s">
        <v>1877</v>
      </c>
    </row>
    <row r="1341" spans="1:5" ht="16.5" x14ac:dyDescent="0.3">
      <c r="A1341" s="175" t="s">
        <v>564</v>
      </c>
      <c r="B1341" s="175" t="s">
        <v>108</v>
      </c>
      <c r="C1341" s="175" t="s">
        <v>107</v>
      </c>
      <c r="D1341" s="175" t="s">
        <v>107</v>
      </c>
      <c r="E1341" s="175" t="s">
        <v>1879</v>
      </c>
    </row>
    <row r="1342" spans="1:5" ht="16.5" x14ac:dyDescent="0.3">
      <c r="A1342" s="175" t="s">
        <v>564</v>
      </c>
      <c r="B1342" s="175" t="s">
        <v>108</v>
      </c>
      <c r="C1342" s="175" t="s">
        <v>107</v>
      </c>
      <c r="D1342" s="175" t="s">
        <v>107</v>
      </c>
      <c r="E1342" s="175" t="s">
        <v>1881</v>
      </c>
    </row>
    <row r="1343" spans="1:5" ht="16.5" x14ac:dyDescent="0.3">
      <c r="A1343" s="175" t="s">
        <v>564</v>
      </c>
      <c r="B1343" s="175" t="s">
        <v>108</v>
      </c>
      <c r="C1343" s="175" t="s">
        <v>107</v>
      </c>
      <c r="D1343" s="175" t="s">
        <v>107</v>
      </c>
      <c r="E1343" s="175" t="s">
        <v>1883</v>
      </c>
    </row>
    <row r="1344" spans="1:5" ht="16.5" x14ac:dyDescent="0.3">
      <c r="A1344" s="175" t="s">
        <v>564</v>
      </c>
      <c r="B1344" s="175" t="s">
        <v>108</v>
      </c>
      <c r="C1344" s="175" t="s">
        <v>107</v>
      </c>
      <c r="D1344" s="175" t="s">
        <v>107</v>
      </c>
      <c r="E1344" s="175" t="s">
        <v>1885</v>
      </c>
    </row>
    <row r="1345" spans="1:5" ht="16.5" x14ac:dyDescent="0.3">
      <c r="A1345" s="175" t="s">
        <v>564</v>
      </c>
      <c r="B1345" s="175" t="s">
        <v>108</v>
      </c>
      <c r="C1345" s="175" t="s">
        <v>107</v>
      </c>
      <c r="D1345" s="175" t="s">
        <v>107</v>
      </c>
      <c r="E1345" s="175" t="s">
        <v>1887</v>
      </c>
    </row>
    <row r="1346" spans="1:5" ht="16.5" x14ac:dyDescent="0.3">
      <c r="A1346" s="175" t="s">
        <v>564</v>
      </c>
      <c r="B1346" s="175" t="s">
        <v>108</v>
      </c>
      <c r="C1346" s="175" t="s">
        <v>107</v>
      </c>
      <c r="D1346" s="175" t="s">
        <v>107</v>
      </c>
      <c r="E1346" s="175" t="s">
        <v>1889</v>
      </c>
    </row>
    <row r="1347" spans="1:5" ht="16.5" x14ac:dyDescent="0.3">
      <c r="A1347" s="175" t="s">
        <v>564</v>
      </c>
      <c r="B1347" s="175" t="s">
        <v>108</v>
      </c>
      <c r="C1347" s="175" t="s">
        <v>107</v>
      </c>
      <c r="D1347" s="175" t="s">
        <v>107</v>
      </c>
      <c r="E1347" s="175" t="s">
        <v>1891</v>
      </c>
    </row>
    <row r="1348" spans="1:5" ht="16.5" x14ac:dyDescent="0.3">
      <c r="A1348" s="175" t="s">
        <v>564</v>
      </c>
      <c r="B1348" s="175" t="s">
        <v>108</v>
      </c>
      <c r="C1348" s="175" t="s">
        <v>107</v>
      </c>
      <c r="D1348" s="175" t="s">
        <v>107</v>
      </c>
      <c r="E1348" s="175" t="s">
        <v>210</v>
      </c>
    </row>
    <row r="1349" spans="1:5" ht="16.5" x14ac:dyDescent="0.3">
      <c r="A1349" s="175" t="s">
        <v>564</v>
      </c>
      <c r="B1349" s="175" t="s">
        <v>108</v>
      </c>
      <c r="C1349" s="175" t="s">
        <v>107</v>
      </c>
      <c r="D1349" s="175" t="s">
        <v>107</v>
      </c>
      <c r="E1349" s="175" t="s">
        <v>1893</v>
      </c>
    </row>
    <row r="1350" spans="1:5" ht="16.5" x14ac:dyDescent="0.3">
      <c r="A1350" s="175" t="s">
        <v>564</v>
      </c>
      <c r="B1350" s="175" t="s">
        <v>108</v>
      </c>
      <c r="C1350" s="175" t="s">
        <v>107</v>
      </c>
      <c r="D1350" s="175" t="s">
        <v>107</v>
      </c>
      <c r="E1350" s="175" t="s">
        <v>152</v>
      </c>
    </row>
    <row r="1351" spans="1:5" ht="16.5" x14ac:dyDescent="0.3">
      <c r="A1351" s="175" t="s">
        <v>564</v>
      </c>
      <c r="B1351" s="175" t="s">
        <v>108</v>
      </c>
      <c r="C1351" s="175" t="s">
        <v>107</v>
      </c>
      <c r="D1351" s="175" t="s">
        <v>107</v>
      </c>
      <c r="E1351" s="175" t="s">
        <v>1895</v>
      </c>
    </row>
    <row r="1352" spans="1:5" ht="16.5" x14ac:dyDescent="0.3">
      <c r="A1352" s="175" t="s">
        <v>564</v>
      </c>
      <c r="B1352" s="175" t="s">
        <v>108</v>
      </c>
      <c r="C1352" s="175" t="s">
        <v>107</v>
      </c>
      <c r="D1352" s="175" t="s">
        <v>107</v>
      </c>
      <c r="E1352" s="175" t="s">
        <v>211</v>
      </c>
    </row>
    <row r="1353" spans="1:5" ht="16.5" x14ac:dyDescent="0.3">
      <c r="A1353" s="175" t="s">
        <v>564</v>
      </c>
      <c r="B1353" s="175" t="s">
        <v>108</v>
      </c>
      <c r="C1353" s="175" t="s">
        <v>107</v>
      </c>
      <c r="D1353" s="175" t="s">
        <v>107</v>
      </c>
      <c r="E1353" s="175" t="s">
        <v>1897</v>
      </c>
    </row>
    <row r="1354" spans="1:5" ht="16.5" x14ac:dyDescent="0.3">
      <c r="A1354" s="175" t="s">
        <v>564</v>
      </c>
      <c r="B1354" s="175" t="s">
        <v>108</v>
      </c>
      <c r="C1354" s="175" t="s">
        <v>107</v>
      </c>
      <c r="D1354" s="175" t="s">
        <v>107</v>
      </c>
      <c r="E1354" s="175" t="s">
        <v>1899</v>
      </c>
    </row>
    <row r="1355" spans="1:5" ht="16.5" x14ac:dyDescent="0.3">
      <c r="A1355" s="175" t="s">
        <v>564</v>
      </c>
      <c r="B1355" s="175" t="s">
        <v>108</v>
      </c>
      <c r="C1355" s="175" t="s">
        <v>107</v>
      </c>
      <c r="D1355" s="175" t="s">
        <v>107</v>
      </c>
      <c r="E1355" s="175" t="s">
        <v>1901</v>
      </c>
    </row>
    <row r="1356" spans="1:5" ht="16.5" x14ac:dyDescent="0.3">
      <c r="A1356" s="175" t="s">
        <v>564</v>
      </c>
      <c r="B1356" s="175" t="s">
        <v>108</v>
      </c>
      <c r="C1356" s="175" t="s">
        <v>107</v>
      </c>
      <c r="D1356" s="175" t="s">
        <v>107</v>
      </c>
      <c r="E1356" s="175" t="s">
        <v>1903</v>
      </c>
    </row>
    <row r="1357" spans="1:5" ht="16.5" x14ac:dyDescent="0.3">
      <c r="A1357" s="175" t="s">
        <v>564</v>
      </c>
      <c r="B1357" s="175" t="s">
        <v>108</v>
      </c>
      <c r="C1357" s="175" t="s">
        <v>107</v>
      </c>
      <c r="D1357" s="175" t="s">
        <v>107</v>
      </c>
      <c r="E1357" s="175" t="s">
        <v>1904</v>
      </c>
    </row>
    <row r="1358" spans="1:5" ht="16.5" x14ac:dyDescent="0.3">
      <c r="A1358" s="175" t="s">
        <v>564</v>
      </c>
      <c r="B1358" s="175" t="s">
        <v>108</v>
      </c>
      <c r="C1358" s="175" t="s">
        <v>107</v>
      </c>
      <c r="D1358" s="175" t="s">
        <v>107</v>
      </c>
      <c r="E1358" s="175" t="s">
        <v>1906</v>
      </c>
    </row>
    <row r="1359" spans="1:5" ht="16.5" x14ac:dyDescent="0.3">
      <c r="A1359" s="175" t="s">
        <v>564</v>
      </c>
      <c r="B1359" s="175" t="s">
        <v>108</v>
      </c>
      <c r="C1359" s="175" t="s">
        <v>107</v>
      </c>
      <c r="D1359" s="175" t="s">
        <v>107</v>
      </c>
      <c r="E1359" s="175" t="s">
        <v>1908</v>
      </c>
    </row>
    <row r="1360" spans="1:5" ht="16.5" x14ac:dyDescent="0.3">
      <c r="A1360" s="175" t="s">
        <v>564</v>
      </c>
      <c r="B1360" s="175" t="s">
        <v>108</v>
      </c>
      <c r="C1360" s="175" t="s">
        <v>107</v>
      </c>
      <c r="D1360" s="175" t="s">
        <v>107</v>
      </c>
      <c r="E1360" s="175" t="s">
        <v>1910</v>
      </c>
    </row>
    <row r="1361" spans="1:5" ht="16.5" x14ac:dyDescent="0.3">
      <c r="A1361" s="175" t="s">
        <v>564</v>
      </c>
      <c r="B1361" s="175" t="s">
        <v>108</v>
      </c>
      <c r="C1361" s="175" t="s">
        <v>107</v>
      </c>
      <c r="D1361" s="175" t="s">
        <v>107</v>
      </c>
      <c r="E1361" s="175" t="s">
        <v>1912</v>
      </c>
    </row>
    <row r="1362" spans="1:5" ht="16.5" x14ac:dyDescent="0.3">
      <c r="A1362" s="175" t="s">
        <v>564</v>
      </c>
      <c r="B1362" s="175" t="s">
        <v>108</v>
      </c>
      <c r="C1362" s="175" t="s">
        <v>107</v>
      </c>
      <c r="D1362" s="175" t="s">
        <v>107</v>
      </c>
      <c r="E1362" s="175" t="s">
        <v>1914</v>
      </c>
    </row>
    <row r="1363" spans="1:5" ht="16.5" x14ac:dyDescent="0.3">
      <c r="A1363" s="175" t="s">
        <v>564</v>
      </c>
      <c r="B1363" s="175" t="s">
        <v>108</v>
      </c>
      <c r="C1363" s="175" t="s">
        <v>107</v>
      </c>
      <c r="D1363" s="175" t="s">
        <v>107</v>
      </c>
      <c r="E1363" s="175" t="s">
        <v>1916</v>
      </c>
    </row>
    <row r="1364" spans="1:5" ht="16.5" x14ac:dyDescent="0.3">
      <c r="A1364" s="175" t="s">
        <v>564</v>
      </c>
      <c r="B1364" s="175" t="s">
        <v>108</v>
      </c>
      <c r="C1364" s="175" t="s">
        <v>107</v>
      </c>
      <c r="D1364" s="175" t="s">
        <v>107</v>
      </c>
      <c r="E1364" s="175" t="s">
        <v>1918</v>
      </c>
    </row>
    <row r="1365" spans="1:5" ht="16.5" x14ac:dyDescent="0.3">
      <c r="A1365" s="175" t="s">
        <v>564</v>
      </c>
      <c r="B1365" s="175" t="s">
        <v>108</v>
      </c>
      <c r="C1365" s="175" t="s">
        <v>107</v>
      </c>
      <c r="D1365" s="175" t="s">
        <v>107</v>
      </c>
      <c r="E1365" s="175" t="s">
        <v>1920</v>
      </c>
    </row>
    <row r="1366" spans="1:5" ht="16.5" x14ac:dyDescent="0.3">
      <c r="A1366" s="175" t="s">
        <v>564</v>
      </c>
      <c r="B1366" s="175" t="s">
        <v>108</v>
      </c>
      <c r="C1366" s="175" t="s">
        <v>107</v>
      </c>
      <c r="D1366" s="175" t="s">
        <v>107</v>
      </c>
      <c r="E1366" s="175" t="s">
        <v>1922</v>
      </c>
    </row>
    <row r="1367" spans="1:5" ht="16.5" x14ac:dyDescent="0.3">
      <c r="A1367" s="175" t="s">
        <v>564</v>
      </c>
      <c r="B1367" s="175" t="s">
        <v>108</v>
      </c>
      <c r="C1367" s="175" t="s">
        <v>107</v>
      </c>
      <c r="D1367" s="175" t="s">
        <v>107</v>
      </c>
      <c r="E1367" s="175" t="s">
        <v>1924</v>
      </c>
    </row>
    <row r="1368" spans="1:5" ht="16.5" x14ac:dyDescent="0.3">
      <c r="A1368" s="175" t="s">
        <v>564</v>
      </c>
      <c r="B1368" s="175" t="s">
        <v>108</v>
      </c>
      <c r="C1368" s="175" t="s">
        <v>107</v>
      </c>
      <c r="D1368" s="175" t="s">
        <v>107</v>
      </c>
      <c r="E1368" s="175" t="s">
        <v>1926</v>
      </c>
    </row>
    <row r="1369" spans="1:5" ht="16.5" x14ac:dyDescent="0.3">
      <c r="A1369" s="175" t="s">
        <v>564</v>
      </c>
      <c r="B1369" s="175" t="s">
        <v>108</v>
      </c>
      <c r="C1369" s="175" t="s">
        <v>107</v>
      </c>
      <c r="D1369" s="175" t="s">
        <v>107</v>
      </c>
      <c r="E1369" s="175" t="s">
        <v>1928</v>
      </c>
    </row>
    <row r="1370" spans="1:5" ht="16.5" x14ac:dyDescent="0.3">
      <c r="A1370" s="175" t="s">
        <v>564</v>
      </c>
      <c r="B1370" s="175" t="s">
        <v>108</v>
      </c>
      <c r="C1370" s="175" t="s">
        <v>107</v>
      </c>
      <c r="D1370" s="175" t="s">
        <v>107</v>
      </c>
      <c r="E1370" s="175" t="s">
        <v>1930</v>
      </c>
    </row>
    <row r="1371" spans="1:5" ht="16.5" x14ac:dyDescent="0.3">
      <c r="A1371" s="175" t="s">
        <v>564</v>
      </c>
      <c r="B1371" s="175" t="s">
        <v>108</v>
      </c>
      <c r="C1371" s="175" t="s">
        <v>107</v>
      </c>
      <c r="D1371" s="175" t="s">
        <v>107</v>
      </c>
      <c r="E1371" s="175" t="s">
        <v>1932</v>
      </c>
    </row>
    <row r="1372" spans="1:5" ht="16.5" x14ac:dyDescent="0.3">
      <c r="A1372" s="175" t="s">
        <v>564</v>
      </c>
      <c r="B1372" s="175" t="s">
        <v>108</v>
      </c>
      <c r="C1372" s="175" t="s">
        <v>107</v>
      </c>
      <c r="D1372" s="175" t="s">
        <v>107</v>
      </c>
      <c r="E1372" s="175" t="s">
        <v>1934</v>
      </c>
    </row>
    <row r="1373" spans="1:5" ht="16.5" x14ac:dyDescent="0.3">
      <c r="A1373" s="175" t="s">
        <v>564</v>
      </c>
      <c r="B1373" s="175" t="s">
        <v>108</v>
      </c>
      <c r="C1373" s="175" t="s">
        <v>107</v>
      </c>
      <c r="D1373" s="175" t="s">
        <v>107</v>
      </c>
      <c r="E1373" s="175" t="s">
        <v>1936</v>
      </c>
    </row>
    <row r="1374" spans="1:5" ht="16.5" x14ac:dyDescent="0.3">
      <c r="A1374" s="175" t="s">
        <v>564</v>
      </c>
      <c r="B1374" s="175" t="s">
        <v>108</v>
      </c>
      <c r="C1374" s="175" t="s">
        <v>107</v>
      </c>
      <c r="D1374" s="175" t="s">
        <v>107</v>
      </c>
      <c r="E1374" s="175" t="s">
        <v>1938</v>
      </c>
    </row>
    <row r="1375" spans="1:5" ht="16.5" x14ac:dyDescent="0.3">
      <c r="A1375" s="175" t="s">
        <v>564</v>
      </c>
      <c r="B1375" s="175" t="s">
        <v>108</v>
      </c>
      <c r="C1375" s="175" t="s">
        <v>107</v>
      </c>
      <c r="D1375" s="175" t="s">
        <v>107</v>
      </c>
      <c r="E1375" s="175" t="s">
        <v>1940</v>
      </c>
    </row>
    <row r="1376" spans="1:5" ht="16.5" x14ac:dyDescent="0.3">
      <c r="A1376" s="175" t="s">
        <v>564</v>
      </c>
      <c r="B1376" s="175" t="s">
        <v>108</v>
      </c>
      <c r="C1376" s="175" t="s">
        <v>107</v>
      </c>
      <c r="D1376" s="175" t="s">
        <v>107</v>
      </c>
      <c r="E1376" s="175" t="s">
        <v>1942</v>
      </c>
    </row>
    <row r="1377" spans="1:5" ht="16.5" x14ac:dyDescent="0.3">
      <c r="A1377" s="175" t="s">
        <v>564</v>
      </c>
      <c r="B1377" s="175" t="s">
        <v>108</v>
      </c>
      <c r="C1377" s="175" t="s">
        <v>107</v>
      </c>
      <c r="D1377" s="175" t="s">
        <v>107</v>
      </c>
      <c r="E1377" s="175" t="s">
        <v>1944</v>
      </c>
    </row>
    <row r="1378" spans="1:5" ht="16.5" x14ac:dyDescent="0.3">
      <c r="A1378" s="175" t="s">
        <v>564</v>
      </c>
      <c r="B1378" s="175" t="s">
        <v>108</v>
      </c>
      <c r="C1378" s="175" t="s">
        <v>107</v>
      </c>
      <c r="D1378" s="175" t="s">
        <v>107</v>
      </c>
      <c r="E1378" s="175" t="s">
        <v>1946</v>
      </c>
    </row>
    <row r="1379" spans="1:5" ht="16.5" x14ac:dyDescent="0.3">
      <c r="A1379" s="175" t="s">
        <v>564</v>
      </c>
      <c r="B1379" s="175" t="s">
        <v>108</v>
      </c>
      <c r="C1379" s="175" t="s">
        <v>107</v>
      </c>
      <c r="D1379" s="175" t="s">
        <v>107</v>
      </c>
      <c r="E1379" s="175" t="s">
        <v>184</v>
      </c>
    </row>
    <row r="1380" spans="1:5" ht="16.5" x14ac:dyDescent="0.3">
      <c r="A1380" s="175" t="s">
        <v>564</v>
      </c>
      <c r="B1380" s="175" t="s">
        <v>108</v>
      </c>
      <c r="C1380" s="175" t="s">
        <v>107</v>
      </c>
      <c r="D1380" s="175" t="s">
        <v>107</v>
      </c>
      <c r="E1380" s="175" t="s">
        <v>1948</v>
      </c>
    </row>
    <row r="1381" spans="1:5" ht="16.5" x14ac:dyDescent="0.3">
      <c r="A1381" s="175" t="s">
        <v>564</v>
      </c>
      <c r="B1381" s="175" t="s">
        <v>108</v>
      </c>
      <c r="C1381" s="175" t="s">
        <v>107</v>
      </c>
      <c r="D1381" s="175" t="s">
        <v>107</v>
      </c>
      <c r="E1381" s="175" t="s">
        <v>1950</v>
      </c>
    </row>
    <row r="1382" spans="1:5" ht="16.5" x14ac:dyDescent="0.3">
      <c r="A1382" s="175" t="s">
        <v>564</v>
      </c>
      <c r="B1382" s="175" t="s">
        <v>108</v>
      </c>
      <c r="C1382" s="175" t="s">
        <v>107</v>
      </c>
      <c r="D1382" s="175" t="s">
        <v>107</v>
      </c>
      <c r="E1382" s="175" t="s">
        <v>1952</v>
      </c>
    </row>
    <row r="1383" spans="1:5" ht="16.5" x14ac:dyDescent="0.3">
      <c r="A1383" s="175" t="s">
        <v>564</v>
      </c>
      <c r="B1383" s="175" t="s">
        <v>108</v>
      </c>
      <c r="C1383" s="175" t="s">
        <v>107</v>
      </c>
      <c r="D1383" s="175" t="s">
        <v>107</v>
      </c>
      <c r="E1383" s="175" t="s">
        <v>1954</v>
      </c>
    </row>
    <row r="1384" spans="1:5" ht="16.5" x14ac:dyDescent="0.3">
      <c r="A1384" s="175" t="s">
        <v>564</v>
      </c>
      <c r="B1384" s="175" t="s">
        <v>108</v>
      </c>
      <c r="C1384" s="175" t="s">
        <v>107</v>
      </c>
      <c r="D1384" s="175" t="s">
        <v>107</v>
      </c>
      <c r="E1384" s="175" t="s">
        <v>1956</v>
      </c>
    </row>
    <row r="1385" spans="1:5" ht="16.5" x14ac:dyDescent="0.3">
      <c r="A1385" s="175" t="s">
        <v>564</v>
      </c>
      <c r="B1385" s="175" t="s">
        <v>108</v>
      </c>
      <c r="C1385" s="175" t="s">
        <v>107</v>
      </c>
      <c r="D1385" s="175" t="s">
        <v>107</v>
      </c>
      <c r="E1385" s="175" t="s">
        <v>1958</v>
      </c>
    </row>
    <row r="1386" spans="1:5" ht="16.5" x14ac:dyDescent="0.3">
      <c r="A1386" s="175" t="s">
        <v>564</v>
      </c>
      <c r="B1386" s="175" t="s">
        <v>108</v>
      </c>
      <c r="C1386" s="175" t="s">
        <v>107</v>
      </c>
      <c r="D1386" s="175" t="s">
        <v>107</v>
      </c>
      <c r="E1386" s="175" t="s">
        <v>1959</v>
      </c>
    </row>
    <row r="1387" spans="1:5" ht="16.5" x14ac:dyDescent="0.3">
      <c r="A1387" s="175" t="s">
        <v>564</v>
      </c>
      <c r="B1387" s="175" t="s">
        <v>108</v>
      </c>
      <c r="C1387" s="175" t="s">
        <v>107</v>
      </c>
      <c r="D1387" s="175" t="s">
        <v>107</v>
      </c>
      <c r="E1387" s="175" t="s">
        <v>1961</v>
      </c>
    </row>
    <row r="1388" spans="1:5" ht="16.5" x14ac:dyDescent="0.3">
      <c r="A1388" s="175" t="s">
        <v>564</v>
      </c>
      <c r="B1388" s="175" t="s">
        <v>108</v>
      </c>
      <c r="C1388" s="175" t="s">
        <v>107</v>
      </c>
      <c r="D1388" s="175" t="s">
        <v>107</v>
      </c>
      <c r="E1388" s="175" t="s">
        <v>1963</v>
      </c>
    </row>
    <row r="1389" spans="1:5" ht="16.5" x14ac:dyDescent="0.3">
      <c r="A1389" s="175" t="s">
        <v>564</v>
      </c>
      <c r="B1389" s="175" t="s">
        <v>108</v>
      </c>
      <c r="C1389" s="175" t="s">
        <v>107</v>
      </c>
      <c r="D1389" s="175" t="s">
        <v>107</v>
      </c>
      <c r="E1389" s="175" t="s">
        <v>1965</v>
      </c>
    </row>
    <row r="1390" spans="1:5" ht="16.5" x14ac:dyDescent="0.3">
      <c r="A1390" s="175" t="s">
        <v>564</v>
      </c>
      <c r="B1390" s="175" t="s">
        <v>108</v>
      </c>
      <c r="C1390" s="175" t="s">
        <v>107</v>
      </c>
      <c r="D1390" s="175" t="s">
        <v>107</v>
      </c>
      <c r="E1390" s="175" t="s">
        <v>1967</v>
      </c>
    </row>
    <row r="1391" spans="1:5" ht="16.5" x14ac:dyDescent="0.3">
      <c r="A1391" s="175" t="s">
        <v>564</v>
      </c>
      <c r="B1391" s="175" t="s">
        <v>108</v>
      </c>
      <c r="C1391" s="175" t="s">
        <v>107</v>
      </c>
      <c r="D1391" s="175" t="s">
        <v>107</v>
      </c>
      <c r="E1391" s="175" t="s">
        <v>1969</v>
      </c>
    </row>
    <row r="1392" spans="1:5" ht="16.5" x14ac:dyDescent="0.3">
      <c r="A1392" s="175" t="s">
        <v>564</v>
      </c>
      <c r="B1392" s="175" t="s">
        <v>108</v>
      </c>
      <c r="C1392" s="175" t="s">
        <v>107</v>
      </c>
      <c r="D1392" s="175" t="s">
        <v>107</v>
      </c>
      <c r="E1392" s="175" t="s">
        <v>1971</v>
      </c>
    </row>
    <row r="1393" spans="1:5" ht="16.5" x14ac:dyDescent="0.3">
      <c r="A1393" s="175" t="s">
        <v>564</v>
      </c>
      <c r="B1393" s="175" t="s">
        <v>108</v>
      </c>
      <c r="C1393" s="175" t="s">
        <v>107</v>
      </c>
      <c r="D1393" s="175" t="s">
        <v>107</v>
      </c>
      <c r="E1393" s="175" t="s">
        <v>1973</v>
      </c>
    </row>
    <row r="1394" spans="1:5" ht="16.5" x14ac:dyDescent="0.3">
      <c r="A1394" s="175" t="s">
        <v>564</v>
      </c>
      <c r="B1394" s="175" t="s">
        <v>108</v>
      </c>
      <c r="C1394" s="175" t="s">
        <v>107</v>
      </c>
      <c r="D1394" s="175" t="s">
        <v>107</v>
      </c>
      <c r="E1394" s="175" t="s">
        <v>1975</v>
      </c>
    </row>
    <row r="1395" spans="1:5" ht="16.5" x14ac:dyDescent="0.3">
      <c r="A1395" s="175" t="s">
        <v>564</v>
      </c>
      <c r="B1395" s="175" t="s">
        <v>108</v>
      </c>
      <c r="C1395" s="175" t="s">
        <v>107</v>
      </c>
      <c r="D1395" s="175" t="s">
        <v>107</v>
      </c>
      <c r="E1395" s="175" t="s">
        <v>1977</v>
      </c>
    </row>
    <row r="1396" spans="1:5" ht="16.5" x14ac:dyDescent="0.3">
      <c r="A1396" s="175" t="s">
        <v>564</v>
      </c>
      <c r="B1396" s="175" t="s">
        <v>108</v>
      </c>
      <c r="C1396" s="175" t="s">
        <v>107</v>
      </c>
      <c r="D1396" s="175" t="s">
        <v>107</v>
      </c>
      <c r="E1396" s="175" t="s">
        <v>1979</v>
      </c>
    </row>
    <row r="1397" spans="1:5" ht="16.5" x14ac:dyDescent="0.3">
      <c r="A1397" s="175" t="s">
        <v>564</v>
      </c>
      <c r="B1397" s="175" t="s">
        <v>108</v>
      </c>
      <c r="C1397" s="175" t="s">
        <v>107</v>
      </c>
      <c r="D1397" s="175" t="s">
        <v>107</v>
      </c>
      <c r="E1397" s="175" t="s">
        <v>137</v>
      </c>
    </row>
    <row r="1398" spans="1:5" ht="16.5" x14ac:dyDescent="0.3">
      <c r="A1398" s="175" t="s">
        <v>564</v>
      </c>
      <c r="B1398" s="175" t="s">
        <v>108</v>
      </c>
      <c r="C1398" s="175" t="s">
        <v>107</v>
      </c>
      <c r="D1398" s="175" t="s">
        <v>107</v>
      </c>
      <c r="E1398" s="175" t="s">
        <v>1981</v>
      </c>
    </row>
    <row r="1399" spans="1:5" ht="16.5" x14ac:dyDescent="0.3">
      <c r="A1399" s="175" t="s">
        <v>564</v>
      </c>
      <c r="B1399" s="175" t="s">
        <v>108</v>
      </c>
      <c r="C1399" s="175" t="s">
        <v>107</v>
      </c>
      <c r="D1399" s="175" t="s">
        <v>107</v>
      </c>
      <c r="E1399" s="175" t="s">
        <v>1983</v>
      </c>
    </row>
    <row r="1400" spans="1:5" ht="16.5" x14ac:dyDescent="0.3">
      <c r="A1400" s="175" t="s">
        <v>564</v>
      </c>
      <c r="B1400" s="175" t="s">
        <v>108</v>
      </c>
      <c r="C1400" s="175" t="s">
        <v>107</v>
      </c>
      <c r="D1400" s="175" t="s">
        <v>107</v>
      </c>
      <c r="E1400" s="175" t="s">
        <v>1985</v>
      </c>
    </row>
    <row r="1401" spans="1:5" ht="16.5" x14ac:dyDescent="0.3">
      <c r="A1401" s="175" t="s">
        <v>564</v>
      </c>
      <c r="B1401" s="175" t="s">
        <v>108</v>
      </c>
      <c r="C1401" s="175" t="s">
        <v>107</v>
      </c>
      <c r="D1401" s="175" t="s">
        <v>107</v>
      </c>
      <c r="E1401" s="175" t="s">
        <v>1987</v>
      </c>
    </row>
    <row r="1402" spans="1:5" ht="16.5" x14ac:dyDescent="0.3">
      <c r="A1402" s="175" t="s">
        <v>564</v>
      </c>
      <c r="B1402" s="175" t="s">
        <v>108</v>
      </c>
      <c r="C1402" s="175" t="s">
        <v>107</v>
      </c>
      <c r="D1402" s="175" t="s">
        <v>107</v>
      </c>
      <c r="E1402" s="175" t="s">
        <v>1989</v>
      </c>
    </row>
    <row r="1403" spans="1:5" ht="16.5" x14ac:dyDescent="0.3">
      <c r="A1403" s="175" t="s">
        <v>564</v>
      </c>
      <c r="B1403" s="175" t="s">
        <v>108</v>
      </c>
      <c r="C1403" s="175" t="s">
        <v>107</v>
      </c>
      <c r="D1403" s="175" t="s">
        <v>107</v>
      </c>
      <c r="E1403" s="175" t="s">
        <v>1991</v>
      </c>
    </row>
    <row r="1404" spans="1:5" ht="16.5" x14ac:dyDescent="0.3">
      <c r="A1404" s="175" t="s">
        <v>564</v>
      </c>
      <c r="B1404" s="175" t="s">
        <v>108</v>
      </c>
      <c r="C1404" s="175" t="s">
        <v>107</v>
      </c>
      <c r="D1404" s="175" t="s">
        <v>107</v>
      </c>
      <c r="E1404" s="175" t="s">
        <v>1993</v>
      </c>
    </row>
    <row r="1405" spans="1:5" ht="16.5" x14ac:dyDescent="0.3">
      <c r="A1405" s="175" t="s">
        <v>564</v>
      </c>
      <c r="B1405" s="175" t="s">
        <v>108</v>
      </c>
      <c r="C1405" s="175" t="s">
        <v>107</v>
      </c>
      <c r="D1405" s="175" t="s">
        <v>107</v>
      </c>
      <c r="E1405" s="175" t="s">
        <v>1995</v>
      </c>
    </row>
    <row r="1406" spans="1:5" ht="16.5" x14ac:dyDescent="0.3">
      <c r="A1406" s="175" t="s">
        <v>564</v>
      </c>
      <c r="B1406" s="175" t="s">
        <v>108</v>
      </c>
      <c r="C1406" s="175" t="s">
        <v>107</v>
      </c>
      <c r="D1406" s="175" t="s">
        <v>107</v>
      </c>
      <c r="E1406" s="175" t="s">
        <v>1997</v>
      </c>
    </row>
    <row r="1407" spans="1:5" ht="16.5" x14ac:dyDescent="0.3">
      <c r="A1407" s="175" t="s">
        <v>564</v>
      </c>
      <c r="B1407" s="175" t="s">
        <v>108</v>
      </c>
      <c r="C1407" s="175" t="s">
        <v>107</v>
      </c>
      <c r="D1407" s="175" t="s">
        <v>107</v>
      </c>
      <c r="E1407" s="175" t="s">
        <v>1998</v>
      </c>
    </row>
    <row r="1408" spans="1:5" ht="16.5" x14ac:dyDescent="0.3">
      <c r="A1408" s="175" t="s">
        <v>564</v>
      </c>
      <c r="B1408" s="175" t="s">
        <v>108</v>
      </c>
      <c r="C1408" s="175" t="s">
        <v>107</v>
      </c>
      <c r="D1408" s="175" t="s">
        <v>107</v>
      </c>
      <c r="E1408" s="175" t="s">
        <v>2000</v>
      </c>
    </row>
    <row r="1409" spans="1:5" ht="16.5" x14ac:dyDescent="0.3">
      <c r="A1409" s="175" t="s">
        <v>564</v>
      </c>
      <c r="B1409" s="175" t="s">
        <v>108</v>
      </c>
      <c r="C1409" s="175" t="s">
        <v>107</v>
      </c>
      <c r="D1409" s="175" t="s">
        <v>107</v>
      </c>
      <c r="E1409" s="175" t="s">
        <v>2002</v>
      </c>
    </row>
    <row r="1410" spans="1:5" ht="16.5" x14ac:dyDescent="0.3">
      <c r="A1410" s="175" t="s">
        <v>564</v>
      </c>
      <c r="B1410" s="175" t="s">
        <v>108</v>
      </c>
      <c r="C1410" s="175" t="s">
        <v>107</v>
      </c>
      <c r="D1410" s="175" t="s">
        <v>107</v>
      </c>
      <c r="E1410" s="175" t="s">
        <v>212</v>
      </c>
    </row>
    <row r="1411" spans="1:5" ht="16.5" x14ac:dyDescent="0.3">
      <c r="A1411" s="175" t="s">
        <v>564</v>
      </c>
      <c r="B1411" s="175" t="s">
        <v>108</v>
      </c>
      <c r="C1411" s="175" t="s">
        <v>107</v>
      </c>
      <c r="D1411" s="175" t="s">
        <v>107</v>
      </c>
      <c r="E1411" s="175" t="s">
        <v>213</v>
      </c>
    </row>
    <row r="1412" spans="1:5" ht="16.5" x14ac:dyDescent="0.3">
      <c r="A1412" s="175" t="s">
        <v>564</v>
      </c>
      <c r="B1412" s="175" t="s">
        <v>108</v>
      </c>
      <c r="C1412" s="175" t="s">
        <v>107</v>
      </c>
      <c r="D1412" s="175" t="s">
        <v>107</v>
      </c>
      <c r="E1412" s="175" t="s">
        <v>2004</v>
      </c>
    </row>
    <row r="1413" spans="1:5" ht="16.5" x14ac:dyDescent="0.3">
      <c r="A1413" s="175" t="s">
        <v>564</v>
      </c>
      <c r="B1413" s="175" t="s">
        <v>108</v>
      </c>
      <c r="C1413" s="175" t="s">
        <v>107</v>
      </c>
      <c r="D1413" s="175" t="s">
        <v>107</v>
      </c>
      <c r="E1413" s="175" t="s">
        <v>2006</v>
      </c>
    </row>
    <row r="1414" spans="1:5" ht="16.5" x14ac:dyDescent="0.3">
      <c r="A1414" s="175" t="s">
        <v>564</v>
      </c>
      <c r="B1414" s="175" t="s">
        <v>108</v>
      </c>
      <c r="C1414" s="175" t="s">
        <v>107</v>
      </c>
      <c r="D1414" s="175" t="s">
        <v>107</v>
      </c>
      <c r="E1414" s="175" t="s">
        <v>2008</v>
      </c>
    </row>
    <row r="1415" spans="1:5" ht="16.5" x14ac:dyDescent="0.3">
      <c r="A1415" s="175" t="s">
        <v>564</v>
      </c>
      <c r="B1415" s="175" t="s">
        <v>108</v>
      </c>
      <c r="C1415" s="175" t="s">
        <v>107</v>
      </c>
      <c r="D1415" s="175" t="s">
        <v>107</v>
      </c>
      <c r="E1415" s="175" t="s">
        <v>2010</v>
      </c>
    </row>
    <row r="1416" spans="1:5" ht="16.5" x14ac:dyDescent="0.3">
      <c r="A1416" s="175" t="s">
        <v>564</v>
      </c>
      <c r="B1416" s="175" t="s">
        <v>108</v>
      </c>
      <c r="C1416" s="175" t="s">
        <v>107</v>
      </c>
      <c r="D1416" s="175" t="s">
        <v>107</v>
      </c>
      <c r="E1416" s="175" t="s">
        <v>2012</v>
      </c>
    </row>
    <row r="1417" spans="1:5" ht="16.5" x14ac:dyDescent="0.3">
      <c r="A1417" s="175" t="s">
        <v>564</v>
      </c>
      <c r="B1417" s="175" t="s">
        <v>108</v>
      </c>
      <c r="C1417" s="175" t="s">
        <v>107</v>
      </c>
      <c r="D1417" s="175" t="s">
        <v>107</v>
      </c>
      <c r="E1417" s="175" t="s">
        <v>2014</v>
      </c>
    </row>
    <row r="1418" spans="1:5" ht="16.5" x14ac:dyDescent="0.3">
      <c r="A1418" s="175" t="s">
        <v>564</v>
      </c>
      <c r="B1418" s="175" t="s">
        <v>108</v>
      </c>
      <c r="C1418" s="175" t="s">
        <v>107</v>
      </c>
      <c r="D1418" s="175" t="s">
        <v>107</v>
      </c>
      <c r="E1418" s="175" t="s">
        <v>2016</v>
      </c>
    </row>
    <row r="1419" spans="1:5" ht="16.5" x14ac:dyDescent="0.3">
      <c r="A1419" s="175" t="s">
        <v>564</v>
      </c>
      <c r="B1419" s="175" t="s">
        <v>108</v>
      </c>
      <c r="C1419" s="175" t="s">
        <v>107</v>
      </c>
      <c r="D1419" s="175" t="s">
        <v>107</v>
      </c>
      <c r="E1419" s="175" t="s">
        <v>2018</v>
      </c>
    </row>
    <row r="1420" spans="1:5" ht="16.5" x14ac:dyDescent="0.3">
      <c r="A1420" s="175" t="s">
        <v>564</v>
      </c>
      <c r="B1420" s="175" t="s">
        <v>108</v>
      </c>
      <c r="C1420" s="175" t="s">
        <v>107</v>
      </c>
      <c r="D1420" s="175" t="s">
        <v>107</v>
      </c>
      <c r="E1420" s="175" t="s">
        <v>2020</v>
      </c>
    </row>
    <row r="1421" spans="1:5" ht="16.5" x14ac:dyDescent="0.3">
      <c r="A1421" s="175" t="s">
        <v>564</v>
      </c>
      <c r="B1421" s="175" t="s">
        <v>108</v>
      </c>
      <c r="C1421" s="175" t="s">
        <v>107</v>
      </c>
      <c r="D1421" s="175" t="s">
        <v>107</v>
      </c>
      <c r="E1421" s="175" t="s">
        <v>2021</v>
      </c>
    </row>
    <row r="1422" spans="1:5" ht="16.5" x14ac:dyDescent="0.3">
      <c r="A1422" s="175" t="s">
        <v>564</v>
      </c>
      <c r="B1422" s="175" t="s">
        <v>108</v>
      </c>
      <c r="C1422" s="175" t="s">
        <v>107</v>
      </c>
      <c r="D1422" s="175" t="s">
        <v>107</v>
      </c>
      <c r="E1422" s="175" t="s">
        <v>2023</v>
      </c>
    </row>
    <row r="1423" spans="1:5" ht="16.5" x14ac:dyDescent="0.3">
      <c r="A1423" s="175" t="s">
        <v>564</v>
      </c>
      <c r="B1423" s="175" t="s">
        <v>108</v>
      </c>
      <c r="C1423" s="175" t="s">
        <v>107</v>
      </c>
      <c r="D1423" s="175" t="s">
        <v>107</v>
      </c>
      <c r="E1423" s="175" t="s">
        <v>2025</v>
      </c>
    </row>
    <row r="1424" spans="1:5" ht="16.5" x14ac:dyDescent="0.3">
      <c r="A1424" s="175" t="s">
        <v>564</v>
      </c>
      <c r="B1424" s="175" t="s">
        <v>108</v>
      </c>
      <c r="C1424" s="175" t="s">
        <v>107</v>
      </c>
      <c r="D1424" s="175" t="s">
        <v>107</v>
      </c>
      <c r="E1424" s="175" t="s">
        <v>2027</v>
      </c>
    </row>
    <row r="1425" spans="1:5" ht="16.5" x14ac:dyDescent="0.3">
      <c r="A1425" s="175" t="s">
        <v>564</v>
      </c>
      <c r="B1425" s="175" t="s">
        <v>108</v>
      </c>
      <c r="C1425" s="175" t="s">
        <v>107</v>
      </c>
      <c r="D1425" s="175" t="s">
        <v>107</v>
      </c>
      <c r="E1425" s="175" t="s">
        <v>2029</v>
      </c>
    </row>
    <row r="1426" spans="1:5" ht="16.5" x14ac:dyDescent="0.3">
      <c r="A1426" s="175" t="s">
        <v>564</v>
      </c>
      <c r="B1426" s="175" t="s">
        <v>108</v>
      </c>
      <c r="C1426" s="175" t="s">
        <v>107</v>
      </c>
      <c r="D1426" s="175" t="s">
        <v>107</v>
      </c>
      <c r="E1426" s="175" t="s">
        <v>2030</v>
      </c>
    </row>
    <row r="1427" spans="1:5" ht="16.5" x14ac:dyDescent="0.3">
      <c r="A1427" s="175" t="s">
        <v>564</v>
      </c>
      <c r="B1427" s="175" t="s">
        <v>108</v>
      </c>
      <c r="C1427" s="175" t="s">
        <v>107</v>
      </c>
      <c r="D1427" s="175" t="s">
        <v>107</v>
      </c>
      <c r="E1427" s="175" t="s">
        <v>2032</v>
      </c>
    </row>
    <row r="1428" spans="1:5" ht="16.5" x14ac:dyDescent="0.3">
      <c r="A1428" s="175" t="s">
        <v>564</v>
      </c>
      <c r="B1428" s="175" t="s">
        <v>108</v>
      </c>
      <c r="C1428" s="175" t="s">
        <v>107</v>
      </c>
      <c r="D1428" s="175" t="s">
        <v>107</v>
      </c>
      <c r="E1428" s="175" t="s">
        <v>2034</v>
      </c>
    </row>
    <row r="1429" spans="1:5" ht="16.5" x14ac:dyDescent="0.3">
      <c r="A1429" s="175"/>
      <c r="B1429" s="175"/>
      <c r="C1429" s="175"/>
      <c r="D1429" s="175"/>
      <c r="E1429" s="175"/>
    </row>
    <row r="1430" spans="1:5" ht="16.5" x14ac:dyDescent="0.3">
      <c r="A1430" s="175" t="s">
        <v>23</v>
      </c>
      <c r="B1430" s="175" t="s">
        <v>2013</v>
      </c>
      <c r="C1430" s="175" t="s">
        <v>4460</v>
      </c>
      <c r="D1430" s="175" t="s">
        <v>4460</v>
      </c>
      <c r="E1430" s="175" t="s">
        <v>2012</v>
      </c>
    </row>
    <row r="1431" spans="1:5" ht="16.5" x14ac:dyDescent="0.3">
      <c r="A1431" s="175" t="s">
        <v>23</v>
      </c>
      <c r="B1431" s="175" t="s">
        <v>4461</v>
      </c>
      <c r="C1431" s="175" t="s">
        <v>4462</v>
      </c>
      <c r="D1431" s="175" t="s">
        <v>4462</v>
      </c>
      <c r="E1431" s="175" t="s">
        <v>2029</v>
      </c>
    </row>
    <row r="1432" spans="1:5" ht="16.5" x14ac:dyDescent="0.3">
      <c r="A1432" s="175" t="s">
        <v>23</v>
      </c>
      <c r="B1432" s="175" t="s">
        <v>3300</v>
      </c>
      <c r="C1432" s="175" t="s">
        <v>3299</v>
      </c>
      <c r="D1432" s="175" t="s">
        <v>3299</v>
      </c>
      <c r="E1432" s="175" t="s">
        <v>190</v>
      </c>
    </row>
    <row r="1433" spans="1:5" ht="16.5" x14ac:dyDescent="0.3">
      <c r="A1433" s="175" t="s">
        <v>23</v>
      </c>
      <c r="B1433" s="175" t="s">
        <v>836</v>
      </c>
      <c r="C1433" s="175" t="s">
        <v>835</v>
      </c>
      <c r="D1433" s="175" t="s">
        <v>835</v>
      </c>
      <c r="E1433" s="175" t="s">
        <v>212</v>
      </c>
    </row>
    <row r="1434" spans="1:5" ht="16.5" x14ac:dyDescent="0.3">
      <c r="A1434" s="175" t="s">
        <v>23</v>
      </c>
      <c r="B1434" s="175" t="s">
        <v>565</v>
      </c>
      <c r="C1434" s="175" t="s">
        <v>837</v>
      </c>
      <c r="D1434" s="175" t="s">
        <v>837</v>
      </c>
      <c r="E1434" s="175" t="s">
        <v>208</v>
      </c>
    </row>
    <row r="1435" spans="1:5" ht="16.5" x14ac:dyDescent="0.3">
      <c r="A1435" s="175" t="s">
        <v>23</v>
      </c>
      <c r="B1435" s="175" t="s">
        <v>715</v>
      </c>
      <c r="C1435" s="175" t="s">
        <v>714</v>
      </c>
      <c r="D1435" s="175" t="s">
        <v>714</v>
      </c>
      <c r="E1435" s="175" t="s">
        <v>184</v>
      </c>
    </row>
    <row r="1436" spans="1:5" ht="16.5" x14ac:dyDescent="0.3">
      <c r="A1436" s="175" t="s">
        <v>23</v>
      </c>
      <c r="B1436" s="175" t="s">
        <v>3167</v>
      </c>
      <c r="C1436" s="175" t="s">
        <v>3231</v>
      </c>
      <c r="D1436" s="175" t="s">
        <v>3231</v>
      </c>
      <c r="E1436" s="175" t="s">
        <v>174</v>
      </c>
    </row>
    <row r="1437" spans="1:5" ht="16.5" x14ac:dyDescent="0.3">
      <c r="A1437" s="175" t="s">
        <v>23</v>
      </c>
      <c r="B1437" s="175" t="s">
        <v>776</v>
      </c>
      <c r="C1437" s="175" t="s">
        <v>780</v>
      </c>
      <c r="D1437" s="175" t="s">
        <v>780</v>
      </c>
      <c r="E1437" s="175" t="s">
        <v>213</v>
      </c>
    </row>
    <row r="1438" spans="1:5" ht="16.5" x14ac:dyDescent="0.3">
      <c r="A1438" s="175" t="s">
        <v>23</v>
      </c>
      <c r="B1438" s="175" t="s">
        <v>3232</v>
      </c>
      <c r="C1438" s="175" t="s">
        <v>3233</v>
      </c>
      <c r="D1438" s="175" t="s">
        <v>3234</v>
      </c>
      <c r="E1438" s="175" t="s">
        <v>1967</v>
      </c>
    </row>
    <row r="1439" spans="1:5" ht="16.5" x14ac:dyDescent="0.3">
      <c r="A1439" s="175" t="s">
        <v>23</v>
      </c>
      <c r="B1439" s="175" t="s">
        <v>3235</v>
      </c>
      <c r="C1439" s="175" t="s">
        <v>3236</v>
      </c>
      <c r="D1439" s="175" t="s">
        <v>3236</v>
      </c>
      <c r="E1439" s="175" t="s">
        <v>1930</v>
      </c>
    </row>
    <row r="1440" spans="1:5" ht="16.5" x14ac:dyDescent="0.3">
      <c r="A1440" s="175" t="s">
        <v>23</v>
      </c>
      <c r="B1440" s="175" t="s">
        <v>3237</v>
      </c>
      <c r="C1440" s="175" t="s">
        <v>3238</v>
      </c>
      <c r="D1440" s="175" t="s">
        <v>3239</v>
      </c>
      <c r="E1440" s="175" t="s">
        <v>1903</v>
      </c>
    </row>
    <row r="1441" spans="1:5" ht="16.5" x14ac:dyDescent="0.3">
      <c r="A1441" s="175" t="s">
        <v>23</v>
      </c>
      <c r="B1441" s="175" t="s">
        <v>3240</v>
      </c>
      <c r="C1441" s="175" t="s">
        <v>3241</v>
      </c>
      <c r="D1441" s="175" t="s">
        <v>3241</v>
      </c>
      <c r="E1441" s="175" t="s">
        <v>1903</v>
      </c>
    </row>
    <row r="1442" spans="1:5" ht="16.5" x14ac:dyDescent="0.3">
      <c r="A1442" s="175" t="s">
        <v>23</v>
      </c>
      <c r="B1442" s="175" t="s">
        <v>3242</v>
      </c>
      <c r="C1442" s="175" t="s">
        <v>3243</v>
      </c>
      <c r="D1442" s="175" t="s">
        <v>3243</v>
      </c>
      <c r="E1442" s="175" t="s">
        <v>1997</v>
      </c>
    </row>
    <row r="1443" spans="1:5" ht="16.5" x14ac:dyDescent="0.3">
      <c r="A1443" s="175" t="s">
        <v>23</v>
      </c>
      <c r="B1443" s="175" t="s">
        <v>3244</v>
      </c>
      <c r="C1443" s="175" t="s">
        <v>3245</v>
      </c>
      <c r="D1443" s="175" t="s">
        <v>3245</v>
      </c>
      <c r="E1443" s="175" t="s">
        <v>2032</v>
      </c>
    </row>
    <row r="1444" spans="1:5" ht="16.5" x14ac:dyDescent="0.3">
      <c r="A1444" s="175" t="s">
        <v>23</v>
      </c>
      <c r="B1444" s="175" t="s">
        <v>3246</v>
      </c>
      <c r="C1444" s="175" t="s">
        <v>3247</v>
      </c>
      <c r="D1444" s="175" t="s">
        <v>3247</v>
      </c>
      <c r="E1444" s="175" t="s">
        <v>1916</v>
      </c>
    </row>
    <row r="1445" spans="1:5" ht="16.5" x14ac:dyDescent="0.3">
      <c r="A1445" s="175" t="s">
        <v>23</v>
      </c>
      <c r="B1445" s="175" t="s">
        <v>3248</v>
      </c>
      <c r="C1445" s="175" t="s">
        <v>3249</v>
      </c>
      <c r="D1445" s="175" t="s">
        <v>3249</v>
      </c>
      <c r="E1445" s="175" t="s">
        <v>1983</v>
      </c>
    </row>
    <row r="1446" spans="1:5" ht="16.5" x14ac:dyDescent="0.3">
      <c r="A1446" s="175" t="s">
        <v>23</v>
      </c>
      <c r="B1446" s="175" t="s">
        <v>3250</v>
      </c>
      <c r="C1446" s="175" t="s">
        <v>3251</v>
      </c>
      <c r="D1446" s="175" t="s">
        <v>3251</v>
      </c>
      <c r="E1446" s="175" t="s">
        <v>1829</v>
      </c>
    </row>
    <row r="1447" spans="1:5" ht="16.5" x14ac:dyDescent="0.3">
      <c r="A1447" s="175" t="s">
        <v>23</v>
      </c>
      <c r="B1447" s="175" t="s">
        <v>3252</v>
      </c>
      <c r="C1447" s="175" t="s">
        <v>3253</v>
      </c>
      <c r="D1447" s="175" t="s">
        <v>3253</v>
      </c>
      <c r="E1447" s="175" t="s">
        <v>1918</v>
      </c>
    </row>
    <row r="1448" spans="1:5" ht="16.5" x14ac:dyDescent="0.3">
      <c r="A1448" s="175" t="s">
        <v>23</v>
      </c>
      <c r="B1448" s="175" t="s">
        <v>3254</v>
      </c>
      <c r="C1448" s="175" t="s">
        <v>3255</v>
      </c>
      <c r="D1448" s="175" t="s">
        <v>3255</v>
      </c>
      <c r="E1448" s="175" t="s">
        <v>1918</v>
      </c>
    </row>
    <row r="1449" spans="1:5" ht="16.5" x14ac:dyDescent="0.3">
      <c r="A1449" s="175" t="s">
        <v>23</v>
      </c>
      <c r="B1449" s="175" t="s">
        <v>3256</v>
      </c>
      <c r="C1449" s="175" t="s">
        <v>3257</v>
      </c>
      <c r="D1449" s="175" t="s">
        <v>3257</v>
      </c>
      <c r="E1449" s="175" t="s">
        <v>1918</v>
      </c>
    </row>
    <row r="1450" spans="1:5" ht="16.5" x14ac:dyDescent="0.3">
      <c r="A1450" s="175" t="s">
        <v>23</v>
      </c>
      <c r="B1450" s="175" t="s">
        <v>3258</v>
      </c>
      <c r="C1450" s="175" t="s">
        <v>3259</v>
      </c>
      <c r="D1450" s="175" t="s">
        <v>3259</v>
      </c>
      <c r="E1450" s="175" t="s">
        <v>1918</v>
      </c>
    </row>
    <row r="1451" spans="1:5" ht="16.5" x14ac:dyDescent="0.3">
      <c r="A1451" s="175" t="s">
        <v>23</v>
      </c>
      <c r="B1451" s="175" t="s">
        <v>3260</v>
      </c>
      <c r="C1451" s="175" t="s">
        <v>3261</v>
      </c>
      <c r="D1451" s="175" t="s">
        <v>3261</v>
      </c>
      <c r="E1451" s="175" t="s">
        <v>1918</v>
      </c>
    </row>
    <row r="1452" spans="1:5" ht="16.5" x14ac:dyDescent="0.3">
      <c r="A1452" s="175" t="s">
        <v>23</v>
      </c>
      <c r="B1452" s="175" t="s">
        <v>206</v>
      </c>
      <c r="C1452" s="175" t="s">
        <v>520</v>
      </c>
      <c r="D1452" s="175" t="s">
        <v>520</v>
      </c>
      <c r="E1452" s="175" t="s">
        <v>207</v>
      </c>
    </row>
    <row r="1453" spans="1:5" ht="16.5" x14ac:dyDescent="0.3">
      <c r="A1453" s="175" t="s">
        <v>23</v>
      </c>
      <c r="B1453" s="175" t="s">
        <v>165</v>
      </c>
      <c r="C1453" s="175" t="s">
        <v>167</v>
      </c>
      <c r="D1453" s="175" t="s">
        <v>167</v>
      </c>
      <c r="E1453" s="175" t="s">
        <v>166</v>
      </c>
    </row>
    <row r="1454" spans="1:5" ht="16.5" x14ac:dyDescent="0.3">
      <c r="A1454" s="175" t="s">
        <v>23</v>
      </c>
      <c r="B1454" s="175" t="s">
        <v>3262</v>
      </c>
      <c r="C1454" s="175" t="s">
        <v>3263</v>
      </c>
      <c r="D1454" s="175" t="s">
        <v>3263</v>
      </c>
      <c r="E1454" s="175" t="s">
        <v>1871</v>
      </c>
    </row>
    <row r="1455" spans="1:5" ht="16.5" x14ac:dyDescent="0.3">
      <c r="A1455" s="175" t="s">
        <v>23</v>
      </c>
      <c r="B1455" s="175" t="s">
        <v>154</v>
      </c>
      <c r="C1455" s="175" t="s">
        <v>3264</v>
      </c>
      <c r="D1455" s="175" t="s">
        <v>3264</v>
      </c>
      <c r="E1455" s="175" t="s">
        <v>152</v>
      </c>
    </row>
    <row r="1456" spans="1:5" ht="16.5" x14ac:dyDescent="0.3">
      <c r="A1456" s="175" t="s">
        <v>23</v>
      </c>
      <c r="B1456" s="175" t="s">
        <v>3265</v>
      </c>
      <c r="C1456" s="175" t="s">
        <v>3266</v>
      </c>
      <c r="D1456" s="175" t="s">
        <v>3266</v>
      </c>
      <c r="E1456" s="175" t="s">
        <v>190</v>
      </c>
    </row>
    <row r="1457" spans="1:5" ht="16.5" x14ac:dyDescent="0.3">
      <c r="A1457" s="175" t="s">
        <v>23</v>
      </c>
      <c r="B1457" s="175" t="s">
        <v>170</v>
      </c>
      <c r="C1457" s="175" t="s">
        <v>709</v>
      </c>
      <c r="D1457" s="175" t="s">
        <v>709</v>
      </c>
      <c r="E1457" s="175" t="s">
        <v>169</v>
      </c>
    </row>
    <row r="1458" spans="1:5" ht="16.5" x14ac:dyDescent="0.3">
      <c r="A1458" s="175" t="s">
        <v>23</v>
      </c>
      <c r="B1458" s="175" t="s">
        <v>140</v>
      </c>
      <c r="C1458" s="175" t="s">
        <v>139</v>
      </c>
      <c r="D1458" s="175" t="s">
        <v>139</v>
      </c>
      <c r="E1458" s="175" t="s">
        <v>137</v>
      </c>
    </row>
    <row r="1459" spans="1:5" ht="16.5" x14ac:dyDescent="0.3">
      <c r="A1459" s="175" t="s">
        <v>23</v>
      </c>
      <c r="B1459" s="175" t="s">
        <v>3267</v>
      </c>
      <c r="C1459" s="175" t="s">
        <v>3268</v>
      </c>
      <c r="D1459" s="175" t="s">
        <v>3268</v>
      </c>
      <c r="E1459" s="175" t="s">
        <v>1879</v>
      </c>
    </row>
    <row r="1460" spans="1:5" ht="16.5" x14ac:dyDescent="0.3">
      <c r="A1460" s="175" t="s">
        <v>23</v>
      </c>
      <c r="B1460" s="175" t="s">
        <v>3269</v>
      </c>
      <c r="C1460" s="175" t="s">
        <v>3270</v>
      </c>
      <c r="D1460" s="175" t="s">
        <v>3271</v>
      </c>
      <c r="E1460" s="175" t="s">
        <v>1855</v>
      </c>
    </row>
    <row r="1461" spans="1:5" ht="16.5" x14ac:dyDescent="0.3">
      <c r="A1461" s="175" t="s">
        <v>23</v>
      </c>
      <c r="B1461" s="175" t="s">
        <v>3272</v>
      </c>
      <c r="C1461" s="175" t="s">
        <v>3273</v>
      </c>
      <c r="D1461" s="175" t="s">
        <v>3273</v>
      </c>
      <c r="E1461" s="175" t="s">
        <v>1855</v>
      </c>
    </row>
    <row r="1462" spans="1:5" ht="16.5" x14ac:dyDescent="0.3">
      <c r="A1462" s="175" t="s">
        <v>23</v>
      </c>
      <c r="B1462" s="175" t="s">
        <v>3274</v>
      </c>
      <c r="C1462" s="175" t="s">
        <v>3275</v>
      </c>
      <c r="D1462" s="175" t="s">
        <v>3275</v>
      </c>
      <c r="E1462" s="175" t="s">
        <v>1795</v>
      </c>
    </row>
    <row r="1463" spans="1:5" ht="16.5" x14ac:dyDescent="0.3">
      <c r="A1463" s="175" t="s">
        <v>23</v>
      </c>
      <c r="B1463" s="175" t="s">
        <v>781</v>
      </c>
      <c r="C1463" s="175" t="s">
        <v>782</v>
      </c>
      <c r="D1463" s="175" t="s">
        <v>782</v>
      </c>
      <c r="E1463" s="175" t="s">
        <v>174</v>
      </c>
    </row>
    <row r="1464" spans="1:5" ht="16.5" x14ac:dyDescent="0.3">
      <c r="A1464" s="175" t="s">
        <v>23</v>
      </c>
      <c r="B1464" s="175" t="s">
        <v>3220</v>
      </c>
      <c r="C1464" s="175" t="s">
        <v>3276</v>
      </c>
      <c r="D1464" s="175" t="s">
        <v>3276</v>
      </c>
      <c r="E1464" s="175" t="s">
        <v>1830</v>
      </c>
    </row>
    <row r="1465" spans="1:5" ht="16.5" x14ac:dyDescent="0.3">
      <c r="A1465" s="175" t="s">
        <v>23</v>
      </c>
      <c r="B1465" s="175" t="s">
        <v>3222</v>
      </c>
      <c r="C1465" s="175" t="s">
        <v>3277</v>
      </c>
      <c r="D1465" s="175" t="s">
        <v>3277</v>
      </c>
      <c r="E1465" s="175" t="s">
        <v>1954</v>
      </c>
    </row>
    <row r="1466" spans="1:5" ht="16.5" x14ac:dyDescent="0.3">
      <c r="A1466" s="175" t="s">
        <v>23</v>
      </c>
      <c r="B1466" s="175" t="s">
        <v>3278</v>
      </c>
      <c r="C1466" s="175" t="s">
        <v>3279</v>
      </c>
      <c r="D1466" s="175" t="s">
        <v>3279</v>
      </c>
      <c r="E1466" s="175" t="s">
        <v>1944</v>
      </c>
    </row>
    <row r="1467" spans="1:5" ht="16.5" x14ac:dyDescent="0.3">
      <c r="A1467" s="175" t="s">
        <v>23</v>
      </c>
      <c r="B1467" s="175" t="s">
        <v>631</v>
      </c>
      <c r="C1467" s="175" t="s">
        <v>630</v>
      </c>
      <c r="D1467" s="175" t="s">
        <v>630</v>
      </c>
      <c r="E1467" s="175" t="s">
        <v>210</v>
      </c>
    </row>
    <row r="1468" spans="1:5" ht="16.5" x14ac:dyDescent="0.3">
      <c r="A1468" s="175" t="s">
        <v>23</v>
      </c>
      <c r="B1468" s="175" t="s">
        <v>640</v>
      </c>
      <c r="C1468" s="175" t="s">
        <v>639</v>
      </c>
      <c r="D1468" s="175" t="s">
        <v>639</v>
      </c>
      <c r="E1468" s="175" t="s">
        <v>209</v>
      </c>
    </row>
    <row r="1469" spans="1:5" ht="16.5" x14ac:dyDescent="0.3">
      <c r="A1469" s="175" t="s">
        <v>23</v>
      </c>
      <c r="B1469" s="175" t="s">
        <v>840</v>
      </c>
      <c r="C1469" s="175" t="s">
        <v>841</v>
      </c>
      <c r="D1469" s="175" t="s">
        <v>841</v>
      </c>
      <c r="E1469" s="175" t="s">
        <v>211</v>
      </c>
    </row>
    <row r="1470" spans="1:5" ht="16.5" x14ac:dyDescent="0.3">
      <c r="A1470" s="175" t="s">
        <v>23</v>
      </c>
      <c r="B1470" s="175" t="s">
        <v>108</v>
      </c>
      <c r="C1470" s="175" t="s">
        <v>107</v>
      </c>
      <c r="D1470" s="175" t="s">
        <v>107</v>
      </c>
      <c r="E1470" s="175" t="s">
        <v>190</v>
      </c>
    </row>
    <row r="1471" spans="1:5" ht="16.5" x14ac:dyDescent="0.3">
      <c r="A1471" s="175" t="s">
        <v>23</v>
      </c>
      <c r="B1471" s="175" t="s">
        <v>108</v>
      </c>
      <c r="C1471" s="175" t="s">
        <v>107</v>
      </c>
      <c r="D1471" s="175" t="s">
        <v>107</v>
      </c>
      <c r="E1471" s="175" t="s">
        <v>1793</v>
      </c>
    </row>
    <row r="1472" spans="1:5" ht="16.5" x14ac:dyDescent="0.3">
      <c r="A1472" s="175" t="s">
        <v>23</v>
      </c>
      <c r="B1472" s="175" t="s">
        <v>108</v>
      </c>
      <c r="C1472" s="175" t="s">
        <v>107</v>
      </c>
      <c r="D1472" s="175" t="s">
        <v>107</v>
      </c>
      <c r="E1472" s="175" t="s">
        <v>1795</v>
      </c>
    </row>
    <row r="1473" spans="1:5" ht="16.5" x14ac:dyDescent="0.3">
      <c r="A1473" s="175" t="s">
        <v>23</v>
      </c>
      <c r="B1473" s="175" t="s">
        <v>108</v>
      </c>
      <c r="C1473" s="175" t="s">
        <v>107</v>
      </c>
      <c r="D1473" s="175" t="s">
        <v>107</v>
      </c>
      <c r="E1473" s="175" t="s">
        <v>1797</v>
      </c>
    </row>
    <row r="1474" spans="1:5" ht="16.5" x14ac:dyDescent="0.3">
      <c r="A1474" s="175" t="s">
        <v>23</v>
      </c>
      <c r="B1474" s="175" t="s">
        <v>108</v>
      </c>
      <c r="C1474" s="175" t="s">
        <v>107</v>
      </c>
      <c r="D1474" s="175" t="s">
        <v>107</v>
      </c>
      <c r="E1474" s="175" t="s">
        <v>208</v>
      </c>
    </row>
    <row r="1475" spans="1:5" ht="16.5" x14ac:dyDescent="0.3">
      <c r="A1475" s="175" t="s">
        <v>23</v>
      </c>
      <c r="B1475" s="175" t="s">
        <v>108</v>
      </c>
      <c r="C1475" s="175" t="s">
        <v>107</v>
      </c>
      <c r="D1475" s="175" t="s">
        <v>107</v>
      </c>
      <c r="E1475" s="175" t="s">
        <v>1799</v>
      </c>
    </row>
    <row r="1476" spans="1:5" ht="16.5" x14ac:dyDescent="0.3">
      <c r="A1476" s="175" t="s">
        <v>23</v>
      </c>
      <c r="B1476" s="175" t="s">
        <v>108</v>
      </c>
      <c r="C1476" s="175" t="s">
        <v>107</v>
      </c>
      <c r="D1476" s="175" t="s">
        <v>107</v>
      </c>
      <c r="E1476" s="175" t="s">
        <v>1801</v>
      </c>
    </row>
    <row r="1477" spans="1:5" ht="16.5" x14ac:dyDescent="0.3">
      <c r="A1477" s="175" t="s">
        <v>23</v>
      </c>
      <c r="B1477" s="175" t="s">
        <v>108</v>
      </c>
      <c r="C1477" s="175" t="s">
        <v>107</v>
      </c>
      <c r="D1477" s="175" t="s">
        <v>107</v>
      </c>
      <c r="E1477" s="175" t="s">
        <v>1802</v>
      </c>
    </row>
    <row r="1478" spans="1:5" ht="16.5" x14ac:dyDescent="0.3">
      <c r="A1478" s="175" t="s">
        <v>23</v>
      </c>
      <c r="B1478" s="175" t="s">
        <v>108</v>
      </c>
      <c r="C1478" s="175" t="s">
        <v>107</v>
      </c>
      <c r="D1478" s="175" t="s">
        <v>107</v>
      </c>
      <c r="E1478" s="175" t="s">
        <v>1804</v>
      </c>
    </row>
    <row r="1479" spans="1:5" ht="16.5" x14ac:dyDescent="0.3">
      <c r="A1479" s="175" t="s">
        <v>23</v>
      </c>
      <c r="B1479" s="175" t="s">
        <v>108</v>
      </c>
      <c r="C1479" s="175" t="s">
        <v>107</v>
      </c>
      <c r="D1479" s="175" t="s">
        <v>107</v>
      </c>
      <c r="E1479" s="175" t="s">
        <v>1806</v>
      </c>
    </row>
    <row r="1480" spans="1:5" ht="16.5" x14ac:dyDescent="0.3">
      <c r="A1480" s="175" t="s">
        <v>23</v>
      </c>
      <c r="B1480" s="175" t="s">
        <v>108</v>
      </c>
      <c r="C1480" s="175" t="s">
        <v>107</v>
      </c>
      <c r="D1480" s="175" t="s">
        <v>107</v>
      </c>
      <c r="E1480" s="175" t="s">
        <v>1808</v>
      </c>
    </row>
    <row r="1481" spans="1:5" ht="16.5" x14ac:dyDescent="0.3">
      <c r="A1481" s="175" t="s">
        <v>23</v>
      </c>
      <c r="B1481" s="175" t="s">
        <v>108</v>
      </c>
      <c r="C1481" s="175" t="s">
        <v>107</v>
      </c>
      <c r="D1481" s="175" t="s">
        <v>107</v>
      </c>
      <c r="E1481" s="175" t="s">
        <v>1810</v>
      </c>
    </row>
    <row r="1482" spans="1:5" ht="16.5" x14ac:dyDescent="0.3">
      <c r="A1482" s="175" t="s">
        <v>23</v>
      </c>
      <c r="B1482" s="175" t="s">
        <v>108</v>
      </c>
      <c r="C1482" s="175" t="s">
        <v>107</v>
      </c>
      <c r="D1482" s="175" t="s">
        <v>107</v>
      </c>
      <c r="E1482" s="175" t="s">
        <v>1811</v>
      </c>
    </row>
    <row r="1483" spans="1:5" ht="16.5" x14ac:dyDescent="0.3">
      <c r="A1483" s="175" t="s">
        <v>23</v>
      </c>
      <c r="B1483" s="175" t="s">
        <v>108</v>
      </c>
      <c r="C1483" s="175" t="s">
        <v>107</v>
      </c>
      <c r="D1483" s="175" t="s">
        <v>107</v>
      </c>
      <c r="E1483" s="175" t="s">
        <v>1813</v>
      </c>
    </row>
    <row r="1484" spans="1:5" ht="16.5" x14ac:dyDescent="0.3">
      <c r="A1484" s="175" t="s">
        <v>23</v>
      </c>
      <c r="B1484" s="175" t="s">
        <v>108</v>
      </c>
      <c r="C1484" s="175" t="s">
        <v>107</v>
      </c>
      <c r="D1484" s="175" t="s">
        <v>107</v>
      </c>
      <c r="E1484" s="175" t="s">
        <v>1815</v>
      </c>
    </row>
    <row r="1485" spans="1:5" ht="16.5" x14ac:dyDescent="0.3">
      <c r="A1485" s="175" t="s">
        <v>23</v>
      </c>
      <c r="B1485" s="175" t="s">
        <v>108</v>
      </c>
      <c r="C1485" s="175" t="s">
        <v>107</v>
      </c>
      <c r="D1485" s="175" t="s">
        <v>107</v>
      </c>
      <c r="E1485" s="175" t="s">
        <v>207</v>
      </c>
    </row>
    <row r="1486" spans="1:5" ht="16.5" x14ac:dyDescent="0.3">
      <c r="A1486" s="175" t="s">
        <v>23</v>
      </c>
      <c r="B1486" s="175" t="s">
        <v>108</v>
      </c>
      <c r="C1486" s="175" t="s">
        <v>107</v>
      </c>
      <c r="D1486" s="175" t="s">
        <v>107</v>
      </c>
      <c r="E1486" s="175" t="s">
        <v>1817</v>
      </c>
    </row>
    <row r="1487" spans="1:5" ht="16.5" x14ac:dyDescent="0.3">
      <c r="A1487" s="175" t="s">
        <v>23</v>
      </c>
      <c r="B1487" s="175" t="s">
        <v>108</v>
      </c>
      <c r="C1487" s="175" t="s">
        <v>107</v>
      </c>
      <c r="D1487" s="175" t="s">
        <v>107</v>
      </c>
      <c r="E1487" s="175" t="s">
        <v>1819</v>
      </c>
    </row>
    <row r="1488" spans="1:5" ht="16.5" x14ac:dyDescent="0.3">
      <c r="A1488" s="175" t="s">
        <v>23</v>
      </c>
      <c r="B1488" s="175" t="s">
        <v>108</v>
      </c>
      <c r="C1488" s="175" t="s">
        <v>107</v>
      </c>
      <c r="D1488" s="175" t="s">
        <v>107</v>
      </c>
      <c r="E1488" s="175" t="s">
        <v>1821</v>
      </c>
    </row>
    <row r="1489" spans="1:5" ht="16.5" x14ac:dyDescent="0.3">
      <c r="A1489" s="175" t="s">
        <v>23</v>
      </c>
      <c r="B1489" s="175" t="s">
        <v>108</v>
      </c>
      <c r="C1489" s="175" t="s">
        <v>107</v>
      </c>
      <c r="D1489" s="175" t="s">
        <v>107</v>
      </c>
      <c r="E1489" s="175" t="s">
        <v>1823</v>
      </c>
    </row>
    <row r="1490" spans="1:5" ht="16.5" x14ac:dyDescent="0.3">
      <c r="A1490" s="175" t="s">
        <v>23</v>
      </c>
      <c r="B1490" s="175" t="s">
        <v>108</v>
      </c>
      <c r="C1490" s="175" t="s">
        <v>107</v>
      </c>
      <c r="D1490" s="175" t="s">
        <v>107</v>
      </c>
      <c r="E1490" s="175" t="s">
        <v>1825</v>
      </c>
    </row>
    <row r="1491" spans="1:5" ht="16.5" x14ac:dyDescent="0.3">
      <c r="A1491" s="175" t="s">
        <v>23</v>
      </c>
      <c r="B1491" s="175" t="s">
        <v>108</v>
      </c>
      <c r="C1491" s="175" t="s">
        <v>107</v>
      </c>
      <c r="D1491" s="175" t="s">
        <v>107</v>
      </c>
      <c r="E1491" s="175" t="s">
        <v>1827</v>
      </c>
    </row>
    <row r="1492" spans="1:5" ht="16.5" x14ac:dyDescent="0.3">
      <c r="A1492" s="175" t="s">
        <v>23</v>
      </c>
      <c r="B1492" s="175" t="s">
        <v>108</v>
      </c>
      <c r="C1492" s="175" t="s">
        <v>107</v>
      </c>
      <c r="D1492" s="175" t="s">
        <v>107</v>
      </c>
      <c r="E1492" s="175" t="s">
        <v>166</v>
      </c>
    </row>
    <row r="1493" spans="1:5" ht="16.5" x14ac:dyDescent="0.3">
      <c r="A1493" s="175" t="s">
        <v>23</v>
      </c>
      <c r="B1493" s="175" t="s">
        <v>108</v>
      </c>
      <c r="C1493" s="175" t="s">
        <v>107</v>
      </c>
      <c r="D1493" s="175" t="s">
        <v>107</v>
      </c>
      <c r="E1493" s="175" t="s">
        <v>1829</v>
      </c>
    </row>
    <row r="1494" spans="1:5" ht="16.5" x14ac:dyDescent="0.3">
      <c r="A1494" s="175" t="s">
        <v>23</v>
      </c>
      <c r="B1494" s="175" t="s">
        <v>108</v>
      </c>
      <c r="C1494" s="175" t="s">
        <v>107</v>
      </c>
      <c r="D1494" s="175" t="s">
        <v>107</v>
      </c>
      <c r="E1494" s="175" t="s">
        <v>1830</v>
      </c>
    </row>
    <row r="1495" spans="1:5" ht="16.5" x14ac:dyDescent="0.3">
      <c r="A1495" s="175" t="s">
        <v>23</v>
      </c>
      <c r="B1495" s="175" t="s">
        <v>108</v>
      </c>
      <c r="C1495" s="175" t="s">
        <v>107</v>
      </c>
      <c r="D1495" s="175" t="s">
        <v>107</v>
      </c>
      <c r="E1495" s="175" t="s">
        <v>1832</v>
      </c>
    </row>
    <row r="1496" spans="1:5" ht="16.5" x14ac:dyDescent="0.3">
      <c r="A1496" s="175" t="s">
        <v>23</v>
      </c>
      <c r="B1496" s="175" t="s">
        <v>108</v>
      </c>
      <c r="C1496" s="175" t="s">
        <v>107</v>
      </c>
      <c r="D1496" s="175" t="s">
        <v>107</v>
      </c>
      <c r="E1496" s="175" t="s">
        <v>209</v>
      </c>
    </row>
    <row r="1497" spans="1:5" ht="16.5" x14ac:dyDescent="0.3">
      <c r="A1497" s="175" t="s">
        <v>23</v>
      </c>
      <c r="B1497" s="175" t="s">
        <v>108</v>
      </c>
      <c r="C1497" s="175" t="s">
        <v>107</v>
      </c>
      <c r="D1497" s="175" t="s">
        <v>107</v>
      </c>
      <c r="E1497" s="175" t="s">
        <v>1834</v>
      </c>
    </row>
    <row r="1498" spans="1:5" ht="16.5" x14ac:dyDescent="0.3">
      <c r="A1498" s="175" t="s">
        <v>23</v>
      </c>
      <c r="B1498" s="175" t="s">
        <v>108</v>
      </c>
      <c r="C1498" s="175" t="s">
        <v>107</v>
      </c>
      <c r="D1498" s="175" t="s">
        <v>107</v>
      </c>
      <c r="E1498" s="175" t="s">
        <v>1836</v>
      </c>
    </row>
    <row r="1499" spans="1:5" ht="16.5" x14ac:dyDescent="0.3">
      <c r="A1499" s="175" t="s">
        <v>23</v>
      </c>
      <c r="B1499" s="175" t="s">
        <v>108</v>
      </c>
      <c r="C1499" s="175" t="s">
        <v>107</v>
      </c>
      <c r="D1499" s="175" t="s">
        <v>107</v>
      </c>
      <c r="E1499" s="175" t="s">
        <v>1838</v>
      </c>
    </row>
    <row r="1500" spans="1:5" ht="16.5" x14ac:dyDescent="0.3">
      <c r="A1500" s="175" t="s">
        <v>23</v>
      </c>
      <c r="B1500" s="175" t="s">
        <v>108</v>
      </c>
      <c r="C1500" s="175" t="s">
        <v>107</v>
      </c>
      <c r="D1500" s="175" t="s">
        <v>107</v>
      </c>
      <c r="E1500" s="175" t="s">
        <v>1839</v>
      </c>
    </row>
    <row r="1501" spans="1:5" ht="16.5" x14ac:dyDescent="0.3">
      <c r="A1501" s="175" t="s">
        <v>23</v>
      </c>
      <c r="B1501" s="175" t="s">
        <v>108</v>
      </c>
      <c r="C1501" s="175" t="s">
        <v>107</v>
      </c>
      <c r="D1501" s="175" t="s">
        <v>107</v>
      </c>
      <c r="E1501" s="175" t="s">
        <v>1841</v>
      </c>
    </row>
    <row r="1502" spans="1:5" ht="16.5" x14ac:dyDescent="0.3">
      <c r="A1502" s="175" t="s">
        <v>23</v>
      </c>
      <c r="B1502" s="175" t="s">
        <v>108</v>
      </c>
      <c r="C1502" s="175" t="s">
        <v>107</v>
      </c>
      <c r="D1502" s="175" t="s">
        <v>107</v>
      </c>
      <c r="E1502" s="175" t="s">
        <v>1843</v>
      </c>
    </row>
    <row r="1503" spans="1:5" ht="16.5" x14ac:dyDescent="0.3">
      <c r="A1503" s="175" t="s">
        <v>23</v>
      </c>
      <c r="B1503" s="175" t="s">
        <v>108</v>
      </c>
      <c r="C1503" s="175" t="s">
        <v>107</v>
      </c>
      <c r="D1503" s="175" t="s">
        <v>107</v>
      </c>
      <c r="E1503" s="175" t="s">
        <v>1845</v>
      </c>
    </row>
    <row r="1504" spans="1:5" ht="16.5" x14ac:dyDescent="0.3">
      <c r="A1504" s="175" t="s">
        <v>23</v>
      </c>
      <c r="B1504" s="175" t="s">
        <v>108</v>
      </c>
      <c r="C1504" s="175" t="s">
        <v>107</v>
      </c>
      <c r="D1504" s="175" t="s">
        <v>107</v>
      </c>
      <c r="E1504" s="175" t="s">
        <v>1847</v>
      </c>
    </row>
    <row r="1505" spans="1:5" ht="16.5" x14ac:dyDescent="0.3">
      <c r="A1505" s="175" t="s">
        <v>23</v>
      </c>
      <c r="B1505" s="175" t="s">
        <v>108</v>
      </c>
      <c r="C1505" s="175" t="s">
        <v>107</v>
      </c>
      <c r="D1505" s="175" t="s">
        <v>107</v>
      </c>
      <c r="E1505" s="175" t="s">
        <v>1849</v>
      </c>
    </row>
    <row r="1506" spans="1:5" ht="16.5" x14ac:dyDescent="0.3">
      <c r="A1506" s="175" t="s">
        <v>23</v>
      </c>
      <c r="B1506" s="175" t="s">
        <v>108</v>
      </c>
      <c r="C1506" s="175" t="s">
        <v>107</v>
      </c>
      <c r="D1506" s="175" t="s">
        <v>107</v>
      </c>
      <c r="E1506" s="175" t="s">
        <v>1851</v>
      </c>
    </row>
    <row r="1507" spans="1:5" ht="16.5" x14ac:dyDescent="0.3">
      <c r="A1507" s="175" t="s">
        <v>23</v>
      </c>
      <c r="B1507" s="175" t="s">
        <v>108</v>
      </c>
      <c r="C1507" s="175" t="s">
        <v>107</v>
      </c>
      <c r="D1507" s="175" t="s">
        <v>107</v>
      </c>
      <c r="E1507" s="175" t="s">
        <v>169</v>
      </c>
    </row>
    <row r="1508" spans="1:5" ht="16.5" x14ac:dyDescent="0.3">
      <c r="A1508" s="175" t="s">
        <v>23</v>
      </c>
      <c r="B1508" s="175" t="s">
        <v>108</v>
      </c>
      <c r="C1508" s="175" t="s">
        <v>107</v>
      </c>
      <c r="D1508" s="175" t="s">
        <v>107</v>
      </c>
      <c r="E1508" s="175" t="s">
        <v>1853</v>
      </c>
    </row>
    <row r="1509" spans="1:5" ht="16.5" x14ac:dyDescent="0.3">
      <c r="A1509" s="175" t="s">
        <v>23</v>
      </c>
      <c r="B1509" s="175" t="s">
        <v>108</v>
      </c>
      <c r="C1509" s="175" t="s">
        <v>107</v>
      </c>
      <c r="D1509" s="175" t="s">
        <v>107</v>
      </c>
      <c r="E1509" s="175" t="s">
        <v>1855</v>
      </c>
    </row>
    <row r="1510" spans="1:5" ht="16.5" x14ac:dyDescent="0.3">
      <c r="A1510" s="175" t="s">
        <v>23</v>
      </c>
      <c r="B1510" s="175" t="s">
        <v>108</v>
      </c>
      <c r="C1510" s="175" t="s">
        <v>107</v>
      </c>
      <c r="D1510" s="175" t="s">
        <v>107</v>
      </c>
      <c r="E1510" s="175" t="s">
        <v>1857</v>
      </c>
    </row>
    <row r="1511" spans="1:5" ht="16.5" x14ac:dyDescent="0.3">
      <c r="A1511" s="175" t="s">
        <v>23</v>
      </c>
      <c r="B1511" s="175" t="s">
        <v>108</v>
      </c>
      <c r="C1511" s="175" t="s">
        <v>107</v>
      </c>
      <c r="D1511" s="175" t="s">
        <v>107</v>
      </c>
      <c r="E1511" s="175" t="s">
        <v>1859</v>
      </c>
    </row>
    <row r="1512" spans="1:5" ht="16.5" x14ac:dyDescent="0.3">
      <c r="A1512" s="175" t="s">
        <v>23</v>
      </c>
      <c r="B1512" s="175" t="s">
        <v>108</v>
      </c>
      <c r="C1512" s="175" t="s">
        <v>107</v>
      </c>
      <c r="D1512" s="175" t="s">
        <v>107</v>
      </c>
      <c r="E1512" s="175" t="s">
        <v>1861</v>
      </c>
    </row>
    <row r="1513" spans="1:5" ht="16.5" x14ac:dyDescent="0.3">
      <c r="A1513" s="175" t="s">
        <v>23</v>
      </c>
      <c r="B1513" s="175" t="s">
        <v>108</v>
      </c>
      <c r="C1513" s="175" t="s">
        <v>107</v>
      </c>
      <c r="D1513" s="175" t="s">
        <v>107</v>
      </c>
      <c r="E1513" s="175" t="s">
        <v>1863</v>
      </c>
    </row>
    <row r="1514" spans="1:5" ht="16.5" x14ac:dyDescent="0.3">
      <c r="A1514" s="175" t="s">
        <v>23</v>
      </c>
      <c r="B1514" s="175" t="s">
        <v>108</v>
      </c>
      <c r="C1514" s="175" t="s">
        <v>107</v>
      </c>
      <c r="D1514" s="175" t="s">
        <v>107</v>
      </c>
      <c r="E1514" s="175" t="s">
        <v>1865</v>
      </c>
    </row>
    <row r="1515" spans="1:5" ht="16.5" x14ac:dyDescent="0.3">
      <c r="A1515" s="175" t="s">
        <v>23</v>
      </c>
      <c r="B1515" s="175" t="s">
        <v>108</v>
      </c>
      <c r="C1515" s="175" t="s">
        <v>107</v>
      </c>
      <c r="D1515" s="175" t="s">
        <v>107</v>
      </c>
      <c r="E1515" s="175" t="s">
        <v>1867</v>
      </c>
    </row>
    <row r="1516" spans="1:5" ht="16.5" x14ac:dyDescent="0.3">
      <c r="A1516" s="175" t="s">
        <v>23</v>
      </c>
      <c r="B1516" s="175" t="s">
        <v>108</v>
      </c>
      <c r="C1516" s="175" t="s">
        <v>107</v>
      </c>
      <c r="D1516" s="175" t="s">
        <v>107</v>
      </c>
      <c r="E1516" s="175" t="s">
        <v>174</v>
      </c>
    </row>
    <row r="1517" spans="1:5" ht="16.5" x14ac:dyDescent="0.3">
      <c r="A1517" s="175" t="s">
        <v>23</v>
      </c>
      <c r="B1517" s="175" t="s">
        <v>108</v>
      </c>
      <c r="C1517" s="175" t="s">
        <v>107</v>
      </c>
      <c r="D1517" s="175" t="s">
        <v>107</v>
      </c>
      <c r="E1517" s="175" t="s">
        <v>1869</v>
      </c>
    </row>
    <row r="1518" spans="1:5" ht="16.5" x14ac:dyDescent="0.3">
      <c r="A1518" s="175" t="s">
        <v>23</v>
      </c>
      <c r="B1518" s="175" t="s">
        <v>108</v>
      </c>
      <c r="C1518" s="175" t="s">
        <v>107</v>
      </c>
      <c r="D1518" s="175" t="s">
        <v>107</v>
      </c>
      <c r="E1518" s="175" t="s">
        <v>1871</v>
      </c>
    </row>
    <row r="1519" spans="1:5" ht="16.5" x14ac:dyDescent="0.3">
      <c r="A1519" s="175" t="s">
        <v>23</v>
      </c>
      <c r="B1519" s="175" t="s">
        <v>108</v>
      </c>
      <c r="C1519" s="175" t="s">
        <v>107</v>
      </c>
      <c r="D1519" s="175" t="s">
        <v>107</v>
      </c>
      <c r="E1519" s="175" t="s">
        <v>1873</v>
      </c>
    </row>
    <row r="1520" spans="1:5" ht="16.5" x14ac:dyDescent="0.3">
      <c r="A1520" s="175" t="s">
        <v>23</v>
      </c>
      <c r="B1520" s="175" t="s">
        <v>108</v>
      </c>
      <c r="C1520" s="175" t="s">
        <v>107</v>
      </c>
      <c r="D1520" s="175" t="s">
        <v>107</v>
      </c>
      <c r="E1520" s="175" t="s">
        <v>1875</v>
      </c>
    </row>
    <row r="1521" spans="1:5" ht="16.5" x14ac:dyDescent="0.3">
      <c r="A1521" s="175" t="s">
        <v>23</v>
      </c>
      <c r="B1521" s="175" t="s">
        <v>108</v>
      </c>
      <c r="C1521" s="175" t="s">
        <v>107</v>
      </c>
      <c r="D1521" s="175" t="s">
        <v>107</v>
      </c>
      <c r="E1521" s="175" t="s">
        <v>1877</v>
      </c>
    </row>
    <row r="1522" spans="1:5" ht="16.5" x14ac:dyDescent="0.3">
      <c r="A1522" s="175" t="s">
        <v>23</v>
      </c>
      <c r="B1522" s="175" t="s">
        <v>108</v>
      </c>
      <c r="C1522" s="175" t="s">
        <v>107</v>
      </c>
      <c r="D1522" s="175" t="s">
        <v>107</v>
      </c>
      <c r="E1522" s="175" t="s">
        <v>1879</v>
      </c>
    </row>
    <row r="1523" spans="1:5" ht="16.5" x14ac:dyDescent="0.3">
      <c r="A1523" s="175" t="s">
        <v>23</v>
      </c>
      <c r="B1523" s="175" t="s">
        <v>108</v>
      </c>
      <c r="C1523" s="175" t="s">
        <v>107</v>
      </c>
      <c r="D1523" s="175" t="s">
        <v>107</v>
      </c>
      <c r="E1523" s="175" t="s">
        <v>1881</v>
      </c>
    </row>
    <row r="1524" spans="1:5" ht="16.5" x14ac:dyDescent="0.3">
      <c r="A1524" s="175" t="s">
        <v>23</v>
      </c>
      <c r="B1524" s="175" t="s">
        <v>108</v>
      </c>
      <c r="C1524" s="175" t="s">
        <v>107</v>
      </c>
      <c r="D1524" s="175" t="s">
        <v>107</v>
      </c>
      <c r="E1524" s="175" t="s">
        <v>1883</v>
      </c>
    </row>
    <row r="1525" spans="1:5" ht="16.5" x14ac:dyDescent="0.3">
      <c r="A1525" s="175" t="s">
        <v>23</v>
      </c>
      <c r="B1525" s="175" t="s">
        <v>108</v>
      </c>
      <c r="C1525" s="175" t="s">
        <v>107</v>
      </c>
      <c r="D1525" s="175" t="s">
        <v>107</v>
      </c>
      <c r="E1525" s="175" t="s">
        <v>1885</v>
      </c>
    </row>
    <row r="1526" spans="1:5" ht="16.5" x14ac:dyDescent="0.3">
      <c r="A1526" s="175" t="s">
        <v>23</v>
      </c>
      <c r="B1526" s="175" t="s">
        <v>108</v>
      </c>
      <c r="C1526" s="175" t="s">
        <v>107</v>
      </c>
      <c r="D1526" s="175" t="s">
        <v>107</v>
      </c>
      <c r="E1526" s="175" t="s">
        <v>1887</v>
      </c>
    </row>
    <row r="1527" spans="1:5" ht="16.5" x14ac:dyDescent="0.3">
      <c r="A1527" s="175" t="s">
        <v>23</v>
      </c>
      <c r="B1527" s="175" t="s">
        <v>108</v>
      </c>
      <c r="C1527" s="175" t="s">
        <v>107</v>
      </c>
      <c r="D1527" s="175" t="s">
        <v>107</v>
      </c>
      <c r="E1527" s="175" t="s">
        <v>1889</v>
      </c>
    </row>
    <row r="1528" spans="1:5" ht="16.5" x14ac:dyDescent="0.3">
      <c r="A1528" s="175" t="s">
        <v>23</v>
      </c>
      <c r="B1528" s="175" t="s">
        <v>108</v>
      </c>
      <c r="C1528" s="175" t="s">
        <v>107</v>
      </c>
      <c r="D1528" s="175" t="s">
        <v>107</v>
      </c>
      <c r="E1528" s="175" t="s">
        <v>1891</v>
      </c>
    </row>
    <row r="1529" spans="1:5" ht="16.5" x14ac:dyDescent="0.3">
      <c r="A1529" s="175" t="s">
        <v>23</v>
      </c>
      <c r="B1529" s="175" t="s">
        <v>108</v>
      </c>
      <c r="C1529" s="175" t="s">
        <v>107</v>
      </c>
      <c r="D1529" s="175" t="s">
        <v>107</v>
      </c>
      <c r="E1529" s="175" t="s">
        <v>210</v>
      </c>
    </row>
    <row r="1530" spans="1:5" ht="16.5" x14ac:dyDescent="0.3">
      <c r="A1530" s="175" t="s">
        <v>23</v>
      </c>
      <c r="B1530" s="175" t="s">
        <v>108</v>
      </c>
      <c r="C1530" s="175" t="s">
        <v>107</v>
      </c>
      <c r="D1530" s="175" t="s">
        <v>107</v>
      </c>
      <c r="E1530" s="175" t="s">
        <v>1893</v>
      </c>
    </row>
    <row r="1531" spans="1:5" ht="16.5" x14ac:dyDescent="0.3">
      <c r="A1531" s="175" t="s">
        <v>23</v>
      </c>
      <c r="B1531" s="175" t="s">
        <v>108</v>
      </c>
      <c r="C1531" s="175" t="s">
        <v>107</v>
      </c>
      <c r="D1531" s="175" t="s">
        <v>107</v>
      </c>
      <c r="E1531" s="175" t="s">
        <v>152</v>
      </c>
    </row>
    <row r="1532" spans="1:5" ht="16.5" x14ac:dyDescent="0.3">
      <c r="A1532" s="175" t="s">
        <v>23</v>
      </c>
      <c r="B1532" s="175" t="s">
        <v>108</v>
      </c>
      <c r="C1532" s="175" t="s">
        <v>107</v>
      </c>
      <c r="D1532" s="175" t="s">
        <v>107</v>
      </c>
      <c r="E1532" s="175" t="s">
        <v>1895</v>
      </c>
    </row>
    <row r="1533" spans="1:5" ht="16.5" x14ac:dyDescent="0.3">
      <c r="A1533" s="175" t="s">
        <v>23</v>
      </c>
      <c r="B1533" s="175" t="s">
        <v>108</v>
      </c>
      <c r="C1533" s="175" t="s">
        <v>107</v>
      </c>
      <c r="D1533" s="175" t="s">
        <v>107</v>
      </c>
      <c r="E1533" s="175" t="s">
        <v>211</v>
      </c>
    </row>
    <row r="1534" spans="1:5" ht="16.5" x14ac:dyDescent="0.3">
      <c r="A1534" s="175" t="s">
        <v>23</v>
      </c>
      <c r="B1534" s="175" t="s">
        <v>108</v>
      </c>
      <c r="C1534" s="175" t="s">
        <v>107</v>
      </c>
      <c r="D1534" s="175" t="s">
        <v>107</v>
      </c>
      <c r="E1534" s="175" t="s">
        <v>1897</v>
      </c>
    </row>
    <row r="1535" spans="1:5" ht="16.5" x14ac:dyDescent="0.3">
      <c r="A1535" s="175" t="s">
        <v>23</v>
      </c>
      <c r="B1535" s="175" t="s">
        <v>108</v>
      </c>
      <c r="C1535" s="175" t="s">
        <v>107</v>
      </c>
      <c r="D1535" s="175" t="s">
        <v>107</v>
      </c>
      <c r="E1535" s="175" t="s">
        <v>1899</v>
      </c>
    </row>
    <row r="1536" spans="1:5" ht="16.5" x14ac:dyDescent="0.3">
      <c r="A1536" s="175" t="s">
        <v>23</v>
      </c>
      <c r="B1536" s="175" t="s">
        <v>108</v>
      </c>
      <c r="C1536" s="175" t="s">
        <v>107</v>
      </c>
      <c r="D1536" s="175" t="s">
        <v>107</v>
      </c>
      <c r="E1536" s="175" t="s">
        <v>1901</v>
      </c>
    </row>
    <row r="1537" spans="1:5" ht="16.5" x14ac:dyDescent="0.3">
      <c r="A1537" s="175" t="s">
        <v>23</v>
      </c>
      <c r="B1537" s="175" t="s">
        <v>108</v>
      </c>
      <c r="C1537" s="175" t="s">
        <v>107</v>
      </c>
      <c r="D1537" s="175" t="s">
        <v>107</v>
      </c>
      <c r="E1537" s="175" t="s">
        <v>1903</v>
      </c>
    </row>
    <row r="1538" spans="1:5" ht="16.5" x14ac:dyDescent="0.3">
      <c r="A1538" s="175" t="s">
        <v>23</v>
      </c>
      <c r="B1538" s="175" t="s">
        <v>108</v>
      </c>
      <c r="C1538" s="175" t="s">
        <v>107</v>
      </c>
      <c r="D1538" s="175" t="s">
        <v>107</v>
      </c>
      <c r="E1538" s="175" t="s">
        <v>1904</v>
      </c>
    </row>
    <row r="1539" spans="1:5" ht="16.5" x14ac:dyDescent="0.3">
      <c r="A1539" s="175" t="s">
        <v>23</v>
      </c>
      <c r="B1539" s="175" t="s">
        <v>108</v>
      </c>
      <c r="C1539" s="175" t="s">
        <v>107</v>
      </c>
      <c r="D1539" s="175" t="s">
        <v>107</v>
      </c>
      <c r="E1539" s="175" t="s">
        <v>1906</v>
      </c>
    </row>
    <row r="1540" spans="1:5" ht="16.5" x14ac:dyDescent="0.3">
      <c r="A1540" s="175" t="s">
        <v>23</v>
      </c>
      <c r="B1540" s="175" t="s">
        <v>108</v>
      </c>
      <c r="C1540" s="175" t="s">
        <v>107</v>
      </c>
      <c r="D1540" s="175" t="s">
        <v>107</v>
      </c>
      <c r="E1540" s="175" t="s">
        <v>1908</v>
      </c>
    </row>
    <row r="1541" spans="1:5" ht="16.5" x14ac:dyDescent="0.3">
      <c r="A1541" s="175" t="s">
        <v>23</v>
      </c>
      <c r="B1541" s="175" t="s">
        <v>108</v>
      </c>
      <c r="C1541" s="175" t="s">
        <v>107</v>
      </c>
      <c r="D1541" s="175" t="s">
        <v>107</v>
      </c>
      <c r="E1541" s="175" t="s">
        <v>1910</v>
      </c>
    </row>
    <row r="1542" spans="1:5" ht="16.5" x14ac:dyDescent="0.3">
      <c r="A1542" s="175" t="s">
        <v>23</v>
      </c>
      <c r="B1542" s="175" t="s">
        <v>108</v>
      </c>
      <c r="C1542" s="175" t="s">
        <v>107</v>
      </c>
      <c r="D1542" s="175" t="s">
        <v>107</v>
      </c>
      <c r="E1542" s="175" t="s">
        <v>1912</v>
      </c>
    </row>
    <row r="1543" spans="1:5" ht="16.5" x14ac:dyDescent="0.3">
      <c r="A1543" s="175" t="s">
        <v>23</v>
      </c>
      <c r="B1543" s="175" t="s">
        <v>108</v>
      </c>
      <c r="C1543" s="175" t="s">
        <v>107</v>
      </c>
      <c r="D1543" s="175" t="s">
        <v>107</v>
      </c>
      <c r="E1543" s="175" t="s">
        <v>1914</v>
      </c>
    </row>
    <row r="1544" spans="1:5" ht="16.5" x14ac:dyDescent="0.3">
      <c r="A1544" s="175" t="s">
        <v>23</v>
      </c>
      <c r="B1544" s="175" t="s">
        <v>108</v>
      </c>
      <c r="C1544" s="175" t="s">
        <v>107</v>
      </c>
      <c r="D1544" s="175" t="s">
        <v>107</v>
      </c>
      <c r="E1544" s="175" t="s">
        <v>1916</v>
      </c>
    </row>
    <row r="1545" spans="1:5" ht="16.5" x14ac:dyDescent="0.3">
      <c r="A1545" s="175" t="s">
        <v>23</v>
      </c>
      <c r="B1545" s="175" t="s">
        <v>108</v>
      </c>
      <c r="C1545" s="175" t="s">
        <v>107</v>
      </c>
      <c r="D1545" s="175" t="s">
        <v>107</v>
      </c>
      <c r="E1545" s="175" t="s">
        <v>1918</v>
      </c>
    </row>
    <row r="1546" spans="1:5" ht="16.5" x14ac:dyDescent="0.3">
      <c r="A1546" s="175" t="s">
        <v>23</v>
      </c>
      <c r="B1546" s="175" t="s">
        <v>108</v>
      </c>
      <c r="C1546" s="175" t="s">
        <v>107</v>
      </c>
      <c r="D1546" s="175" t="s">
        <v>107</v>
      </c>
      <c r="E1546" s="175" t="s">
        <v>1920</v>
      </c>
    </row>
    <row r="1547" spans="1:5" ht="16.5" x14ac:dyDescent="0.3">
      <c r="A1547" s="175" t="s">
        <v>23</v>
      </c>
      <c r="B1547" s="175" t="s">
        <v>108</v>
      </c>
      <c r="C1547" s="175" t="s">
        <v>107</v>
      </c>
      <c r="D1547" s="175" t="s">
        <v>107</v>
      </c>
      <c r="E1547" s="175" t="s">
        <v>1922</v>
      </c>
    </row>
    <row r="1548" spans="1:5" ht="16.5" x14ac:dyDescent="0.3">
      <c r="A1548" s="175" t="s">
        <v>23</v>
      </c>
      <c r="B1548" s="175" t="s">
        <v>108</v>
      </c>
      <c r="C1548" s="175" t="s">
        <v>107</v>
      </c>
      <c r="D1548" s="175" t="s">
        <v>107</v>
      </c>
      <c r="E1548" s="175" t="s">
        <v>1924</v>
      </c>
    </row>
    <row r="1549" spans="1:5" ht="16.5" x14ac:dyDescent="0.3">
      <c r="A1549" s="175" t="s">
        <v>23</v>
      </c>
      <c r="B1549" s="175" t="s">
        <v>108</v>
      </c>
      <c r="C1549" s="175" t="s">
        <v>107</v>
      </c>
      <c r="D1549" s="175" t="s">
        <v>107</v>
      </c>
      <c r="E1549" s="175" t="s">
        <v>1926</v>
      </c>
    </row>
    <row r="1550" spans="1:5" ht="16.5" x14ac:dyDescent="0.3">
      <c r="A1550" s="175" t="s">
        <v>23</v>
      </c>
      <c r="B1550" s="175" t="s">
        <v>108</v>
      </c>
      <c r="C1550" s="175" t="s">
        <v>107</v>
      </c>
      <c r="D1550" s="175" t="s">
        <v>107</v>
      </c>
      <c r="E1550" s="175" t="s">
        <v>1928</v>
      </c>
    </row>
    <row r="1551" spans="1:5" ht="16.5" x14ac:dyDescent="0.3">
      <c r="A1551" s="175" t="s">
        <v>23</v>
      </c>
      <c r="B1551" s="175" t="s">
        <v>108</v>
      </c>
      <c r="C1551" s="175" t="s">
        <v>107</v>
      </c>
      <c r="D1551" s="175" t="s">
        <v>107</v>
      </c>
      <c r="E1551" s="175" t="s">
        <v>1930</v>
      </c>
    </row>
    <row r="1552" spans="1:5" ht="16.5" x14ac:dyDescent="0.3">
      <c r="A1552" s="175" t="s">
        <v>23</v>
      </c>
      <c r="B1552" s="175" t="s">
        <v>108</v>
      </c>
      <c r="C1552" s="175" t="s">
        <v>107</v>
      </c>
      <c r="D1552" s="175" t="s">
        <v>107</v>
      </c>
      <c r="E1552" s="175" t="s">
        <v>1932</v>
      </c>
    </row>
    <row r="1553" spans="1:5" ht="16.5" x14ac:dyDescent="0.3">
      <c r="A1553" s="175" t="s">
        <v>23</v>
      </c>
      <c r="B1553" s="175" t="s">
        <v>108</v>
      </c>
      <c r="C1553" s="175" t="s">
        <v>107</v>
      </c>
      <c r="D1553" s="175" t="s">
        <v>107</v>
      </c>
      <c r="E1553" s="175" t="s">
        <v>1934</v>
      </c>
    </row>
    <row r="1554" spans="1:5" ht="16.5" x14ac:dyDescent="0.3">
      <c r="A1554" s="175" t="s">
        <v>23</v>
      </c>
      <c r="B1554" s="175" t="s">
        <v>108</v>
      </c>
      <c r="C1554" s="175" t="s">
        <v>107</v>
      </c>
      <c r="D1554" s="175" t="s">
        <v>107</v>
      </c>
      <c r="E1554" s="175" t="s">
        <v>1936</v>
      </c>
    </row>
    <row r="1555" spans="1:5" ht="16.5" x14ac:dyDescent="0.3">
      <c r="A1555" s="175" t="s">
        <v>23</v>
      </c>
      <c r="B1555" s="175" t="s">
        <v>108</v>
      </c>
      <c r="C1555" s="175" t="s">
        <v>107</v>
      </c>
      <c r="D1555" s="175" t="s">
        <v>107</v>
      </c>
      <c r="E1555" s="175" t="s">
        <v>1938</v>
      </c>
    </row>
    <row r="1556" spans="1:5" ht="16.5" x14ac:dyDescent="0.3">
      <c r="A1556" s="175" t="s">
        <v>23</v>
      </c>
      <c r="B1556" s="175" t="s">
        <v>108</v>
      </c>
      <c r="C1556" s="175" t="s">
        <v>107</v>
      </c>
      <c r="D1556" s="175" t="s">
        <v>107</v>
      </c>
      <c r="E1556" s="175" t="s">
        <v>1940</v>
      </c>
    </row>
    <row r="1557" spans="1:5" ht="16.5" x14ac:dyDescent="0.3">
      <c r="A1557" s="175" t="s">
        <v>23</v>
      </c>
      <c r="B1557" s="175" t="s">
        <v>108</v>
      </c>
      <c r="C1557" s="175" t="s">
        <v>107</v>
      </c>
      <c r="D1557" s="175" t="s">
        <v>107</v>
      </c>
      <c r="E1557" s="175" t="s">
        <v>1942</v>
      </c>
    </row>
    <row r="1558" spans="1:5" ht="16.5" x14ac:dyDescent="0.3">
      <c r="A1558" s="175" t="s">
        <v>23</v>
      </c>
      <c r="B1558" s="175" t="s">
        <v>108</v>
      </c>
      <c r="C1558" s="175" t="s">
        <v>107</v>
      </c>
      <c r="D1558" s="175" t="s">
        <v>107</v>
      </c>
      <c r="E1558" s="175" t="s">
        <v>1944</v>
      </c>
    </row>
    <row r="1559" spans="1:5" ht="16.5" x14ac:dyDescent="0.3">
      <c r="A1559" s="175" t="s">
        <v>23</v>
      </c>
      <c r="B1559" s="175" t="s">
        <v>108</v>
      </c>
      <c r="C1559" s="175" t="s">
        <v>107</v>
      </c>
      <c r="D1559" s="175" t="s">
        <v>107</v>
      </c>
      <c r="E1559" s="175" t="s">
        <v>1946</v>
      </c>
    </row>
    <row r="1560" spans="1:5" ht="16.5" x14ac:dyDescent="0.3">
      <c r="A1560" s="175" t="s">
        <v>23</v>
      </c>
      <c r="B1560" s="175" t="s">
        <v>108</v>
      </c>
      <c r="C1560" s="175" t="s">
        <v>107</v>
      </c>
      <c r="D1560" s="175" t="s">
        <v>107</v>
      </c>
      <c r="E1560" s="175" t="s">
        <v>184</v>
      </c>
    </row>
    <row r="1561" spans="1:5" ht="16.5" x14ac:dyDescent="0.3">
      <c r="A1561" s="175" t="s">
        <v>23</v>
      </c>
      <c r="B1561" s="175" t="s">
        <v>108</v>
      </c>
      <c r="C1561" s="175" t="s">
        <v>107</v>
      </c>
      <c r="D1561" s="175" t="s">
        <v>107</v>
      </c>
      <c r="E1561" s="175" t="s">
        <v>1948</v>
      </c>
    </row>
    <row r="1562" spans="1:5" ht="16.5" x14ac:dyDescent="0.3">
      <c r="A1562" s="175" t="s">
        <v>23</v>
      </c>
      <c r="B1562" s="175" t="s">
        <v>108</v>
      </c>
      <c r="C1562" s="175" t="s">
        <v>107</v>
      </c>
      <c r="D1562" s="175" t="s">
        <v>107</v>
      </c>
      <c r="E1562" s="175" t="s">
        <v>1950</v>
      </c>
    </row>
    <row r="1563" spans="1:5" ht="16.5" x14ac:dyDescent="0.3">
      <c r="A1563" s="175" t="s">
        <v>23</v>
      </c>
      <c r="B1563" s="175" t="s">
        <v>108</v>
      </c>
      <c r="C1563" s="175" t="s">
        <v>107</v>
      </c>
      <c r="D1563" s="175" t="s">
        <v>107</v>
      </c>
      <c r="E1563" s="175" t="s">
        <v>1952</v>
      </c>
    </row>
    <row r="1564" spans="1:5" ht="16.5" x14ac:dyDescent="0.3">
      <c r="A1564" s="175" t="s">
        <v>23</v>
      </c>
      <c r="B1564" s="175" t="s">
        <v>108</v>
      </c>
      <c r="C1564" s="175" t="s">
        <v>107</v>
      </c>
      <c r="D1564" s="175" t="s">
        <v>107</v>
      </c>
      <c r="E1564" s="175" t="s">
        <v>1954</v>
      </c>
    </row>
    <row r="1565" spans="1:5" ht="16.5" x14ac:dyDescent="0.3">
      <c r="A1565" s="175" t="s">
        <v>23</v>
      </c>
      <c r="B1565" s="175" t="s">
        <v>108</v>
      </c>
      <c r="C1565" s="175" t="s">
        <v>107</v>
      </c>
      <c r="D1565" s="175" t="s">
        <v>107</v>
      </c>
      <c r="E1565" s="175" t="s">
        <v>1956</v>
      </c>
    </row>
    <row r="1566" spans="1:5" ht="16.5" x14ac:dyDescent="0.3">
      <c r="A1566" s="175" t="s">
        <v>23</v>
      </c>
      <c r="B1566" s="175" t="s">
        <v>108</v>
      </c>
      <c r="C1566" s="175" t="s">
        <v>107</v>
      </c>
      <c r="D1566" s="175" t="s">
        <v>107</v>
      </c>
      <c r="E1566" s="175" t="s">
        <v>1958</v>
      </c>
    </row>
    <row r="1567" spans="1:5" ht="16.5" x14ac:dyDescent="0.3">
      <c r="A1567" s="175" t="s">
        <v>23</v>
      </c>
      <c r="B1567" s="175" t="s">
        <v>108</v>
      </c>
      <c r="C1567" s="175" t="s">
        <v>107</v>
      </c>
      <c r="D1567" s="175" t="s">
        <v>107</v>
      </c>
      <c r="E1567" s="175" t="s">
        <v>1959</v>
      </c>
    </row>
    <row r="1568" spans="1:5" ht="16.5" x14ac:dyDescent="0.3">
      <c r="A1568" s="175" t="s">
        <v>23</v>
      </c>
      <c r="B1568" s="175" t="s">
        <v>108</v>
      </c>
      <c r="C1568" s="175" t="s">
        <v>107</v>
      </c>
      <c r="D1568" s="175" t="s">
        <v>107</v>
      </c>
      <c r="E1568" s="175" t="s">
        <v>1961</v>
      </c>
    </row>
    <row r="1569" spans="1:5" ht="16.5" x14ac:dyDescent="0.3">
      <c r="A1569" s="175" t="s">
        <v>23</v>
      </c>
      <c r="B1569" s="175" t="s">
        <v>108</v>
      </c>
      <c r="C1569" s="175" t="s">
        <v>107</v>
      </c>
      <c r="D1569" s="175" t="s">
        <v>107</v>
      </c>
      <c r="E1569" s="175" t="s">
        <v>1963</v>
      </c>
    </row>
    <row r="1570" spans="1:5" ht="16.5" x14ac:dyDescent="0.3">
      <c r="A1570" s="175" t="s">
        <v>23</v>
      </c>
      <c r="B1570" s="175" t="s">
        <v>108</v>
      </c>
      <c r="C1570" s="175" t="s">
        <v>107</v>
      </c>
      <c r="D1570" s="175" t="s">
        <v>107</v>
      </c>
      <c r="E1570" s="175" t="s">
        <v>1965</v>
      </c>
    </row>
    <row r="1571" spans="1:5" ht="16.5" x14ac:dyDescent="0.3">
      <c r="A1571" s="175" t="s">
        <v>23</v>
      </c>
      <c r="B1571" s="175" t="s">
        <v>108</v>
      </c>
      <c r="C1571" s="175" t="s">
        <v>107</v>
      </c>
      <c r="D1571" s="175" t="s">
        <v>107</v>
      </c>
      <c r="E1571" s="175" t="s">
        <v>1967</v>
      </c>
    </row>
    <row r="1572" spans="1:5" ht="16.5" x14ac:dyDescent="0.3">
      <c r="A1572" s="175" t="s">
        <v>23</v>
      </c>
      <c r="B1572" s="175" t="s">
        <v>108</v>
      </c>
      <c r="C1572" s="175" t="s">
        <v>107</v>
      </c>
      <c r="D1572" s="175" t="s">
        <v>107</v>
      </c>
      <c r="E1572" s="175" t="s">
        <v>1969</v>
      </c>
    </row>
    <row r="1573" spans="1:5" ht="16.5" x14ac:dyDescent="0.3">
      <c r="A1573" s="175" t="s">
        <v>23</v>
      </c>
      <c r="B1573" s="175" t="s">
        <v>108</v>
      </c>
      <c r="C1573" s="175" t="s">
        <v>107</v>
      </c>
      <c r="D1573" s="175" t="s">
        <v>107</v>
      </c>
      <c r="E1573" s="175" t="s">
        <v>1971</v>
      </c>
    </row>
    <row r="1574" spans="1:5" ht="16.5" x14ac:dyDescent="0.3">
      <c r="A1574" s="175" t="s">
        <v>23</v>
      </c>
      <c r="B1574" s="175" t="s">
        <v>108</v>
      </c>
      <c r="C1574" s="175" t="s">
        <v>107</v>
      </c>
      <c r="D1574" s="175" t="s">
        <v>107</v>
      </c>
      <c r="E1574" s="175" t="s">
        <v>1973</v>
      </c>
    </row>
    <row r="1575" spans="1:5" ht="16.5" x14ac:dyDescent="0.3">
      <c r="A1575" s="175" t="s">
        <v>23</v>
      </c>
      <c r="B1575" s="175" t="s">
        <v>108</v>
      </c>
      <c r="C1575" s="175" t="s">
        <v>107</v>
      </c>
      <c r="D1575" s="175" t="s">
        <v>107</v>
      </c>
      <c r="E1575" s="175" t="s">
        <v>1975</v>
      </c>
    </row>
    <row r="1576" spans="1:5" ht="16.5" x14ac:dyDescent="0.3">
      <c r="A1576" s="175" t="s">
        <v>23</v>
      </c>
      <c r="B1576" s="175" t="s">
        <v>108</v>
      </c>
      <c r="C1576" s="175" t="s">
        <v>107</v>
      </c>
      <c r="D1576" s="175" t="s">
        <v>107</v>
      </c>
      <c r="E1576" s="175" t="s">
        <v>1977</v>
      </c>
    </row>
    <row r="1577" spans="1:5" ht="16.5" x14ac:dyDescent="0.3">
      <c r="A1577" s="175" t="s">
        <v>23</v>
      </c>
      <c r="B1577" s="175" t="s">
        <v>108</v>
      </c>
      <c r="C1577" s="175" t="s">
        <v>107</v>
      </c>
      <c r="D1577" s="175" t="s">
        <v>107</v>
      </c>
      <c r="E1577" s="175" t="s">
        <v>1979</v>
      </c>
    </row>
    <row r="1578" spans="1:5" ht="16.5" x14ac:dyDescent="0.3">
      <c r="A1578" s="175" t="s">
        <v>23</v>
      </c>
      <c r="B1578" s="175" t="s">
        <v>108</v>
      </c>
      <c r="C1578" s="175" t="s">
        <v>107</v>
      </c>
      <c r="D1578" s="175" t="s">
        <v>107</v>
      </c>
      <c r="E1578" s="175" t="s">
        <v>137</v>
      </c>
    </row>
    <row r="1579" spans="1:5" ht="16.5" x14ac:dyDescent="0.3">
      <c r="A1579" s="175" t="s">
        <v>23</v>
      </c>
      <c r="B1579" s="175" t="s">
        <v>108</v>
      </c>
      <c r="C1579" s="175" t="s">
        <v>107</v>
      </c>
      <c r="D1579" s="175" t="s">
        <v>107</v>
      </c>
      <c r="E1579" s="175" t="s">
        <v>1981</v>
      </c>
    </row>
    <row r="1580" spans="1:5" ht="16.5" x14ac:dyDescent="0.3">
      <c r="A1580" s="175" t="s">
        <v>23</v>
      </c>
      <c r="B1580" s="175" t="s">
        <v>108</v>
      </c>
      <c r="C1580" s="175" t="s">
        <v>107</v>
      </c>
      <c r="D1580" s="175" t="s">
        <v>107</v>
      </c>
      <c r="E1580" s="175" t="s">
        <v>1983</v>
      </c>
    </row>
    <row r="1581" spans="1:5" ht="16.5" x14ac:dyDescent="0.3">
      <c r="A1581" s="175" t="s">
        <v>23</v>
      </c>
      <c r="B1581" s="175" t="s">
        <v>108</v>
      </c>
      <c r="C1581" s="175" t="s">
        <v>107</v>
      </c>
      <c r="D1581" s="175" t="s">
        <v>107</v>
      </c>
      <c r="E1581" s="175" t="s">
        <v>1985</v>
      </c>
    </row>
    <row r="1582" spans="1:5" ht="16.5" x14ac:dyDescent="0.3">
      <c r="A1582" s="175" t="s">
        <v>23</v>
      </c>
      <c r="B1582" s="175" t="s">
        <v>108</v>
      </c>
      <c r="C1582" s="175" t="s">
        <v>107</v>
      </c>
      <c r="D1582" s="175" t="s">
        <v>107</v>
      </c>
      <c r="E1582" s="175" t="s">
        <v>1987</v>
      </c>
    </row>
    <row r="1583" spans="1:5" ht="16.5" x14ac:dyDescent="0.3">
      <c r="A1583" s="175" t="s">
        <v>23</v>
      </c>
      <c r="B1583" s="175" t="s">
        <v>108</v>
      </c>
      <c r="C1583" s="175" t="s">
        <v>107</v>
      </c>
      <c r="D1583" s="175" t="s">
        <v>107</v>
      </c>
      <c r="E1583" s="175" t="s">
        <v>1989</v>
      </c>
    </row>
    <row r="1584" spans="1:5" ht="16.5" x14ac:dyDescent="0.3">
      <c r="A1584" s="175" t="s">
        <v>23</v>
      </c>
      <c r="B1584" s="175" t="s">
        <v>108</v>
      </c>
      <c r="C1584" s="175" t="s">
        <v>107</v>
      </c>
      <c r="D1584" s="175" t="s">
        <v>107</v>
      </c>
      <c r="E1584" s="175" t="s">
        <v>1991</v>
      </c>
    </row>
    <row r="1585" spans="1:5" ht="16.5" x14ac:dyDescent="0.3">
      <c r="A1585" s="175" t="s">
        <v>23</v>
      </c>
      <c r="B1585" s="175" t="s">
        <v>108</v>
      </c>
      <c r="C1585" s="175" t="s">
        <v>107</v>
      </c>
      <c r="D1585" s="175" t="s">
        <v>107</v>
      </c>
      <c r="E1585" s="175" t="s">
        <v>1993</v>
      </c>
    </row>
    <row r="1586" spans="1:5" ht="16.5" x14ac:dyDescent="0.3">
      <c r="A1586" s="175" t="s">
        <v>23</v>
      </c>
      <c r="B1586" s="175" t="s">
        <v>108</v>
      </c>
      <c r="C1586" s="175" t="s">
        <v>107</v>
      </c>
      <c r="D1586" s="175" t="s">
        <v>107</v>
      </c>
      <c r="E1586" s="175" t="s">
        <v>1995</v>
      </c>
    </row>
    <row r="1587" spans="1:5" ht="16.5" x14ac:dyDescent="0.3">
      <c r="A1587" s="175" t="s">
        <v>23</v>
      </c>
      <c r="B1587" s="175" t="s">
        <v>108</v>
      </c>
      <c r="C1587" s="175" t="s">
        <v>107</v>
      </c>
      <c r="D1587" s="175" t="s">
        <v>107</v>
      </c>
      <c r="E1587" s="175" t="s">
        <v>1997</v>
      </c>
    </row>
    <row r="1588" spans="1:5" ht="16.5" x14ac:dyDescent="0.3">
      <c r="A1588" s="175" t="s">
        <v>23</v>
      </c>
      <c r="B1588" s="175" t="s">
        <v>108</v>
      </c>
      <c r="C1588" s="175" t="s">
        <v>107</v>
      </c>
      <c r="D1588" s="175" t="s">
        <v>107</v>
      </c>
      <c r="E1588" s="175" t="s">
        <v>1998</v>
      </c>
    </row>
    <row r="1589" spans="1:5" ht="16.5" x14ac:dyDescent="0.3">
      <c r="A1589" s="175" t="s">
        <v>23</v>
      </c>
      <c r="B1589" s="175" t="s">
        <v>108</v>
      </c>
      <c r="C1589" s="175" t="s">
        <v>107</v>
      </c>
      <c r="D1589" s="175" t="s">
        <v>107</v>
      </c>
      <c r="E1589" s="175" t="s">
        <v>2000</v>
      </c>
    </row>
    <row r="1590" spans="1:5" ht="16.5" x14ac:dyDescent="0.3">
      <c r="A1590" s="175" t="s">
        <v>23</v>
      </c>
      <c r="B1590" s="175" t="s">
        <v>108</v>
      </c>
      <c r="C1590" s="175" t="s">
        <v>107</v>
      </c>
      <c r="D1590" s="175" t="s">
        <v>107</v>
      </c>
      <c r="E1590" s="175" t="s">
        <v>2002</v>
      </c>
    </row>
    <row r="1591" spans="1:5" ht="16.5" x14ac:dyDescent="0.3">
      <c r="A1591" s="175" t="s">
        <v>23</v>
      </c>
      <c r="B1591" s="175" t="s">
        <v>108</v>
      </c>
      <c r="C1591" s="175" t="s">
        <v>107</v>
      </c>
      <c r="D1591" s="175" t="s">
        <v>107</v>
      </c>
      <c r="E1591" s="175" t="s">
        <v>212</v>
      </c>
    </row>
    <row r="1592" spans="1:5" ht="16.5" x14ac:dyDescent="0.3">
      <c r="A1592" s="175" t="s">
        <v>23</v>
      </c>
      <c r="B1592" s="175" t="s">
        <v>108</v>
      </c>
      <c r="C1592" s="175" t="s">
        <v>107</v>
      </c>
      <c r="D1592" s="175" t="s">
        <v>107</v>
      </c>
      <c r="E1592" s="175" t="s">
        <v>213</v>
      </c>
    </row>
    <row r="1593" spans="1:5" ht="16.5" x14ac:dyDescent="0.3">
      <c r="A1593" s="175" t="s">
        <v>23</v>
      </c>
      <c r="B1593" s="175" t="s">
        <v>108</v>
      </c>
      <c r="C1593" s="175" t="s">
        <v>107</v>
      </c>
      <c r="D1593" s="175" t="s">
        <v>107</v>
      </c>
      <c r="E1593" s="175" t="s">
        <v>2004</v>
      </c>
    </row>
    <row r="1594" spans="1:5" ht="16.5" x14ac:dyDescent="0.3">
      <c r="A1594" s="175" t="s">
        <v>23</v>
      </c>
      <c r="B1594" s="175" t="s">
        <v>108</v>
      </c>
      <c r="C1594" s="175" t="s">
        <v>107</v>
      </c>
      <c r="D1594" s="175" t="s">
        <v>107</v>
      </c>
      <c r="E1594" s="175" t="s">
        <v>2006</v>
      </c>
    </row>
    <row r="1595" spans="1:5" ht="16.5" x14ac:dyDescent="0.3">
      <c r="A1595" s="175" t="s">
        <v>23</v>
      </c>
      <c r="B1595" s="175" t="s">
        <v>108</v>
      </c>
      <c r="C1595" s="175" t="s">
        <v>107</v>
      </c>
      <c r="D1595" s="175" t="s">
        <v>107</v>
      </c>
      <c r="E1595" s="175" t="s">
        <v>2008</v>
      </c>
    </row>
    <row r="1596" spans="1:5" ht="16.5" x14ac:dyDescent="0.3">
      <c r="A1596" s="175" t="s">
        <v>23</v>
      </c>
      <c r="B1596" s="175" t="s">
        <v>108</v>
      </c>
      <c r="C1596" s="175" t="s">
        <v>107</v>
      </c>
      <c r="D1596" s="175" t="s">
        <v>107</v>
      </c>
      <c r="E1596" s="175" t="s">
        <v>2010</v>
      </c>
    </row>
    <row r="1597" spans="1:5" ht="16.5" x14ac:dyDescent="0.3">
      <c r="A1597" s="175" t="s">
        <v>23</v>
      </c>
      <c r="B1597" s="175" t="s">
        <v>108</v>
      </c>
      <c r="C1597" s="175" t="s">
        <v>107</v>
      </c>
      <c r="D1597" s="175" t="s">
        <v>107</v>
      </c>
      <c r="E1597" s="175" t="s">
        <v>2012</v>
      </c>
    </row>
    <row r="1598" spans="1:5" ht="16.5" x14ac:dyDescent="0.3">
      <c r="A1598" s="175" t="s">
        <v>23</v>
      </c>
      <c r="B1598" s="175" t="s">
        <v>108</v>
      </c>
      <c r="C1598" s="175" t="s">
        <v>107</v>
      </c>
      <c r="D1598" s="175" t="s">
        <v>107</v>
      </c>
      <c r="E1598" s="175" t="s">
        <v>2014</v>
      </c>
    </row>
    <row r="1599" spans="1:5" ht="16.5" x14ac:dyDescent="0.3">
      <c r="A1599" s="175" t="s">
        <v>23</v>
      </c>
      <c r="B1599" s="175" t="s">
        <v>108</v>
      </c>
      <c r="C1599" s="175" t="s">
        <v>107</v>
      </c>
      <c r="D1599" s="175" t="s">
        <v>107</v>
      </c>
      <c r="E1599" s="175" t="s">
        <v>2016</v>
      </c>
    </row>
    <row r="1600" spans="1:5" ht="16.5" x14ac:dyDescent="0.3">
      <c r="A1600" s="175" t="s">
        <v>23</v>
      </c>
      <c r="B1600" s="175" t="s">
        <v>108</v>
      </c>
      <c r="C1600" s="175" t="s">
        <v>107</v>
      </c>
      <c r="D1600" s="175" t="s">
        <v>107</v>
      </c>
      <c r="E1600" s="175" t="s">
        <v>2018</v>
      </c>
    </row>
    <row r="1601" spans="1:5" ht="16.5" x14ac:dyDescent="0.3">
      <c r="A1601" s="175" t="s">
        <v>23</v>
      </c>
      <c r="B1601" s="175" t="s">
        <v>108</v>
      </c>
      <c r="C1601" s="175" t="s">
        <v>107</v>
      </c>
      <c r="D1601" s="175" t="s">
        <v>107</v>
      </c>
      <c r="E1601" s="175" t="s">
        <v>2020</v>
      </c>
    </row>
    <row r="1602" spans="1:5" ht="16.5" x14ac:dyDescent="0.3">
      <c r="A1602" s="175" t="s">
        <v>23</v>
      </c>
      <c r="B1602" s="175" t="s">
        <v>108</v>
      </c>
      <c r="C1602" s="175" t="s">
        <v>107</v>
      </c>
      <c r="D1602" s="175" t="s">
        <v>107</v>
      </c>
      <c r="E1602" s="175" t="s">
        <v>2021</v>
      </c>
    </row>
    <row r="1603" spans="1:5" x14ac:dyDescent="0.25">
      <c r="A1603" s="174" t="s">
        <v>23</v>
      </c>
      <c r="B1603" s="174" t="s">
        <v>108</v>
      </c>
      <c r="C1603" s="174" t="s">
        <v>107</v>
      </c>
      <c r="D1603" s="174" t="s">
        <v>107</v>
      </c>
      <c r="E1603" s="174" t="s">
        <v>2023</v>
      </c>
    </row>
    <row r="1604" spans="1:5" x14ac:dyDescent="0.25">
      <c r="A1604" s="174" t="s">
        <v>23</v>
      </c>
      <c r="B1604" s="174" t="s">
        <v>108</v>
      </c>
      <c r="C1604" s="174" t="s">
        <v>107</v>
      </c>
      <c r="D1604" s="174" t="s">
        <v>107</v>
      </c>
      <c r="E1604" s="174" t="s">
        <v>2025</v>
      </c>
    </row>
    <row r="1605" spans="1:5" x14ac:dyDescent="0.25">
      <c r="A1605" s="174" t="s">
        <v>23</v>
      </c>
      <c r="B1605" s="174" t="s">
        <v>108</v>
      </c>
      <c r="C1605" s="174" t="s">
        <v>107</v>
      </c>
      <c r="D1605" s="174" t="s">
        <v>107</v>
      </c>
      <c r="E1605" s="174" t="s">
        <v>2027</v>
      </c>
    </row>
    <row r="1606" spans="1:5" x14ac:dyDescent="0.25">
      <c r="A1606" s="174" t="s">
        <v>23</v>
      </c>
      <c r="B1606" s="174" t="s">
        <v>108</v>
      </c>
      <c r="C1606" s="174" t="s">
        <v>107</v>
      </c>
      <c r="D1606" s="174" t="s">
        <v>107</v>
      </c>
      <c r="E1606" s="174" t="s">
        <v>2029</v>
      </c>
    </row>
    <row r="1607" spans="1:5" x14ac:dyDescent="0.25">
      <c r="A1607" s="174" t="s">
        <v>23</v>
      </c>
      <c r="B1607" s="174" t="s">
        <v>108</v>
      </c>
      <c r="C1607" s="174" t="s">
        <v>107</v>
      </c>
      <c r="D1607" s="174" t="s">
        <v>107</v>
      </c>
      <c r="E1607" s="174" t="s">
        <v>2030</v>
      </c>
    </row>
    <row r="1608" spans="1:5" x14ac:dyDescent="0.25">
      <c r="A1608" s="174" t="s">
        <v>23</v>
      </c>
      <c r="B1608" s="174" t="s">
        <v>108</v>
      </c>
      <c r="C1608" s="174" t="s">
        <v>107</v>
      </c>
      <c r="D1608" s="174" t="s">
        <v>107</v>
      </c>
      <c r="E1608" s="174" t="s">
        <v>2032</v>
      </c>
    </row>
    <row r="1609" spans="1:5" x14ac:dyDescent="0.25">
      <c r="A1609" s="174" t="s">
        <v>23</v>
      </c>
      <c r="B1609" s="174" t="s">
        <v>108</v>
      </c>
      <c r="C1609" s="174" t="s">
        <v>107</v>
      </c>
      <c r="D1609" s="174" t="s">
        <v>107</v>
      </c>
      <c r="E1609" s="174" t="s">
        <v>2034</v>
      </c>
    </row>
  </sheetData>
  <conditionalFormatting sqref="B1603:B65536">
    <cfRule type="duplicateValues" dxfId="0" priority="1"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G200"/>
  <sheetViews>
    <sheetView zoomScale="68" zoomScaleNormal="55" workbookViewId="0"/>
  </sheetViews>
  <sheetFormatPr defaultColWidth="8.125" defaultRowHeight="15" x14ac:dyDescent="0.25"/>
  <cols>
    <col min="1" max="16384" width="8.125" style="164"/>
  </cols>
  <sheetData>
    <row r="1" spans="1:293" s="262" customFormat="1" x14ac:dyDescent="0.25">
      <c r="A1" s="262" t="s">
        <v>0</v>
      </c>
      <c r="B1" s="262" t="s">
        <v>1</v>
      </c>
      <c r="C1" s="262" t="s">
        <v>2</v>
      </c>
      <c r="D1" s="262" t="s">
        <v>609</v>
      </c>
      <c r="E1" s="262" t="s">
        <v>3</v>
      </c>
      <c r="F1" s="262" t="s">
        <v>4</v>
      </c>
      <c r="G1" s="262" t="s">
        <v>5</v>
      </c>
      <c r="H1" s="262" t="s">
        <v>6</v>
      </c>
      <c r="I1" s="262" t="s">
        <v>7</v>
      </c>
      <c r="J1" s="262" t="s">
        <v>8</v>
      </c>
      <c r="K1" s="262" t="s">
        <v>9</v>
      </c>
      <c r="L1" s="262" t="s">
        <v>10</v>
      </c>
      <c r="M1" s="262" t="s">
        <v>11</v>
      </c>
      <c r="N1" s="262" t="s">
        <v>12</v>
      </c>
      <c r="O1" s="262" t="s">
        <v>13</v>
      </c>
      <c r="P1" s="262" t="s">
        <v>672</v>
      </c>
      <c r="Q1" s="262" t="s">
        <v>673</v>
      </c>
      <c r="R1" s="262" t="s">
        <v>674</v>
      </c>
      <c r="S1" s="262" t="s">
        <v>14</v>
      </c>
      <c r="T1" s="262" t="s">
        <v>15</v>
      </c>
      <c r="U1" s="262" t="s">
        <v>16</v>
      </c>
      <c r="V1" s="262" t="s">
        <v>17</v>
      </c>
      <c r="W1" s="262" t="s">
        <v>364</v>
      </c>
      <c r="X1" s="262" t="s">
        <v>365</v>
      </c>
      <c r="Y1" s="262" t="s">
        <v>366</v>
      </c>
      <c r="Z1" s="262" t="s">
        <v>18</v>
      </c>
      <c r="AA1" s="262" t="s">
        <v>367</v>
      </c>
      <c r="AB1" s="262" t="s">
        <v>675</v>
      </c>
      <c r="AC1" s="262" t="s">
        <v>676</v>
      </c>
      <c r="AD1" s="262" t="s">
        <v>564</v>
      </c>
      <c r="AE1" s="262" t="s">
        <v>19</v>
      </c>
      <c r="AF1" s="262" t="s">
        <v>20</v>
      </c>
      <c r="AG1" s="262" t="s">
        <v>21</v>
      </c>
      <c r="AH1" s="262" t="s">
        <v>22</v>
      </c>
      <c r="AI1" s="262" t="s">
        <v>23</v>
      </c>
      <c r="AJ1" s="262" t="s">
        <v>368</v>
      </c>
      <c r="AK1" s="262" t="s">
        <v>369</v>
      </c>
      <c r="AL1" s="262" t="s">
        <v>24</v>
      </c>
      <c r="AM1" s="262" t="s">
        <v>25</v>
      </c>
      <c r="AN1" s="262" t="s">
        <v>26</v>
      </c>
      <c r="AO1" s="262" t="s">
        <v>27</v>
      </c>
      <c r="AP1" s="262" t="s">
        <v>370</v>
      </c>
      <c r="AQ1" s="262" t="s">
        <v>28</v>
      </c>
      <c r="AR1" s="264" t="s">
        <v>29</v>
      </c>
      <c r="AS1" s="262" t="s">
        <v>371</v>
      </c>
      <c r="AT1" s="262" t="s">
        <v>372</v>
      </c>
      <c r="AU1" s="262" t="s">
        <v>30</v>
      </c>
      <c r="AV1" s="262" t="s">
        <v>373</v>
      </c>
      <c r="AW1" s="262" t="s">
        <v>374</v>
      </c>
      <c r="AX1" s="262" t="s">
        <v>375</v>
      </c>
      <c r="AY1" s="262" t="s">
        <v>31</v>
      </c>
      <c r="AZ1" s="262" t="s">
        <v>32</v>
      </c>
      <c r="BA1" s="262" t="s">
        <v>33</v>
      </c>
      <c r="BB1" s="262" t="s">
        <v>376</v>
      </c>
      <c r="BC1" s="262" t="s">
        <v>377</v>
      </c>
      <c r="BD1" s="262" t="s">
        <v>378</v>
      </c>
      <c r="BE1" s="262" t="s">
        <v>379</v>
      </c>
      <c r="BF1" s="262" t="s">
        <v>380</v>
      </c>
      <c r="BG1" s="262" t="s">
        <v>381</v>
      </c>
      <c r="BH1" s="262" t="s">
        <v>382</v>
      </c>
      <c r="BI1" s="262" t="s">
        <v>383</v>
      </c>
      <c r="BJ1" s="262" t="s">
        <v>384</v>
      </c>
      <c r="BK1" s="262" t="s">
        <v>385</v>
      </c>
      <c r="BL1" s="262" t="s">
        <v>34</v>
      </c>
      <c r="BM1" s="262" t="s">
        <v>35</v>
      </c>
      <c r="BN1" s="262" t="s">
        <v>36</v>
      </c>
      <c r="BO1" s="265" t="s">
        <v>37</v>
      </c>
      <c r="BP1" s="262" t="s">
        <v>386</v>
      </c>
      <c r="BQ1" s="262" t="s">
        <v>387</v>
      </c>
      <c r="BR1" s="262" t="s">
        <v>388</v>
      </c>
      <c r="BS1" s="262" t="s">
        <v>389</v>
      </c>
      <c r="BT1" s="262" t="s">
        <v>390</v>
      </c>
      <c r="BU1" s="262" t="s">
        <v>391</v>
      </c>
      <c r="BV1" s="262" t="s">
        <v>392</v>
      </c>
      <c r="BW1" s="262" t="s">
        <v>393</v>
      </c>
      <c r="BX1" s="262" t="s">
        <v>394</v>
      </c>
      <c r="BY1" s="262" t="s">
        <v>38</v>
      </c>
      <c r="BZ1" s="262" t="s">
        <v>395</v>
      </c>
      <c r="CA1" s="262" t="s">
        <v>39</v>
      </c>
      <c r="CB1" s="262" t="s">
        <v>396</v>
      </c>
      <c r="CC1" s="262" t="s">
        <v>397</v>
      </c>
      <c r="CD1" s="262" t="s">
        <v>40</v>
      </c>
      <c r="CE1" s="262" t="s">
        <v>41</v>
      </c>
      <c r="CF1" s="262" t="s">
        <v>398</v>
      </c>
      <c r="CG1" s="262" t="s">
        <v>42</v>
      </c>
      <c r="CH1" s="262" t="s">
        <v>43</v>
      </c>
      <c r="CI1" s="262" t="s">
        <v>399</v>
      </c>
      <c r="CJ1" s="262" t="s">
        <v>44</v>
      </c>
      <c r="CK1" s="262" t="s">
        <v>610</v>
      </c>
      <c r="CL1" s="262" t="s">
        <v>400</v>
      </c>
      <c r="CM1" s="262" t="s">
        <v>45</v>
      </c>
      <c r="CN1" s="262" t="s">
        <v>46</v>
      </c>
      <c r="CO1" s="262" t="s">
        <v>401</v>
      </c>
      <c r="CP1" s="262" t="s">
        <v>47</v>
      </c>
      <c r="CQ1" s="262" t="s">
        <v>611</v>
      </c>
      <c r="CR1" s="262" t="s">
        <v>48</v>
      </c>
      <c r="CS1" s="262" t="s">
        <v>402</v>
      </c>
      <c r="CT1" s="262" t="s">
        <v>49</v>
      </c>
      <c r="CU1" s="262" t="s">
        <v>50</v>
      </c>
      <c r="CV1" s="262" t="s">
        <v>51</v>
      </c>
      <c r="CW1" s="262" t="s">
        <v>52</v>
      </c>
      <c r="CX1" s="262" t="s">
        <v>53</v>
      </c>
      <c r="CY1" s="262" t="s">
        <v>54</v>
      </c>
      <c r="CZ1" s="262" t="s">
        <v>403</v>
      </c>
      <c r="DA1" s="262" t="s">
        <v>404</v>
      </c>
      <c r="DB1" s="262" t="s">
        <v>55</v>
      </c>
      <c r="DC1" s="262" t="s">
        <v>56</v>
      </c>
      <c r="DD1" s="262" t="s">
        <v>57</v>
      </c>
      <c r="DE1" s="262" t="s">
        <v>405</v>
      </c>
      <c r="DF1" s="262" t="s">
        <v>677</v>
      </c>
      <c r="DG1" s="262" t="s">
        <v>406</v>
      </c>
      <c r="DH1" s="262" t="s">
        <v>407</v>
      </c>
      <c r="DI1" s="262" t="s">
        <v>3479</v>
      </c>
      <c r="DJ1" s="262" t="s">
        <v>3480</v>
      </c>
      <c r="DK1" s="262" t="s">
        <v>408</v>
      </c>
      <c r="DL1" s="262" t="s">
        <v>409</v>
      </c>
      <c r="DM1" s="262" t="s">
        <v>410</v>
      </c>
      <c r="DN1" s="262" t="s">
        <v>411</v>
      </c>
      <c r="DO1" s="262" t="s">
        <v>678</v>
      </c>
      <c r="DP1" s="262" t="s">
        <v>679</v>
      </c>
      <c r="DQ1" s="262" t="s">
        <v>412</v>
      </c>
      <c r="DR1" s="262" t="s">
        <v>413</v>
      </c>
      <c r="DS1" s="262" t="s">
        <v>58</v>
      </c>
      <c r="DT1" s="262" t="s">
        <v>59</v>
      </c>
      <c r="DU1" s="262" t="s">
        <v>414</v>
      </c>
      <c r="DV1" s="262" t="s">
        <v>415</v>
      </c>
      <c r="DW1" s="262" t="s">
        <v>416</v>
      </c>
      <c r="DX1" s="262" t="s">
        <v>417</v>
      </c>
      <c r="DY1" s="262" t="s">
        <v>418</v>
      </c>
      <c r="DZ1" s="262" t="s">
        <v>419</v>
      </c>
      <c r="EA1" s="262" t="s">
        <v>420</v>
      </c>
      <c r="EB1" s="262" t="s">
        <v>421</v>
      </c>
      <c r="EC1" s="262" t="s">
        <v>63</v>
      </c>
      <c r="ED1" s="262" t="s">
        <v>64</v>
      </c>
      <c r="EE1" s="262" t="s">
        <v>60</v>
      </c>
      <c r="EF1" s="262" t="s">
        <v>61</v>
      </c>
      <c r="EG1" s="262" t="s">
        <v>785</v>
      </c>
      <c r="EH1" s="262" t="s">
        <v>62</v>
      </c>
      <c r="EI1" s="262" t="s">
        <v>786</v>
      </c>
      <c r="EJ1" s="262" t="s">
        <v>65</v>
      </c>
      <c r="EK1" s="262" t="s">
        <v>422</v>
      </c>
      <c r="EL1" s="262" t="s">
        <v>423</v>
      </c>
      <c r="EM1" s="262" t="s">
        <v>424</v>
      </c>
      <c r="EN1" s="262" t="s">
        <v>425</v>
      </c>
      <c r="EO1" s="262" t="s">
        <v>426</v>
      </c>
      <c r="EP1" s="262" t="s">
        <v>427</v>
      </c>
      <c r="EQ1" s="262" t="s">
        <v>680</v>
      </c>
      <c r="ER1" s="262" t="s">
        <v>428</v>
      </c>
      <c r="ES1" s="262" t="s">
        <v>429</v>
      </c>
      <c r="ET1" s="262" t="s">
        <v>66</v>
      </c>
      <c r="EU1" s="262" t="s">
        <v>430</v>
      </c>
      <c r="EV1" s="262" t="s">
        <v>612</v>
      </c>
      <c r="EW1" s="262" t="s">
        <v>67</v>
      </c>
      <c r="EX1" s="262" t="s">
        <v>431</v>
      </c>
      <c r="EY1" s="262" t="s">
        <v>613</v>
      </c>
      <c r="EZ1" s="262" t="s">
        <v>432</v>
      </c>
      <c r="FA1" s="262" t="s">
        <v>68</v>
      </c>
      <c r="FB1" s="262" t="s">
        <v>433</v>
      </c>
      <c r="FC1" s="262" t="s">
        <v>69</v>
      </c>
      <c r="FD1" s="262" t="s">
        <v>439</v>
      </c>
      <c r="FE1" s="262" t="s">
        <v>71</v>
      </c>
      <c r="FF1" s="262" t="s">
        <v>76</v>
      </c>
      <c r="FG1" s="262" t="s">
        <v>77</v>
      </c>
      <c r="FH1" s="262" t="s">
        <v>78</v>
      </c>
      <c r="FI1" s="262" t="s">
        <v>79</v>
      </c>
      <c r="FJ1" s="262" t="s">
        <v>80</v>
      </c>
      <c r="FK1" s="262" t="s">
        <v>81</v>
      </c>
      <c r="FL1" s="262" t="s">
        <v>82</v>
      </c>
      <c r="FM1" s="262" t="s">
        <v>442</v>
      </c>
      <c r="FN1" s="262" t="s">
        <v>443</v>
      </c>
      <c r="FO1" s="262" t="s">
        <v>444</v>
      </c>
      <c r="FP1" s="262" t="s">
        <v>83</v>
      </c>
      <c r="FQ1" s="262" t="s">
        <v>84</v>
      </c>
      <c r="FR1" s="262" t="s">
        <v>445</v>
      </c>
      <c r="FS1" s="262" t="s">
        <v>446</v>
      </c>
      <c r="FT1" s="262" t="s">
        <v>447</v>
      </c>
      <c r="FU1" s="262" t="s">
        <v>448</v>
      </c>
      <c r="FV1" s="262" t="s">
        <v>85</v>
      </c>
      <c r="FW1" s="262" t="s">
        <v>434</v>
      </c>
      <c r="FX1" s="262" t="s">
        <v>435</v>
      </c>
      <c r="FY1" s="262" t="s">
        <v>436</v>
      </c>
      <c r="FZ1" s="262" t="s">
        <v>437</v>
      </c>
      <c r="GA1" s="262" t="s">
        <v>438</v>
      </c>
      <c r="GB1" s="262" t="s">
        <v>70</v>
      </c>
      <c r="GC1" s="262" t="s">
        <v>72</v>
      </c>
      <c r="GD1" s="262" t="s">
        <v>440</v>
      </c>
      <c r="GE1" s="262" t="s">
        <v>73</v>
      </c>
      <c r="GF1" s="262" t="s">
        <v>74</v>
      </c>
      <c r="GG1" s="262" t="s">
        <v>614</v>
      </c>
      <c r="GH1" s="262" t="s">
        <v>441</v>
      </c>
      <c r="GI1" s="262" t="s">
        <v>75</v>
      </c>
      <c r="GJ1" s="262" t="s">
        <v>681</v>
      </c>
      <c r="GK1" s="262" t="s">
        <v>3282</v>
      </c>
      <c r="GL1" s="262" t="s">
        <v>682</v>
      </c>
      <c r="GM1" s="262" t="s">
        <v>683</v>
      </c>
      <c r="GN1" s="262" t="s">
        <v>684</v>
      </c>
      <c r="GO1" s="262" t="s">
        <v>685</v>
      </c>
      <c r="GP1" s="262" t="s">
        <v>686</v>
      </c>
      <c r="GQ1" s="262" t="s">
        <v>687</v>
      </c>
      <c r="GR1" s="262" t="s">
        <v>688</v>
      </c>
      <c r="GS1" s="262" t="s">
        <v>689</v>
      </c>
      <c r="GT1" s="262" t="s">
        <v>690</v>
      </c>
      <c r="GU1" s="262" t="s">
        <v>691</v>
      </c>
      <c r="GV1" s="262" t="s">
        <v>86</v>
      </c>
      <c r="GW1" s="262" t="s">
        <v>87</v>
      </c>
      <c r="GX1" s="262" t="s">
        <v>449</v>
      </c>
      <c r="GY1" s="262" t="s">
        <v>692</v>
      </c>
      <c r="GZ1" s="262" t="s">
        <v>450</v>
      </c>
      <c r="HA1" s="262" t="s">
        <v>3481</v>
      </c>
      <c r="HB1" s="262" t="s">
        <v>3482</v>
      </c>
      <c r="HC1" s="262" t="s">
        <v>451</v>
      </c>
      <c r="HD1" s="262" t="s">
        <v>452</v>
      </c>
      <c r="HE1" s="262" t="s">
        <v>453</v>
      </c>
      <c r="HF1" s="262" t="s">
        <v>454</v>
      </c>
      <c r="HG1" s="262" t="s">
        <v>693</v>
      </c>
      <c r="HH1" s="262" t="s">
        <v>694</v>
      </c>
      <c r="HI1" s="262" t="s">
        <v>455</v>
      </c>
      <c r="HJ1" s="262" t="s">
        <v>456</v>
      </c>
      <c r="HK1" s="262" t="s">
        <v>88</v>
      </c>
      <c r="HL1" s="262" t="s">
        <v>89</v>
      </c>
      <c r="HM1" s="262" t="s">
        <v>457</v>
      </c>
      <c r="HN1" s="262" t="s">
        <v>458</v>
      </c>
      <c r="HO1" s="262" t="s">
        <v>459</v>
      </c>
      <c r="HP1" s="262" t="s">
        <v>460</v>
      </c>
      <c r="HQ1" s="262" t="s">
        <v>461</v>
      </c>
      <c r="HR1" s="262" t="s">
        <v>462</v>
      </c>
      <c r="HS1" s="262" t="s">
        <v>695</v>
      </c>
      <c r="HT1" s="262" t="s">
        <v>463</v>
      </c>
      <c r="HU1" s="262" t="s">
        <v>464</v>
      </c>
      <c r="HV1" s="262" t="s">
        <v>93</v>
      </c>
      <c r="HW1" s="262" t="s">
        <v>94</v>
      </c>
      <c r="HX1" s="262" t="s">
        <v>90</v>
      </c>
      <c r="HY1" s="262" t="s">
        <v>91</v>
      </c>
      <c r="HZ1" s="262" t="s">
        <v>787</v>
      </c>
      <c r="IA1" s="262" t="s">
        <v>92</v>
      </c>
      <c r="IB1" s="262" t="s">
        <v>788</v>
      </c>
      <c r="IC1" s="262" t="s">
        <v>615</v>
      </c>
      <c r="ID1" s="262" t="s">
        <v>616</v>
      </c>
      <c r="IE1" s="262" t="s">
        <v>465</v>
      </c>
      <c r="IF1" s="262" t="s">
        <v>789</v>
      </c>
      <c r="IG1" s="262" t="s">
        <v>466</v>
      </c>
      <c r="IH1" s="262" t="s">
        <v>467</v>
      </c>
      <c r="II1" s="262" t="s">
        <v>468</v>
      </c>
      <c r="IJ1" s="262" t="s">
        <v>469</v>
      </c>
      <c r="IK1" s="262" t="s">
        <v>470</v>
      </c>
      <c r="IL1" s="262" t="s">
        <v>696</v>
      </c>
      <c r="IM1" s="262" t="s">
        <v>790</v>
      </c>
      <c r="IN1" s="262" t="s">
        <v>791</v>
      </c>
      <c r="IO1" s="262" t="s">
        <v>697</v>
      </c>
      <c r="IP1" s="262" t="s">
        <v>471</v>
      </c>
      <c r="IQ1" s="262" t="s">
        <v>472</v>
      </c>
      <c r="IR1" s="262" t="s">
        <v>473</v>
      </c>
      <c r="IS1" s="262" t="s">
        <v>474</v>
      </c>
      <c r="IT1" s="262" t="s">
        <v>475</v>
      </c>
      <c r="IU1" s="262" t="s">
        <v>476</v>
      </c>
      <c r="IV1" s="262" t="s">
        <v>477</v>
      </c>
      <c r="IW1" s="265" t="s">
        <v>478</v>
      </c>
      <c r="IX1" s="262" t="s">
        <v>792</v>
      </c>
      <c r="IY1" s="262" t="s">
        <v>479</v>
      </c>
      <c r="IZ1" s="262" t="s">
        <v>698</v>
      </c>
      <c r="JA1" s="262" t="s">
        <v>480</v>
      </c>
      <c r="JB1" s="262" t="s">
        <v>699</v>
      </c>
      <c r="JC1" s="262" t="s">
        <v>700</v>
      </c>
      <c r="JD1" s="262" t="s">
        <v>481</v>
      </c>
      <c r="JE1" s="262" t="s">
        <v>482</v>
      </c>
      <c r="JF1" s="262" t="s">
        <v>483</v>
      </c>
      <c r="JG1" s="262" t="s">
        <v>484</v>
      </c>
      <c r="JH1" s="262" t="s">
        <v>485</v>
      </c>
      <c r="JI1" s="262" t="s">
        <v>486</v>
      </c>
      <c r="JJ1" s="262" t="s">
        <v>487</v>
      </c>
      <c r="JK1" s="262" t="s">
        <v>488</v>
      </c>
      <c r="JL1" s="262" t="s">
        <v>489</v>
      </c>
      <c r="JM1" s="262" t="s">
        <v>490</v>
      </c>
      <c r="JN1" s="262" t="s">
        <v>3483</v>
      </c>
      <c r="JO1" s="262" t="s">
        <v>491</v>
      </c>
      <c r="JP1" s="262" t="s">
        <v>492</v>
      </c>
      <c r="JQ1" s="262" t="s">
        <v>493</v>
      </c>
      <c r="JR1" s="262" t="s">
        <v>95</v>
      </c>
      <c r="JS1" s="262" t="s">
        <v>96</v>
      </c>
      <c r="JT1" s="262" t="s">
        <v>97</v>
      </c>
      <c r="JU1" s="262" t="s">
        <v>98</v>
      </c>
      <c r="JV1" s="262" t="s">
        <v>99</v>
      </c>
      <c r="JW1" s="262" t="s">
        <v>100</v>
      </c>
      <c r="JX1" s="262" t="s">
        <v>101</v>
      </c>
      <c r="JY1" s="262" t="s">
        <v>617</v>
      </c>
      <c r="JZ1" s="262" t="s">
        <v>102</v>
      </c>
      <c r="KA1" s="262" t="s">
        <v>618</v>
      </c>
      <c r="KB1" s="262" t="s">
        <v>619</v>
      </c>
      <c r="KC1" s="262" t="s">
        <v>701</v>
      </c>
      <c r="KD1" s="262" t="s">
        <v>702</v>
      </c>
      <c r="KE1" s="262" t="s">
        <v>703</v>
      </c>
      <c r="KF1" s="262" t="s">
        <v>704</v>
      </c>
      <c r="KG1" s="262" t="s">
        <v>620</v>
      </c>
    </row>
    <row r="2" spans="1:293" x14ac:dyDescent="0.25">
      <c r="A2" s="164" t="s">
        <v>3484</v>
      </c>
      <c r="B2" s="164" t="s">
        <v>3485</v>
      </c>
      <c r="C2" s="164" t="s">
        <v>3486</v>
      </c>
      <c r="D2" s="164" t="s">
        <v>193</v>
      </c>
      <c r="E2" s="166"/>
      <c r="F2" s="164">
        <v>338050936299154</v>
      </c>
      <c r="G2" s="164" t="s">
        <v>193</v>
      </c>
      <c r="H2" s="164" t="s">
        <v>3486</v>
      </c>
      <c r="I2" s="164" t="s">
        <v>133</v>
      </c>
      <c r="J2" s="164" t="s">
        <v>193</v>
      </c>
      <c r="K2" s="164" t="s">
        <v>134</v>
      </c>
      <c r="L2" s="164" t="s">
        <v>133</v>
      </c>
      <c r="M2" s="164" t="s">
        <v>133</v>
      </c>
      <c r="N2" s="164" t="s">
        <v>135</v>
      </c>
      <c r="O2" s="164" t="s">
        <v>193</v>
      </c>
      <c r="P2" s="164" t="s">
        <v>201</v>
      </c>
      <c r="Q2" s="164" t="s">
        <v>135</v>
      </c>
      <c r="R2" s="164" t="s">
        <v>135</v>
      </c>
      <c r="S2" s="164" t="s">
        <v>117</v>
      </c>
      <c r="T2" s="164" t="s">
        <v>136</v>
      </c>
      <c r="U2" s="164" t="s">
        <v>137</v>
      </c>
      <c r="V2" s="164" t="s">
        <v>136</v>
      </c>
      <c r="W2" s="164" t="s">
        <v>132</v>
      </c>
      <c r="X2" s="164" t="s">
        <v>205</v>
      </c>
      <c r="Y2" s="164" t="s">
        <v>132</v>
      </c>
      <c r="Z2" s="164" t="s">
        <v>138</v>
      </c>
      <c r="AA2" s="164" t="s">
        <v>193</v>
      </c>
      <c r="AB2" s="164" t="s">
        <v>568</v>
      </c>
      <c r="AC2" s="164" t="s">
        <v>138</v>
      </c>
      <c r="AD2" s="164" t="s">
        <v>138</v>
      </c>
      <c r="AE2" s="164" t="s">
        <v>139</v>
      </c>
      <c r="AF2" s="164" t="s">
        <v>193</v>
      </c>
      <c r="AG2" s="164" t="s">
        <v>140</v>
      </c>
      <c r="AH2" s="164" t="s">
        <v>139</v>
      </c>
      <c r="AI2" s="164" t="s">
        <v>139</v>
      </c>
      <c r="AJ2" s="164" t="s">
        <v>494</v>
      </c>
      <c r="AK2" s="164" t="s">
        <v>511</v>
      </c>
      <c r="AL2" s="164" t="s">
        <v>109</v>
      </c>
      <c r="AM2" s="164" t="s">
        <v>193</v>
      </c>
      <c r="AN2" s="164" t="s">
        <v>109</v>
      </c>
      <c r="AO2" s="164" t="s">
        <v>193</v>
      </c>
      <c r="AP2" s="164" t="s">
        <v>500</v>
      </c>
      <c r="AQ2" s="166"/>
      <c r="AR2" s="166"/>
      <c r="AS2" s="164" t="s">
        <v>193</v>
      </c>
      <c r="AT2" s="164" t="s">
        <v>193</v>
      </c>
      <c r="AU2" s="164" t="s">
        <v>193</v>
      </c>
      <c r="AV2" s="164" t="s">
        <v>193</v>
      </c>
      <c r="AW2" s="164" t="s">
        <v>193</v>
      </c>
      <c r="AX2" s="164" t="s">
        <v>193</v>
      </c>
      <c r="AY2" s="164" t="s">
        <v>193</v>
      </c>
      <c r="AZ2" s="164" t="s">
        <v>193</v>
      </c>
      <c r="BA2" s="164" t="s">
        <v>193</v>
      </c>
      <c r="BB2" s="164" t="s">
        <v>193</v>
      </c>
      <c r="BC2" s="164" t="s">
        <v>193</v>
      </c>
      <c r="BD2" s="164" t="s">
        <v>193</v>
      </c>
      <c r="BE2" s="164" t="s">
        <v>193</v>
      </c>
      <c r="BF2" s="164" t="s">
        <v>193</v>
      </c>
      <c r="BG2" s="164" t="s">
        <v>193</v>
      </c>
      <c r="BH2" s="164" t="s">
        <v>193</v>
      </c>
      <c r="BI2" s="164" t="s">
        <v>193</v>
      </c>
      <c r="BJ2" s="164" t="s">
        <v>193</v>
      </c>
      <c r="BK2" s="164" t="s">
        <v>193</v>
      </c>
      <c r="BL2" s="164" t="s">
        <v>193</v>
      </c>
      <c r="BM2" s="164" t="s">
        <v>193</v>
      </c>
      <c r="BN2" s="164" t="s">
        <v>193</v>
      </c>
      <c r="BO2" s="164" t="s">
        <v>193</v>
      </c>
      <c r="BP2" s="164" t="s">
        <v>193</v>
      </c>
      <c r="BQ2" s="164" t="s">
        <v>193</v>
      </c>
      <c r="BR2" s="164" t="s">
        <v>193</v>
      </c>
      <c r="BS2" s="164" t="s">
        <v>193</v>
      </c>
      <c r="BT2" s="164" t="s">
        <v>193</v>
      </c>
      <c r="BU2" s="164" t="s">
        <v>193</v>
      </c>
      <c r="BV2" s="164" t="s">
        <v>193</v>
      </c>
      <c r="BW2" s="164" t="s">
        <v>193</v>
      </c>
      <c r="BX2" s="164" t="s">
        <v>193</v>
      </c>
      <c r="BY2" s="164" t="s">
        <v>193</v>
      </c>
      <c r="BZ2" s="164" t="s">
        <v>193</v>
      </c>
      <c r="CA2" s="164" t="s">
        <v>193</v>
      </c>
      <c r="CB2" s="164" t="s">
        <v>193</v>
      </c>
      <c r="CC2" s="164" t="s">
        <v>193</v>
      </c>
      <c r="CD2" s="164" t="s">
        <v>193</v>
      </c>
      <c r="CE2" s="164" t="s">
        <v>193</v>
      </c>
      <c r="CF2" s="164" t="s">
        <v>193</v>
      </c>
      <c r="CG2" s="164" t="s">
        <v>193</v>
      </c>
      <c r="CH2" s="164" t="s">
        <v>193</v>
      </c>
      <c r="CI2" s="164" t="s">
        <v>193</v>
      </c>
      <c r="CJ2" s="164" t="s">
        <v>193</v>
      </c>
      <c r="CK2" s="164" t="s">
        <v>193</v>
      </c>
      <c r="CL2" s="164" t="s">
        <v>193</v>
      </c>
      <c r="CM2" s="164" t="s">
        <v>193</v>
      </c>
      <c r="CN2" s="164" t="s">
        <v>193</v>
      </c>
      <c r="CO2" s="164" t="s">
        <v>193</v>
      </c>
      <c r="CP2" s="164" t="s">
        <v>193</v>
      </c>
      <c r="CQ2" s="164" t="s">
        <v>193</v>
      </c>
      <c r="CR2" s="164" t="s">
        <v>193</v>
      </c>
      <c r="CS2" s="164" t="s">
        <v>193</v>
      </c>
      <c r="CT2" s="164" t="s">
        <v>193</v>
      </c>
      <c r="CU2" s="164" t="s">
        <v>193</v>
      </c>
      <c r="CV2" s="164" t="s">
        <v>193</v>
      </c>
      <c r="CW2" s="164" t="s">
        <v>193</v>
      </c>
      <c r="CX2" s="164" t="s">
        <v>193</v>
      </c>
      <c r="CY2" s="164" t="s">
        <v>193</v>
      </c>
      <c r="CZ2" s="164" t="s">
        <v>193</v>
      </c>
      <c r="DA2" s="164" t="s">
        <v>193</v>
      </c>
      <c r="DB2" s="164" t="s">
        <v>193</v>
      </c>
      <c r="DC2" s="164" t="s">
        <v>193</v>
      </c>
      <c r="DD2" s="164" t="s">
        <v>193</v>
      </c>
      <c r="DE2" s="164" t="s">
        <v>193</v>
      </c>
      <c r="DF2" s="164" t="s">
        <v>193</v>
      </c>
      <c r="DG2" s="164" t="s">
        <v>193</v>
      </c>
      <c r="DH2" s="164" t="s">
        <v>193</v>
      </c>
      <c r="DI2" s="164" t="s">
        <v>193</v>
      </c>
      <c r="DJ2" s="164" t="s">
        <v>193</v>
      </c>
      <c r="DK2" s="164" t="s">
        <v>193</v>
      </c>
      <c r="DL2" s="164" t="s">
        <v>193</v>
      </c>
      <c r="DM2" s="164" t="s">
        <v>193</v>
      </c>
      <c r="DN2" s="164" t="s">
        <v>193</v>
      </c>
      <c r="DO2" s="164" t="s">
        <v>193</v>
      </c>
      <c r="DP2" s="164" t="s">
        <v>193</v>
      </c>
      <c r="DQ2" s="164" t="s">
        <v>193</v>
      </c>
      <c r="DR2" s="164" t="s">
        <v>193</v>
      </c>
      <c r="DS2" s="164" t="s">
        <v>193</v>
      </c>
      <c r="DT2" s="164" t="s">
        <v>193</v>
      </c>
      <c r="DU2" s="164" t="s">
        <v>193</v>
      </c>
      <c r="DV2" s="164" t="s">
        <v>193</v>
      </c>
      <c r="DW2" s="164" t="s">
        <v>193</v>
      </c>
      <c r="DX2" s="164" t="s">
        <v>193</v>
      </c>
      <c r="DY2" s="164" t="s">
        <v>193</v>
      </c>
      <c r="DZ2" s="164" t="s">
        <v>193</v>
      </c>
      <c r="EA2" s="164" t="s">
        <v>193</v>
      </c>
      <c r="EB2" s="164" t="s">
        <v>193</v>
      </c>
      <c r="EC2" s="164" t="s">
        <v>193</v>
      </c>
      <c r="ED2" s="164" t="s">
        <v>193</v>
      </c>
      <c r="EE2" s="164" t="s">
        <v>193</v>
      </c>
      <c r="EF2" s="164" t="s">
        <v>193</v>
      </c>
      <c r="EG2" s="164" t="s">
        <v>193</v>
      </c>
      <c r="EH2" s="164" t="s">
        <v>193</v>
      </c>
      <c r="EI2" s="164" t="s">
        <v>193</v>
      </c>
      <c r="EJ2" s="164" t="s">
        <v>193</v>
      </c>
      <c r="EK2" s="164" t="s">
        <v>193</v>
      </c>
      <c r="EL2" s="164" t="s">
        <v>193</v>
      </c>
      <c r="EM2" s="164" t="s">
        <v>193</v>
      </c>
      <c r="EN2" s="164" t="s">
        <v>193</v>
      </c>
      <c r="EO2" s="164" t="s">
        <v>193</v>
      </c>
      <c r="EP2" s="164" t="s">
        <v>193</v>
      </c>
      <c r="EQ2" s="164" t="s">
        <v>193</v>
      </c>
      <c r="ER2" s="164" t="s">
        <v>193</v>
      </c>
      <c r="ES2" s="164" t="s">
        <v>193</v>
      </c>
      <c r="ET2" s="164" t="s">
        <v>193</v>
      </c>
      <c r="EU2" s="164" t="s">
        <v>193</v>
      </c>
      <c r="EV2" s="164" t="s">
        <v>193</v>
      </c>
      <c r="EW2" s="164" t="s">
        <v>193</v>
      </c>
      <c r="EX2" s="164" t="s">
        <v>193</v>
      </c>
      <c r="EY2" s="164" t="s">
        <v>193</v>
      </c>
      <c r="EZ2" s="164" t="s">
        <v>193</v>
      </c>
      <c r="FA2" s="164" t="s">
        <v>193</v>
      </c>
      <c r="FB2" s="164" t="s">
        <v>193</v>
      </c>
      <c r="FC2" s="164" t="s">
        <v>193</v>
      </c>
      <c r="FD2" s="164" t="s">
        <v>193</v>
      </c>
      <c r="FE2" s="164" t="s">
        <v>193</v>
      </c>
      <c r="FF2" s="164" t="s">
        <v>193</v>
      </c>
      <c r="FG2" s="164" t="s">
        <v>193</v>
      </c>
      <c r="FH2" s="164" t="s">
        <v>193</v>
      </c>
      <c r="FI2" s="164" t="s">
        <v>193</v>
      </c>
      <c r="FJ2" s="164" t="s">
        <v>193</v>
      </c>
      <c r="FK2" s="164" t="s">
        <v>193</v>
      </c>
      <c r="FL2" s="164" t="s">
        <v>193</v>
      </c>
      <c r="FM2" s="164" t="s">
        <v>193</v>
      </c>
      <c r="FN2" s="164" t="s">
        <v>193</v>
      </c>
      <c r="FO2" s="164" t="s">
        <v>193</v>
      </c>
      <c r="FP2" s="164" t="s">
        <v>193</v>
      </c>
      <c r="FQ2" s="164" t="s">
        <v>193</v>
      </c>
      <c r="FR2" s="164" t="s">
        <v>193</v>
      </c>
      <c r="FS2" s="164" t="s">
        <v>193</v>
      </c>
      <c r="FT2" s="164" t="s">
        <v>193</v>
      </c>
      <c r="FU2" s="164" t="s">
        <v>193</v>
      </c>
      <c r="FV2" s="164" t="s">
        <v>193</v>
      </c>
      <c r="FW2" s="164" t="s">
        <v>193</v>
      </c>
      <c r="FX2" s="164" t="s">
        <v>193</v>
      </c>
      <c r="FY2" s="164" t="s">
        <v>193</v>
      </c>
      <c r="FZ2" s="164" t="s">
        <v>193</v>
      </c>
      <c r="GA2" s="164" t="s">
        <v>193</v>
      </c>
      <c r="GB2" s="164" t="s">
        <v>193</v>
      </c>
      <c r="GC2" s="164" t="s">
        <v>193</v>
      </c>
      <c r="GD2" s="164" t="s">
        <v>193</v>
      </c>
      <c r="GE2" s="164" t="s">
        <v>193</v>
      </c>
      <c r="GF2" s="164" t="s">
        <v>193</v>
      </c>
      <c r="GG2" s="164" t="s">
        <v>193</v>
      </c>
      <c r="GH2" s="164" t="s">
        <v>193</v>
      </c>
      <c r="GI2" s="164" t="s">
        <v>193</v>
      </c>
      <c r="GJ2" s="164" t="s">
        <v>193</v>
      </c>
      <c r="GK2" s="164" t="s">
        <v>193</v>
      </c>
      <c r="GL2" s="164" t="s">
        <v>193</v>
      </c>
      <c r="GM2" s="164" t="s">
        <v>193</v>
      </c>
      <c r="GN2" s="164" t="s">
        <v>193</v>
      </c>
      <c r="GO2" s="164" t="s">
        <v>193</v>
      </c>
      <c r="GP2" s="164" t="s">
        <v>193</v>
      </c>
      <c r="GQ2" s="164" t="s">
        <v>193</v>
      </c>
      <c r="GR2" s="164" t="s">
        <v>193</v>
      </c>
      <c r="GS2" s="164" t="s">
        <v>193</v>
      </c>
      <c r="GT2" s="164" t="s">
        <v>193</v>
      </c>
      <c r="GU2" s="164" t="s">
        <v>193</v>
      </c>
      <c r="GV2" s="164" t="s">
        <v>193</v>
      </c>
      <c r="GW2" s="164" t="s">
        <v>193</v>
      </c>
      <c r="GX2" s="164" t="s">
        <v>193</v>
      </c>
      <c r="GY2" s="164" t="s">
        <v>193</v>
      </c>
      <c r="GZ2" s="164" t="s">
        <v>193</v>
      </c>
      <c r="HA2" s="164" t="s">
        <v>193</v>
      </c>
      <c r="HB2" s="164" t="s">
        <v>193</v>
      </c>
      <c r="HC2" s="164" t="s">
        <v>193</v>
      </c>
      <c r="HD2" s="164" t="s">
        <v>193</v>
      </c>
      <c r="HE2" s="164" t="s">
        <v>193</v>
      </c>
      <c r="HF2" s="164" t="s">
        <v>193</v>
      </c>
      <c r="HG2" s="164" t="s">
        <v>193</v>
      </c>
      <c r="HH2" s="164" t="s">
        <v>193</v>
      </c>
      <c r="HI2" s="164" t="s">
        <v>193</v>
      </c>
      <c r="HJ2" s="164" t="s">
        <v>193</v>
      </c>
      <c r="HK2" s="164" t="s">
        <v>193</v>
      </c>
      <c r="HL2" s="164" t="s">
        <v>193</v>
      </c>
      <c r="HM2" s="164" t="s">
        <v>193</v>
      </c>
      <c r="HN2" s="164" t="s">
        <v>193</v>
      </c>
      <c r="HO2" s="164" t="s">
        <v>193</v>
      </c>
      <c r="HP2" s="164" t="s">
        <v>193</v>
      </c>
      <c r="HQ2" s="164" t="s">
        <v>193</v>
      </c>
      <c r="HR2" s="164" t="s">
        <v>193</v>
      </c>
      <c r="HS2" s="164" t="s">
        <v>193</v>
      </c>
      <c r="HT2" s="164" t="s">
        <v>193</v>
      </c>
      <c r="HU2" s="164" t="s">
        <v>193</v>
      </c>
      <c r="HV2" s="164" t="s">
        <v>193</v>
      </c>
      <c r="HW2" s="164" t="s">
        <v>193</v>
      </c>
      <c r="HX2" s="164" t="s">
        <v>193</v>
      </c>
      <c r="HY2" s="164" t="s">
        <v>193</v>
      </c>
      <c r="HZ2" s="164" t="s">
        <v>193</v>
      </c>
      <c r="IA2" s="164" t="s">
        <v>193</v>
      </c>
      <c r="IB2" s="164" t="s">
        <v>193</v>
      </c>
      <c r="IC2" s="164" t="s">
        <v>109</v>
      </c>
      <c r="ID2" s="164" t="s">
        <v>193</v>
      </c>
      <c r="IE2" s="164" t="s">
        <v>512</v>
      </c>
      <c r="IF2" s="164" t="s">
        <v>193</v>
      </c>
      <c r="IG2" s="164" t="s">
        <v>3297</v>
      </c>
      <c r="IH2" s="164" t="s">
        <v>193</v>
      </c>
      <c r="II2" s="164" t="s">
        <v>522</v>
      </c>
      <c r="IJ2" s="164" t="s">
        <v>3298</v>
      </c>
      <c r="IK2" s="164" t="s">
        <v>3298</v>
      </c>
      <c r="IL2" s="164" t="s">
        <v>803</v>
      </c>
      <c r="IM2" s="164" t="s">
        <v>193</v>
      </c>
      <c r="IN2" s="164" t="s">
        <v>3287</v>
      </c>
      <c r="IO2" s="164" t="s">
        <v>804</v>
      </c>
      <c r="IP2" s="164" t="s">
        <v>805</v>
      </c>
      <c r="IQ2" s="164" t="s">
        <v>806</v>
      </c>
      <c r="IR2" s="164" t="s">
        <v>193</v>
      </c>
      <c r="IS2" s="164" t="s">
        <v>193</v>
      </c>
      <c r="IT2" s="164" t="s">
        <v>193</v>
      </c>
      <c r="IU2" s="164" t="s">
        <v>193</v>
      </c>
      <c r="IV2" s="164" t="s">
        <v>193</v>
      </c>
      <c r="IW2" s="164">
        <v>1</v>
      </c>
      <c r="IX2" s="164">
        <v>0.2</v>
      </c>
      <c r="IY2" s="164" t="s">
        <v>193</v>
      </c>
      <c r="IZ2" s="164" t="s">
        <v>156</v>
      </c>
      <c r="JA2" s="164">
        <v>0.2</v>
      </c>
      <c r="JB2" s="164" t="s">
        <v>109</v>
      </c>
      <c r="JC2" s="164" t="s">
        <v>193</v>
      </c>
      <c r="JD2" s="164" t="s">
        <v>114</v>
      </c>
      <c r="JE2" s="164" t="s">
        <v>193</v>
      </c>
      <c r="JF2" s="164" t="s">
        <v>193</v>
      </c>
      <c r="JG2" s="164" t="s">
        <v>193</v>
      </c>
      <c r="JH2" s="164" t="s">
        <v>193</v>
      </c>
      <c r="JI2" s="164" t="s">
        <v>193</v>
      </c>
      <c r="JJ2" s="164" t="s">
        <v>193</v>
      </c>
      <c r="JK2" s="164" t="s">
        <v>193</v>
      </c>
      <c r="JL2" s="164" t="s">
        <v>193</v>
      </c>
      <c r="JM2" s="164" t="s">
        <v>193</v>
      </c>
      <c r="JN2" s="164" t="s">
        <v>193</v>
      </c>
      <c r="JO2" s="164" t="s">
        <v>193</v>
      </c>
      <c r="JP2" s="164" t="s">
        <v>193</v>
      </c>
      <c r="JQ2" s="164" t="s">
        <v>193</v>
      </c>
      <c r="JR2" s="166"/>
      <c r="JS2" s="166"/>
      <c r="JT2" s="166"/>
      <c r="JU2" s="166"/>
      <c r="JV2" s="166"/>
      <c r="JW2" s="164" t="s">
        <v>193</v>
      </c>
      <c r="JX2" s="164" t="s">
        <v>193</v>
      </c>
      <c r="JY2" s="164">
        <v>189176401</v>
      </c>
      <c r="JZ2" s="164" t="s">
        <v>3487</v>
      </c>
      <c r="KA2" s="164" t="s">
        <v>3488</v>
      </c>
      <c r="KB2" s="164" t="s">
        <v>193</v>
      </c>
      <c r="KC2" s="164" t="s">
        <v>705</v>
      </c>
      <c r="KD2" s="164" t="s">
        <v>706</v>
      </c>
      <c r="KE2" s="164" t="s">
        <v>621</v>
      </c>
      <c r="KF2" s="164" t="s">
        <v>193</v>
      </c>
      <c r="KG2" s="164">
        <v>1</v>
      </c>
    </row>
    <row r="3" spans="1:293" x14ac:dyDescent="0.25">
      <c r="A3" s="164" t="s">
        <v>3489</v>
      </c>
      <c r="B3" s="164" t="s">
        <v>3490</v>
      </c>
      <c r="C3" s="164" t="s">
        <v>3486</v>
      </c>
      <c r="D3" s="164" t="s">
        <v>193</v>
      </c>
      <c r="E3" s="166"/>
      <c r="F3" s="164">
        <v>338050936299154</v>
      </c>
      <c r="G3" s="164" t="s">
        <v>193</v>
      </c>
      <c r="H3" s="164" t="s">
        <v>3486</v>
      </c>
      <c r="I3" s="164" t="s">
        <v>133</v>
      </c>
      <c r="J3" s="164" t="s">
        <v>193</v>
      </c>
      <c r="K3" s="164" t="s">
        <v>134</v>
      </c>
      <c r="L3" s="164" t="s">
        <v>133</v>
      </c>
      <c r="M3" s="164" t="s">
        <v>133</v>
      </c>
      <c r="N3" s="164" t="s">
        <v>135</v>
      </c>
      <c r="O3" s="164" t="s">
        <v>193</v>
      </c>
      <c r="P3" s="164" t="s">
        <v>201</v>
      </c>
      <c r="Q3" s="164" t="s">
        <v>135</v>
      </c>
      <c r="R3" s="164" t="s">
        <v>135</v>
      </c>
      <c r="S3" s="164" t="s">
        <v>117</v>
      </c>
      <c r="T3" s="164" t="s">
        <v>136</v>
      </c>
      <c r="U3" s="164" t="s">
        <v>137</v>
      </c>
      <c r="V3" s="164" t="s">
        <v>136</v>
      </c>
      <c r="W3" s="164" t="s">
        <v>132</v>
      </c>
      <c r="X3" s="164" t="s">
        <v>205</v>
      </c>
      <c r="Y3" s="164" t="s">
        <v>132</v>
      </c>
      <c r="Z3" s="164" t="s">
        <v>138</v>
      </c>
      <c r="AA3" s="164" t="s">
        <v>193</v>
      </c>
      <c r="AB3" s="164" t="s">
        <v>568</v>
      </c>
      <c r="AC3" s="164" t="s">
        <v>138</v>
      </c>
      <c r="AD3" s="164" t="s">
        <v>138</v>
      </c>
      <c r="AE3" s="164" t="s">
        <v>139</v>
      </c>
      <c r="AF3" s="164" t="s">
        <v>193</v>
      </c>
      <c r="AG3" s="164" t="s">
        <v>140</v>
      </c>
      <c r="AH3" s="164" t="s">
        <v>139</v>
      </c>
      <c r="AI3" s="164" t="s">
        <v>139</v>
      </c>
      <c r="AJ3" s="164" t="s">
        <v>494</v>
      </c>
      <c r="AK3" s="164" t="s">
        <v>511</v>
      </c>
      <c r="AL3" s="164" t="s">
        <v>109</v>
      </c>
      <c r="AM3" s="164" t="s">
        <v>193</v>
      </c>
      <c r="AN3" s="164" t="s">
        <v>109</v>
      </c>
      <c r="AO3" s="164" t="s">
        <v>193</v>
      </c>
      <c r="AP3" s="164" t="s">
        <v>496</v>
      </c>
      <c r="AQ3" s="166"/>
      <c r="AR3" s="166"/>
      <c r="AS3" s="164" t="s">
        <v>193</v>
      </c>
      <c r="AT3" s="164" t="s">
        <v>193</v>
      </c>
      <c r="AU3" s="164" t="s">
        <v>193</v>
      </c>
      <c r="AV3" s="164" t="s">
        <v>193</v>
      </c>
      <c r="AW3" s="164" t="s">
        <v>193</v>
      </c>
      <c r="AX3" s="164" t="s">
        <v>193</v>
      </c>
      <c r="AY3" s="164" t="s">
        <v>193</v>
      </c>
      <c r="AZ3" s="164" t="s">
        <v>193</v>
      </c>
      <c r="BA3" s="164" t="s">
        <v>193</v>
      </c>
      <c r="BB3" s="164" t="s">
        <v>193</v>
      </c>
      <c r="BC3" s="164" t="s">
        <v>193</v>
      </c>
      <c r="BD3" s="164" t="s">
        <v>193</v>
      </c>
      <c r="BE3" s="164" t="s">
        <v>193</v>
      </c>
      <c r="BF3" s="164" t="s">
        <v>193</v>
      </c>
      <c r="BG3" s="164" t="s">
        <v>193</v>
      </c>
      <c r="BH3" s="164" t="s">
        <v>193</v>
      </c>
      <c r="BI3" s="164" t="s">
        <v>193</v>
      </c>
      <c r="BJ3" s="164" t="s">
        <v>193</v>
      </c>
      <c r="BK3" s="164" t="s">
        <v>193</v>
      </c>
      <c r="BL3" s="164" t="s">
        <v>193</v>
      </c>
      <c r="BM3" s="164" t="s">
        <v>193</v>
      </c>
      <c r="BN3" s="164" t="s">
        <v>193</v>
      </c>
      <c r="BO3" s="164" t="s">
        <v>193</v>
      </c>
      <c r="BP3" s="164" t="s">
        <v>193</v>
      </c>
      <c r="BQ3" s="164" t="s">
        <v>193</v>
      </c>
      <c r="BR3" s="164" t="s">
        <v>193</v>
      </c>
      <c r="BS3" s="164" t="s">
        <v>193</v>
      </c>
      <c r="BT3" s="164" t="s">
        <v>193</v>
      </c>
      <c r="BU3" s="164" t="s">
        <v>193</v>
      </c>
      <c r="BV3" s="164" t="s">
        <v>193</v>
      </c>
      <c r="BW3" s="164" t="s">
        <v>193</v>
      </c>
      <c r="BX3" s="164" t="s">
        <v>193</v>
      </c>
      <c r="BY3" s="164" t="s">
        <v>193</v>
      </c>
      <c r="BZ3" s="164" t="s">
        <v>193</v>
      </c>
      <c r="CA3" s="164" t="s">
        <v>193</v>
      </c>
      <c r="CB3" s="164" t="s">
        <v>193</v>
      </c>
      <c r="CC3" s="164" t="s">
        <v>193</v>
      </c>
      <c r="CD3" s="164" t="s">
        <v>193</v>
      </c>
      <c r="CE3" s="164" t="s">
        <v>193</v>
      </c>
      <c r="CF3" s="164" t="s">
        <v>193</v>
      </c>
      <c r="CG3" s="164" t="s">
        <v>193</v>
      </c>
      <c r="CH3" s="164" t="s">
        <v>193</v>
      </c>
      <c r="CI3" s="164" t="s">
        <v>193</v>
      </c>
      <c r="CJ3" s="164" t="s">
        <v>193</v>
      </c>
      <c r="CK3" s="164" t="s">
        <v>193</v>
      </c>
      <c r="CL3" s="164" t="s">
        <v>193</v>
      </c>
      <c r="CM3" s="164" t="s">
        <v>193</v>
      </c>
      <c r="CN3" s="164" t="s">
        <v>193</v>
      </c>
      <c r="CO3" s="164" t="s">
        <v>193</v>
      </c>
      <c r="CP3" s="164" t="s">
        <v>193</v>
      </c>
      <c r="CQ3" s="164" t="s">
        <v>193</v>
      </c>
      <c r="CR3" s="164" t="s">
        <v>193</v>
      </c>
      <c r="CS3" s="164" t="s">
        <v>193</v>
      </c>
      <c r="CT3" s="164" t="s">
        <v>193</v>
      </c>
      <c r="CU3" s="164" t="s">
        <v>193</v>
      </c>
      <c r="CV3" s="164" t="s">
        <v>193</v>
      </c>
      <c r="CW3" s="164" t="s">
        <v>193</v>
      </c>
      <c r="CX3" s="164" t="s">
        <v>193</v>
      </c>
      <c r="CY3" s="164" t="s">
        <v>193</v>
      </c>
      <c r="CZ3" s="164" t="s">
        <v>193</v>
      </c>
      <c r="DA3" s="164" t="s">
        <v>193</v>
      </c>
      <c r="DB3" s="164" t="s">
        <v>193</v>
      </c>
      <c r="DC3" s="164" t="s">
        <v>193</v>
      </c>
      <c r="DD3" s="164" t="s">
        <v>193</v>
      </c>
      <c r="DE3" s="164" t="s">
        <v>193</v>
      </c>
      <c r="DF3" s="164" t="s">
        <v>193</v>
      </c>
      <c r="DG3" s="164" t="s">
        <v>193</v>
      </c>
      <c r="DH3" s="164" t="s">
        <v>193</v>
      </c>
      <c r="DI3" s="164" t="s">
        <v>193</v>
      </c>
      <c r="DJ3" s="164" t="s">
        <v>193</v>
      </c>
      <c r="DK3" s="164" t="s">
        <v>193</v>
      </c>
      <c r="DL3" s="164" t="s">
        <v>193</v>
      </c>
      <c r="DM3" s="164" t="s">
        <v>193</v>
      </c>
      <c r="DN3" s="164" t="s">
        <v>193</v>
      </c>
      <c r="DO3" s="164" t="s">
        <v>193</v>
      </c>
      <c r="DP3" s="164" t="s">
        <v>193</v>
      </c>
      <c r="DQ3" s="164" t="s">
        <v>193</v>
      </c>
      <c r="DR3" s="164" t="s">
        <v>193</v>
      </c>
      <c r="DS3" s="164" t="s">
        <v>193</v>
      </c>
      <c r="DT3" s="164" t="s">
        <v>193</v>
      </c>
      <c r="DU3" s="164" t="s">
        <v>193</v>
      </c>
      <c r="DV3" s="164" t="s">
        <v>193</v>
      </c>
      <c r="DW3" s="164" t="s">
        <v>193</v>
      </c>
      <c r="DX3" s="164" t="s">
        <v>193</v>
      </c>
      <c r="DY3" s="164" t="s">
        <v>193</v>
      </c>
      <c r="DZ3" s="164" t="s">
        <v>193</v>
      </c>
      <c r="EA3" s="164" t="s">
        <v>193</v>
      </c>
      <c r="EB3" s="164" t="s">
        <v>193</v>
      </c>
      <c r="EC3" s="164" t="s">
        <v>193</v>
      </c>
      <c r="ED3" s="164" t="s">
        <v>193</v>
      </c>
      <c r="EE3" s="164" t="s">
        <v>193</v>
      </c>
      <c r="EF3" s="164" t="s">
        <v>193</v>
      </c>
      <c r="EG3" s="164" t="s">
        <v>193</v>
      </c>
      <c r="EH3" s="164" t="s">
        <v>193</v>
      </c>
      <c r="EI3" s="164" t="s">
        <v>193</v>
      </c>
      <c r="EJ3" s="164" t="s">
        <v>193</v>
      </c>
      <c r="EK3" s="164" t="s">
        <v>193</v>
      </c>
      <c r="EL3" s="164" t="s">
        <v>193</v>
      </c>
      <c r="EM3" s="164" t="s">
        <v>193</v>
      </c>
      <c r="EN3" s="164" t="s">
        <v>193</v>
      </c>
      <c r="EO3" s="164" t="s">
        <v>193</v>
      </c>
      <c r="EP3" s="164" t="s">
        <v>193</v>
      </c>
      <c r="EQ3" s="164" t="s">
        <v>193</v>
      </c>
      <c r="ER3" s="164" t="s">
        <v>193</v>
      </c>
      <c r="ES3" s="164" t="s">
        <v>193</v>
      </c>
      <c r="ET3" s="164" t="s">
        <v>193</v>
      </c>
      <c r="EU3" s="164" t="s">
        <v>193</v>
      </c>
      <c r="EV3" s="164" t="s">
        <v>193</v>
      </c>
      <c r="EW3" s="164" t="s">
        <v>193</v>
      </c>
      <c r="EX3" s="164" t="s">
        <v>193</v>
      </c>
      <c r="EY3" s="164" t="s">
        <v>193</v>
      </c>
      <c r="EZ3" s="164" t="s">
        <v>193</v>
      </c>
      <c r="FA3" s="164" t="s">
        <v>193</v>
      </c>
      <c r="FB3" s="164" t="s">
        <v>193</v>
      </c>
      <c r="FC3" s="164" t="s">
        <v>193</v>
      </c>
      <c r="FD3" s="164" t="s">
        <v>193</v>
      </c>
      <c r="FE3" s="164" t="s">
        <v>193</v>
      </c>
      <c r="FF3" s="164" t="s">
        <v>193</v>
      </c>
      <c r="FG3" s="164" t="s">
        <v>193</v>
      </c>
      <c r="FH3" s="164" t="s">
        <v>193</v>
      </c>
      <c r="FI3" s="164" t="s">
        <v>193</v>
      </c>
      <c r="FJ3" s="164" t="s">
        <v>193</v>
      </c>
      <c r="FK3" s="164" t="s">
        <v>193</v>
      </c>
      <c r="FL3" s="164" t="s">
        <v>193</v>
      </c>
      <c r="FM3" s="164" t="s">
        <v>193</v>
      </c>
      <c r="FN3" s="164" t="s">
        <v>193</v>
      </c>
      <c r="FO3" s="164" t="s">
        <v>193</v>
      </c>
      <c r="FP3" s="164" t="s">
        <v>193</v>
      </c>
      <c r="FQ3" s="164" t="s">
        <v>193</v>
      </c>
      <c r="FR3" s="164" t="s">
        <v>193</v>
      </c>
      <c r="FS3" s="164" t="s">
        <v>193</v>
      </c>
      <c r="FT3" s="164" t="s">
        <v>193</v>
      </c>
      <c r="FU3" s="164" t="s">
        <v>193</v>
      </c>
      <c r="FV3" s="164" t="s">
        <v>193</v>
      </c>
      <c r="FW3" s="164" t="s">
        <v>193</v>
      </c>
      <c r="FX3" s="164" t="s">
        <v>193</v>
      </c>
      <c r="FY3" s="164" t="s">
        <v>193</v>
      </c>
      <c r="FZ3" s="164" t="s">
        <v>193</v>
      </c>
      <c r="GA3" s="164" t="s">
        <v>193</v>
      </c>
      <c r="GB3" s="164" t="s">
        <v>193</v>
      </c>
      <c r="GC3" s="164" t="s">
        <v>193</v>
      </c>
      <c r="GD3" s="164" t="s">
        <v>193</v>
      </c>
      <c r="GE3" s="164" t="s">
        <v>193</v>
      </c>
      <c r="GF3" s="164" t="s">
        <v>193</v>
      </c>
      <c r="GG3" s="164" t="s">
        <v>193</v>
      </c>
      <c r="GH3" s="164" t="s">
        <v>193</v>
      </c>
      <c r="GI3" s="164" t="s">
        <v>193</v>
      </c>
      <c r="GJ3" s="164" t="s">
        <v>193</v>
      </c>
      <c r="GK3" s="164" t="s">
        <v>193</v>
      </c>
      <c r="GL3" s="164" t="s">
        <v>193</v>
      </c>
      <c r="GM3" s="164" t="s">
        <v>193</v>
      </c>
      <c r="GN3" s="164" t="s">
        <v>193</v>
      </c>
      <c r="GO3" s="164" t="s">
        <v>193</v>
      </c>
      <c r="GP3" s="164" t="s">
        <v>193</v>
      </c>
      <c r="GQ3" s="164" t="s">
        <v>193</v>
      </c>
      <c r="GR3" s="164" t="s">
        <v>193</v>
      </c>
      <c r="GS3" s="164" t="s">
        <v>193</v>
      </c>
      <c r="GT3" s="164" t="s">
        <v>193</v>
      </c>
      <c r="GU3" s="164" t="s">
        <v>193</v>
      </c>
      <c r="GV3" s="164" t="s">
        <v>193</v>
      </c>
      <c r="GW3" s="164" t="s">
        <v>193</v>
      </c>
      <c r="GX3" s="164" t="s">
        <v>193</v>
      </c>
      <c r="GY3" s="164" t="s">
        <v>193</v>
      </c>
      <c r="GZ3" s="164" t="s">
        <v>193</v>
      </c>
      <c r="HA3" s="164" t="s">
        <v>193</v>
      </c>
      <c r="HB3" s="164" t="s">
        <v>193</v>
      </c>
      <c r="HC3" s="164" t="s">
        <v>193</v>
      </c>
      <c r="HD3" s="164" t="s">
        <v>193</v>
      </c>
      <c r="HE3" s="164" t="s">
        <v>193</v>
      </c>
      <c r="HF3" s="164" t="s">
        <v>193</v>
      </c>
      <c r="HG3" s="164" t="s">
        <v>193</v>
      </c>
      <c r="HH3" s="164" t="s">
        <v>193</v>
      </c>
      <c r="HI3" s="164" t="s">
        <v>193</v>
      </c>
      <c r="HJ3" s="164" t="s">
        <v>193</v>
      </c>
      <c r="HK3" s="164" t="s">
        <v>193</v>
      </c>
      <c r="HL3" s="164" t="s">
        <v>193</v>
      </c>
      <c r="HM3" s="164" t="s">
        <v>193</v>
      </c>
      <c r="HN3" s="164" t="s">
        <v>193</v>
      </c>
      <c r="HO3" s="164" t="s">
        <v>193</v>
      </c>
      <c r="HP3" s="164" t="s">
        <v>193</v>
      </c>
      <c r="HQ3" s="164" t="s">
        <v>193</v>
      </c>
      <c r="HR3" s="164" t="s">
        <v>193</v>
      </c>
      <c r="HS3" s="164" t="s">
        <v>193</v>
      </c>
      <c r="HT3" s="164" t="s">
        <v>193</v>
      </c>
      <c r="HU3" s="164" t="s">
        <v>193</v>
      </c>
      <c r="HV3" s="164" t="s">
        <v>193</v>
      </c>
      <c r="HW3" s="164" t="s">
        <v>193</v>
      </c>
      <c r="HX3" s="164" t="s">
        <v>193</v>
      </c>
      <c r="HY3" s="164" t="s">
        <v>193</v>
      </c>
      <c r="HZ3" s="164" t="s">
        <v>193</v>
      </c>
      <c r="IA3" s="164" t="s">
        <v>193</v>
      </c>
      <c r="IB3" s="164" t="s">
        <v>193</v>
      </c>
      <c r="IC3" s="164" t="s">
        <v>109</v>
      </c>
      <c r="ID3" s="164" t="s">
        <v>193</v>
      </c>
      <c r="IE3" s="164" t="s">
        <v>512</v>
      </c>
      <c r="IF3" s="164" t="s">
        <v>193</v>
      </c>
      <c r="IG3" s="164" t="s">
        <v>3297</v>
      </c>
      <c r="IH3" s="164" t="s">
        <v>193</v>
      </c>
      <c r="II3" s="164" t="s">
        <v>522</v>
      </c>
      <c r="IJ3" s="164" t="s">
        <v>3298</v>
      </c>
      <c r="IK3" s="164" t="s">
        <v>3298</v>
      </c>
      <c r="IL3" s="164" t="s">
        <v>803</v>
      </c>
      <c r="IM3" s="164" t="s">
        <v>193</v>
      </c>
      <c r="IN3" s="164" t="s">
        <v>3286</v>
      </c>
      <c r="IO3" s="164" t="s">
        <v>804</v>
      </c>
      <c r="IP3" s="164" t="s">
        <v>805</v>
      </c>
      <c r="IQ3" s="164" t="s">
        <v>806</v>
      </c>
      <c r="IR3" s="164" t="s">
        <v>193</v>
      </c>
      <c r="IS3" s="164" t="s">
        <v>193</v>
      </c>
      <c r="IT3" s="164" t="s">
        <v>193</v>
      </c>
      <c r="IU3" s="164" t="s">
        <v>193</v>
      </c>
      <c r="IV3" s="164" t="s">
        <v>193</v>
      </c>
      <c r="IW3" s="164">
        <v>1</v>
      </c>
      <c r="IX3" s="164">
        <v>0.2</v>
      </c>
      <c r="IY3" s="164" t="s">
        <v>193</v>
      </c>
      <c r="IZ3" s="164" t="s">
        <v>156</v>
      </c>
      <c r="JA3" s="164">
        <v>0.2</v>
      </c>
      <c r="JB3" s="164" t="s">
        <v>109</v>
      </c>
      <c r="JC3" s="164" t="s">
        <v>193</v>
      </c>
      <c r="JD3" s="164" t="s">
        <v>114</v>
      </c>
      <c r="JE3" s="164" t="s">
        <v>193</v>
      </c>
      <c r="JF3" s="164" t="s">
        <v>193</v>
      </c>
      <c r="JG3" s="164" t="s">
        <v>193</v>
      </c>
      <c r="JH3" s="164" t="s">
        <v>193</v>
      </c>
      <c r="JI3" s="164" t="s">
        <v>193</v>
      </c>
      <c r="JJ3" s="164" t="s">
        <v>193</v>
      </c>
      <c r="JK3" s="164" t="s">
        <v>193</v>
      </c>
      <c r="JL3" s="164" t="s">
        <v>193</v>
      </c>
      <c r="JM3" s="164" t="s">
        <v>193</v>
      </c>
      <c r="JN3" s="164" t="s">
        <v>193</v>
      </c>
      <c r="JO3" s="164" t="s">
        <v>193</v>
      </c>
      <c r="JP3" s="164" t="s">
        <v>193</v>
      </c>
      <c r="JQ3" s="164" t="s">
        <v>193</v>
      </c>
      <c r="JR3" s="166"/>
      <c r="JS3" s="166"/>
      <c r="JT3" s="166"/>
      <c r="JU3" s="166"/>
      <c r="JV3" s="166"/>
      <c r="JW3" s="164" t="s">
        <v>193</v>
      </c>
      <c r="JX3" s="164" t="s">
        <v>193</v>
      </c>
      <c r="JY3" s="164">
        <v>189176393</v>
      </c>
      <c r="JZ3" s="164" t="s">
        <v>3491</v>
      </c>
      <c r="KA3" s="164" t="s">
        <v>3492</v>
      </c>
      <c r="KB3" s="164" t="s">
        <v>193</v>
      </c>
      <c r="KC3" s="164" t="s">
        <v>705</v>
      </c>
      <c r="KD3" s="164" t="s">
        <v>706</v>
      </c>
      <c r="KE3" s="164" t="s">
        <v>621</v>
      </c>
      <c r="KF3" s="164" t="s">
        <v>193</v>
      </c>
      <c r="KG3" s="164">
        <v>2</v>
      </c>
    </row>
    <row r="4" spans="1:293" x14ac:dyDescent="0.25">
      <c r="A4" s="164" t="s">
        <v>3493</v>
      </c>
      <c r="B4" s="164" t="s">
        <v>3494</v>
      </c>
      <c r="C4" s="164" t="s">
        <v>3486</v>
      </c>
      <c r="D4" s="164" t="s">
        <v>193</v>
      </c>
      <c r="E4" s="166"/>
      <c r="F4" s="164">
        <v>338050936299154</v>
      </c>
      <c r="G4" s="164" t="s">
        <v>193</v>
      </c>
      <c r="H4" s="164" t="s">
        <v>3486</v>
      </c>
      <c r="I4" s="164" t="s">
        <v>133</v>
      </c>
      <c r="J4" s="164" t="s">
        <v>193</v>
      </c>
      <c r="K4" s="164" t="s">
        <v>134</v>
      </c>
      <c r="L4" s="164" t="s">
        <v>133</v>
      </c>
      <c r="M4" s="164" t="s">
        <v>133</v>
      </c>
      <c r="N4" s="164" t="s">
        <v>135</v>
      </c>
      <c r="O4" s="164" t="s">
        <v>193</v>
      </c>
      <c r="P4" s="164" t="s">
        <v>201</v>
      </c>
      <c r="Q4" s="164" t="s">
        <v>135</v>
      </c>
      <c r="R4" s="164" t="s">
        <v>135</v>
      </c>
      <c r="S4" s="164" t="s">
        <v>117</v>
      </c>
      <c r="T4" s="164" t="s">
        <v>136</v>
      </c>
      <c r="U4" s="164" t="s">
        <v>137</v>
      </c>
      <c r="V4" s="164" t="s">
        <v>136</v>
      </c>
      <c r="W4" s="164" t="s">
        <v>132</v>
      </c>
      <c r="X4" s="164" t="s">
        <v>205</v>
      </c>
      <c r="Y4" s="164" t="s">
        <v>132</v>
      </c>
      <c r="Z4" s="164" t="s">
        <v>138</v>
      </c>
      <c r="AA4" s="164" t="s">
        <v>193</v>
      </c>
      <c r="AB4" s="164" t="s">
        <v>568</v>
      </c>
      <c r="AC4" s="164" t="s">
        <v>138</v>
      </c>
      <c r="AD4" s="164" t="s">
        <v>138</v>
      </c>
      <c r="AE4" s="164" t="s">
        <v>139</v>
      </c>
      <c r="AF4" s="164" t="s">
        <v>193</v>
      </c>
      <c r="AG4" s="164" t="s">
        <v>140</v>
      </c>
      <c r="AH4" s="164" t="s">
        <v>139</v>
      </c>
      <c r="AI4" s="164" t="s">
        <v>139</v>
      </c>
      <c r="AJ4" s="164" t="s">
        <v>494</v>
      </c>
      <c r="AK4" s="164" t="s">
        <v>511</v>
      </c>
      <c r="AL4" s="164" t="s">
        <v>109</v>
      </c>
      <c r="AM4" s="164" t="s">
        <v>193</v>
      </c>
      <c r="AN4" s="164" t="s">
        <v>109</v>
      </c>
      <c r="AO4" s="164" t="s">
        <v>193</v>
      </c>
      <c r="AP4" s="164" t="s">
        <v>496</v>
      </c>
      <c r="AQ4" s="166"/>
      <c r="AR4" s="166"/>
      <c r="AS4" s="164" t="s">
        <v>193</v>
      </c>
      <c r="AT4" s="164" t="s">
        <v>193</v>
      </c>
      <c r="AU4" s="164" t="s">
        <v>193</v>
      </c>
      <c r="AV4" s="164" t="s">
        <v>193</v>
      </c>
      <c r="AW4" s="164" t="s">
        <v>193</v>
      </c>
      <c r="AX4" s="164" t="s">
        <v>193</v>
      </c>
      <c r="AY4" s="164" t="s">
        <v>193</v>
      </c>
      <c r="AZ4" s="164" t="s">
        <v>193</v>
      </c>
      <c r="BA4" s="164" t="s">
        <v>193</v>
      </c>
      <c r="BB4" s="164" t="s">
        <v>193</v>
      </c>
      <c r="BC4" s="164" t="s">
        <v>193</v>
      </c>
      <c r="BD4" s="164" t="s">
        <v>193</v>
      </c>
      <c r="BE4" s="164" t="s">
        <v>193</v>
      </c>
      <c r="BF4" s="164" t="s">
        <v>193</v>
      </c>
      <c r="BG4" s="164" t="s">
        <v>193</v>
      </c>
      <c r="BH4" s="164" t="s">
        <v>193</v>
      </c>
      <c r="BI4" s="164" t="s">
        <v>193</v>
      </c>
      <c r="BJ4" s="164" t="s">
        <v>193</v>
      </c>
      <c r="BK4" s="164" t="s">
        <v>193</v>
      </c>
      <c r="BL4" s="164" t="s">
        <v>193</v>
      </c>
      <c r="BM4" s="164" t="s">
        <v>193</v>
      </c>
      <c r="BN4" s="164" t="s">
        <v>193</v>
      </c>
      <c r="BO4" s="164" t="s">
        <v>193</v>
      </c>
      <c r="BP4" s="164" t="s">
        <v>193</v>
      </c>
      <c r="BQ4" s="164" t="s">
        <v>193</v>
      </c>
      <c r="BR4" s="164" t="s">
        <v>193</v>
      </c>
      <c r="BS4" s="164" t="s">
        <v>193</v>
      </c>
      <c r="BT4" s="164" t="s">
        <v>193</v>
      </c>
      <c r="BU4" s="164" t="s">
        <v>193</v>
      </c>
      <c r="BV4" s="164" t="s">
        <v>193</v>
      </c>
      <c r="BW4" s="164" t="s">
        <v>193</v>
      </c>
      <c r="BX4" s="164" t="s">
        <v>193</v>
      </c>
      <c r="BY4" s="164" t="s">
        <v>193</v>
      </c>
      <c r="BZ4" s="164" t="s">
        <v>193</v>
      </c>
      <c r="CA4" s="164" t="s">
        <v>193</v>
      </c>
      <c r="CB4" s="164" t="s">
        <v>193</v>
      </c>
      <c r="CC4" s="164" t="s">
        <v>193</v>
      </c>
      <c r="CD4" s="164" t="s">
        <v>193</v>
      </c>
      <c r="CE4" s="164" t="s">
        <v>193</v>
      </c>
      <c r="CF4" s="164" t="s">
        <v>193</v>
      </c>
      <c r="CG4" s="164" t="s">
        <v>193</v>
      </c>
      <c r="CH4" s="164" t="s">
        <v>193</v>
      </c>
      <c r="CI4" s="164" t="s">
        <v>193</v>
      </c>
      <c r="CJ4" s="164" t="s">
        <v>193</v>
      </c>
      <c r="CK4" s="164" t="s">
        <v>193</v>
      </c>
      <c r="CL4" s="164" t="s">
        <v>193</v>
      </c>
      <c r="CM4" s="164" t="s">
        <v>193</v>
      </c>
      <c r="CN4" s="164" t="s">
        <v>193</v>
      </c>
      <c r="CO4" s="164" t="s">
        <v>193</v>
      </c>
      <c r="CP4" s="164" t="s">
        <v>193</v>
      </c>
      <c r="CQ4" s="164" t="s">
        <v>193</v>
      </c>
      <c r="CR4" s="164" t="s">
        <v>193</v>
      </c>
      <c r="CS4" s="164" t="s">
        <v>193</v>
      </c>
      <c r="CT4" s="164" t="s">
        <v>193</v>
      </c>
      <c r="CU4" s="164" t="s">
        <v>193</v>
      </c>
      <c r="CV4" s="164" t="s">
        <v>193</v>
      </c>
      <c r="CW4" s="164" t="s">
        <v>193</v>
      </c>
      <c r="CX4" s="164" t="s">
        <v>193</v>
      </c>
      <c r="CY4" s="164" t="s">
        <v>193</v>
      </c>
      <c r="CZ4" s="164" t="s">
        <v>193</v>
      </c>
      <c r="DA4" s="164" t="s">
        <v>193</v>
      </c>
      <c r="DB4" s="164" t="s">
        <v>193</v>
      </c>
      <c r="DC4" s="164" t="s">
        <v>193</v>
      </c>
      <c r="DD4" s="164" t="s">
        <v>193</v>
      </c>
      <c r="DE4" s="164" t="s">
        <v>193</v>
      </c>
      <c r="DF4" s="164" t="s">
        <v>193</v>
      </c>
      <c r="DG4" s="164" t="s">
        <v>193</v>
      </c>
      <c r="DH4" s="164" t="s">
        <v>193</v>
      </c>
      <c r="DI4" s="164" t="s">
        <v>193</v>
      </c>
      <c r="DJ4" s="164" t="s">
        <v>193</v>
      </c>
      <c r="DK4" s="164" t="s">
        <v>193</v>
      </c>
      <c r="DL4" s="164" t="s">
        <v>193</v>
      </c>
      <c r="DM4" s="164" t="s">
        <v>193</v>
      </c>
      <c r="DN4" s="164" t="s">
        <v>193</v>
      </c>
      <c r="DO4" s="164" t="s">
        <v>193</v>
      </c>
      <c r="DP4" s="164" t="s">
        <v>193</v>
      </c>
      <c r="DQ4" s="164" t="s">
        <v>193</v>
      </c>
      <c r="DR4" s="164" t="s">
        <v>193</v>
      </c>
      <c r="DS4" s="164" t="s">
        <v>193</v>
      </c>
      <c r="DT4" s="164" t="s">
        <v>193</v>
      </c>
      <c r="DU4" s="164" t="s">
        <v>193</v>
      </c>
      <c r="DV4" s="164" t="s">
        <v>193</v>
      </c>
      <c r="DW4" s="164" t="s">
        <v>193</v>
      </c>
      <c r="DX4" s="164" t="s">
        <v>193</v>
      </c>
      <c r="DY4" s="164" t="s">
        <v>193</v>
      </c>
      <c r="DZ4" s="164" t="s">
        <v>193</v>
      </c>
      <c r="EA4" s="164" t="s">
        <v>193</v>
      </c>
      <c r="EB4" s="164" t="s">
        <v>193</v>
      </c>
      <c r="EC4" s="164" t="s">
        <v>193</v>
      </c>
      <c r="ED4" s="164" t="s">
        <v>193</v>
      </c>
      <c r="EE4" s="164" t="s">
        <v>193</v>
      </c>
      <c r="EF4" s="164" t="s">
        <v>193</v>
      </c>
      <c r="EG4" s="164" t="s">
        <v>193</v>
      </c>
      <c r="EH4" s="164" t="s">
        <v>193</v>
      </c>
      <c r="EI4" s="164" t="s">
        <v>193</v>
      </c>
      <c r="EJ4" s="164" t="s">
        <v>193</v>
      </c>
      <c r="EK4" s="164" t="s">
        <v>193</v>
      </c>
      <c r="EL4" s="164" t="s">
        <v>193</v>
      </c>
      <c r="EM4" s="164" t="s">
        <v>193</v>
      </c>
      <c r="EN4" s="164" t="s">
        <v>193</v>
      </c>
      <c r="EO4" s="164" t="s">
        <v>193</v>
      </c>
      <c r="EP4" s="164" t="s">
        <v>193</v>
      </c>
      <c r="EQ4" s="164" t="s">
        <v>193</v>
      </c>
      <c r="ER4" s="164" t="s">
        <v>193</v>
      </c>
      <c r="ES4" s="164" t="s">
        <v>193</v>
      </c>
      <c r="ET4" s="164" t="s">
        <v>193</v>
      </c>
      <c r="EU4" s="164" t="s">
        <v>193</v>
      </c>
      <c r="EV4" s="164" t="s">
        <v>193</v>
      </c>
      <c r="EW4" s="164" t="s">
        <v>193</v>
      </c>
      <c r="EX4" s="164" t="s">
        <v>193</v>
      </c>
      <c r="EY4" s="164" t="s">
        <v>193</v>
      </c>
      <c r="EZ4" s="164" t="s">
        <v>193</v>
      </c>
      <c r="FA4" s="164" t="s">
        <v>193</v>
      </c>
      <c r="FB4" s="164" t="s">
        <v>193</v>
      </c>
      <c r="FC4" s="164" t="s">
        <v>193</v>
      </c>
      <c r="FD4" s="164" t="s">
        <v>193</v>
      </c>
      <c r="FE4" s="164" t="s">
        <v>193</v>
      </c>
      <c r="FF4" s="164" t="s">
        <v>193</v>
      </c>
      <c r="FG4" s="164" t="s">
        <v>193</v>
      </c>
      <c r="FH4" s="164" t="s">
        <v>193</v>
      </c>
      <c r="FI4" s="164" t="s">
        <v>193</v>
      </c>
      <c r="FJ4" s="164" t="s">
        <v>193</v>
      </c>
      <c r="FK4" s="164" t="s">
        <v>193</v>
      </c>
      <c r="FL4" s="164" t="s">
        <v>193</v>
      </c>
      <c r="FM4" s="164" t="s">
        <v>193</v>
      </c>
      <c r="FN4" s="164" t="s">
        <v>193</v>
      </c>
      <c r="FO4" s="164" t="s">
        <v>193</v>
      </c>
      <c r="FP4" s="164" t="s">
        <v>193</v>
      </c>
      <c r="FQ4" s="164" t="s">
        <v>193</v>
      </c>
      <c r="FR4" s="164" t="s">
        <v>193</v>
      </c>
      <c r="FS4" s="164" t="s">
        <v>193</v>
      </c>
      <c r="FT4" s="164" t="s">
        <v>193</v>
      </c>
      <c r="FU4" s="164" t="s">
        <v>193</v>
      </c>
      <c r="FV4" s="164" t="s">
        <v>193</v>
      </c>
      <c r="FW4" s="164" t="s">
        <v>193</v>
      </c>
      <c r="FX4" s="164" t="s">
        <v>193</v>
      </c>
      <c r="FY4" s="164" t="s">
        <v>193</v>
      </c>
      <c r="FZ4" s="164" t="s">
        <v>193</v>
      </c>
      <c r="GA4" s="164" t="s">
        <v>193</v>
      </c>
      <c r="GB4" s="164" t="s">
        <v>193</v>
      </c>
      <c r="GC4" s="164" t="s">
        <v>193</v>
      </c>
      <c r="GD4" s="164" t="s">
        <v>193</v>
      </c>
      <c r="GE4" s="164" t="s">
        <v>193</v>
      </c>
      <c r="GF4" s="164" t="s">
        <v>193</v>
      </c>
      <c r="GG4" s="164" t="s">
        <v>193</v>
      </c>
      <c r="GH4" s="164" t="s">
        <v>193</v>
      </c>
      <c r="GI4" s="164" t="s">
        <v>193</v>
      </c>
      <c r="GJ4" s="164" t="s">
        <v>193</v>
      </c>
      <c r="GK4" s="164" t="s">
        <v>193</v>
      </c>
      <c r="GL4" s="164" t="s">
        <v>193</v>
      </c>
      <c r="GM4" s="164" t="s">
        <v>193</v>
      </c>
      <c r="GN4" s="164" t="s">
        <v>193</v>
      </c>
      <c r="GO4" s="164" t="s">
        <v>193</v>
      </c>
      <c r="GP4" s="164" t="s">
        <v>193</v>
      </c>
      <c r="GQ4" s="164" t="s">
        <v>193</v>
      </c>
      <c r="GR4" s="164" t="s">
        <v>193</v>
      </c>
      <c r="GS4" s="164" t="s">
        <v>193</v>
      </c>
      <c r="GT4" s="164" t="s">
        <v>193</v>
      </c>
      <c r="GU4" s="164" t="s">
        <v>193</v>
      </c>
      <c r="GV4" s="164" t="s">
        <v>193</v>
      </c>
      <c r="GW4" s="164" t="s">
        <v>193</v>
      </c>
      <c r="GX4" s="164" t="s">
        <v>193</v>
      </c>
      <c r="GY4" s="164" t="s">
        <v>193</v>
      </c>
      <c r="GZ4" s="164" t="s">
        <v>193</v>
      </c>
      <c r="HA4" s="164" t="s">
        <v>193</v>
      </c>
      <c r="HB4" s="164" t="s">
        <v>193</v>
      </c>
      <c r="HC4" s="164" t="s">
        <v>193</v>
      </c>
      <c r="HD4" s="164" t="s">
        <v>193</v>
      </c>
      <c r="HE4" s="164" t="s">
        <v>193</v>
      </c>
      <c r="HF4" s="164" t="s">
        <v>193</v>
      </c>
      <c r="HG4" s="164" t="s">
        <v>193</v>
      </c>
      <c r="HH4" s="164" t="s">
        <v>193</v>
      </c>
      <c r="HI4" s="164" t="s">
        <v>193</v>
      </c>
      <c r="HJ4" s="164" t="s">
        <v>193</v>
      </c>
      <c r="HK4" s="164" t="s">
        <v>193</v>
      </c>
      <c r="HL4" s="164" t="s">
        <v>193</v>
      </c>
      <c r="HM4" s="164" t="s">
        <v>193</v>
      </c>
      <c r="HN4" s="164" t="s">
        <v>193</v>
      </c>
      <c r="HO4" s="164" t="s">
        <v>193</v>
      </c>
      <c r="HP4" s="164" t="s">
        <v>193</v>
      </c>
      <c r="HQ4" s="164" t="s">
        <v>193</v>
      </c>
      <c r="HR4" s="164" t="s">
        <v>193</v>
      </c>
      <c r="HS4" s="164" t="s">
        <v>193</v>
      </c>
      <c r="HT4" s="164" t="s">
        <v>193</v>
      </c>
      <c r="HU4" s="164" t="s">
        <v>193</v>
      </c>
      <c r="HV4" s="164" t="s">
        <v>193</v>
      </c>
      <c r="HW4" s="164" t="s">
        <v>193</v>
      </c>
      <c r="HX4" s="164" t="s">
        <v>193</v>
      </c>
      <c r="HY4" s="164" t="s">
        <v>193</v>
      </c>
      <c r="HZ4" s="164" t="s">
        <v>193</v>
      </c>
      <c r="IA4" s="164" t="s">
        <v>193</v>
      </c>
      <c r="IB4" s="164" t="s">
        <v>193</v>
      </c>
      <c r="IC4" s="164" t="s">
        <v>109</v>
      </c>
      <c r="ID4" s="164" t="s">
        <v>193</v>
      </c>
      <c r="IE4" s="164" t="s">
        <v>512</v>
      </c>
      <c r="IF4" s="164" t="s">
        <v>193</v>
      </c>
      <c r="IG4" s="164" t="s">
        <v>3297</v>
      </c>
      <c r="IH4" s="164" t="s">
        <v>193</v>
      </c>
      <c r="II4" s="164" t="s">
        <v>522</v>
      </c>
      <c r="IJ4" s="164" t="s">
        <v>3298</v>
      </c>
      <c r="IK4" s="164" t="s">
        <v>3298</v>
      </c>
      <c r="IL4" s="164" t="s">
        <v>803</v>
      </c>
      <c r="IM4" s="164" t="s">
        <v>193</v>
      </c>
      <c r="IN4" s="164" t="s">
        <v>3286</v>
      </c>
      <c r="IO4" s="164" t="s">
        <v>804</v>
      </c>
      <c r="IP4" s="164" t="s">
        <v>805</v>
      </c>
      <c r="IQ4" s="164" t="s">
        <v>806</v>
      </c>
      <c r="IR4" s="164" t="s">
        <v>193</v>
      </c>
      <c r="IS4" s="164" t="s">
        <v>193</v>
      </c>
      <c r="IT4" s="164" t="s">
        <v>193</v>
      </c>
      <c r="IU4" s="164" t="s">
        <v>193</v>
      </c>
      <c r="IV4" s="164" t="s">
        <v>193</v>
      </c>
      <c r="IW4" s="164">
        <v>1</v>
      </c>
      <c r="IX4" s="164">
        <v>0.2</v>
      </c>
      <c r="IY4" s="164" t="s">
        <v>193</v>
      </c>
      <c r="IZ4" s="164" t="s">
        <v>156</v>
      </c>
      <c r="JA4" s="164">
        <v>0.2</v>
      </c>
      <c r="JB4" s="164" t="s">
        <v>109</v>
      </c>
      <c r="JC4" s="164" t="s">
        <v>193</v>
      </c>
      <c r="JD4" s="164" t="s">
        <v>114</v>
      </c>
      <c r="JE4" s="164" t="s">
        <v>193</v>
      </c>
      <c r="JF4" s="164" t="s">
        <v>193</v>
      </c>
      <c r="JG4" s="164" t="s">
        <v>193</v>
      </c>
      <c r="JH4" s="164" t="s">
        <v>193</v>
      </c>
      <c r="JI4" s="164" t="s">
        <v>193</v>
      </c>
      <c r="JJ4" s="164" t="s">
        <v>193</v>
      </c>
      <c r="JK4" s="164" t="s">
        <v>193</v>
      </c>
      <c r="JL4" s="164" t="s">
        <v>193</v>
      </c>
      <c r="JM4" s="164" t="s">
        <v>193</v>
      </c>
      <c r="JN4" s="164" t="s">
        <v>193</v>
      </c>
      <c r="JO4" s="164" t="s">
        <v>193</v>
      </c>
      <c r="JP4" s="164" t="s">
        <v>193</v>
      </c>
      <c r="JQ4" s="164" t="s">
        <v>193</v>
      </c>
      <c r="JR4" s="166"/>
      <c r="JS4" s="166"/>
      <c r="JT4" s="166"/>
      <c r="JU4" s="166"/>
      <c r="JV4" s="166"/>
      <c r="JW4" s="164" t="s">
        <v>193</v>
      </c>
      <c r="JX4" s="164" t="s">
        <v>193</v>
      </c>
      <c r="JY4" s="164">
        <v>189176387</v>
      </c>
      <c r="JZ4" s="164" t="s">
        <v>3495</v>
      </c>
      <c r="KA4" s="164" t="s">
        <v>3496</v>
      </c>
      <c r="KB4" s="164" t="s">
        <v>193</v>
      </c>
      <c r="KC4" s="164" t="s">
        <v>705</v>
      </c>
      <c r="KD4" s="164" t="s">
        <v>706</v>
      </c>
      <c r="KE4" s="164" t="s">
        <v>621</v>
      </c>
      <c r="KF4" s="164" t="s">
        <v>193</v>
      </c>
      <c r="KG4" s="164">
        <v>3</v>
      </c>
    </row>
    <row r="5" spans="1:293" x14ac:dyDescent="0.25">
      <c r="A5" s="164" t="s">
        <v>3497</v>
      </c>
      <c r="B5" s="164" t="s">
        <v>3498</v>
      </c>
      <c r="C5" s="164" t="s">
        <v>3486</v>
      </c>
      <c r="D5" s="164" t="s">
        <v>193</v>
      </c>
      <c r="E5" s="166"/>
      <c r="F5" s="164">
        <v>338050936299154</v>
      </c>
      <c r="G5" s="164" t="s">
        <v>193</v>
      </c>
      <c r="H5" s="164" t="s">
        <v>3486</v>
      </c>
      <c r="I5" s="164" t="s">
        <v>133</v>
      </c>
      <c r="J5" s="164" t="s">
        <v>193</v>
      </c>
      <c r="K5" s="164" t="s">
        <v>134</v>
      </c>
      <c r="L5" s="164" t="s">
        <v>133</v>
      </c>
      <c r="M5" s="164" t="s">
        <v>133</v>
      </c>
      <c r="N5" s="164" t="s">
        <v>135</v>
      </c>
      <c r="O5" s="164" t="s">
        <v>193</v>
      </c>
      <c r="P5" s="164" t="s">
        <v>201</v>
      </c>
      <c r="Q5" s="164" t="s">
        <v>135</v>
      </c>
      <c r="R5" s="164" t="s">
        <v>135</v>
      </c>
      <c r="S5" s="164" t="s">
        <v>117</v>
      </c>
      <c r="T5" s="164" t="s">
        <v>136</v>
      </c>
      <c r="U5" s="164" t="s">
        <v>137</v>
      </c>
      <c r="V5" s="164" t="s">
        <v>136</v>
      </c>
      <c r="W5" s="164" t="s">
        <v>132</v>
      </c>
      <c r="X5" s="164" t="s">
        <v>205</v>
      </c>
      <c r="Y5" s="164" t="s">
        <v>132</v>
      </c>
      <c r="Z5" s="164" t="s">
        <v>138</v>
      </c>
      <c r="AA5" s="164" t="s">
        <v>193</v>
      </c>
      <c r="AB5" s="164" t="s">
        <v>568</v>
      </c>
      <c r="AC5" s="164" t="s">
        <v>138</v>
      </c>
      <c r="AD5" s="164" t="s">
        <v>138</v>
      </c>
      <c r="AE5" s="164" t="s">
        <v>139</v>
      </c>
      <c r="AF5" s="164" t="s">
        <v>193</v>
      </c>
      <c r="AG5" s="164" t="s">
        <v>140</v>
      </c>
      <c r="AH5" s="164" t="s">
        <v>139</v>
      </c>
      <c r="AI5" s="164" t="s">
        <v>139</v>
      </c>
      <c r="AJ5" s="164" t="s">
        <v>494</v>
      </c>
      <c r="AK5" s="164" t="s">
        <v>511</v>
      </c>
      <c r="AL5" s="164" t="s">
        <v>109</v>
      </c>
      <c r="AM5" s="164" t="s">
        <v>193</v>
      </c>
      <c r="AN5" s="164" t="s">
        <v>109</v>
      </c>
      <c r="AO5" s="164" t="s">
        <v>193</v>
      </c>
      <c r="AP5" s="164" t="s">
        <v>500</v>
      </c>
      <c r="AQ5" s="166"/>
      <c r="AR5" s="166"/>
      <c r="AS5" s="164" t="s">
        <v>193</v>
      </c>
      <c r="AT5" s="164" t="s">
        <v>193</v>
      </c>
      <c r="AU5" s="164" t="s">
        <v>193</v>
      </c>
      <c r="AV5" s="164" t="s">
        <v>193</v>
      </c>
      <c r="AW5" s="164" t="s">
        <v>193</v>
      </c>
      <c r="AX5" s="164" t="s">
        <v>193</v>
      </c>
      <c r="AY5" s="164" t="s">
        <v>193</v>
      </c>
      <c r="AZ5" s="164" t="s">
        <v>193</v>
      </c>
      <c r="BA5" s="164" t="s">
        <v>193</v>
      </c>
      <c r="BB5" s="164" t="s">
        <v>193</v>
      </c>
      <c r="BC5" s="164" t="s">
        <v>193</v>
      </c>
      <c r="BD5" s="164" t="s">
        <v>193</v>
      </c>
      <c r="BE5" s="164" t="s">
        <v>193</v>
      </c>
      <c r="BF5" s="164" t="s">
        <v>193</v>
      </c>
      <c r="BG5" s="164" t="s">
        <v>193</v>
      </c>
      <c r="BH5" s="164" t="s">
        <v>193</v>
      </c>
      <c r="BI5" s="164" t="s">
        <v>193</v>
      </c>
      <c r="BJ5" s="164" t="s">
        <v>193</v>
      </c>
      <c r="BK5" s="164" t="s">
        <v>193</v>
      </c>
      <c r="BL5" s="164" t="s">
        <v>193</v>
      </c>
      <c r="BM5" s="164" t="s">
        <v>193</v>
      </c>
      <c r="BN5" s="164" t="s">
        <v>193</v>
      </c>
      <c r="BO5" s="164" t="s">
        <v>193</v>
      </c>
      <c r="BP5" s="164" t="s">
        <v>193</v>
      </c>
      <c r="BQ5" s="164" t="s">
        <v>193</v>
      </c>
      <c r="BR5" s="164" t="s">
        <v>193</v>
      </c>
      <c r="BS5" s="164" t="s">
        <v>193</v>
      </c>
      <c r="BT5" s="164" t="s">
        <v>193</v>
      </c>
      <c r="BU5" s="164" t="s">
        <v>193</v>
      </c>
      <c r="BV5" s="164" t="s">
        <v>193</v>
      </c>
      <c r="BW5" s="164" t="s">
        <v>193</v>
      </c>
      <c r="BX5" s="164" t="s">
        <v>193</v>
      </c>
      <c r="BY5" s="164" t="s">
        <v>193</v>
      </c>
      <c r="BZ5" s="164" t="s">
        <v>193</v>
      </c>
      <c r="CA5" s="164" t="s">
        <v>193</v>
      </c>
      <c r="CB5" s="164" t="s">
        <v>193</v>
      </c>
      <c r="CC5" s="164" t="s">
        <v>193</v>
      </c>
      <c r="CD5" s="164" t="s">
        <v>193</v>
      </c>
      <c r="CE5" s="164" t="s">
        <v>193</v>
      </c>
      <c r="CF5" s="164" t="s">
        <v>193</v>
      </c>
      <c r="CG5" s="164" t="s">
        <v>193</v>
      </c>
      <c r="CH5" s="164" t="s">
        <v>193</v>
      </c>
      <c r="CI5" s="164" t="s">
        <v>193</v>
      </c>
      <c r="CJ5" s="164" t="s">
        <v>193</v>
      </c>
      <c r="CK5" s="164" t="s">
        <v>193</v>
      </c>
      <c r="CL5" s="164" t="s">
        <v>193</v>
      </c>
      <c r="CM5" s="164" t="s">
        <v>193</v>
      </c>
      <c r="CN5" s="164" t="s">
        <v>193</v>
      </c>
      <c r="CO5" s="164" t="s">
        <v>193</v>
      </c>
      <c r="CP5" s="164" t="s">
        <v>193</v>
      </c>
      <c r="CQ5" s="164" t="s">
        <v>193</v>
      </c>
      <c r="CR5" s="164" t="s">
        <v>193</v>
      </c>
      <c r="CS5" s="164" t="s">
        <v>193</v>
      </c>
      <c r="CT5" s="164" t="s">
        <v>193</v>
      </c>
      <c r="CU5" s="164" t="s">
        <v>193</v>
      </c>
      <c r="CV5" s="164" t="s">
        <v>193</v>
      </c>
      <c r="CW5" s="164" t="s">
        <v>193</v>
      </c>
      <c r="CX5" s="164" t="s">
        <v>193</v>
      </c>
      <c r="CY5" s="164" t="s">
        <v>193</v>
      </c>
      <c r="CZ5" s="164" t="s">
        <v>193</v>
      </c>
      <c r="DA5" s="164" t="s">
        <v>193</v>
      </c>
      <c r="DB5" s="164" t="s">
        <v>193</v>
      </c>
      <c r="DC5" s="164" t="s">
        <v>193</v>
      </c>
      <c r="DD5" s="164" t="s">
        <v>193</v>
      </c>
      <c r="DE5" s="164" t="s">
        <v>193</v>
      </c>
      <c r="DF5" s="164" t="s">
        <v>193</v>
      </c>
      <c r="DG5" s="164" t="s">
        <v>193</v>
      </c>
      <c r="DH5" s="164" t="s">
        <v>193</v>
      </c>
      <c r="DI5" s="164" t="s">
        <v>193</v>
      </c>
      <c r="DJ5" s="164" t="s">
        <v>193</v>
      </c>
      <c r="DK5" s="164" t="s">
        <v>193</v>
      </c>
      <c r="DL5" s="164" t="s">
        <v>193</v>
      </c>
      <c r="DM5" s="164" t="s">
        <v>193</v>
      </c>
      <c r="DN5" s="164" t="s">
        <v>193</v>
      </c>
      <c r="DO5" s="164" t="s">
        <v>193</v>
      </c>
      <c r="DP5" s="164" t="s">
        <v>193</v>
      </c>
      <c r="DQ5" s="164" t="s">
        <v>193</v>
      </c>
      <c r="DR5" s="164" t="s">
        <v>193</v>
      </c>
      <c r="DS5" s="164" t="s">
        <v>193</v>
      </c>
      <c r="DT5" s="164" t="s">
        <v>193</v>
      </c>
      <c r="DU5" s="164" t="s">
        <v>193</v>
      </c>
      <c r="DV5" s="164" t="s">
        <v>193</v>
      </c>
      <c r="DW5" s="164" t="s">
        <v>193</v>
      </c>
      <c r="DX5" s="164" t="s">
        <v>193</v>
      </c>
      <c r="DY5" s="164" t="s">
        <v>193</v>
      </c>
      <c r="DZ5" s="164" t="s">
        <v>193</v>
      </c>
      <c r="EA5" s="164" t="s">
        <v>193</v>
      </c>
      <c r="EB5" s="164" t="s">
        <v>193</v>
      </c>
      <c r="EC5" s="164" t="s">
        <v>193</v>
      </c>
      <c r="ED5" s="164" t="s">
        <v>193</v>
      </c>
      <c r="EE5" s="164" t="s">
        <v>193</v>
      </c>
      <c r="EF5" s="164" t="s">
        <v>193</v>
      </c>
      <c r="EG5" s="164" t="s">
        <v>193</v>
      </c>
      <c r="EH5" s="164" t="s">
        <v>193</v>
      </c>
      <c r="EI5" s="164" t="s">
        <v>193</v>
      </c>
      <c r="EJ5" s="164" t="s">
        <v>193</v>
      </c>
      <c r="EK5" s="164" t="s">
        <v>193</v>
      </c>
      <c r="EL5" s="164" t="s">
        <v>193</v>
      </c>
      <c r="EM5" s="164" t="s">
        <v>193</v>
      </c>
      <c r="EN5" s="164" t="s">
        <v>193</v>
      </c>
      <c r="EO5" s="164" t="s">
        <v>193</v>
      </c>
      <c r="EP5" s="164" t="s">
        <v>193</v>
      </c>
      <c r="EQ5" s="164" t="s">
        <v>193</v>
      </c>
      <c r="ER5" s="164" t="s">
        <v>193</v>
      </c>
      <c r="ES5" s="164" t="s">
        <v>193</v>
      </c>
      <c r="ET5" s="164" t="s">
        <v>193</v>
      </c>
      <c r="EU5" s="164" t="s">
        <v>193</v>
      </c>
      <c r="EV5" s="164" t="s">
        <v>193</v>
      </c>
      <c r="EW5" s="164" t="s">
        <v>193</v>
      </c>
      <c r="EX5" s="164" t="s">
        <v>193</v>
      </c>
      <c r="EY5" s="164" t="s">
        <v>193</v>
      </c>
      <c r="EZ5" s="164" t="s">
        <v>193</v>
      </c>
      <c r="FA5" s="164" t="s">
        <v>193</v>
      </c>
      <c r="FB5" s="164" t="s">
        <v>193</v>
      </c>
      <c r="FC5" s="164" t="s">
        <v>193</v>
      </c>
      <c r="FD5" s="164" t="s">
        <v>193</v>
      </c>
      <c r="FE5" s="164" t="s">
        <v>193</v>
      </c>
      <c r="FF5" s="164" t="s">
        <v>193</v>
      </c>
      <c r="FG5" s="164" t="s">
        <v>193</v>
      </c>
      <c r="FH5" s="164" t="s">
        <v>193</v>
      </c>
      <c r="FI5" s="164" t="s">
        <v>193</v>
      </c>
      <c r="FJ5" s="164" t="s">
        <v>193</v>
      </c>
      <c r="FK5" s="164" t="s">
        <v>193</v>
      </c>
      <c r="FL5" s="164" t="s">
        <v>193</v>
      </c>
      <c r="FM5" s="164" t="s">
        <v>193</v>
      </c>
      <c r="FN5" s="164" t="s">
        <v>193</v>
      </c>
      <c r="FO5" s="164" t="s">
        <v>193</v>
      </c>
      <c r="FP5" s="164" t="s">
        <v>193</v>
      </c>
      <c r="FQ5" s="164" t="s">
        <v>193</v>
      </c>
      <c r="FR5" s="164" t="s">
        <v>193</v>
      </c>
      <c r="FS5" s="164" t="s">
        <v>193</v>
      </c>
      <c r="FT5" s="164" t="s">
        <v>193</v>
      </c>
      <c r="FU5" s="164" t="s">
        <v>193</v>
      </c>
      <c r="FV5" s="164" t="s">
        <v>193</v>
      </c>
      <c r="FW5" s="164" t="s">
        <v>193</v>
      </c>
      <c r="FX5" s="164" t="s">
        <v>193</v>
      </c>
      <c r="FY5" s="164" t="s">
        <v>193</v>
      </c>
      <c r="FZ5" s="164" t="s">
        <v>193</v>
      </c>
      <c r="GA5" s="164" t="s">
        <v>193</v>
      </c>
      <c r="GB5" s="164" t="s">
        <v>193</v>
      </c>
      <c r="GC5" s="164" t="s">
        <v>193</v>
      </c>
      <c r="GD5" s="164" t="s">
        <v>193</v>
      </c>
      <c r="GE5" s="164" t="s">
        <v>193</v>
      </c>
      <c r="GF5" s="164" t="s">
        <v>193</v>
      </c>
      <c r="GG5" s="164" t="s">
        <v>193</v>
      </c>
      <c r="GH5" s="164" t="s">
        <v>193</v>
      </c>
      <c r="GI5" s="164" t="s">
        <v>193</v>
      </c>
      <c r="GJ5" s="164" t="s">
        <v>193</v>
      </c>
      <c r="GK5" s="164" t="s">
        <v>193</v>
      </c>
      <c r="GL5" s="164" t="s">
        <v>193</v>
      </c>
      <c r="GM5" s="164" t="s">
        <v>193</v>
      </c>
      <c r="GN5" s="164" t="s">
        <v>193</v>
      </c>
      <c r="GO5" s="164" t="s">
        <v>193</v>
      </c>
      <c r="GP5" s="164" t="s">
        <v>193</v>
      </c>
      <c r="GQ5" s="164" t="s">
        <v>193</v>
      </c>
      <c r="GR5" s="164" t="s">
        <v>193</v>
      </c>
      <c r="GS5" s="164" t="s">
        <v>193</v>
      </c>
      <c r="GT5" s="164" t="s">
        <v>193</v>
      </c>
      <c r="GU5" s="164" t="s">
        <v>193</v>
      </c>
      <c r="GV5" s="164" t="s">
        <v>193</v>
      </c>
      <c r="GW5" s="164" t="s">
        <v>193</v>
      </c>
      <c r="GX5" s="164" t="s">
        <v>193</v>
      </c>
      <c r="GY5" s="164" t="s">
        <v>193</v>
      </c>
      <c r="GZ5" s="164" t="s">
        <v>193</v>
      </c>
      <c r="HA5" s="164" t="s">
        <v>193</v>
      </c>
      <c r="HB5" s="164" t="s">
        <v>193</v>
      </c>
      <c r="HC5" s="164" t="s">
        <v>193</v>
      </c>
      <c r="HD5" s="164" t="s">
        <v>193</v>
      </c>
      <c r="HE5" s="164" t="s">
        <v>193</v>
      </c>
      <c r="HF5" s="164" t="s">
        <v>193</v>
      </c>
      <c r="HG5" s="164" t="s">
        <v>193</v>
      </c>
      <c r="HH5" s="164" t="s">
        <v>193</v>
      </c>
      <c r="HI5" s="164" t="s">
        <v>193</v>
      </c>
      <c r="HJ5" s="164" t="s">
        <v>193</v>
      </c>
      <c r="HK5" s="164" t="s">
        <v>193</v>
      </c>
      <c r="HL5" s="164" t="s">
        <v>193</v>
      </c>
      <c r="HM5" s="164" t="s">
        <v>193</v>
      </c>
      <c r="HN5" s="164" t="s">
        <v>193</v>
      </c>
      <c r="HO5" s="164" t="s">
        <v>193</v>
      </c>
      <c r="HP5" s="164" t="s">
        <v>193</v>
      </c>
      <c r="HQ5" s="164" t="s">
        <v>193</v>
      </c>
      <c r="HR5" s="164" t="s">
        <v>193</v>
      </c>
      <c r="HS5" s="164" t="s">
        <v>193</v>
      </c>
      <c r="HT5" s="164" t="s">
        <v>193</v>
      </c>
      <c r="HU5" s="164" t="s">
        <v>193</v>
      </c>
      <c r="HV5" s="164" t="s">
        <v>193</v>
      </c>
      <c r="HW5" s="164" t="s">
        <v>193</v>
      </c>
      <c r="HX5" s="164" t="s">
        <v>193</v>
      </c>
      <c r="HY5" s="164" t="s">
        <v>193</v>
      </c>
      <c r="HZ5" s="164" t="s">
        <v>193</v>
      </c>
      <c r="IA5" s="164" t="s">
        <v>193</v>
      </c>
      <c r="IB5" s="164" t="s">
        <v>193</v>
      </c>
      <c r="IC5" s="164" t="s">
        <v>109</v>
      </c>
      <c r="ID5" s="164" t="s">
        <v>193</v>
      </c>
      <c r="IE5" s="164" t="s">
        <v>512</v>
      </c>
      <c r="IF5" s="164" t="s">
        <v>193</v>
      </c>
      <c r="IG5" s="164" t="s">
        <v>3297</v>
      </c>
      <c r="IH5" s="164" t="s">
        <v>193</v>
      </c>
      <c r="II5" s="164" t="s">
        <v>522</v>
      </c>
      <c r="IJ5" s="164" t="s">
        <v>3298</v>
      </c>
      <c r="IK5" s="164" t="s">
        <v>3298</v>
      </c>
      <c r="IL5" s="164" t="s">
        <v>803</v>
      </c>
      <c r="IM5" s="164" t="s">
        <v>193</v>
      </c>
      <c r="IN5" s="164" t="s">
        <v>3286</v>
      </c>
      <c r="IO5" s="164" t="s">
        <v>804</v>
      </c>
      <c r="IP5" s="164" t="s">
        <v>805</v>
      </c>
      <c r="IQ5" s="164" t="s">
        <v>806</v>
      </c>
      <c r="IR5" s="164" t="s">
        <v>193</v>
      </c>
      <c r="IS5" s="164" t="s">
        <v>193</v>
      </c>
      <c r="IT5" s="164" t="s">
        <v>193</v>
      </c>
      <c r="IU5" s="164" t="s">
        <v>193</v>
      </c>
      <c r="IV5" s="164" t="s">
        <v>193</v>
      </c>
      <c r="IW5" s="164">
        <v>1</v>
      </c>
      <c r="IX5" s="164">
        <v>0.2</v>
      </c>
      <c r="IY5" s="164" t="s">
        <v>193</v>
      </c>
      <c r="IZ5" s="164" t="s">
        <v>156</v>
      </c>
      <c r="JA5" s="164">
        <v>0.2</v>
      </c>
      <c r="JB5" s="164" t="s">
        <v>109</v>
      </c>
      <c r="JC5" s="164" t="s">
        <v>193</v>
      </c>
      <c r="JD5" s="164" t="s">
        <v>132</v>
      </c>
      <c r="JE5" s="164" t="s">
        <v>193</v>
      </c>
      <c r="JF5" s="164" t="s">
        <v>193</v>
      </c>
      <c r="JG5" s="164" t="s">
        <v>193</v>
      </c>
      <c r="JH5" s="164" t="s">
        <v>193</v>
      </c>
      <c r="JI5" s="164" t="s">
        <v>193</v>
      </c>
      <c r="JJ5" s="164" t="s">
        <v>193</v>
      </c>
      <c r="JK5" s="164" t="s">
        <v>193</v>
      </c>
      <c r="JL5" s="164" t="s">
        <v>193</v>
      </c>
      <c r="JM5" s="164" t="s">
        <v>193</v>
      </c>
      <c r="JN5" s="164" t="s">
        <v>193</v>
      </c>
      <c r="JO5" s="164" t="s">
        <v>193</v>
      </c>
      <c r="JP5" s="164" t="s">
        <v>193</v>
      </c>
      <c r="JQ5" s="164" t="s">
        <v>193</v>
      </c>
      <c r="JR5" s="166"/>
      <c r="JS5" s="166"/>
      <c r="JT5" s="166"/>
      <c r="JU5" s="166"/>
      <c r="JV5" s="166"/>
      <c r="JW5" s="164" t="s">
        <v>193</v>
      </c>
      <c r="JX5" s="164" t="s">
        <v>193</v>
      </c>
      <c r="JY5" s="164">
        <v>189176379</v>
      </c>
      <c r="JZ5" s="164" t="s">
        <v>3499</v>
      </c>
      <c r="KA5" s="164" t="s">
        <v>3500</v>
      </c>
      <c r="KB5" s="164" t="s">
        <v>193</v>
      </c>
      <c r="KC5" s="164" t="s">
        <v>705</v>
      </c>
      <c r="KD5" s="164" t="s">
        <v>706</v>
      </c>
      <c r="KE5" s="164" t="s">
        <v>621</v>
      </c>
      <c r="KF5" s="164" t="s">
        <v>193</v>
      </c>
      <c r="KG5" s="164">
        <v>4</v>
      </c>
    </row>
    <row r="6" spans="1:293" x14ac:dyDescent="0.25">
      <c r="A6" s="164" t="s">
        <v>3501</v>
      </c>
      <c r="B6" s="164" t="s">
        <v>3502</v>
      </c>
      <c r="C6" s="164" t="s">
        <v>3503</v>
      </c>
      <c r="D6" s="164" t="s">
        <v>193</v>
      </c>
      <c r="E6" s="166"/>
      <c r="F6" s="164">
        <v>338050936299154</v>
      </c>
      <c r="G6" s="164" t="s">
        <v>193</v>
      </c>
      <c r="H6" s="164" t="s">
        <v>3486</v>
      </c>
      <c r="I6" s="164" t="s">
        <v>133</v>
      </c>
      <c r="J6" s="164" t="s">
        <v>193</v>
      </c>
      <c r="K6" s="164" t="s">
        <v>134</v>
      </c>
      <c r="L6" s="164" t="s">
        <v>133</v>
      </c>
      <c r="M6" s="164" t="s">
        <v>133</v>
      </c>
      <c r="N6" s="164" t="s">
        <v>135</v>
      </c>
      <c r="O6" s="164" t="s">
        <v>193</v>
      </c>
      <c r="P6" s="164" t="s">
        <v>201</v>
      </c>
      <c r="Q6" s="164" t="s">
        <v>135</v>
      </c>
      <c r="R6" s="164" t="s">
        <v>135</v>
      </c>
      <c r="S6" s="164" t="s">
        <v>117</v>
      </c>
      <c r="T6" s="164" t="s">
        <v>136</v>
      </c>
      <c r="U6" s="164" t="s">
        <v>137</v>
      </c>
      <c r="V6" s="164" t="s">
        <v>136</v>
      </c>
      <c r="W6" s="164" t="s">
        <v>132</v>
      </c>
      <c r="X6" s="164" t="s">
        <v>205</v>
      </c>
      <c r="Y6" s="164" t="s">
        <v>132</v>
      </c>
      <c r="Z6" s="164" t="s">
        <v>138</v>
      </c>
      <c r="AA6" s="164" t="s">
        <v>193</v>
      </c>
      <c r="AB6" s="164" t="s">
        <v>568</v>
      </c>
      <c r="AC6" s="164" t="s">
        <v>138</v>
      </c>
      <c r="AD6" s="164" t="s">
        <v>138</v>
      </c>
      <c r="AE6" s="164" t="s">
        <v>139</v>
      </c>
      <c r="AF6" s="164" t="s">
        <v>193</v>
      </c>
      <c r="AG6" s="164" t="s">
        <v>140</v>
      </c>
      <c r="AH6" s="164" t="s">
        <v>139</v>
      </c>
      <c r="AI6" s="164" t="s">
        <v>139</v>
      </c>
      <c r="AJ6" s="164" t="s">
        <v>494</v>
      </c>
      <c r="AK6" s="164" t="s">
        <v>511</v>
      </c>
      <c r="AL6" s="164" t="s">
        <v>109</v>
      </c>
      <c r="AM6" s="164" t="s">
        <v>193</v>
      </c>
      <c r="AN6" s="164" t="s">
        <v>109</v>
      </c>
      <c r="AO6" s="164" t="s">
        <v>193</v>
      </c>
      <c r="AP6" s="164" t="s">
        <v>500</v>
      </c>
      <c r="AQ6" s="166"/>
      <c r="AR6" s="166"/>
      <c r="AS6" s="164" t="s">
        <v>193</v>
      </c>
      <c r="AT6" s="164" t="s">
        <v>193</v>
      </c>
      <c r="AU6" s="164" t="s">
        <v>193</v>
      </c>
      <c r="AV6" s="164" t="s">
        <v>193</v>
      </c>
      <c r="AW6" s="164" t="s">
        <v>193</v>
      </c>
      <c r="AX6" s="164" t="s">
        <v>193</v>
      </c>
      <c r="AY6" s="164" t="s">
        <v>193</v>
      </c>
      <c r="AZ6" s="164" t="s">
        <v>193</v>
      </c>
      <c r="BA6" s="164" t="s">
        <v>193</v>
      </c>
      <c r="BB6" s="164" t="s">
        <v>193</v>
      </c>
      <c r="BC6" s="164" t="s">
        <v>193</v>
      </c>
      <c r="BD6" s="164" t="s">
        <v>193</v>
      </c>
      <c r="BE6" s="164" t="s">
        <v>193</v>
      </c>
      <c r="BF6" s="164" t="s">
        <v>193</v>
      </c>
      <c r="BG6" s="164" t="s">
        <v>193</v>
      </c>
      <c r="BH6" s="164" t="s">
        <v>193</v>
      </c>
      <c r="BI6" s="164" t="s">
        <v>193</v>
      </c>
      <c r="BJ6" s="164" t="s">
        <v>193</v>
      </c>
      <c r="BK6" s="164" t="s">
        <v>193</v>
      </c>
      <c r="BL6" s="164" t="s">
        <v>193</v>
      </c>
      <c r="BM6" s="164" t="s">
        <v>193</v>
      </c>
      <c r="BN6" s="164" t="s">
        <v>193</v>
      </c>
      <c r="BO6" s="164" t="s">
        <v>193</v>
      </c>
      <c r="BP6" s="164" t="s">
        <v>193</v>
      </c>
      <c r="BQ6" s="164" t="s">
        <v>193</v>
      </c>
      <c r="BR6" s="164" t="s">
        <v>193</v>
      </c>
      <c r="BS6" s="164" t="s">
        <v>193</v>
      </c>
      <c r="BT6" s="164" t="s">
        <v>193</v>
      </c>
      <c r="BU6" s="164" t="s">
        <v>193</v>
      </c>
      <c r="BV6" s="164" t="s">
        <v>193</v>
      </c>
      <c r="BW6" s="164" t="s">
        <v>193</v>
      </c>
      <c r="BX6" s="164" t="s">
        <v>193</v>
      </c>
      <c r="BY6" s="164" t="s">
        <v>193</v>
      </c>
      <c r="BZ6" s="164" t="s">
        <v>193</v>
      </c>
      <c r="CA6" s="164" t="s">
        <v>193</v>
      </c>
      <c r="CB6" s="164" t="s">
        <v>193</v>
      </c>
      <c r="CC6" s="164" t="s">
        <v>193</v>
      </c>
      <c r="CD6" s="164" t="s">
        <v>193</v>
      </c>
      <c r="CE6" s="164" t="s">
        <v>193</v>
      </c>
      <c r="CF6" s="164" t="s">
        <v>193</v>
      </c>
      <c r="CG6" s="164" t="s">
        <v>193</v>
      </c>
      <c r="CH6" s="164" t="s">
        <v>193</v>
      </c>
      <c r="CI6" s="164" t="s">
        <v>193</v>
      </c>
      <c r="CJ6" s="164" t="s">
        <v>193</v>
      </c>
      <c r="CK6" s="164" t="s">
        <v>193</v>
      </c>
      <c r="CL6" s="164" t="s">
        <v>193</v>
      </c>
      <c r="CM6" s="164" t="s">
        <v>193</v>
      </c>
      <c r="CN6" s="164" t="s">
        <v>193</v>
      </c>
      <c r="CO6" s="164" t="s">
        <v>193</v>
      </c>
      <c r="CP6" s="164" t="s">
        <v>193</v>
      </c>
      <c r="CQ6" s="164" t="s">
        <v>193</v>
      </c>
      <c r="CR6" s="164" t="s">
        <v>193</v>
      </c>
      <c r="CS6" s="164" t="s">
        <v>193</v>
      </c>
      <c r="CT6" s="164" t="s">
        <v>193</v>
      </c>
      <c r="CU6" s="164" t="s">
        <v>193</v>
      </c>
      <c r="CV6" s="164" t="s">
        <v>193</v>
      </c>
      <c r="CW6" s="164" t="s">
        <v>193</v>
      </c>
      <c r="CX6" s="164" t="s">
        <v>193</v>
      </c>
      <c r="CY6" s="164" t="s">
        <v>193</v>
      </c>
      <c r="CZ6" s="164" t="s">
        <v>193</v>
      </c>
      <c r="DA6" s="164" t="s">
        <v>193</v>
      </c>
      <c r="DB6" s="164" t="s">
        <v>193</v>
      </c>
      <c r="DC6" s="164" t="s">
        <v>193</v>
      </c>
      <c r="DD6" s="164" t="s">
        <v>193</v>
      </c>
      <c r="DE6" s="164" t="s">
        <v>193</v>
      </c>
      <c r="DF6" s="164" t="s">
        <v>193</v>
      </c>
      <c r="DG6" s="164" t="s">
        <v>193</v>
      </c>
      <c r="DH6" s="164" t="s">
        <v>193</v>
      </c>
      <c r="DI6" s="164" t="s">
        <v>193</v>
      </c>
      <c r="DJ6" s="164" t="s">
        <v>193</v>
      </c>
      <c r="DK6" s="164" t="s">
        <v>193</v>
      </c>
      <c r="DL6" s="164" t="s">
        <v>193</v>
      </c>
      <c r="DM6" s="164" t="s">
        <v>193</v>
      </c>
      <c r="DN6" s="164" t="s">
        <v>193</v>
      </c>
      <c r="DO6" s="164" t="s">
        <v>193</v>
      </c>
      <c r="DP6" s="164" t="s">
        <v>193</v>
      </c>
      <c r="DQ6" s="164" t="s">
        <v>193</v>
      </c>
      <c r="DR6" s="164" t="s">
        <v>193</v>
      </c>
      <c r="DS6" s="164" t="s">
        <v>193</v>
      </c>
      <c r="DT6" s="164" t="s">
        <v>193</v>
      </c>
      <c r="DU6" s="164" t="s">
        <v>193</v>
      </c>
      <c r="DV6" s="164" t="s">
        <v>193</v>
      </c>
      <c r="DW6" s="164" t="s">
        <v>193</v>
      </c>
      <c r="DX6" s="164" t="s">
        <v>193</v>
      </c>
      <c r="DY6" s="164" t="s">
        <v>193</v>
      </c>
      <c r="DZ6" s="164" t="s">
        <v>193</v>
      </c>
      <c r="EA6" s="164" t="s">
        <v>193</v>
      </c>
      <c r="EB6" s="164" t="s">
        <v>193</v>
      </c>
      <c r="EC6" s="164" t="s">
        <v>193</v>
      </c>
      <c r="ED6" s="164" t="s">
        <v>193</v>
      </c>
      <c r="EE6" s="164" t="s">
        <v>193</v>
      </c>
      <c r="EF6" s="164" t="s">
        <v>193</v>
      </c>
      <c r="EG6" s="164" t="s">
        <v>193</v>
      </c>
      <c r="EH6" s="164" t="s">
        <v>193</v>
      </c>
      <c r="EI6" s="164" t="s">
        <v>193</v>
      </c>
      <c r="EJ6" s="164" t="s">
        <v>193</v>
      </c>
      <c r="EK6" s="164" t="s">
        <v>193</v>
      </c>
      <c r="EL6" s="164" t="s">
        <v>193</v>
      </c>
      <c r="EM6" s="164" t="s">
        <v>193</v>
      </c>
      <c r="EN6" s="164" t="s">
        <v>193</v>
      </c>
      <c r="EO6" s="164" t="s">
        <v>193</v>
      </c>
      <c r="EP6" s="164" t="s">
        <v>193</v>
      </c>
      <c r="EQ6" s="164" t="s">
        <v>193</v>
      </c>
      <c r="ER6" s="164" t="s">
        <v>193</v>
      </c>
      <c r="ES6" s="164" t="s">
        <v>193</v>
      </c>
      <c r="ET6" s="164" t="s">
        <v>193</v>
      </c>
      <c r="EU6" s="164" t="s">
        <v>193</v>
      </c>
      <c r="EV6" s="164" t="s">
        <v>193</v>
      </c>
      <c r="EW6" s="164" t="s">
        <v>193</v>
      </c>
      <c r="EX6" s="164" t="s">
        <v>193</v>
      </c>
      <c r="EY6" s="164" t="s">
        <v>193</v>
      </c>
      <c r="EZ6" s="164" t="s">
        <v>193</v>
      </c>
      <c r="FA6" s="164" t="s">
        <v>193</v>
      </c>
      <c r="FB6" s="164" t="s">
        <v>193</v>
      </c>
      <c r="FC6" s="164" t="s">
        <v>193</v>
      </c>
      <c r="FD6" s="164" t="s">
        <v>193</v>
      </c>
      <c r="FE6" s="164" t="s">
        <v>193</v>
      </c>
      <c r="FF6" s="164" t="s">
        <v>193</v>
      </c>
      <c r="FG6" s="164" t="s">
        <v>193</v>
      </c>
      <c r="FH6" s="164" t="s">
        <v>193</v>
      </c>
      <c r="FI6" s="164" t="s">
        <v>193</v>
      </c>
      <c r="FJ6" s="164" t="s">
        <v>193</v>
      </c>
      <c r="FK6" s="164" t="s">
        <v>193</v>
      </c>
      <c r="FL6" s="164" t="s">
        <v>193</v>
      </c>
      <c r="FM6" s="164" t="s">
        <v>193</v>
      </c>
      <c r="FN6" s="164" t="s">
        <v>193</v>
      </c>
      <c r="FO6" s="164" t="s">
        <v>193</v>
      </c>
      <c r="FP6" s="164" t="s">
        <v>193</v>
      </c>
      <c r="FQ6" s="164" t="s">
        <v>193</v>
      </c>
      <c r="FR6" s="164" t="s">
        <v>193</v>
      </c>
      <c r="FS6" s="164" t="s">
        <v>193</v>
      </c>
      <c r="FT6" s="164" t="s">
        <v>193</v>
      </c>
      <c r="FU6" s="164" t="s">
        <v>193</v>
      </c>
      <c r="FV6" s="164" t="s">
        <v>193</v>
      </c>
      <c r="FW6" s="164" t="s">
        <v>193</v>
      </c>
      <c r="FX6" s="164" t="s">
        <v>193</v>
      </c>
      <c r="FY6" s="164" t="s">
        <v>193</v>
      </c>
      <c r="FZ6" s="164" t="s">
        <v>193</v>
      </c>
      <c r="GA6" s="164" t="s">
        <v>193</v>
      </c>
      <c r="GB6" s="164" t="s">
        <v>193</v>
      </c>
      <c r="GC6" s="164" t="s">
        <v>193</v>
      </c>
      <c r="GD6" s="164" t="s">
        <v>193</v>
      </c>
      <c r="GE6" s="164" t="s">
        <v>193</v>
      </c>
      <c r="GF6" s="164" t="s">
        <v>193</v>
      </c>
      <c r="GG6" s="164" t="s">
        <v>193</v>
      </c>
      <c r="GH6" s="164" t="s">
        <v>193</v>
      </c>
      <c r="GI6" s="164" t="s">
        <v>193</v>
      </c>
      <c r="GJ6" s="164" t="s">
        <v>193</v>
      </c>
      <c r="GK6" s="164" t="s">
        <v>193</v>
      </c>
      <c r="GL6" s="164" t="s">
        <v>193</v>
      </c>
      <c r="GM6" s="164" t="s">
        <v>193</v>
      </c>
      <c r="GN6" s="164" t="s">
        <v>193</v>
      </c>
      <c r="GO6" s="164" t="s">
        <v>193</v>
      </c>
      <c r="GP6" s="164" t="s">
        <v>193</v>
      </c>
      <c r="GQ6" s="164" t="s">
        <v>193</v>
      </c>
      <c r="GR6" s="164" t="s">
        <v>193</v>
      </c>
      <c r="GS6" s="164" t="s">
        <v>193</v>
      </c>
      <c r="GT6" s="164" t="s">
        <v>193</v>
      </c>
      <c r="GU6" s="164" t="s">
        <v>193</v>
      </c>
      <c r="GV6" s="164" t="s">
        <v>193</v>
      </c>
      <c r="GW6" s="164" t="s">
        <v>193</v>
      </c>
      <c r="GX6" s="164" t="s">
        <v>193</v>
      </c>
      <c r="GY6" s="164" t="s">
        <v>193</v>
      </c>
      <c r="GZ6" s="164" t="s">
        <v>193</v>
      </c>
      <c r="HA6" s="164" t="s">
        <v>193</v>
      </c>
      <c r="HB6" s="164" t="s">
        <v>193</v>
      </c>
      <c r="HC6" s="164" t="s">
        <v>193</v>
      </c>
      <c r="HD6" s="164" t="s">
        <v>193</v>
      </c>
      <c r="HE6" s="164" t="s">
        <v>193</v>
      </c>
      <c r="HF6" s="164" t="s">
        <v>193</v>
      </c>
      <c r="HG6" s="164" t="s">
        <v>193</v>
      </c>
      <c r="HH6" s="164" t="s">
        <v>193</v>
      </c>
      <c r="HI6" s="164" t="s">
        <v>193</v>
      </c>
      <c r="HJ6" s="164" t="s">
        <v>193</v>
      </c>
      <c r="HK6" s="164" t="s">
        <v>193</v>
      </c>
      <c r="HL6" s="164" t="s">
        <v>193</v>
      </c>
      <c r="HM6" s="164" t="s">
        <v>193</v>
      </c>
      <c r="HN6" s="164" t="s">
        <v>193</v>
      </c>
      <c r="HO6" s="164" t="s">
        <v>193</v>
      </c>
      <c r="HP6" s="164" t="s">
        <v>193</v>
      </c>
      <c r="HQ6" s="164" t="s">
        <v>193</v>
      </c>
      <c r="HR6" s="164" t="s">
        <v>193</v>
      </c>
      <c r="HS6" s="164" t="s">
        <v>193</v>
      </c>
      <c r="HT6" s="164" t="s">
        <v>193</v>
      </c>
      <c r="HU6" s="164" t="s">
        <v>193</v>
      </c>
      <c r="HV6" s="164" t="s">
        <v>193</v>
      </c>
      <c r="HW6" s="164" t="s">
        <v>193</v>
      </c>
      <c r="HX6" s="164" t="s">
        <v>193</v>
      </c>
      <c r="HY6" s="164" t="s">
        <v>193</v>
      </c>
      <c r="HZ6" s="164" t="s">
        <v>193</v>
      </c>
      <c r="IA6" s="164" t="s">
        <v>193</v>
      </c>
      <c r="IB6" s="164" t="s">
        <v>193</v>
      </c>
      <c r="IC6" s="164" t="s">
        <v>109</v>
      </c>
      <c r="ID6" s="164" t="s">
        <v>193</v>
      </c>
      <c r="IE6" s="164" t="s">
        <v>512</v>
      </c>
      <c r="IF6" s="164" t="s">
        <v>193</v>
      </c>
      <c r="IG6" s="164" t="s">
        <v>3297</v>
      </c>
      <c r="IH6" s="164" t="s">
        <v>193</v>
      </c>
      <c r="II6" s="164" t="s">
        <v>522</v>
      </c>
      <c r="IJ6" s="164" t="s">
        <v>3298</v>
      </c>
      <c r="IK6" s="164" t="s">
        <v>3298</v>
      </c>
      <c r="IL6" s="164" t="s">
        <v>807</v>
      </c>
      <c r="IM6" s="164" t="s">
        <v>193</v>
      </c>
      <c r="IN6" s="164" t="s">
        <v>3286</v>
      </c>
      <c r="IO6" s="164" t="s">
        <v>804</v>
      </c>
      <c r="IP6" s="164" t="s">
        <v>805</v>
      </c>
      <c r="IQ6" s="164" t="s">
        <v>806</v>
      </c>
      <c r="IR6" s="164" t="s">
        <v>193</v>
      </c>
      <c r="IS6" s="164" t="s">
        <v>193</v>
      </c>
      <c r="IT6" s="164" t="s">
        <v>193</v>
      </c>
      <c r="IU6" s="164" t="s">
        <v>193</v>
      </c>
      <c r="IV6" s="164" t="s">
        <v>193</v>
      </c>
      <c r="IW6" s="164">
        <v>1</v>
      </c>
      <c r="IX6" s="164">
        <v>0.2</v>
      </c>
      <c r="IY6" s="164" t="s">
        <v>193</v>
      </c>
      <c r="IZ6" s="164" t="s">
        <v>156</v>
      </c>
      <c r="JA6" s="164">
        <v>0.2</v>
      </c>
      <c r="JB6" s="164" t="s">
        <v>109</v>
      </c>
      <c r="JC6" s="164" t="s">
        <v>193</v>
      </c>
      <c r="JD6" s="164" t="s">
        <v>114</v>
      </c>
      <c r="JE6" s="164" t="s">
        <v>193</v>
      </c>
      <c r="JF6" s="164" t="s">
        <v>193</v>
      </c>
      <c r="JG6" s="164" t="s">
        <v>193</v>
      </c>
      <c r="JH6" s="164" t="s">
        <v>193</v>
      </c>
      <c r="JI6" s="164" t="s">
        <v>193</v>
      </c>
      <c r="JJ6" s="164" t="s">
        <v>193</v>
      </c>
      <c r="JK6" s="164" t="s">
        <v>193</v>
      </c>
      <c r="JL6" s="164" t="s">
        <v>193</v>
      </c>
      <c r="JM6" s="164" t="s">
        <v>193</v>
      </c>
      <c r="JN6" s="164" t="s">
        <v>193</v>
      </c>
      <c r="JO6" s="164" t="s">
        <v>193</v>
      </c>
      <c r="JP6" s="164" t="s">
        <v>193</v>
      </c>
      <c r="JQ6" s="164" t="s">
        <v>193</v>
      </c>
      <c r="JR6" s="166"/>
      <c r="JS6" s="166"/>
      <c r="JT6" s="166"/>
      <c r="JU6" s="166"/>
      <c r="JV6" s="166"/>
      <c r="JW6" s="164" t="s">
        <v>193</v>
      </c>
      <c r="JX6" s="164" t="s">
        <v>193</v>
      </c>
      <c r="JY6" s="164">
        <v>189176374</v>
      </c>
      <c r="JZ6" s="164" t="s">
        <v>3504</v>
      </c>
      <c r="KA6" s="164" t="s">
        <v>3505</v>
      </c>
      <c r="KB6" s="164" t="s">
        <v>193</v>
      </c>
      <c r="KC6" s="164" t="s">
        <v>705</v>
      </c>
      <c r="KD6" s="164" t="s">
        <v>706</v>
      </c>
      <c r="KE6" s="164" t="s">
        <v>621</v>
      </c>
      <c r="KF6" s="164" t="s">
        <v>193</v>
      </c>
      <c r="KG6" s="164">
        <v>5</v>
      </c>
    </row>
    <row r="7" spans="1:293" x14ac:dyDescent="0.25">
      <c r="A7" s="164" t="s">
        <v>3506</v>
      </c>
      <c r="B7" s="164" t="s">
        <v>3507</v>
      </c>
      <c r="C7" s="164" t="s">
        <v>3508</v>
      </c>
      <c r="D7" s="164" t="s">
        <v>193</v>
      </c>
      <c r="E7" s="166"/>
      <c r="F7" s="164" t="s">
        <v>193</v>
      </c>
      <c r="G7" s="164">
        <v>0</v>
      </c>
      <c r="H7" s="164" t="s">
        <v>3508</v>
      </c>
      <c r="I7" s="164" t="s">
        <v>627</v>
      </c>
      <c r="J7" s="164" t="s">
        <v>193</v>
      </c>
      <c r="K7" s="164" t="s">
        <v>628</v>
      </c>
      <c r="L7" s="164" t="s">
        <v>627</v>
      </c>
      <c r="M7" s="164" t="s">
        <v>627</v>
      </c>
      <c r="N7" s="164" t="s">
        <v>635</v>
      </c>
      <c r="O7" s="164" t="s">
        <v>193</v>
      </c>
      <c r="P7" s="164" t="s">
        <v>665</v>
      </c>
      <c r="Q7" s="164" t="s">
        <v>635</v>
      </c>
      <c r="R7" s="164" t="s">
        <v>635</v>
      </c>
      <c r="S7" s="164" t="s">
        <v>506</v>
      </c>
      <c r="T7" s="164" t="s">
        <v>219</v>
      </c>
      <c r="U7" s="164" t="s">
        <v>209</v>
      </c>
      <c r="V7" s="164" t="s">
        <v>219</v>
      </c>
      <c r="W7" s="164" t="s">
        <v>231</v>
      </c>
      <c r="X7" s="164" t="s">
        <v>230</v>
      </c>
      <c r="Y7" s="164" t="s">
        <v>231</v>
      </c>
      <c r="Z7" s="164" t="s">
        <v>3509</v>
      </c>
      <c r="AA7" s="164" t="s">
        <v>193</v>
      </c>
      <c r="AB7" s="164" t="s">
        <v>711</v>
      </c>
      <c r="AC7" s="164" t="s">
        <v>3509</v>
      </c>
      <c r="AD7" s="164" t="s">
        <v>3509</v>
      </c>
      <c r="AE7" s="164" t="s">
        <v>639</v>
      </c>
      <c r="AF7" s="164" t="s">
        <v>193</v>
      </c>
      <c r="AG7" s="164" t="s">
        <v>640</v>
      </c>
      <c r="AH7" s="164" t="s">
        <v>639</v>
      </c>
      <c r="AI7" s="164" t="s">
        <v>639</v>
      </c>
      <c r="AJ7" s="164" t="s">
        <v>543</v>
      </c>
      <c r="AK7" s="164" t="s">
        <v>511</v>
      </c>
      <c r="AL7" s="164" t="s">
        <v>109</v>
      </c>
      <c r="AM7" s="164" t="s">
        <v>193</v>
      </c>
      <c r="AN7" s="164" t="s">
        <v>109</v>
      </c>
      <c r="AO7" s="164" t="s">
        <v>193</v>
      </c>
      <c r="AP7" s="164" t="s">
        <v>496</v>
      </c>
      <c r="AQ7" s="166"/>
      <c r="AR7" s="166"/>
      <c r="AS7" s="164" t="s">
        <v>193</v>
      </c>
      <c r="AT7" s="164" t="s">
        <v>193</v>
      </c>
      <c r="AU7" s="164" t="s">
        <v>193</v>
      </c>
      <c r="AV7" s="164" t="s">
        <v>193</v>
      </c>
      <c r="AW7" s="164" t="s">
        <v>193</v>
      </c>
      <c r="AX7" s="164" t="s">
        <v>193</v>
      </c>
      <c r="AY7" s="164" t="s">
        <v>193</v>
      </c>
      <c r="AZ7" s="164" t="s">
        <v>193</v>
      </c>
      <c r="BA7" s="164" t="s">
        <v>193</v>
      </c>
      <c r="BB7" s="164" t="s">
        <v>193</v>
      </c>
      <c r="BC7" s="164" t="s">
        <v>193</v>
      </c>
      <c r="BD7" s="164" t="s">
        <v>193</v>
      </c>
      <c r="BE7" s="164" t="s">
        <v>193</v>
      </c>
      <c r="BF7" s="164" t="s">
        <v>193</v>
      </c>
      <c r="BG7" s="164" t="s">
        <v>193</v>
      </c>
      <c r="BH7" s="164" t="s">
        <v>193</v>
      </c>
      <c r="BI7" s="164" t="s">
        <v>193</v>
      </c>
      <c r="BJ7" s="164" t="s">
        <v>193</v>
      </c>
      <c r="BK7" s="164" t="s">
        <v>193</v>
      </c>
      <c r="BL7" s="164" t="s">
        <v>193</v>
      </c>
      <c r="BM7" s="164" t="s">
        <v>193</v>
      </c>
      <c r="BN7" s="164" t="s">
        <v>193</v>
      </c>
      <c r="BO7" s="164" t="s">
        <v>193</v>
      </c>
      <c r="BP7" s="164" t="s">
        <v>193</v>
      </c>
      <c r="BQ7" s="164" t="s">
        <v>193</v>
      </c>
      <c r="BR7" s="164" t="s">
        <v>193</v>
      </c>
      <c r="BS7" s="164" t="s">
        <v>193</v>
      </c>
      <c r="BT7" s="164" t="s">
        <v>193</v>
      </c>
      <c r="BU7" s="164" t="s">
        <v>193</v>
      </c>
      <c r="BV7" s="164" t="s">
        <v>193</v>
      </c>
      <c r="BW7" s="164" t="s">
        <v>193</v>
      </c>
      <c r="BX7" s="164" t="s">
        <v>193</v>
      </c>
      <c r="BY7" s="164" t="s">
        <v>193</v>
      </c>
      <c r="BZ7" s="164" t="s">
        <v>193</v>
      </c>
      <c r="CA7" s="164" t="s">
        <v>193</v>
      </c>
      <c r="CB7" s="164" t="s">
        <v>193</v>
      </c>
      <c r="CC7" s="164" t="s">
        <v>193</v>
      </c>
      <c r="CD7" s="164" t="s">
        <v>193</v>
      </c>
      <c r="CE7" s="164" t="s">
        <v>193</v>
      </c>
      <c r="CF7" s="164" t="s">
        <v>193</v>
      </c>
      <c r="CG7" s="164" t="s">
        <v>193</v>
      </c>
      <c r="CH7" s="164" t="s">
        <v>193</v>
      </c>
      <c r="CI7" s="164" t="s">
        <v>193</v>
      </c>
      <c r="CJ7" s="164" t="s">
        <v>193</v>
      </c>
      <c r="CK7" s="164" t="s">
        <v>193</v>
      </c>
      <c r="CL7" s="164" t="s">
        <v>193</v>
      </c>
      <c r="CM7" s="164" t="s">
        <v>193</v>
      </c>
      <c r="CN7" s="164" t="s">
        <v>193</v>
      </c>
      <c r="CO7" s="164" t="s">
        <v>193</v>
      </c>
      <c r="CP7" s="164" t="s">
        <v>193</v>
      </c>
      <c r="CQ7" s="164" t="s">
        <v>193</v>
      </c>
      <c r="CR7" s="164" t="s">
        <v>193</v>
      </c>
      <c r="CS7" s="164" t="s">
        <v>193</v>
      </c>
      <c r="CT7" s="164" t="s">
        <v>193</v>
      </c>
      <c r="CU7" s="164" t="s">
        <v>193</v>
      </c>
      <c r="CV7" s="164" t="s">
        <v>193</v>
      </c>
      <c r="CW7" s="164" t="s">
        <v>193</v>
      </c>
      <c r="CX7" s="164" t="s">
        <v>193</v>
      </c>
      <c r="CY7" s="164" t="s">
        <v>193</v>
      </c>
      <c r="CZ7" s="164" t="s">
        <v>193</v>
      </c>
      <c r="DA7" s="164" t="s">
        <v>193</v>
      </c>
      <c r="DB7" s="164" t="s">
        <v>193</v>
      </c>
      <c r="DC7" s="164" t="s">
        <v>193</v>
      </c>
      <c r="DD7" s="164" t="s">
        <v>193</v>
      </c>
      <c r="DE7" s="164" t="s">
        <v>193</v>
      </c>
      <c r="DF7" s="164" t="s">
        <v>193</v>
      </c>
      <c r="DG7" s="164" t="s">
        <v>193</v>
      </c>
      <c r="DH7" s="164" t="s">
        <v>193</v>
      </c>
      <c r="DI7" s="164" t="s">
        <v>193</v>
      </c>
      <c r="DJ7" s="164" t="s">
        <v>193</v>
      </c>
      <c r="DK7" s="164" t="s">
        <v>193</v>
      </c>
      <c r="DL7" s="164" t="s">
        <v>193</v>
      </c>
      <c r="DM7" s="164" t="s">
        <v>193</v>
      </c>
      <c r="DN7" s="164" t="s">
        <v>193</v>
      </c>
      <c r="DO7" s="164" t="s">
        <v>193</v>
      </c>
      <c r="DP7" s="164" t="s">
        <v>193</v>
      </c>
      <c r="DQ7" s="164" t="s">
        <v>193</v>
      </c>
      <c r="DR7" s="164" t="s">
        <v>193</v>
      </c>
      <c r="DS7" s="164" t="s">
        <v>193</v>
      </c>
      <c r="DT7" s="164" t="s">
        <v>193</v>
      </c>
      <c r="DU7" s="164" t="s">
        <v>193</v>
      </c>
      <c r="DV7" s="164" t="s">
        <v>193</v>
      </c>
      <c r="DW7" s="164" t="s">
        <v>193</v>
      </c>
      <c r="DX7" s="164" t="s">
        <v>193</v>
      </c>
      <c r="DY7" s="164" t="s">
        <v>193</v>
      </c>
      <c r="DZ7" s="164" t="s">
        <v>193</v>
      </c>
      <c r="EA7" s="164" t="s">
        <v>193</v>
      </c>
      <c r="EB7" s="164" t="s">
        <v>193</v>
      </c>
      <c r="EC7" s="164" t="s">
        <v>193</v>
      </c>
      <c r="ED7" s="164" t="s">
        <v>193</v>
      </c>
      <c r="EE7" s="164" t="s">
        <v>193</v>
      </c>
      <c r="EF7" s="164" t="s">
        <v>193</v>
      </c>
      <c r="EG7" s="164" t="s">
        <v>193</v>
      </c>
      <c r="EH7" s="164" t="s">
        <v>193</v>
      </c>
      <c r="EI7" s="164" t="s">
        <v>193</v>
      </c>
      <c r="EJ7" s="164" t="s">
        <v>193</v>
      </c>
      <c r="EK7" s="164" t="s">
        <v>193</v>
      </c>
      <c r="EL7" s="164" t="s">
        <v>193</v>
      </c>
      <c r="EM7" s="164" t="s">
        <v>193</v>
      </c>
      <c r="EN7" s="164" t="s">
        <v>193</v>
      </c>
      <c r="EO7" s="164" t="s">
        <v>193</v>
      </c>
      <c r="EP7" s="164" t="s">
        <v>193</v>
      </c>
      <c r="EQ7" s="164" t="s">
        <v>193</v>
      </c>
      <c r="ER7" s="164" t="s">
        <v>193</v>
      </c>
      <c r="ES7" s="164" t="s">
        <v>193</v>
      </c>
      <c r="ET7" s="164" t="s">
        <v>193</v>
      </c>
      <c r="EU7" s="164" t="s">
        <v>193</v>
      </c>
      <c r="EV7" s="164" t="s">
        <v>193</v>
      </c>
      <c r="EW7" s="164" t="s">
        <v>193</v>
      </c>
      <c r="EX7" s="164" t="s">
        <v>193</v>
      </c>
      <c r="EY7" s="164" t="s">
        <v>193</v>
      </c>
      <c r="EZ7" s="164" t="s">
        <v>193</v>
      </c>
      <c r="FA7" s="164" t="s">
        <v>193</v>
      </c>
      <c r="FB7" s="164" t="s">
        <v>193</v>
      </c>
      <c r="FC7" s="164" t="s">
        <v>193</v>
      </c>
      <c r="FD7" s="164" t="s">
        <v>193</v>
      </c>
      <c r="FE7" s="164" t="s">
        <v>193</v>
      </c>
      <c r="FF7" s="164" t="s">
        <v>193</v>
      </c>
      <c r="FG7" s="164" t="s">
        <v>193</v>
      </c>
      <c r="FH7" s="164" t="s">
        <v>193</v>
      </c>
      <c r="FI7" s="164" t="s">
        <v>193</v>
      </c>
      <c r="FJ7" s="164" t="s">
        <v>193</v>
      </c>
      <c r="FK7" s="164" t="s">
        <v>193</v>
      </c>
      <c r="FL7" s="164" t="s">
        <v>193</v>
      </c>
      <c r="FM7" s="164" t="s">
        <v>193</v>
      </c>
      <c r="FN7" s="164" t="s">
        <v>193</v>
      </c>
      <c r="FO7" s="164" t="s">
        <v>193</v>
      </c>
      <c r="FP7" s="164" t="s">
        <v>193</v>
      </c>
      <c r="FQ7" s="164" t="s">
        <v>193</v>
      </c>
      <c r="FR7" s="164" t="s">
        <v>193</v>
      </c>
      <c r="FS7" s="164" t="s">
        <v>193</v>
      </c>
      <c r="FT7" s="164" t="s">
        <v>193</v>
      </c>
      <c r="FU7" s="164" t="s">
        <v>193</v>
      </c>
      <c r="FV7" s="164" t="s">
        <v>193</v>
      </c>
      <c r="FW7" s="164" t="s">
        <v>193</v>
      </c>
      <c r="FX7" s="164" t="s">
        <v>193</v>
      </c>
      <c r="FY7" s="164" t="s">
        <v>193</v>
      </c>
      <c r="FZ7" s="164" t="s">
        <v>193</v>
      </c>
      <c r="GA7" s="164" t="s">
        <v>193</v>
      </c>
      <c r="GB7" s="164" t="s">
        <v>193</v>
      </c>
      <c r="GC7" s="164" t="s">
        <v>193</v>
      </c>
      <c r="GD7" s="164" t="s">
        <v>193</v>
      </c>
      <c r="GE7" s="164" t="s">
        <v>193</v>
      </c>
      <c r="GF7" s="164" t="s">
        <v>193</v>
      </c>
      <c r="GG7" s="164" t="s">
        <v>193</v>
      </c>
      <c r="GH7" s="164" t="s">
        <v>193</v>
      </c>
      <c r="GI7" s="164" t="s">
        <v>193</v>
      </c>
      <c r="GJ7" s="164" t="s">
        <v>193</v>
      </c>
      <c r="GK7" s="164" t="s">
        <v>193</v>
      </c>
      <c r="GL7" s="164" t="s">
        <v>193</v>
      </c>
      <c r="GM7" s="164" t="s">
        <v>193</v>
      </c>
      <c r="GN7" s="164" t="s">
        <v>193</v>
      </c>
      <c r="GO7" s="164" t="s">
        <v>193</v>
      </c>
      <c r="GP7" s="164" t="s">
        <v>193</v>
      </c>
      <c r="GQ7" s="164" t="s">
        <v>193</v>
      </c>
      <c r="GR7" s="164" t="s">
        <v>193</v>
      </c>
      <c r="GS7" s="164" t="s">
        <v>193</v>
      </c>
      <c r="GT7" s="164" t="s">
        <v>193</v>
      </c>
      <c r="GU7" s="164" t="s">
        <v>193</v>
      </c>
      <c r="GV7" s="164" t="s">
        <v>193</v>
      </c>
      <c r="GW7" s="164" t="s">
        <v>193</v>
      </c>
      <c r="GX7" s="164" t="s">
        <v>193</v>
      </c>
      <c r="GY7" s="164" t="s">
        <v>193</v>
      </c>
      <c r="GZ7" s="164" t="s">
        <v>193</v>
      </c>
      <c r="HA7" s="164" t="s">
        <v>193</v>
      </c>
      <c r="HB7" s="164" t="s">
        <v>193</v>
      </c>
      <c r="HC7" s="164" t="s">
        <v>193</v>
      </c>
      <c r="HD7" s="164" t="s">
        <v>193</v>
      </c>
      <c r="HE7" s="164" t="s">
        <v>193</v>
      </c>
      <c r="HF7" s="164" t="s">
        <v>193</v>
      </c>
      <c r="HG7" s="164" t="s">
        <v>193</v>
      </c>
      <c r="HH7" s="164" t="s">
        <v>193</v>
      </c>
      <c r="HI7" s="164" t="s">
        <v>193</v>
      </c>
      <c r="HJ7" s="164" t="s">
        <v>193</v>
      </c>
      <c r="HK7" s="164" t="s">
        <v>193</v>
      </c>
      <c r="HL7" s="164" t="s">
        <v>193</v>
      </c>
      <c r="HM7" s="164" t="s">
        <v>193</v>
      </c>
      <c r="HN7" s="164" t="s">
        <v>193</v>
      </c>
      <c r="HO7" s="164" t="s">
        <v>193</v>
      </c>
      <c r="HP7" s="164" t="s">
        <v>193</v>
      </c>
      <c r="HQ7" s="164" t="s">
        <v>193</v>
      </c>
      <c r="HR7" s="164" t="s">
        <v>193</v>
      </c>
      <c r="HS7" s="164" t="s">
        <v>193</v>
      </c>
      <c r="HT7" s="164" t="s">
        <v>193</v>
      </c>
      <c r="HU7" s="164" t="s">
        <v>193</v>
      </c>
      <c r="HV7" s="164" t="s">
        <v>193</v>
      </c>
      <c r="HW7" s="164" t="s">
        <v>193</v>
      </c>
      <c r="HX7" s="164" t="s">
        <v>193</v>
      </c>
      <c r="HY7" s="164" t="s">
        <v>193</v>
      </c>
      <c r="HZ7" s="164" t="s">
        <v>193</v>
      </c>
      <c r="IA7" s="164" t="s">
        <v>193</v>
      </c>
      <c r="IB7" s="164" t="s">
        <v>193</v>
      </c>
      <c r="IC7" s="164" t="s">
        <v>109</v>
      </c>
      <c r="ID7" s="164" t="s">
        <v>193</v>
      </c>
      <c r="IE7" s="164" t="s">
        <v>512</v>
      </c>
      <c r="IF7" s="164" t="s">
        <v>193</v>
      </c>
      <c r="IG7" s="164" t="s">
        <v>3284</v>
      </c>
      <c r="IH7" s="164" t="s">
        <v>193</v>
      </c>
      <c r="II7" s="164" t="s">
        <v>513</v>
      </c>
      <c r="IJ7" s="164" t="s">
        <v>3285</v>
      </c>
      <c r="IK7" s="164" t="s">
        <v>3285</v>
      </c>
      <c r="IL7" s="164" t="s">
        <v>807</v>
      </c>
      <c r="IM7" s="164" t="s">
        <v>193</v>
      </c>
      <c r="IN7" s="164" t="s">
        <v>3287</v>
      </c>
      <c r="IO7" s="164" t="s">
        <v>804</v>
      </c>
      <c r="IP7" s="164" t="s">
        <v>805</v>
      </c>
      <c r="IQ7" s="164" t="s">
        <v>806</v>
      </c>
      <c r="IR7" s="164" t="s">
        <v>193</v>
      </c>
      <c r="IS7" s="164" t="s">
        <v>193</v>
      </c>
      <c r="IT7" s="164" t="s">
        <v>193</v>
      </c>
      <c r="IU7" s="164" t="s">
        <v>193</v>
      </c>
      <c r="IV7" s="164" t="s">
        <v>193</v>
      </c>
      <c r="IW7" s="164">
        <v>60</v>
      </c>
      <c r="IX7" s="164">
        <v>12</v>
      </c>
      <c r="IY7" s="164" t="s">
        <v>193</v>
      </c>
      <c r="IZ7" s="164" t="s">
        <v>156</v>
      </c>
      <c r="JA7" s="164">
        <v>12</v>
      </c>
      <c r="JB7" s="164" t="s">
        <v>109</v>
      </c>
      <c r="JC7" s="164" t="s">
        <v>193</v>
      </c>
      <c r="JD7" s="164" t="s">
        <v>114</v>
      </c>
      <c r="JE7" s="164" t="s">
        <v>193</v>
      </c>
      <c r="JF7" s="164" t="s">
        <v>193</v>
      </c>
      <c r="JG7" s="164" t="s">
        <v>193</v>
      </c>
      <c r="JH7" s="164" t="s">
        <v>193</v>
      </c>
      <c r="JI7" s="164" t="s">
        <v>193</v>
      </c>
      <c r="JJ7" s="164" t="s">
        <v>193</v>
      </c>
      <c r="JK7" s="164" t="s">
        <v>193</v>
      </c>
      <c r="JL7" s="164" t="s">
        <v>193</v>
      </c>
      <c r="JM7" s="164" t="s">
        <v>193</v>
      </c>
      <c r="JN7" s="164" t="s">
        <v>193</v>
      </c>
      <c r="JO7" s="164" t="s">
        <v>193</v>
      </c>
      <c r="JP7" s="164" t="s">
        <v>193</v>
      </c>
      <c r="JQ7" s="164" t="s">
        <v>193</v>
      </c>
      <c r="JR7" s="166"/>
      <c r="JS7" s="166"/>
      <c r="JT7" s="166"/>
      <c r="JU7" s="166"/>
      <c r="JV7" s="166"/>
      <c r="JW7" s="164" t="s">
        <v>193</v>
      </c>
      <c r="JX7" s="164" t="s">
        <v>193</v>
      </c>
      <c r="JY7" s="164">
        <v>188278923</v>
      </c>
      <c r="JZ7" s="164" t="s">
        <v>3510</v>
      </c>
      <c r="KA7" s="164" t="s">
        <v>3511</v>
      </c>
      <c r="KB7" s="164" t="s">
        <v>193</v>
      </c>
      <c r="KC7" s="164" t="s">
        <v>705</v>
      </c>
      <c r="KD7" s="164" t="s">
        <v>706</v>
      </c>
      <c r="KE7" s="164" t="s">
        <v>621</v>
      </c>
      <c r="KF7" s="164" t="s">
        <v>193</v>
      </c>
      <c r="KG7" s="164">
        <v>6</v>
      </c>
    </row>
    <row r="8" spans="1:293" x14ac:dyDescent="0.25">
      <c r="A8" s="164" t="s">
        <v>3512</v>
      </c>
      <c r="B8" s="164" t="s">
        <v>3513</v>
      </c>
      <c r="C8" s="164" t="s">
        <v>3508</v>
      </c>
      <c r="D8" s="164" t="s">
        <v>193</v>
      </c>
      <c r="E8" s="166"/>
      <c r="F8" s="164" t="s">
        <v>193</v>
      </c>
      <c r="G8" s="164">
        <v>0</v>
      </c>
      <c r="H8" s="164" t="s">
        <v>3508</v>
      </c>
      <c r="I8" s="164" t="s">
        <v>627</v>
      </c>
      <c r="J8" s="164" t="s">
        <v>193</v>
      </c>
      <c r="K8" s="164" t="s">
        <v>628</v>
      </c>
      <c r="L8" s="164" t="s">
        <v>627</v>
      </c>
      <c r="M8" s="164" t="s">
        <v>627</v>
      </c>
      <c r="N8" s="164" t="s">
        <v>635</v>
      </c>
      <c r="O8" s="164" t="s">
        <v>193</v>
      </c>
      <c r="P8" s="164" t="s">
        <v>665</v>
      </c>
      <c r="Q8" s="164" t="s">
        <v>635</v>
      </c>
      <c r="R8" s="164" t="s">
        <v>635</v>
      </c>
      <c r="S8" s="164" t="s">
        <v>506</v>
      </c>
      <c r="T8" s="164" t="s">
        <v>219</v>
      </c>
      <c r="U8" s="164" t="s">
        <v>209</v>
      </c>
      <c r="V8" s="164" t="s">
        <v>219</v>
      </c>
      <c r="W8" s="164" t="s">
        <v>231</v>
      </c>
      <c r="X8" s="164" t="s">
        <v>230</v>
      </c>
      <c r="Y8" s="164" t="s">
        <v>231</v>
      </c>
      <c r="Z8" s="164" t="s">
        <v>3509</v>
      </c>
      <c r="AA8" s="164" t="s">
        <v>193</v>
      </c>
      <c r="AB8" s="164" t="s">
        <v>711</v>
      </c>
      <c r="AC8" s="164" t="s">
        <v>3509</v>
      </c>
      <c r="AD8" s="164" t="s">
        <v>3509</v>
      </c>
      <c r="AE8" s="164" t="s">
        <v>639</v>
      </c>
      <c r="AF8" s="164" t="s">
        <v>193</v>
      </c>
      <c r="AG8" s="164" t="s">
        <v>640</v>
      </c>
      <c r="AH8" s="164" t="s">
        <v>639</v>
      </c>
      <c r="AI8" s="164" t="s">
        <v>639</v>
      </c>
      <c r="AJ8" s="164" t="s">
        <v>543</v>
      </c>
      <c r="AK8" s="164" t="s">
        <v>511</v>
      </c>
      <c r="AL8" s="164" t="s">
        <v>109</v>
      </c>
      <c r="AM8" s="164" t="s">
        <v>193</v>
      </c>
      <c r="AN8" s="164" t="s">
        <v>109</v>
      </c>
      <c r="AO8" s="164" t="s">
        <v>193</v>
      </c>
      <c r="AP8" s="164" t="s">
        <v>496</v>
      </c>
      <c r="AQ8" s="166"/>
      <c r="AR8" s="166"/>
      <c r="AS8" s="164" t="s">
        <v>193</v>
      </c>
      <c r="AT8" s="164" t="s">
        <v>193</v>
      </c>
      <c r="AU8" s="164" t="s">
        <v>193</v>
      </c>
      <c r="AV8" s="164" t="s">
        <v>193</v>
      </c>
      <c r="AW8" s="164" t="s">
        <v>193</v>
      </c>
      <c r="AX8" s="164" t="s">
        <v>193</v>
      </c>
      <c r="AY8" s="164" t="s">
        <v>193</v>
      </c>
      <c r="AZ8" s="164" t="s">
        <v>193</v>
      </c>
      <c r="BA8" s="164" t="s">
        <v>193</v>
      </c>
      <c r="BB8" s="164" t="s">
        <v>193</v>
      </c>
      <c r="BC8" s="164" t="s">
        <v>193</v>
      </c>
      <c r="BD8" s="164" t="s">
        <v>193</v>
      </c>
      <c r="BE8" s="164" t="s">
        <v>193</v>
      </c>
      <c r="BF8" s="164" t="s">
        <v>193</v>
      </c>
      <c r="BG8" s="164" t="s">
        <v>193</v>
      </c>
      <c r="BH8" s="164" t="s">
        <v>193</v>
      </c>
      <c r="BI8" s="164" t="s">
        <v>193</v>
      </c>
      <c r="BJ8" s="164" t="s">
        <v>193</v>
      </c>
      <c r="BK8" s="164" t="s">
        <v>193</v>
      </c>
      <c r="BL8" s="164" t="s">
        <v>193</v>
      </c>
      <c r="BM8" s="164" t="s">
        <v>193</v>
      </c>
      <c r="BN8" s="164" t="s">
        <v>193</v>
      </c>
      <c r="BO8" s="164" t="s">
        <v>193</v>
      </c>
      <c r="BP8" s="164" t="s">
        <v>193</v>
      </c>
      <c r="BQ8" s="164" t="s">
        <v>193</v>
      </c>
      <c r="BR8" s="164" t="s">
        <v>193</v>
      </c>
      <c r="BS8" s="164" t="s">
        <v>193</v>
      </c>
      <c r="BT8" s="164" t="s">
        <v>193</v>
      </c>
      <c r="BU8" s="164" t="s">
        <v>193</v>
      </c>
      <c r="BV8" s="164" t="s">
        <v>193</v>
      </c>
      <c r="BW8" s="164" t="s">
        <v>193</v>
      </c>
      <c r="BX8" s="164" t="s">
        <v>193</v>
      </c>
      <c r="BY8" s="164" t="s">
        <v>193</v>
      </c>
      <c r="BZ8" s="164" t="s">
        <v>193</v>
      </c>
      <c r="CA8" s="164" t="s">
        <v>193</v>
      </c>
      <c r="CB8" s="164" t="s">
        <v>193</v>
      </c>
      <c r="CC8" s="164" t="s">
        <v>193</v>
      </c>
      <c r="CD8" s="164" t="s">
        <v>193</v>
      </c>
      <c r="CE8" s="164" t="s">
        <v>193</v>
      </c>
      <c r="CF8" s="164" t="s">
        <v>193</v>
      </c>
      <c r="CG8" s="164" t="s">
        <v>193</v>
      </c>
      <c r="CH8" s="164" t="s">
        <v>193</v>
      </c>
      <c r="CI8" s="164" t="s">
        <v>193</v>
      </c>
      <c r="CJ8" s="164" t="s">
        <v>193</v>
      </c>
      <c r="CK8" s="164" t="s">
        <v>193</v>
      </c>
      <c r="CL8" s="164" t="s">
        <v>193</v>
      </c>
      <c r="CM8" s="164" t="s">
        <v>193</v>
      </c>
      <c r="CN8" s="164" t="s">
        <v>193</v>
      </c>
      <c r="CO8" s="164" t="s">
        <v>193</v>
      </c>
      <c r="CP8" s="164" t="s">
        <v>193</v>
      </c>
      <c r="CQ8" s="164" t="s">
        <v>193</v>
      </c>
      <c r="CR8" s="164" t="s">
        <v>193</v>
      </c>
      <c r="CS8" s="164" t="s">
        <v>193</v>
      </c>
      <c r="CT8" s="164" t="s">
        <v>193</v>
      </c>
      <c r="CU8" s="164" t="s">
        <v>193</v>
      </c>
      <c r="CV8" s="164" t="s">
        <v>193</v>
      </c>
      <c r="CW8" s="164" t="s">
        <v>193</v>
      </c>
      <c r="CX8" s="164" t="s">
        <v>193</v>
      </c>
      <c r="CY8" s="164" t="s">
        <v>193</v>
      </c>
      <c r="CZ8" s="164" t="s">
        <v>193</v>
      </c>
      <c r="DA8" s="164" t="s">
        <v>193</v>
      </c>
      <c r="DB8" s="164" t="s">
        <v>193</v>
      </c>
      <c r="DC8" s="164" t="s">
        <v>193</v>
      </c>
      <c r="DD8" s="164" t="s">
        <v>193</v>
      </c>
      <c r="DE8" s="164" t="s">
        <v>193</v>
      </c>
      <c r="DF8" s="164" t="s">
        <v>193</v>
      </c>
      <c r="DG8" s="164" t="s">
        <v>193</v>
      </c>
      <c r="DH8" s="164" t="s">
        <v>193</v>
      </c>
      <c r="DI8" s="164" t="s">
        <v>193</v>
      </c>
      <c r="DJ8" s="164" t="s">
        <v>193</v>
      </c>
      <c r="DK8" s="164" t="s">
        <v>193</v>
      </c>
      <c r="DL8" s="164" t="s">
        <v>193</v>
      </c>
      <c r="DM8" s="164" t="s">
        <v>193</v>
      </c>
      <c r="DN8" s="164" t="s">
        <v>193</v>
      </c>
      <c r="DO8" s="164" t="s">
        <v>193</v>
      </c>
      <c r="DP8" s="164" t="s">
        <v>193</v>
      </c>
      <c r="DQ8" s="164" t="s">
        <v>193</v>
      </c>
      <c r="DR8" s="164" t="s">
        <v>193</v>
      </c>
      <c r="DS8" s="164" t="s">
        <v>193</v>
      </c>
      <c r="DT8" s="164" t="s">
        <v>193</v>
      </c>
      <c r="DU8" s="164" t="s">
        <v>193</v>
      </c>
      <c r="DV8" s="164" t="s">
        <v>193</v>
      </c>
      <c r="DW8" s="164" t="s">
        <v>193</v>
      </c>
      <c r="DX8" s="164" t="s">
        <v>193</v>
      </c>
      <c r="DY8" s="164" t="s">
        <v>193</v>
      </c>
      <c r="DZ8" s="164" t="s">
        <v>193</v>
      </c>
      <c r="EA8" s="164" t="s">
        <v>193</v>
      </c>
      <c r="EB8" s="164" t="s">
        <v>193</v>
      </c>
      <c r="EC8" s="164" t="s">
        <v>193</v>
      </c>
      <c r="ED8" s="164" t="s">
        <v>193</v>
      </c>
      <c r="EE8" s="164" t="s">
        <v>193</v>
      </c>
      <c r="EF8" s="164" t="s">
        <v>193</v>
      </c>
      <c r="EG8" s="164" t="s">
        <v>193</v>
      </c>
      <c r="EH8" s="164" t="s">
        <v>193</v>
      </c>
      <c r="EI8" s="164" t="s">
        <v>193</v>
      </c>
      <c r="EJ8" s="164" t="s">
        <v>193</v>
      </c>
      <c r="EK8" s="164" t="s">
        <v>193</v>
      </c>
      <c r="EL8" s="164" t="s">
        <v>193</v>
      </c>
      <c r="EM8" s="164" t="s">
        <v>193</v>
      </c>
      <c r="EN8" s="164" t="s">
        <v>193</v>
      </c>
      <c r="EO8" s="164" t="s">
        <v>193</v>
      </c>
      <c r="EP8" s="164" t="s">
        <v>193</v>
      </c>
      <c r="EQ8" s="164" t="s">
        <v>193</v>
      </c>
      <c r="ER8" s="164" t="s">
        <v>193</v>
      </c>
      <c r="ES8" s="164" t="s">
        <v>193</v>
      </c>
      <c r="ET8" s="164" t="s">
        <v>193</v>
      </c>
      <c r="EU8" s="164" t="s">
        <v>193</v>
      </c>
      <c r="EV8" s="164" t="s">
        <v>193</v>
      </c>
      <c r="EW8" s="164" t="s">
        <v>193</v>
      </c>
      <c r="EX8" s="164" t="s">
        <v>193</v>
      </c>
      <c r="EY8" s="164" t="s">
        <v>193</v>
      </c>
      <c r="EZ8" s="164" t="s">
        <v>193</v>
      </c>
      <c r="FA8" s="164" t="s">
        <v>193</v>
      </c>
      <c r="FB8" s="164" t="s">
        <v>193</v>
      </c>
      <c r="FC8" s="164" t="s">
        <v>193</v>
      </c>
      <c r="FD8" s="164" t="s">
        <v>193</v>
      </c>
      <c r="FE8" s="164" t="s">
        <v>193</v>
      </c>
      <c r="FF8" s="164" t="s">
        <v>193</v>
      </c>
      <c r="FG8" s="164" t="s">
        <v>193</v>
      </c>
      <c r="FH8" s="164" t="s">
        <v>193</v>
      </c>
      <c r="FI8" s="164" t="s">
        <v>193</v>
      </c>
      <c r="FJ8" s="164" t="s">
        <v>193</v>
      </c>
      <c r="FK8" s="164" t="s">
        <v>193</v>
      </c>
      <c r="FL8" s="164" t="s">
        <v>193</v>
      </c>
      <c r="FM8" s="164" t="s">
        <v>193</v>
      </c>
      <c r="FN8" s="164" t="s">
        <v>193</v>
      </c>
      <c r="FO8" s="164" t="s">
        <v>193</v>
      </c>
      <c r="FP8" s="164" t="s">
        <v>193</v>
      </c>
      <c r="FQ8" s="164" t="s">
        <v>193</v>
      </c>
      <c r="FR8" s="164" t="s">
        <v>193</v>
      </c>
      <c r="FS8" s="164" t="s">
        <v>193</v>
      </c>
      <c r="FT8" s="164" t="s">
        <v>193</v>
      </c>
      <c r="FU8" s="164" t="s">
        <v>193</v>
      </c>
      <c r="FV8" s="164" t="s">
        <v>193</v>
      </c>
      <c r="FW8" s="164" t="s">
        <v>193</v>
      </c>
      <c r="FX8" s="164" t="s">
        <v>193</v>
      </c>
      <c r="FY8" s="164" t="s">
        <v>193</v>
      </c>
      <c r="FZ8" s="164" t="s">
        <v>193</v>
      </c>
      <c r="GA8" s="164" t="s">
        <v>193</v>
      </c>
      <c r="GB8" s="164" t="s">
        <v>193</v>
      </c>
      <c r="GC8" s="164" t="s">
        <v>193</v>
      </c>
      <c r="GD8" s="164" t="s">
        <v>193</v>
      </c>
      <c r="GE8" s="164" t="s">
        <v>193</v>
      </c>
      <c r="GF8" s="164" t="s">
        <v>193</v>
      </c>
      <c r="GG8" s="164" t="s">
        <v>193</v>
      </c>
      <c r="GH8" s="164" t="s">
        <v>193</v>
      </c>
      <c r="GI8" s="164" t="s">
        <v>193</v>
      </c>
      <c r="GJ8" s="164" t="s">
        <v>193</v>
      </c>
      <c r="GK8" s="164" t="s">
        <v>193</v>
      </c>
      <c r="GL8" s="164" t="s">
        <v>193</v>
      </c>
      <c r="GM8" s="164" t="s">
        <v>193</v>
      </c>
      <c r="GN8" s="164" t="s">
        <v>193</v>
      </c>
      <c r="GO8" s="164" t="s">
        <v>193</v>
      </c>
      <c r="GP8" s="164" t="s">
        <v>193</v>
      </c>
      <c r="GQ8" s="164" t="s">
        <v>193</v>
      </c>
      <c r="GR8" s="164" t="s">
        <v>193</v>
      </c>
      <c r="GS8" s="164" t="s">
        <v>193</v>
      </c>
      <c r="GT8" s="164" t="s">
        <v>193</v>
      </c>
      <c r="GU8" s="164" t="s">
        <v>193</v>
      </c>
      <c r="GV8" s="164" t="s">
        <v>193</v>
      </c>
      <c r="GW8" s="164" t="s">
        <v>193</v>
      </c>
      <c r="GX8" s="164" t="s">
        <v>193</v>
      </c>
      <c r="GY8" s="164" t="s">
        <v>193</v>
      </c>
      <c r="GZ8" s="164" t="s">
        <v>193</v>
      </c>
      <c r="HA8" s="164" t="s">
        <v>193</v>
      </c>
      <c r="HB8" s="164" t="s">
        <v>193</v>
      </c>
      <c r="HC8" s="164" t="s">
        <v>193</v>
      </c>
      <c r="HD8" s="164" t="s">
        <v>193</v>
      </c>
      <c r="HE8" s="164" t="s">
        <v>193</v>
      </c>
      <c r="HF8" s="164" t="s">
        <v>193</v>
      </c>
      <c r="HG8" s="164" t="s">
        <v>193</v>
      </c>
      <c r="HH8" s="164" t="s">
        <v>193</v>
      </c>
      <c r="HI8" s="164" t="s">
        <v>193</v>
      </c>
      <c r="HJ8" s="164" t="s">
        <v>193</v>
      </c>
      <c r="HK8" s="164" t="s">
        <v>193</v>
      </c>
      <c r="HL8" s="164" t="s">
        <v>193</v>
      </c>
      <c r="HM8" s="164" t="s">
        <v>193</v>
      </c>
      <c r="HN8" s="164" t="s">
        <v>193</v>
      </c>
      <c r="HO8" s="164" t="s">
        <v>193</v>
      </c>
      <c r="HP8" s="164" t="s">
        <v>193</v>
      </c>
      <c r="HQ8" s="164" t="s">
        <v>193</v>
      </c>
      <c r="HR8" s="164" t="s">
        <v>193</v>
      </c>
      <c r="HS8" s="164" t="s">
        <v>193</v>
      </c>
      <c r="HT8" s="164" t="s">
        <v>193</v>
      </c>
      <c r="HU8" s="164" t="s">
        <v>193</v>
      </c>
      <c r="HV8" s="164" t="s">
        <v>193</v>
      </c>
      <c r="HW8" s="164" t="s">
        <v>193</v>
      </c>
      <c r="HX8" s="164" t="s">
        <v>193</v>
      </c>
      <c r="HY8" s="164" t="s">
        <v>193</v>
      </c>
      <c r="HZ8" s="164" t="s">
        <v>193</v>
      </c>
      <c r="IA8" s="164" t="s">
        <v>193</v>
      </c>
      <c r="IB8" s="164" t="s">
        <v>193</v>
      </c>
      <c r="IC8" s="164" t="s">
        <v>109</v>
      </c>
      <c r="ID8" s="164" t="s">
        <v>193</v>
      </c>
      <c r="IE8" s="164" t="s">
        <v>512</v>
      </c>
      <c r="IF8" s="164" t="s">
        <v>193</v>
      </c>
      <c r="IG8" s="164" t="s">
        <v>3284</v>
      </c>
      <c r="IH8" s="164" t="s">
        <v>193</v>
      </c>
      <c r="II8" s="164" t="s">
        <v>513</v>
      </c>
      <c r="IJ8" s="164" t="s">
        <v>3285</v>
      </c>
      <c r="IK8" s="164" t="s">
        <v>3285</v>
      </c>
      <c r="IL8" s="164" t="s">
        <v>807</v>
      </c>
      <c r="IM8" s="164" t="s">
        <v>193</v>
      </c>
      <c r="IN8" s="164" t="s">
        <v>3287</v>
      </c>
      <c r="IO8" s="164" t="s">
        <v>804</v>
      </c>
      <c r="IP8" s="164" t="s">
        <v>805</v>
      </c>
      <c r="IQ8" s="164" t="s">
        <v>806</v>
      </c>
      <c r="IR8" s="164" t="s">
        <v>193</v>
      </c>
      <c r="IS8" s="164" t="s">
        <v>193</v>
      </c>
      <c r="IT8" s="164" t="s">
        <v>193</v>
      </c>
      <c r="IU8" s="164" t="s">
        <v>193</v>
      </c>
      <c r="IV8" s="164" t="s">
        <v>193</v>
      </c>
      <c r="IW8" s="164">
        <v>60</v>
      </c>
      <c r="IX8" s="164">
        <v>12</v>
      </c>
      <c r="IY8" s="164" t="s">
        <v>193</v>
      </c>
      <c r="IZ8" s="164" t="s">
        <v>156</v>
      </c>
      <c r="JA8" s="164">
        <v>12</v>
      </c>
      <c r="JB8" s="164" t="s">
        <v>109</v>
      </c>
      <c r="JC8" s="164" t="s">
        <v>193</v>
      </c>
      <c r="JD8" s="164" t="s">
        <v>109</v>
      </c>
      <c r="JE8" s="164" t="s">
        <v>132</v>
      </c>
      <c r="JF8" s="164">
        <v>0</v>
      </c>
      <c r="JG8" s="164">
        <v>0</v>
      </c>
      <c r="JH8" s="164">
        <v>0</v>
      </c>
      <c r="JI8" s="164">
        <v>0</v>
      </c>
      <c r="JJ8" s="164">
        <v>0</v>
      </c>
      <c r="JK8" s="164">
        <v>0</v>
      </c>
      <c r="JL8" s="164">
        <v>0</v>
      </c>
      <c r="JM8" s="164">
        <v>0</v>
      </c>
      <c r="JN8" s="164">
        <v>0</v>
      </c>
      <c r="JO8" s="164">
        <v>0</v>
      </c>
      <c r="JP8" s="164">
        <v>1</v>
      </c>
      <c r="JQ8" s="164" t="s">
        <v>193</v>
      </c>
      <c r="JR8" s="166"/>
      <c r="JS8" s="166"/>
      <c r="JT8" s="166"/>
      <c r="JU8" s="166"/>
      <c r="JV8" s="166"/>
      <c r="JW8" s="164" t="s">
        <v>193</v>
      </c>
      <c r="JX8" s="164" t="s">
        <v>193</v>
      </c>
      <c r="JY8" s="164">
        <v>188278934</v>
      </c>
      <c r="JZ8" s="164" t="s">
        <v>3514</v>
      </c>
      <c r="KA8" s="164" t="s">
        <v>3515</v>
      </c>
      <c r="KB8" s="164" t="s">
        <v>193</v>
      </c>
      <c r="KC8" s="164" t="s">
        <v>705</v>
      </c>
      <c r="KD8" s="164" t="s">
        <v>706</v>
      </c>
      <c r="KE8" s="164" t="s">
        <v>621</v>
      </c>
      <c r="KF8" s="164" t="s">
        <v>193</v>
      </c>
      <c r="KG8" s="164">
        <v>7</v>
      </c>
    </row>
    <row r="9" spans="1:293" x14ac:dyDescent="0.25">
      <c r="A9" s="164" t="s">
        <v>3516</v>
      </c>
      <c r="B9" s="164" t="s">
        <v>3517</v>
      </c>
      <c r="C9" s="164" t="s">
        <v>3508</v>
      </c>
      <c r="D9" s="164" t="s">
        <v>193</v>
      </c>
      <c r="E9" s="166"/>
      <c r="F9" s="164" t="s">
        <v>193</v>
      </c>
      <c r="G9" s="164">
        <v>0</v>
      </c>
      <c r="H9" s="164" t="s">
        <v>3508</v>
      </c>
      <c r="I9" s="164" t="s">
        <v>627</v>
      </c>
      <c r="J9" s="164" t="s">
        <v>193</v>
      </c>
      <c r="K9" s="164" t="s">
        <v>628</v>
      </c>
      <c r="L9" s="164" t="s">
        <v>627</v>
      </c>
      <c r="M9" s="164" t="s">
        <v>627</v>
      </c>
      <c r="N9" s="164" t="s">
        <v>635</v>
      </c>
      <c r="O9" s="164" t="s">
        <v>193</v>
      </c>
      <c r="P9" s="164" t="s">
        <v>665</v>
      </c>
      <c r="Q9" s="164" t="s">
        <v>635</v>
      </c>
      <c r="R9" s="164" t="s">
        <v>635</v>
      </c>
      <c r="S9" s="164" t="s">
        <v>506</v>
      </c>
      <c r="T9" s="164" t="s">
        <v>219</v>
      </c>
      <c r="U9" s="164" t="s">
        <v>209</v>
      </c>
      <c r="V9" s="164" t="s">
        <v>219</v>
      </c>
      <c r="W9" s="164" t="s">
        <v>231</v>
      </c>
      <c r="X9" s="164" t="s">
        <v>230</v>
      </c>
      <c r="Y9" s="164" t="s">
        <v>231</v>
      </c>
      <c r="Z9" s="164" t="s">
        <v>3509</v>
      </c>
      <c r="AA9" s="164" t="s">
        <v>193</v>
      </c>
      <c r="AB9" s="164" t="s">
        <v>711</v>
      </c>
      <c r="AC9" s="164" t="s">
        <v>3509</v>
      </c>
      <c r="AD9" s="164" t="s">
        <v>3509</v>
      </c>
      <c r="AE9" s="164" t="s">
        <v>639</v>
      </c>
      <c r="AF9" s="164" t="s">
        <v>193</v>
      </c>
      <c r="AG9" s="164" t="s">
        <v>640</v>
      </c>
      <c r="AH9" s="164" t="s">
        <v>639</v>
      </c>
      <c r="AI9" s="164" t="s">
        <v>639</v>
      </c>
      <c r="AJ9" s="164" t="s">
        <v>543</v>
      </c>
      <c r="AK9" s="164" t="s">
        <v>511</v>
      </c>
      <c r="AL9" s="164" t="s">
        <v>109</v>
      </c>
      <c r="AM9" s="164" t="s">
        <v>193</v>
      </c>
      <c r="AN9" s="164" t="s">
        <v>109</v>
      </c>
      <c r="AO9" s="164" t="s">
        <v>193</v>
      </c>
      <c r="AP9" s="164" t="s">
        <v>496</v>
      </c>
      <c r="AQ9" s="166"/>
      <c r="AR9" s="166"/>
      <c r="AS9" s="164" t="s">
        <v>193</v>
      </c>
      <c r="AT9" s="164" t="s">
        <v>193</v>
      </c>
      <c r="AU9" s="164" t="s">
        <v>193</v>
      </c>
      <c r="AV9" s="164" t="s">
        <v>193</v>
      </c>
      <c r="AW9" s="164" t="s">
        <v>193</v>
      </c>
      <c r="AX9" s="164" t="s">
        <v>193</v>
      </c>
      <c r="AY9" s="164" t="s">
        <v>193</v>
      </c>
      <c r="AZ9" s="164" t="s">
        <v>193</v>
      </c>
      <c r="BA9" s="164" t="s">
        <v>193</v>
      </c>
      <c r="BB9" s="164" t="s">
        <v>193</v>
      </c>
      <c r="BC9" s="164" t="s">
        <v>193</v>
      </c>
      <c r="BD9" s="164" t="s">
        <v>193</v>
      </c>
      <c r="BE9" s="164" t="s">
        <v>193</v>
      </c>
      <c r="BF9" s="164" t="s">
        <v>193</v>
      </c>
      <c r="BG9" s="164" t="s">
        <v>193</v>
      </c>
      <c r="BH9" s="164" t="s">
        <v>193</v>
      </c>
      <c r="BI9" s="164" t="s">
        <v>193</v>
      </c>
      <c r="BJ9" s="164" t="s">
        <v>193</v>
      </c>
      <c r="BK9" s="164" t="s">
        <v>193</v>
      </c>
      <c r="BL9" s="164" t="s">
        <v>193</v>
      </c>
      <c r="BM9" s="164" t="s">
        <v>193</v>
      </c>
      <c r="BN9" s="164" t="s">
        <v>193</v>
      </c>
      <c r="BO9" s="164" t="s">
        <v>193</v>
      </c>
      <c r="BP9" s="164" t="s">
        <v>193</v>
      </c>
      <c r="BQ9" s="164" t="s">
        <v>193</v>
      </c>
      <c r="BR9" s="164" t="s">
        <v>193</v>
      </c>
      <c r="BS9" s="164" t="s">
        <v>193</v>
      </c>
      <c r="BT9" s="164" t="s">
        <v>193</v>
      </c>
      <c r="BU9" s="164" t="s">
        <v>193</v>
      </c>
      <c r="BV9" s="164" t="s">
        <v>193</v>
      </c>
      <c r="BW9" s="164" t="s">
        <v>193</v>
      </c>
      <c r="BX9" s="164" t="s">
        <v>193</v>
      </c>
      <c r="BY9" s="164" t="s">
        <v>193</v>
      </c>
      <c r="BZ9" s="164" t="s">
        <v>193</v>
      </c>
      <c r="CA9" s="164" t="s">
        <v>193</v>
      </c>
      <c r="CB9" s="164" t="s">
        <v>193</v>
      </c>
      <c r="CC9" s="164" t="s">
        <v>193</v>
      </c>
      <c r="CD9" s="164" t="s">
        <v>193</v>
      </c>
      <c r="CE9" s="164" t="s">
        <v>193</v>
      </c>
      <c r="CF9" s="164" t="s">
        <v>193</v>
      </c>
      <c r="CG9" s="164" t="s">
        <v>193</v>
      </c>
      <c r="CH9" s="164" t="s">
        <v>193</v>
      </c>
      <c r="CI9" s="164" t="s">
        <v>193</v>
      </c>
      <c r="CJ9" s="164" t="s">
        <v>193</v>
      </c>
      <c r="CK9" s="164" t="s">
        <v>193</v>
      </c>
      <c r="CL9" s="164" t="s">
        <v>193</v>
      </c>
      <c r="CM9" s="164" t="s">
        <v>193</v>
      </c>
      <c r="CN9" s="164" t="s">
        <v>193</v>
      </c>
      <c r="CO9" s="164" t="s">
        <v>193</v>
      </c>
      <c r="CP9" s="164" t="s">
        <v>193</v>
      </c>
      <c r="CQ9" s="164" t="s">
        <v>193</v>
      </c>
      <c r="CR9" s="164" t="s">
        <v>193</v>
      </c>
      <c r="CS9" s="164" t="s">
        <v>193</v>
      </c>
      <c r="CT9" s="164" t="s">
        <v>193</v>
      </c>
      <c r="CU9" s="164" t="s">
        <v>193</v>
      </c>
      <c r="CV9" s="164" t="s">
        <v>193</v>
      </c>
      <c r="CW9" s="164" t="s">
        <v>193</v>
      </c>
      <c r="CX9" s="164" t="s">
        <v>193</v>
      </c>
      <c r="CY9" s="164" t="s">
        <v>193</v>
      </c>
      <c r="CZ9" s="164" t="s">
        <v>193</v>
      </c>
      <c r="DA9" s="164" t="s">
        <v>193</v>
      </c>
      <c r="DB9" s="164" t="s">
        <v>193</v>
      </c>
      <c r="DC9" s="164" t="s">
        <v>193</v>
      </c>
      <c r="DD9" s="164" t="s">
        <v>193</v>
      </c>
      <c r="DE9" s="164" t="s">
        <v>193</v>
      </c>
      <c r="DF9" s="164" t="s">
        <v>193</v>
      </c>
      <c r="DG9" s="164" t="s">
        <v>193</v>
      </c>
      <c r="DH9" s="164" t="s">
        <v>193</v>
      </c>
      <c r="DI9" s="164" t="s">
        <v>193</v>
      </c>
      <c r="DJ9" s="164" t="s">
        <v>193</v>
      </c>
      <c r="DK9" s="164" t="s">
        <v>193</v>
      </c>
      <c r="DL9" s="164" t="s">
        <v>193</v>
      </c>
      <c r="DM9" s="164" t="s">
        <v>193</v>
      </c>
      <c r="DN9" s="164" t="s">
        <v>193</v>
      </c>
      <c r="DO9" s="164" t="s">
        <v>193</v>
      </c>
      <c r="DP9" s="164" t="s">
        <v>193</v>
      </c>
      <c r="DQ9" s="164" t="s">
        <v>193</v>
      </c>
      <c r="DR9" s="164" t="s">
        <v>193</v>
      </c>
      <c r="DS9" s="164" t="s">
        <v>193</v>
      </c>
      <c r="DT9" s="164" t="s">
        <v>193</v>
      </c>
      <c r="DU9" s="164" t="s">
        <v>193</v>
      </c>
      <c r="DV9" s="164" t="s">
        <v>193</v>
      </c>
      <c r="DW9" s="164" t="s">
        <v>193</v>
      </c>
      <c r="DX9" s="164" t="s">
        <v>193</v>
      </c>
      <c r="DY9" s="164" t="s">
        <v>193</v>
      </c>
      <c r="DZ9" s="164" t="s">
        <v>193</v>
      </c>
      <c r="EA9" s="164" t="s">
        <v>193</v>
      </c>
      <c r="EB9" s="164" t="s">
        <v>193</v>
      </c>
      <c r="EC9" s="164" t="s">
        <v>193</v>
      </c>
      <c r="ED9" s="164" t="s">
        <v>193</v>
      </c>
      <c r="EE9" s="164" t="s">
        <v>193</v>
      </c>
      <c r="EF9" s="164" t="s">
        <v>193</v>
      </c>
      <c r="EG9" s="164" t="s">
        <v>193</v>
      </c>
      <c r="EH9" s="164" t="s">
        <v>193</v>
      </c>
      <c r="EI9" s="164" t="s">
        <v>193</v>
      </c>
      <c r="EJ9" s="164" t="s">
        <v>193</v>
      </c>
      <c r="EK9" s="164" t="s">
        <v>193</v>
      </c>
      <c r="EL9" s="164" t="s">
        <v>193</v>
      </c>
      <c r="EM9" s="164" t="s">
        <v>193</v>
      </c>
      <c r="EN9" s="164" t="s">
        <v>193</v>
      </c>
      <c r="EO9" s="164" t="s">
        <v>193</v>
      </c>
      <c r="EP9" s="164" t="s">
        <v>193</v>
      </c>
      <c r="EQ9" s="164" t="s">
        <v>193</v>
      </c>
      <c r="ER9" s="164" t="s">
        <v>193</v>
      </c>
      <c r="ES9" s="164" t="s">
        <v>193</v>
      </c>
      <c r="ET9" s="164" t="s">
        <v>193</v>
      </c>
      <c r="EU9" s="164" t="s">
        <v>193</v>
      </c>
      <c r="EV9" s="164" t="s">
        <v>193</v>
      </c>
      <c r="EW9" s="164" t="s">
        <v>193</v>
      </c>
      <c r="EX9" s="164" t="s">
        <v>193</v>
      </c>
      <c r="EY9" s="164" t="s">
        <v>193</v>
      </c>
      <c r="EZ9" s="164" t="s">
        <v>193</v>
      </c>
      <c r="FA9" s="164" t="s">
        <v>193</v>
      </c>
      <c r="FB9" s="164" t="s">
        <v>193</v>
      </c>
      <c r="FC9" s="164" t="s">
        <v>193</v>
      </c>
      <c r="FD9" s="164" t="s">
        <v>193</v>
      </c>
      <c r="FE9" s="164" t="s">
        <v>193</v>
      </c>
      <c r="FF9" s="164" t="s">
        <v>193</v>
      </c>
      <c r="FG9" s="164" t="s">
        <v>193</v>
      </c>
      <c r="FH9" s="164" t="s">
        <v>193</v>
      </c>
      <c r="FI9" s="164" t="s">
        <v>193</v>
      </c>
      <c r="FJ9" s="164" t="s">
        <v>193</v>
      </c>
      <c r="FK9" s="164" t="s">
        <v>193</v>
      </c>
      <c r="FL9" s="164" t="s">
        <v>193</v>
      </c>
      <c r="FM9" s="164" t="s">
        <v>193</v>
      </c>
      <c r="FN9" s="164" t="s">
        <v>193</v>
      </c>
      <c r="FO9" s="164" t="s">
        <v>193</v>
      </c>
      <c r="FP9" s="164" t="s">
        <v>193</v>
      </c>
      <c r="FQ9" s="164" t="s">
        <v>193</v>
      </c>
      <c r="FR9" s="164" t="s">
        <v>193</v>
      </c>
      <c r="FS9" s="164" t="s">
        <v>193</v>
      </c>
      <c r="FT9" s="164" t="s">
        <v>193</v>
      </c>
      <c r="FU9" s="164" t="s">
        <v>193</v>
      </c>
      <c r="FV9" s="164" t="s">
        <v>193</v>
      </c>
      <c r="FW9" s="164" t="s">
        <v>193</v>
      </c>
      <c r="FX9" s="164" t="s">
        <v>193</v>
      </c>
      <c r="FY9" s="164" t="s">
        <v>193</v>
      </c>
      <c r="FZ9" s="164" t="s">
        <v>193</v>
      </c>
      <c r="GA9" s="164" t="s">
        <v>193</v>
      </c>
      <c r="GB9" s="164" t="s">
        <v>193</v>
      </c>
      <c r="GC9" s="164" t="s">
        <v>193</v>
      </c>
      <c r="GD9" s="164" t="s">
        <v>193</v>
      </c>
      <c r="GE9" s="164" t="s">
        <v>193</v>
      </c>
      <c r="GF9" s="164" t="s">
        <v>193</v>
      </c>
      <c r="GG9" s="164" t="s">
        <v>193</v>
      </c>
      <c r="GH9" s="164" t="s">
        <v>193</v>
      </c>
      <c r="GI9" s="164" t="s">
        <v>193</v>
      </c>
      <c r="GJ9" s="164" t="s">
        <v>193</v>
      </c>
      <c r="GK9" s="164" t="s">
        <v>193</v>
      </c>
      <c r="GL9" s="164" t="s">
        <v>193</v>
      </c>
      <c r="GM9" s="164" t="s">
        <v>193</v>
      </c>
      <c r="GN9" s="164" t="s">
        <v>193</v>
      </c>
      <c r="GO9" s="164" t="s">
        <v>193</v>
      </c>
      <c r="GP9" s="164" t="s">
        <v>193</v>
      </c>
      <c r="GQ9" s="164" t="s">
        <v>193</v>
      </c>
      <c r="GR9" s="164" t="s">
        <v>193</v>
      </c>
      <c r="GS9" s="164" t="s">
        <v>193</v>
      </c>
      <c r="GT9" s="164" t="s">
        <v>193</v>
      </c>
      <c r="GU9" s="164" t="s">
        <v>193</v>
      </c>
      <c r="GV9" s="164" t="s">
        <v>193</v>
      </c>
      <c r="GW9" s="164" t="s">
        <v>193</v>
      </c>
      <c r="GX9" s="164" t="s">
        <v>193</v>
      </c>
      <c r="GY9" s="164" t="s">
        <v>193</v>
      </c>
      <c r="GZ9" s="164" t="s">
        <v>193</v>
      </c>
      <c r="HA9" s="164" t="s">
        <v>193</v>
      </c>
      <c r="HB9" s="164" t="s">
        <v>193</v>
      </c>
      <c r="HC9" s="164" t="s">
        <v>193</v>
      </c>
      <c r="HD9" s="164" t="s">
        <v>193</v>
      </c>
      <c r="HE9" s="164" t="s">
        <v>193</v>
      </c>
      <c r="HF9" s="164" t="s">
        <v>193</v>
      </c>
      <c r="HG9" s="164" t="s">
        <v>193</v>
      </c>
      <c r="HH9" s="164" t="s">
        <v>193</v>
      </c>
      <c r="HI9" s="164" t="s">
        <v>193</v>
      </c>
      <c r="HJ9" s="164" t="s">
        <v>193</v>
      </c>
      <c r="HK9" s="164" t="s">
        <v>193</v>
      </c>
      <c r="HL9" s="164" t="s">
        <v>193</v>
      </c>
      <c r="HM9" s="164" t="s">
        <v>193</v>
      </c>
      <c r="HN9" s="164" t="s">
        <v>193</v>
      </c>
      <c r="HO9" s="164" t="s">
        <v>193</v>
      </c>
      <c r="HP9" s="164" t="s">
        <v>193</v>
      </c>
      <c r="HQ9" s="164" t="s">
        <v>193</v>
      </c>
      <c r="HR9" s="164" t="s">
        <v>193</v>
      </c>
      <c r="HS9" s="164" t="s">
        <v>193</v>
      </c>
      <c r="HT9" s="164" t="s">
        <v>193</v>
      </c>
      <c r="HU9" s="164" t="s">
        <v>193</v>
      </c>
      <c r="HV9" s="164" t="s">
        <v>193</v>
      </c>
      <c r="HW9" s="164" t="s">
        <v>193</v>
      </c>
      <c r="HX9" s="164" t="s">
        <v>193</v>
      </c>
      <c r="HY9" s="164" t="s">
        <v>193</v>
      </c>
      <c r="HZ9" s="164" t="s">
        <v>193</v>
      </c>
      <c r="IA9" s="164" t="s">
        <v>193</v>
      </c>
      <c r="IB9" s="164" t="s">
        <v>193</v>
      </c>
      <c r="IC9" s="164" t="s">
        <v>109</v>
      </c>
      <c r="ID9" s="164" t="s">
        <v>193</v>
      </c>
      <c r="IE9" s="164" t="s">
        <v>512</v>
      </c>
      <c r="IF9" s="164" t="s">
        <v>193</v>
      </c>
      <c r="IG9" s="164" t="s">
        <v>3284</v>
      </c>
      <c r="IH9" s="164" t="s">
        <v>193</v>
      </c>
      <c r="II9" s="164" t="s">
        <v>513</v>
      </c>
      <c r="IJ9" s="164" t="s">
        <v>3285</v>
      </c>
      <c r="IK9" s="164" t="s">
        <v>3285</v>
      </c>
      <c r="IL9" s="164" t="s">
        <v>807</v>
      </c>
      <c r="IM9" s="164" t="s">
        <v>193</v>
      </c>
      <c r="IN9" s="164" t="s">
        <v>3287</v>
      </c>
      <c r="IO9" s="164" t="s">
        <v>804</v>
      </c>
      <c r="IP9" s="164" t="s">
        <v>805</v>
      </c>
      <c r="IQ9" s="164" t="s">
        <v>806</v>
      </c>
      <c r="IR9" s="164" t="s">
        <v>193</v>
      </c>
      <c r="IS9" s="164" t="s">
        <v>193</v>
      </c>
      <c r="IT9" s="164" t="s">
        <v>193</v>
      </c>
      <c r="IU9" s="164" t="s">
        <v>193</v>
      </c>
      <c r="IV9" s="164" t="s">
        <v>193</v>
      </c>
      <c r="IW9" s="164">
        <v>60</v>
      </c>
      <c r="IX9" s="164">
        <v>12</v>
      </c>
      <c r="IY9" s="164" t="s">
        <v>193</v>
      </c>
      <c r="IZ9" s="164" t="s">
        <v>156</v>
      </c>
      <c r="JA9" s="164">
        <v>12</v>
      </c>
      <c r="JB9" s="164" t="s">
        <v>109</v>
      </c>
      <c r="JC9" s="164" t="s">
        <v>193</v>
      </c>
      <c r="JD9" s="164" t="s">
        <v>109</v>
      </c>
      <c r="JE9" s="164" t="s">
        <v>132</v>
      </c>
      <c r="JF9" s="164">
        <v>0</v>
      </c>
      <c r="JG9" s="164">
        <v>0</v>
      </c>
      <c r="JH9" s="164">
        <v>0</v>
      </c>
      <c r="JI9" s="164">
        <v>0</v>
      </c>
      <c r="JJ9" s="164">
        <v>0</v>
      </c>
      <c r="JK9" s="164">
        <v>0</v>
      </c>
      <c r="JL9" s="164">
        <v>0</v>
      </c>
      <c r="JM9" s="164">
        <v>0</v>
      </c>
      <c r="JN9" s="164">
        <v>0</v>
      </c>
      <c r="JO9" s="164">
        <v>0</v>
      </c>
      <c r="JP9" s="164">
        <v>1</v>
      </c>
      <c r="JQ9" s="164" t="s">
        <v>193</v>
      </c>
      <c r="JR9" s="166"/>
      <c r="JS9" s="166"/>
      <c r="JT9" s="166"/>
      <c r="JU9" s="166"/>
      <c r="JV9" s="166"/>
      <c r="JW9" s="164" t="s">
        <v>193</v>
      </c>
      <c r="JX9" s="164" t="s">
        <v>193</v>
      </c>
      <c r="JY9" s="164">
        <v>188278940</v>
      </c>
      <c r="JZ9" s="164" t="s">
        <v>3518</v>
      </c>
      <c r="KA9" s="164" t="s">
        <v>3519</v>
      </c>
      <c r="KB9" s="164" t="s">
        <v>193</v>
      </c>
      <c r="KC9" s="164" t="s">
        <v>705</v>
      </c>
      <c r="KD9" s="164" t="s">
        <v>706</v>
      </c>
      <c r="KE9" s="164" t="s">
        <v>621</v>
      </c>
      <c r="KF9" s="164" t="s">
        <v>193</v>
      </c>
      <c r="KG9" s="164">
        <v>8</v>
      </c>
    </row>
    <row r="10" spans="1:293" x14ac:dyDescent="0.25">
      <c r="A10" s="164" t="s">
        <v>3520</v>
      </c>
      <c r="B10" s="164" t="s">
        <v>3521</v>
      </c>
      <c r="C10" s="164" t="s">
        <v>3508</v>
      </c>
      <c r="D10" s="164" t="s">
        <v>193</v>
      </c>
      <c r="E10" s="166"/>
      <c r="F10" s="164" t="s">
        <v>193</v>
      </c>
      <c r="G10" s="164">
        <v>0</v>
      </c>
      <c r="H10" s="164" t="s">
        <v>3508</v>
      </c>
      <c r="I10" s="164" t="s">
        <v>627</v>
      </c>
      <c r="J10" s="164" t="s">
        <v>193</v>
      </c>
      <c r="K10" s="164" t="s">
        <v>628</v>
      </c>
      <c r="L10" s="164" t="s">
        <v>627</v>
      </c>
      <c r="M10" s="164" t="s">
        <v>627</v>
      </c>
      <c r="N10" s="164" t="s">
        <v>635</v>
      </c>
      <c r="O10" s="164" t="s">
        <v>193</v>
      </c>
      <c r="P10" s="164" t="s">
        <v>665</v>
      </c>
      <c r="Q10" s="164" t="s">
        <v>635</v>
      </c>
      <c r="R10" s="164" t="s">
        <v>635</v>
      </c>
      <c r="S10" s="164" t="s">
        <v>506</v>
      </c>
      <c r="T10" s="164" t="s">
        <v>219</v>
      </c>
      <c r="U10" s="164" t="s">
        <v>209</v>
      </c>
      <c r="V10" s="164" t="s">
        <v>219</v>
      </c>
      <c r="W10" s="164" t="s">
        <v>231</v>
      </c>
      <c r="X10" s="164" t="s">
        <v>230</v>
      </c>
      <c r="Y10" s="164" t="s">
        <v>231</v>
      </c>
      <c r="Z10" s="164" t="s">
        <v>3509</v>
      </c>
      <c r="AA10" s="164" t="s">
        <v>193</v>
      </c>
      <c r="AB10" s="164" t="s">
        <v>711</v>
      </c>
      <c r="AC10" s="164" t="s">
        <v>3509</v>
      </c>
      <c r="AD10" s="164" t="s">
        <v>3509</v>
      </c>
      <c r="AE10" s="164" t="s">
        <v>639</v>
      </c>
      <c r="AF10" s="164" t="s">
        <v>193</v>
      </c>
      <c r="AG10" s="164" t="s">
        <v>640</v>
      </c>
      <c r="AH10" s="164" t="s">
        <v>639</v>
      </c>
      <c r="AI10" s="164" t="s">
        <v>639</v>
      </c>
      <c r="AJ10" s="164" t="s">
        <v>543</v>
      </c>
      <c r="AK10" s="164" t="s">
        <v>511</v>
      </c>
      <c r="AL10" s="164" t="s">
        <v>109</v>
      </c>
      <c r="AM10" s="164" t="s">
        <v>193</v>
      </c>
      <c r="AN10" s="164" t="s">
        <v>109</v>
      </c>
      <c r="AO10" s="164" t="s">
        <v>193</v>
      </c>
      <c r="AP10" s="164" t="s">
        <v>500</v>
      </c>
      <c r="AQ10" s="166"/>
      <c r="AR10" s="166"/>
      <c r="AS10" s="164" t="s">
        <v>193</v>
      </c>
      <c r="AT10" s="164" t="s">
        <v>193</v>
      </c>
      <c r="AU10" s="164" t="s">
        <v>193</v>
      </c>
      <c r="AV10" s="164" t="s">
        <v>193</v>
      </c>
      <c r="AW10" s="164" t="s">
        <v>193</v>
      </c>
      <c r="AX10" s="164" t="s">
        <v>193</v>
      </c>
      <c r="AY10" s="164" t="s">
        <v>193</v>
      </c>
      <c r="AZ10" s="164" t="s">
        <v>193</v>
      </c>
      <c r="BA10" s="164" t="s">
        <v>193</v>
      </c>
      <c r="BB10" s="164" t="s">
        <v>193</v>
      </c>
      <c r="BC10" s="164" t="s">
        <v>193</v>
      </c>
      <c r="BD10" s="164" t="s">
        <v>193</v>
      </c>
      <c r="BE10" s="164" t="s">
        <v>193</v>
      </c>
      <c r="BF10" s="164" t="s">
        <v>193</v>
      </c>
      <c r="BG10" s="164" t="s">
        <v>193</v>
      </c>
      <c r="BH10" s="164" t="s">
        <v>193</v>
      </c>
      <c r="BI10" s="164" t="s">
        <v>193</v>
      </c>
      <c r="BJ10" s="164" t="s">
        <v>193</v>
      </c>
      <c r="BK10" s="164" t="s">
        <v>193</v>
      </c>
      <c r="BL10" s="164" t="s">
        <v>193</v>
      </c>
      <c r="BM10" s="164" t="s">
        <v>193</v>
      </c>
      <c r="BN10" s="164" t="s">
        <v>193</v>
      </c>
      <c r="BO10" s="164" t="s">
        <v>193</v>
      </c>
      <c r="BP10" s="164" t="s">
        <v>193</v>
      </c>
      <c r="BQ10" s="164" t="s">
        <v>193</v>
      </c>
      <c r="BR10" s="164" t="s">
        <v>193</v>
      </c>
      <c r="BS10" s="164" t="s">
        <v>193</v>
      </c>
      <c r="BT10" s="164" t="s">
        <v>193</v>
      </c>
      <c r="BU10" s="164" t="s">
        <v>193</v>
      </c>
      <c r="BV10" s="164" t="s">
        <v>193</v>
      </c>
      <c r="BW10" s="164" t="s">
        <v>193</v>
      </c>
      <c r="BX10" s="164" t="s">
        <v>193</v>
      </c>
      <c r="BY10" s="164" t="s">
        <v>193</v>
      </c>
      <c r="BZ10" s="164" t="s">
        <v>193</v>
      </c>
      <c r="CA10" s="164" t="s">
        <v>193</v>
      </c>
      <c r="CB10" s="164" t="s">
        <v>193</v>
      </c>
      <c r="CC10" s="164" t="s">
        <v>193</v>
      </c>
      <c r="CD10" s="164" t="s">
        <v>193</v>
      </c>
      <c r="CE10" s="164" t="s">
        <v>193</v>
      </c>
      <c r="CF10" s="164" t="s">
        <v>193</v>
      </c>
      <c r="CG10" s="164" t="s">
        <v>193</v>
      </c>
      <c r="CH10" s="164" t="s">
        <v>193</v>
      </c>
      <c r="CI10" s="164" t="s">
        <v>193</v>
      </c>
      <c r="CJ10" s="164" t="s">
        <v>193</v>
      </c>
      <c r="CK10" s="164" t="s">
        <v>193</v>
      </c>
      <c r="CL10" s="164" t="s">
        <v>193</v>
      </c>
      <c r="CM10" s="164" t="s">
        <v>193</v>
      </c>
      <c r="CN10" s="164" t="s">
        <v>193</v>
      </c>
      <c r="CO10" s="164" t="s">
        <v>193</v>
      </c>
      <c r="CP10" s="164" t="s">
        <v>193</v>
      </c>
      <c r="CQ10" s="164" t="s">
        <v>193</v>
      </c>
      <c r="CR10" s="164" t="s">
        <v>193</v>
      </c>
      <c r="CS10" s="164" t="s">
        <v>193</v>
      </c>
      <c r="CT10" s="164" t="s">
        <v>193</v>
      </c>
      <c r="CU10" s="164" t="s">
        <v>193</v>
      </c>
      <c r="CV10" s="164" t="s">
        <v>193</v>
      </c>
      <c r="CW10" s="164" t="s">
        <v>193</v>
      </c>
      <c r="CX10" s="164" t="s">
        <v>193</v>
      </c>
      <c r="CY10" s="164" t="s">
        <v>193</v>
      </c>
      <c r="CZ10" s="164" t="s">
        <v>193</v>
      </c>
      <c r="DA10" s="164" t="s">
        <v>193</v>
      </c>
      <c r="DB10" s="164" t="s">
        <v>193</v>
      </c>
      <c r="DC10" s="164" t="s">
        <v>193</v>
      </c>
      <c r="DD10" s="164" t="s">
        <v>193</v>
      </c>
      <c r="DE10" s="164" t="s">
        <v>193</v>
      </c>
      <c r="DF10" s="164" t="s">
        <v>193</v>
      </c>
      <c r="DG10" s="164" t="s">
        <v>193</v>
      </c>
      <c r="DH10" s="164" t="s">
        <v>193</v>
      </c>
      <c r="DI10" s="164" t="s">
        <v>193</v>
      </c>
      <c r="DJ10" s="164" t="s">
        <v>193</v>
      </c>
      <c r="DK10" s="164" t="s">
        <v>193</v>
      </c>
      <c r="DL10" s="164" t="s">
        <v>193</v>
      </c>
      <c r="DM10" s="164" t="s">
        <v>193</v>
      </c>
      <c r="DN10" s="164" t="s">
        <v>193</v>
      </c>
      <c r="DO10" s="164" t="s">
        <v>193</v>
      </c>
      <c r="DP10" s="164" t="s">
        <v>193</v>
      </c>
      <c r="DQ10" s="164" t="s">
        <v>193</v>
      </c>
      <c r="DR10" s="164" t="s">
        <v>193</v>
      </c>
      <c r="DS10" s="164" t="s">
        <v>193</v>
      </c>
      <c r="DT10" s="164" t="s">
        <v>193</v>
      </c>
      <c r="DU10" s="164" t="s">
        <v>193</v>
      </c>
      <c r="DV10" s="164" t="s">
        <v>193</v>
      </c>
      <c r="DW10" s="164" t="s">
        <v>193</v>
      </c>
      <c r="DX10" s="164" t="s">
        <v>193</v>
      </c>
      <c r="DY10" s="164" t="s">
        <v>193</v>
      </c>
      <c r="DZ10" s="164" t="s">
        <v>193</v>
      </c>
      <c r="EA10" s="164" t="s">
        <v>193</v>
      </c>
      <c r="EB10" s="164" t="s">
        <v>193</v>
      </c>
      <c r="EC10" s="164" t="s">
        <v>193</v>
      </c>
      <c r="ED10" s="164" t="s">
        <v>193</v>
      </c>
      <c r="EE10" s="164" t="s">
        <v>193</v>
      </c>
      <c r="EF10" s="164" t="s">
        <v>193</v>
      </c>
      <c r="EG10" s="164" t="s">
        <v>193</v>
      </c>
      <c r="EH10" s="164" t="s">
        <v>193</v>
      </c>
      <c r="EI10" s="164" t="s">
        <v>193</v>
      </c>
      <c r="EJ10" s="164" t="s">
        <v>193</v>
      </c>
      <c r="EK10" s="164" t="s">
        <v>193</v>
      </c>
      <c r="EL10" s="164" t="s">
        <v>193</v>
      </c>
      <c r="EM10" s="164" t="s">
        <v>193</v>
      </c>
      <c r="EN10" s="164" t="s">
        <v>193</v>
      </c>
      <c r="EO10" s="164" t="s">
        <v>193</v>
      </c>
      <c r="EP10" s="164" t="s">
        <v>193</v>
      </c>
      <c r="EQ10" s="164" t="s">
        <v>193</v>
      </c>
      <c r="ER10" s="164" t="s">
        <v>193</v>
      </c>
      <c r="ES10" s="164" t="s">
        <v>193</v>
      </c>
      <c r="ET10" s="164" t="s">
        <v>193</v>
      </c>
      <c r="EU10" s="164" t="s">
        <v>193</v>
      </c>
      <c r="EV10" s="164" t="s">
        <v>193</v>
      </c>
      <c r="EW10" s="164" t="s">
        <v>193</v>
      </c>
      <c r="EX10" s="164" t="s">
        <v>193</v>
      </c>
      <c r="EY10" s="164" t="s">
        <v>193</v>
      </c>
      <c r="EZ10" s="164" t="s">
        <v>193</v>
      </c>
      <c r="FA10" s="164" t="s">
        <v>193</v>
      </c>
      <c r="FB10" s="164" t="s">
        <v>193</v>
      </c>
      <c r="FC10" s="164" t="s">
        <v>193</v>
      </c>
      <c r="FD10" s="164" t="s">
        <v>193</v>
      </c>
      <c r="FE10" s="164" t="s">
        <v>193</v>
      </c>
      <c r="FF10" s="164" t="s">
        <v>193</v>
      </c>
      <c r="FG10" s="164" t="s">
        <v>193</v>
      </c>
      <c r="FH10" s="164" t="s">
        <v>193</v>
      </c>
      <c r="FI10" s="164" t="s">
        <v>193</v>
      </c>
      <c r="FJ10" s="164" t="s">
        <v>193</v>
      </c>
      <c r="FK10" s="164" t="s">
        <v>193</v>
      </c>
      <c r="FL10" s="164" t="s">
        <v>193</v>
      </c>
      <c r="FM10" s="164" t="s">
        <v>193</v>
      </c>
      <c r="FN10" s="164" t="s">
        <v>193</v>
      </c>
      <c r="FO10" s="164" t="s">
        <v>193</v>
      </c>
      <c r="FP10" s="164" t="s">
        <v>193</v>
      </c>
      <c r="FQ10" s="164" t="s">
        <v>193</v>
      </c>
      <c r="FR10" s="164" t="s">
        <v>193</v>
      </c>
      <c r="FS10" s="164" t="s">
        <v>193</v>
      </c>
      <c r="FT10" s="164" t="s">
        <v>193</v>
      </c>
      <c r="FU10" s="164" t="s">
        <v>193</v>
      </c>
      <c r="FV10" s="164" t="s">
        <v>193</v>
      </c>
      <c r="FW10" s="164" t="s">
        <v>193</v>
      </c>
      <c r="FX10" s="164" t="s">
        <v>193</v>
      </c>
      <c r="FY10" s="164" t="s">
        <v>193</v>
      </c>
      <c r="FZ10" s="164" t="s">
        <v>193</v>
      </c>
      <c r="GA10" s="164" t="s">
        <v>193</v>
      </c>
      <c r="GB10" s="164" t="s">
        <v>193</v>
      </c>
      <c r="GC10" s="164" t="s">
        <v>193</v>
      </c>
      <c r="GD10" s="164" t="s">
        <v>193</v>
      </c>
      <c r="GE10" s="164" t="s">
        <v>193</v>
      </c>
      <c r="GF10" s="164" t="s">
        <v>193</v>
      </c>
      <c r="GG10" s="164" t="s">
        <v>193</v>
      </c>
      <c r="GH10" s="164" t="s">
        <v>193</v>
      </c>
      <c r="GI10" s="164" t="s">
        <v>193</v>
      </c>
      <c r="GJ10" s="164" t="s">
        <v>193</v>
      </c>
      <c r="GK10" s="164" t="s">
        <v>193</v>
      </c>
      <c r="GL10" s="164" t="s">
        <v>193</v>
      </c>
      <c r="GM10" s="164" t="s">
        <v>193</v>
      </c>
      <c r="GN10" s="164" t="s">
        <v>193</v>
      </c>
      <c r="GO10" s="164" t="s">
        <v>193</v>
      </c>
      <c r="GP10" s="164" t="s">
        <v>193</v>
      </c>
      <c r="GQ10" s="164" t="s">
        <v>193</v>
      </c>
      <c r="GR10" s="164" t="s">
        <v>193</v>
      </c>
      <c r="GS10" s="164" t="s">
        <v>193</v>
      </c>
      <c r="GT10" s="164" t="s">
        <v>193</v>
      </c>
      <c r="GU10" s="164" t="s">
        <v>193</v>
      </c>
      <c r="GV10" s="164" t="s">
        <v>193</v>
      </c>
      <c r="GW10" s="164" t="s">
        <v>193</v>
      </c>
      <c r="GX10" s="164" t="s">
        <v>193</v>
      </c>
      <c r="GY10" s="164" t="s">
        <v>193</v>
      </c>
      <c r="GZ10" s="164" t="s">
        <v>193</v>
      </c>
      <c r="HA10" s="164" t="s">
        <v>193</v>
      </c>
      <c r="HB10" s="164" t="s">
        <v>193</v>
      </c>
      <c r="HC10" s="164" t="s">
        <v>193</v>
      </c>
      <c r="HD10" s="164" t="s">
        <v>193</v>
      </c>
      <c r="HE10" s="164" t="s">
        <v>193</v>
      </c>
      <c r="HF10" s="164" t="s">
        <v>193</v>
      </c>
      <c r="HG10" s="164" t="s">
        <v>193</v>
      </c>
      <c r="HH10" s="164" t="s">
        <v>193</v>
      </c>
      <c r="HI10" s="164" t="s">
        <v>193</v>
      </c>
      <c r="HJ10" s="164" t="s">
        <v>193</v>
      </c>
      <c r="HK10" s="164" t="s">
        <v>193</v>
      </c>
      <c r="HL10" s="164" t="s">
        <v>193</v>
      </c>
      <c r="HM10" s="164" t="s">
        <v>193</v>
      </c>
      <c r="HN10" s="164" t="s">
        <v>193</v>
      </c>
      <c r="HO10" s="164" t="s">
        <v>193</v>
      </c>
      <c r="HP10" s="164" t="s">
        <v>193</v>
      </c>
      <c r="HQ10" s="164" t="s">
        <v>193</v>
      </c>
      <c r="HR10" s="164" t="s">
        <v>193</v>
      </c>
      <c r="HS10" s="164" t="s">
        <v>193</v>
      </c>
      <c r="HT10" s="164" t="s">
        <v>193</v>
      </c>
      <c r="HU10" s="164" t="s">
        <v>193</v>
      </c>
      <c r="HV10" s="164" t="s">
        <v>193</v>
      </c>
      <c r="HW10" s="164" t="s">
        <v>193</v>
      </c>
      <c r="HX10" s="164" t="s">
        <v>193</v>
      </c>
      <c r="HY10" s="164" t="s">
        <v>193</v>
      </c>
      <c r="HZ10" s="164" t="s">
        <v>193</v>
      </c>
      <c r="IA10" s="164" t="s">
        <v>193</v>
      </c>
      <c r="IB10" s="164" t="s">
        <v>193</v>
      </c>
      <c r="IC10" s="164" t="s">
        <v>109</v>
      </c>
      <c r="ID10" s="164" t="s">
        <v>193</v>
      </c>
      <c r="IE10" s="164" t="s">
        <v>512</v>
      </c>
      <c r="IF10" s="164" t="s">
        <v>193</v>
      </c>
      <c r="IG10" s="164" t="s">
        <v>3284</v>
      </c>
      <c r="IH10" s="164" t="s">
        <v>193</v>
      </c>
      <c r="II10" s="164" t="s">
        <v>513</v>
      </c>
      <c r="IJ10" s="164" t="s">
        <v>3285</v>
      </c>
      <c r="IK10" s="164" t="s">
        <v>3285</v>
      </c>
      <c r="IL10" s="164" t="s">
        <v>807</v>
      </c>
      <c r="IM10" s="164" t="s">
        <v>193</v>
      </c>
      <c r="IN10" s="164" t="s">
        <v>3286</v>
      </c>
      <c r="IO10" s="164" t="s">
        <v>804</v>
      </c>
      <c r="IP10" s="164" t="s">
        <v>805</v>
      </c>
      <c r="IQ10" s="164" t="s">
        <v>806</v>
      </c>
      <c r="IR10" s="164" t="s">
        <v>193</v>
      </c>
      <c r="IS10" s="164" t="s">
        <v>193</v>
      </c>
      <c r="IT10" s="164" t="s">
        <v>193</v>
      </c>
      <c r="IU10" s="164" t="s">
        <v>193</v>
      </c>
      <c r="IV10" s="164" t="s">
        <v>193</v>
      </c>
      <c r="IW10" s="164">
        <v>60</v>
      </c>
      <c r="IX10" s="164">
        <v>12</v>
      </c>
      <c r="IY10" s="164" t="s">
        <v>193</v>
      </c>
      <c r="IZ10" s="164" t="s">
        <v>156</v>
      </c>
      <c r="JA10" s="164">
        <v>12</v>
      </c>
      <c r="JB10" s="164" t="s">
        <v>109</v>
      </c>
      <c r="JC10" s="164" t="s">
        <v>193</v>
      </c>
      <c r="JD10" s="164" t="s">
        <v>109</v>
      </c>
      <c r="JE10" s="164" t="s">
        <v>132</v>
      </c>
      <c r="JF10" s="164">
        <v>0</v>
      </c>
      <c r="JG10" s="164">
        <v>0</v>
      </c>
      <c r="JH10" s="164">
        <v>0</v>
      </c>
      <c r="JI10" s="164">
        <v>0</v>
      </c>
      <c r="JJ10" s="164">
        <v>0</v>
      </c>
      <c r="JK10" s="164">
        <v>0</v>
      </c>
      <c r="JL10" s="164">
        <v>0</v>
      </c>
      <c r="JM10" s="164">
        <v>0</v>
      </c>
      <c r="JN10" s="164">
        <v>0</v>
      </c>
      <c r="JO10" s="164">
        <v>0</v>
      </c>
      <c r="JP10" s="164">
        <v>1</v>
      </c>
      <c r="JQ10" s="164" t="s">
        <v>193</v>
      </c>
      <c r="JR10" s="166"/>
      <c r="JS10" s="166"/>
      <c r="JT10" s="166"/>
      <c r="JU10" s="166"/>
      <c r="JV10" s="166"/>
      <c r="JW10" s="164" t="s">
        <v>193</v>
      </c>
      <c r="JX10" s="164" t="s">
        <v>193</v>
      </c>
      <c r="JY10" s="164">
        <v>188278949</v>
      </c>
      <c r="JZ10" s="164" t="s">
        <v>3522</v>
      </c>
      <c r="KA10" s="164" t="s">
        <v>3519</v>
      </c>
      <c r="KB10" s="164" t="s">
        <v>193</v>
      </c>
      <c r="KC10" s="164" t="s">
        <v>705</v>
      </c>
      <c r="KD10" s="164" t="s">
        <v>706</v>
      </c>
      <c r="KE10" s="164" t="s">
        <v>621</v>
      </c>
      <c r="KF10" s="164" t="s">
        <v>193</v>
      </c>
      <c r="KG10" s="164">
        <v>9</v>
      </c>
    </row>
    <row r="11" spans="1:293" x14ac:dyDescent="0.25">
      <c r="A11" s="164" t="s">
        <v>3523</v>
      </c>
      <c r="B11" s="164" t="s">
        <v>3524</v>
      </c>
      <c r="C11" s="164" t="s">
        <v>3508</v>
      </c>
      <c r="D11" s="164" t="s">
        <v>193</v>
      </c>
      <c r="E11" s="166"/>
      <c r="F11" s="164" t="s">
        <v>193</v>
      </c>
      <c r="G11" s="164">
        <v>0</v>
      </c>
      <c r="H11" s="164" t="s">
        <v>3508</v>
      </c>
      <c r="I11" s="164" t="s">
        <v>627</v>
      </c>
      <c r="J11" s="164" t="s">
        <v>193</v>
      </c>
      <c r="K11" s="164" t="s">
        <v>628</v>
      </c>
      <c r="L11" s="164" t="s">
        <v>627</v>
      </c>
      <c r="M11" s="164" t="s">
        <v>627</v>
      </c>
      <c r="N11" s="164" t="s">
        <v>635</v>
      </c>
      <c r="O11" s="164" t="s">
        <v>193</v>
      </c>
      <c r="P11" s="164" t="s">
        <v>665</v>
      </c>
      <c r="Q11" s="164" t="s">
        <v>635</v>
      </c>
      <c r="R11" s="164" t="s">
        <v>635</v>
      </c>
      <c r="S11" s="164" t="s">
        <v>506</v>
      </c>
      <c r="T11" s="164" t="s">
        <v>219</v>
      </c>
      <c r="U11" s="164" t="s">
        <v>209</v>
      </c>
      <c r="V11" s="164" t="s">
        <v>219</v>
      </c>
      <c r="W11" s="164" t="s">
        <v>231</v>
      </c>
      <c r="X11" s="164" t="s">
        <v>230</v>
      </c>
      <c r="Y11" s="164" t="s">
        <v>231</v>
      </c>
      <c r="Z11" s="164" t="s">
        <v>3509</v>
      </c>
      <c r="AA11" s="164" t="s">
        <v>193</v>
      </c>
      <c r="AB11" s="164" t="s">
        <v>711</v>
      </c>
      <c r="AC11" s="164" t="s">
        <v>3509</v>
      </c>
      <c r="AD11" s="164" t="s">
        <v>3509</v>
      </c>
      <c r="AE11" s="164" t="s">
        <v>639</v>
      </c>
      <c r="AF11" s="164" t="s">
        <v>193</v>
      </c>
      <c r="AG11" s="164" t="s">
        <v>640</v>
      </c>
      <c r="AH11" s="164" t="s">
        <v>639</v>
      </c>
      <c r="AI11" s="164" t="s">
        <v>639</v>
      </c>
      <c r="AJ11" s="164" t="s">
        <v>543</v>
      </c>
      <c r="AK11" s="164" t="s">
        <v>511</v>
      </c>
      <c r="AL11" s="164" t="s">
        <v>109</v>
      </c>
      <c r="AM11" s="164" t="s">
        <v>193</v>
      </c>
      <c r="AN11" s="164" t="s">
        <v>109</v>
      </c>
      <c r="AO11" s="164" t="s">
        <v>193</v>
      </c>
      <c r="AP11" s="164" t="s">
        <v>496</v>
      </c>
      <c r="AQ11" s="166"/>
      <c r="AR11" s="166"/>
      <c r="AS11" s="164" t="s">
        <v>193</v>
      </c>
      <c r="AT11" s="164" t="s">
        <v>193</v>
      </c>
      <c r="AU11" s="164" t="s">
        <v>193</v>
      </c>
      <c r="AV11" s="164" t="s">
        <v>193</v>
      </c>
      <c r="AW11" s="164" t="s">
        <v>193</v>
      </c>
      <c r="AX11" s="164" t="s">
        <v>193</v>
      </c>
      <c r="AY11" s="164" t="s">
        <v>193</v>
      </c>
      <c r="AZ11" s="164" t="s">
        <v>193</v>
      </c>
      <c r="BA11" s="164" t="s">
        <v>193</v>
      </c>
      <c r="BB11" s="164" t="s">
        <v>193</v>
      </c>
      <c r="BC11" s="164" t="s">
        <v>193</v>
      </c>
      <c r="BD11" s="164" t="s">
        <v>193</v>
      </c>
      <c r="BE11" s="164" t="s">
        <v>193</v>
      </c>
      <c r="BF11" s="164" t="s">
        <v>193</v>
      </c>
      <c r="BG11" s="164" t="s">
        <v>193</v>
      </c>
      <c r="BH11" s="164" t="s">
        <v>193</v>
      </c>
      <c r="BI11" s="164" t="s">
        <v>193</v>
      </c>
      <c r="BJ11" s="164" t="s">
        <v>193</v>
      </c>
      <c r="BK11" s="164" t="s">
        <v>193</v>
      </c>
      <c r="BL11" s="164" t="s">
        <v>193</v>
      </c>
      <c r="BM11" s="164" t="s">
        <v>193</v>
      </c>
      <c r="BN11" s="164" t="s">
        <v>193</v>
      </c>
      <c r="BO11" s="164" t="s">
        <v>193</v>
      </c>
      <c r="BP11" s="164" t="s">
        <v>193</v>
      </c>
      <c r="BQ11" s="164" t="s">
        <v>193</v>
      </c>
      <c r="BR11" s="164" t="s">
        <v>193</v>
      </c>
      <c r="BS11" s="164" t="s">
        <v>193</v>
      </c>
      <c r="BT11" s="164" t="s">
        <v>193</v>
      </c>
      <c r="BU11" s="164" t="s">
        <v>193</v>
      </c>
      <c r="BV11" s="164" t="s">
        <v>193</v>
      </c>
      <c r="BW11" s="164" t="s">
        <v>193</v>
      </c>
      <c r="BX11" s="164" t="s">
        <v>193</v>
      </c>
      <c r="BY11" s="164" t="s">
        <v>193</v>
      </c>
      <c r="BZ11" s="164" t="s">
        <v>193</v>
      </c>
      <c r="CA11" s="164" t="s">
        <v>193</v>
      </c>
      <c r="CB11" s="164" t="s">
        <v>193</v>
      </c>
      <c r="CC11" s="164" t="s">
        <v>193</v>
      </c>
      <c r="CD11" s="164" t="s">
        <v>193</v>
      </c>
      <c r="CE11" s="164" t="s">
        <v>193</v>
      </c>
      <c r="CF11" s="164" t="s">
        <v>193</v>
      </c>
      <c r="CG11" s="164" t="s">
        <v>193</v>
      </c>
      <c r="CH11" s="164" t="s">
        <v>193</v>
      </c>
      <c r="CI11" s="164" t="s">
        <v>193</v>
      </c>
      <c r="CJ11" s="164" t="s">
        <v>193</v>
      </c>
      <c r="CK11" s="164" t="s">
        <v>193</v>
      </c>
      <c r="CL11" s="164" t="s">
        <v>193</v>
      </c>
      <c r="CM11" s="164" t="s">
        <v>193</v>
      </c>
      <c r="CN11" s="164" t="s">
        <v>193</v>
      </c>
      <c r="CO11" s="164" t="s">
        <v>193</v>
      </c>
      <c r="CP11" s="164" t="s">
        <v>193</v>
      </c>
      <c r="CQ11" s="164" t="s">
        <v>193</v>
      </c>
      <c r="CR11" s="164" t="s">
        <v>193</v>
      </c>
      <c r="CS11" s="164" t="s">
        <v>193</v>
      </c>
      <c r="CT11" s="164" t="s">
        <v>193</v>
      </c>
      <c r="CU11" s="164" t="s">
        <v>193</v>
      </c>
      <c r="CV11" s="164" t="s">
        <v>193</v>
      </c>
      <c r="CW11" s="164" t="s">
        <v>193</v>
      </c>
      <c r="CX11" s="164" t="s">
        <v>193</v>
      </c>
      <c r="CY11" s="164" t="s">
        <v>193</v>
      </c>
      <c r="CZ11" s="164" t="s">
        <v>193</v>
      </c>
      <c r="DA11" s="164" t="s">
        <v>193</v>
      </c>
      <c r="DB11" s="164" t="s">
        <v>193</v>
      </c>
      <c r="DC11" s="164" t="s">
        <v>193</v>
      </c>
      <c r="DD11" s="164" t="s">
        <v>193</v>
      </c>
      <c r="DE11" s="164" t="s">
        <v>193</v>
      </c>
      <c r="DF11" s="164" t="s">
        <v>193</v>
      </c>
      <c r="DG11" s="164" t="s">
        <v>193</v>
      </c>
      <c r="DH11" s="164" t="s">
        <v>193</v>
      </c>
      <c r="DI11" s="164" t="s">
        <v>193</v>
      </c>
      <c r="DJ11" s="164" t="s">
        <v>193</v>
      </c>
      <c r="DK11" s="164" t="s">
        <v>193</v>
      </c>
      <c r="DL11" s="164" t="s">
        <v>193</v>
      </c>
      <c r="DM11" s="164" t="s">
        <v>193</v>
      </c>
      <c r="DN11" s="164" t="s">
        <v>193</v>
      </c>
      <c r="DO11" s="164" t="s">
        <v>193</v>
      </c>
      <c r="DP11" s="164" t="s">
        <v>193</v>
      </c>
      <c r="DQ11" s="164" t="s">
        <v>193</v>
      </c>
      <c r="DR11" s="164" t="s">
        <v>193</v>
      </c>
      <c r="DS11" s="164" t="s">
        <v>193</v>
      </c>
      <c r="DT11" s="164" t="s">
        <v>193</v>
      </c>
      <c r="DU11" s="164" t="s">
        <v>193</v>
      </c>
      <c r="DV11" s="164" t="s">
        <v>193</v>
      </c>
      <c r="DW11" s="164" t="s">
        <v>193</v>
      </c>
      <c r="DX11" s="164" t="s">
        <v>193</v>
      </c>
      <c r="DY11" s="164" t="s">
        <v>193</v>
      </c>
      <c r="DZ11" s="164" t="s">
        <v>193</v>
      </c>
      <c r="EA11" s="164" t="s">
        <v>193</v>
      </c>
      <c r="EB11" s="164" t="s">
        <v>193</v>
      </c>
      <c r="EC11" s="164" t="s">
        <v>193</v>
      </c>
      <c r="ED11" s="164" t="s">
        <v>193</v>
      </c>
      <c r="EE11" s="164" t="s">
        <v>193</v>
      </c>
      <c r="EF11" s="164" t="s">
        <v>193</v>
      </c>
      <c r="EG11" s="164" t="s">
        <v>193</v>
      </c>
      <c r="EH11" s="164" t="s">
        <v>193</v>
      </c>
      <c r="EI11" s="164" t="s">
        <v>193</v>
      </c>
      <c r="EJ11" s="164" t="s">
        <v>193</v>
      </c>
      <c r="EK11" s="164" t="s">
        <v>193</v>
      </c>
      <c r="EL11" s="164" t="s">
        <v>193</v>
      </c>
      <c r="EM11" s="164" t="s">
        <v>193</v>
      </c>
      <c r="EN11" s="164" t="s">
        <v>193</v>
      </c>
      <c r="EO11" s="164" t="s">
        <v>193</v>
      </c>
      <c r="EP11" s="164" t="s">
        <v>193</v>
      </c>
      <c r="EQ11" s="164" t="s">
        <v>193</v>
      </c>
      <c r="ER11" s="164" t="s">
        <v>193</v>
      </c>
      <c r="ES11" s="164" t="s">
        <v>193</v>
      </c>
      <c r="ET11" s="164" t="s">
        <v>193</v>
      </c>
      <c r="EU11" s="164" t="s">
        <v>193</v>
      </c>
      <c r="EV11" s="164" t="s">
        <v>193</v>
      </c>
      <c r="EW11" s="164" t="s">
        <v>193</v>
      </c>
      <c r="EX11" s="164" t="s">
        <v>193</v>
      </c>
      <c r="EY11" s="164" t="s">
        <v>193</v>
      </c>
      <c r="EZ11" s="164" t="s">
        <v>193</v>
      </c>
      <c r="FA11" s="164" t="s">
        <v>193</v>
      </c>
      <c r="FB11" s="164" t="s">
        <v>193</v>
      </c>
      <c r="FC11" s="164" t="s">
        <v>193</v>
      </c>
      <c r="FD11" s="164" t="s">
        <v>193</v>
      </c>
      <c r="FE11" s="164" t="s">
        <v>193</v>
      </c>
      <c r="FF11" s="164" t="s">
        <v>193</v>
      </c>
      <c r="FG11" s="164" t="s">
        <v>193</v>
      </c>
      <c r="FH11" s="164" t="s">
        <v>193</v>
      </c>
      <c r="FI11" s="164" t="s">
        <v>193</v>
      </c>
      <c r="FJ11" s="164" t="s">
        <v>193</v>
      </c>
      <c r="FK11" s="164" t="s">
        <v>193</v>
      </c>
      <c r="FL11" s="164" t="s">
        <v>193</v>
      </c>
      <c r="FM11" s="164" t="s">
        <v>193</v>
      </c>
      <c r="FN11" s="164" t="s">
        <v>193</v>
      </c>
      <c r="FO11" s="164" t="s">
        <v>193</v>
      </c>
      <c r="FP11" s="164" t="s">
        <v>193</v>
      </c>
      <c r="FQ11" s="164" t="s">
        <v>193</v>
      </c>
      <c r="FR11" s="164" t="s">
        <v>193</v>
      </c>
      <c r="FS11" s="164" t="s">
        <v>193</v>
      </c>
      <c r="FT11" s="164" t="s">
        <v>193</v>
      </c>
      <c r="FU11" s="164" t="s">
        <v>193</v>
      </c>
      <c r="FV11" s="164" t="s">
        <v>193</v>
      </c>
      <c r="FW11" s="164" t="s">
        <v>193</v>
      </c>
      <c r="FX11" s="164" t="s">
        <v>193</v>
      </c>
      <c r="FY11" s="164" t="s">
        <v>193</v>
      </c>
      <c r="FZ11" s="164" t="s">
        <v>193</v>
      </c>
      <c r="GA11" s="164" t="s">
        <v>193</v>
      </c>
      <c r="GB11" s="164" t="s">
        <v>193</v>
      </c>
      <c r="GC11" s="164" t="s">
        <v>193</v>
      </c>
      <c r="GD11" s="164" t="s">
        <v>193</v>
      </c>
      <c r="GE11" s="164" t="s">
        <v>193</v>
      </c>
      <c r="GF11" s="164" t="s">
        <v>193</v>
      </c>
      <c r="GG11" s="164" t="s">
        <v>193</v>
      </c>
      <c r="GH11" s="164" t="s">
        <v>193</v>
      </c>
      <c r="GI11" s="164" t="s">
        <v>193</v>
      </c>
      <c r="GJ11" s="164" t="s">
        <v>193</v>
      </c>
      <c r="GK11" s="164" t="s">
        <v>193</v>
      </c>
      <c r="GL11" s="164" t="s">
        <v>193</v>
      </c>
      <c r="GM11" s="164" t="s">
        <v>193</v>
      </c>
      <c r="GN11" s="164" t="s">
        <v>193</v>
      </c>
      <c r="GO11" s="164" t="s">
        <v>193</v>
      </c>
      <c r="GP11" s="164" t="s">
        <v>193</v>
      </c>
      <c r="GQ11" s="164" t="s">
        <v>193</v>
      </c>
      <c r="GR11" s="164" t="s">
        <v>193</v>
      </c>
      <c r="GS11" s="164" t="s">
        <v>193</v>
      </c>
      <c r="GT11" s="164" t="s">
        <v>193</v>
      </c>
      <c r="GU11" s="164" t="s">
        <v>193</v>
      </c>
      <c r="GV11" s="164" t="s">
        <v>193</v>
      </c>
      <c r="GW11" s="164" t="s">
        <v>193</v>
      </c>
      <c r="GX11" s="164" t="s">
        <v>193</v>
      </c>
      <c r="GY11" s="164" t="s">
        <v>193</v>
      </c>
      <c r="GZ11" s="164" t="s">
        <v>193</v>
      </c>
      <c r="HA11" s="164" t="s">
        <v>193</v>
      </c>
      <c r="HB11" s="164" t="s">
        <v>193</v>
      </c>
      <c r="HC11" s="164" t="s">
        <v>193</v>
      </c>
      <c r="HD11" s="164" t="s">
        <v>193</v>
      </c>
      <c r="HE11" s="164" t="s">
        <v>193</v>
      </c>
      <c r="HF11" s="164" t="s">
        <v>193</v>
      </c>
      <c r="HG11" s="164" t="s">
        <v>193</v>
      </c>
      <c r="HH11" s="164" t="s">
        <v>193</v>
      </c>
      <c r="HI11" s="164" t="s">
        <v>193</v>
      </c>
      <c r="HJ11" s="164" t="s">
        <v>193</v>
      </c>
      <c r="HK11" s="164" t="s">
        <v>193</v>
      </c>
      <c r="HL11" s="164" t="s">
        <v>193</v>
      </c>
      <c r="HM11" s="164" t="s">
        <v>193</v>
      </c>
      <c r="HN11" s="164" t="s">
        <v>193</v>
      </c>
      <c r="HO11" s="164" t="s">
        <v>193</v>
      </c>
      <c r="HP11" s="164" t="s">
        <v>193</v>
      </c>
      <c r="HQ11" s="164" t="s">
        <v>193</v>
      </c>
      <c r="HR11" s="164" t="s">
        <v>193</v>
      </c>
      <c r="HS11" s="164" t="s">
        <v>193</v>
      </c>
      <c r="HT11" s="164" t="s">
        <v>193</v>
      </c>
      <c r="HU11" s="164" t="s">
        <v>193</v>
      </c>
      <c r="HV11" s="164" t="s">
        <v>193</v>
      </c>
      <c r="HW11" s="164" t="s">
        <v>193</v>
      </c>
      <c r="HX11" s="164" t="s">
        <v>193</v>
      </c>
      <c r="HY11" s="164" t="s">
        <v>193</v>
      </c>
      <c r="HZ11" s="164" t="s">
        <v>193</v>
      </c>
      <c r="IA11" s="164" t="s">
        <v>193</v>
      </c>
      <c r="IB11" s="164" t="s">
        <v>193</v>
      </c>
      <c r="IC11" s="164" t="s">
        <v>109</v>
      </c>
      <c r="ID11" s="164" t="s">
        <v>193</v>
      </c>
      <c r="IE11" s="164" t="s">
        <v>512</v>
      </c>
      <c r="IF11" s="164" t="s">
        <v>193</v>
      </c>
      <c r="IG11" s="164" t="s">
        <v>3284</v>
      </c>
      <c r="IH11" s="164" t="s">
        <v>193</v>
      </c>
      <c r="II11" s="164" t="s">
        <v>513</v>
      </c>
      <c r="IJ11" s="164" t="s">
        <v>3285</v>
      </c>
      <c r="IK11" s="164" t="s">
        <v>3285</v>
      </c>
      <c r="IL11" s="164" t="s">
        <v>807</v>
      </c>
      <c r="IM11" s="164" t="s">
        <v>193</v>
      </c>
      <c r="IN11" s="164" t="s">
        <v>3287</v>
      </c>
      <c r="IO11" s="164" t="s">
        <v>804</v>
      </c>
      <c r="IP11" s="164" t="s">
        <v>805</v>
      </c>
      <c r="IQ11" s="164" t="s">
        <v>806</v>
      </c>
      <c r="IR11" s="164" t="s">
        <v>193</v>
      </c>
      <c r="IS11" s="164" t="s">
        <v>193</v>
      </c>
      <c r="IT11" s="164" t="s">
        <v>193</v>
      </c>
      <c r="IU11" s="164" t="s">
        <v>193</v>
      </c>
      <c r="IV11" s="164" t="s">
        <v>193</v>
      </c>
      <c r="IW11" s="164">
        <v>60</v>
      </c>
      <c r="IX11" s="164">
        <v>12</v>
      </c>
      <c r="IY11" s="164" t="s">
        <v>193</v>
      </c>
      <c r="IZ11" s="164" t="s">
        <v>156</v>
      </c>
      <c r="JA11" s="164">
        <v>12</v>
      </c>
      <c r="JB11" s="164" t="s">
        <v>109</v>
      </c>
      <c r="JC11" s="164" t="s">
        <v>193</v>
      </c>
      <c r="JD11" s="164" t="s">
        <v>109</v>
      </c>
      <c r="JE11" s="164" t="s">
        <v>132</v>
      </c>
      <c r="JF11" s="164">
        <v>0</v>
      </c>
      <c r="JG11" s="164">
        <v>0</v>
      </c>
      <c r="JH11" s="164">
        <v>0</v>
      </c>
      <c r="JI11" s="164">
        <v>0</v>
      </c>
      <c r="JJ11" s="164">
        <v>0</v>
      </c>
      <c r="JK11" s="164">
        <v>0</v>
      </c>
      <c r="JL11" s="164">
        <v>0</v>
      </c>
      <c r="JM11" s="164">
        <v>0</v>
      </c>
      <c r="JN11" s="164">
        <v>0</v>
      </c>
      <c r="JO11" s="164">
        <v>0</v>
      </c>
      <c r="JP11" s="164">
        <v>1</v>
      </c>
      <c r="JQ11" s="164" t="s">
        <v>193</v>
      </c>
      <c r="JR11" s="166"/>
      <c r="JS11" s="166"/>
      <c r="JT11" s="166"/>
      <c r="JU11" s="166"/>
      <c r="JV11" s="166"/>
      <c r="JW11" s="164" t="s">
        <v>193</v>
      </c>
      <c r="JX11" s="164" t="s">
        <v>193</v>
      </c>
      <c r="JY11" s="164">
        <v>188278954</v>
      </c>
      <c r="JZ11" s="164" t="s">
        <v>3525</v>
      </c>
      <c r="KA11" s="164" t="s">
        <v>3526</v>
      </c>
      <c r="KB11" s="164" t="s">
        <v>193</v>
      </c>
      <c r="KC11" s="164" t="s">
        <v>705</v>
      </c>
      <c r="KD11" s="164" t="s">
        <v>706</v>
      </c>
      <c r="KE11" s="164" t="s">
        <v>621</v>
      </c>
      <c r="KF11" s="164" t="s">
        <v>193</v>
      </c>
      <c r="KG11" s="164">
        <v>10</v>
      </c>
    </row>
    <row r="12" spans="1:293" x14ac:dyDescent="0.25">
      <c r="A12" s="164" t="s">
        <v>3527</v>
      </c>
      <c r="B12" s="164" t="s">
        <v>3528</v>
      </c>
      <c r="C12" s="164" t="s">
        <v>3508</v>
      </c>
      <c r="D12" s="164" t="s">
        <v>193</v>
      </c>
      <c r="E12" s="166"/>
      <c r="F12" s="164" t="s">
        <v>193</v>
      </c>
      <c r="G12" s="164">
        <v>0</v>
      </c>
      <c r="H12" s="164" t="s">
        <v>3508</v>
      </c>
      <c r="I12" s="164" t="s">
        <v>627</v>
      </c>
      <c r="J12" s="164" t="s">
        <v>193</v>
      </c>
      <c r="K12" s="164" t="s">
        <v>628</v>
      </c>
      <c r="L12" s="164" t="s">
        <v>627</v>
      </c>
      <c r="M12" s="164" t="s">
        <v>627</v>
      </c>
      <c r="N12" s="164" t="s">
        <v>635</v>
      </c>
      <c r="O12" s="164" t="s">
        <v>193</v>
      </c>
      <c r="P12" s="164" t="s">
        <v>665</v>
      </c>
      <c r="Q12" s="164" t="s">
        <v>635</v>
      </c>
      <c r="R12" s="164" t="s">
        <v>635</v>
      </c>
      <c r="S12" s="164" t="s">
        <v>506</v>
      </c>
      <c r="T12" s="164" t="s">
        <v>219</v>
      </c>
      <c r="U12" s="164" t="s">
        <v>209</v>
      </c>
      <c r="V12" s="164" t="s">
        <v>219</v>
      </c>
      <c r="W12" s="164" t="s">
        <v>231</v>
      </c>
      <c r="X12" s="164" t="s">
        <v>230</v>
      </c>
      <c r="Y12" s="164" t="s">
        <v>231</v>
      </c>
      <c r="Z12" s="164" t="s">
        <v>3509</v>
      </c>
      <c r="AA12" s="164" t="s">
        <v>193</v>
      </c>
      <c r="AB12" s="164" t="s">
        <v>711</v>
      </c>
      <c r="AC12" s="164" t="s">
        <v>3509</v>
      </c>
      <c r="AD12" s="164" t="s">
        <v>3509</v>
      </c>
      <c r="AE12" s="164" t="s">
        <v>639</v>
      </c>
      <c r="AF12" s="164" t="s">
        <v>193</v>
      </c>
      <c r="AG12" s="164" t="s">
        <v>640</v>
      </c>
      <c r="AH12" s="164" t="s">
        <v>639</v>
      </c>
      <c r="AI12" s="164" t="s">
        <v>639</v>
      </c>
      <c r="AJ12" s="164" t="s">
        <v>543</v>
      </c>
      <c r="AK12" s="164" t="s">
        <v>511</v>
      </c>
      <c r="AL12" s="164" t="s">
        <v>109</v>
      </c>
      <c r="AM12" s="164" t="s">
        <v>193</v>
      </c>
      <c r="AN12" s="164" t="s">
        <v>109</v>
      </c>
      <c r="AO12" s="164" t="s">
        <v>193</v>
      </c>
      <c r="AP12" s="164" t="s">
        <v>496</v>
      </c>
      <c r="AQ12" s="166"/>
      <c r="AR12" s="166"/>
      <c r="AS12" s="164" t="s">
        <v>193</v>
      </c>
      <c r="AT12" s="164" t="s">
        <v>193</v>
      </c>
      <c r="AU12" s="164" t="s">
        <v>193</v>
      </c>
      <c r="AV12" s="164" t="s">
        <v>193</v>
      </c>
      <c r="AW12" s="164" t="s">
        <v>193</v>
      </c>
      <c r="AX12" s="164" t="s">
        <v>193</v>
      </c>
      <c r="AY12" s="164" t="s">
        <v>193</v>
      </c>
      <c r="AZ12" s="164" t="s">
        <v>193</v>
      </c>
      <c r="BA12" s="164" t="s">
        <v>193</v>
      </c>
      <c r="BB12" s="164" t="s">
        <v>193</v>
      </c>
      <c r="BC12" s="164" t="s">
        <v>193</v>
      </c>
      <c r="BD12" s="164" t="s">
        <v>193</v>
      </c>
      <c r="BE12" s="164" t="s">
        <v>193</v>
      </c>
      <c r="BF12" s="164" t="s">
        <v>193</v>
      </c>
      <c r="BG12" s="164" t="s">
        <v>193</v>
      </c>
      <c r="BH12" s="164" t="s">
        <v>193</v>
      </c>
      <c r="BI12" s="164" t="s">
        <v>193</v>
      </c>
      <c r="BJ12" s="164" t="s">
        <v>193</v>
      </c>
      <c r="BK12" s="164" t="s">
        <v>193</v>
      </c>
      <c r="BL12" s="164" t="s">
        <v>193</v>
      </c>
      <c r="BM12" s="164" t="s">
        <v>193</v>
      </c>
      <c r="BN12" s="164" t="s">
        <v>193</v>
      </c>
      <c r="BO12" s="164" t="s">
        <v>193</v>
      </c>
      <c r="BP12" s="164" t="s">
        <v>193</v>
      </c>
      <c r="BQ12" s="164" t="s">
        <v>193</v>
      </c>
      <c r="BR12" s="164" t="s">
        <v>193</v>
      </c>
      <c r="BS12" s="164" t="s">
        <v>193</v>
      </c>
      <c r="BT12" s="164" t="s">
        <v>193</v>
      </c>
      <c r="BU12" s="164" t="s">
        <v>193</v>
      </c>
      <c r="BV12" s="164" t="s">
        <v>193</v>
      </c>
      <c r="BW12" s="164" t="s">
        <v>193</v>
      </c>
      <c r="BX12" s="164" t="s">
        <v>193</v>
      </c>
      <c r="BY12" s="164" t="s">
        <v>193</v>
      </c>
      <c r="BZ12" s="164" t="s">
        <v>193</v>
      </c>
      <c r="CA12" s="164" t="s">
        <v>193</v>
      </c>
      <c r="CB12" s="164" t="s">
        <v>193</v>
      </c>
      <c r="CC12" s="164" t="s">
        <v>193</v>
      </c>
      <c r="CD12" s="164" t="s">
        <v>193</v>
      </c>
      <c r="CE12" s="164" t="s">
        <v>193</v>
      </c>
      <c r="CF12" s="164" t="s">
        <v>193</v>
      </c>
      <c r="CG12" s="164" t="s">
        <v>193</v>
      </c>
      <c r="CH12" s="164" t="s">
        <v>193</v>
      </c>
      <c r="CI12" s="164" t="s">
        <v>193</v>
      </c>
      <c r="CJ12" s="164" t="s">
        <v>193</v>
      </c>
      <c r="CK12" s="164" t="s">
        <v>193</v>
      </c>
      <c r="CL12" s="164" t="s">
        <v>193</v>
      </c>
      <c r="CM12" s="164" t="s">
        <v>193</v>
      </c>
      <c r="CN12" s="164" t="s">
        <v>193</v>
      </c>
      <c r="CO12" s="164" t="s">
        <v>193</v>
      </c>
      <c r="CP12" s="164" t="s">
        <v>193</v>
      </c>
      <c r="CQ12" s="164" t="s">
        <v>193</v>
      </c>
      <c r="CR12" s="164" t="s">
        <v>193</v>
      </c>
      <c r="CS12" s="164" t="s">
        <v>193</v>
      </c>
      <c r="CT12" s="164" t="s">
        <v>193</v>
      </c>
      <c r="CU12" s="164" t="s">
        <v>193</v>
      </c>
      <c r="CV12" s="164" t="s">
        <v>193</v>
      </c>
      <c r="CW12" s="164" t="s">
        <v>193</v>
      </c>
      <c r="CX12" s="164" t="s">
        <v>193</v>
      </c>
      <c r="CY12" s="164" t="s">
        <v>193</v>
      </c>
      <c r="CZ12" s="164" t="s">
        <v>193</v>
      </c>
      <c r="DA12" s="164" t="s">
        <v>193</v>
      </c>
      <c r="DB12" s="164" t="s">
        <v>193</v>
      </c>
      <c r="DC12" s="164" t="s">
        <v>193</v>
      </c>
      <c r="DD12" s="164" t="s">
        <v>193</v>
      </c>
      <c r="DE12" s="164" t="s">
        <v>193</v>
      </c>
      <c r="DF12" s="164" t="s">
        <v>193</v>
      </c>
      <c r="DG12" s="164" t="s">
        <v>193</v>
      </c>
      <c r="DH12" s="164" t="s">
        <v>193</v>
      </c>
      <c r="DI12" s="164" t="s">
        <v>193</v>
      </c>
      <c r="DJ12" s="164" t="s">
        <v>193</v>
      </c>
      <c r="DK12" s="164" t="s">
        <v>193</v>
      </c>
      <c r="DL12" s="164" t="s">
        <v>193</v>
      </c>
      <c r="DM12" s="164" t="s">
        <v>193</v>
      </c>
      <c r="DN12" s="164" t="s">
        <v>193</v>
      </c>
      <c r="DO12" s="164" t="s">
        <v>193</v>
      </c>
      <c r="DP12" s="164" t="s">
        <v>193</v>
      </c>
      <c r="DQ12" s="164" t="s">
        <v>193</v>
      </c>
      <c r="DR12" s="164" t="s">
        <v>193</v>
      </c>
      <c r="DS12" s="164" t="s">
        <v>193</v>
      </c>
      <c r="DT12" s="164" t="s">
        <v>193</v>
      </c>
      <c r="DU12" s="164" t="s">
        <v>193</v>
      </c>
      <c r="DV12" s="164" t="s">
        <v>193</v>
      </c>
      <c r="DW12" s="164" t="s">
        <v>193</v>
      </c>
      <c r="DX12" s="164" t="s">
        <v>193</v>
      </c>
      <c r="DY12" s="164" t="s">
        <v>193</v>
      </c>
      <c r="DZ12" s="164" t="s">
        <v>193</v>
      </c>
      <c r="EA12" s="164" t="s">
        <v>193</v>
      </c>
      <c r="EB12" s="164" t="s">
        <v>193</v>
      </c>
      <c r="EC12" s="164" t="s">
        <v>193</v>
      </c>
      <c r="ED12" s="164" t="s">
        <v>193</v>
      </c>
      <c r="EE12" s="164" t="s">
        <v>193</v>
      </c>
      <c r="EF12" s="164" t="s">
        <v>193</v>
      </c>
      <c r="EG12" s="164" t="s">
        <v>193</v>
      </c>
      <c r="EH12" s="164" t="s">
        <v>193</v>
      </c>
      <c r="EI12" s="164" t="s">
        <v>193</v>
      </c>
      <c r="EJ12" s="164" t="s">
        <v>193</v>
      </c>
      <c r="EK12" s="164" t="s">
        <v>193</v>
      </c>
      <c r="EL12" s="164" t="s">
        <v>193</v>
      </c>
      <c r="EM12" s="164" t="s">
        <v>193</v>
      </c>
      <c r="EN12" s="164" t="s">
        <v>193</v>
      </c>
      <c r="EO12" s="164" t="s">
        <v>193</v>
      </c>
      <c r="EP12" s="164" t="s">
        <v>193</v>
      </c>
      <c r="EQ12" s="164" t="s">
        <v>193</v>
      </c>
      <c r="ER12" s="164" t="s">
        <v>193</v>
      </c>
      <c r="ES12" s="164" t="s">
        <v>193</v>
      </c>
      <c r="ET12" s="164" t="s">
        <v>193</v>
      </c>
      <c r="EU12" s="164" t="s">
        <v>193</v>
      </c>
      <c r="EV12" s="164" t="s">
        <v>193</v>
      </c>
      <c r="EW12" s="164" t="s">
        <v>193</v>
      </c>
      <c r="EX12" s="164" t="s">
        <v>193</v>
      </c>
      <c r="EY12" s="164" t="s">
        <v>193</v>
      </c>
      <c r="EZ12" s="164" t="s">
        <v>193</v>
      </c>
      <c r="FA12" s="164" t="s">
        <v>193</v>
      </c>
      <c r="FB12" s="164" t="s">
        <v>193</v>
      </c>
      <c r="FC12" s="164" t="s">
        <v>193</v>
      </c>
      <c r="FD12" s="164" t="s">
        <v>193</v>
      </c>
      <c r="FE12" s="164" t="s">
        <v>193</v>
      </c>
      <c r="FF12" s="164" t="s">
        <v>193</v>
      </c>
      <c r="FG12" s="164" t="s">
        <v>193</v>
      </c>
      <c r="FH12" s="164" t="s">
        <v>193</v>
      </c>
      <c r="FI12" s="164" t="s">
        <v>193</v>
      </c>
      <c r="FJ12" s="164" t="s">
        <v>193</v>
      </c>
      <c r="FK12" s="164" t="s">
        <v>193</v>
      </c>
      <c r="FL12" s="164" t="s">
        <v>193</v>
      </c>
      <c r="FM12" s="164" t="s">
        <v>193</v>
      </c>
      <c r="FN12" s="164" t="s">
        <v>193</v>
      </c>
      <c r="FO12" s="164" t="s">
        <v>193</v>
      </c>
      <c r="FP12" s="164" t="s">
        <v>193</v>
      </c>
      <c r="FQ12" s="164" t="s">
        <v>193</v>
      </c>
      <c r="FR12" s="164" t="s">
        <v>193</v>
      </c>
      <c r="FS12" s="164" t="s">
        <v>193</v>
      </c>
      <c r="FT12" s="164" t="s">
        <v>193</v>
      </c>
      <c r="FU12" s="164" t="s">
        <v>193</v>
      </c>
      <c r="FV12" s="164" t="s">
        <v>193</v>
      </c>
      <c r="FW12" s="164" t="s">
        <v>193</v>
      </c>
      <c r="FX12" s="164" t="s">
        <v>193</v>
      </c>
      <c r="FY12" s="164" t="s">
        <v>193</v>
      </c>
      <c r="FZ12" s="164" t="s">
        <v>193</v>
      </c>
      <c r="GA12" s="164" t="s">
        <v>193</v>
      </c>
      <c r="GB12" s="164" t="s">
        <v>193</v>
      </c>
      <c r="GC12" s="164" t="s">
        <v>193</v>
      </c>
      <c r="GD12" s="164" t="s">
        <v>193</v>
      </c>
      <c r="GE12" s="164" t="s">
        <v>193</v>
      </c>
      <c r="GF12" s="164" t="s">
        <v>193</v>
      </c>
      <c r="GG12" s="164" t="s">
        <v>193</v>
      </c>
      <c r="GH12" s="164" t="s">
        <v>193</v>
      </c>
      <c r="GI12" s="164" t="s">
        <v>193</v>
      </c>
      <c r="GJ12" s="164" t="s">
        <v>193</v>
      </c>
      <c r="GK12" s="164" t="s">
        <v>193</v>
      </c>
      <c r="GL12" s="164" t="s">
        <v>193</v>
      </c>
      <c r="GM12" s="164" t="s">
        <v>193</v>
      </c>
      <c r="GN12" s="164" t="s">
        <v>193</v>
      </c>
      <c r="GO12" s="164" t="s">
        <v>193</v>
      </c>
      <c r="GP12" s="164" t="s">
        <v>193</v>
      </c>
      <c r="GQ12" s="164" t="s">
        <v>193</v>
      </c>
      <c r="GR12" s="164" t="s">
        <v>193</v>
      </c>
      <c r="GS12" s="164" t="s">
        <v>193</v>
      </c>
      <c r="GT12" s="164" t="s">
        <v>193</v>
      </c>
      <c r="GU12" s="164" t="s">
        <v>193</v>
      </c>
      <c r="GV12" s="164" t="s">
        <v>193</v>
      </c>
      <c r="GW12" s="164" t="s">
        <v>193</v>
      </c>
      <c r="GX12" s="164" t="s">
        <v>193</v>
      </c>
      <c r="GY12" s="164" t="s">
        <v>193</v>
      </c>
      <c r="GZ12" s="164" t="s">
        <v>193</v>
      </c>
      <c r="HA12" s="164" t="s">
        <v>193</v>
      </c>
      <c r="HB12" s="164" t="s">
        <v>193</v>
      </c>
      <c r="HC12" s="164" t="s">
        <v>193</v>
      </c>
      <c r="HD12" s="164" t="s">
        <v>193</v>
      </c>
      <c r="HE12" s="164" t="s">
        <v>193</v>
      </c>
      <c r="HF12" s="164" t="s">
        <v>193</v>
      </c>
      <c r="HG12" s="164" t="s">
        <v>193</v>
      </c>
      <c r="HH12" s="164" t="s">
        <v>193</v>
      </c>
      <c r="HI12" s="164" t="s">
        <v>193</v>
      </c>
      <c r="HJ12" s="164" t="s">
        <v>193</v>
      </c>
      <c r="HK12" s="164" t="s">
        <v>193</v>
      </c>
      <c r="HL12" s="164" t="s">
        <v>193</v>
      </c>
      <c r="HM12" s="164" t="s">
        <v>193</v>
      </c>
      <c r="HN12" s="164" t="s">
        <v>193</v>
      </c>
      <c r="HO12" s="164" t="s">
        <v>193</v>
      </c>
      <c r="HP12" s="164" t="s">
        <v>193</v>
      </c>
      <c r="HQ12" s="164" t="s">
        <v>193</v>
      </c>
      <c r="HR12" s="164" t="s">
        <v>193</v>
      </c>
      <c r="HS12" s="164" t="s">
        <v>193</v>
      </c>
      <c r="HT12" s="164" t="s">
        <v>193</v>
      </c>
      <c r="HU12" s="164" t="s">
        <v>193</v>
      </c>
      <c r="HV12" s="164" t="s">
        <v>193</v>
      </c>
      <c r="HW12" s="164" t="s">
        <v>193</v>
      </c>
      <c r="HX12" s="164" t="s">
        <v>193</v>
      </c>
      <c r="HY12" s="164" t="s">
        <v>193</v>
      </c>
      <c r="HZ12" s="164" t="s">
        <v>193</v>
      </c>
      <c r="IA12" s="164" t="s">
        <v>193</v>
      </c>
      <c r="IB12" s="164" t="s">
        <v>193</v>
      </c>
      <c r="IC12" s="164" t="s">
        <v>109</v>
      </c>
      <c r="ID12" s="164" t="s">
        <v>193</v>
      </c>
      <c r="IE12" s="164" t="s">
        <v>512</v>
      </c>
      <c r="IF12" s="164" t="s">
        <v>193</v>
      </c>
      <c r="IG12" s="164" t="s">
        <v>3284</v>
      </c>
      <c r="IH12" s="164" t="s">
        <v>193</v>
      </c>
      <c r="II12" s="164" t="s">
        <v>513</v>
      </c>
      <c r="IJ12" s="164" t="s">
        <v>3285</v>
      </c>
      <c r="IK12" s="164" t="s">
        <v>3285</v>
      </c>
      <c r="IL12" s="164" t="s">
        <v>807</v>
      </c>
      <c r="IM12" s="164" t="s">
        <v>193</v>
      </c>
      <c r="IN12" s="164" t="s">
        <v>3287</v>
      </c>
      <c r="IO12" s="164" t="s">
        <v>804</v>
      </c>
      <c r="IP12" s="164" t="s">
        <v>805</v>
      </c>
      <c r="IQ12" s="164" t="s">
        <v>806</v>
      </c>
      <c r="IR12" s="164" t="s">
        <v>193</v>
      </c>
      <c r="IS12" s="164" t="s">
        <v>193</v>
      </c>
      <c r="IT12" s="164" t="s">
        <v>193</v>
      </c>
      <c r="IU12" s="164" t="s">
        <v>193</v>
      </c>
      <c r="IV12" s="164" t="s">
        <v>193</v>
      </c>
      <c r="IW12" s="164">
        <v>60</v>
      </c>
      <c r="IX12" s="164">
        <v>12</v>
      </c>
      <c r="IY12" s="164" t="s">
        <v>193</v>
      </c>
      <c r="IZ12" s="164" t="s">
        <v>156</v>
      </c>
      <c r="JA12" s="164">
        <v>12</v>
      </c>
      <c r="JB12" s="164" t="s">
        <v>109</v>
      </c>
      <c r="JC12" s="164" t="s">
        <v>193</v>
      </c>
      <c r="JD12" s="164" t="s">
        <v>114</v>
      </c>
      <c r="JE12" s="164" t="s">
        <v>193</v>
      </c>
      <c r="JF12" s="164" t="s">
        <v>193</v>
      </c>
      <c r="JG12" s="164" t="s">
        <v>193</v>
      </c>
      <c r="JH12" s="164" t="s">
        <v>193</v>
      </c>
      <c r="JI12" s="164" t="s">
        <v>193</v>
      </c>
      <c r="JJ12" s="164" t="s">
        <v>193</v>
      </c>
      <c r="JK12" s="164" t="s">
        <v>193</v>
      </c>
      <c r="JL12" s="164" t="s">
        <v>193</v>
      </c>
      <c r="JM12" s="164" t="s">
        <v>193</v>
      </c>
      <c r="JN12" s="164" t="s">
        <v>193</v>
      </c>
      <c r="JO12" s="164" t="s">
        <v>193</v>
      </c>
      <c r="JP12" s="164" t="s">
        <v>193</v>
      </c>
      <c r="JQ12" s="164" t="s">
        <v>193</v>
      </c>
      <c r="JR12" s="166"/>
      <c r="JS12" s="166"/>
      <c r="JT12" s="166"/>
      <c r="JU12" s="166"/>
      <c r="JV12" s="166"/>
      <c r="JW12" s="164" t="s">
        <v>193</v>
      </c>
      <c r="JX12" s="164" t="s">
        <v>193</v>
      </c>
      <c r="JY12" s="164">
        <v>188278958</v>
      </c>
      <c r="JZ12" s="164" t="s">
        <v>3529</v>
      </c>
      <c r="KA12" s="164" t="s">
        <v>3530</v>
      </c>
      <c r="KB12" s="164" t="s">
        <v>193</v>
      </c>
      <c r="KC12" s="164" t="s">
        <v>705</v>
      </c>
      <c r="KD12" s="164" t="s">
        <v>706</v>
      </c>
      <c r="KE12" s="164" t="s">
        <v>621</v>
      </c>
      <c r="KF12" s="164" t="s">
        <v>193</v>
      </c>
      <c r="KG12" s="164">
        <v>11</v>
      </c>
    </row>
    <row r="13" spans="1:293" x14ac:dyDescent="0.25">
      <c r="A13" s="164" t="s">
        <v>3531</v>
      </c>
      <c r="B13" s="164" t="s">
        <v>3532</v>
      </c>
      <c r="C13" s="164" t="s">
        <v>3508</v>
      </c>
      <c r="D13" s="164" t="s">
        <v>193</v>
      </c>
      <c r="E13" s="166"/>
      <c r="F13" s="164" t="s">
        <v>193</v>
      </c>
      <c r="G13" s="164">
        <v>0</v>
      </c>
      <c r="H13" s="164" t="s">
        <v>3508</v>
      </c>
      <c r="I13" s="164" t="s">
        <v>627</v>
      </c>
      <c r="J13" s="164" t="s">
        <v>193</v>
      </c>
      <c r="K13" s="164" t="s">
        <v>628</v>
      </c>
      <c r="L13" s="164" t="s">
        <v>627</v>
      </c>
      <c r="M13" s="164" t="s">
        <v>627</v>
      </c>
      <c r="N13" s="164" t="s">
        <v>635</v>
      </c>
      <c r="O13" s="164" t="s">
        <v>193</v>
      </c>
      <c r="P13" s="164" t="s">
        <v>665</v>
      </c>
      <c r="Q13" s="164" t="s">
        <v>635</v>
      </c>
      <c r="R13" s="164" t="s">
        <v>635</v>
      </c>
      <c r="S13" s="164" t="s">
        <v>506</v>
      </c>
      <c r="T13" s="164" t="s">
        <v>219</v>
      </c>
      <c r="U13" s="164" t="s">
        <v>209</v>
      </c>
      <c r="V13" s="164" t="s">
        <v>219</v>
      </c>
      <c r="W13" s="164" t="s">
        <v>231</v>
      </c>
      <c r="X13" s="164" t="s">
        <v>230</v>
      </c>
      <c r="Y13" s="164" t="s">
        <v>231</v>
      </c>
      <c r="Z13" s="164" t="s">
        <v>3509</v>
      </c>
      <c r="AA13" s="164" t="s">
        <v>193</v>
      </c>
      <c r="AB13" s="164" t="s">
        <v>711</v>
      </c>
      <c r="AC13" s="164" t="s">
        <v>3509</v>
      </c>
      <c r="AD13" s="164" t="s">
        <v>3509</v>
      </c>
      <c r="AE13" s="164" t="s">
        <v>639</v>
      </c>
      <c r="AF13" s="164" t="s">
        <v>193</v>
      </c>
      <c r="AG13" s="164" t="s">
        <v>640</v>
      </c>
      <c r="AH13" s="164" t="s">
        <v>639</v>
      </c>
      <c r="AI13" s="164" t="s">
        <v>639</v>
      </c>
      <c r="AJ13" s="164" t="s">
        <v>543</v>
      </c>
      <c r="AK13" s="164" t="s">
        <v>511</v>
      </c>
      <c r="AL13" s="164" t="s">
        <v>109</v>
      </c>
      <c r="AM13" s="164" t="s">
        <v>193</v>
      </c>
      <c r="AN13" s="164" t="s">
        <v>109</v>
      </c>
      <c r="AO13" s="164" t="s">
        <v>193</v>
      </c>
      <c r="AP13" s="164" t="s">
        <v>500</v>
      </c>
      <c r="AQ13" s="166"/>
      <c r="AR13" s="166"/>
      <c r="AS13" s="164" t="s">
        <v>193</v>
      </c>
      <c r="AT13" s="164" t="s">
        <v>193</v>
      </c>
      <c r="AU13" s="164" t="s">
        <v>193</v>
      </c>
      <c r="AV13" s="164" t="s">
        <v>193</v>
      </c>
      <c r="AW13" s="164" t="s">
        <v>193</v>
      </c>
      <c r="AX13" s="164" t="s">
        <v>193</v>
      </c>
      <c r="AY13" s="164" t="s">
        <v>193</v>
      </c>
      <c r="AZ13" s="164" t="s">
        <v>193</v>
      </c>
      <c r="BA13" s="164" t="s">
        <v>193</v>
      </c>
      <c r="BB13" s="164" t="s">
        <v>193</v>
      </c>
      <c r="BC13" s="164" t="s">
        <v>193</v>
      </c>
      <c r="BD13" s="164" t="s">
        <v>193</v>
      </c>
      <c r="BE13" s="164" t="s">
        <v>193</v>
      </c>
      <c r="BF13" s="164" t="s">
        <v>193</v>
      </c>
      <c r="BG13" s="164" t="s">
        <v>193</v>
      </c>
      <c r="BH13" s="164" t="s">
        <v>193</v>
      </c>
      <c r="BI13" s="164" t="s">
        <v>193</v>
      </c>
      <c r="BJ13" s="164" t="s">
        <v>193</v>
      </c>
      <c r="BK13" s="164" t="s">
        <v>193</v>
      </c>
      <c r="BL13" s="164" t="s">
        <v>193</v>
      </c>
      <c r="BM13" s="164" t="s">
        <v>193</v>
      </c>
      <c r="BN13" s="164" t="s">
        <v>193</v>
      </c>
      <c r="BO13" s="164" t="s">
        <v>193</v>
      </c>
      <c r="BP13" s="164" t="s">
        <v>193</v>
      </c>
      <c r="BQ13" s="164" t="s">
        <v>193</v>
      </c>
      <c r="BR13" s="164" t="s">
        <v>193</v>
      </c>
      <c r="BS13" s="164" t="s">
        <v>193</v>
      </c>
      <c r="BT13" s="164" t="s">
        <v>193</v>
      </c>
      <c r="BU13" s="164" t="s">
        <v>193</v>
      </c>
      <c r="BV13" s="164" t="s">
        <v>193</v>
      </c>
      <c r="BW13" s="164" t="s">
        <v>193</v>
      </c>
      <c r="BX13" s="164" t="s">
        <v>193</v>
      </c>
      <c r="BY13" s="164" t="s">
        <v>193</v>
      </c>
      <c r="BZ13" s="164" t="s">
        <v>193</v>
      </c>
      <c r="CA13" s="164" t="s">
        <v>193</v>
      </c>
      <c r="CB13" s="164" t="s">
        <v>193</v>
      </c>
      <c r="CC13" s="164" t="s">
        <v>193</v>
      </c>
      <c r="CD13" s="164" t="s">
        <v>193</v>
      </c>
      <c r="CE13" s="164" t="s">
        <v>193</v>
      </c>
      <c r="CF13" s="164" t="s">
        <v>193</v>
      </c>
      <c r="CG13" s="164" t="s">
        <v>193</v>
      </c>
      <c r="CH13" s="164" t="s">
        <v>193</v>
      </c>
      <c r="CI13" s="164" t="s">
        <v>193</v>
      </c>
      <c r="CJ13" s="164" t="s">
        <v>193</v>
      </c>
      <c r="CK13" s="164" t="s">
        <v>193</v>
      </c>
      <c r="CL13" s="164" t="s">
        <v>193</v>
      </c>
      <c r="CM13" s="164" t="s">
        <v>193</v>
      </c>
      <c r="CN13" s="164" t="s">
        <v>193</v>
      </c>
      <c r="CO13" s="164" t="s">
        <v>193</v>
      </c>
      <c r="CP13" s="164" t="s">
        <v>193</v>
      </c>
      <c r="CQ13" s="164" t="s">
        <v>193</v>
      </c>
      <c r="CR13" s="164" t="s">
        <v>193</v>
      </c>
      <c r="CS13" s="164" t="s">
        <v>193</v>
      </c>
      <c r="CT13" s="164" t="s">
        <v>193</v>
      </c>
      <c r="CU13" s="164" t="s">
        <v>193</v>
      </c>
      <c r="CV13" s="164" t="s">
        <v>193</v>
      </c>
      <c r="CW13" s="164" t="s">
        <v>193</v>
      </c>
      <c r="CX13" s="164" t="s">
        <v>193</v>
      </c>
      <c r="CY13" s="164" t="s">
        <v>193</v>
      </c>
      <c r="CZ13" s="164" t="s">
        <v>193</v>
      </c>
      <c r="DA13" s="164" t="s">
        <v>193</v>
      </c>
      <c r="DB13" s="164" t="s">
        <v>193</v>
      </c>
      <c r="DC13" s="164" t="s">
        <v>193</v>
      </c>
      <c r="DD13" s="164" t="s">
        <v>193</v>
      </c>
      <c r="DE13" s="164" t="s">
        <v>193</v>
      </c>
      <c r="DF13" s="164" t="s">
        <v>193</v>
      </c>
      <c r="DG13" s="164" t="s">
        <v>193</v>
      </c>
      <c r="DH13" s="164" t="s">
        <v>193</v>
      </c>
      <c r="DI13" s="164" t="s">
        <v>193</v>
      </c>
      <c r="DJ13" s="164" t="s">
        <v>193</v>
      </c>
      <c r="DK13" s="164" t="s">
        <v>193</v>
      </c>
      <c r="DL13" s="164" t="s">
        <v>193</v>
      </c>
      <c r="DM13" s="164" t="s">
        <v>193</v>
      </c>
      <c r="DN13" s="164" t="s">
        <v>193</v>
      </c>
      <c r="DO13" s="164" t="s">
        <v>193</v>
      </c>
      <c r="DP13" s="164" t="s">
        <v>193</v>
      </c>
      <c r="DQ13" s="164" t="s">
        <v>193</v>
      </c>
      <c r="DR13" s="164" t="s">
        <v>193</v>
      </c>
      <c r="DS13" s="164" t="s">
        <v>193</v>
      </c>
      <c r="DT13" s="164" t="s">
        <v>193</v>
      </c>
      <c r="DU13" s="164" t="s">
        <v>193</v>
      </c>
      <c r="DV13" s="164" t="s">
        <v>193</v>
      </c>
      <c r="DW13" s="164" t="s">
        <v>193</v>
      </c>
      <c r="DX13" s="164" t="s">
        <v>193</v>
      </c>
      <c r="DY13" s="164" t="s">
        <v>193</v>
      </c>
      <c r="DZ13" s="164" t="s">
        <v>193</v>
      </c>
      <c r="EA13" s="164" t="s">
        <v>193</v>
      </c>
      <c r="EB13" s="164" t="s">
        <v>193</v>
      </c>
      <c r="EC13" s="164" t="s">
        <v>193</v>
      </c>
      <c r="ED13" s="164" t="s">
        <v>193</v>
      </c>
      <c r="EE13" s="164" t="s">
        <v>193</v>
      </c>
      <c r="EF13" s="164" t="s">
        <v>193</v>
      </c>
      <c r="EG13" s="164" t="s">
        <v>193</v>
      </c>
      <c r="EH13" s="164" t="s">
        <v>193</v>
      </c>
      <c r="EI13" s="164" t="s">
        <v>193</v>
      </c>
      <c r="EJ13" s="164" t="s">
        <v>193</v>
      </c>
      <c r="EK13" s="164" t="s">
        <v>193</v>
      </c>
      <c r="EL13" s="164" t="s">
        <v>193</v>
      </c>
      <c r="EM13" s="164" t="s">
        <v>193</v>
      </c>
      <c r="EN13" s="164" t="s">
        <v>193</v>
      </c>
      <c r="EO13" s="164" t="s">
        <v>193</v>
      </c>
      <c r="EP13" s="164" t="s">
        <v>193</v>
      </c>
      <c r="EQ13" s="164" t="s">
        <v>193</v>
      </c>
      <c r="ER13" s="164" t="s">
        <v>193</v>
      </c>
      <c r="ES13" s="164" t="s">
        <v>193</v>
      </c>
      <c r="ET13" s="164" t="s">
        <v>193</v>
      </c>
      <c r="EU13" s="164" t="s">
        <v>193</v>
      </c>
      <c r="EV13" s="164" t="s">
        <v>193</v>
      </c>
      <c r="EW13" s="164" t="s">
        <v>193</v>
      </c>
      <c r="EX13" s="164" t="s">
        <v>193</v>
      </c>
      <c r="EY13" s="164" t="s">
        <v>193</v>
      </c>
      <c r="EZ13" s="164" t="s">
        <v>193</v>
      </c>
      <c r="FA13" s="164" t="s">
        <v>193</v>
      </c>
      <c r="FB13" s="164" t="s">
        <v>193</v>
      </c>
      <c r="FC13" s="164" t="s">
        <v>193</v>
      </c>
      <c r="FD13" s="164" t="s">
        <v>193</v>
      </c>
      <c r="FE13" s="164" t="s">
        <v>193</v>
      </c>
      <c r="FF13" s="164" t="s">
        <v>193</v>
      </c>
      <c r="FG13" s="164" t="s">
        <v>193</v>
      </c>
      <c r="FH13" s="164" t="s">
        <v>193</v>
      </c>
      <c r="FI13" s="164" t="s">
        <v>193</v>
      </c>
      <c r="FJ13" s="164" t="s">
        <v>193</v>
      </c>
      <c r="FK13" s="164" t="s">
        <v>193</v>
      </c>
      <c r="FL13" s="164" t="s">
        <v>193</v>
      </c>
      <c r="FM13" s="164" t="s">
        <v>193</v>
      </c>
      <c r="FN13" s="164" t="s">
        <v>193</v>
      </c>
      <c r="FO13" s="164" t="s">
        <v>193</v>
      </c>
      <c r="FP13" s="164" t="s">
        <v>193</v>
      </c>
      <c r="FQ13" s="164" t="s">
        <v>193</v>
      </c>
      <c r="FR13" s="164" t="s">
        <v>193</v>
      </c>
      <c r="FS13" s="164" t="s">
        <v>193</v>
      </c>
      <c r="FT13" s="164" t="s">
        <v>193</v>
      </c>
      <c r="FU13" s="164" t="s">
        <v>193</v>
      </c>
      <c r="FV13" s="164" t="s">
        <v>193</v>
      </c>
      <c r="FW13" s="164" t="s">
        <v>193</v>
      </c>
      <c r="FX13" s="164" t="s">
        <v>193</v>
      </c>
      <c r="FY13" s="164" t="s">
        <v>193</v>
      </c>
      <c r="FZ13" s="164" t="s">
        <v>193</v>
      </c>
      <c r="GA13" s="164" t="s">
        <v>193</v>
      </c>
      <c r="GB13" s="164" t="s">
        <v>193</v>
      </c>
      <c r="GC13" s="164" t="s">
        <v>193</v>
      </c>
      <c r="GD13" s="164" t="s">
        <v>193</v>
      </c>
      <c r="GE13" s="164" t="s">
        <v>193</v>
      </c>
      <c r="GF13" s="164" t="s">
        <v>193</v>
      </c>
      <c r="GG13" s="164" t="s">
        <v>193</v>
      </c>
      <c r="GH13" s="164" t="s">
        <v>193</v>
      </c>
      <c r="GI13" s="164" t="s">
        <v>193</v>
      </c>
      <c r="GJ13" s="164" t="s">
        <v>193</v>
      </c>
      <c r="GK13" s="164" t="s">
        <v>193</v>
      </c>
      <c r="GL13" s="164" t="s">
        <v>193</v>
      </c>
      <c r="GM13" s="164" t="s">
        <v>193</v>
      </c>
      <c r="GN13" s="164" t="s">
        <v>193</v>
      </c>
      <c r="GO13" s="164" t="s">
        <v>193</v>
      </c>
      <c r="GP13" s="164" t="s">
        <v>193</v>
      </c>
      <c r="GQ13" s="164" t="s">
        <v>193</v>
      </c>
      <c r="GR13" s="164" t="s">
        <v>193</v>
      </c>
      <c r="GS13" s="164" t="s">
        <v>193</v>
      </c>
      <c r="GT13" s="164" t="s">
        <v>193</v>
      </c>
      <c r="GU13" s="164" t="s">
        <v>193</v>
      </c>
      <c r="GV13" s="164" t="s">
        <v>193</v>
      </c>
      <c r="GW13" s="164" t="s">
        <v>193</v>
      </c>
      <c r="GX13" s="164" t="s">
        <v>193</v>
      </c>
      <c r="GY13" s="164" t="s">
        <v>193</v>
      </c>
      <c r="GZ13" s="164" t="s">
        <v>193</v>
      </c>
      <c r="HA13" s="164" t="s">
        <v>193</v>
      </c>
      <c r="HB13" s="164" t="s">
        <v>193</v>
      </c>
      <c r="HC13" s="164" t="s">
        <v>193</v>
      </c>
      <c r="HD13" s="164" t="s">
        <v>193</v>
      </c>
      <c r="HE13" s="164" t="s">
        <v>193</v>
      </c>
      <c r="HF13" s="164" t="s">
        <v>193</v>
      </c>
      <c r="HG13" s="164" t="s">
        <v>193</v>
      </c>
      <c r="HH13" s="164" t="s">
        <v>193</v>
      </c>
      <c r="HI13" s="164" t="s">
        <v>193</v>
      </c>
      <c r="HJ13" s="164" t="s">
        <v>193</v>
      </c>
      <c r="HK13" s="164" t="s">
        <v>193</v>
      </c>
      <c r="HL13" s="164" t="s">
        <v>193</v>
      </c>
      <c r="HM13" s="164" t="s">
        <v>193</v>
      </c>
      <c r="HN13" s="164" t="s">
        <v>193</v>
      </c>
      <c r="HO13" s="164" t="s">
        <v>193</v>
      </c>
      <c r="HP13" s="164" t="s">
        <v>193</v>
      </c>
      <c r="HQ13" s="164" t="s">
        <v>193</v>
      </c>
      <c r="HR13" s="164" t="s">
        <v>193</v>
      </c>
      <c r="HS13" s="164" t="s">
        <v>193</v>
      </c>
      <c r="HT13" s="164" t="s">
        <v>193</v>
      </c>
      <c r="HU13" s="164" t="s">
        <v>193</v>
      </c>
      <c r="HV13" s="164" t="s">
        <v>193</v>
      </c>
      <c r="HW13" s="164" t="s">
        <v>193</v>
      </c>
      <c r="HX13" s="164" t="s">
        <v>193</v>
      </c>
      <c r="HY13" s="164" t="s">
        <v>193</v>
      </c>
      <c r="HZ13" s="164" t="s">
        <v>193</v>
      </c>
      <c r="IA13" s="164" t="s">
        <v>193</v>
      </c>
      <c r="IB13" s="164" t="s">
        <v>193</v>
      </c>
      <c r="IC13" s="164" t="s">
        <v>109</v>
      </c>
      <c r="ID13" s="164" t="s">
        <v>193</v>
      </c>
      <c r="IE13" s="164" t="s">
        <v>512</v>
      </c>
      <c r="IF13" s="164" t="s">
        <v>193</v>
      </c>
      <c r="IG13" s="164" t="s">
        <v>3284</v>
      </c>
      <c r="IH13" s="164" t="s">
        <v>193</v>
      </c>
      <c r="II13" s="164" t="s">
        <v>513</v>
      </c>
      <c r="IJ13" s="164" t="s">
        <v>3285</v>
      </c>
      <c r="IK13" s="164" t="s">
        <v>3285</v>
      </c>
      <c r="IL13" s="164" t="s">
        <v>807</v>
      </c>
      <c r="IM13" s="164" t="s">
        <v>193</v>
      </c>
      <c r="IN13" s="164" t="s">
        <v>3287</v>
      </c>
      <c r="IO13" s="164" t="s">
        <v>804</v>
      </c>
      <c r="IP13" s="164" t="s">
        <v>805</v>
      </c>
      <c r="IQ13" s="164" t="s">
        <v>806</v>
      </c>
      <c r="IR13" s="164" t="s">
        <v>193</v>
      </c>
      <c r="IS13" s="164" t="s">
        <v>193</v>
      </c>
      <c r="IT13" s="164" t="s">
        <v>193</v>
      </c>
      <c r="IU13" s="164" t="s">
        <v>193</v>
      </c>
      <c r="IV13" s="164" t="s">
        <v>193</v>
      </c>
      <c r="IW13" s="164">
        <v>60</v>
      </c>
      <c r="IX13" s="164">
        <v>12</v>
      </c>
      <c r="IY13" s="164" t="s">
        <v>193</v>
      </c>
      <c r="IZ13" s="164" t="s">
        <v>156</v>
      </c>
      <c r="JA13" s="164">
        <v>12</v>
      </c>
      <c r="JB13" s="164" t="s">
        <v>109</v>
      </c>
      <c r="JC13" s="164" t="s">
        <v>193</v>
      </c>
      <c r="JD13" s="164" t="s">
        <v>114</v>
      </c>
      <c r="JE13" s="164" t="s">
        <v>193</v>
      </c>
      <c r="JF13" s="164" t="s">
        <v>193</v>
      </c>
      <c r="JG13" s="164" t="s">
        <v>193</v>
      </c>
      <c r="JH13" s="164" t="s">
        <v>193</v>
      </c>
      <c r="JI13" s="164" t="s">
        <v>193</v>
      </c>
      <c r="JJ13" s="164" t="s">
        <v>193</v>
      </c>
      <c r="JK13" s="164" t="s">
        <v>193</v>
      </c>
      <c r="JL13" s="164" t="s">
        <v>193</v>
      </c>
      <c r="JM13" s="164" t="s">
        <v>193</v>
      </c>
      <c r="JN13" s="164" t="s">
        <v>193</v>
      </c>
      <c r="JO13" s="164" t="s">
        <v>193</v>
      </c>
      <c r="JP13" s="164" t="s">
        <v>193</v>
      </c>
      <c r="JQ13" s="164" t="s">
        <v>193</v>
      </c>
      <c r="JR13" s="166"/>
      <c r="JS13" s="166"/>
      <c r="JT13" s="166"/>
      <c r="JU13" s="166"/>
      <c r="JV13" s="166"/>
      <c r="JW13" s="164" t="s">
        <v>193</v>
      </c>
      <c r="JX13" s="164" t="s">
        <v>193</v>
      </c>
      <c r="JY13" s="164">
        <v>188278969</v>
      </c>
      <c r="JZ13" s="164" t="s">
        <v>3533</v>
      </c>
      <c r="KA13" s="164" t="s">
        <v>3534</v>
      </c>
      <c r="KB13" s="164" t="s">
        <v>193</v>
      </c>
      <c r="KC13" s="164" t="s">
        <v>705</v>
      </c>
      <c r="KD13" s="164" t="s">
        <v>706</v>
      </c>
      <c r="KE13" s="164" t="s">
        <v>621</v>
      </c>
      <c r="KF13" s="164" t="s">
        <v>193</v>
      </c>
      <c r="KG13" s="164">
        <v>12</v>
      </c>
    </row>
    <row r="14" spans="1:293" x14ac:dyDescent="0.25">
      <c r="A14" s="164" t="s">
        <v>3535</v>
      </c>
      <c r="B14" s="164" t="s">
        <v>3536</v>
      </c>
      <c r="C14" s="164" t="s">
        <v>3508</v>
      </c>
      <c r="D14" s="164" t="s">
        <v>193</v>
      </c>
      <c r="E14" s="166"/>
      <c r="F14" s="164" t="s">
        <v>193</v>
      </c>
      <c r="G14" s="164">
        <v>0</v>
      </c>
      <c r="H14" s="164" t="s">
        <v>3508</v>
      </c>
      <c r="I14" s="164" t="s">
        <v>627</v>
      </c>
      <c r="J14" s="164" t="s">
        <v>193</v>
      </c>
      <c r="K14" s="164" t="s">
        <v>628</v>
      </c>
      <c r="L14" s="164" t="s">
        <v>627</v>
      </c>
      <c r="M14" s="164" t="s">
        <v>627</v>
      </c>
      <c r="N14" s="164" t="s">
        <v>635</v>
      </c>
      <c r="O14" s="164" t="s">
        <v>193</v>
      </c>
      <c r="P14" s="164" t="s">
        <v>665</v>
      </c>
      <c r="Q14" s="164" t="s">
        <v>635</v>
      </c>
      <c r="R14" s="164" t="s">
        <v>635</v>
      </c>
      <c r="S14" s="164" t="s">
        <v>506</v>
      </c>
      <c r="T14" s="164" t="s">
        <v>219</v>
      </c>
      <c r="U14" s="164" t="s">
        <v>209</v>
      </c>
      <c r="V14" s="164" t="s">
        <v>219</v>
      </c>
      <c r="W14" s="164" t="s">
        <v>231</v>
      </c>
      <c r="X14" s="164" t="s">
        <v>230</v>
      </c>
      <c r="Y14" s="164" t="s">
        <v>231</v>
      </c>
      <c r="Z14" s="164" t="s">
        <v>3509</v>
      </c>
      <c r="AA14" s="164" t="s">
        <v>193</v>
      </c>
      <c r="AB14" s="164" t="s">
        <v>711</v>
      </c>
      <c r="AC14" s="164" t="s">
        <v>3509</v>
      </c>
      <c r="AD14" s="164" t="s">
        <v>3509</v>
      </c>
      <c r="AE14" s="164" t="s">
        <v>639</v>
      </c>
      <c r="AF14" s="164" t="s">
        <v>193</v>
      </c>
      <c r="AG14" s="164" t="s">
        <v>640</v>
      </c>
      <c r="AH14" s="164" t="s">
        <v>639</v>
      </c>
      <c r="AI14" s="164" t="s">
        <v>639</v>
      </c>
      <c r="AJ14" s="164" t="s">
        <v>543</v>
      </c>
      <c r="AK14" s="164" t="s">
        <v>511</v>
      </c>
      <c r="AL14" s="164" t="s">
        <v>109</v>
      </c>
      <c r="AM14" s="164" t="s">
        <v>193</v>
      </c>
      <c r="AN14" s="164" t="s">
        <v>109</v>
      </c>
      <c r="AO14" s="164" t="s">
        <v>193</v>
      </c>
      <c r="AP14" s="164" t="s">
        <v>500</v>
      </c>
      <c r="AQ14" s="166"/>
      <c r="AR14" s="166"/>
      <c r="AS14" s="164" t="s">
        <v>193</v>
      </c>
      <c r="AT14" s="164" t="s">
        <v>193</v>
      </c>
      <c r="AU14" s="164" t="s">
        <v>193</v>
      </c>
      <c r="AV14" s="164" t="s">
        <v>193</v>
      </c>
      <c r="AW14" s="164" t="s">
        <v>193</v>
      </c>
      <c r="AX14" s="164" t="s">
        <v>193</v>
      </c>
      <c r="AY14" s="164" t="s">
        <v>193</v>
      </c>
      <c r="AZ14" s="164" t="s">
        <v>193</v>
      </c>
      <c r="BA14" s="164" t="s">
        <v>193</v>
      </c>
      <c r="BB14" s="164" t="s">
        <v>193</v>
      </c>
      <c r="BC14" s="164" t="s">
        <v>193</v>
      </c>
      <c r="BD14" s="164" t="s">
        <v>193</v>
      </c>
      <c r="BE14" s="164" t="s">
        <v>193</v>
      </c>
      <c r="BF14" s="164" t="s">
        <v>193</v>
      </c>
      <c r="BG14" s="164" t="s">
        <v>193</v>
      </c>
      <c r="BH14" s="164" t="s">
        <v>193</v>
      </c>
      <c r="BI14" s="164" t="s">
        <v>193</v>
      </c>
      <c r="BJ14" s="164" t="s">
        <v>193</v>
      </c>
      <c r="BK14" s="164" t="s">
        <v>193</v>
      </c>
      <c r="BL14" s="164" t="s">
        <v>193</v>
      </c>
      <c r="BM14" s="164" t="s">
        <v>193</v>
      </c>
      <c r="BN14" s="164" t="s">
        <v>193</v>
      </c>
      <c r="BO14" s="164" t="s">
        <v>193</v>
      </c>
      <c r="BP14" s="164" t="s">
        <v>193</v>
      </c>
      <c r="BQ14" s="164" t="s">
        <v>193</v>
      </c>
      <c r="BR14" s="164" t="s">
        <v>193</v>
      </c>
      <c r="BS14" s="164" t="s">
        <v>193</v>
      </c>
      <c r="BT14" s="164" t="s">
        <v>193</v>
      </c>
      <c r="BU14" s="164" t="s">
        <v>193</v>
      </c>
      <c r="BV14" s="164" t="s">
        <v>193</v>
      </c>
      <c r="BW14" s="164" t="s">
        <v>193</v>
      </c>
      <c r="BX14" s="164" t="s">
        <v>193</v>
      </c>
      <c r="BY14" s="164" t="s">
        <v>193</v>
      </c>
      <c r="BZ14" s="164" t="s">
        <v>193</v>
      </c>
      <c r="CA14" s="164" t="s">
        <v>193</v>
      </c>
      <c r="CB14" s="164" t="s">
        <v>193</v>
      </c>
      <c r="CC14" s="164" t="s">
        <v>193</v>
      </c>
      <c r="CD14" s="164" t="s">
        <v>193</v>
      </c>
      <c r="CE14" s="164" t="s">
        <v>193</v>
      </c>
      <c r="CF14" s="164" t="s">
        <v>193</v>
      </c>
      <c r="CG14" s="164" t="s">
        <v>193</v>
      </c>
      <c r="CH14" s="164" t="s">
        <v>193</v>
      </c>
      <c r="CI14" s="164" t="s">
        <v>193</v>
      </c>
      <c r="CJ14" s="164" t="s">
        <v>193</v>
      </c>
      <c r="CK14" s="164" t="s">
        <v>193</v>
      </c>
      <c r="CL14" s="164" t="s">
        <v>193</v>
      </c>
      <c r="CM14" s="164" t="s">
        <v>193</v>
      </c>
      <c r="CN14" s="164" t="s">
        <v>193</v>
      </c>
      <c r="CO14" s="164" t="s">
        <v>193</v>
      </c>
      <c r="CP14" s="164" t="s">
        <v>193</v>
      </c>
      <c r="CQ14" s="164" t="s">
        <v>193</v>
      </c>
      <c r="CR14" s="164" t="s">
        <v>193</v>
      </c>
      <c r="CS14" s="164" t="s">
        <v>193</v>
      </c>
      <c r="CT14" s="164" t="s">
        <v>193</v>
      </c>
      <c r="CU14" s="164" t="s">
        <v>193</v>
      </c>
      <c r="CV14" s="164" t="s">
        <v>193</v>
      </c>
      <c r="CW14" s="164" t="s">
        <v>193</v>
      </c>
      <c r="CX14" s="164" t="s">
        <v>193</v>
      </c>
      <c r="CY14" s="164" t="s">
        <v>193</v>
      </c>
      <c r="CZ14" s="164" t="s">
        <v>193</v>
      </c>
      <c r="DA14" s="164" t="s">
        <v>193</v>
      </c>
      <c r="DB14" s="164" t="s">
        <v>193</v>
      </c>
      <c r="DC14" s="164" t="s">
        <v>193</v>
      </c>
      <c r="DD14" s="164" t="s">
        <v>193</v>
      </c>
      <c r="DE14" s="164" t="s">
        <v>193</v>
      </c>
      <c r="DF14" s="164" t="s">
        <v>193</v>
      </c>
      <c r="DG14" s="164" t="s">
        <v>193</v>
      </c>
      <c r="DH14" s="164" t="s">
        <v>193</v>
      </c>
      <c r="DI14" s="164" t="s">
        <v>193</v>
      </c>
      <c r="DJ14" s="164" t="s">
        <v>193</v>
      </c>
      <c r="DK14" s="164" t="s">
        <v>193</v>
      </c>
      <c r="DL14" s="164" t="s">
        <v>193</v>
      </c>
      <c r="DM14" s="164" t="s">
        <v>193</v>
      </c>
      <c r="DN14" s="164" t="s">
        <v>193</v>
      </c>
      <c r="DO14" s="164" t="s">
        <v>193</v>
      </c>
      <c r="DP14" s="164" t="s">
        <v>193</v>
      </c>
      <c r="DQ14" s="164" t="s">
        <v>193</v>
      </c>
      <c r="DR14" s="164" t="s">
        <v>193</v>
      </c>
      <c r="DS14" s="164" t="s">
        <v>193</v>
      </c>
      <c r="DT14" s="164" t="s">
        <v>193</v>
      </c>
      <c r="DU14" s="164" t="s">
        <v>193</v>
      </c>
      <c r="DV14" s="164" t="s">
        <v>193</v>
      </c>
      <c r="DW14" s="164" t="s">
        <v>193</v>
      </c>
      <c r="DX14" s="164" t="s">
        <v>193</v>
      </c>
      <c r="DY14" s="164" t="s">
        <v>193</v>
      </c>
      <c r="DZ14" s="164" t="s">
        <v>193</v>
      </c>
      <c r="EA14" s="164" t="s">
        <v>193</v>
      </c>
      <c r="EB14" s="164" t="s">
        <v>193</v>
      </c>
      <c r="EC14" s="164" t="s">
        <v>193</v>
      </c>
      <c r="ED14" s="164" t="s">
        <v>193</v>
      </c>
      <c r="EE14" s="164" t="s">
        <v>193</v>
      </c>
      <c r="EF14" s="164" t="s">
        <v>193</v>
      </c>
      <c r="EG14" s="164" t="s">
        <v>193</v>
      </c>
      <c r="EH14" s="164" t="s">
        <v>193</v>
      </c>
      <c r="EI14" s="164" t="s">
        <v>193</v>
      </c>
      <c r="EJ14" s="164" t="s">
        <v>193</v>
      </c>
      <c r="EK14" s="164" t="s">
        <v>193</v>
      </c>
      <c r="EL14" s="164" t="s">
        <v>193</v>
      </c>
      <c r="EM14" s="164" t="s">
        <v>193</v>
      </c>
      <c r="EN14" s="164" t="s">
        <v>193</v>
      </c>
      <c r="EO14" s="164" t="s">
        <v>193</v>
      </c>
      <c r="EP14" s="164" t="s">
        <v>193</v>
      </c>
      <c r="EQ14" s="164" t="s">
        <v>193</v>
      </c>
      <c r="ER14" s="164" t="s">
        <v>193</v>
      </c>
      <c r="ES14" s="164" t="s">
        <v>193</v>
      </c>
      <c r="ET14" s="164" t="s">
        <v>193</v>
      </c>
      <c r="EU14" s="164" t="s">
        <v>193</v>
      </c>
      <c r="EV14" s="164" t="s">
        <v>193</v>
      </c>
      <c r="EW14" s="164" t="s">
        <v>193</v>
      </c>
      <c r="EX14" s="164" t="s">
        <v>193</v>
      </c>
      <c r="EY14" s="164" t="s">
        <v>193</v>
      </c>
      <c r="EZ14" s="164" t="s">
        <v>193</v>
      </c>
      <c r="FA14" s="164" t="s">
        <v>193</v>
      </c>
      <c r="FB14" s="164" t="s">
        <v>193</v>
      </c>
      <c r="FC14" s="164" t="s">
        <v>193</v>
      </c>
      <c r="FD14" s="164" t="s">
        <v>193</v>
      </c>
      <c r="FE14" s="164" t="s">
        <v>193</v>
      </c>
      <c r="FF14" s="164" t="s">
        <v>193</v>
      </c>
      <c r="FG14" s="164" t="s">
        <v>193</v>
      </c>
      <c r="FH14" s="164" t="s">
        <v>193</v>
      </c>
      <c r="FI14" s="164" t="s">
        <v>193</v>
      </c>
      <c r="FJ14" s="164" t="s">
        <v>193</v>
      </c>
      <c r="FK14" s="164" t="s">
        <v>193</v>
      </c>
      <c r="FL14" s="164" t="s">
        <v>193</v>
      </c>
      <c r="FM14" s="164" t="s">
        <v>193</v>
      </c>
      <c r="FN14" s="164" t="s">
        <v>193</v>
      </c>
      <c r="FO14" s="164" t="s">
        <v>193</v>
      </c>
      <c r="FP14" s="164" t="s">
        <v>193</v>
      </c>
      <c r="FQ14" s="164" t="s">
        <v>193</v>
      </c>
      <c r="FR14" s="164" t="s">
        <v>193</v>
      </c>
      <c r="FS14" s="164" t="s">
        <v>193</v>
      </c>
      <c r="FT14" s="164" t="s">
        <v>193</v>
      </c>
      <c r="FU14" s="164" t="s">
        <v>193</v>
      </c>
      <c r="FV14" s="164" t="s">
        <v>193</v>
      </c>
      <c r="FW14" s="164" t="s">
        <v>193</v>
      </c>
      <c r="FX14" s="164" t="s">
        <v>193</v>
      </c>
      <c r="FY14" s="164" t="s">
        <v>193</v>
      </c>
      <c r="FZ14" s="164" t="s">
        <v>193</v>
      </c>
      <c r="GA14" s="164" t="s">
        <v>193</v>
      </c>
      <c r="GB14" s="164" t="s">
        <v>193</v>
      </c>
      <c r="GC14" s="164" t="s">
        <v>193</v>
      </c>
      <c r="GD14" s="164" t="s">
        <v>193</v>
      </c>
      <c r="GE14" s="164" t="s">
        <v>193</v>
      </c>
      <c r="GF14" s="164" t="s">
        <v>193</v>
      </c>
      <c r="GG14" s="164" t="s">
        <v>193</v>
      </c>
      <c r="GH14" s="164" t="s">
        <v>193</v>
      </c>
      <c r="GI14" s="164" t="s">
        <v>193</v>
      </c>
      <c r="GJ14" s="164" t="s">
        <v>193</v>
      </c>
      <c r="GK14" s="164" t="s">
        <v>193</v>
      </c>
      <c r="GL14" s="164" t="s">
        <v>193</v>
      </c>
      <c r="GM14" s="164" t="s">
        <v>193</v>
      </c>
      <c r="GN14" s="164" t="s">
        <v>193</v>
      </c>
      <c r="GO14" s="164" t="s">
        <v>193</v>
      </c>
      <c r="GP14" s="164" t="s">
        <v>193</v>
      </c>
      <c r="GQ14" s="164" t="s">
        <v>193</v>
      </c>
      <c r="GR14" s="164" t="s">
        <v>193</v>
      </c>
      <c r="GS14" s="164" t="s">
        <v>193</v>
      </c>
      <c r="GT14" s="164" t="s">
        <v>193</v>
      </c>
      <c r="GU14" s="164" t="s">
        <v>193</v>
      </c>
      <c r="GV14" s="164" t="s">
        <v>193</v>
      </c>
      <c r="GW14" s="164" t="s">
        <v>193</v>
      </c>
      <c r="GX14" s="164" t="s">
        <v>193</v>
      </c>
      <c r="GY14" s="164" t="s">
        <v>193</v>
      </c>
      <c r="GZ14" s="164" t="s">
        <v>193</v>
      </c>
      <c r="HA14" s="164" t="s">
        <v>193</v>
      </c>
      <c r="HB14" s="164" t="s">
        <v>193</v>
      </c>
      <c r="HC14" s="164" t="s">
        <v>193</v>
      </c>
      <c r="HD14" s="164" t="s">
        <v>193</v>
      </c>
      <c r="HE14" s="164" t="s">
        <v>193</v>
      </c>
      <c r="HF14" s="164" t="s">
        <v>193</v>
      </c>
      <c r="HG14" s="164" t="s">
        <v>193</v>
      </c>
      <c r="HH14" s="164" t="s">
        <v>193</v>
      </c>
      <c r="HI14" s="164" t="s">
        <v>193</v>
      </c>
      <c r="HJ14" s="164" t="s">
        <v>193</v>
      </c>
      <c r="HK14" s="164" t="s">
        <v>193</v>
      </c>
      <c r="HL14" s="164" t="s">
        <v>193</v>
      </c>
      <c r="HM14" s="164" t="s">
        <v>193</v>
      </c>
      <c r="HN14" s="164" t="s">
        <v>193</v>
      </c>
      <c r="HO14" s="164" t="s">
        <v>193</v>
      </c>
      <c r="HP14" s="164" t="s">
        <v>193</v>
      </c>
      <c r="HQ14" s="164" t="s">
        <v>193</v>
      </c>
      <c r="HR14" s="164" t="s">
        <v>193</v>
      </c>
      <c r="HS14" s="164" t="s">
        <v>193</v>
      </c>
      <c r="HT14" s="164" t="s">
        <v>193</v>
      </c>
      <c r="HU14" s="164" t="s">
        <v>193</v>
      </c>
      <c r="HV14" s="164" t="s">
        <v>193</v>
      </c>
      <c r="HW14" s="164" t="s">
        <v>193</v>
      </c>
      <c r="HX14" s="164" t="s">
        <v>193</v>
      </c>
      <c r="HY14" s="164" t="s">
        <v>193</v>
      </c>
      <c r="HZ14" s="164" t="s">
        <v>193</v>
      </c>
      <c r="IA14" s="164" t="s">
        <v>193</v>
      </c>
      <c r="IB14" s="164" t="s">
        <v>193</v>
      </c>
      <c r="IC14" s="164" t="s">
        <v>109</v>
      </c>
      <c r="ID14" s="164" t="s">
        <v>193</v>
      </c>
      <c r="IE14" s="164" t="s">
        <v>512</v>
      </c>
      <c r="IF14" s="164" t="s">
        <v>193</v>
      </c>
      <c r="IG14" s="164" t="s">
        <v>3284</v>
      </c>
      <c r="IH14" s="164" t="s">
        <v>193</v>
      </c>
      <c r="II14" s="164" t="s">
        <v>513</v>
      </c>
      <c r="IJ14" s="164" t="s">
        <v>3285</v>
      </c>
      <c r="IK14" s="164" t="s">
        <v>3285</v>
      </c>
      <c r="IL14" s="164" t="s">
        <v>807</v>
      </c>
      <c r="IM14" s="164" t="s">
        <v>193</v>
      </c>
      <c r="IN14" s="164" t="s">
        <v>3286</v>
      </c>
      <c r="IO14" s="164" t="s">
        <v>804</v>
      </c>
      <c r="IP14" s="164" t="s">
        <v>805</v>
      </c>
      <c r="IQ14" s="164" t="s">
        <v>806</v>
      </c>
      <c r="IR14" s="164" t="s">
        <v>193</v>
      </c>
      <c r="IS14" s="164" t="s">
        <v>193</v>
      </c>
      <c r="IT14" s="164" t="s">
        <v>193</v>
      </c>
      <c r="IU14" s="164" t="s">
        <v>193</v>
      </c>
      <c r="IV14" s="164" t="s">
        <v>193</v>
      </c>
      <c r="IW14" s="164">
        <v>60</v>
      </c>
      <c r="IX14" s="164">
        <v>12</v>
      </c>
      <c r="IY14" s="164" t="s">
        <v>193</v>
      </c>
      <c r="IZ14" s="164" t="s">
        <v>156</v>
      </c>
      <c r="JA14" s="164">
        <v>12</v>
      </c>
      <c r="JB14" s="164" t="s">
        <v>109</v>
      </c>
      <c r="JC14" s="164" t="s">
        <v>193</v>
      </c>
      <c r="JD14" s="164" t="s">
        <v>114</v>
      </c>
      <c r="JE14" s="164" t="s">
        <v>193</v>
      </c>
      <c r="JF14" s="164" t="s">
        <v>193</v>
      </c>
      <c r="JG14" s="164" t="s">
        <v>193</v>
      </c>
      <c r="JH14" s="164" t="s">
        <v>193</v>
      </c>
      <c r="JI14" s="164" t="s">
        <v>193</v>
      </c>
      <c r="JJ14" s="164" t="s">
        <v>193</v>
      </c>
      <c r="JK14" s="164" t="s">
        <v>193</v>
      </c>
      <c r="JL14" s="164" t="s">
        <v>193</v>
      </c>
      <c r="JM14" s="164" t="s">
        <v>193</v>
      </c>
      <c r="JN14" s="164" t="s">
        <v>193</v>
      </c>
      <c r="JO14" s="164" t="s">
        <v>193</v>
      </c>
      <c r="JP14" s="164" t="s">
        <v>193</v>
      </c>
      <c r="JQ14" s="164" t="s">
        <v>193</v>
      </c>
      <c r="JR14" s="166"/>
      <c r="JS14" s="166"/>
      <c r="JT14" s="166"/>
      <c r="JU14" s="166"/>
      <c r="JV14" s="166"/>
      <c r="JW14" s="164" t="s">
        <v>193</v>
      </c>
      <c r="JX14" s="164" t="s">
        <v>193</v>
      </c>
      <c r="JY14" s="164">
        <v>188278976</v>
      </c>
      <c r="JZ14" s="164" t="s">
        <v>3537</v>
      </c>
      <c r="KA14" s="164" t="s">
        <v>3538</v>
      </c>
      <c r="KB14" s="164" t="s">
        <v>193</v>
      </c>
      <c r="KC14" s="164" t="s">
        <v>705</v>
      </c>
      <c r="KD14" s="164" t="s">
        <v>706</v>
      </c>
      <c r="KE14" s="164" t="s">
        <v>621</v>
      </c>
      <c r="KF14" s="164" t="s">
        <v>193</v>
      </c>
      <c r="KG14" s="164">
        <v>13</v>
      </c>
    </row>
    <row r="15" spans="1:293" x14ac:dyDescent="0.25">
      <c r="A15" s="164" t="s">
        <v>3539</v>
      </c>
      <c r="B15" s="164" t="s">
        <v>3540</v>
      </c>
      <c r="C15" s="164" t="s">
        <v>3508</v>
      </c>
      <c r="D15" s="164" t="s">
        <v>193</v>
      </c>
      <c r="E15" s="166"/>
      <c r="F15" s="164" t="s">
        <v>193</v>
      </c>
      <c r="G15" s="164">
        <v>0</v>
      </c>
      <c r="H15" s="164" t="s">
        <v>3508</v>
      </c>
      <c r="I15" s="164" t="s">
        <v>627</v>
      </c>
      <c r="J15" s="164" t="s">
        <v>193</v>
      </c>
      <c r="K15" s="164" t="s">
        <v>628</v>
      </c>
      <c r="L15" s="164" t="s">
        <v>627</v>
      </c>
      <c r="M15" s="164" t="s">
        <v>627</v>
      </c>
      <c r="N15" s="164" t="s">
        <v>635</v>
      </c>
      <c r="O15" s="164" t="s">
        <v>193</v>
      </c>
      <c r="P15" s="164" t="s">
        <v>665</v>
      </c>
      <c r="Q15" s="164" t="s">
        <v>635</v>
      </c>
      <c r="R15" s="164" t="s">
        <v>635</v>
      </c>
      <c r="S15" s="164" t="s">
        <v>506</v>
      </c>
      <c r="T15" s="164" t="s">
        <v>219</v>
      </c>
      <c r="U15" s="164" t="s">
        <v>209</v>
      </c>
      <c r="V15" s="164" t="s">
        <v>219</v>
      </c>
      <c r="W15" s="164" t="s">
        <v>231</v>
      </c>
      <c r="X15" s="164" t="s">
        <v>230</v>
      </c>
      <c r="Y15" s="164" t="s">
        <v>231</v>
      </c>
      <c r="Z15" s="164" t="s">
        <v>3509</v>
      </c>
      <c r="AA15" s="164" t="s">
        <v>193</v>
      </c>
      <c r="AB15" s="164" t="s">
        <v>711</v>
      </c>
      <c r="AC15" s="164" t="s">
        <v>3509</v>
      </c>
      <c r="AD15" s="164" t="s">
        <v>3509</v>
      </c>
      <c r="AE15" s="164" t="s">
        <v>639</v>
      </c>
      <c r="AF15" s="164" t="s">
        <v>193</v>
      </c>
      <c r="AG15" s="164" t="s">
        <v>640</v>
      </c>
      <c r="AH15" s="164" t="s">
        <v>639</v>
      </c>
      <c r="AI15" s="164" t="s">
        <v>639</v>
      </c>
      <c r="AJ15" s="164" t="s">
        <v>543</v>
      </c>
      <c r="AK15" s="164" t="s">
        <v>511</v>
      </c>
      <c r="AL15" s="164" t="s">
        <v>109</v>
      </c>
      <c r="AM15" s="164" t="s">
        <v>193</v>
      </c>
      <c r="AN15" s="164" t="s">
        <v>109</v>
      </c>
      <c r="AO15" s="164" t="s">
        <v>193</v>
      </c>
      <c r="AP15" s="164" t="s">
        <v>496</v>
      </c>
      <c r="AQ15" s="166"/>
      <c r="AR15" s="166"/>
      <c r="AS15" s="164" t="s">
        <v>193</v>
      </c>
      <c r="AT15" s="164" t="s">
        <v>193</v>
      </c>
      <c r="AU15" s="164" t="s">
        <v>193</v>
      </c>
      <c r="AV15" s="164" t="s">
        <v>193</v>
      </c>
      <c r="AW15" s="164" t="s">
        <v>193</v>
      </c>
      <c r="AX15" s="164" t="s">
        <v>193</v>
      </c>
      <c r="AY15" s="164" t="s">
        <v>193</v>
      </c>
      <c r="AZ15" s="164" t="s">
        <v>193</v>
      </c>
      <c r="BA15" s="164" t="s">
        <v>193</v>
      </c>
      <c r="BB15" s="164" t="s">
        <v>193</v>
      </c>
      <c r="BC15" s="164" t="s">
        <v>193</v>
      </c>
      <c r="BD15" s="164" t="s">
        <v>193</v>
      </c>
      <c r="BE15" s="164" t="s">
        <v>193</v>
      </c>
      <c r="BF15" s="164" t="s">
        <v>193</v>
      </c>
      <c r="BG15" s="164" t="s">
        <v>193</v>
      </c>
      <c r="BH15" s="164" t="s">
        <v>193</v>
      </c>
      <c r="BI15" s="164" t="s">
        <v>193</v>
      </c>
      <c r="BJ15" s="164" t="s">
        <v>193</v>
      </c>
      <c r="BK15" s="164" t="s">
        <v>193</v>
      </c>
      <c r="BL15" s="164" t="s">
        <v>193</v>
      </c>
      <c r="BM15" s="164" t="s">
        <v>193</v>
      </c>
      <c r="BN15" s="164" t="s">
        <v>193</v>
      </c>
      <c r="BO15" s="164" t="s">
        <v>193</v>
      </c>
      <c r="BP15" s="164" t="s">
        <v>193</v>
      </c>
      <c r="BQ15" s="164" t="s">
        <v>193</v>
      </c>
      <c r="BR15" s="164" t="s">
        <v>193</v>
      </c>
      <c r="BS15" s="164" t="s">
        <v>193</v>
      </c>
      <c r="BT15" s="164" t="s">
        <v>193</v>
      </c>
      <c r="BU15" s="164" t="s">
        <v>193</v>
      </c>
      <c r="BV15" s="164" t="s">
        <v>193</v>
      </c>
      <c r="BW15" s="164" t="s">
        <v>193</v>
      </c>
      <c r="BX15" s="164" t="s">
        <v>193</v>
      </c>
      <c r="BY15" s="164" t="s">
        <v>193</v>
      </c>
      <c r="BZ15" s="164" t="s">
        <v>193</v>
      </c>
      <c r="CA15" s="164" t="s">
        <v>193</v>
      </c>
      <c r="CB15" s="164" t="s">
        <v>193</v>
      </c>
      <c r="CC15" s="164" t="s">
        <v>193</v>
      </c>
      <c r="CD15" s="164" t="s">
        <v>193</v>
      </c>
      <c r="CE15" s="164" t="s">
        <v>193</v>
      </c>
      <c r="CF15" s="164" t="s">
        <v>193</v>
      </c>
      <c r="CG15" s="164" t="s">
        <v>193</v>
      </c>
      <c r="CH15" s="164" t="s">
        <v>193</v>
      </c>
      <c r="CI15" s="164" t="s">
        <v>193</v>
      </c>
      <c r="CJ15" s="164" t="s">
        <v>193</v>
      </c>
      <c r="CK15" s="164" t="s">
        <v>193</v>
      </c>
      <c r="CL15" s="164" t="s">
        <v>193</v>
      </c>
      <c r="CM15" s="164" t="s">
        <v>193</v>
      </c>
      <c r="CN15" s="164" t="s">
        <v>193</v>
      </c>
      <c r="CO15" s="164" t="s">
        <v>193</v>
      </c>
      <c r="CP15" s="164" t="s">
        <v>193</v>
      </c>
      <c r="CQ15" s="164" t="s">
        <v>193</v>
      </c>
      <c r="CR15" s="164" t="s">
        <v>193</v>
      </c>
      <c r="CS15" s="164" t="s">
        <v>193</v>
      </c>
      <c r="CT15" s="164" t="s">
        <v>193</v>
      </c>
      <c r="CU15" s="164" t="s">
        <v>193</v>
      </c>
      <c r="CV15" s="164" t="s">
        <v>193</v>
      </c>
      <c r="CW15" s="164" t="s">
        <v>193</v>
      </c>
      <c r="CX15" s="164" t="s">
        <v>193</v>
      </c>
      <c r="CY15" s="164" t="s">
        <v>193</v>
      </c>
      <c r="CZ15" s="164" t="s">
        <v>193</v>
      </c>
      <c r="DA15" s="164" t="s">
        <v>193</v>
      </c>
      <c r="DB15" s="164" t="s">
        <v>193</v>
      </c>
      <c r="DC15" s="164" t="s">
        <v>193</v>
      </c>
      <c r="DD15" s="164" t="s">
        <v>193</v>
      </c>
      <c r="DE15" s="164" t="s">
        <v>193</v>
      </c>
      <c r="DF15" s="164" t="s">
        <v>193</v>
      </c>
      <c r="DG15" s="164" t="s">
        <v>193</v>
      </c>
      <c r="DH15" s="164" t="s">
        <v>193</v>
      </c>
      <c r="DI15" s="164" t="s">
        <v>193</v>
      </c>
      <c r="DJ15" s="164" t="s">
        <v>193</v>
      </c>
      <c r="DK15" s="164" t="s">
        <v>193</v>
      </c>
      <c r="DL15" s="164" t="s">
        <v>193</v>
      </c>
      <c r="DM15" s="164" t="s">
        <v>193</v>
      </c>
      <c r="DN15" s="164" t="s">
        <v>193</v>
      </c>
      <c r="DO15" s="164" t="s">
        <v>193</v>
      </c>
      <c r="DP15" s="164" t="s">
        <v>193</v>
      </c>
      <c r="DQ15" s="164" t="s">
        <v>193</v>
      </c>
      <c r="DR15" s="164" t="s">
        <v>193</v>
      </c>
      <c r="DS15" s="164" t="s">
        <v>193</v>
      </c>
      <c r="DT15" s="164" t="s">
        <v>193</v>
      </c>
      <c r="DU15" s="164" t="s">
        <v>193</v>
      </c>
      <c r="DV15" s="164" t="s">
        <v>193</v>
      </c>
      <c r="DW15" s="164" t="s">
        <v>193</v>
      </c>
      <c r="DX15" s="164" t="s">
        <v>193</v>
      </c>
      <c r="DY15" s="164" t="s">
        <v>193</v>
      </c>
      <c r="DZ15" s="164" t="s">
        <v>193</v>
      </c>
      <c r="EA15" s="164" t="s">
        <v>193</v>
      </c>
      <c r="EB15" s="164" t="s">
        <v>193</v>
      </c>
      <c r="EC15" s="164" t="s">
        <v>193</v>
      </c>
      <c r="ED15" s="164" t="s">
        <v>193</v>
      </c>
      <c r="EE15" s="164" t="s">
        <v>193</v>
      </c>
      <c r="EF15" s="164" t="s">
        <v>193</v>
      </c>
      <c r="EG15" s="164" t="s">
        <v>193</v>
      </c>
      <c r="EH15" s="164" t="s">
        <v>193</v>
      </c>
      <c r="EI15" s="164" t="s">
        <v>193</v>
      </c>
      <c r="EJ15" s="164" t="s">
        <v>193</v>
      </c>
      <c r="EK15" s="164" t="s">
        <v>193</v>
      </c>
      <c r="EL15" s="164" t="s">
        <v>193</v>
      </c>
      <c r="EM15" s="164" t="s">
        <v>193</v>
      </c>
      <c r="EN15" s="164" t="s">
        <v>193</v>
      </c>
      <c r="EO15" s="164" t="s">
        <v>193</v>
      </c>
      <c r="EP15" s="164" t="s">
        <v>193</v>
      </c>
      <c r="EQ15" s="164" t="s">
        <v>193</v>
      </c>
      <c r="ER15" s="164" t="s">
        <v>193</v>
      </c>
      <c r="ES15" s="164" t="s">
        <v>193</v>
      </c>
      <c r="ET15" s="164" t="s">
        <v>193</v>
      </c>
      <c r="EU15" s="164" t="s">
        <v>193</v>
      </c>
      <c r="EV15" s="164" t="s">
        <v>193</v>
      </c>
      <c r="EW15" s="164" t="s">
        <v>193</v>
      </c>
      <c r="EX15" s="164" t="s">
        <v>193</v>
      </c>
      <c r="EY15" s="164" t="s">
        <v>193</v>
      </c>
      <c r="EZ15" s="164" t="s">
        <v>193</v>
      </c>
      <c r="FA15" s="164" t="s">
        <v>193</v>
      </c>
      <c r="FB15" s="164" t="s">
        <v>193</v>
      </c>
      <c r="FC15" s="164" t="s">
        <v>193</v>
      </c>
      <c r="FD15" s="164" t="s">
        <v>193</v>
      </c>
      <c r="FE15" s="164" t="s">
        <v>193</v>
      </c>
      <c r="FF15" s="164" t="s">
        <v>193</v>
      </c>
      <c r="FG15" s="164" t="s">
        <v>193</v>
      </c>
      <c r="FH15" s="164" t="s">
        <v>193</v>
      </c>
      <c r="FI15" s="164" t="s">
        <v>193</v>
      </c>
      <c r="FJ15" s="164" t="s">
        <v>193</v>
      </c>
      <c r="FK15" s="164" t="s">
        <v>193</v>
      </c>
      <c r="FL15" s="164" t="s">
        <v>193</v>
      </c>
      <c r="FM15" s="164" t="s">
        <v>193</v>
      </c>
      <c r="FN15" s="164" t="s">
        <v>193</v>
      </c>
      <c r="FO15" s="164" t="s">
        <v>193</v>
      </c>
      <c r="FP15" s="164" t="s">
        <v>193</v>
      </c>
      <c r="FQ15" s="164" t="s">
        <v>193</v>
      </c>
      <c r="FR15" s="164" t="s">
        <v>193</v>
      </c>
      <c r="FS15" s="164" t="s">
        <v>193</v>
      </c>
      <c r="FT15" s="164" t="s">
        <v>193</v>
      </c>
      <c r="FU15" s="164" t="s">
        <v>193</v>
      </c>
      <c r="FV15" s="164" t="s">
        <v>193</v>
      </c>
      <c r="FW15" s="164" t="s">
        <v>193</v>
      </c>
      <c r="FX15" s="164" t="s">
        <v>193</v>
      </c>
      <c r="FY15" s="164" t="s">
        <v>193</v>
      </c>
      <c r="FZ15" s="164" t="s">
        <v>193</v>
      </c>
      <c r="GA15" s="164" t="s">
        <v>193</v>
      </c>
      <c r="GB15" s="164" t="s">
        <v>193</v>
      </c>
      <c r="GC15" s="164" t="s">
        <v>193</v>
      </c>
      <c r="GD15" s="164" t="s">
        <v>193</v>
      </c>
      <c r="GE15" s="164" t="s">
        <v>193</v>
      </c>
      <c r="GF15" s="164" t="s">
        <v>193</v>
      </c>
      <c r="GG15" s="164" t="s">
        <v>193</v>
      </c>
      <c r="GH15" s="164" t="s">
        <v>193</v>
      </c>
      <c r="GI15" s="164" t="s">
        <v>193</v>
      </c>
      <c r="GJ15" s="164" t="s">
        <v>193</v>
      </c>
      <c r="GK15" s="164" t="s">
        <v>193</v>
      </c>
      <c r="GL15" s="164" t="s">
        <v>193</v>
      </c>
      <c r="GM15" s="164" t="s">
        <v>193</v>
      </c>
      <c r="GN15" s="164" t="s">
        <v>193</v>
      </c>
      <c r="GO15" s="164" t="s">
        <v>193</v>
      </c>
      <c r="GP15" s="164" t="s">
        <v>193</v>
      </c>
      <c r="GQ15" s="164" t="s">
        <v>193</v>
      </c>
      <c r="GR15" s="164" t="s">
        <v>193</v>
      </c>
      <c r="GS15" s="164" t="s">
        <v>193</v>
      </c>
      <c r="GT15" s="164" t="s">
        <v>193</v>
      </c>
      <c r="GU15" s="164" t="s">
        <v>193</v>
      </c>
      <c r="GV15" s="164" t="s">
        <v>193</v>
      </c>
      <c r="GW15" s="164" t="s">
        <v>193</v>
      </c>
      <c r="GX15" s="164" t="s">
        <v>193</v>
      </c>
      <c r="GY15" s="164" t="s">
        <v>193</v>
      </c>
      <c r="GZ15" s="164" t="s">
        <v>193</v>
      </c>
      <c r="HA15" s="164" t="s">
        <v>193</v>
      </c>
      <c r="HB15" s="164" t="s">
        <v>193</v>
      </c>
      <c r="HC15" s="164" t="s">
        <v>193</v>
      </c>
      <c r="HD15" s="164" t="s">
        <v>193</v>
      </c>
      <c r="HE15" s="164" t="s">
        <v>193</v>
      </c>
      <c r="HF15" s="164" t="s">
        <v>193</v>
      </c>
      <c r="HG15" s="164" t="s">
        <v>193</v>
      </c>
      <c r="HH15" s="164" t="s">
        <v>193</v>
      </c>
      <c r="HI15" s="164" t="s">
        <v>193</v>
      </c>
      <c r="HJ15" s="164" t="s">
        <v>193</v>
      </c>
      <c r="HK15" s="164" t="s">
        <v>193</v>
      </c>
      <c r="HL15" s="164" t="s">
        <v>193</v>
      </c>
      <c r="HM15" s="164" t="s">
        <v>193</v>
      </c>
      <c r="HN15" s="164" t="s">
        <v>193</v>
      </c>
      <c r="HO15" s="164" t="s">
        <v>193</v>
      </c>
      <c r="HP15" s="164" t="s">
        <v>193</v>
      </c>
      <c r="HQ15" s="164" t="s">
        <v>193</v>
      </c>
      <c r="HR15" s="164" t="s">
        <v>193</v>
      </c>
      <c r="HS15" s="164" t="s">
        <v>193</v>
      </c>
      <c r="HT15" s="164" t="s">
        <v>193</v>
      </c>
      <c r="HU15" s="164" t="s">
        <v>193</v>
      </c>
      <c r="HV15" s="164" t="s">
        <v>193</v>
      </c>
      <c r="HW15" s="164" t="s">
        <v>193</v>
      </c>
      <c r="HX15" s="164" t="s">
        <v>193</v>
      </c>
      <c r="HY15" s="164" t="s">
        <v>193</v>
      </c>
      <c r="HZ15" s="164" t="s">
        <v>193</v>
      </c>
      <c r="IA15" s="164" t="s">
        <v>193</v>
      </c>
      <c r="IB15" s="164" t="s">
        <v>193</v>
      </c>
      <c r="IC15" s="164" t="s">
        <v>109</v>
      </c>
      <c r="ID15" s="164" t="s">
        <v>193</v>
      </c>
      <c r="IE15" s="164" t="s">
        <v>512</v>
      </c>
      <c r="IF15" s="164" t="s">
        <v>193</v>
      </c>
      <c r="IG15" s="164" t="s">
        <v>3284</v>
      </c>
      <c r="IH15" s="164" t="s">
        <v>193</v>
      </c>
      <c r="II15" s="164" t="s">
        <v>513</v>
      </c>
      <c r="IJ15" s="164" t="s">
        <v>3285</v>
      </c>
      <c r="IK15" s="164" t="s">
        <v>3285</v>
      </c>
      <c r="IL15" s="164" t="s">
        <v>807</v>
      </c>
      <c r="IM15" s="164" t="s">
        <v>193</v>
      </c>
      <c r="IN15" s="164" t="s">
        <v>3286</v>
      </c>
      <c r="IO15" s="164" t="s">
        <v>804</v>
      </c>
      <c r="IP15" s="164" t="s">
        <v>805</v>
      </c>
      <c r="IQ15" s="164" t="s">
        <v>806</v>
      </c>
      <c r="IR15" s="164" t="s">
        <v>193</v>
      </c>
      <c r="IS15" s="164" t="s">
        <v>193</v>
      </c>
      <c r="IT15" s="164" t="s">
        <v>193</v>
      </c>
      <c r="IU15" s="164" t="s">
        <v>193</v>
      </c>
      <c r="IV15" s="164" t="s">
        <v>193</v>
      </c>
      <c r="IW15" s="164">
        <v>60</v>
      </c>
      <c r="IX15" s="164">
        <v>12</v>
      </c>
      <c r="IY15" s="164" t="s">
        <v>193</v>
      </c>
      <c r="IZ15" s="164" t="s">
        <v>156</v>
      </c>
      <c r="JA15" s="164">
        <v>12</v>
      </c>
      <c r="JB15" s="164" t="s">
        <v>109</v>
      </c>
      <c r="JC15" s="164" t="s">
        <v>193</v>
      </c>
      <c r="JD15" s="164" t="s">
        <v>114</v>
      </c>
      <c r="JE15" s="164" t="s">
        <v>193</v>
      </c>
      <c r="JF15" s="164" t="s">
        <v>193</v>
      </c>
      <c r="JG15" s="164" t="s">
        <v>193</v>
      </c>
      <c r="JH15" s="164" t="s">
        <v>193</v>
      </c>
      <c r="JI15" s="164" t="s">
        <v>193</v>
      </c>
      <c r="JJ15" s="164" t="s">
        <v>193</v>
      </c>
      <c r="JK15" s="164" t="s">
        <v>193</v>
      </c>
      <c r="JL15" s="164" t="s">
        <v>193</v>
      </c>
      <c r="JM15" s="164" t="s">
        <v>193</v>
      </c>
      <c r="JN15" s="164" t="s">
        <v>193</v>
      </c>
      <c r="JO15" s="164" t="s">
        <v>193</v>
      </c>
      <c r="JP15" s="164" t="s">
        <v>193</v>
      </c>
      <c r="JQ15" s="164" t="s">
        <v>193</v>
      </c>
      <c r="JR15" s="166"/>
      <c r="JS15" s="166"/>
      <c r="JT15" s="166"/>
      <c r="JU15" s="166"/>
      <c r="JV15" s="166"/>
      <c r="JW15" s="164" t="s">
        <v>193</v>
      </c>
      <c r="JX15" s="164" t="s">
        <v>193</v>
      </c>
      <c r="JY15" s="164">
        <v>188278981</v>
      </c>
      <c r="JZ15" s="164" t="s">
        <v>3541</v>
      </c>
      <c r="KA15" s="164" t="s">
        <v>3538</v>
      </c>
      <c r="KB15" s="164" t="s">
        <v>193</v>
      </c>
      <c r="KC15" s="164" t="s">
        <v>705</v>
      </c>
      <c r="KD15" s="164" t="s">
        <v>706</v>
      </c>
      <c r="KE15" s="164" t="s">
        <v>621</v>
      </c>
      <c r="KF15" s="164" t="s">
        <v>193</v>
      </c>
      <c r="KG15" s="164">
        <v>14</v>
      </c>
    </row>
    <row r="16" spans="1:293" x14ac:dyDescent="0.25">
      <c r="A16" s="164" t="s">
        <v>3542</v>
      </c>
      <c r="B16" s="164" t="s">
        <v>3543</v>
      </c>
      <c r="C16" s="164" t="s">
        <v>3508</v>
      </c>
      <c r="D16" s="164" t="s">
        <v>193</v>
      </c>
      <c r="E16" s="166"/>
      <c r="F16" s="164" t="s">
        <v>193</v>
      </c>
      <c r="G16" s="164">
        <v>0</v>
      </c>
      <c r="H16" s="164" t="s">
        <v>3508</v>
      </c>
      <c r="I16" s="164" t="s">
        <v>627</v>
      </c>
      <c r="J16" s="164" t="s">
        <v>193</v>
      </c>
      <c r="K16" s="164" t="s">
        <v>628</v>
      </c>
      <c r="L16" s="164" t="s">
        <v>627</v>
      </c>
      <c r="M16" s="164" t="s">
        <v>627</v>
      </c>
      <c r="N16" s="164" t="s">
        <v>635</v>
      </c>
      <c r="O16" s="164" t="s">
        <v>193</v>
      </c>
      <c r="P16" s="164" t="s">
        <v>665</v>
      </c>
      <c r="Q16" s="164" t="s">
        <v>635</v>
      </c>
      <c r="R16" s="164" t="s">
        <v>635</v>
      </c>
      <c r="S16" s="164" t="s">
        <v>506</v>
      </c>
      <c r="T16" s="164" t="s">
        <v>219</v>
      </c>
      <c r="U16" s="164" t="s">
        <v>209</v>
      </c>
      <c r="V16" s="164" t="s">
        <v>219</v>
      </c>
      <c r="W16" s="164" t="s">
        <v>231</v>
      </c>
      <c r="X16" s="164" t="s">
        <v>230</v>
      </c>
      <c r="Y16" s="164" t="s">
        <v>231</v>
      </c>
      <c r="Z16" s="164" t="s">
        <v>3509</v>
      </c>
      <c r="AA16" s="164" t="s">
        <v>193</v>
      </c>
      <c r="AB16" s="164" t="s">
        <v>711</v>
      </c>
      <c r="AC16" s="164" t="s">
        <v>3509</v>
      </c>
      <c r="AD16" s="164" t="s">
        <v>3509</v>
      </c>
      <c r="AE16" s="164" t="s">
        <v>639</v>
      </c>
      <c r="AF16" s="164" t="s">
        <v>193</v>
      </c>
      <c r="AG16" s="164" t="s">
        <v>640</v>
      </c>
      <c r="AH16" s="164" t="s">
        <v>639</v>
      </c>
      <c r="AI16" s="164" t="s">
        <v>639</v>
      </c>
      <c r="AJ16" s="164" t="s">
        <v>543</v>
      </c>
      <c r="AK16" s="164" t="s">
        <v>511</v>
      </c>
      <c r="AL16" s="164" t="s">
        <v>109</v>
      </c>
      <c r="AM16" s="164" t="s">
        <v>193</v>
      </c>
      <c r="AN16" s="164" t="s">
        <v>109</v>
      </c>
      <c r="AO16" s="164" t="s">
        <v>193</v>
      </c>
      <c r="AP16" s="164" t="s">
        <v>496</v>
      </c>
      <c r="AQ16" s="166"/>
      <c r="AR16" s="166"/>
      <c r="AS16" s="164" t="s">
        <v>193</v>
      </c>
      <c r="AT16" s="164" t="s">
        <v>193</v>
      </c>
      <c r="AU16" s="164" t="s">
        <v>193</v>
      </c>
      <c r="AV16" s="164" t="s">
        <v>193</v>
      </c>
      <c r="AW16" s="164" t="s">
        <v>193</v>
      </c>
      <c r="AX16" s="164" t="s">
        <v>193</v>
      </c>
      <c r="AY16" s="164" t="s">
        <v>193</v>
      </c>
      <c r="AZ16" s="164" t="s">
        <v>193</v>
      </c>
      <c r="BA16" s="164" t="s">
        <v>193</v>
      </c>
      <c r="BB16" s="164" t="s">
        <v>193</v>
      </c>
      <c r="BC16" s="164" t="s">
        <v>193</v>
      </c>
      <c r="BD16" s="164" t="s">
        <v>193</v>
      </c>
      <c r="BE16" s="164" t="s">
        <v>193</v>
      </c>
      <c r="BF16" s="164" t="s">
        <v>193</v>
      </c>
      <c r="BG16" s="164" t="s">
        <v>193</v>
      </c>
      <c r="BH16" s="164" t="s">
        <v>193</v>
      </c>
      <c r="BI16" s="164" t="s">
        <v>193</v>
      </c>
      <c r="BJ16" s="164" t="s">
        <v>193</v>
      </c>
      <c r="BK16" s="164" t="s">
        <v>193</v>
      </c>
      <c r="BL16" s="164" t="s">
        <v>193</v>
      </c>
      <c r="BM16" s="164" t="s">
        <v>193</v>
      </c>
      <c r="BN16" s="164" t="s">
        <v>193</v>
      </c>
      <c r="BO16" s="164" t="s">
        <v>193</v>
      </c>
      <c r="BP16" s="164" t="s">
        <v>193</v>
      </c>
      <c r="BQ16" s="164" t="s">
        <v>193</v>
      </c>
      <c r="BR16" s="164" t="s">
        <v>193</v>
      </c>
      <c r="BS16" s="164" t="s">
        <v>193</v>
      </c>
      <c r="BT16" s="164" t="s">
        <v>193</v>
      </c>
      <c r="BU16" s="164" t="s">
        <v>193</v>
      </c>
      <c r="BV16" s="164" t="s">
        <v>193</v>
      </c>
      <c r="BW16" s="164" t="s">
        <v>193</v>
      </c>
      <c r="BX16" s="164" t="s">
        <v>193</v>
      </c>
      <c r="BY16" s="164" t="s">
        <v>193</v>
      </c>
      <c r="BZ16" s="164" t="s">
        <v>193</v>
      </c>
      <c r="CA16" s="164" t="s">
        <v>193</v>
      </c>
      <c r="CB16" s="164" t="s">
        <v>193</v>
      </c>
      <c r="CC16" s="164" t="s">
        <v>193</v>
      </c>
      <c r="CD16" s="164" t="s">
        <v>193</v>
      </c>
      <c r="CE16" s="164" t="s">
        <v>193</v>
      </c>
      <c r="CF16" s="164" t="s">
        <v>193</v>
      </c>
      <c r="CG16" s="164" t="s">
        <v>193</v>
      </c>
      <c r="CH16" s="164" t="s">
        <v>193</v>
      </c>
      <c r="CI16" s="164" t="s">
        <v>193</v>
      </c>
      <c r="CJ16" s="164" t="s">
        <v>193</v>
      </c>
      <c r="CK16" s="164" t="s">
        <v>193</v>
      </c>
      <c r="CL16" s="164" t="s">
        <v>193</v>
      </c>
      <c r="CM16" s="164" t="s">
        <v>193</v>
      </c>
      <c r="CN16" s="164" t="s">
        <v>193</v>
      </c>
      <c r="CO16" s="164" t="s">
        <v>193</v>
      </c>
      <c r="CP16" s="164" t="s">
        <v>193</v>
      </c>
      <c r="CQ16" s="164" t="s">
        <v>193</v>
      </c>
      <c r="CR16" s="164" t="s">
        <v>193</v>
      </c>
      <c r="CS16" s="164" t="s">
        <v>193</v>
      </c>
      <c r="CT16" s="164" t="s">
        <v>193</v>
      </c>
      <c r="CU16" s="164" t="s">
        <v>193</v>
      </c>
      <c r="CV16" s="164" t="s">
        <v>193</v>
      </c>
      <c r="CW16" s="164" t="s">
        <v>193</v>
      </c>
      <c r="CX16" s="164" t="s">
        <v>193</v>
      </c>
      <c r="CY16" s="164" t="s">
        <v>193</v>
      </c>
      <c r="CZ16" s="164" t="s">
        <v>193</v>
      </c>
      <c r="DA16" s="164" t="s">
        <v>193</v>
      </c>
      <c r="DB16" s="164" t="s">
        <v>193</v>
      </c>
      <c r="DC16" s="164" t="s">
        <v>193</v>
      </c>
      <c r="DD16" s="164" t="s">
        <v>193</v>
      </c>
      <c r="DE16" s="164" t="s">
        <v>193</v>
      </c>
      <c r="DF16" s="164" t="s">
        <v>193</v>
      </c>
      <c r="DG16" s="164" t="s">
        <v>193</v>
      </c>
      <c r="DH16" s="164" t="s">
        <v>193</v>
      </c>
      <c r="DI16" s="164" t="s">
        <v>193</v>
      </c>
      <c r="DJ16" s="164" t="s">
        <v>193</v>
      </c>
      <c r="DK16" s="164" t="s">
        <v>193</v>
      </c>
      <c r="DL16" s="164" t="s">
        <v>193</v>
      </c>
      <c r="DM16" s="164" t="s">
        <v>193</v>
      </c>
      <c r="DN16" s="164" t="s">
        <v>193</v>
      </c>
      <c r="DO16" s="164" t="s">
        <v>193</v>
      </c>
      <c r="DP16" s="164" t="s">
        <v>193</v>
      </c>
      <c r="DQ16" s="164" t="s">
        <v>193</v>
      </c>
      <c r="DR16" s="164" t="s">
        <v>193</v>
      </c>
      <c r="DS16" s="164" t="s">
        <v>193</v>
      </c>
      <c r="DT16" s="164" t="s">
        <v>193</v>
      </c>
      <c r="DU16" s="164" t="s">
        <v>193</v>
      </c>
      <c r="DV16" s="164" t="s">
        <v>193</v>
      </c>
      <c r="DW16" s="164" t="s">
        <v>193</v>
      </c>
      <c r="DX16" s="164" t="s">
        <v>193</v>
      </c>
      <c r="DY16" s="164" t="s">
        <v>193</v>
      </c>
      <c r="DZ16" s="164" t="s">
        <v>193</v>
      </c>
      <c r="EA16" s="164" t="s">
        <v>193</v>
      </c>
      <c r="EB16" s="164" t="s">
        <v>193</v>
      </c>
      <c r="EC16" s="164" t="s">
        <v>193</v>
      </c>
      <c r="ED16" s="164" t="s">
        <v>193</v>
      </c>
      <c r="EE16" s="164" t="s">
        <v>193</v>
      </c>
      <c r="EF16" s="164" t="s">
        <v>193</v>
      </c>
      <c r="EG16" s="164" t="s">
        <v>193</v>
      </c>
      <c r="EH16" s="164" t="s">
        <v>193</v>
      </c>
      <c r="EI16" s="164" t="s">
        <v>193</v>
      </c>
      <c r="EJ16" s="164" t="s">
        <v>193</v>
      </c>
      <c r="EK16" s="164" t="s">
        <v>193</v>
      </c>
      <c r="EL16" s="164" t="s">
        <v>193</v>
      </c>
      <c r="EM16" s="164" t="s">
        <v>193</v>
      </c>
      <c r="EN16" s="164" t="s">
        <v>193</v>
      </c>
      <c r="EO16" s="164" t="s">
        <v>193</v>
      </c>
      <c r="EP16" s="164" t="s">
        <v>193</v>
      </c>
      <c r="EQ16" s="164" t="s">
        <v>193</v>
      </c>
      <c r="ER16" s="164" t="s">
        <v>193</v>
      </c>
      <c r="ES16" s="164" t="s">
        <v>193</v>
      </c>
      <c r="ET16" s="164" t="s">
        <v>193</v>
      </c>
      <c r="EU16" s="164" t="s">
        <v>193</v>
      </c>
      <c r="EV16" s="164" t="s">
        <v>193</v>
      </c>
      <c r="EW16" s="164" t="s">
        <v>193</v>
      </c>
      <c r="EX16" s="164" t="s">
        <v>193</v>
      </c>
      <c r="EY16" s="164" t="s">
        <v>193</v>
      </c>
      <c r="EZ16" s="164" t="s">
        <v>193</v>
      </c>
      <c r="FA16" s="164" t="s">
        <v>193</v>
      </c>
      <c r="FB16" s="164" t="s">
        <v>193</v>
      </c>
      <c r="FC16" s="164" t="s">
        <v>193</v>
      </c>
      <c r="FD16" s="164" t="s">
        <v>193</v>
      </c>
      <c r="FE16" s="164" t="s">
        <v>193</v>
      </c>
      <c r="FF16" s="164" t="s">
        <v>193</v>
      </c>
      <c r="FG16" s="164" t="s">
        <v>193</v>
      </c>
      <c r="FH16" s="164" t="s">
        <v>193</v>
      </c>
      <c r="FI16" s="164" t="s">
        <v>193</v>
      </c>
      <c r="FJ16" s="164" t="s">
        <v>193</v>
      </c>
      <c r="FK16" s="164" t="s">
        <v>193</v>
      </c>
      <c r="FL16" s="164" t="s">
        <v>193</v>
      </c>
      <c r="FM16" s="164" t="s">
        <v>193</v>
      </c>
      <c r="FN16" s="164" t="s">
        <v>193</v>
      </c>
      <c r="FO16" s="164" t="s">
        <v>193</v>
      </c>
      <c r="FP16" s="164" t="s">
        <v>193</v>
      </c>
      <c r="FQ16" s="164" t="s">
        <v>193</v>
      </c>
      <c r="FR16" s="164" t="s">
        <v>193</v>
      </c>
      <c r="FS16" s="164" t="s">
        <v>193</v>
      </c>
      <c r="FT16" s="164" t="s">
        <v>193</v>
      </c>
      <c r="FU16" s="164" t="s">
        <v>193</v>
      </c>
      <c r="FV16" s="164" t="s">
        <v>193</v>
      </c>
      <c r="FW16" s="164" t="s">
        <v>193</v>
      </c>
      <c r="FX16" s="164" t="s">
        <v>193</v>
      </c>
      <c r="FY16" s="164" t="s">
        <v>193</v>
      </c>
      <c r="FZ16" s="164" t="s">
        <v>193</v>
      </c>
      <c r="GA16" s="164" t="s">
        <v>193</v>
      </c>
      <c r="GB16" s="164" t="s">
        <v>193</v>
      </c>
      <c r="GC16" s="164" t="s">
        <v>193</v>
      </c>
      <c r="GD16" s="164" t="s">
        <v>193</v>
      </c>
      <c r="GE16" s="164" t="s">
        <v>193</v>
      </c>
      <c r="GF16" s="164" t="s">
        <v>193</v>
      </c>
      <c r="GG16" s="164" t="s">
        <v>193</v>
      </c>
      <c r="GH16" s="164" t="s">
        <v>193</v>
      </c>
      <c r="GI16" s="164" t="s">
        <v>193</v>
      </c>
      <c r="GJ16" s="164" t="s">
        <v>193</v>
      </c>
      <c r="GK16" s="164" t="s">
        <v>193</v>
      </c>
      <c r="GL16" s="164" t="s">
        <v>193</v>
      </c>
      <c r="GM16" s="164" t="s">
        <v>193</v>
      </c>
      <c r="GN16" s="164" t="s">
        <v>193</v>
      </c>
      <c r="GO16" s="164" t="s">
        <v>193</v>
      </c>
      <c r="GP16" s="164" t="s">
        <v>193</v>
      </c>
      <c r="GQ16" s="164" t="s">
        <v>193</v>
      </c>
      <c r="GR16" s="164" t="s">
        <v>193</v>
      </c>
      <c r="GS16" s="164" t="s">
        <v>193</v>
      </c>
      <c r="GT16" s="164" t="s">
        <v>193</v>
      </c>
      <c r="GU16" s="164" t="s">
        <v>193</v>
      </c>
      <c r="GV16" s="164" t="s">
        <v>193</v>
      </c>
      <c r="GW16" s="164" t="s">
        <v>193</v>
      </c>
      <c r="GX16" s="164" t="s">
        <v>193</v>
      </c>
      <c r="GY16" s="164" t="s">
        <v>193</v>
      </c>
      <c r="GZ16" s="164" t="s">
        <v>193</v>
      </c>
      <c r="HA16" s="164" t="s">
        <v>193</v>
      </c>
      <c r="HB16" s="164" t="s">
        <v>193</v>
      </c>
      <c r="HC16" s="164" t="s">
        <v>193</v>
      </c>
      <c r="HD16" s="164" t="s">
        <v>193</v>
      </c>
      <c r="HE16" s="164" t="s">
        <v>193</v>
      </c>
      <c r="HF16" s="164" t="s">
        <v>193</v>
      </c>
      <c r="HG16" s="164" t="s">
        <v>193</v>
      </c>
      <c r="HH16" s="164" t="s">
        <v>193</v>
      </c>
      <c r="HI16" s="164" t="s">
        <v>193</v>
      </c>
      <c r="HJ16" s="164" t="s">
        <v>193</v>
      </c>
      <c r="HK16" s="164" t="s">
        <v>193</v>
      </c>
      <c r="HL16" s="164" t="s">
        <v>193</v>
      </c>
      <c r="HM16" s="164" t="s">
        <v>193</v>
      </c>
      <c r="HN16" s="164" t="s">
        <v>193</v>
      </c>
      <c r="HO16" s="164" t="s">
        <v>193</v>
      </c>
      <c r="HP16" s="164" t="s">
        <v>193</v>
      </c>
      <c r="HQ16" s="164" t="s">
        <v>193</v>
      </c>
      <c r="HR16" s="164" t="s">
        <v>193</v>
      </c>
      <c r="HS16" s="164" t="s">
        <v>193</v>
      </c>
      <c r="HT16" s="164" t="s">
        <v>193</v>
      </c>
      <c r="HU16" s="164" t="s">
        <v>193</v>
      </c>
      <c r="HV16" s="164" t="s">
        <v>193</v>
      </c>
      <c r="HW16" s="164" t="s">
        <v>193</v>
      </c>
      <c r="HX16" s="164" t="s">
        <v>193</v>
      </c>
      <c r="HY16" s="164" t="s">
        <v>193</v>
      </c>
      <c r="HZ16" s="164" t="s">
        <v>193</v>
      </c>
      <c r="IA16" s="164" t="s">
        <v>193</v>
      </c>
      <c r="IB16" s="164" t="s">
        <v>193</v>
      </c>
      <c r="IC16" s="164" t="s">
        <v>109</v>
      </c>
      <c r="ID16" s="164" t="s">
        <v>193</v>
      </c>
      <c r="IE16" s="164" t="s">
        <v>512</v>
      </c>
      <c r="IF16" s="164" t="s">
        <v>193</v>
      </c>
      <c r="IG16" s="164" t="s">
        <v>3284</v>
      </c>
      <c r="IH16" s="164" t="s">
        <v>193</v>
      </c>
      <c r="II16" s="164" t="s">
        <v>513</v>
      </c>
      <c r="IJ16" s="164" t="s">
        <v>3285</v>
      </c>
      <c r="IK16" s="164" t="s">
        <v>3285</v>
      </c>
      <c r="IL16" s="164" t="s">
        <v>807</v>
      </c>
      <c r="IM16" s="164" t="s">
        <v>193</v>
      </c>
      <c r="IN16" s="164" t="s">
        <v>3287</v>
      </c>
      <c r="IO16" s="164" t="s">
        <v>804</v>
      </c>
      <c r="IP16" s="164" t="s">
        <v>805</v>
      </c>
      <c r="IQ16" s="164" t="s">
        <v>806</v>
      </c>
      <c r="IR16" s="164" t="s">
        <v>193</v>
      </c>
      <c r="IS16" s="164" t="s">
        <v>193</v>
      </c>
      <c r="IT16" s="164" t="s">
        <v>193</v>
      </c>
      <c r="IU16" s="164" t="s">
        <v>193</v>
      </c>
      <c r="IV16" s="164" t="s">
        <v>193</v>
      </c>
      <c r="IW16" s="164">
        <v>65</v>
      </c>
      <c r="IX16" s="164">
        <v>13</v>
      </c>
      <c r="IY16" s="164" t="s">
        <v>193</v>
      </c>
      <c r="IZ16" s="164" t="s">
        <v>156</v>
      </c>
      <c r="JA16" s="164">
        <v>13</v>
      </c>
      <c r="JB16" s="164" t="s">
        <v>109</v>
      </c>
      <c r="JC16" s="164" t="s">
        <v>193</v>
      </c>
      <c r="JD16" s="164" t="s">
        <v>114</v>
      </c>
      <c r="JE16" s="164" t="s">
        <v>193</v>
      </c>
      <c r="JF16" s="164" t="s">
        <v>193</v>
      </c>
      <c r="JG16" s="164" t="s">
        <v>193</v>
      </c>
      <c r="JH16" s="164" t="s">
        <v>193</v>
      </c>
      <c r="JI16" s="164" t="s">
        <v>193</v>
      </c>
      <c r="JJ16" s="164" t="s">
        <v>193</v>
      </c>
      <c r="JK16" s="164" t="s">
        <v>193</v>
      </c>
      <c r="JL16" s="164" t="s">
        <v>193</v>
      </c>
      <c r="JM16" s="164" t="s">
        <v>193</v>
      </c>
      <c r="JN16" s="164" t="s">
        <v>193</v>
      </c>
      <c r="JO16" s="164" t="s">
        <v>193</v>
      </c>
      <c r="JP16" s="164" t="s">
        <v>193</v>
      </c>
      <c r="JQ16" s="164" t="s">
        <v>193</v>
      </c>
      <c r="JR16" s="166"/>
      <c r="JS16" s="166"/>
      <c r="JT16" s="166"/>
      <c r="JU16" s="166"/>
      <c r="JV16" s="166"/>
      <c r="JW16" s="164" t="s">
        <v>193</v>
      </c>
      <c r="JX16" s="164" t="s">
        <v>193</v>
      </c>
      <c r="JY16" s="164">
        <v>188278992</v>
      </c>
      <c r="JZ16" s="164" t="s">
        <v>3544</v>
      </c>
      <c r="KA16" s="164" t="s">
        <v>3545</v>
      </c>
      <c r="KB16" s="164" t="s">
        <v>193</v>
      </c>
      <c r="KC16" s="164" t="s">
        <v>705</v>
      </c>
      <c r="KD16" s="164" t="s">
        <v>706</v>
      </c>
      <c r="KE16" s="164" t="s">
        <v>621</v>
      </c>
      <c r="KF16" s="164" t="s">
        <v>193</v>
      </c>
      <c r="KG16" s="164">
        <v>15</v>
      </c>
    </row>
    <row r="17" spans="1:293" x14ac:dyDescent="0.25">
      <c r="A17" s="164" t="s">
        <v>3546</v>
      </c>
      <c r="B17" s="164" t="s">
        <v>3547</v>
      </c>
      <c r="C17" s="164" t="s">
        <v>3548</v>
      </c>
      <c r="D17" s="164" t="s">
        <v>193</v>
      </c>
      <c r="E17" s="166"/>
      <c r="F17" s="164" t="s">
        <v>193</v>
      </c>
      <c r="G17" s="164">
        <v>0</v>
      </c>
      <c r="H17" s="164" t="s">
        <v>3548</v>
      </c>
      <c r="I17" s="164" t="s">
        <v>627</v>
      </c>
      <c r="J17" s="164" t="s">
        <v>193</v>
      </c>
      <c r="K17" s="164" t="s">
        <v>628</v>
      </c>
      <c r="L17" s="164" t="s">
        <v>627</v>
      </c>
      <c r="M17" s="164" t="s">
        <v>627</v>
      </c>
      <c r="N17" s="164" t="s">
        <v>634</v>
      </c>
      <c r="O17" s="164" t="s">
        <v>193</v>
      </c>
      <c r="P17" s="164" t="s">
        <v>668</v>
      </c>
      <c r="Q17" s="164" t="s">
        <v>634</v>
      </c>
      <c r="R17" s="164" t="s">
        <v>634</v>
      </c>
      <c r="S17" s="164" t="s">
        <v>506</v>
      </c>
      <c r="T17" s="164" t="s">
        <v>220</v>
      </c>
      <c r="U17" s="164" t="s">
        <v>210</v>
      </c>
      <c r="V17" s="164" t="s">
        <v>220</v>
      </c>
      <c r="W17" s="164" t="s">
        <v>235</v>
      </c>
      <c r="X17" s="164" t="s">
        <v>234</v>
      </c>
      <c r="Y17" s="164" t="s">
        <v>235</v>
      </c>
      <c r="Z17" s="164" t="s">
        <v>3549</v>
      </c>
      <c r="AA17" s="164" t="s">
        <v>193</v>
      </c>
      <c r="AB17" s="164" t="s">
        <v>631</v>
      </c>
      <c r="AC17" s="164" t="s">
        <v>3549</v>
      </c>
      <c r="AD17" s="164" t="s">
        <v>3549</v>
      </c>
      <c r="AE17" s="164" t="s">
        <v>630</v>
      </c>
      <c r="AF17" s="164" t="s">
        <v>193</v>
      </c>
      <c r="AG17" s="164" t="s">
        <v>631</v>
      </c>
      <c r="AH17" s="164" t="s">
        <v>630</v>
      </c>
      <c r="AI17" s="164" t="s">
        <v>630</v>
      </c>
      <c r="AJ17" s="164" t="s">
        <v>494</v>
      </c>
      <c r="AK17" s="164" t="s">
        <v>511</v>
      </c>
      <c r="AL17" s="164" t="s">
        <v>109</v>
      </c>
      <c r="AM17" s="164" t="s">
        <v>193</v>
      </c>
      <c r="AN17" s="164" t="s">
        <v>109</v>
      </c>
      <c r="AO17" s="164" t="s">
        <v>193</v>
      </c>
      <c r="AP17" s="164" t="s">
        <v>496</v>
      </c>
      <c r="AQ17" s="166"/>
      <c r="AR17" s="166"/>
      <c r="AS17" s="164" t="s">
        <v>193</v>
      </c>
      <c r="AT17" s="164" t="s">
        <v>193</v>
      </c>
      <c r="AU17" s="164" t="s">
        <v>193</v>
      </c>
      <c r="AV17" s="164" t="s">
        <v>193</v>
      </c>
      <c r="AW17" s="164" t="s">
        <v>193</v>
      </c>
      <c r="AX17" s="164" t="s">
        <v>193</v>
      </c>
      <c r="AY17" s="164" t="s">
        <v>193</v>
      </c>
      <c r="AZ17" s="164" t="s">
        <v>193</v>
      </c>
      <c r="BA17" s="164" t="s">
        <v>193</v>
      </c>
      <c r="BB17" s="164" t="s">
        <v>193</v>
      </c>
      <c r="BC17" s="164" t="s">
        <v>193</v>
      </c>
      <c r="BD17" s="164" t="s">
        <v>193</v>
      </c>
      <c r="BE17" s="164" t="s">
        <v>193</v>
      </c>
      <c r="BF17" s="164" t="s">
        <v>193</v>
      </c>
      <c r="BG17" s="164" t="s">
        <v>193</v>
      </c>
      <c r="BH17" s="164" t="s">
        <v>193</v>
      </c>
      <c r="BI17" s="164" t="s">
        <v>193</v>
      </c>
      <c r="BJ17" s="164" t="s">
        <v>193</v>
      </c>
      <c r="BK17" s="164" t="s">
        <v>193</v>
      </c>
      <c r="BL17" s="164" t="s">
        <v>193</v>
      </c>
      <c r="BM17" s="164" t="s">
        <v>193</v>
      </c>
      <c r="BN17" s="164" t="s">
        <v>193</v>
      </c>
      <c r="BO17" s="164" t="s">
        <v>193</v>
      </c>
      <c r="BP17" s="164" t="s">
        <v>193</v>
      </c>
      <c r="BQ17" s="164" t="s">
        <v>193</v>
      </c>
      <c r="BR17" s="164" t="s">
        <v>193</v>
      </c>
      <c r="BS17" s="164" t="s">
        <v>193</v>
      </c>
      <c r="BT17" s="164" t="s">
        <v>193</v>
      </c>
      <c r="BU17" s="164" t="s">
        <v>193</v>
      </c>
      <c r="BV17" s="164" t="s">
        <v>193</v>
      </c>
      <c r="BW17" s="164" t="s">
        <v>193</v>
      </c>
      <c r="BX17" s="164" t="s">
        <v>193</v>
      </c>
      <c r="BY17" s="164" t="s">
        <v>193</v>
      </c>
      <c r="BZ17" s="164" t="s">
        <v>193</v>
      </c>
      <c r="CA17" s="164" t="s">
        <v>193</v>
      </c>
      <c r="CB17" s="164" t="s">
        <v>193</v>
      </c>
      <c r="CC17" s="164" t="s">
        <v>193</v>
      </c>
      <c r="CD17" s="164" t="s">
        <v>193</v>
      </c>
      <c r="CE17" s="164" t="s">
        <v>193</v>
      </c>
      <c r="CF17" s="164" t="s">
        <v>193</v>
      </c>
      <c r="CG17" s="164" t="s">
        <v>193</v>
      </c>
      <c r="CH17" s="164" t="s">
        <v>193</v>
      </c>
      <c r="CI17" s="164" t="s">
        <v>193</v>
      </c>
      <c r="CJ17" s="164" t="s">
        <v>193</v>
      </c>
      <c r="CK17" s="164" t="s">
        <v>193</v>
      </c>
      <c r="CL17" s="164" t="s">
        <v>193</v>
      </c>
      <c r="CM17" s="164" t="s">
        <v>193</v>
      </c>
      <c r="CN17" s="164" t="s">
        <v>193</v>
      </c>
      <c r="CO17" s="164" t="s">
        <v>193</v>
      </c>
      <c r="CP17" s="164" t="s">
        <v>193</v>
      </c>
      <c r="CQ17" s="164" t="s">
        <v>193</v>
      </c>
      <c r="CR17" s="164" t="s">
        <v>193</v>
      </c>
      <c r="CS17" s="164" t="s">
        <v>193</v>
      </c>
      <c r="CT17" s="164" t="s">
        <v>193</v>
      </c>
      <c r="CU17" s="164" t="s">
        <v>193</v>
      </c>
      <c r="CV17" s="164" t="s">
        <v>193</v>
      </c>
      <c r="CW17" s="164" t="s">
        <v>193</v>
      </c>
      <c r="CX17" s="164" t="s">
        <v>193</v>
      </c>
      <c r="CY17" s="164" t="s">
        <v>193</v>
      </c>
      <c r="CZ17" s="164" t="s">
        <v>193</v>
      </c>
      <c r="DA17" s="164" t="s">
        <v>193</v>
      </c>
      <c r="DB17" s="164" t="s">
        <v>193</v>
      </c>
      <c r="DC17" s="164" t="s">
        <v>193</v>
      </c>
      <c r="DD17" s="164" t="s">
        <v>193</v>
      </c>
      <c r="DE17" s="164" t="s">
        <v>193</v>
      </c>
      <c r="DF17" s="164" t="s">
        <v>193</v>
      </c>
      <c r="DG17" s="164" t="s">
        <v>193</v>
      </c>
      <c r="DH17" s="164" t="s">
        <v>193</v>
      </c>
      <c r="DI17" s="164" t="s">
        <v>193</v>
      </c>
      <c r="DJ17" s="164" t="s">
        <v>193</v>
      </c>
      <c r="DK17" s="164" t="s">
        <v>193</v>
      </c>
      <c r="DL17" s="164" t="s">
        <v>193</v>
      </c>
      <c r="DM17" s="164" t="s">
        <v>193</v>
      </c>
      <c r="DN17" s="164" t="s">
        <v>193</v>
      </c>
      <c r="DO17" s="164" t="s">
        <v>193</v>
      </c>
      <c r="DP17" s="164" t="s">
        <v>193</v>
      </c>
      <c r="DQ17" s="164" t="s">
        <v>193</v>
      </c>
      <c r="DR17" s="164" t="s">
        <v>193</v>
      </c>
      <c r="DS17" s="164" t="s">
        <v>193</v>
      </c>
      <c r="DT17" s="164" t="s">
        <v>193</v>
      </c>
      <c r="DU17" s="164" t="s">
        <v>193</v>
      </c>
      <c r="DV17" s="164" t="s">
        <v>193</v>
      </c>
      <c r="DW17" s="164" t="s">
        <v>193</v>
      </c>
      <c r="DX17" s="164" t="s">
        <v>193</v>
      </c>
      <c r="DY17" s="164" t="s">
        <v>193</v>
      </c>
      <c r="DZ17" s="164" t="s">
        <v>193</v>
      </c>
      <c r="EA17" s="164" t="s">
        <v>193</v>
      </c>
      <c r="EB17" s="164" t="s">
        <v>193</v>
      </c>
      <c r="EC17" s="164" t="s">
        <v>193</v>
      </c>
      <c r="ED17" s="164" t="s">
        <v>193</v>
      </c>
      <c r="EE17" s="164" t="s">
        <v>193</v>
      </c>
      <c r="EF17" s="164" t="s">
        <v>193</v>
      </c>
      <c r="EG17" s="164" t="s">
        <v>193</v>
      </c>
      <c r="EH17" s="164" t="s">
        <v>193</v>
      </c>
      <c r="EI17" s="164" t="s">
        <v>193</v>
      </c>
      <c r="EJ17" s="164" t="s">
        <v>193</v>
      </c>
      <c r="EK17" s="164" t="s">
        <v>193</v>
      </c>
      <c r="EL17" s="164" t="s">
        <v>193</v>
      </c>
      <c r="EM17" s="164" t="s">
        <v>193</v>
      </c>
      <c r="EN17" s="164" t="s">
        <v>193</v>
      </c>
      <c r="EO17" s="164" t="s">
        <v>193</v>
      </c>
      <c r="EP17" s="164" t="s">
        <v>193</v>
      </c>
      <c r="EQ17" s="164" t="s">
        <v>193</v>
      </c>
      <c r="ER17" s="164" t="s">
        <v>193</v>
      </c>
      <c r="ES17" s="164" t="s">
        <v>193</v>
      </c>
      <c r="ET17" s="164" t="s">
        <v>193</v>
      </c>
      <c r="EU17" s="164" t="s">
        <v>193</v>
      </c>
      <c r="EV17" s="164" t="s">
        <v>193</v>
      </c>
      <c r="EW17" s="164" t="s">
        <v>193</v>
      </c>
      <c r="EX17" s="164" t="s">
        <v>193</v>
      </c>
      <c r="EY17" s="164" t="s">
        <v>193</v>
      </c>
      <c r="EZ17" s="164" t="s">
        <v>193</v>
      </c>
      <c r="FA17" s="164" t="s">
        <v>193</v>
      </c>
      <c r="FB17" s="164" t="s">
        <v>193</v>
      </c>
      <c r="FC17" s="164" t="s">
        <v>193</v>
      </c>
      <c r="FD17" s="164" t="s">
        <v>193</v>
      </c>
      <c r="FE17" s="164" t="s">
        <v>193</v>
      </c>
      <c r="FF17" s="164" t="s">
        <v>193</v>
      </c>
      <c r="FG17" s="164" t="s">
        <v>193</v>
      </c>
      <c r="FH17" s="164" t="s">
        <v>193</v>
      </c>
      <c r="FI17" s="164" t="s">
        <v>193</v>
      </c>
      <c r="FJ17" s="164" t="s">
        <v>193</v>
      </c>
      <c r="FK17" s="164" t="s">
        <v>193</v>
      </c>
      <c r="FL17" s="164" t="s">
        <v>193</v>
      </c>
      <c r="FM17" s="164" t="s">
        <v>193</v>
      </c>
      <c r="FN17" s="164" t="s">
        <v>193</v>
      </c>
      <c r="FO17" s="164" t="s">
        <v>193</v>
      </c>
      <c r="FP17" s="164" t="s">
        <v>193</v>
      </c>
      <c r="FQ17" s="164" t="s">
        <v>193</v>
      </c>
      <c r="FR17" s="164" t="s">
        <v>193</v>
      </c>
      <c r="FS17" s="164" t="s">
        <v>193</v>
      </c>
      <c r="FT17" s="164" t="s">
        <v>193</v>
      </c>
      <c r="FU17" s="164" t="s">
        <v>193</v>
      </c>
      <c r="FV17" s="164" t="s">
        <v>193</v>
      </c>
      <c r="FW17" s="164" t="s">
        <v>193</v>
      </c>
      <c r="FX17" s="164" t="s">
        <v>193</v>
      </c>
      <c r="FY17" s="164" t="s">
        <v>193</v>
      </c>
      <c r="FZ17" s="164" t="s">
        <v>193</v>
      </c>
      <c r="GA17" s="164" t="s">
        <v>193</v>
      </c>
      <c r="GB17" s="164" t="s">
        <v>193</v>
      </c>
      <c r="GC17" s="164" t="s">
        <v>193</v>
      </c>
      <c r="GD17" s="164" t="s">
        <v>193</v>
      </c>
      <c r="GE17" s="164" t="s">
        <v>193</v>
      </c>
      <c r="GF17" s="164" t="s">
        <v>193</v>
      </c>
      <c r="GG17" s="164" t="s">
        <v>193</v>
      </c>
      <c r="GH17" s="164" t="s">
        <v>193</v>
      </c>
      <c r="GI17" s="164" t="s">
        <v>193</v>
      </c>
      <c r="GJ17" s="164" t="s">
        <v>193</v>
      </c>
      <c r="GK17" s="164" t="s">
        <v>193</v>
      </c>
      <c r="GL17" s="164" t="s">
        <v>193</v>
      </c>
      <c r="GM17" s="164" t="s">
        <v>193</v>
      </c>
      <c r="GN17" s="164" t="s">
        <v>193</v>
      </c>
      <c r="GO17" s="164" t="s">
        <v>193</v>
      </c>
      <c r="GP17" s="164" t="s">
        <v>193</v>
      </c>
      <c r="GQ17" s="164" t="s">
        <v>193</v>
      </c>
      <c r="GR17" s="164" t="s">
        <v>193</v>
      </c>
      <c r="GS17" s="164" t="s">
        <v>193</v>
      </c>
      <c r="GT17" s="164" t="s">
        <v>193</v>
      </c>
      <c r="GU17" s="164" t="s">
        <v>193</v>
      </c>
      <c r="GV17" s="164" t="s">
        <v>193</v>
      </c>
      <c r="GW17" s="164" t="s">
        <v>193</v>
      </c>
      <c r="GX17" s="164" t="s">
        <v>193</v>
      </c>
      <c r="GY17" s="164" t="s">
        <v>193</v>
      </c>
      <c r="GZ17" s="164" t="s">
        <v>193</v>
      </c>
      <c r="HA17" s="164" t="s">
        <v>193</v>
      </c>
      <c r="HB17" s="164" t="s">
        <v>193</v>
      </c>
      <c r="HC17" s="164" t="s">
        <v>193</v>
      </c>
      <c r="HD17" s="164" t="s">
        <v>193</v>
      </c>
      <c r="HE17" s="164" t="s">
        <v>193</v>
      </c>
      <c r="HF17" s="164" t="s">
        <v>193</v>
      </c>
      <c r="HG17" s="164" t="s">
        <v>193</v>
      </c>
      <c r="HH17" s="164" t="s">
        <v>193</v>
      </c>
      <c r="HI17" s="164" t="s">
        <v>193</v>
      </c>
      <c r="HJ17" s="164" t="s">
        <v>193</v>
      </c>
      <c r="HK17" s="164" t="s">
        <v>193</v>
      </c>
      <c r="HL17" s="164" t="s">
        <v>193</v>
      </c>
      <c r="HM17" s="164" t="s">
        <v>193</v>
      </c>
      <c r="HN17" s="164" t="s">
        <v>193</v>
      </c>
      <c r="HO17" s="164" t="s">
        <v>193</v>
      </c>
      <c r="HP17" s="164" t="s">
        <v>193</v>
      </c>
      <c r="HQ17" s="164" t="s">
        <v>193</v>
      </c>
      <c r="HR17" s="164" t="s">
        <v>193</v>
      </c>
      <c r="HS17" s="164" t="s">
        <v>193</v>
      </c>
      <c r="HT17" s="164" t="s">
        <v>193</v>
      </c>
      <c r="HU17" s="164" t="s">
        <v>193</v>
      </c>
      <c r="HV17" s="164" t="s">
        <v>193</v>
      </c>
      <c r="HW17" s="164" t="s">
        <v>193</v>
      </c>
      <c r="HX17" s="164" t="s">
        <v>193</v>
      </c>
      <c r="HY17" s="164" t="s">
        <v>193</v>
      </c>
      <c r="HZ17" s="164" t="s">
        <v>193</v>
      </c>
      <c r="IA17" s="164" t="s">
        <v>193</v>
      </c>
      <c r="IB17" s="164" t="s">
        <v>193</v>
      </c>
      <c r="IC17" s="164" t="s">
        <v>109</v>
      </c>
      <c r="ID17" s="164" t="s">
        <v>193</v>
      </c>
      <c r="IE17" s="164" t="s">
        <v>512</v>
      </c>
      <c r="IF17" s="164" t="s">
        <v>193</v>
      </c>
      <c r="IG17" s="164" t="s">
        <v>3284</v>
      </c>
      <c r="IH17" s="164" t="s">
        <v>193</v>
      </c>
      <c r="II17" s="164" t="s">
        <v>513</v>
      </c>
      <c r="IJ17" s="164" t="s">
        <v>3285</v>
      </c>
      <c r="IK17" s="164" t="s">
        <v>3285</v>
      </c>
      <c r="IL17" s="164" t="s">
        <v>803</v>
      </c>
      <c r="IM17" s="164" t="s">
        <v>193</v>
      </c>
      <c r="IN17" s="164" t="s">
        <v>3287</v>
      </c>
      <c r="IO17" s="164" t="s">
        <v>804</v>
      </c>
      <c r="IP17" s="164" t="s">
        <v>805</v>
      </c>
      <c r="IQ17" s="164" t="s">
        <v>806</v>
      </c>
      <c r="IR17" s="164" t="s">
        <v>193</v>
      </c>
      <c r="IS17" s="164" t="s">
        <v>193</v>
      </c>
      <c r="IT17" s="164" t="s">
        <v>193</v>
      </c>
      <c r="IU17" s="164" t="s">
        <v>193</v>
      </c>
      <c r="IV17" s="164" t="s">
        <v>193</v>
      </c>
      <c r="IW17" s="164">
        <v>65</v>
      </c>
      <c r="IX17" s="164">
        <v>13</v>
      </c>
      <c r="IY17" s="164" t="s">
        <v>193</v>
      </c>
      <c r="IZ17" s="164" t="s">
        <v>156</v>
      </c>
      <c r="JA17" s="164">
        <v>13</v>
      </c>
      <c r="JB17" s="164" t="s">
        <v>114</v>
      </c>
      <c r="JC17" s="164" t="s">
        <v>717</v>
      </c>
      <c r="JD17" s="164" t="s">
        <v>109</v>
      </c>
      <c r="JE17" s="164" t="s">
        <v>527</v>
      </c>
      <c r="JF17" s="164">
        <v>0</v>
      </c>
      <c r="JG17" s="164">
        <v>0</v>
      </c>
      <c r="JH17" s="164">
        <v>0</v>
      </c>
      <c r="JI17" s="164">
        <v>0</v>
      </c>
      <c r="JJ17" s="164">
        <v>0</v>
      </c>
      <c r="JK17" s="164">
        <v>1</v>
      </c>
      <c r="JL17" s="164">
        <v>0</v>
      </c>
      <c r="JM17" s="164">
        <v>0</v>
      </c>
      <c r="JN17" s="164">
        <v>0</v>
      </c>
      <c r="JO17" s="164">
        <v>0</v>
      </c>
      <c r="JP17" s="164">
        <v>0</v>
      </c>
      <c r="JQ17" s="164" t="s">
        <v>193</v>
      </c>
      <c r="JR17" s="166"/>
      <c r="JS17" s="166"/>
      <c r="JT17" s="166"/>
      <c r="JU17" s="166"/>
      <c r="JV17" s="166"/>
      <c r="JW17" s="164" t="s">
        <v>193</v>
      </c>
      <c r="JX17" s="164" t="s">
        <v>193</v>
      </c>
      <c r="JY17" s="164">
        <v>188278995</v>
      </c>
      <c r="JZ17" s="164" t="s">
        <v>3550</v>
      </c>
      <c r="KA17" s="164" t="s">
        <v>3551</v>
      </c>
      <c r="KB17" s="164" t="s">
        <v>193</v>
      </c>
      <c r="KC17" s="164" t="s">
        <v>705</v>
      </c>
      <c r="KD17" s="164" t="s">
        <v>706</v>
      </c>
      <c r="KE17" s="164" t="s">
        <v>621</v>
      </c>
      <c r="KF17" s="164" t="s">
        <v>193</v>
      </c>
      <c r="KG17" s="164">
        <v>16</v>
      </c>
    </row>
    <row r="18" spans="1:293" x14ac:dyDescent="0.25">
      <c r="A18" s="164" t="s">
        <v>3552</v>
      </c>
      <c r="B18" s="164" t="s">
        <v>3553</v>
      </c>
      <c r="C18" s="164" t="s">
        <v>3548</v>
      </c>
      <c r="D18" s="164" t="s">
        <v>193</v>
      </c>
      <c r="E18" s="166"/>
      <c r="F18" s="164" t="s">
        <v>193</v>
      </c>
      <c r="G18" s="164">
        <v>0</v>
      </c>
      <c r="H18" s="164" t="s">
        <v>3548</v>
      </c>
      <c r="I18" s="164" t="s">
        <v>627</v>
      </c>
      <c r="J18" s="164" t="s">
        <v>193</v>
      </c>
      <c r="K18" s="164" t="s">
        <v>628</v>
      </c>
      <c r="L18" s="164" t="s">
        <v>627</v>
      </c>
      <c r="M18" s="164" t="s">
        <v>627</v>
      </c>
      <c r="N18" s="164" t="s">
        <v>634</v>
      </c>
      <c r="O18" s="164" t="s">
        <v>193</v>
      </c>
      <c r="P18" s="164" t="s">
        <v>668</v>
      </c>
      <c r="Q18" s="164" t="s">
        <v>634</v>
      </c>
      <c r="R18" s="164" t="s">
        <v>634</v>
      </c>
      <c r="S18" s="164" t="s">
        <v>506</v>
      </c>
      <c r="T18" s="164" t="s">
        <v>220</v>
      </c>
      <c r="U18" s="164" t="s">
        <v>210</v>
      </c>
      <c r="V18" s="164" t="s">
        <v>220</v>
      </c>
      <c r="W18" s="164" t="s">
        <v>235</v>
      </c>
      <c r="X18" s="164" t="s">
        <v>234</v>
      </c>
      <c r="Y18" s="164" t="s">
        <v>235</v>
      </c>
      <c r="Z18" s="164" t="s">
        <v>3549</v>
      </c>
      <c r="AA18" s="164" t="s">
        <v>193</v>
      </c>
      <c r="AB18" s="164" t="s">
        <v>631</v>
      </c>
      <c r="AC18" s="164" t="s">
        <v>3549</v>
      </c>
      <c r="AD18" s="164" t="s">
        <v>3549</v>
      </c>
      <c r="AE18" s="164" t="s">
        <v>630</v>
      </c>
      <c r="AF18" s="164" t="s">
        <v>193</v>
      </c>
      <c r="AG18" s="164" t="s">
        <v>631</v>
      </c>
      <c r="AH18" s="164" t="s">
        <v>630</v>
      </c>
      <c r="AI18" s="164" t="s">
        <v>630</v>
      </c>
      <c r="AJ18" s="164" t="s">
        <v>494</v>
      </c>
      <c r="AK18" s="164" t="s">
        <v>511</v>
      </c>
      <c r="AL18" s="164" t="s">
        <v>109</v>
      </c>
      <c r="AM18" s="164" t="s">
        <v>193</v>
      </c>
      <c r="AN18" s="164" t="s">
        <v>109</v>
      </c>
      <c r="AO18" s="164" t="s">
        <v>193</v>
      </c>
      <c r="AP18" s="164" t="s">
        <v>496</v>
      </c>
      <c r="AQ18" s="166"/>
      <c r="AR18" s="166"/>
      <c r="AS18" s="164" t="s">
        <v>193</v>
      </c>
      <c r="AT18" s="164" t="s">
        <v>193</v>
      </c>
      <c r="AU18" s="164" t="s">
        <v>193</v>
      </c>
      <c r="AV18" s="164" t="s">
        <v>193</v>
      </c>
      <c r="AW18" s="164" t="s">
        <v>193</v>
      </c>
      <c r="AX18" s="164" t="s">
        <v>193</v>
      </c>
      <c r="AY18" s="164" t="s">
        <v>193</v>
      </c>
      <c r="AZ18" s="164" t="s">
        <v>193</v>
      </c>
      <c r="BA18" s="164" t="s">
        <v>193</v>
      </c>
      <c r="BB18" s="164" t="s">
        <v>193</v>
      </c>
      <c r="BC18" s="164" t="s">
        <v>193</v>
      </c>
      <c r="BD18" s="164" t="s">
        <v>193</v>
      </c>
      <c r="BE18" s="164" t="s">
        <v>193</v>
      </c>
      <c r="BF18" s="164" t="s">
        <v>193</v>
      </c>
      <c r="BG18" s="164" t="s">
        <v>193</v>
      </c>
      <c r="BH18" s="164" t="s">
        <v>193</v>
      </c>
      <c r="BI18" s="164" t="s">
        <v>193</v>
      </c>
      <c r="BJ18" s="164" t="s">
        <v>193</v>
      </c>
      <c r="BK18" s="164" t="s">
        <v>193</v>
      </c>
      <c r="BL18" s="164" t="s">
        <v>193</v>
      </c>
      <c r="BM18" s="164" t="s">
        <v>193</v>
      </c>
      <c r="BN18" s="164" t="s">
        <v>193</v>
      </c>
      <c r="BO18" s="164" t="s">
        <v>193</v>
      </c>
      <c r="BP18" s="164" t="s">
        <v>193</v>
      </c>
      <c r="BQ18" s="164" t="s">
        <v>193</v>
      </c>
      <c r="BR18" s="164" t="s">
        <v>193</v>
      </c>
      <c r="BS18" s="164" t="s">
        <v>193</v>
      </c>
      <c r="BT18" s="164" t="s">
        <v>193</v>
      </c>
      <c r="BU18" s="164" t="s">
        <v>193</v>
      </c>
      <c r="BV18" s="164" t="s">
        <v>193</v>
      </c>
      <c r="BW18" s="164" t="s">
        <v>193</v>
      </c>
      <c r="BX18" s="164" t="s">
        <v>193</v>
      </c>
      <c r="BY18" s="164" t="s">
        <v>193</v>
      </c>
      <c r="BZ18" s="164" t="s">
        <v>193</v>
      </c>
      <c r="CA18" s="164" t="s">
        <v>193</v>
      </c>
      <c r="CB18" s="164" t="s">
        <v>193</v>
      </c>
      <c r="CC18" s="164" t="s">
        <v>193</v>
      </c>
      <c r="CD18" s="164" t="s">
        <v>193</v>
      </c>
      <c r="CE18" s="164" t="s">
        <v>193</v>
      </c>
      <c r="CF18" s="164" t="s">
        <v>193</v>
      </c>
      <c r="CG18" s="164" t="s">
        <v>193</v>
      </c>
      <c r="CH18" s="164" t="s">
        <v>193</v>
      </c>
      <c r="CI18" s="164" t="s">
        <v>193</v>
      </c>
      <c r="CJ18" s="164" t="s">
        <v>193</v>
      </c>
      <c r="CK18" s="164" t="s">
        <v>193</v>
      </c>
      <c r="CL18" s="164" t="s">
        <v>193</v>
      </c>
      <c r="CM18" s="164" t="s">
        <v>193</v>
      </c>
      <c r="CN18" s="164" t="s">
        <v>193</v>
      </c>
      <c r="CO18" s="164" t="s">
        <v>193</v>
      </c>
      <c r="CP18" s="164" t="s">
        <v>193</v>
      </c>
      <c r="CQ18" s="164" t="s">
        <v>193</v>
      </c>
      <c r="CR18" s="164" t="s">
        <v>193</v>
      </c>
      <c r="CS18" s="164" t="s">
        <v>193</v>
      </c>
      <c r="CT18" s="164" t="s">
        <v>193</v>
      </c>
      <c r="CU18" s="164" t="s">
        <v>193</v>
      </c>
      <c r="CV18" s="164" t="s">
        <v>193</v>
      </c>
      <c r="CW18" s="164" t="s">
        <v>193</v>
      </c>
      <c r="CX18" s="164" t="s">
        <v>193</v>
      </c>
      <c r="CY18" s="164" t="s">
        <v>193</v>
      </c>
      <c r="CZ18" s="164" t="s">
        <v>193</v>
      </c>
      <c r="DA18" s="164" t="s">
        <v>193</v>
      </c>
      <c r="DB18" s="164" t="s">
        <v>193</v>
      </c>
      <c r="DC18" s="164" t="s">
        <v>193</v>
      </c>
      <c r="DD18" s="164" t="s">
        <v>193</v>
      </c>
      <c r="DE18" s="164" t="s">
        <v>193</v>
      </c>
      <c r="DF18" s="164" t="s">
        <v>193</v>
      </c>
      <c r="DG18" s="164" t="s">
        <v>193</v>
      </c>
      <c r="DH18" s="164" t="s">
        <v>193</v>
      </c>
      <c r="DI18" s="164" t="s">
        <v>193</v>
      </c>
      <c r="DJ18" s="164" t="s">
        <v>193</v>
      </c>
      <c r="DK18" s="164" t="s">
        <v>193</v>
      </c>
      <c r="DL18" s="164" t="s">
        <v>193</v>
      </c>
      <c r="DM18" s="164" t="s">
        <v>193</v>
      </c>
      <c r="DN18" s="164" t="s">
        <v>193</v>
      </c>
      <c r="DO18" s="164" t="s">
        <v>193</v>
      </c>
      <c r="DP18" s="164" t="s">
        <v>193</v>
      </c>
      <c r="DQ18" s="164" t="s">
        <v>193</v>
      </c>
      <c r="DR18" s="164" t="s">
        <v>193</v>
      </c>
      <c r="DS18" s="164" t="s">
        <v>193</v>
      </c>
      <c r="DT18" s="164" t="s">
        <v>193</v>
      </c>
      <c r="DU18" s="164" t="s">
        <v>193</v>
      </c>
      <c r="DV18" s="164" t="s">
        <v>193</v>
      </c>
      <c r="DW18" s="164" t="s">
        <v>193</v>
      </c>
      <c r="DX18" s="164" t="s">
        <v>193</v>
      </c>
      <c r="DY18" s="164" t="s">
        <v>193</v>
      </c>
      <c r="DZ18" s="164" t="s">
        <v>193</v>
      </c>
      <c r="EA18" s="164" t="s">
        <v>193</v>
      </c>
      <c r="EB18" s="164" t="s">
        <v>193</v>
      </c>
      <c r="EC18" s="164" t="s">
        <v>193</v>
      </c>
      <c r="ED18" s="164" t="s">
        <v>193</v>
      </c>
      <c r="EE18" s="164" t="s">
        <v>193</v>
      </c>
      <c r="EF18" s="164" t="s">
        <v>193</v>
      </c>
      <c r="EG18" s="164" t="s">
        <v>193</v>
      </c>
      <c r="EH18" s="164" t="s">
        <v>193</v>
      </c>
      <c r="EI18" s="164" t="s">
        <v>193</v>
      </c>
      <c r="EJ18" s="164" t="s">
        <v>193</v>
      </c>
      <c r="EK18" s="164" t="s">
        <v>193</v>
      </c>
      <c r="EL18" s="164" t="s">
        <v>193</v>
      </c>
      <c r="EM18" s="164" t="s">
        <v>193</v>
      </c>
      <c r="EN18" s="164" t="s">
        <v>193</v>
      </c>
      <c r="EO18" s="164" t="s">
        <v>193</v>
      </c>
      <c r="EP18" s="164" t="s">
        <v>193</v>
      </c>
      <c r="EQ18" s="164" t="s">
        <v>193</v>
      </c>
      <c r="ER18" s="164" t="s">
        <v>193</v>
      </c>
      <c r="ES18" s="164" t="s">
        <v>193</v>
      </c>
      <c r="ET18" s="164" t="s">
        <v>193</v>
      </c>
      <c r="EU18" s="164" t="s">
        <v>193</v>
      </c>
      <c r="EV18" s="164" t="s">
        <v>193</v>
      </c>
      <c r="EW18" s="164" t="s">
        <v>193</v>
      </c>
      <c r="EX18" s="164" t="s">
        <v>193</v>
      </c>
      <c r="EY18" s="164" t="s">
        <v>193</v>
      </c>
      <c r="EZ18" s="164" t="s">
        <v>193</v>
      </c>
      <c r="FA18" s="164" t="s">
        <v>193</v>
      </c>
      <c r="FB18" s="164" t="s">
        <v>193</v>
      </c>
      <c r="FC18" s="164" t="s">
        <v>193</v>
      </c>
      <c r="FD18" s="164" t="s">
        <v>193</v>
      </c>
      <c r="FE18" s="164" t="s">
        <v>193</v>
      </c>
      <c r="FF18" s="164" t="s">
        <v>193</v>
      </c>
      <c r="FG18" s="164" t="s">
        <v>193</v>
      </c>
      <c r="FH18" s="164" t="s">
        <v>193</v>
      </c>
      <c r="FI18" s="164" t="s">
        <v>193</v>
      </c>
      <c r="FJ18" s="164" t="s">
        <v>193</v>
      </c>
      <c r="FK18" s="164" t="s">
        <v>193</v>
      </c>
      <c r="FL18" s="164" t="s">
        <v>193</v>
      </c>
      <c r="FM18" s="164" t="s">
        <v>193</v>
      </c>
      <c r="FN18" s="164" t="s">
        <v>193</v>
      </c>
      <c r="FO18" s="164" t="s">
        <v>193</v>
      </c>
      <c r="FP18" s="164" t="s">
        <v>193</v>
      </c>
      <c r="FQ18" s="164" t="s">
        <v>193</v>
      </c>
      <c r="FR18" s="164" t="s">
        <v>193</v>
      </c>
      <c r="FS18" s="164" t="s">
        <v>193</v>
      </c>
      <c r="FT18" s="164" t="s">
        <v>193</v>
      </c>
      <c r="FU18" s="164" t="s">
        <v>193</v>
      </c>
      <c r="FV18" s="164" t="s">
        <v>193</v>
      </c>
      <c r="FW18" s="164" t="s">
        <v>193</v>
      </c>
      <c r="FX18" s="164" t="s">
        <v>193</v>
      </c>
      <c r="FY18" s="164" t="s">
        <v>193</v>
      </c>
      <c r="FZ18" s="164" t="s">
        <v>193</v>
      </c>
      <c r="GA18" s="164" t="s">
        <v>193</v>
      </c>
      <c r="GB18" s="164" t="s">
        <v>193</v>
      </c>
      <c r="GC18" s="164" t="s">
        <v>193</v>
      </c>
      <c r="GD18" s="164" t="s">
        <v>193</v>
      </c>
      <c r="GE18" s="164" t="s">
        <v>193</v>
      </c>
      <c r="GF18" s="164" t="s">
        <v>193</v>
      </c>
      <c r="GG18" s="164" t="s">
        <v>193</v>
      </c>
      <c r="GH18" s="164" t="s">
        <v>193</v>
      </c>
      <c r="GI18" s="164" t="s">
        <v>193</v>
      </c>
      <c r="GJ18" s="164" t="s">
        <v>193</v>
      </c>
      <c r="GK18" s="164" t="s">
        <v>193</v>
      </c>
      <c r="GL18" s="164" t="s">
        <v>193</v>
      </c>
      <c r="GM18" s="164" t="s">
        <v>193</v>
      </c>
      <c r="GN18" s="164" t="s">
        <v>193</v>
      </c>
      <c r="GO18" s="164" t="s">
        <v>193</v>
      </c>
      <c r="GP18" s="164" t="s">
        <v>193</v>
      </c>
      <c r="GQ18" s="164" t="s">
        <v>193</v>
      </c>
      <c r="GR18" s="164" t="s">
        <v>193</v>
      </c>
      <c r="GS18" s="164" t="s">
        <v>193</v>
      </c>
      <c r="GT18" s="164" t="s">
        <v>193</v>
      </c>
      <c r="GU18" s="164" t="s">
        <v>193</v>
      </c>
      <c r="GV18" s="164" t="s">
        <v>193</v>
      </c>
      <c r="GW18" s="164" t="s">
        <v>193</v>
      </c>
      <c r="GX18" s="164" t="s">
        <v>193</v>
      </c>
      <c r="GY18" s="164" t="s">
        <v>193</v>
      </c>
      <c r="GZ18" s="164" t="s">
        <v>193</v>
      </c>
      <c r="HA18" s="164" t="s">
        <v>193</v>
      </c>
      <c r="HB18" s="164" t="s">
        <v>193</v>
      </c>
      <c r="HC18" s="164" t="s">
        <v>193</v>
      </c>
      <c r="HD18" s="164" t="s">
        <v>193</v>
      </c>
      <c r="HE18" s="164" t="s">
        <v>193</v>
      </c>
      <c r="HF18" s="164" t="s">
        <v>193</v>
      </c>
      <c r="HG18" s="164" t="s">
        <v>193</v>
      </c>
      <c r="HH18" s="164" t="s">
        <v>193</v>
      </c>
      <c r="HI18" s="164" t="s">
        <v>193</v>
      </c>
      <c r="HJ18" s="164" t="s">
        <v>193</v>
      </c>
      <c r="HK18" s="164" t="s">
        <v>193</v>
      </c>
      <c r="HL18" s="164" t="s">
        <v>193</v>
      </c>
      <c r="HM18" s="164" t="s">
        <v>193</v>
      </c>
      <c r="HN18" s="164" t="s">
        <v>193</v>
      </c>
      <c r="HO18" s="164" t="s">
        <v>193</v>
      </c>
      <c r="HP18" s="164" t="s">
        <v>193</v>
      </c>
      <c r="HQ18" s="164" t="s">
        <v>193</v>
      </c>
      <c r="HR18" s="164" t="s">
        <v>193</v>
      </c>
      <c r="HS18" s="164" t="s">
        <v>193</v>
      </c>
      <c r="HT18" s="164" t="s">
        <v>193</v>
      </c>
      <c r="HU18" s="164" t="s">
        <v>193</v>
      </c>
      <c r="HV18" s="164" t="s">
        <v>193</v>
      </c>
      <c r="HW18" s="164" t="s">
        <v>193</v>
      </c>
      <c r="HX18" s="164" t="s">
        <v>193</v>
      </c>
      <c r="HY18" s="164" t="s">
        <v>193</v>
      </c>
      <c r="HZ18" s="164" t="s">
        <v>193</v>
      </c>
      <c r="IA18" s="164" t="s">
        <v>193</v>
      </c>
      <c r="IB18" s="164" t="s">
        <v>193</v>
      </c>
      <c r="IC18" s="164" t="s">
        <v>109</v>
      </c>
      <c r="ID18" s="164" t="s">
        <v>193</v>
      </c>
      <c r="IE18" s="164" t="s">
        <v>512</v>
      </c>
      <c r="IF18" s="164" t="s">
        <v>193</v>
      </c>
      <c r="IG18" s="164" t="s">
        <v>3284</v>
      </c>
      <c r="IH18" s="164" t="s">
        <v>193</v>
      </c>
      <c r="II18" s="164" t="s">
        <v>513</v>
      </c>
      <c r="IJ18" s="164" t="s">
        <v>3285</v>
      </c>
      <c r="IK18" s="164" t="s">
        <v>3285</v>
      </c>
      <c r="IL18" s="164" t="s">
        <v>107</v>
      </c>
      <c r="IM18" s="164" t="s">
        <v>3554</v>
      </c>
      <c r="IN18" s="164" t="s">
        <v>3287</v>
      </c>
      <c r="IO18" s="164" t="s">
        <v>804</v>
      </c>
      <c r="IP18" s="164" t="s">
        <v>805</v>
      </c>
      <c r="IQ18" s="164" t="s">
        <v>806</v>
      </c>
      <c r="IR18" s="164" t="s">
        <v>193</v>
      </c>
      <c r="IS18" s="164" t="s">
        <v>193</v>
      </c>
      <c r="IT18" s="164" t="s">
        <v>193</v>
      </c>
      <c r="IU18" s="164" t="s">
        <v>193</v>
      </c>
      <c r="IV18" s="164" t="s">
        <v>193</v>
      </c>
      <c r="IW18" s="164">
        <v>65</v>
      </c>
      <c r="IX18" s="164">
        <v>13</v>
      </c>
      <c r="IY18" s="164" t="s">
        <v>193</v>
      </c>
      <c r="IZ18" s="164" t="s">
        <v>156</v>
      </c>
      <c r="JA18" s="164">
        <v>13</v>
      </c>
      <c r="JB18" s="164" t="s">
        <v>114</v>
      </c>
      <c r="JC18" s="164" t="s">
        <v>717</v>
      </c>
      <c r="JD18" s="164" t="s">
        <v>109</v>
      </c>
      <c r="JE18" s="164" t="s">
        <v>527</v>
      </c>
      <c r="JF18" s="164">
        <v>0</v>
      </c>
      <c r="JG18" s="164">
        <v>0</v>
      </c>
      <c r="JH18" s="164">
        <v>0</v>
      </c>
      <c r="JI18" s="164">
        <v>0</v>
      </c>
      <c r="JJ18" s="164">
        <v>0</v>
      </c>
      <c r="JK18" s="164">
        <v>1</v>
      </c>
      <c r="JL18" s="164">
        <v>0</v>
      </c>
      <c r="JM18" s="164">
        <v>0</v>
      </c>
      <c r="JN18" s="164">
        <v>0</v>
      </c>
      <c r="JO18" s="164">
        <v>0</v>
      </c>
      <c r="JP18" s="164">
        <v>0</v>
      </c>
      <c r="JQ18" s="164" t="s">
        <v>193</v>
      </c>
      <c r="JR18" s="166"/>
      <c r="JS18" s="166"/>
      <c r="JT18" s="166"/>
      <c r="JU18" s="166"/>
      <c r="JV18" s="166"/>
      <c r="JW18" s="164" t="s">
        <v>3555</v>
      </c>
      <c r="JX18" s="164" t="s">
        <v>193</v>
      </c>
      <c r="JY18" s="164">
        <v>188279000</v>
      </c>
      <c r="JZ18" s="164" t="s">
        <v>3556</v>
      </c>
      <c r="KA18" s="164" t="s">
        <v>3557</v>
      </c>
      <c r="KB18" s="164" t="s">
        <v>193</v>
      </c>
      <c r="KC18" s="164" t="s">
        <v>705</v>
      </c>
      <c r="KD18" s="164" t="s">
        <v>706</v>
      </c>
      <c r="KE18" s="164" t="s">
        <v>621</v>
      </c>
      <c r="KF18" s="164" t="s">
        <v>193</v>
      </c>
      <c r="KG18" s="164">
        <v>17</v>
      </c>
    </row>
    <row r="19" spans="1:293" x14ac:dyDescent="0.25">
      <c r="A19" s="164" t="s">
        <v>3558</v>
      </c>
      <c r="B19" s="164" t="s">
        <v>3559</v>
      </c>
      <c r="C19" s="164" t="s">
        <v>3548</v>
      </c>
      <c r="D19" s="164" t="s">
        <v>193</v>
      </c>
      <c r="E19" s="166"/>
      <c r="F19" s="164" t="s">
        <v>193</v>
      </c>
      <c r="G19" s="164">
        <v>0</v>
      </c>
      <c r="H19" s="164" t="s">
        <v>3548</v>
      </c>
      <c r="I19" s="164" t="s">
        <v>627</v>
      </c>
      <c r="J19" s="164" t="s">
        <v>193</v>
      </c>
      <c r="K19" s="164" t="s">
        <v>628</v>
      </c>
      <c r="L19" s="164" t="s">
        <v>627</v>
      </c>
      <c r="M19" s="164" t="s">
        <v>627</v>
      </c>
      <c r="N19" s="164" t="s">
        <v>634</v>
      </c>
      <c r="O19" s="164" t="s">
        <v>193</v>
      </c>
      <c r="P19" s="164" t="s">
        <v>668</v>
      </c>
      <c r="Q19" s="164" t="s">
        <v>634</v>
      </c>
      <c r="R19" s="164" t="s">
        <v>634</v>
      </c>
      <c r="S19" s="164" t="s">
        <v>506</v>
      </c>
      <c r="T19" s="164" t="s">
        <v>220</v>
      </c>
      <c r="U19" s="164" t="s">
        <v>210</v>
      </c>
      <c r="V19" s="164" t="s">
        <v>220</v>
      </c>
      <c r="W19" s="164" t="s">
        <v>235</v>
      </c>
      <c r="X19" s="164" t="s">
        <v>234</v>
      </c>
      <c r="Y19" s="164" t="s">
        <v>235</v>
      </c>
      <c r="Z19" s="164" t="s">
        <v>3549</v>
      </c>
      <c r="AA19" s="164" t="s">
        <v>193</v>
      </c>
      <c r="AB19" s="164" t="s">
        <v>631</v>
      </c>
      <c r="AC19" s="164" t="s">
        <v>3549</v>
      </c>
      <c r="AD19" s="164" t="s">
        <v>3549</v>
      </c>
      <c r="AE19" s="164" t="s">
        <v>630</v>
      </c>
      <c r="AF19" s="164" t="s">
        <v>193</v>
      </c>
      <c r="AG19" s="164" t="s">
        <v>631</v>
      </c>
      <c r="AH19" s="164" t="s">
        <v>630</v>
      </c>
      <c r="AI19" s="164" t="s">
        <v>630</v>
      </c>
      <c r="AJ19" s="164" t="s">
        <v>494</v>
      </c>
      <c r="AK19" s="164" t="s">
        <v>511</v>
      </c>
      <c r="AL19" s="164" t="s">
        <v>109</v>
      </c>
      <c r="AM19" s="164" t="s">
        <v>193</v>
      </c>
      <c r="AN19" s="164" t="s">
        <v>109</v>
      </c>
      <c r="AO19" s="164" t="s">
        <v>193</v>
      </c>
      <c r="AP19" s="164" t="s">
        <v>500</v>
      </c>
      <c r="AQ19" s="166"/>
      <c r="AR19" s="166"/>
      <c r="AS19" s="164" t="s">
        <v>193</v>
      </c>
      <c r="AT19" s="164" t="s">
        <v>193</v>
      </c>
      <c r="AU19" s="164" t="s">
        <v>193</v>
      </c>
      <c r="AV19" s="164" t="s">
        <v>193</v>
      </c>
      <c r="AW19" s="164" t="s">
        <v>193</v>
      </c>
      <c r="AX19" s="164" t="s">
        <v>193</v>
      </c>
      <c r="AY19" s="164" t="s">
        <v>193</v>
      </c>
      <c r="AZ19" s="164" t="s">
        <v>193</v>
      </c>
      <c r="BA19" s="164" t="s">
        <v>193</v>
      </c>
      <c r="BB19" s="164" t="s">
        <v>193</v>
      </c>
      <c r="BC19" s="164" t="s">
        <v>193</v>
      </c>
      <c r="BD19" s="164" t="s">
        <v>193</v>
      </c>
      <c r="BE19" s="164" t="s">
        <v>193</v>
      </c>
      <c r="BF19" s="164" t="s">
        <v>193</v>
      </c>
      <c r="BG19" s="164" t="s">
        <v>193</v>
      </c>
      <c r="BH19" s="164" t="s">
        <v>193</v>
      </c>
      <c r="BI19" s="164" t="s">
        <v>193</v>
      </c>
      <c r="BJ19" s="164" t="s">
        <v>193</v>
      </c>
      <c r="BK19" s="164" t="s">
        <v>193</v>
      </c>
      <c r="BL19" s="164" t="s">
        <v>193</v>
      </c>
      <c r="BM19" s="164" t="s">
        <v>193</v>
      </c>
      <c r="BN19" s="164" t="s">
        <v>193</v>
      </c>
      <c r="BO19" s="164" t="s">
        <v>193</v>
      </c>
      <c r="BP19" s="164" t="s">
        <v>193</v>
      </c>
      <c r="BQ19" s="164" t="s">
        <v>193</v>
      </c>
      <c r="BR19" s="164" t="s">
        <v>193</v>
      </c>
      <c r="BS19" s="164" t="s">
        <v>193</v>
      </c>
      <c r="BT19" s="164" t="s">
        <v>193</v>
      </c>
      <c r="BU19" s="164" t="s">
        <v>193</v>
      </c>
      <c r="BV19" s="164" t="s">
        <v>193</v>
      </c>
      <c r="BW19" s="164" t="s">
        <v>193</v>
      </c>
      <c r="BX19" s="164" t="s">
        <v>193</v>
      </c>
      <c r="BY19" s="164" t="s">
        <v>193</v>
      </c>
      <c r="BZ19" s="164" t="s">
        <v>193</v>
      </c>
      <c r="CA19" s="164" t="s">
        <v>193</v>
      </c>
      <c r="CB19" s="164" t="s">
        <v>193</v>
      </c>
      <c r="CC19" s="164" t="s">
        <v>193</v>
      </c>
      <c r="CD19" s="164" t="s">
        <v>193</v>
      </c>
      <c r="CE19" s="164" t="s">
        <v>193</v>
      </c>
      <c r="CF19" s="164" t="s">
        <v>193</v>
      </c>
      <c r="CG19" s="164" t="s">
        <v>193</v>
      </c>
      <c r="CH19" s="164" t="s">
        <v>193</v>
      </c>
      <c r="CI19" s="164" t="s">
        <v>193</v>
      </c>
      <c r="CJ19" s="164" t="s">
        <v>193</v>
      </c>
      <c r="CK19" s="164" t="s">
        <v>193</v>
      </c>
      <c r="CL19" s="164" t="s">
        <v>193</v>
      </c>
      <c r="CM19" s="164" t="s">
        <v>193</v>
      </c>
      <c r="CN19" s="164" t="s">
        <v>193</v>
      </c>
      <c r="CO19" s="164" t="s">
        <v>193</v>
      </c>
      <c r="CP19" s="164" t="s">
        <v>193</v>
      </c>
      <c r="CQ19" s="164" t="s">
        <v>193</v>
      </c>
      <c r="CR19" s="164" t="s">
        <v>193</v>
      </c>
      <c r="CS19" s="164" t="s">
        <v>193</v>
      </c>
      <c r="CT19" s="164" t="s">
        <v>193</v>
      </c>
      <c r="CU19" s="164" t="s">
        <v>193</v>
      </c>
      <c r="CV19" s="164" t="s">
        <v>193</v>
      </c>
      <c r="CW19" s="164" t="s">
        <v>193</v>
      </c>
      <c r="CX19" s="164" t="s">
        <v>193</v>
      </c>
      <c r="CY19" s="164" t="s">
        <v>193</v>
      </c>
      <c r="CZ19" s="164" t="s">
        <v>193</v>
      </c>
      <c r="DA19" s="164" t="s">
        <v>193</v>
      </c>
      <c r="DB19" s="164" t="s">
        <v>193</v>
      </c>
      <c r="DC19" s="164" t="s">
        <v>193</v>
      </c>
      <c r="DD19" s="164" t="s">
        <v>193</v>
      </c>
      <c r="DE19" s="164" t="s">
        <v>193</v>
      </c>
      <c r="DF19" s="164" t="s">
        <v>193</v>
      </c>
      <c r="DG19" s="164" t="s">
        <v>193</v>
      </c>
      <c r="DH19" s="164" t="s">
        <v>193</v>
      </c>
      <c r="DI19" s="164" t="s">
        <v>193</v>
      </c>
      <c r="DJ19" s="164" t="s">
        <v>193</v>
      </c>
      <c r="DK19" s="164" t="s">
        <v>193</v>
      </c>
      <c r="DL19" s="164" t="s">
        <v>193</v>
      </c>
      <c r="DM19" s="164" t="s">
        <v>193</v>
      </c>
      <c r="DN19" s="164" t="s">
        <v>193</v>
      </c>
      <c r="DO19" s="164" t="s">
        <v>193</v>
      </c>
      <c r="DP19" s="164" t="s">
        <v>193</v>
      </c>
      <c r="DQ19" s="164" t="s">
        <v>193</v>
      </c>
      <c r="DR19" s="164" t="s">
        <v>193</v>
      </c>
      <c r="DS19" s="164" t="s">
        <v>193</v>
      </c>
      <c r="DT19" s="164" t="s">
        <v>193</v>
      </c>
      <c r="DU19" s="164" t="s">
        <v>193</v>
      </c>
      <c r="DV19" s="164" t="s">
        <v>193</v>
      </c>
      <c r="DW19" s="164" t="s">
        <v>193</v>
      </c>
      <c r="DX19" s="164" t="s">
        <v>193</v>
      </c>
      <c r="DY19" s="164" t="s">
        <v>193</v>
      </c>
      <c r="DZ19" s="164" t="s">
        <v>193</v>
      </c>
      <c r="EA19" s="164" t="s">
        <v>193</v>
      </c>
      <c r="EB19" s="164" t="s">
        <v>193</v>
      </c>
      <c r="EC19" s="164" t="s">
        <v>193</v>
      </c>
      <c r="ED19" s="164" t="s">
        <v>193</v>
      </c>
      <c r="EE19" s="164" t="s">
        <v>193</v>
      </c>
      <c r="EF19" s="164" t="s">
        <v>193</v>
      </c>
      <c r="EG19" s="164" t="s">
        <v>193</v>
      </c>
      <c r="EH19" s="164" t="s">
        <v>193</v>
      </c>
      <c r="EI19" s="164" t="s">
        <v>193</v>
      </c>
      <c r="EJ19" s="164" t="s">
        <v>193</v>
      </c>
      <c r="EK19" s="164" t="s">
        <v>193</v>
      </c>
      <c r="EL19" s="164" t="s">
        <v>193</v>
      </c>
      <c r="EM19" s="164" t="s">
        <v>193</v>
      </c>
      <c r="EN19" s="164" t="s">
        <v>193</v>
      </c>
      <c r="EO19" s="164" t="s">
        <v>193</v>
      </c>
      <c r="EP19" s="164" t="s">
        <v>193</v>
      </c>
      <c r="EQ19" s="164" t="s">
        <v>193</v>
      </c>
      <c r="ER19" s="164" t="s">
        <v>193</v>
      </c>
      <c r="ES19" s="164" t="s">
        <v>193</v>
      </c>
      <c r="ET19" s="164" t="s">
        <v>193</v>
      </c>
      <c r="EU19" s="164" t="s">
        <v>193</v>
      </c>
      <c r="EV19" s="164" t="s">
        <v>193</v>
      </c>
      <c r="EW19" s="164" t="s">
        <v>193</v>
      </c>
      <c r="EX19" s="164" t="s">
        <v>193</v>
      </c>
      <c r="EY19" s="164" t="s">
        <v>193</v>
      </c>
      <c r="EZ19" s="164" t="s">
        <v>193</v>
      </c>
      <c r="FA19" s="164" t="s">
        <v>193</v>
      </c>
      <c r="FB19" s="164" t="s">
        <v>193</v>
      </c>
      <c r="FC19" s="164" t="s">
        <v>193</v>
      </c>
      <c r="FD19" s="164" t="s">
        <v>193</v>
      </c>
      <c r="FE19" s="164" t="s">
        <v>193</v>
      </c>
      <c r="FF19" s="164" t="s">
        <v>193</v>
      </c>
      <c r="FG19" s="164" t="s">
        <v>193</v>
      </c>
      <c r="FH19" s="164" t="s">
        <v>193</v>
      </c>
      <c r="FI19" s="164" t="s">
        <v>193</v>
      </c>
      <c r="FJ19" s="164" t="s">
        <v>193</v>
      </c>
      <c r="FK19" s="164" t="s">
        <v>193</v>
      </c>
      <c r="FL19" s="164" t="s">
        <v>193</v>
      </c>
      <c r="FM19" s="164" t="s">
        <v>193</v>
      </c>
      <c r="FN19" s="164" t="s">
        <v>193</v>
      </c>
      <c r="FO19" s="164" t="s">
        <v>193</v>
      </c>
      <c r="FP19" s="164" t="s">
        <v>193</v>
      </c>
      <c r="FQ19" s="164" t="s">
        <v>193</v>
      </c>
      <c r="FR19" s="164" t="s">
        <v>193</v>
      </c>
      <c r="FS19" s="164" t="s">
        <v>193</v>
      </c>
      <c r="FT19" s="164" t="s">
        <v>193</v>
      </c>
      <c r="FU19" s="164" t="s">
        <v>193</v>
      </c>
      <c r="FV19" s="164" t="s">
        <v>193</v>
      </c>
      <c r="FW19" s="164" t="s">
        <v>193</v>
      </c>
      <c r="FX19" s="164" t="s">
        <v>193</v>
      </c>
      <c r="FY19" s="164" t="s">
        <v>193</v>
      </c>
      <c r="FZ19" s="164" t="s">
        <v>193</v>
      </c>
      <c r="GA19" s="164" t="s">
        <v>193</v>
      </c>
      <c r="GB19" s="164" t="s">
        <v>193</v>
      </c>
      <c r="GC19" s="164" t="s">
        <v>193</v>
      </c>
      <c r="GD19" s="164" t="s">
        <v>193</v>
      </c>
      <c r="GE19" s="164" t="s">
        <v>193</v>
      </c>
      <c r="GF19" s="164" t="s">
        <v>193</v>
      </c>
      <c r="GG19" s="164" t="s">
        <v>193</v>
      </c>
      <c r="GH19" s="164" t="s">
        <v>193</v>
      </c>
      <c r="GI19" s="164" t="s">
        <v>193</v>
      </c>
      <c r="GJ19" s="164" t="s">
        <v>193</v>
      </c>
      <c r="GK19" s="164" t="s">
        <v>193</v>
      </c>
      <c r="GL19" s="164" t="s">
        <v>193</v>
      </c>
      <c r="GM19" s="164" t="s">
        <v>193</v>
      </c>
      <c r="GN19" s="164" t="s">
        <v>193</v>
      </c>
      <c r="GO19" s="164" t="s">
        <v>193</v>
      </c>
      <c r="GP19" s="164" t="s">
        <v>193</v>
      </c>
      <c r="GQ19" s="164" t="s">
        <v>193</v>
      </c>
      <c r="GR19" s="164" t="s">
        <v>193</v>
      </c>
      <c r="GS19" s="164" t="s">
        <v>193</v>
      </c>
      <c r="GT19" s="164" t="s">
        <v>193</v>
      </c>
      <c r="GU19" s="164" t="s">
        <v>193</v>
      </c>
      <c r="GV19" s="164" t="s">
        <v>193</v>
      </c>
      <c r="GW19" s="164" t="s">
        <v>193</v>
      </c>
      <c r="GX19" s="164" t="s">
        <v>193</v>
      </c>
      <c r="GY19" s="164" t="s">
        <v>193</v>
      </c>
      <c r="GZ19" s="164" t="s">
        <v>193</v>
      </c>
      <c r="HA19" s="164" t="s">
        <v>193</v>
      </c>
      <c r="HB19" s="164" t="s">
        <v>193</v>
      </c>
      <c r="HC19" s="164" t="s">
        <v>193</v>
      </c>
      <c r="HD19" s="164" t="s">
        <v>193</v>
      </c>
      <c r="HE19" s="164" t="s">
        <v>193</v>
      </c>
      <c r="HF19" s="164" t="s">
        <v>193</v>
      </c>
      <c r="HG19" s="164" t="s">
        <v>193</v>
      </c>
      <c r="HH19" s="164" t="s">
        <v>193</v>
      </c>
      <c r="HI19" s="164" t="s">
        <v>193</v>
      </c>
      <c r="HJ19" s="164" t="s">
        <v>193</v>
      </c>
      <c r="HK19" s="164" t="s">
        <v>193</v>
      </c>
      <c r="HL19" s="164" t="s">
        <v>193</v>
      </c>
      <c r="HM19" s="164" t="s">
        <v>193</v>
      </c>
      <c r="HN19" s="164" t="s">
        <v>193</v>
      </c>
      <c r="HO19" s="164" t="s">
        <v>193</v>
      </c>
      <c r="HP19" s="164" t="s">
        <v>193</v>
      </c>
      <c r="HQ19" s="164" t="s">
        <v>193</v>
      </c>
      <c r="HR19" s="164" t="s">
        <v>193</v>
      </c>
      <c r="HS19" s="164" t="s">
        <v>193</v>
      </c>
      <c r="HT19" s="164" t="s">
        <v>193</v>
      </c>
      <c r="HU19" s="164" t="s">
        <v>193</v>
      </c>
      <c r="HV19" s="164" t="s">
        <v>193</v>
      </c>
      <c r="HW19" s="164" t="s">
        <v>193</v>
      </c>
      <c r="HX19" s="164" t="s">
        <v>193</v>
      </c>
      <c r="HY19" s="164" t="s">
        <v>193</v>
      </c>
      <c r="HZ19" s="164" t="s">
        <v>193</v>
      </c>
      <c r="IA19" s="164" t="s">
        <v>193</v>
      </c>
      <c r="IB19" s="164" t="s">
        <v>193</v>
      </c>
      <c r="IC19" s="164" t="s">
        <v>109</v>
      </c>
      <c r="ID19" s="164" t="s">
        <v>193</v>
      </c>
      <c r="IE19" s="164" t="s">
        <v>512</v>
      </c>
      <c r="IF19" s="164" t="s">
        <v>193</v>
      </c>
      <c r="IG19" s="164" t="s">
        <v>3284</v>
      </c>
      <c r="IH19" s="164" t="s">
        <v>193</v>
      </c>
      <c r="II19" s="164" t="s">
        <v>513</v>
      </c>
      <c r="IJ19" s="164" t="s">
        <v>3285</v>
      </c>
      <c r="IK19" s="164" t="s">
        <v>3285</v>
      </c>
      <c r="IL19" s="164" t="s">
        <v>807</v>
      </c>
      <c r="IM19" s="164" t="s">
        <v>193</v>
      </c>
      <c r="IN19" s="164" t="s">
        <v>3287</v>
      </c>
      <c r="IO19" s="164" t="s">
        <v>804</v>
      </c>
      <c r="IP19" s="164" t="s">
        <v>805</v>
      </c>
      <c r="IQ19" s="164" t="s">
        <v>806</v>
      </c>
      <c r="IR19" s="164" t="s">
        <v>193</v>
      </c>
      <c r="IS19" s="164" t="s">
        <v>193</v>
      </c>
      <c r="IT19" s="164" t="s">
        <v>193</v>
      </c>
      <c r="IU19" s="164" t="s">
        <v>193</v>
      </c>
      <c r="IV19" s="164" t="s">
        <v>193</v>
      </c>
      <c r="IW19" s="164">
        <v>65</v>
      </c>
      <c r="IX19" s="164">
        <v>13</v>
      </c>
      <c r="IY19" s="164" t="s">
        <v>193</v>
      </c>
      <c r="IZ19" s="164" t="s">
        <v>156</v>
      </c>
      <c r="JA19" s="164">
        <v>13</v>
      </c>
      <c r="JB19" s="164" t="s">
        <v>109</v>
      </c>
      <c r="JC19" s="164" t="s">
        <v>193</v>
      </c>
      <c r="JD19" s="164" t="s">
        <v>109</v>
      </c>
      <c r="JE19" s="164" t="s">
        <v>3560</v>
      </c>
      <c r="JF19" s="164">
        <v>0</v>
      </c>
      <c r="JG19" s="164">
        <v>0</v>
      </c>
      <c r="JH19" s="164">
        <v>0</v>
      </c>
      <c r="JI19" s="164">
        <v>0</v>
      </c>
      <c r="JJ19" s="164">
        <v>0</v>
      </c>
      <c r="JK19" s="164">
        <v>0</v>
      </c>
      <c r="JL19" s="164">
        <v>0</v>
      </c>
      <c r="JM19" s="164">
        <v>0</v>
      </c>
      <c r="JN19" s="164">
        <v>1</v>
      </c>
      <c r="JO19" s="164">
        <v>0</v>
      </c>
      <c r="JP19" s="164">
        <v>0</v>
      </c>
      <c r="JQ19" s="164" t="s">
        <v>193</v>
      </c>
      <c r="JR19" s="166"/>
      <c r="JS19" s="166"/>
      <c r="JT19" s="166"/>
      <c r="JU19" s="166"/>
      <c r="JV19" s="166"/>
      <c r="JW19" s="164" t="s">
        <v>193</v>
      </c>
      <c r="JX19" s="164" t="s">
        <v>193</v>
      </c>
      <c r="JY19" s="164">
        <v>188279007</v>
      </c>
      <c r="JZ19" s="164" t="s">
        <v>3561</v>
      </c>
      <c r="KA19" s="164" t="s">
        <v>3562</v>
      </c>
      <c r="KB19" s="164" t="s">
        <v>193</v>
      </c>
      <c r="KC19" s="164" t="s">
        <v>705</v>
      </c>
      <c r="KD19" s="164" t="s">
        <v>706</v>
      </c>
      <c r="KE19" s="164" t="s">
        <v>621</v>
      </c>
      <c r="KF19" s="164" t="s">
        <v>193</v>
      </c>
      <c r="KG19" s="164">
        <v>18</v>
      </c>
    </row>
    <row r="20" spans="1:293" x14ac:dyDescent="0.25">
      <c r="A20" s="164" t="s">
        <v>3563</v>
      </c>
      <c r="B20" s="164" t="s">
        <v>3564</v>
      </c>
      <c r="C20" s="164" t="s">
        <v>3548</v>
      </c>
      <c r="D20" s="164" t="s">
        <v>193</v>
      </c>
      <c r="E20" s="166"/>
      <c r="F20" s="164" t="s">
        <v>193</v>
      </c>
      <c r="G20" s="164">
        <v>0</v>
      </c>
      <c r="H20" s="164" t="s">
        <v>3548</v>
      </c>
      <c r="I20" s="164" t="s">
        <v>627</v>
      </c>
      <c r="J20" s="164" t="s">
        <v>193</v>
      </c>
      <c r="K20" s="164" t="s">
        <v>628</v>
      </c>
      <c r="L20" s="164" t="s">
        <v>627</v>
      </c>
      <c r="M20" s="164" t="s">
        <v>627</v>
      </c>
      <c r="N20" s="164" t="s">
        <v>634</v>
      </c>
      <c r="O20" s="164" t="s">
        <v>193</v>
      </c>
      <c r="P20" s="164" t="s">
        <v>668</v>
      </c>
      <c r="Q20" s="164" t="s">
        <v>634</v>
      </c>
      <c r="R20" s="164" t="s">
        <v>634</v>
      </c>
      <c r="S20" s="164" t="s">
        <v>506</v>
      </c>
      <c r="T20" s="164" t="s">
        <v>220</v>
      </c>
      <c r="U20" s="164" t="s">
        <v>210</v>
      </c>
      <c r="V20" s="164" t="s">
        <v>220</v>
      </c>
      <c r="W20" s="164" t="s">
        <v>235</v>
      </c>
      <c r="X20" s="164" t="s">
        <v>234</v>
      </c>
      <c r="Y20" s="164" t="s">
        <v>235</v>
      </c>
      <c r="Z20" s="164" t="s">
        <v>3549</v>
      </c>
      <c r="AA20" s="164" t="s">
        <v>193</v>
      </c>
      <c r="AB20" s="164" t="s">
        <v>631</v>
      </c>
      <c r="AC20" s="164" t="s">
        <v>3549</v>
      </c>
      <c r="AD20" s="164" t="s">
        <v>3549</v>
      </c>
      <c r="AE20" s="164" t="s">
        <v>630</v>
      </c>
      <c r="AF20" s="164" t="s">
        <v>193</v>
      </c>
      <c r="AG20" s="164" t="s">
        <v>631</v>
      </c>
      <c r="AH20" s="164" t="s">
        <v>630</v>
      </c>
      <c r="AI20" s="164" t="s">
        <v>630</v>
      </c>
      <c r="AJ20" s="164" t="s">
        <v>494</v>
      </c>
      <c r="AK20" s="164" t="s">
        <v>511</v>
      </c>
      <c r="AL20" s="164" t="s">
        <v>109</v>
      </c>
      <c r="AM20" s="164" t="s">
        <v>193</v>
      </c>
      <c r="AN20" s="164" t="s">
        <v>109</v>
      </c>
      <c r="AO20" s="164" t="s">
        <v>193</v>
      </c>
      <c r="AP20" s="164" t="s">
        <v>496</v>
      </c>
      <c r="AQ20" s="166"/>
      <c r="AR20" s="166"/>
      <c r="AS20" s="164" t="s">
        <v>193</v>
      </c>
      <c r="AT20" s="164" t="s">
        <v>193</v>
      </c>
      <c r="AU20" s="164" t="s">
        <v>193</v>
      </c>
      <c r="AV20" s="164" t="s">
        <v>193</v>
      </c>
      <c r="AW20" s="164" t="s">
        <v>193</v>
      </c>
      <c r="AX20" s="164" t="s">
        <v>193</v>
      </c>
      <c r="AY20" s="164" t="s">
        <v>193</v>
      </c>
      <c r="AZ20" s="164" t="s">
        <v>193</v>
      </c>
      <c r="BA20" s="164" t="s">
        <v>193</v>
      </c>
      <c r="BB20" s="164" t="s">
        <v>193</v>
      </c>
      <c r="BC20" s="164" t="s">
        <v>193</v>
      </c>
      <c r="BD20" s="164" t="s">
        <v>193</v>
      </c>
      <c r="BE20" s="164" t="s">
        <v>193</v>
      </c>
      <c r="BF20" s="164" t="s">
        <v>193</v>
      </c>
      <c r="BG20" s="164" t="s">
        <v>193</v>
      </c>
      <c r="BH20" s="164" t="s">
        <v>193</v>
      </c>
      <c r="BI20" s="164" t="s">
        <v>193</v>
      </c>
      <c r="BJ20" s="164" t="s">
        <v>193</v>
      </c>
      <c r="BK20" s="164" t="s">
        <v>193</v>
      </c>
      <c r="BL20" s="164" t="s">
        <v>193</v>
      </c>
      <c r="BM20" s="164" t="s">
        <v>193</v>
      </c>
      <c r="BN20" s="164" t="s">
        <v>193</v>
      </c>
      <c r="BO20" s="164" t="s">
        <v>193</v>
      </c>
      <c r="BP20" s="164" t="s">
        <v>193</v>
      </c>
      <c r="BQ20" s="164" t="s">
        <v>193</v>
      </c>
      <c r="BR20" s="164" t="s">
        <v>193</v>
      </c>
      <c r="BS20" s="164" t="s">
        <v>193</v>
      </c>
      <c r="BT20" s="164" t="s">
        <v>193</v>
      </c>
      <c r="BU20" s="164" t="s">
        <v>193</v>
      </c>
      <c r="BV20" s="164" t="s">
        <v>193</v>
      </c>
      <c r="BW20" s="164" t="s">
        <v>193</v>
      </c>
      <c r="BX20" s="164" t="s">
        <v>193</v>
      </c>
      <c r="BY20" s="164" t="s">
        <v>193</v>
      </c>
      <c r="BZ20" s="164" t="s">
        <v>193</v>
      </c>
      <c r="CA20" s="164" t="s">
        <v>193</v>
      </c>
      <c r="CB20" s="164" t="s">
        <v>193</v>
      </c>
      <c r="CC20" s="164" t="s">
        <v>193</v>
      </c>
      <c r="CD20" s="164" t="s">
        <v>193</v>
      </c>
      <c r="CE20" s="164" t="s">
        <v>193</v>
      </c>
      <c r="CF20" s="164" t="s">
        <v>193</v>
      </c>
      <c r="CG20" s="164" t="s">
        <v>193</v>
      </c>
      <c r="CH20" s="164" t="s">
        <v>193</v>
      </c>
      <c r="CI20" s="164" t="s">
        <v>193</v>
      </c>
      <c r="CJ20" s="164" t="s">
        <v>193</v>
      </c>
      <c r="CK20" s="164" t="s">
        <v>193</v>
      </c>
      <c r="CL20" s="164" t="s">
        <v>193</v>
      </c>
      <c r="CM20" s="164" t="s">
        <v>193</v>
      </c>
      <c r="CN20" s="164" t="s">
        <v>193</v>
      </c>
      <c r="CO20" s="164" t="s">
        <v>193</v>
      </c>
      <c r="CP20" s="164" t="s">
        <v>193</v>
      </c>
      <c r="CQ20" s="164" t="s">
        <v>193</v>
      </c>
      <c r="CR20" s="164" t="s">
        <v>193</v>
      </c>
      <c r="CS20" s="164" t="s">
        <v>193</v>
      </c>
      <c r="CT20" s="164" t="s">
        <v>193</v>
      </c>
      <c r="CU20" s="164" t="s">
        <v>193</v>
      </c>
      <c r="CV20" s="164" t="s">
        <v>193</v>
      </c>
      <c r="CW20" s="164" t="s">
        <v>193</v>
      </c>
      <c r="CX20" s="164" t="s">
        <v>193</v>
      </c>
      <c r="CY20" s="164" t="s">
        <v>193</v>
      </c>
      <c r="CZ20" s="164" t="s">
        <v>193</v>
      </c>
      <c r="DA20" s="164" t="s">
        <v>193</v>
      </c>
      <c r="DB20" s="164" t="s">
        <v>193</v>
      </c>
      <c r="DC20" s="164" t="s">
        <v>193</v>
      </c>
      <c r="DD20" s="164" t="s">
        <v>193</v>
      </c>
      <c r="DE20" s="164" t="s">
        <v>193</v>
      </c>
      <c r="DF20" s="164" t="s">
        <v>193</v>
      </c>
      <c r="DG20" s="164" t="s">
        <v>193</v>
      </c>
      <c r="DH20" s="164" t="s">
        <v>193</v>
      </c>
      <c r="DI20" s="164" t="s">
        <v>193</v>
      </c>
      <c r="DJ20" s="164" t="s">
        <v>193</v>
      </c>
      <c r="DK20" s="164" t="s">
        <v>193</v>
      </c>
      <c r="DL20" s="164" t="s">
        <v>193</v>
      </c>
      <c r="DM20" s="164" t="s">
        <v>193</v>
      </c>
      <c r="DN20" s="164" t="s">
        <v>193</v>
      </c>
      <c r="DO20" s="164" t="s">
        <v>193</v>
      </c>
      <c r="DP20" s="164" t="s">
        <v>193</v>
      </c>
      <c r="DQ20" s="164" t="s">
        <v>193</v>
      </c>
      <c r="DR20" s="164" t="s">
        <v>193</v>
      </c>
      <c r="DS20" s="164" t="s">
        <v>193</v>
      </c>
      <c r="DT20" s="164" t="s">
        <v>193</v>
      </c>
      <c r="DU20" s="164" t="s">
        <v>193</v>
      </c>
      <c r="DV20" s="164" t="s">
        <v>193</v>
      </c>
      <c r="DW20" s="164" t="s">
        <v>193</v>
      </c>
      <c r="DX20" s="164" t="s">
        <v>193</v>
      </c>
      <c r="DY20" s="164" t="s">
        <v>193</v>
      </c>
      <c r="DZ20" s="164" t="s">
        <v>193</v>
      </c>
      <c r="EA20" s="164" t="s">
        <v>193</v>
      </c>
      <c r="EB20" s="164" t="s">
        <v>193</v>
      </c>
      <c r="EC20" s="164" t="s">
        <v>193</v>
      </c>
      <c r="ED20" s="164" t="s">
        <v>193</v>
      </c>
      <c r="EE20" s="164" t="s">
        <v>193</v>
      </c>
      <c r="EF20" s="164" t="s">
        <v>193</v>
      </c>
      <c r="EG20" s="164" t="s">
        <v>193</v>
      </c>
      <c r="EH20" s="164" t="s">
        <v>193</v>
      </c>
      <c r="EI20" s="164" t="s">
        <v>193</v>
      </c>
      <c r="EJ20" s="164" t="s">
        <v>193</v>
      </c>
      <c r="EK20" s="164" t="s">
        <v>193</v>
      </c>
      <c r="EL20" s="164" t="s">
        <v>193</v>
      </c>
      <c r="EM20" s="164" t="s">
        <v>193</v>
      </c>
      <c r="EN20" s="164" t="s">
        <v>193</v>
      </c>
      <c r="EO20" s="164" t="s">
        <v>193</v>
      </c>
      <c r="EP20" s="164" t="s">
        <v>193</v>
      </c>
      <c r="EQ20" s="164" t="s">
        <v>193</v>
      </c>
      <c r="ER20" s="164" t="s">
        <v>193</v>
      </c>
      <c r="ES20" s="164" t="s">
        <v>193</v>
      </c>
      <c r="ET20" s="164" t="s">
        <v>193</v>
      </c>
      <c r="EU20" s="164" t="s">
        <v>193</v>
      </c>
      <c r="EV20" s="164" t="s">
        <v>193</v>
      </c>
      <c r="EW20" s="164" t="s">
        <v>193</v>
      </c>
      <c r="EX20" s="164" t="s">
        <v>193</v>
      </c>
      <c r="EY20" s="164" t="s">
        <v>193</v>
      </c>
      <c r="EZ20" s="164" t="s">
        <v>193</v>
      </c>
      <c r="FA20" s="164" t="s">
        <v>193</v>
      </c>
      <c r="FB20" s="164" t="s">
        <v>193</v>
      </c>
      <c r="FC20" s="164" t="s">
        <v>193</v>
      </c>
      <c r="FD20" s="164" t="s">
        <v>193</v>
      </c>
      <c r="FE20" s="164" t="s">
        <v>193</v>
      </c>
      <c r="FF20" s="164" t="s">
        <v>193</v>
      </c>
      <c r="FG20" s="164" t="s">
        <v>193</v>
      </c>
      <c r="FH20" s="164" t="s">
        <v>193</v>
      </c>
      <c r="FI20" s="164" t="s">
        <v>193</v>
      </c>
      <c r="FJ20" s="164" t="s">
        <v>193</v>
      </c>
      <c r="FK20" s="164" t="s">
        <v>193</v>
      </c>
      <c r="FL20" s="164" t="s">
        <v>193</v>
      </c>
      <c r="FM20" s="164" t="s">
        <v>193</v>
      </c>
      <c r="FN20" s="164" t="s">
        <v>193</v>
      </c>
      <c r="FO20" s="164" t="s">
        <v>193</v>
      </c>
      <c r="FP20" s="164" t="s">
        <v>193</v>
      </c>
      <c r="FQ20" s="164" t="s">
        <v>193</v>
      </c>
      <c r="FR20" s="164" t="s">
        <v>193</v>
      </c>
      <c r="FS20" s="164" t="s">
        <v>193</v>
      </c>
      <c r="FT20" s="164" t="s">
        <v>193</v>
      </c>
      <c r="FU20" s="164" t="s">
        <v>193</v>
      </c>
      <c r="FV20" s="164" t="s">
        <v>193</v>
      </c>
      <c r="FW20" s="164" t="s">
        <v>193</v>
      </c>
      <c r="FX20" s="164" t="s">
        <v>193</v>
      </c>
      <c r="FY20" s="164" t="s">
        <v>193</v>
      </c>
      <c r="FZ20" s="164" t="s">
        <v>193</v>
      </c>
      <c r="GA20" s="164" t="s">
        <v>193</v>
      </c>
      <c r="GB20" s="164" t="s">
        <v>193</v>
      </c>
      <c r="GC20" s="164" t="s">
        <v>193</v>
      </c>
      <c r="GD20" s="164" t="s">
        <v>193</v>
      </c>
      <c r="GE20" s="164" t="s">
        <v>193</v>
      </c>
      <c r="GF20" s="164" t="s">
        <v>193</v>
      </c>
      <c r="GG20" s="164" t="s">
        <v>193</v>
      </c>
      <c r="GH20" s="164" t="s">
        <v>193</v>
      </c>
      <c r="GI20" s="164" t="s">
        <v>193</v>
      </c>
      <c r="GJ20" s="164" t="s">
        <v>193</v>
      </c>
      <c r="GK20" s="164" t="s">
        <v>193</v>
      </c>
      <c r="GL20" s="164" t="s">
        <v>193</v>
      </c>
      <c r="GM20" s="164" t="s">
        <v>193</v>
      </c>
      <c r="GN20" s="164" t="s">
        <v>193</v>
      </c>
      <c r="GO20" s="164" t="s">
        <v>193</v>
      </c>
      <c r="GP20" s="164" t="s">
        <v>193</v>
      </c>
      <c r="GQ20" s="164" t="s">
        <v>193</v>
      </c>
      <c r="GR20" s="164" t="s">
        <v>193</v>
      </c>
      <c r="GS20" s="164" t="s">
        <v>193</v>
      </c>
      <c r="GT20" s="164" t="s">
        <v>193</v>
      </c>
      <c r="GU20" s="164" t="s">
        <v>193</v>
      </c>
      <c r="GV20" s="164" t="s">
        <v>193</v>
      </c>
      <c r="GW20" s="164" t="s">
        <v>193</v>
      </c>
      <c r="GX20" s="164" t="s">
        <v>193</v>
      </c>
      <c r="GY20" s="164" t="s">
        <v>193</v>
      </c>
      <c r="GZ20" s="164" t="s">
        <v>193</v>
      </c>
      <c r="HA20" s="164" t="s">
        <v>193</v>
      </c>
      <c r="HB20" s="164" t="s">
        <v>193</v>
      </c>
      <c r="HC20" s="164" t="s">
        <v>193</v>
      </c>
      <c r="HD20" s="164" t="s">
        <v>193</v>
      </c>
      <c r="HE20" s="164" t="s">
        <v>193</v>
      </c>
      <c r="HF20" s="164" t="s">
        <v>193</v>
      </c>
      <c r="HG20" s="164" t="s">
        <v>193</v>
      </c>
      <c r="HH20" s="164" t="s">
        <v>193</v>
      </c>
      <c r="HI20" s="164" t="s">
        <v>193</v>
      </c>
      <c r="HJ20" s="164" t="s">
        <v>193</v>
      </c>
      <c r="HK20" s="164" t="s">
        <v>193</v>
      </c>
      <c r="HL20" s="164" t="s">
        <v>193</v>
      </c>
      <c r="HM20" s="164" t="s">
        <v>193</v>
      </c>
      <c r="HN20" s="164" t="s">
        <v>193</v>
      </c>
      <c r="HO20" s="164" t="s">
        <v>193</v>
      </c>
      <c r="HP20" s="164" t="s">
        <v>193</v>
      </c>
      <c r="HQ20" s="164" t="s">
        <v>193</v>
      </c>
      <c r="HR20" s="164" t="s">
        <v>193</v>
      </c>
      <c r="HS20" s="164" t="s">
        <v>193</v>
      </c>
      <c r="HT20" s="164" t="s">
        <v>193</v>
      </c>
      <c r="HU20" s="164" t="s">
        <v>193</v>
      </c>
      <c r="HV20" s="164" t="s">
        <v>193</v>
      </c>
      <c r="HW20" s="164" t="s">
        <v>193</v>
      </c>
      <c r="HX20" s="164" t="s">
        <v>193</v>
      </c>
      <c r="HY20" s="164" t="s">
        <v>193</v>
      </c>
      <c r="HZ20" s="164" t="s">
        <v>193</v>
      </c>
      <c r="IA20" s="164" t="s">
        <v>193</v>
      </c>
      <c r="IB20" s="164" t="s">
        <v>193</v>
      </c>
      <c r="IC20" s="164" t="s">
        <v>109</v>
      </c>
      <c r="ID20" s="164" t="s">
        <v>193</v>
      </c>
      <c r="IE20" s="164" t="s">
        <v>512</v>
      </c>
      <c r="IF20" s="164" t="s">
        <v>193</v>
      </c>
      <c r="IG20" s="164" t="s">
        <v>3284</v>
      </c>
      <c r="IH20" s="164" t="s">
        <v>193</v>
      </c>
      <c r="II20" s="164" t="s">
        <v>513</v>
      </c>
      <c r="IJ20" s="164" t="s">
        <v>3285</v>
      </c>
      <c r="IK20" s="164" t="s">
        <v>3285</v>
      </c>
      <c r="IL20" s="164" t="s">
        <v>807</v>
      </c>
      <c r="IM20" s="164" t="s">
        <v>193</v>
      </c>
      <c r="IN20" s="164" t="s">
        <v>3287</v>
      </c>
      <c r="IO20" s="164" t="s">
        <v>804</v>
      </c>
      <c r="IP20" s="164" t="s">
        <v>805</v>
      </c>
      <c r="IQ20" s="164" t="s">
        <v>806</v>
      </c>
      <c r="IR20" s="164" t="s">
        <v>193</v>
      </c>
      <c r="IS20" s="164" t="s">
        <v>193</v>
      </c>
      <c r="IT20" s="164" t="s">
        <v>193</v>
      </c>
      <c r="IU20" s="164" t="s">
        <v>193</v>
      </c>
      <c r="IV20" s="164" t="s">
        <v>193</v>
      </c>
      <c r="IW20" s="164">
        <v>65</v>
      </c>
      <c r="IX20" s="164">
        <v>13</v>
      </c>
      <c r="IY20" s="164" t="s">
        <v>193</v>
      </c>
      <c r="IZ20" s="164" t="s">
        <v>156</v>
      </c>
      <c r="JA20" s="164">
        <v>13</v>
      </c>
      <c r="JB20" s="164" t="s">
        <v>109</v>
      </c>
      <c r="JC20" s="164" t="s">
        <v>193</v>
      </c>
      <c r="JD20" s="164" t="s">
        <v>114</v>
      </c>
      <c r="JE20" s="164" t="s">
        <v>193</v>
      </c>
      <c r="JF20" s="164" t="s">
        <v>193</v>
      </c>
      <c r="JG20" s="164" t="s">
        <v>193</v>
      </c>
      <c r="JH20" s="164" t="s">
        <v>193</v>
      </c>
      <c r="JI20" s="164" t="s">
        <v>193</v>
      </c>
      <c r="JJ20" s="164" t="s">
        <v>193</v>
      </c>
      <c r="JK20" s="164" t="s">
        <v>193</v>
      </c>
      <c r="JL20" s="164" t="s">
        <v>193</v>
      </c>
      <c r="JM20" s="164" t="s">
        <v>193</v>
      </c>
      <c r="JN20" s="164" t="s">
        <v>193</v>
      </c>
      <c r="JO20" s="164" t="s">
        <v>193</v>
      </c>
      <c r="JP20" s="164" t="s">
        <v>193</v>
      </c>
      <c r="JQ20" s="164" t="s">
        <v>193</v>
      </c>
      <c r="JR20" s="166"/>
      <c r="JS20" s="166"/>
      <c r="JT20" s="166"/>
      <c r="JU20" s="166"/>
      <c r="JV20" s="166"/>
      <c r="JW20" s="164" t="s">
        <v>193</v>
      </c>
      <c r="JX20" s="164" t="s">
        <v>193</v>
      </c>
      <c r="JY20" s="164">
        <v>188279017</v>
      </c>
      <c r="JZ20" s="164" t="s">
        <v>3565</v>
      </c>
      <c r="KA20" s="164" t="s">
        <v>3566</v>
      </c>
      <c r="KB20" s="164" t="s">
        <v>193</v>
      </c>
      <c r="KC20" s="164" t="s">
        <v>705</v>
      </c>
      <c r="KD20" s="164" t="s">
        <v>706</v>
      </c>
      <c r="KE20" s="164" t="s">
        <v>621</v>
      </c>
      <c r="KF20" s="164" t="s">
        <v>193</v>
      </c>
      <c r="KG20" s="164">
        <v>19</v>
      </c>
    </row>
    <row r="21" spans="1:293" x14ac:dyDescent="0.25">
      <c r="A21" s="164" t="s">
        <v>3567</v>
      </c>
      <c r="B21" s="164" t="s">
        <v>3568</v>
      </c>
      <c r="C21" s="164" t="s">
        <v>3548</v>
      </c>
      <c r="D21" s="164" t="s">
        <v>193</v>
      </c>
      <c r="E21" s="166"/>
      <c r="F21" s="164" t="s">
        <v>193</v>
      </c>
      <c r="G21" s="164">
        <v>0</v>
      </c>
      <c r="H21" s="164" t="s">
        <v>3548</v>
      </c>
      <c r="I21" s="164" t="s">
        <v>627</v>
      </c>
      <c r="J21" s="164" t="s">
        <v>193</v>
      </c>
      <c r="K21" s="164" t="s">
        <v>628</v>
      </c>
      <c r="L21" s="164" t="s">
        <v>627</v>
      </c>
      <c r="M21" s="164" t="s">
        <v>627</v>
      </c>
      <c r="N21" s="164" t="s">
        <v>634</v>
      </c>
      <c r="O21" s="164" t="s">
        <v>193</v>
      </c>
      <c r="P21" s="164" t="s">
        <v>668</v>
      </c>
      <c r="Q21" s="164" t="s">
        <v>634</v>
      </c>
      <c r="R21" s="164" t="s">
        <v>634</v>
      </c>
      <c r="S21" s="164" t="s">
        <v>506</v>
      </c>
      <c r="T21" s="164" t="s">
        <v>220</v>
      </c>
      <c r="U21" s="164" t="s">
        <v>210</v>
      </c>
      <c r="V21" s="164" t="s">
        <v>220</v>
      </c>
      <c r="W21" s="164" t="s">
        <v>235</v>
      </c>
      <c r="X21" s="164" t="s">
        <v>234</v>
      </c>
      <c r="Y21" s="164" t="s">
        <v>235</v>
      </c>
      <c r="Z21" s="164" t="s">
        <v>3549</v>
      </c>
      <c r="AA21" s="164" t="s">
        <v>193</v>
      </c>
      <c r="AB21" s="164" t="s">
        <v>631</v>
      </c>
      <c r="AC21" s="164" t="s">
        <v>3549</v>
      </c>
      <c r="AD21" s="164" t="s">
        <v>3549</v>
      </c>
      <c r="AE21" s="164" t="s">
        <v>630</v>
      </c>
      <c r="AF21" s="164" t="s">
        <v>193</v>
      </c>
      <c r="AG21" s="164" t="s">
        <v>631</v>
      </c>
      <c r="AH21" s="164" t="s">
        <v>630</v>
      </c>
      <c r="AI21" s="164" t="s">
        <v>630</v>
      </c>
      <c r="AJ21" s="164" t="s">
        <v>494</v>
      </c>
      <c r="AK21" s="164" t="s">
        <v>495</v>
      </c>
      <c r="AL21" s="164" t="s">
        <v>109</v>
      </c>
      <c r="AM21" s="164" t="s">
        <v>193</v>
      </c>
      <c r="AN21" s="164" t="s">
        <v>109</v>
      </c>
      <c r="AO21" s="164" t="s">
        <v>193</v>
      </c>
      <c r="AP21" s="164" t="s">
        <v>496</v>
      </c>
      <c r="AQ21" s="166"/>
      <c r="AR21" s="166"/>
      <c r="AS21" s="164" t="s">
        <v>502</v>
      </c>
      <c r="AT21" s="164" t="s">
        <v>193</v>
      </c>
      <c r="AU21" s="164" t="s">
        <v>707</v>
      </c>
      <c r="AV21" s="164">
        <v>0</v>
      </c>
      <c r="AW21" s="164">
        <v>1</v>
      </c>
      <c r="AX21" s="164">
        <v>0</v>
      </c>
      <c r="AY21" s="164" t="s">
        <v>130</v>
      </c>
      <c r="AZ21" s="164" t="s">
        <v>772</v>
      </c>
      <c r="BA21" s="164" t="s">
        <v>112</v>
      </c>
      <c r="BB21" s="164">
        <v>1</v>
      </c>
      <c r="BC21" s="164">
        <v>0</v>
      </c>
      <c r="BD21" s="164">
        <v>0</v>
      </c>
      <c r="BE21" s="164">
        <v>0</v>
      </c>
      <c r="BF21" s="164">
        <v>0</v>
      </c>
      <c r="BG21" s="164">
        <v>0</v>
      </c>
      <c r="BH21" s="164">
        <v>0</v>
      </c>
      <c r="BI21" s="164">
        <v>0</v>
      </c>
      <c r="BJ21" s="164">
        <v>0</v>
      </c>
      <c r="BK21" s="164">
        <v>0</v>
      </c>
      <c r="BL21" s="164" t="s">
        <v>193</v>
      </c>
      <c r="BM21" s="164" t="s">
        <v>113</v>
      </c>
      <c r="BN21" s="164" t="s">
        <v>501</v>
      </c>
      <c r="BO21" s="164" t="s">
        <v>193</v>
      </c>
      <c r="BP21" s="164" t="s">
        <v>193</v>
      </c>
      <c r="BQ21" s="164" t="s">
        <v>193</v>
      </c>
      <c r="BR21" s="164" t="s">
        <v>193</v>
      </c>
      <c r="BS21" s="164" t="s">
        <v>193</v>
      </c>
      <c r="BT21" s="164" t="s">
        <v>193</v>
      </c>
      <c r="BU21" s="164" t="s">
        <v>193</v>
      </c>
      <c r="BV21" s="164" t="s">
        <v>193</v>
      </c>
      <c r="BW21" s="164" t="s">
        <v>193</v>
      </c>
      <c r="BX21" s="164" t="s">
        <v>193</v>
      </c>
      <c r="BY21" s="164" t="s">
        <v>193</v>
      </c>
      <c r="BZ21" s="164" t="s">
        <v>193</v>
      </c>
      <c r="CA21" s="164" t="s">
        <v>193</v>
      </c>
      <c r="CB21" s="164" t="s">
        <v>193</v>
      </c>
      <c r="CC21" s="164" t="s">
        <v>193</v>
      </c>
      <c r="CD21" s="164" t="s">
        <v>193</v>
      </c>
      <c r="CE21" s="164" t="s">
        <v>193</v>
      </c>
      <c r="CF21" s="164" t="s">
        <v>193</v>
      </c>
      <c r="CG21" s="164" t="s">
        <v>193</v>
      </c>
      <c r="CH21" s="164" t="s">
        <v>193</v>
      </c>
      <c r="CI21" s="164" t="s">
        <v>193</v>
      </c>
      <c r="CJ21" s="164" t="s">
        <v>193</v>
      </c>
      <c r="CK21" s="164" t="s">
        <v>193</v>
      </c>
      <c r="CL21" s="164" t="s">
        <v>193</v>
      </c>
      <c r="CM21" s="164" t="s">
        <v>193</v>
      </c>
      <c r="CN21" s="164" t="s">
        <v>193</v>
      </c>
      <c r="CO21" s="164" t="s">
        <v>193</v>
      </c>
      <c r="CP21" s="164" t="s">
        <v>193</v>
      </c>
      <c r="CQ21" s="164" t="s">
        <v>193</v>
      </c>
      <c r="CR21" s="164" t="s">
        <v>193</v>
      </c>
      <c r="CS21" s="164" t="s">
        <v>193</v>
      </c>
      <c r="CT21" s="164" t="s">
        <v>193</v>
      </c>
      <c r="CU21" s="164" t="s">
        <v>193</v>
      </c>
      <c r="CV21" s="164" t="s">
        <v>193</v>
      </c>
      <c r="CW21" s="164" t="s">
        <v>193</v>
      </c>
      <c r="CX21" s="164" t="s">
        <v>193</v>
      </c>
      <c r="CY21" s="164" t="s">
        <v>193</v>
      </c>
      <c r="CZ21" s="164" t="s">
        <v>193</v>
      </c>
      <c r="DA21" s="164" t="s">
        <v>193</v>
      </c>
      <c r="DB21" s="164" t="s">
        <v>193</v>
      </c>
      <c r="DC21" s="164" t="s">
        <v>193</v>
      </c>
      <c r="DD21" s="164" t="s">
        <v>193</v>
      </c>
      <c r="DE21" s="164" t="s">
        <v>193</v>
      </c>
      <c r="DF21" s="164" t="s">
        <v>193</v>
      </c>
      <c r="DG21" s="164" t="s">
        <v>193</v>
      </c>
      <c r="DH21" s="164" t="s">
        <v>193</v>
      </c>
      <c r="DI21" s="164" t="s">
        <v>193</v>
      </c>
      <c r="DJ21" s="164" t="s">
        <v>193</v>
      </c>
      <c r="DK21" s="164" t="s">
        <v>193</v>
      </c>
      <c r="DL21" s="164" t="s">
        <v>193</v>
      </c>
      <c r="DM21" s="164" t="s">
        <v>193</v>
      </c>
      <c r="DN21" s="164" t="s">
        <v>193</v>
      </c>
      <c r="DO21" s="164" t="s">
        <v>193</v>
      </c>
      <c r="DP21" s="164" t="s">
        <v>193</v>
      </c>
      <c r="DQ21" s="164" t="s">
        <v>193</v>
      </c>
      <c r="DR21" s="164" t="s">
        <v>193</v>
      </c>
      <c r="DS21" s="164" t="s">
        <v>193</v>
      </c>
      <c r="DT21" s="164" t="s">
        <v>193</v>
      </c>
      <c r="DU21" s="164" t="s">
        <v>193</v>
      </c>
      <c r="DV21" s="164" t="s">
        <v>193</v>
      </c>
      <c r="DW21" s="164" t="s">
        <v>193</v>
      </c>
      <c r="DX21" s="164" t="s">
        <v>193</v>
      </c>
      <c r="DY21" s="164" t="s">
        <v>193</v>
      </c>
      <c r="DZ21" s="164" t="s">
        <v>193</v>
      </c>
      <c r="EA21" s="164" t="s">
        <v>193</v>
      </c>
      <c r="EB21" s="164" t="s">
        <v>193</v>
      </c>
      <c r="EC21" s="164" t="s">
        <v>193</v>
      </c>
      <c r="ED21" s="164" t="s">
        <v>193</v>
      </c>
      <c r="EE21" s="164" t="s">
        <v>193</v>
      </c>
      <c r="EF21" s="164" t="s">
        <v>193</v>
      </c>
      <c r="EG21" s="164" t="s">
        <v>193</v>
      </c>
      <c r="EH21" s="164" t="s">
        <v>193</v>
      </c>
      <c r="EI21" s="164" t="s">
        <v>193</v>
      </c>
      <c r="EJ21" s="164" t="s">
        <v>719</v>
      </c>
      <c r="EK21" s="164">
        <v>1</v>
      </c>
      <c r="EL21" s="164">
        <v>1</v>
      </c>
      <c r="EM21" s="164">
        <v>1</v>
      </c>
      <c r="EN21" s="164">
        <v>1</v>
      </c>
      <c r="EO21" s="164">
        <v>1</v>
      </c>
      <c r="EP21" s="164">
        <v>0</v>
      </c>
      <c r="EQ21" s="164">
        <v>1</v>
      </c>
      <c r="ER21" s="164">
        <v>1</v>
      </c>
      <c r="ES21" s="164">
        <v>0</v>
      </c>
      <c r="ET21" s="164" t="s">
        <v>114</v>
      </c>
      <c r="EU21" s="164" t="s">
        <v>193</v>
      </c>
      <c r="EV21" s="164" t="s">
        <v>193</v>
      </c>
      <c r="EW21" s="164">
        <v>150</v>
      </c>
      <c r="EX21" s="164">
        <v>30</v>
      </c>
      <c r="EY21" s="164">
        <v>15</v>
      </c>
      <c r="EZ21" s="164">
        <v>15</v>
      </c>
      <c r="FA21" s="164" t="s">
        <v>114</v>
      </c>
      <c r="FB21" s="164">
        <v>25</v>
      </c>
      <c r="FC21" s="164" t="s">
        <v>109</v>
      </c>
      <c r="FD21" s="164">
        <v>30</v>
      </c>
      <c r="FE21" s="164" t="s">
        <v>109</v>
      </c>
      <c r="FF21" s="164" t="s">
        <v>193</v>
      </c>
      <c r="FG21" s="164" t="s">
        <v>193</v>
      </c>
      <c r="FH21" s="164" t="s">
        <v>193</v>
      </c>
      <c r="FI21" s="164" t="s">
        <v>193</v>
      </c>
      <c r="FJ21" s="164" t="s">
        <v>193</v>
      </c>
      <c r="FK21" s="164" t="s">
        <v>193</v>
      </c>
      <c r="FL21" s="164" t="s">
        <v>193</v>
      </c>
      <c r="FM21" s="164" t="s">
        <v>193</v>
      </c>
      <c r="FN21" s="164" t="s">
        <v>193</v>
      </c>
      <c r="FO21" s="164" t="s">
        <v>193</v>
      </c>
      <c r="FP21" s="164" t="s">
        <v>193</v>
      </c>
      <c r="FQ21" s="164" t="s">
        <v>109</v>
      </c>
      <c r="FR21" s="164">
        <v>30</v>
      </c>
      <c r="FS21" s="164" t="s">
        <v>193</v>
      </c>
      <c r="FT21" s="164" t="s">
        <v>193</v>
      </c>
      <c r="FU21" s="164">
        <v>30</v>
      </c>
      <c r="FV21" s="164" t="s">
        <v>109</v>
      </c>
      <c r="FW21" s="164" t="s">
        <v>114</v>
      </c>
      <c r="FX21" s="164" t="s">
        <v>193</v>
      </c>
      <c r="FY21" s="164">
        <v>150</v>
      </c>
      <c r="FZ21" s="164">
        <v>100</v>
      </c>
      <c r="GA21" s="164">
        <v>56.6666666666666</v>
      </c>
      <c r="GB21" s="164" t="s">
        <v>109</v>
      </c>
      <c r="GC21" s="164" t="s">
        <v>109</v>
      </c>
      <c r="GD21" s="164">
        <v>75</v>
      </c>
      <c r="GE21" s="164" t="s">
        <v>193</v>
      </c>
      <c r="GF21" s="164" t="s">
        <v>193</v>
      </c>
      <c r="GG21" s="164" t="s">
        <v>193</v>
      </c>
      <c r="GH21" s="164">
        <v>75</v>
      </c>
      <c r="GI21" s="164" t="s">
        <v>109</v>
      </c>
      <c r="GJ21" s="164" t="s">
        <v>109</v>
      </c>
      <c r="GK21" s="164" t="s">
        <v>193</v>
      </c>
      <c r="GL21" s="164">
        <v>5</v>
      </c>
      <c r="GM21" s="164" t="s">
        <v>193</v>
      </c>
      <c r="GN21" s="164" t="s">
        <v>193</v>
      </c>
      <c r="GO21" s="164" t="s">
        <v>193</v>
      </c>
      <c r="GP21" s="164" t="s">
        <v>193</v>
      </c>
      <c r="GQ21" s="164" t="s">
        <v>193</v>
      </c>
      <c r="GR21" s="164" t="s">
        <v>193</v>
      </c>
      <c r="GS21" s="164" t="s">
        <v>109</v>
      </c>
      <c r="GT21" s="164" t="s">
        <v>156</v>
      </c>
      <c r="GU21" s="164">
        <v>5</v>
      </c>
      <c r="GV21" s="164" t="s">
        <v>114</v>
      </c>
      <c r="GW21" s="164" t="s">
        <v>193</v>
      </c>
      <c r="GX21" s="164" t="s">
        <v>193</v>
      </c>
      <c r="GY21" s="164" t="s">
        <v>193</v>
      </c>
      <c r="GZ21" s="164" t="s">
        <v>193</v>
      </c>
      <c r="HA21" s="164" t="s">
        <v>193</v>
      </c>
      <c r="HB21" s="164" t="s">
        <v>193</v>
      </c>
      <c r="HC21" s="164" t="s">
        <v>193</v>
      </c>
      <c r="HD21" s="164" t="s">
        <v>193</v>
      </c>
      <c r="HE21" s="164" t="s">
        <v>193</v>
      </c>
      <c r="HF21" s="164" t="s">
        <v>193</v>
      </c>
      <c r="HG21" s="164" t="s">
        <v>193</v>
      </c>
      <c r="HH21" s="164" t="s">
        <v>193</v>
      </c>
      <c r="HI21" s="164" t="s">
        <v>193</v>
      </c>
      <c r="HJ21" s="164" t="s">
        <v>193</v>
      </c>
      <c r="HK21" s="164" t="s">
        <v>193</v>
      </c>
      <c r="HL21" s="164" t="s">
        <v>193</v>
      </c>
      <c r="HM21" s="164" t="s">
        <v>193</v>
      </c>
      <c r="HN21" s="164" t="s">
        <v>193</v>
      </c>
      <c r="HO21" s="164" t="s">
        <v>193</v>
      </c>
      <c r="HP21" s="164" t="s">
        <v>193</v>
      </c>
      <c r="HQ21" s="164" t="s">
        <v>193</v>
      </c>
      <c r="HR21" s="164" t="s">
        <v>193</v>
      </c>
      <c r="HS21" s="164" t="s">
        <v>193</v>
      </c>
      <c r="HT21" s="164" t="s">
        <v>193</v>
      </c>
      <c r="HU21" s="164" t="s">
        <v>193</v>
      </c>
      <c r="HV21" s="164" t="s">
        <v>109</v>
      </c>
      <c r="HW21" s="164" t="s">
        <v>109</v>
      </c>
      <c r="HX21" s="164" t="s">
        <v>109</v>
      </c>
      <c r="HY21" s="164" t="s">
        <v>506</v>
      </c>
      <c r="HZ21" s="164" t="s">
        <v>797</v>
      </c>
      <c r="IA21" s="164" t="s">
        <v>218</v>
      </c>
      <c r="IB21" s="164" t="s">
        <v>793</v>
      </c>
      <c r="IC21" s="164" t="s">
        <v>193</v>
      </c>
      <c r="ID21" s="164" t="s">
        <v>193</v>
      </c>
      <c r="IE21" s="164" t="s">
        <v>193</v>
      </c>
      <c r="IF21" s="164" t="s">
        <v>193</v>
      </c>
      <c r="IG21" s="164" t="s">
        <v>193</v>
      </c>
      <c r="IH21" s="164" t="s">
        <v>193</v>
      </c>
      <c r="II21" s="164" t="s">
        <v>193</v>
      </c>
      <c r="IJ21" s="164" t="s">
        <v>193</v>
      </c>
      <c r="IK21" s="164" t="s">
        <v>193</v>
      </c>
      <c r="IL21" s="164" t="s">
        <v>193</v>
      </c>
      <c r="IM21" s="164" t="s">
        <v>193</v>
      </c>
      <c r="IN21" s="164" t="s">
        <v>193</v>
      </c>
      <c r="IO21" s="164" t="s">
        <v>193</v>
      </c>
      <c r="IP21" s="164" t="s">
        <v>193</v>
      </c>
      <c r="IQ21" s="164" t="s">
        <v>193</v>
      </c>
      <c r="IR21" s="164" t="s">
        <v>193</v>
      </c>
      <c r="IS21" s="164" t="s">
        <v>193</v>
      </c>
      <c r="IT21" s="164" t="s">
        <v>193</v>
      </c>
      <c r="IU21" s="164" t="s">
        <v>193</v>
      </c>
      <c r="IV21" s="164" t="s">
        <v>193</v>
      </c>
      <c r="IW21" s="164" t="s">
        <v>193</v>
      </c>
      <c r="IX21" s="164" t="s">
        <v>193</v>
      </c>
      <c r="IY21" s="164" t="s">
        <v>193</v>
      </c>
      <c r="IZ21" s="164" t="s">
        <v>193</v>
      </c>
      <c r="JA21" s="164" t="s">
        <v>193</v>
      </c>
      <c r="JB21" s="164" t="s">
        <v>193</v>
      </c>
      <c r="JC21" s="164" t="s">
        <v>193</v>
      </c>
      <c r="JD21" s="164" t="s">
        <v>193</v>
      </c>
      <c r="JE21" s="164" t="s">
        <v>193</v>
      </c>
      <c r="JF21" s="164" t="s">
        <v>193</v>
      </c>
      <c r="JG21" s="164" t="s">
        <v>193</v>
      </c>
      <c r="JH21" s="164" t="s">
        <v>193</v>
      </c>
      <c r="JI21" s="164" t="s">
        <v>193</v>
      </c>
      <c r="JJ21" s="164" t="s">
        <v>193</v>
      </c>
      <c r="JK21" s="164" t="s">
        <v>193</v>
      </c>
      <c r="JL21" s="164" t="s">
        <v>193</v>
      </c>
      <c r="JM21" s="164" t="s">
        <v>193</v>
      </c>
      <c r="JN21" s="164" t="s">
        <v>193</v>
      </c>
      <c r="JO21" s="164" t="s">
        <v>193</v>
      </c>
      <c r="JP21" s="164" t="s">
        <v>193</v>
      </c>
      <c r="JQ21" s="164" t="s">
        <v>193</v>
      </c>
      <c r="JR21" s="166"/>
      <c r="JS21" s="166"/>
      <c r="JT21" s="166"/>
      <c r="JU21" s="166"/>
      <c r="JV21" s="166"/>
      <c r="JW21" s="164" t="s">
        <v>193</v>
      </c>
      <c r="JX21" s="164" t="s">
        <v>193</v>
      </c>
      <c r="JY21" s="164">
        <v>188279022</v>
      </c>
      <c r="JZ21" s="164" t="s">
        <v>3569</v>
      </c>
      <c r="KA21" s="164" t="s">
        <v>3570</v>
      </c>
      <c r="KB21" s="164" t="s">
        <v>193</v>
      </c>
      <c r="KC21" s="164" t="s">
        <v>705</v>
      </c>
      <c r="KD21" s="164" t="s">
        <v>706</v>
      </c>
      <c r="KE21" s="164" t="s">
        <v>621</v>
      </c>
      <c r="KF21" s="164" t="s">
        <v>193</v>
      </c>
      <c r="KG21" s="164">
        <v>20</v>
      </c>
    </row>
    <row r="22" spans="1:293" x14ac:dyDescent="0.25">
      <c r="A22" s="164" t="s">
        <v>3571</v>
      </c>
      <c r="B22" s="164" t="s">
        <v>3572</v>
      </c>
      <c r="C22" s="164" t="s">
        <v>3548</v>
      </c>
      <c r="D22" s="164" t="s">
        <v>193</v>
      </c>
      <c r="E22" s="166"/>
      <c r="F22" s="164" t="s">
        <v>193</v>
      </c>
      <c r="G22" s="164">
        <v>0</v>
      </c>
      <c r="H22" s="164" t="s">
        <v>3548</v>
      </c>
      <c r="I22" s="164" t="s">
        <v>627</v>
      </c>
      <c r="J22" s="164" t="s">
        <v>193</v>
      </c>
      <c r="K22" s="164" t="s">
        <v>628</v>
      </c>
      <c r="L22" s="164" t="s">
        <v>627</v>
      </c>
      <c r="M22" s="164" t="s">
        <v>627</v>
      </c>
      <c r="N22" s="164" t="s">
        <v>634</v>
      </c>
      <c r="O22" s="164" t="s">
        <v>193</v>
      </c>
      <c r="P22" s="164" t="s">
        <v>668</v>
      </c>
      <c r="Q22" s="164" t="s">
        <v>634</v>
      </c>
      <c r="R22" s="164" t="s">
        <v>634</v>
      </c>
      <c r="S22" s="164" t="s">
        <v>506</v>
      </c>
      <c r="T22" s="164" t="s">
        <v>220</v>
      </c>
      <c r="U22" s="164" t="s">
        <v>210</v>
      </c>
      <c r="V22" s="164" t="s">
        <v>220</v>
      </c>
      <c r="W22" s="164" t="s">
        <v>235</v>
      </c>
      <c r="X22" s="164" t="s">
        <v>234</v>
      </c>
      <c r="Y22" s="164" t="s">
        <v>235</v>
      </c>
      <c r="Z22" s="164" t="s">
        <v>3549</v>
      </c>
      <c r="AA22" s="164" t="s">
        <v>193</v>
      </c>
      <c r="AB22" s="164" t="s">
        <v>631</v>
      </c>
      <c r="AC22" s="164" t="s">
        <v>3549</v>
      </c>
      <c r="AD22" s="164" t="s">
        <v>3549</v>
      </c>
      <c r="AE22" s="164" t="s">
        <v>630</v>
      </c>
      <c r="AF22" s="164" t="s">
        <v>193</v>
      </c>
      <c r="AG22" s="164" t="s">
        <v>631</v>
      </c>
      <c r="AH22" s="164" t="s">
        <v>630</v>
      </c>
      <c r="AI22" s="164" t="s">
        <v>630</v>
      </c>
      <c r="AJ22" s="164" t="s">
        <v>494</v>
      </c>
      <c r="AK22" s="164" t="s">
        <v>495</v>
      </c>
      <c r="AL22" s="164" t="s">
        <v>109</v>
      </c>
      <c r="AM22" s="164" t="s">
        <v>193</v>
      </c>
      <c r="AN22" s="164" t="s">
        <v>109</v>
      </c>
      <c r="AO22" s="164" t="s">
        <v>193</v>
      </c>
      <c r="AP22" s="164" t="s">
        <v>496</v>
      </c>
      <c r="AQ22" s="166"/>
      <c r="AR22" s="166"/>
      <c r="AS22" s="164" t="s">
        <v>502</v>
      </c>
      <c r="AT22" s="164" t="s">
        <v>193</v>
      </c>
      <c r="AU22" s="164" t="s">
        <v>707</v>
      </c>
      <c r="AV22" s="164">
        <v>0</v>
      </c>
      <c r="AW22" s="164">
        <v>1</v>
      </c>
      <c r="AX22" s="164">
        <v>0</v>
      </c>
      <c r="AY22" s="164" t="s">
        <v>130</v>
      </c>
      <c r="AZ22" s="164" t="s">
        <v>772</v>
      </c>
      <c r="BA22" s="164" t="s">
        <v>112</v>
      </c>
      <c r="BB22" s="164">
        <v>1</v>
      </c>
      <c r="BC22" s="164">
        <v>0</v>
      </c>
      <c r="BD22" s="164">
        <v>0</v>
      </c>
      <c r="BE22" s="164">
        <v>0</v>
      </c>
      <c r="BF22" s="164">
        <v>0</v>
      </c>
      <c r="BG22" s="164">
        <v>0</v>
      </c>
      <c r="BH22" s="164">
        <v>0</v>
      </c>
      <c r="BI22" s="164">
        <v>0</v>
      </c>
      <c r="BJ22" s="164">
        <v>0</v>
      </c>
      <c r="BK22" s="164">
        <v>0</v>
      </c>
      <c r="BL22" s="164" t="s">
        <v>193</v>
      </c>
      <c r="BM22" s="164" t="s">
        <v>113</v>
      </c>
      <c r="BN22" s="164" t="s">
        <v>498</v>
      </c>
      <c r="BO22" s="164" t="s">
        <v>193</v>
      </c>
      <c r="BP22" s="164" t="s">
        <v>193</v>
      </c>
      <c r="BQ22" s="164" t="s">
        <v>193</v>
      </c>
      <c r="BR22" s="164" t="s">
        <v>193</v>
      </c>
      <c r="BS22" s="164" t="s">
        <v>193</v>
      </c>
      <c r="BT22" s="164" t="s">
        <v>193</v>
      </c>
      <c r="BU22" s="164" t="s">
        <v>193</v>
      </c>
      <c r="BV22" s="164" t="s">
        <v>193</v>
      </c>
      <c r="BW22" s="164" t="s">
        <v>193</v>
      </c>
      <c r="BX22" s="164" t="s">
        <v>193</v>
      </c>
      <c r="BY22" s="164" t="s">
        <v>193</v>
      </c>
      <c r="BZ22" s="164" t="s">
        <v>193</v>
      </c>
      <c r="CA22" s="164" t="s">
        <v>193</v>
      </c>
      <c r="CB22" s="164" t="s">
        <v>193</v>
      </c>
      <c r="CC22" s="164" t="s">
        <v>193</v>
      </c>
      <c r="CD22" s="164" t="s">
        <v>193</v>
      </c>
      <c r="CE22" s="164" t="s">
        <v>193</v>
      </c>
      <c r="CF22" s="164" t="s">
        <v>193</v>
      </c>
      <c r="CG22" s="164" t="s">
        <v>193</v>
      </c>
      <c r="CH22" s="164" t="s">
        <v>193</v>
      </c>
      <c r="CI22" s="164" t="s">
        <v>193</v>
      </c>
      <c r="CJ22" s="164" t="s">
        <v>193</v>
      </c>
      <c r="CK22" s="164" t="s">
        <v>193</v>
      </c>
      <c r="CL22" s="164" t="s">
        <v>193</v>
      </c>
      <c r="CM22" s="164" t="s">
        <v>193</v>
      </c>
      <c r="CN22" s="164" t="s">
        <v>193</v>
      </c>
      <c r="CO22" s="164" t="s">
        <v>193</v>
      </c>
      <c r="CP22" s="164" t="s">
        <v>193</v>
      </c>
      <c r="CQ22" s="164" t="s">
        <v>193</v>
      </c>
      <c r="CR22" s="164" t="s">
        <v>193</v>
      </c>
      <c r="CS22" s="164" t="s">
        <v>193</v>
      </c>
      <c r="CT22" s="164" t="s">
        <v>193</v>
      </c>
      <c r="CU22" s="164" t="s">
        <v>193</v>
      </c>
      <c r="CV22" s="164" t="s">
        <v>193</v>
      </c>
      <c r="CW22" s="164" t="s">
        <v>193</v>
      </c>
      <c r="CX22" s="164" t="s">
        <v>193</v>
      </c>
      <c r="CY22" s="164" t="s">
        <v>193</v>
      </c>
      <c r="CZ22" s="164" t="s">
        <v>193</v>
      </c>
      <c r="DA22" s="164" t="s">
        <v>193</v>
      </c>
      <c r="DB22" s="164" t="s">
        <v>193</v>
      </c>
      <c r="DC22" s="164" t="s">
        <v>193</v>
      </c>
      <c r="DD22" s="164" t="s">
        <v>193</v>
      </c>
      <c r="DE22" s="164" t="s">
        <v>193</v>
      </c>
      <c r="DF22" s="164" t="s">
        <v>193</v>
      </c>
      <c r="DG22" s="164" t="s">
        <v>193</v>
      </c>
      <c r="DH22" s="164" t="s">
        <v>193</v>
      </c>
      <c r="DI22" s="164" t="s">
        <v>193</v>
      </c>
      <c r="DJ22" s="164" t="s">
        <v>193</v>
      </c>
      <c r="DK22" s="164" t="s">
        <v>193</v>
      </c>
      <c r="DL22" s="164" t="s">
        <v>193</v>
      </c>
      <c r="DM22" s="164" t="s">
        <v>193</v>
      </c>
      <c r="DN22" s="164" t="s">
        <v>193</v>
      </c>
      <c r="DO22" s="164" t="s">
        <v>193</v>
      </c>
      <c r="DP22" s="164" t="s">
        <v>193</v>
      </c>
      <c r="DQ22" s="164" t="s">
        <v>193</v>
      </c>
      <c r="DR22" s="164" t="s">
        <v>193</v>
      </c>
      <c r="DS22" s="164" t="s">
        <v>193</v>
      </c>
      <c r="DT22" s="164" t="s">
        <v>193</v>
      </c>
      <c r="DU22" s="164" t="s">
        <v>193</v>
      </c>
      <c r="DV22" s="164" t="s">
        <v>193</v>
      </c>
      <c r="DW22" s="164" t="s">
        <v>193</v>
      </c>
      <c r="DX22" s="164" t="s">
        <v>193</v>
      </c>
      <c r="DY22" s="164" t="s">
        <v>193</v>
      </c>
      <c r="DZ22" s="164" t="s">
        <v>193</v>
      </c>
      <c r="EA22" s="164" t="s">
        <v>193</v>
      </c>
      <c r="EB22" s="164" t="s">
        <v>193</v>
      </c>
      <c r="EC22" s="164" t="s">
        <v>193</v>
      </c>
      <c r="ED22" s="164" t="s">
        <v>193</v>
      </c>
      <c r="EE22" s="164" t="s">
        <v>193</v>
      </c>
      <c r="EF22" s="164" t="s">
        <v>193</v>
      </c>
      <c r="EG22" s="164" t="s">
        <v>193</v>
      </c>
      <c r="EH22" s="164" t="s">
        <v>193</v>
      </c>
      <c r="EI22" s="164" t="s">
        <v>193</v>
      </c>
      <c r="EJ22" s="164" t="s">
        <v>3573</v>
      </c>
      <c r="EK22" s="164">
        <v>1</v>
      </c>
      <c r="EL22" s="164">
        <v>1</v>
      </c>
      <c r="EM22" s="164">
        <v>1</v>
      </c>
      <c r="EN22" s="164">
        <v>1</v>
      </c>
      <c r="EO22" s="164">
        <v>1</v>
      </c>
      <c r="EP22" s="164">
        <v>0</v>
      </c>
      <c r="EQ22" s="164">
        <v>1</v>
      </c>
      <c r="ER22" s="164">
        <v>1</v>
      </c>
      <c r="ES22" s="164">
        <v>0</v>
      </c>
      <c r="ET22" s="164" t="s">
        <v>114</v>
      </c>
      <c r="EU22" s="164" t="s">
        <v>193</v>
      </c>
      <c r="EV22" s="164" t="s">
        <v>193</v>
      </c>
      <c r="EW22" s="164">
        <v>150</v>
      </c>
      <c r="EX22" s="164">
        <v>30</v>
      </c>
      <c r="EY22" s="164">
        <v>15</v>
      </c>
      <c r="EZ22" s="164">
        <v>15</v>
      </c>
      <c r="FA22" s="164" t="s">
        <v>114</v>
      </c>
      <c r="FB22" s="164">
        <v>25</v>
      </c>
      <c r="FC22" s="164" t="s">
        <v>109</v>
      </c>
      <c r="FD22" s="164">
        <v>30</v>
      </c>
      <c r="FE22" s="164" t="s">
        <v>109</v>
      </c>
      <c r="FF22" s="164" t="s">
        <v>193</v>
      </c>
      <c r="FG22" s="164" t="s">
        <v>193</v>
      </c>
      <c r="FH22" s="164" t="s">
        <v>193</v>
      </c>
      <c r="FI22" s="164" t="s">
        <v>193</v>
      </c>
      <c r="FJ22" s="164" t="s">
        <v>193</v>
      </c>
      <c r="FK22" s="164" t="s">
        <v>193</v>
      </c>
      <c r="FL22" s="164" t="s">
        <v>193</v>
      </c>
      <c r="FM22" s="164" t="s">
        <v>193</v>
      </c>
      <c r="FN22" s="164" t="s">
        <v>193</v>
      </c>
      <c r="FO22" s="164" t="s">
        <v>193</v>
      </c>
      <c r="FP22" s="164" t="s">
        <v>193</v>
      </c>
      <c r="FQ22" s="164" t="s">
        <v>109</v>
      </c>
      <c r="FR22" s="164">
        <v>30</v>
      </c>
      <c r="FS22" s="164" t="s">
        <v>193</v>
      </c>
      <c r="FT22" s="164" t="s">
        <v>193</v>
      </c>
      <c r="FU22" s="164">
        <v>30</v>
      </c>
      <c r="FV22" s="164" t="s">
        <v>132</v>
      </c>
      <c r="FW22" s="164" t="s">
        <v>114</v>
      </c>
      <c r="FX22" s="164" t="s">
        <v>193</v>
      </c>
      <c r="FY22" s="164">
        <v>150</v>
      </c>
      <c r="FZ22" s="164">
        <v>100</v>
      </c>
      <c r="GA22" s="164">
        <v>56.6666666666666</v>
      </c>
      <c r="GB22" s="164" t="s">
        <v>109</v>
      </c>
      <c r="GC22" s="164" t="s">
        <v>109</v>
      </c>
      <c r="GD22" s="164">
        <v>75</v>
      </c>
      <c r="GE22" s="164" t="s">
        <v>193</v>
      </c>
      <c r="GF22" s="164" t="s">
        <v>193</v>
      </c>
      <c r="GG22" s="164" t="s">
        <v>193</v>
      </c>
      <c r="GH22" s="164">
        <v>75</v>
      </c>
      <c r="GI22" s="164" t="s">
        <v>109</v>
      </c>
      <c r="GJ22" s="164" t="s">
        <v>109</v>
      </c>
      <c r="GK22" s="164" t="s">
        <v>193</v>
      </c>
      <c r="GL22" s="164">
        <v>5</v>
      </c>
      <c r="GM22" s="164" t="s">
        <v>193</v>
      </c>
      <c r="GN22" s="164" t="s">
        <v>193</v>
      </c>
      <c r="GO22" s="164" t="s">
        <v>193</v>
      </c>
      <c r="GP22" s="164" t="s">
        <v>193</v>
      </c>
      <c r="GQ22" s="164" t="s">
        <v>193</v>
      </c>
      <c r="GR22" s="164" t="s">
        <v>193</v>
      </c>
      <c r="GS22" s="164" t="s">
        <v>109</v>
      </c>
      <c r="GT22" s="164" t="s">
        <v>156</v>
      </c>
      <c r="GU22" s="164">
        <v>5</v>
      </c>
      <c r="GV22" s="164" t="s">
        <v>114</v>
      </c>
      <c r="GW22" s="164" t="s">
        <v>193</v>
      </c>
      <c r="GX22" s="164" t="s">
        <v>193</v>
      </c>
      <c r="GY22" s="164" t="s">
        <v>193</v>
      </c>
      <c r="GZ22" s="164" t="s">
        <v>193</v>
      </c>
      <c r="HA22" s="164" t="s">
        <v>193</v>
      </c>
      <c r="HB22" s="164" t="s">
        <v>193</v>
      </c>
      <c r="HC22" s="164" t="s">
        <v>193</v>
      </c>
      <c r="HD22" s="164" t="s">
        <v>193</v>
      </c>
      <c r="HE22" s="164" t="s">
        <v>193</v>
      </c>
      <c r="HF22" s="164" t="s">
        <v>193</v>
      </c>
      <c r="HG22" s="164" t="s">
        <v>193</v>
      </c>
      <c r="HH22" s="164" t="s">
        <v>193</v>
      </c>
      <c r="HI22" s="164" t="s">
        <v>193</v>
      </c>
      <c r="HJ22" s="164" t="s">
        <v>193</v>
      </c>
      <c r="HK22" s="164" t="s">
        <v>193</v>
      </c>
      <c r="HL22" s="164" t="s">
        <v>193</v>
      </c>
      <c r="HM22" s="164" t="s">
        <v>193</v>
      </c>
      <c r="HN22" s="164" t="s">
        <v>193</v>
      </c>
      <c r="HO22" s="164" t="s">
        <v>193</v>
      </c>
      <c r="HP22" s="164" t="s">
        <v>193</v>
      </c>
      <c r="HQ22" s="164" t="s">
        <v>193</v>
      </c>
      <c r="HR22" s="164" t="s">
        <v>193</v>
      </c>
      <c r="HS22" s="164" t="s">
        <v>193</v>
      </c>
      <c r="HT22" s="164" t="s">
        <v>193</v>
      </c>
      <c r="HU22" s="164" t="s">
        <v>193</v>
      </c>
      <c r="HV22" s="164" t="s">
        <v>109</v>
      </c>
      <c r="HW22" s="164" t="s">
        <v>109</v>
      </c>
      <c r="HX22" s="164" t="s">
        <v>109</v>
      </c>
      <c r="HY22" s="164" t="s">
        <v>506</v>
      </c>
      <c r="HZ22" s="164" t="s">
        <v>797</v>
      </c>
      <c r="IA22" s="164" t="s">
        <v>218</v>
      </c>
      <c r="IB22" s="164" t="s">
        <v>793</v>
      </c>
      <c r="IC22" s="164" t="s">
        <v>193</v>
      </c>
      <c r="ID22" s="164" t="s">
        <v>193</v>
      </c>
      <c r="IE22" s="164" t="s">
        <v>193</v>
      </c>
      <c r="IF22" s="164" t="s">
        <v>193</v>
      </c>
      <c r="IG22" s="164" t="s">
        <v>193</v>
      </c>
      <c r="IH22" s="164" t="s">
        <v>193</v>
      </c>
      <c r="II22" s="164" t="s">
        <v>193</v>
      </c>
      <c r="IJ22" s="164" t="s">
        <v>193</v>
      </c>
      <c r="IK22" s="164" t="s">
        <v>193</v>
      </c>
      <c r="IL22" s="164" t="s">
        <v>193</v>
      </c>
      <c r="IM22" s="164" t="s">
        <v>193</v>
      </c>
      <c r="IN22" s="164" t="s">
        <v>193</v>
      </c>
      <c r="IO22" s="164" t="s">
        <v>193</v>
      </c>
      <c r="IP22" s="164" t="s">
        <v>193</v>
      </c>
      <c r="IQ22" s="164" t="s">
        <v>193</v>
      </c>
      <c r="IR22" s="164" t="s">
        <v>193</v>
      </c>
      <c r="IS22" s="164" t="s">
        <v>193</v>
      </c>
      <c r="IT22" s="164" t="s">
        <v>193</v>
      </c>
      <c r="IU22" s="164" t="s">
        <v>193</v>
      </c>
      <c r="IV22" s="164" t="s">
        <v>193</v>
      </c>
      <c r="IW22" s="164" t="s">
        <v>193</v>
      </c>
      <c r="IX22" s="164" t="s">
        <v>193</v>
      </c>
      <c r="IY22" s="164" t="s">
        <v>193</v>
      </c>
      <c r="IZ22" s="164" t="s">
        <v>193</v>
      </c>
      <c r="JA22" s="164" t="s">
        <v>193</v>
      </c>
      <c r="JB22" s="164" t="s">
        <v>193</v>
      </c>
      <c r="JC22" s="164" t="s">
        <v>193</v>
      </c>
      <c r="JD22" s="164" t="s">
        <v>193</v>
      </c>
      <c r="JE22" s="164" t="s">
        <v>193</v>
      </c>
      <c r="JF22" s="164" t="s">
        <v>193</v>
      </c>
      <c r="JG22" s="164" t="s">
        <v>193</v>
      </c>
      <c r="JH22" s="164" t="s">
        <v>193</v>
      </c>
      <c r="JI22" s="164" t="s">
        <v>193</v>
      </c>
      <c r="JJ22" s="164" t="s">
        <v>193</v>
      </c>
      <c r="JK22" s="164" t="s">
        <v>193</v>
      </c>
      <c r="JL22" s="164" t="s">
        <v>193</v>
      </c>
      <c r="JM22" s="164" t="s">
        <v>193</v>
      </c>
      <c r="JN22" s="164" t="s">
        <v>193</v>
      </c>
      <c r="JO22" s="164" t="s">
        <v>193</v>
      </c>
      <c r="JP22" s="164" t="s">
        <v>193</v>
      </c>
      <c r="JQ22" s="164" t="s">
        <v>193</v>
      </c>
      <c r="JR22" s="166"/>
      <c r="JS22" s="166"/>
      <c r="JT22" s="166"/>
      <c r="JU22" s="166"/>
      <c r="JV22" s="166"/>
      <c r="JW22" s="164" t="s">
        <v>193</v>
      </c>
      <c r="JX22" s="164" t="s">
        <v>193</v>
      </c>
      <c r="JY22" s="164">
        <v>188279028</v>
      </c>
      <c r="JZ22" s="164" t="s">
        <v>3574</v>
      </c>
      <c r="KA22" s="164" t="s">
        <v>3575</v>
      </c>
      <c r="KB22" s="164" t="s">
        <v>193</v>
      </c>
      <c r="KC22" s="164" t="s">
        <v>705</v>
      </c>
      <c r="KD22" s="164" t="s">
        <v>706</v>
      </c>
      <c r="KE22" s="164" t="s">
        <v>621</v>
      </c>
      <c r="KF22" s="164" t="s">
        <v>193</v>
      </c>
      <c r="KG22" s="164">
        <v>21</v>
      </c>
    </row>
    <row r="23" spans="1:293" x14ac:dyDescent="0.25">
      <c r="A23" s="164" t="s">
        <v>3576</v>
      </c>
      <c r="B23" s="164" t="s">
        <v>3577</v>
      </c>
      <c r="C23" s="164" t="s">
        <v>3548</v>
      </c>
      <c r="D23" s="164" t="s">
        <v>193</v>
      </c>
      <c r="E23" s="166"/>
      <c r="F23" s="164" t="s">
        <v>193</v>
      </c>
      <c r="G23" s="164">
        <v>0</v>
      </c>
      <c r="H23" s="164" t="s">
        <v>3548</v>
      </c>
      <c r="I23" s="164" t="s">
        <v>627</v>
      </c>
      <c r="J23" s="164" t="s">
        <v>193</v>
      </c>
      <c r="K23" s="164" t="s">
        <v>628</v>
      </c>
      <c r="L23" s="164" t="s">
        <v>627</v>
      </c>
      <c r="M23" s="164" t="s">
        <v>627</v>
      </c>
      <c r="N23" s="164" t="s">
        <v>634</v>
      </c>
      <c r="O23" s="164" t="s">
        <v>193</v>
      </c>
      <c r="P23" s="164" t="s">
        <v>668</v>
      </c>
      <c r="Q23" s="164" t="s">
        <v>634</v>
      </c>
      <c r="R23" s="164" t="s">
        <v>634</v>
      </c>
      <c r="S23" s="164" t="s">
        <v>506</v>
      </c>
      <c r="T23" s="164" t="s">
        <v>220</v>
      </c>
      <c r="U23" s="164" t="s">
        <v>210</v>
      </c>
      <c r="V23" s="164" t="s">
        <v>220</v>
      </c>
      <c r="W23" s="164" t="s">
        <v>235</v>
      </c>
      <c r="X23" s="164" t="s">
        <v>234</v>
      </c>
      <c r="Y23" s="164" t="s">
        <v>235</v>
      </c>
      <c r="Z23" s="164" t="s">
        <v>3549</v>
      </c>
      <c r="AA23" s="164" t="s">
        <v>193</v>
      </c>
      <c r="AB23" s="164" t="s">
        <v>631</v>
      </c>
      <c r="AC23" s="164" t="s">
        <v>3549</v>
      </c>
      <c r="AD23" s="164" t="s">
        <v>3549</v>
      </c>
      <c r="AE23" s="164" t="s">
        <v>630</v>
      </c>
      <c r="AF23" s="164" t="s">
        <v>193</v>
      </c>
      <c r="AG23" s="164" t="s">
        <v>631</v>
      </c>
      <c r="AH23" s="164" t="s">
        <v>630</v>
      </c>
      <c r="AI23" s="164" t="s">
        <v>630</v>
      </c>
      <c r="AJ23" s="164" t="s">
        <v>494</v>
      </c>
      <c r="AK23" s="164" t="s">
        <v>495</v>
      </c>
      <c r="AL23" s="164" t="s">
        <v>109</v>
      </c>
      <c r="AM23" s="164" t="s">
        <v>193</v>
      </c>
      <c r="AN23" s="164" t="s">
        <v>109</v>
      </c>
      <c r="AO23" s="164" t="s">
        <v>193</v>
      </c>
      <c r="AP23" s="164" t="s">
        <v>496</v>
      </c>
      <c r="AQ23" s="166"/>
      <c r="AR23" s="166"/>
      <c r="AS23" s="164" t="s">
        <v>502</v>
      </c>
      <c r="AT23" s="164" t="s">
        <v>193</v>
      </c>
      <c r="AU23" s="164" t="s">
        <v>707</v>
      </c>
      <c r="AV23" s="164">
        <v>0</v>
      </c>
      <c r="AW23" s="164">
        <v>1</v>
      </c>
      <c r="AX23" s="164">
        <v>0</v>
      </c>
      <c r="AY23" s="164" t="s">
        <v>130</v>
      </c>
      <c r="AZ23" s="164" t="s">
        <v>772</v>
      </c>
      <c r="BA23" s="164" t="s">
        <v>112</v>
      </c>
      <c r="BB23" s="164">
        <v>1</v>
      </c>
      <c r="BC23" s="164">
        <v>0</v>
      </c>
      <c r="BD23" s="164">
        <v>0</v>
      </c>
      <c r="BE23" s="164">
        <v>0</v>
      </c>
      <c r="BF23" s="164">
        <v>0</v>
      </c>
      <c r="BG23" s="164">
        <v>0</v>
      </c>
      <c r="BH23" s="164">
        <v>0</v>
      </c>
      <c r="BI23" s="164">
        <v>0</v>
      </c>
      <c r="BJ23" s="164">
        <v>0</v>
      </c>
      <c r="BK23" s="164">
        <v>0</v>
      </c>
      <c r="BL23" s="164" t="s">
        <v>193</v>
      </c>
      <c r="BM23" s="164" t="s">
        <v>142</v>
      </c>
      <c r="BN23" s="164" t="s">
        <v>498</v>
      </c>
      <c r="BO23" s="164" t="s">
        <v>193</v>
      </c>
      <c r="BP23" s="164" t="s">
        <v>193</v>
      </c>
      <c r="BQ23" s="164" t="s">
        <v>193</v>
      </c>
      <c r="BR23" s="164" t="s">
        <v>193</v>
      </c>
      <c r="BS23" s="164" t="s">
        <v>193</v>
      </c>
      <c r="BT23" s="164" t="s">
        <v>193</v>
      </c>
      <c r="BU23" s="164" t="s">
        <v>193</v>
      </c>
      <c r="BV23" s="164" t="s">
        <v>193</v>
      </c>
      <c r="BW23" s="164" t="s">
        <v>193</v>
      </c>
      <c r="BX23" s="164" t="s">
        <v>193</v>
      </c>
      <c r="BY23" s="164" t="s">
        <v>193</v>
      </c>
      <c r="BZ23" s="164" t="s">
        <v>193</v>
      </c>
      <c r="CA23" s="164" t="s">
        <v>193</v>
      </c>
      <c r="CB23" s="164" t="s">
        <v>193</v>
      </c>
      <c r="CC23" s="164" t="s">
        <v>193</v>
      </c>
      <c r="CD23" s="164" t="s">
        <v>193</v>
      </c>
      <c r="CE23" s="164" t="s">
        <v>193</v>
      </c>
      <c r="CF23" s="164" t="s">
        <v>193</v>
      </c>
      <c r="CG23" s="164" t="s">
        <v>193</v>
      </c>
      <c r="CH23" s="164" t="s">
        <v>193</v>
      </c>
      <c r="CI23" s="164" t="s">
        <v>193</v>
      </c>
      <c r="CJ23" s="164" t="s">
        <v>193</v>
      </c>
      <c r="CK23" s="164" t="s">
        <v>193</v>
      </c>
      <c r="CL23" s="164" t="s">
        <v>193</v>
      </c>
      <c r="CM23" s="164" t="s">
        <v>193</v>
      </c>
      <c r="CN23" s="164" t="s">
        <v>193</v>
      </c>
      <c r="CO23" s="164" t="s">
        <v>193</v>
      </c>
      <c r="CP23" s="164" t="s">
        <v>193</v>
      </c>
      <c r="CQ23" s="164" t="s">
        <v>193</v>
      </c>
      <c r="CR23" s="164" t="s">
        <v>193</v>
      </c>
      <c r="CS23" s="164" t="s">
        <v>193</v>
      </c>
      <c r="CT23" s="164" t="s">
        <v>193</v>
      </c>
      <c r="CU23" s="164" t="s">
        <v>193</v>
      </c>
      <c r="CV23" s="164" t="s">
        <v>193</v>
      </c>
      <c r="CW23" s="164" t="s">
        <v>193</v>
      </c>
      <c r="CX23" s="164" t="s">
        <v>193</v>
      </c>
      <c r="CY23" s="164" t="s">
        <v>193</v>
      </c>
      <c r="CZ23" s="164" t="s">
        <v>193</v>
      </c>
      <c r="DA23" s="164" t="s">
        <v>193</v>
      </c>
      <c r="DB23" s="164" t="s">
        <v>193</v>
      </c>
      <c r="DC23" s="164" t="s">
        <v>193</v>
      </c>
      <c r="DD23" s="164" t="s">
        <v>193</v>
      </c>
      <c r="DE23" s="164" t="s">
        <v>193</v>
      </c>
      <c r="DF23" s="164" t="s">
        <v>193</v>
      </c>
      <c r="DG23" s="164" t="s">
        <v>193</v>
      </c>
      <c r="DH23" s="164" t="s">
        <v>193</v>
      </c>
      <c r="DI23" s="164" t="s">
        <v>193</v>
      </c>
      <c r="DJ23" s="164" t="s">
        <v>193</v>
      </c>
      <c r="DK23" s="164" t="s">
        <v>193</v>
      </c>
      <c r="DL23" s="164" t="s">
        <v>193</v>
      </c>
      <c r="DM23" s="164" t="s">
        <v>193</v>
      </c>
      <c r="DN23" s="164" t="s">
        <v>193</v>
      </c>
      <c r="DO23" s="164" t="s">
        <v>193</v>
      </c>
      <c r="DP23" s="164" t="s">
        <v>193</v>
      </c>
      <c r="DQ23" s="164" t="s">
        <v>193</v>
      </c>
      <c r="DR23" s="164" t="s">
        <v>193</v>
      </c>
      <c r="DS23" s="164" t="s">
        <v>193</v>
      </c>
      <c r="DT23" s="164" t="s">
        <v>193</v>
      </c>
      <c r="DU23" s="164" t="s">
        <v>193</v>
      </c>
      <c r="DV23" s="164" t="s">
        <v>193</v>
      </c>
      <c r="DW23" s="164" t="s">
        <v>193</v>
      </c>
      <c r="DX23" s="164" t="s">
        <v>193</v>
      </c>
      <c r="DY23" s="164" t="s">
        <v>193</v>
      </c>
      <c r="DZ23" s="164" t="s">
        <v>193</v>
      </c>
      <c r="EA23" s="164" t="s">
        <v>193</v>
      </c>
      <c r="EB23" s="164" t="s">
        <v>193</v>
      </c>
      <c r="EC23" s="164" t="s">
        <v>193</v>
      </c>
      <c r="ED23" s="164" t="s">
        <v>193</v>
      </c>
      <c r="EE23" s="164" t="s">
        <v>193</v>
      </c>
      <c r="EF23" s="164" t="s">
        <v>193</v>
      </c>
      <c r="EG23" s="164" t="s">
        <v>193</v>
      </c>
      <c r="EH23" s="164" t="s">
        <v>193</v>
      </c>
      <c r="EI23" s="164" t="s">
        <v>193</v>
      </c>
      <c r="EJ23" s="164" t="s">
        <v>3578</v>
      </c>
      <c r="EK23" s="164">
        <v>1</v>
      </c>
      <c r="EL23" s="164">
        <v>1</v>
      </c>
      <c r="EM23" s="164">
        <v>1</v>
      </c>
      <c r="EN23" s="164">
        <v>1</v>
      </c>
      <c r="EO23" s="164">
        <v>1</v>
      </c>
      <c r="EP23" s="164">
        <v>0</v>
      </c>
      <c r="EQ23" s="164">
        <v>1</v>
      </c>
      <c r="ER23" s="164">
        <v>1</v>
      </c>
      <c r="ES23" s="164">
        <v>0</v>
      </c>
      <c r="ET23" s="164" t="s">
        <v>114</v>
      </c>
      <c r="EU23" s="164" t="s">
        <v>193</v>
      </c>
      <c r="EV23" s="164" t="s">
        <v>193</v>
      </c>
      <c r="EW23" s="164">
        <v>150</v>
      </c>
      <c r="EX23" s="164">
        <v>30</v>
      </c>
      <c r="EY23" s="164">
        <v>15</v>
      </c>
      <c r="EZ23" s="164">
        <v>15</v>
      </c>
      <c r="FA23" s="164" t="s">
        <v>114</v>
      </c>
      <c r="FB23" s="164">
        <v>25</v>
      </c>
      <c r="FC23" s="164" t="s">
        <v>109</v>
      </c>
      <c r="FD23" s="164">
        <v>30</v>
      </c>
      <c r="FE23" s="164" t="s">
        <v>109</v>
      </c>
      <c r="FF23" s="164" t="s">
        <v>193</v>
      </c>
      <c r="FG23" s="164" t="s">
        <v>193</v>
      </c>
      <c r="FH23" s="164" t="s">
        <v>193</v>
      </c>
      <c r="FI23" s="164" t="s">
        <v>193</v>
      </c>
      <c r="FJ23" s="164" t="s">
        <v>193</v>
      </c>
      <c r="FK23" s="164" t="s">
        <v>193</v>
      </c>
      <c r="FL23" s="164" t="s">
        <v>193</v>
      </c>
      <c r="FM23" s="164" t="s">
        <v>193</v>
      </c>
      <c r="FN23" s="164" t="s">
        <v>193</v>
      </c>
      <c r="FO23" s="164" t="s">
        <v>193</v>
      </c>
      <c r="FP23" s="164" t="s">
        <v>193</v>
      </c>
      <c r="FQ23" s="164" t="s">
        <v>109</v>
      </c>
      <c r="FR23" s="164">
        <v>30</v>
      </c>
      <c r="FS23" s="164" t="s">
        <v>193</v>
      </c>
      <c r="FT23" s="164" t="s">
        <v>193</v>
      </c>
      <c r="FU23" s="164">
        <v>30</v>
      </c>
      <c r="FV23" s="164" t="s">
        <v>109</v>
      </c>
      <c r="FW23" s="164" t="s">
        <v>114</v>
      </c>
      <c r="FX23" s="164" t="s">
        <v>193</v>
      </c>
      <c r="FY23" s="164">
        <v>150</v>
      </c>
      <c r="FZ23" s="164">
        <v>100</v>
      </c>
      <c r="GA23" s="164">
        <v>56.6666666666666</v>
      </c>
      <c r="GB23" s="164" t="s">
        <v>109</v>
      </c>
      <c r="GC23" s="164" t="s">
        <v>109</v>
      </c>
      <c r="GD23" s="164">
        <v>75</v>
      </c>
      <c r="GE23" s="164" t="s">
        <v>193</v>
      </c>
      <c r="GF23" s="164" t="s">
        <v>193</v>
      </c>
      <c r="GG23" s="164" t="s">
        <v>193</v>
      </c>
      <c r="GH23" s="164">
        <v>75</v>
      </c>
      <c r="GI23" s="164" t="s">
        <v>109</v>
      </c>
      <c r="GJ23" s="164" t="s">
        <v>109</v>
      </c>
      <c r="GK23" s="164" t="s">
        <v>193</v>
      </c>
      <c r="GL23" s="164">
        <v>5</v>
      </c>
      <c r="GM23" s="164" t="s">
        <v>193</v>
      </c>
      <c r="GN23" s="164" t="s">
        <v>193</v>
      </c>
      <c r="GO23" s="164" t="s">
        <v>193</v>
      </c>
      <c r="GP23" s="164" t="s">
        <v>193</v>
      </c>
      <c r="GQ23" s="164" t="s">
        <v>193</v>
      </c>
      <c r="GR23" s="164" t="s">
        <v>193</v>
      </c>
      <c r="GS23" s="164" t="s">
        <v>109</v>
      </c>
      <c r="GT23" s="164" t="s">
        <v>156</v>
      </c>
      <c r="GU23" s="164">
        <v>5</v>
      </c>
      <c r="GV23" s="164" t="s">
        <v>114</v>
      </c>
      <c r="GW23" s="164" t="s">
        <v>193</v>
      </c>
      <c r="GX23" s="164" t="s">
        <v>193</v>
      </c>
      <c r="GY23" s="164" t="s">
        <v>193</v>
      </c>
      <c r="GZ23" s="164" t="s">
        <v>193</v>
      </c>
      <c r="HA23" s="164" t="s">
        <v>193</v>
      </c>
      <c r="HB23" s="164" t="s">
        <v>193</v>
      </c>
      <c r="HC23" s="164" t="s">
        <v>193</v>
      </c>
      <c r="HD23" s="164" t="s">
        <v>193</v>
      </c>
      <c r="HE23" s="164" t="s">
        <v>193</v>
      </c>
      <c r="HF23" s="164" t="s">
        <v>193</v>
      </c>
      <c r="HG23" s="164" t="s">
        <v>193</v>
      </c>
      <c r="HH23" s="164" t="s">
        <v>193</v>
      </c>
      <c r="HI23" s="164" t="s">
        <v>193</v>
      </c>
      <c r="HJ23" s="164" t="s">
        <v>193</v>
      </c>
      <c r="HK23" s="164" t="s">
        <v>193</v>
      </c>
      <c r="HL23" s="164" t="s">
        <v>193</v>
      </c>
      <c r="HM23" s="164" t="s">
        <v>193</v>
      </c>
      <c r="HN23" s="164" t="s">
        <v>193</v>
      </c>
      <c r="HO23" s="164" t="s">
        <v>193</v>
      </c>
      <c r="HP23" s="164" t="s">
        <v>193</v>
      </c>
      <c r="HQ23" s="164" t="s">
        <v>193</v>
      </c>
      <c r="HR23" s="164" t="s">
        <v>193</v>
      </c>
      <c r="HS23" s="164" t="s">
        <v>193</v>
      </c>
      <c r="HT23" s="164" t="s">
        <v>193</v>
      </c>
      <c r="HU23" s="164" t="s">
        <v>193</v>
      </c>
      <c r="HV23" s="164" t="s">
        <v>114</v>
      </c>
      <c r="HW23" s="164" t="s">
        <v>109</v>
      </c>
      <c r="HX23" s="164" t="s">
        <v>109</v>
      </c>
      <c r="HY23" s="164" t="s">
        <v>506</v>
      </c>
      <c r="HZ23" s="164" t="s">
        <v>797</v>
      </c>
      <c r="IA23" s="164" t="s">
        <v>218</v>
      </c>
      <c r="IB23" s="164" t="s">
        <v>793</v>
      </c>
      <c r="IC23" s="164" t="s">
        <v>193</v>
      </c>
      <c r="ID23" s="164" t="s">
        <v>193</v>
      </c>
      <c r="IE23" s="164" t="s">
        <v>193</v>
      </c>
      <c r="IF23" s="164" t="s">
        <v>193</v>
      </c>
      <c r="IG23" s="164" t="s">
        <v>193</v>
      </c>
      <c r="IH23" s="164" t="s">
        <v>193</v>
      </c>
      <c r="II23" s="164" t="s">
        <v>193</v>
      </c>
      <c r="IJ23" s="164" t="s">
        <v>193</v>
      </c>
      <c r="IK23" s="164" t="s">
        <v>193</v>
      </c>
      <c r="IL23" s="164" t="s">
        <v>193</v>
      </c>
      <c r="IM23" s="164" t="s">
        <v>193</v>
      </c>
      <c r="IN23" s="164" t="s">
        <v>193</v>
      </c>
      <c r="IO23" s="164" t="s">
        <v>193</v>
      </c>
      <c r="IP23" s="164" t="s">
        <v>193</v>
      </c>
      <c r="IQ23" s="164" t="s">
        <v>193</v>
      </c>
      <c r="IR23" s="164" t="s">
        <v>193</v>
      </c>
      <c r="IS23" s="164" t="s">
        <v>193</v>
      </c>
      <c r="IT23" s="164" t="s">
        <v>193</v>
      </c>
      <c r="IU23" s="164" t="s">
        <v>193</v>
      </c>
      <c r="IV23" s="164" t="s">
        <v>193</v>
      </c>
      <c r="IW23" s="164" t="s">
        <v>193</v>
      </c>
      <c r="IX23" s="164" t="s">
        <v>193</v>
      </c>
      <c r="IY23" s="164" t="s">
        <v>193</v>
      </c>
      <c r="IZ23" s="164" t="s">
        <v>193</v>
      </c>
      <c r="JA23" s="164" t="s">
        <v>193</v>
      </c>
      <c r="JB23" s="164" t="s">
        <v>193</v>
      </c>
      <c r="JC23" s="164" t="s">
        <v>193</v>
      </c>
      <c r="JD23" s="164" t="s">
        <v>193</v>
      </c>
      <c r="JE23" s="164" t="s">
        <v>193</v>
      </c>
      <c r="JF23" s="164" t="s">
        <v>193</v>
      </c>
      <c r="JG23" s="164" t="s">
        <v>193</v>
      </c>
      <c r="JH23" s="164" t="s">
        <v>193</v>
      </c>
      <c r="JI23" s="164" t="s">
        <v>193</v>
      </c>
      <c r="JJ23" s="164" t="s">
        <v>193</v>
      </c>
      <c r="JK23" s="164" t="s">
        <v>193</v>
      </c>
      <c r="JL23" s="164" t="s">
        <v>193</v>
      </c>
      <c r="JM23" s="164" t="s">
        <v>193</v>
      </c>
      <c r="JN23" s="164" t="s">
        <v>193</v>
      </c>
      <c r="JO23" s="164" t="s">
        <v>193</v>
      </c>
      <c r="JP23" s="164" t="s">
        <v>193</v>
      </c>
      <c r="JQ23" s="164" t="s">
        <v>193</v>
      </c>
      <c r="JR23" s="166"/>
      <c r="JS23" s="166"/>
      <c r="JT23" s="166"/>
      <c r="JU23" s="166"/>
      <c r="JV23" s="166"/>
      <c r="JW23" s="164" t="s">
        <v>193</v>
      </c>
      <c r="JX23" s="164" t="s">
        <v>193</v>
      </c>
      <c r="JY23" s="164">
        <v>188279043</v>
      </c>
      <c r="JZ23" s="164" t="s">
        <v>3579</v>
      </c>
      <c r="KA23" s="164" t="s">
        <v>3580</v>
      </c>
      <c r="KB23" s="164" t="s">
        <v>193</v>
      </c>
      <c r="KC23" s="164" t="s">
        <v>705</v>
      </c>
      <c r="KD23" s="164" t="s">
        <v>706</v>
      </c>
      <c r="KE23" s="164" t="s">
        <v>621</v>
      </c>
      <c r="KF23" s="164" t="s">
        <v>193</v>
      </c>
      <c r="KG23" s="164">
        <v>22</v>
      </c>
    </row>
    <row r="24" spans="1:293" x14ac:dyDescent="0.25">
      <c r="A24" s="164" t="s">
        <v>3581</v>
      </c>
      <c r="B24" s="164" t="s">
        <v>3582</v>
      </c>
      <c r="C24" s="164" t="s">
        <v>3548</v>
      </c>
      <c r="D24" s="164" t="s">
        <v>193</v>
      </c>
      <c r="E24" s="166"/>
      <c r="F24" s="164" t="s">
        <v>193</v>
      </c>
      <c r="G24" s="164">
        <v>0</v>
      </c>
      <c r="H24" s="164" t="s">
        <v>3548</v>
      </c>
      <c r="I24" s="164" t="s">
        <v>627</v>
      </c>
      <c r="J24" s="164" t="s">
        <v>193</v>
      </c>
      <c r="K24" s="164" t="s">
        <v>628</v>
      </c>
      <c r="L24" s="164" t="s">
        <v>627</v>
      </c>
      <c r="M24" s="164" t="s">
        <v>627</v>
      </c>
      <c r="N24" s="164" t="s">
        <v>634</v>
      </c>
      <c r="O24" s="164" t="s">
        <v>193</v>
      </c>
      <c r="P24" s="164" t="s">
        <v>668</v>
      </c>
      <c r="Q24" s="164" t="s">
        <v>634</v>
      </c>
      <c r="R24" s="164" t="s">
        <v>634</v>
      </c>
      <c r="S24" s="164" t="s">
        <v>506</v>
      </c>
      <c r="T24" s="164" t="s">
        <v>220</v>
      </c>
      <c r="U24" s="164" t="s">
        <v>210</v>
      </c>
      <c r="V24" s="164" t="s">
        <v>220</v>
      </c>
      <c r="W24" s="164" t="s">
        <v>235</v>
      </c>
      <c r="X24" s="164" t="s">
        <v>234</v>
      </c>
      <c r="Y24" s="164" t="s">
        <v>235</v>
      </c>
      <c r="Z24" s="164" t="s">
        <v>3549</v>
      </c>
      <c r="AA24" s="164" t="s">
        <v>193</v>
      </c>
      <c r="AB24" s="164" t="s">
        <v>631</v>
      </c>
      <c r="AC24" s="164" t="s">
        <v>3549</v>
      </c>
      <c r="AD24" s="164" t="s">
        <v>3549</v>
      </c>
      <c r="AE24" s="164" t="s">
        <v>630</v>
      </c>
      <c r="AF24" s="164" t="s">
        <v>193</v>
      </c>
      <c r="AG24" s="164" t="s">
        <v>631</v>
      </c>
      <c r="AH24" s="164" t="s">
        <v>630</v>
      </c>
      <c r="AI24" s="164" t="s">
        <v>630</v>
      </c>
      <c r="AJ24" s="164" t="s">
        <v>494</v>
      </c>
      <c r="AK24" s="164" t="s">
        <v>495</v>
      </c>
      <c r="AL24" s="164" t="s">
        <v>109</v>
      </c>
      <c r="AM24" s="164" t="s">
        <v>193</v>
      </c>
      <c r="AN24" s="164" t="s">
        <v>109</v>
      </c>
      <c r="AO24" s="164" t="s">
        <v>193</v>
      </c>
      <c r="AP24" s="164" t="s">
        <v>496</v>
      </c>
      <c r="AQ24" s="166"/>
      <c r="AR24" s="166"/>
      <c r="AS24" s="164" t="s">
        <v>502</v>
      </c>
      <c r="AT24" s="164" t="s">
        <v>193</v>
      </c>
      <c r="AU24" s="164" t="s">
        <v>707</v>
      </c>
      <c r="AV24" s="164">
        <v>0</v>
      </c>
      <c r="AW24" s="164">
        <v>1</v>
      </c>
      <c r="AX24" s="164">
        <v>0</v>
      </c>
      <c r="AY24" s="164" t="s">
        <v>130</v>
      </c>
      <c r="AZ24" s="164" t="s">
        <v>772</v>
      </c>
      <c r="BA24" s="164" t="s">
        <v>112</v>
      </c>
      <c r="BB24" s="164">
        <v>1</v>
      </c>
      <c r="BC24" s="164">
        <v>0</v>
      </c>
      <c r="BD24" s="164">
        <v>0</v>
      </c>
      <c r="BE24" s="164">
        <v>0</v>
      </c>
      <c r="BF24" s="164">
        <v>0</v>
      </c>
      <c r="BG24" s="164">
        <v>0</v>
      </c>
      <c r="BH24" s="164">
        <v>0</v>
      </c>
      <c r="BI24" s="164">
        <v>0</v>
      </c>
      <c r="BJ24" s="164">
        <v>0</v>
      </c>
      <c r="BK24" s="164">
        <v>0</v>
      </c>
      <c r="BL24" s="164" t="s">
        <v>193</v>
      </c>
      <c r="BM24" s="164" t="s">
        <v>128</v>
      </c>
      <c r="BN24" s="164" t="s">
        <v>498</v>
      </c>
      <c r="BO24" s="164" t="s">
        <v>193</v>
      </c>
      <c r="BP24" s="164" t="s">
        <v>193</v>
      </c>
      <c r="BQ24" s="164" t="s">
        <v>193</v>
      </c>
      <c r="BR24" s="164" t="s">
        <v>193</v>
      </c>
      <c r="BS24" s="164" t="s">
        <v>193</v>
      </c>
      <c r="BT24" s="164" t="s">
        <v>193</v>
      </c>
      <c r="BU24" s="164" t="s">
        <v>193</v>
      </c>
      <c r="BV24" s="164" t="s">
        <v>193</v>
      </c>
      <c r="BW24" s="164" t="s">
        <v>193</v>
      </c>
      <c r="BX24" s="164" t="s">
        <v>193</v>
      </c>
      <c r="BY24" s="164" t="s">
        <v>193</v>
      </c>
      <c r="BZ24" s="164" t="s">
        <v>193</v>
      </c>
      <c r="CA24" s="164" t="s">
        <v>193</v>
      </c>
      <c r="CB24" s="164" t="s">
        <v>193</v>
      </c>
      <c r="CC24" s="164" t="s">
        <v>193</v>
      </c>
      <c r="CD24" s="164" t="s">
        <v>193</v>
      </c>
      <c r="CE24" s="164" t="s">
        <v>193</v>
      </c>
      <c r="CF24" s="164" t="s">
        <v>193</v>
      </c>
      <c r="CG24" s="164" t="s">
        <v>193</v>
      </c>
      <c r="CH24" s="164" t="s">
        <v>193</v>
      </c>
      <c r="CI24" s="164" t="s">
        <v>193</v>
      </c>
      <c r="CJ24" s="164" t="s">
        <v>193</v>
      </c>
      <c r="CK24" s="164" t="s">
        <v>193</v>
      </c>
      <c r="CL24" s="164" t="s">
        <v>193</v>
      </c>
      <c r="CM24" s="164" t="s">
        <v>193</v>
      </c>
      <c r="CN24" s="164" t="s">
        <v>193</v>
      </c>
      <c r="CO24" s="164" t="s">
        <v>193</v>
      </c>
      <c r="CP24" s="164" t="s">
        <v>193</v>
      </c>
      <c r="CQ24" s="164" t="s">
        <v>193</v>
      </c>
      <c r="CR24" s="164" t="s">
        <v>193</v>
      </c>
      <c r="CS24" s="164" t="s">
        <v>193</v>
      </c>
      <c r="CT24" s="164" t="s">
        <v>193</v>
      </c>
      <c r="CU24" s="164" t="s">
        <v>193</v>
      </c>
      <c r="CV24" s="164" t="s">
        <v>193</v>
      </c>
      <c r="CW24" s="164" t="s">
        <v>193</v>
      </c>
      <c r="CX24" s="164" t="s">
        <v>193</v>
      </c>
      <c r="CY24" s="164" t="s">
        <v>193</v>
      </c>
      <c r="CZ24" s="164" t="s">
        <v>193</v>
      </c>
      <c r="DA24" s="164" t="s">
        <v>193</v>
      </c>
      <c r="DB24" s="164" t="s">
        <v>193</v>
      </c>
      <c r="DC24" s="164" t="s">
        <v>193</v>
      </c>
      <c r="DD24" s="164" t="s">
        <v>193</v>
      </c>
      <c r="DE24" s="164" t="s">
        <v>193</v>
      </c>
      <c r="DF24" s="164" t="s">
        <v>193</v>
      </c>
      <c r="DG24" s="164" t="s">
        <v>193</v>
      </c>
      <c r="DH24" s="164" t="s">
        <v>193</v>
      </c>
      <c r="DI24" s="164" t="s">
        <v>193</v>
      </c>
      <c r="DJ24" s="164" t="s">
        <v>193</v>
      </c>
      <c r="DK24" s="164" t="s">
        <v>193</v>
      </c>
      <c r="DL24" s="164" t="s">
        <v>193</v>
      </c>
      <c r="DM24" s="164" t="s">
        <v>193</v>
      </c>
      <c r="DN24" s="164" t="s">
        <v>193</v>
      </c>
      <c r="DO24" s="164" t="s">
        <v>193</v>
      </c>
      <c r="DP24" s="164" t="s">
        <v>193</v>
      </c>
      <c r="DQ24" s="164" t="s">
        <v>193</v>
      </c>
      <c r="DR24" s="164" t="s">
        <v>193</v>
      </c>
      <c r="DS24" s="164" t="s">
        <v>193</v>
      </c>
      <c r="DT24" s="164" t="s">
        <v>193</v>
      </c>
      <c r="DU24" s="164" t="s">
        <v>193</v>
      </c>
      <c r="DV24" s="164" t="s">
        <v>193</v>
      </c>
      <c r="DW24" s="164" t="s">
        <v>193</v>
      </c>
      <c r="DX24" s="164" t="s">
        <v>193</v>
      </c>
      <c r="DY24" s="164" t="s">
        <v>193</v>
      </c>
      <c r="DZ24" s="164" t="s">
        <v>193</v>
      </c>
      <c r="EA24" s="164" t="s">
        <v>193</v>
      </c>
      <c r="EB24" s="164" t="s">
        <v>193</v>
      </c>
      <c r="EC24" s="164" t="s">
        <v>193</v>
      </c>
      <c r="ED24" s="164" t="s">
        <v>193</v>
      </c>
      <c r="EE24" s="164" t="s">
        <v>193</v>
      </c>
      <c r="EF24" s="164" t="s">
        <v>193</v>
      </c>
      <c r="EG24" s="164" t="s">
        <v>193</v>
      </c>
      <c r="EH24" s="164" t="s">
        <v>193</v>
      </c>
      <c r="EI24" s="164" t="s">
        <v>193</v>
      </c>
      <c r="EJ24" s="164" t="s">
        <v>719</v>
      </c>
      <c r="EK24" s="164">
        <v>1</v>
      </c>
      <c r="EL24" s="164">
        <v>1</v>
      </c>
      <c r="EM24" s="164">
        <v>1</v>
      </c>
      <c r="EN24" s="164">
        <v>1</v>
      </c>
      <c r="EO24" s="164">
        <v>1</v>
      </c>
      <c r="EP24" s="164">
        <v>0</v>
      </c>
      <c r="EQ24" s="164">
        <v>1</v>
      </c>
      <c r="ER24" s="164">
        <v>1</v>
      </c>
      <c r="ES24" s="164">
        <v>0</v>
      </c>
      <c r="ET24" s="164" t="s">
        <v>114</v>
      </c>
      <c r="EU24" s="164" t="s">
        <v>193</v>
      </c>
      <c r="EV24" s="164" t="s">
        <v>193</v>
      </c>
      <c r="EW24" s="164">
        <v>150</v>
      </c>
      <c r="EX24" s="164">
        <v>30</v>
      </c>
      <c r="EY24" s="164">
        <v>15</v>
      </c>
      <c r="EZ24" s="164">
        <v>15</v>
      </c>
      <c r="FA24" s="164" t="s">
        <v>114</v>
      </c>
      <c r="FB24" s="164">
        <v>25</v>
      </c>
      <c r="FC24" s="164" t="s">
        <v>109</v>
      </c>
      <c r="FD24" s="164">
        <v>30</v>
      </c>
      <c r="FE24" s="164" t="s">
        <v>109</v>
      </c>
      <c r="FF24" s="164" t="s">
        <v>193</v>
      </c>
      <c r="FG24" s="164" t="s">
        <v>193</v>
      </c>
      <c r="FH24" s="164" t="s">
        <v>193</v>
      </c>
      <c r="FI24" s="164" t="s">
        <v>193</v>
      </c>
      <c r="FJ24" s="164" t="s">
        <v>193</v>
      </c>
      <c r="FK24" s="164" t="s">
        <v>193</v>
      </c>
      <c r="FL24" s="164" t="s">
        <v>193</v>
      </c>
      <c r="FM24" s="164" t="s">
        <v>193</v>
      </c>
      <c r="FN24" s="164" t="s">
        <v>193</v>
      </c>
      <c r="FO24" s="164" t="s">
        <v>193</v>
      </c>
      <c r="FP24" s="164" t="s">
        <v>193</v>
      </c>
      <c r="FQ24" s="164" t="s">
        <v>109</v>
      </c>
      <c r="FR24" s="164">
        <v>30</v>
      </c>
      <c r="FS24" s="164" t="s">
        <v>193</v>
      </c>
      <c r="FT24" s="164" t="s">
        <v>193</v>
      </c>
      <c r="FU24" s="164">
        <v>30</v>
      </c>
      <c r="FV24" s="164" t="s">
        <v>109</v>
      </c>
      <c r="FW24" s="164" t="s">
        <v>114</v>
      </c>
      <c r="FX24" s="164" t="s">
        <v>193</v>
      </c>
      <c r="FY24" s="164">
        <v>150</v>
      </c>
      <c r="FZ24" s="164">
        <v>100</v>
      </c>
      <c r="GA24" s="164">
        <v>56.6666666666666</v>
      </c>
      <c r="GB24" s="164" t="s">
        <v>109</v>
      </c>
      <c r="GC24" s="164" t="s">
        <v>109</v>
      </c>
      <c r="GD24" s="164">
        <v>75</v>
      </c>
      <c r="GE24" s="164" t="s">
        <v>193</v>
      </c>
      <c r="GF24" s="164" t="s">
        <v>193</v>
      </c>
      <c r="GG24" s="164" t="s">
        <v>193</v>
      </c>
      <c r="GH24" s="164">
        <v>75</v>
      </c>
      <c r="GI24" s="164" t="s">
        <v>109</v>
      </c>
      <c r="GJ24" s="164" t="s">
        <v>109</v>
      </c>
      <c r="GK24" s="164" t="s">
        <v>193</v>
      </c>
      <c r="GL24" s="164">
        <v>5</v>
      </c>
      <c r="GM24" s="164" t="s">
        <v>193</v>
      </c>
      <c r="GN24" s="164" t="s">
        <v>193</v>
      </c>
      <c r="GO24" s="164" t="s">
        <v>193</v>
      </c>
      <c r="GP24" s="164" t="s">
        <v>193</v>
      </c>
      <c r="GQ24" s="164" t="s">
        <v>193</v>
      </c>
      <c r="GR24" s="164" t="s">
        <v>193</v>
      </c>
      <c r="GS24" s="164" t="s">
        <v>109</v>
      </c>
      <c r="GT24" s="164" t="s">
        <v>156</v>
      </c>
      <c r="GU24" s="164">
        <v>5</v>
      </c>
      <c r="GV24" s="164" t="s">
        <v>114</v>
      </c>
      <c r="GW24" s="164" t="s">
        <v>193</v>
      </c>
      <c r="GX24" s="164" t="s">
        <v>193</v>
      </c>
      <c r="GY24" s="164" t="s">
        <v>193</v>
      </c>
      <c r="GZ24" s="164" t="s">
        <v>193</v>
      </c>
      <c r="HA24" s="164" t="s">
        <v>193</v>
      </c>
      <c r="HB24" s="164" t="s">
        <v>193</v>
      </c>
      <c r="HC24" s="164" t="s">
        <v>193</v>
      </c>
      <c r="HD24" s="164" t="s">
        <v>193</v>
      </c>
      <c r="HE24" s="164" t="s">
        <v>193</v>
      </c>
      <c r="HF24" s="164" t="s">
        <v>193</v>
      </c>
      <c r="HG24" s="164" t="s">
        <v>193</v>
      </c>
      <c r="HH24" s="164" t="s">
        <v>193</v>
      </c>
      <c r="HI24" s="164" t="s">
        <v>193</v>
      </c>
      <c r="HJ24" s="164" t="s">
        <v>193</v>
      </c>
      <c r="HK24" s="164" t="s">
        <v>193</v>
      </c>
      <c r="HL24" s="164" t="s">
        <v>193</v>
      </c>
      <c r="HM24" s="164" t="s">
        <v>193</v>
      </c>
      <c r="HN24" s="164" t="s">
        <v>193</v>
      </c>
      <c r="HO24" s="164" t="s">
        <v>193</v>
      </c>
      <c r="HP24" s="164" t="s">
        <v>193</v>
      </c>
      <c r="HQ24" s="164" t="s">
        <v>193</v>
      </c>
      <c r="HR24" s="164" t="s">
        <v>193</v>
      </c>
      <c r="HS24" s="164" t="s">
        <v>193</v>
      </c>
      <c r="HT24" s="164" t="s">
        <v>193</v>
      </c>
      <c r="HU24" s="164" t="s">
        <v>193</v>
      </c>
      <c r="HV24" s="164" t="s">
        <v>109</v>
      </c>
      <c r="HW24" s="164" t="s">
        <v>109</v>
      </c>
      <c r="HX24" s="164" t="s">
        <v>109</v>
      </c>
      <c r="HY24" s="164" t="s">
        <v>506</v>
      </c>
      <c r="HZ24" s="164" t="s">
        <v>797</v>
      </c>
      <c r="IA24" s="164" t="s">
        <v>218</v>
      </c>
      <c r="IB24" s="164" t="s">
        <v>793</v>
      </c>
      <c r="IC24" s="164" t="s">
        <v>193</v>
      </c>
      <c r="ID24" s="164" t="s">
        <v>193</v>
      </c>
      <c r="IE24" s="164" t="s">
        <v>193</v>
      </c>
      <c r="IF24" s="164" t="s">
        <v>193</v>
      </c>
      <c r="IG24" s="164" t="s">
        <v>193</v>
      </c>
      <c r="IH24" s="164" t="s">
        <v>193</v>
      </c>
      <c r="II24" s="164" t="s">
        <v>193</v>
      </c>
      <c r="IJ24" s="164" t="s">
        <v>193</v>
      </c>
      <c r="IK24" s="164" t="s">
        <v>193</v>
      </c>
      <c r="IL24" s="164" t="s">
        <v>193</v>
      </c>
      <c r="IM24" s="164" t="s">
        <v>193</v>
      </c>
      <c r="IN24" s="164" t="s">
        <v>193</v>
      </c>
      <c r="IO24" s="164" t="s">
        <v>193</v>
      </c>
      <c r="IP24" s="164" t="s">
        <v>193</v>
      </c>
      <c r="IQ24" s="164" t="s">
        <v>193</v>
      </c>
      <c r="IR24" s="164" t="s">
        <v>193</v>
      </c>
      <c r="IS24" s="164" t="s">
        <v>193</v>
      </c>
      <c r="IT24" s="164" t="s">
        <v>193</v>
      </c>
      <c r="IU24" s="164" t="s">
        <v>193</v>
      </c>
      <c r="IV24" s="164" t="s">
        <v>193</v>
      </c>
      <c r="IW24" s="164" t="s">
        <v>193</v>
      </c>
      <c r="IX24" s="164" t="s">
        <v>193</v>
      </c>
      <c r="IY24" s="164" t="s">
        <v>193</v>
      </c>
      <c r="IZ24" s="164" t="s">
        <v>193</v>
      </c>
      <c r="JA24" s="164" t="s">
        <v>193</v>
      </c>
      <c r="JB24" s="164" t="s">
        <v>193</v>
      </c>
      <c r="JC24" s="164" t="s">
        <v>193</v>
      </c>
      <c r="JD24" s="164" t="s">
        <v>193</v>
      </c>
      <c r="JE24" s="164" t="s">
        <v>193</v>
      </c>
      <c r="JF24" s="164" t="s">
        <v>193</v>
      </c>
      <c r="JG24" s="164" t="s">
        <v>193</v>
      </c>
      <c r="JH24" s="164" t="s">
        <v>193</v>
      </c>
      <c r="JI24" s="164" t="s">
        <v>193</v>
      </c>
      <c r="JJ24" s="164" t="s">
        <v>193</v>
      </c>
      <c r="JK24" s="164" t="s">
        <v>193</v>
      </c>
      <c r="JL24" s="164" t="s">
        <v>193</v>
      </c>
      <c r="JM24" s="164" t="s">
        <v>193</v>
      </c>
      <c r="JN24" s="164" t="s">
        <v>193</v>
      </c>
      <c r="JO24" s="164" t="s">
        <v>193</v>
      </c>
      <c r="JP24" s="164" t="s">
        <v>193</v>
      </c>
      <c r="JQ24" s="164" t="s">
        <v>193</v>
      </c>
      <c r="JR24" s="166"/>
      <c r="JS24" s="166"/>
      <c r="JT24" s="166"/>
      <c r="JU24" s="166"/>
      <c r="JV24" s="166"/>
      <c r="JW24" s="164" t="s">
        <v>193</v>
      </c>
      <c r="JX24" s="164" t="s">
        <v>193</v>
      </c>
      <c r="JY24" s="164">
        <v>188279051</v>
      </c>
      <c r="JZ24" s="164" t="s">
        <v>3583</v>
      </c>
      <c r="KA24" s="164" t="s">
        <v>3584</v>
      </c>
      <c r="KB24" s="164" t="s">
        <v>193</v>
      </c>
      <c r="KC24" s="164" t="s">
        <v>705</v>
      </c>
      <c r="KD24" s="164" t="s">
        <v>706</v>
      </c>
      <c r="KE24" s="164" t="s">
        <v>621</v>
      </c>
      <c r="KF24" s="164" t="s">
        <v>193</v>
      </c>
      <c r="KG24" s="164">
        <v>23</v>
      </c>
    </row>
    <row r="25" spans="1:293" x14ac:dyDescent="0.25">
      <c r="A25" s="164" t="s">
        <v>3585</v>
      </c>
      <c r="B25" s="164" t="s">
        <v>3586</v>
      </c>
      <c r="C25" s="164" t="s">
        <v>3548</v>
      </c>
      <c r="D25" s="164" t="s">
        <v>193</v>
      </c>
      <c r="E25" s="166"/>
      <c r="F25" s="164" t="s">
        <v>193</v>
      </c>
      <c r="G25" s="164">
        <v>0</v>
      </c>
      <c r="H25" s="164" t="s">
        <v>3548</v>
      </c>
      <c r="I25" s="164" t="s">
        <v>627</v>
      </c>
      <c r="J25" s="164" t="s">
        <v>193</v>
      </c>
      <c r="K25" s="164" t="s">
        <v>628</v>
      </c>
      <c r="L25" s="164" t="s">
        <v>627</v>
      </c>
      <c r="M25" s="164" t="s">
        <v>627</v>
      </c>
      <c r="N25" s="164" t="s">
        <v>634</v>
      </c>
      <c r="O25" s="164" t="s">
        <v>193</v>
      </c>
      <c r="P25" s="164" t="s">
        <v>668</v>
      </c>
      <c r="Q25" s="164" t="s">
        <v>634</v>
      </c>
      <c r="R25" s="164" t="s">
        <v>634</v>
      </c>
      <c r="S25" s="164" t="s">
        <v>506</v>
      </c>
      <c r="T25" s="164" t="s">
        <v>220</v>
      </c>
      <c r="U25" s="164" t="s">
        <v>210</v>
      </c>
      <c r="V25" s="164" t="s">
        <v>220</v>
      </c>
      <c r="W25" s="164" t="s">
        <v>235</v>
      </c>
      <c r="X25" s="164" t="s">
        <v>234</v>
      </c>
      <c r="Y25" s="164" t="s">
        <v>235</v>
      </c>
      <c r="Z25" s="164" t="s">
        <v>3549</v>
      </c>
      <c r="AA25" s="164" t="s">
        <v>193</v>
      </c>
      <c r="AB25" s="164" t="s">
        <v>631</v>
      </c>
      <c r="AC25" s="164" t="s">
        <v>3549</v>
      </c>
      <c r="AD25" s="164" t="s">
        <v>3549</v>
      </c>
      <c r="AE25" s="164" t="s">
        <v>630</v>
      </c>
      <c r="AF25" s="164" t="s">
        <v>193</v>
      </c>
      <c r="AG25" s="164" t="s">
        <v>631</v>
      </c>
      <c r="AH25" s="164" t="s">
        <v>630</v>
      </c>
      <c r="AI25" s="164" t="s">
        <v>630</v>
      </c>
      <c r="AJ25" s="164" t="s">
        <v>494</v>
      </c>
      <c r="AK25" s="164" t="s">
        <v>511</v>
      </c>
      <c r="AL25" s="164" t="s">
        <v>109</v>
      </c>
      <c r="AM25" s="164" t="s">
        <v>193</v>
      </c>
      <c r="AN25" s="164" t="s">
        <v>109</v>
      </c>
      <c r="AO25" s="164" t="s">
        <v>193</v>
      </c>
      <c r="AP25" s="164" t="s">
        <v>496</v>
      </c>
      <c r="AQ25" s="166"/>
      <c r="AR25" s="166"/>
      <c r="AS25" s="164" t="s">
        <v>193</v>
      </c>
      <c r="AT25" s="164" t="s">
        <v>193</v>
      </c>
      <c r="AU25" s="164" t="s">
        <v>193</v>
      </c>
      <c r="AV25" s="164" t="s">
        <v>193</v>
      </c>
      <c r="AW25" s="164" t="s">
        <v>193</v>
      </c>
      <c r="AX25" s="164" t="s">
        <v>193</v>
      </c>
      <c r="AY25" s="164" t="s">
        <v>193</v>
      </c>
      <c r="AZ25" s="164" t="s">
        <v>193</v>
      </c>
      <c r="BA25" s="164" t="s">
        <v>193</v>
      </c>
      <c r="BB25" s="164" t="s">
        <v>193</v>
      </c>
      <c r="BC25" s="164" t="s">
        <v>193</v>
      </c>
      <c r="BD25" s="164" t="s">
        <v>193</v>
      </c>
      <c r="BE25" s="164" t="s">
        <v>193</v>
      </c>
      <c r="BF25" s="164" t="s">
        <v>193</v>
      </c>
      <c r="BG25" s="164" t="s">
        <v>193</v>
      </c>
      <c r="BH25" s="164" t="s">
        <v>193</v>
      </c>
      <c r="BI25" s="164" t="s">
        <v>193</v>
      </c>
      <c r="BJ25" s="164" t="s">
        <v>193</v>
      </c>
      <c r="BK25" s="164" t="s">
        <v>193</v>
      </c>
      <c r="BL25" s="164" t="s">
        <v>193</v>
      </c>
      <c r="BM25" s="164" t="s">
        <v>193</v>
      </c>
      <c r="BN25" s="164" t="s">
        <v>193</v>
      </c>
      <c r="BO25" s="164" t="s">
        <v>193</v>
      </c>
      <c r="BP25" s="164" t="s">
        <v>193</v>
      </c>
      <c r="BQ25" s="164" t="s">
        <v>193</v>
      </c>
      <c r="BR25" s="164" t="s">
        <v>193</v>
      </c>
      <c r="BS25" s="164" t="s">
        <v>193</v>
      </c>
      <c r="BT25" s="164" t="s">
        <v>193</v>
      </c>
      <c r="BU25" s="164" t="s">
        <v>193</v>
      </c>
      <c r="BV25" s="164" t="s">
        <v>193</v>
      </c>
      <c r="BW25" s="164" t="s">
        <v>193</v>
      </c>
      <c r="BX25" s="164" t="s">
        <v>193</v>
      </c>
      <c r="BY25" s="164" t="s">
        <v>193</v>
      </c>
      <c r="BZ25" s="164" t="s">
        <v>193</v>
      </c>
      <c r="CA25" s="164" t="s">
        <v>193</v>
      </c>
      <c r="CB25" s="164" t="s">
        <v>193</v>
      </c>
      <c r="CC25" s="164" t="s">
        <v>193</v>
      </c>
      <c r="CD25" s="164" t="s">
        <v>193</v>
      </c>
      <c r="CE25" s="164" t="s">
        <v>193</v>
      </c>
      <c r="CF25" s="164" t="s">
        <v>193</v>
      </c>
      <c r="CG25" s="164" t="s">
        <v>193</v>
      </c>
      <c r="CH25" s="164" t="s">
        <v>193</v>
      </c>
      <c r="CI25" s="164" t="s">
        <v>193</v>
      </c>
      <c r="CJ25" s="164" t="s">
        <v>193</v>
      </c>
      <c r="CK25" s="164" t="s">
        <v>193</v>
      </c>
      <c r="CL25" s="164" t="s">
        <v>193</v>
      </c>
      <c r="CM25" s="164" t="s">
        <v>193</v>
      </c>
      <c r="CN25" s="164" t="s">
        <v>193</v>
      </c>
      <c r="CO25" s="164" t="s">
        <v>193</v>
      </c>
      <c r="CP25" s="164" t="s">
        <v>193</v>
      </c>
      <c r="CQ25" s="164" t="s">
        <v>193</v>
      </c>
      <c r="CR25" s="164" t="s">
        <v>193</v>
      </c>
      <c r="CS25" s="164" t="s">
        <v>193</v>
      </c>
      <c r="CT25" s="164" t="s">
        <v>193</v>
      </c>
      <c r="CU25" s="164" t="s">
        <v>193</v>
      </c>
      <c r="CV25" s="164" t="s">
        <v>193</v>
      </c>
      <c r="CW25" s="164" t="s">
        <v>193</v>
      </c>
      <c r="CX25" s="164" t="s">
        <v>193</v>
      </c>
      <c r="CY25" s="164" t="s">
        <v>193</v>
      </c>
      <c r="CZ25" s="164" t="s">
        <v>193</v>
      </c>
      <c r="DA25" s="164" t="s">
        <v>193</v>
      </c>
      <c r="DB25" s="164" t="s">
        <v>193</v>
      </c>
      <c r="DC25" s="164" t="s">
        <v>193</v>
      </c>
      <c r="DD25" s="164" t="s">
        <v>193</v>
      </c>
      <c r="DE25" s="164" t="s">
        <v>193</v>
      </c>
      <c r="DF25" s="164" t="s">
        <v>193</v>
      </c>
      <c r="DG25" s="164" t="s">
        <v>193</v>
      </c>
      <c r="DH25" s="164" t="s">
        <v>193</v>
      </c>
      <c r="DI25" s="164" t="s">
        <v>193</v>
      </c>
      <c r="DJ25" s="164" t="s">
        <v>193</v>
      </c>
      <c r="DK25" s="164" t="s">
        <v>193</v>
      </c>
      <c r="DL25" s="164" t="s">
        <v>193</v>
      </c>
      <c r="DM25" s="164" t="s">
        <v>193</v>
      </c>
      <c r="DN25" s="164" t="s">
        <v>193</v>
      </c>
      <c r="DO25" s="164" t="s">
        <v>193</v>
      </c>
      <c r="DP25" s="164" t="s">
        <v>193</v>
      </c>
      <c r="DQ25" s="164" t="s">
        <v>193</v>
      </c>
      <c r="DR25" s="164" t="s">
        <v>193</v>
      </c>
      <c r="DS25" s="164" t="s">
        <v>193</v>
      </c>
      <c r="DT25" s="164" t="s">
        <v>193</v>
      </c>
      <c r="DU25" s="164" t="s">
        <v>193</v>
      </c>
      <c r="DV25" s="164" t="s">
        <v>193</v>
      </c>
      <c r="DW25" s="164" t="s">
        <v>193</v>
      </c>
      <c r="DX25" s="164" t="s">
        <v>193</v>
      </c>
      <c r="DY25" s="164" t="s">
        <v>193</v>
      </c>
      <c r="DZ25" s="164" t="s">
        <v>193</v>
      </c>
      <c r="EA25" s="164" t="s">
        <v>193</v>
      </c>
      <c r="EB25" s="164" t="s">
        <v>193</v>
      </c>
      <c r="EC25" s="164" t="s">
        <v>193</v>
      </c>
      <c r="ED25" s="164" t="s">
        <v>193</v>
      </c>
      <c r="EE25" s="164" t="s">
        <v>193</v>
      </c>
      <c r="EF25" s="164" t="s">
        <v>193</v>
      </c>
      <c r="EG25" s="164" t="s">
        <v>193</v>
      </c>
      <c r="EH25" s="164" t="s">
        <v>193</v>
      </c>
      <c r="EI25" s="164" t="s">
        <v>193</v>
      </c>
      <c r="EJ25" s="164" t="s">
        <v>193</v>
      </c>
      <c r="EK25" s="164" t="s">
        <v>193</v>
      </c>
      <c r="EL25" s="164" t="s">
        <v>193</v>
      </c>
      <c r="EM25" s="164" t="s">
        <v>193</v>
      </c>
      <c r="EN25" s="164" t="s">
        <v>193</v>
      </c>
      <c r="EO25" s="164" t="s">
        <v>193</v>
      </c>
      <c r="EP25" s="164" t="s">
        <v>193</v>
      </c>
      <c r="EQ25" s="164" t="s">
        <v>193</v>
      </c>
      <c r="ER25" s="164" t="s">
        <v>193</v>
      </c>
      <c r="ES25" s="164" t="s">
        <v>193</v>
      </c>
      <c r="ET25" s="164" t="s">
        <v>193</v>
      </c>
      <c r="EU25" s="164" t="s">
        <v>193</v>
      </c>
      <c r="EV25" s="164" t="s">
        <v>193</v>
      </c>
      <c r="EW25" s="164" t="s">
        <v>193</v>
      </c>
      <c r="EX25" s="164" t="s">
        <v>193</v>
      </c>
      <c r="EY25" s="164" t="s">
        <v>193</v>
      </c>
      <c r="EZ25" s="164" t="s">
        <v>193</v>
      </c>
      <c r="FA25" s="164" t="s">
        <v>193</v>
      </c>
      <c r="FB25" s="164" t="s">
        <v>193</v>
      </c>
      <c r="FC25" s="164" t="s">
        <v>193</v>
      </c>
      <c r="FD25" s="164" t="s">
        <v>193</v>
      </c>
      <c r="FE25" s="164" t="s">
        <v>193</v>
      </c>
      <c r="FF25" s="164" t="s">
        <v>193</v>
      </c>
      <c r="FG25" s="164" t="s">
        <v>193</v>
      </c>
      <c r="FH25" s="164" t="s">
        <v>193</v>
      </c>
      <c r="FI25" s="164" t="s">
        <v>193</v>
      </c>
      <c r="FJ25" s="164" t="s">
        <v>193</v>
      </c>
      <c r="FK25" s="164" t="s">
        <v>193</v>
      </c>
      <c r="FL25" s="164" t="s">
        <v>193</v>
      </c>
      <c r="FM25" s="164" t="s">
        <v>193</v>
      </c>
      <c r="FN25" s="164" t="s">
        <v>193</v>
      </c>
      <c r="FO25" s="164" t="s">
        <v>193</v>
      </c>
      <c r="FP25" s="164" t="s">
        <v>193</v>
      </c>
      <c r="FQ25" s="164" t="s">
        <v>193</v>
      </c>
      <c r="FR25" s="164" t="s">
        <v>193</v>
      </c>
      <c r="FS25" s="164" t="s">
        <v>193</v>
      </c>
      <c r="FT25" s="164" t="s">
        <v>193</v>
      </c>
      <c r="FU25" s="164" t="s">
        <v>193</v>
      </c>
      <c r="FV25" s="164" t="s">
        <v>193</v>
      </c>
      <c r="FW25" s="164" t="s">
        <v>193</v>
      </c>
      <c r="FX25" s="164" t="s">
        <v>193</v>
      </c>
      <c r="FY25" s="164" t="s">
        <v>193</v>
      </c>
      <c r="FZ25" s="164" t="s">
        <v>193</v>
      </c>
      <c r="GA25" s="164" t="s">
        <v>193</v>
      </c>
      <c r="GB25" s="164" t="s">
        <v>193</v>
      </c>
      <c r="GC25" s="164" t="s">
        <v>193</v>
      </c>
      <c r="GD25" s="164" t="s">
        <v>193</v>
      </c>
      <c r="GE25" s="164" t="s">
        <v>193</v>
      </c>
      <c r="GF25" s="164" t="s">
        <v>193</v>
      </c>
      <c r="GG25" s="164" t="s">
        <v>193</v>
      </c>
      <c r="GH25" s="164" t="s">
        <v>193</v>
      </c>
      <c r="GI25" s="164" t="s">
        <v>193</v>
      </c>
      <c r="GJ25" s="164" t="s">
        <v>193</v>
      </c>
      <c r="GK25" s="164" t="s">
        <v>193</v>
      </c>
      <c r="GL25" s="164" t="s">
        <v>193</v>
      </c>
      <c r="GM25" s="164" t="s">
        <v>193</v>
      </c>
      <c r="GN25" s="164" t="s">
        <v>193</v>
      </c>
      <c r="GO25" s="164" t="s">
        <v>193</v>
      </c>
      <c r="GP25" s="164" t="s">
        <v>193</v>
      </c>
      <c r="GQ25" s="164" t="s">
        <v>193</v>
      </c>
      <c r="GR25" s="164" t="s">
        <v>193</v>
      </c>
      <c r="GS25" s="164" t="s">
        <v>193</v>
      </c>
      <c r="GT25" s="164" t="s">
        <v>193</v>
      </c>
      <c r="GU25" s="164" t="s">
        <v>193</v>
      </c>
      <c r="GV25" s="164" t="s">
        <v>193</v>
      </c>
      <c r="GW25" s="164" t="s">
        <v>193</v>
      </c>
      <c r="GX25" s="164" t="s">
        <v>193</v>
      </c>
      <c r="GY25" s="164" t="s">
        <v>193</v>
      </c>
      <c r="GZ25" s="164" t="s">
        <v>193</v>
      </c>
      <c r="HA25" s="164" t="s">
        <v>193</v>
      </c>
      <c r="HB25" s="164" t="s">
        <v>193</v>
      </c>
      <c r="HC25" s="164" t="s">
        <v>193</v>
      </c>
      <c r="HD25" s="164" t="s">
        <v>193</v>
      </c>
      <c r="HE25" s="164" t="s">
        <v>193</v>
      </c>
      <c r="HF25" s="164" t="s">
        <v>193</v>
      </c>
      <c r="HG25" s="164" t="s">
        <v>193</v>
      </c>
      <c r="HH25" s="164" t="s">
        <v>193</v>
      </c>
      <c r="HI25" s="164" t="s">
        <v>193</v>
      </c>
      <c r="HJ25" s="164" t="s">
        <v>193</v>
      </c>
      <c r="HK25" s="164" t="s">
        <v>193</v>
      </c>
      <c r="HL25" s="164" t="s">
        <v>193</v>
      </c>
      <c r="HM25" s="164" t="s">
        <v>193</v>
      </c>
      <c r="HN25" s="164" t="s">
        <v>193</v>
      </c>
      <c r="HO25" s="164" t="s">
        <v>193</v>
      </c>
      <c r="HP25" s="164" t="s">
        <v>193</v>
      </c>
      <c r="HQ25" s="164" t="s">
        <v>193</v>
      </c>
      <c r="HR25" s="164" t="s">
        <v>193</v>
      </c>
      <c r="HS25" s="164" t="s">
        <v>193</v>
      </c>
      <c r="HT25" s="164" t="s">
        <v>193</v>
      </c>
      <c r="HU25" s="164" t="s">
        <v>193</v>
      </c>
      <c r="HV25" s="164" t="s">
        <v>193</v>
      </c>
      <c r="HW25" s="164" t="s">
        <v>193</v>
      </c>
      <c r="HX25" s="164" t="s">
        <v>193</v>
      </c>
      <c r="HY25" s="164" t="s">
        <v>193</v>
      </c>
      <c r="HZ25" s="164" t="s">
        <v>193</v>
      </c>
      <c r="IA25" s="164" t="s">
        <v>193</v>
      </c>
      <c r="IB25" s="164" t="s">
        <v>193</v>
      </c>
      <c r="IC25" s="164" t="s">
        <v>109</v>
      </c>
      <c r="ID25" s="164" t="s">
        <v>193</v>
      </c>
      <c r="IE25" s="164" t="s">
        <v>512</v>
      </c>
      <c r="IF25" s="164" t="s">
        <v>193</v>
      </c>
      <c r="IG25" s="164" t="s">
        <v>3284</v>
      </c>
      <c r="IH25" s="164" t="s">
        <v>193</v>
      </c>
      <c r="II25" s="164" t="s">
        <v>513</v>
      </c>
      <c r="IJ25" s="164" t="s">
        <v>3285</v>
      </c>
      <c r="IK25" s="164" t="s">
        <v>3285</v>
      </c>
      <c r="IL25" s="164" t="s">
        <v>807</v>
      </c>
      <c r="IM25" s="164" t="s">
        <v>193</v>
      </c>
      <c r="IN25" s="164" t="s">
        <v>3287</v>
      </c>
      <c r="IO25" s="164" t="s">
        <v>804</v>
      </c>
      <c r="IP25" s="164" t="s">
        <v>805</v>
      </c>
      <c r="IQ25" s="164" t="s">
        <v>806</v>
      </c>
      <c r="IR25" s="164" t="s">
        <v>193</v>
      </c>
      <c r="IS25" s="164" t="s">
        <v>193</v>
      </c>
      <c r="IT25" s="164" t="s">
        <v>193</v>
      </c>
      <c r="IU25" s="164" t="s">
        <v>193</v>
      </c>
      <c r="IV25" s="164" t="s">
        <v>193</v>
      </c>
      <c r="IW25" s="164">
        <v>65</v>
      </c>
      <c r="IX25" s="164">
        <v>13</v>
      </c>
      <c r="IY25" s="164" t="s">
        <v>193</v>
      </c>
      <c r="IZ25" s="164" t="s">
        <v>156</v>
      </c>
      <c r="JA25" s="164">
        <v>13</v>
      </c>
      <c r="JB25" s="164" t="s">
        <v>109</v>
      </c>
      <c r="JC25" s="164" t="s">
        <v>193</v>
      </c>
      <c r="JD25" s="164" t="s">
        <v>109</v>
      </c>
      <c r="JE25" s="164" t="s">
        <v>3560</v>
      </c>
      <c r="JF25" s="164">
        <v>0</v>
      </c>
      <c r="JG25" s="164">
        <v>0</v>
      </c>
      <c r="JH25" s="164">
        <v>0</v>
      </c>
      <c r="JI25" s="164">
        <v>0</v>
      </c>
      <c r="JJ25" s="164">
        <v>0</v>
      </c>
      <c r="JK25" s="164">
        <v>0</v>
      </c>
      <c r="JL25" s="164">
        <v>0</v>
      </c>
      <c r="JM25" s="164">
        <v>0</v>
      </c>
      <c r="JN25" s="164">
        <v>1</v>
      </c>
      <c r="JO25" s="164">
        <v>0</v>
      </c>
      <c r="JP25" s="164">
        <v>0</v>
      </c>
      <c r="JQ25" s="164" t="s">
        <v>193</v>
      </c>
      <c r="JR25" s="166"/>
      <c r="JS25" s="166"/>
      <c r="JT25" s="166"/>
      <c r="JU25" s="166"/>
      <c r="JV25" s="166"/>
      <c r="JW25" s="164" t="s">
        <v>193</v>
      </c>
      <c r="JX25" s="164" t="s">
        <v>193</v>
      </c>
      <c r="JY25" s="164">
        <v>188278796</v>
      </c>
      <c r="JZ25" s="164" t="s">
        <v>3587</v>
      </c>
      <c r="KA25" s="164" t="s">
        <v>3588</v>
      </c>
      <c r="KB25" s="164" t="s">
        <v>193</v>
      </c>
      <c r="KC25" s="164" t="s">
        <v>705</v>
      </c>
      <c r="KD25" s="164" t="s">
        <v>706</v>
      </c>
      <c r="KE25" s="164" t="s">
        <v>621</v>
      </c>
      <c r="KF25" s="164" t="s">
        <v>193</v>
      </c>
      <c r="KG25" s="164">
        <v>24</v>
      </c>
    </row>
    <row r="26" spans="1:293" x14ac:dyDescent="0.25">
      <c r="A26" s="164" t="s">
        <v>3589</v>
      </c>
      <c r="B26" s="164" t="s">
        <v>3590</v>
      </c>
      <c r="C26" s="164" t="s">
        <v>3508</v>
      </c>
      <c r="D26" s="164" t="s">
        <v>193</v>
      </c>
      <c r="E26" s="166"/>
      <c r="F26" s="164" t="s">
        <v>193</v>
      </c>
      <c r="G26" s="164" t="s">
        <v>193</v>
      </c>
      <c r="H26" s="164" t="s">
        <v>3508</v>
      </c>
      <c r="I26" s="164" t="s">
        <v>179</v>
      </c>
      <c r="J26" s="164" t="s">
        <v>193</v>
      </c>
      <c r="K26" s="164" t="s">
        <v>180</v>
      </c>
      <c r="L26" s="164" t="s">
        <v>179</v>
      </c>
      <c r="M26" s="164" t="s">
        <v>179</v>
      </c>
      <c r="N26" s="164" t="s">
        <v>181</v>
      </c>
      <c r="O26" s="164" t="s">
        <v>193</v>
      </c>
      <c r="P26" s="164" t="s">
        <v>194</v>
      </c>
      <c r="Q26" s="164" t="s">
        <v>181</v>
      </c>
      <c r="R26" s="164" t="s">
        <v>181</v>
      </c>
      <c r="S26" s="164" t="s">
        <v>182</v>
      </c>
      <c r="T26" s="164" t="s">
        <v>183</v>
      </c>
      <c r="U26" s="164" t="s">
        <v>184</v>
      </c>
      <c r="V26" s="164" t="s">
        <v>183</v>
      </c>
      <c r="W26" s="164" t="s">
        <v>132</v>
      </c>
      <c r="X26" s="164" t="s">
        <v>205</v>
      </c>
      <c r="Y26" s="164" t="s">
        <v>132</v>
      </c>
      <c r="Z26" s="164" t="s">
        <v>713</v>
      </c>
      <c r="AA26" s="164" t="s">
        <v>193</v>
      </c>
      <c r="AB26" s="164" t="s">
        <v>569</v>
      </c>
      <c r="AC26" s="164" t="s">
        <v>713</v>
      </c>
      <c r="AD26" s="164" t="s">
        <v>713</v>
      </c>
      <c r="AE26" s="164" t="s">
        <v>714</v>
      </c>
      <c r="AF26" s="164" t="s">
        <v>193</v>
      </c>
      <c r="AG26" s="164" t="s">
        <v>715</v>
      </c>
      <c r="AH26" s="164" t="s">
        <v>714</v>
      </c>
      <c r="AI26" s="164" t="s">
        <v>714</v>
      </c>
      <c r="AJ26" s="164" t="s">
        <v>543</v>
      </c>
      <c r="AK26" s="164" t="s">
        <v>511</v>
      </c>
      <c r="AL26" s="164" t="s">
        <v>109</v>
      </c>
      <c r="AM26" s="164" t="s">
        <v>193</v>
      </c>
      <c r="AN26" s="164" t="s">
        <v>109</v>
      </c>
      <c r="AO26" s="164" t="s">
        <v>193</v>
      </c>
      <c r="AP26" s="164" t="s">
        <v>496</v>
      </c>
      <c r="AQ26" s="166"/>
      <c r="AR26" s="166"/>
      <c r="AS26" s="164" t="s">
        <v>193</v>
      </c>
      <c r="AT26" s="164" t="s">
        <v>193</v>
      </c>
      <c r="AU26" s="164" t="s">
        <v>193</v>
      </c>
      <c r="AV26" s="164" t="s">
        <v>193</v>
      </c>
      <c r="AW26" s="164" t="s">
        <v>193</v>
      </c>
      <c r="AX26" s="164" t="s">
        <v>193</v>
      </c>
      <c r="AY26" s="164" t="s">
        <v>193</v>
      </c>
      <c r="AZ26" s="164" t="s">
        <v>193</v>
      </c>
      <c r="BA26" s="164" t="s">
        <v>193</v>
      </c>
      <c r="BB26" s="164" t="s">
        <v>193</v>
      </c>
      <c r="BC26" s="164" t="s">
        <v>193</v>
      </c>
      <c r="BD26" s="164" t="s">
        <v>193</v>
      </c>
      <c r="BE26" s="164" t="s">
        <v>193</v>
      </c>
      <c r="BF26" s="164" t="s">
        <v>193</v>
      </c>
      <c r="BG26" s="164" t="s">
        <v>193</v>
      </c>
      <c r="BH26" s="164" t="s">
        <v>193</v>
      </c>
      <c r="BI26" s="164" t="s">
        <v>193</v>
      </c>
      <c r="BJ26" s="164" t="s">
        <v>193</v>
      </c>
      <c r="BK26" s="164" t="s">
        <v>193</v>
      </c>
      <c r="BL26" s="164" t="s">
        <v>193</v>
      </c>
      <c r="BM26" s="164" t="s">
        <v>193</v>
      </c>
      <c r="BN26" s="164" t="s">
        <v>193</v>
      </c>
      <c r="BO26" s="164" t="s">
        <v>193</v>
      </c>
      <c r="BP26" s="164" t="s">
        <v>193</v>
      </c>
      <c r="BQ26" s="164" t="s">
        <v>193</v>
      </c>
      <c r="BR26" s="164" t="s">
        <v>193</v>
      </c>
      <c r="BS26" s="164" t="s">
        <v>193</v>
      </c>
      <c r="BT26" s="164" t="s">
        <v>193</v>
      </c>
      <c r="BU26" s="164" t="s">
        <v>193</v>
      </c>
      <c r="BV26" s="164" t="s">
        <v>193</v>
      </c>
      <c r="BW26" s="164" t="s">
        <v>193</v>
      </c>
      <c r="BX26" s="164" t="s">
        <v>193</v>
      </c>
      <c r="BY26" s="164" t="s">
        <v>193</v>
      </c>
      <c r="BZ26" s="164" t="s">
        <v>193</v>
      </c>
      <c r="CA26" s="164" t="s">
        <v>193</v>
      </c>
      <c r="CB26" s="164" t="s">
        <v>193</v>
      </c>
      <c r="CC26" s="164" t="s">
        <v>193</v>
      </c>
      <c r="CD26" s="164" t="s">
        <v>193</v>
      </c>
      <c r="CE26" s="164" t="s">
        <v>193</v>
      </c>
      <c r="CF26" s="164" t="s">
        <v>193</v>
      </c>
      <c r="CG26" s="164" t="s">
        <v>193</v>
      </c>
      <c r="CH26" s="164" t="s">
        <v>193</v>
      </c>
      <c r="CI26" s="164" t="s">
        <v>193</v>
      </c>
      <c r="CJ26" s="164" t="s">
        <v>193</v>
      </c>
      <c r="CK26" s="164" t="s">
        <v>193</v>
      </c>
      <c r="CL26" s="164" t="s">
        <v>193</v>
      </c>
      <c r="CM26" s="164" t="s">
        <v>193</v>
      </c>
      <c r="CN26" s="164" t="s">
        <v>193</v>
      </c>
      <c r="CO26" s="164" t="s">
        <v>193</v>
      </c>
      <c r="CP26" s="164" t="s">
        <v>193</v>
      </c>
      <c r="CQ26" s="164" t="s">
        <v>193</v>
      </c>
      <c r="CR26" s="164" t="s">
        <v>193</v>
      </c>
      <c r="CS26" s="164" t="s">
        <v>193</v>
      </c>
      <c r="CT26" s="164" t="s">
        <v>193</v>
      </c>
      <c r="CU26" s="164" t="s">
        <v>193</v>
      </c>
      <c r="CV26" s="164" t="s">
        <v>193</v>
      </c>
      <c r="CW26" s="164" t="s">
        <v>193</v>
      </c>
      <c r="CX26" s="164" t="s">
        <v>193</v>
      </c>
      <c r="CY26" s="164" t="s">
        <v>193</v>
      </c>
      <c r="CZ26" s="164" t="s">
        <v>193</v>
      </c>
      <c r="DA26" s="164" t="s">
        <v>193</v>
      </c>
      <c r="DB26" s="164" t="s">
        <v>193</v>
      </c>
      <c r="DC26" s="164" t="s">
        <v>193</v>
      </c>
      <c r="DD26" s="164" t="s">
        <v>193</v>
      </c>
      <c r="DE26" s="164" t="s">
        <v>193</v>
      </c>
      <c r="DF26" s="164" t="s">
        <v>193</v>
      </c>
      <c r="DG26" s="164" t="s">
        <v>193</v>
      </c>
      <c r="DH26" s="164" t="s">
        <v>193</v>
      </c>
      <c r="DI26" s="164" t="s">
        <v>193</v>
      </c>
      <c r="DJ26" s="164" t="s">
        <v>193</v>
      </c>
      <c r="DK26" s="164" t="s">
        <v>193</v>
      </c>
      <c r="DL26" s="164" t="s">
        <v>193</v>
      </c>
      <c r="DM26" s="164" t="s">
        <v>193</v>
      </c>
      <c r="DN26" s="164" t="s">
        <v>193</v>
      </c>
      <c r="DO26" s="164" t="s">
        <v>193</v>
      </c>
      <c r="DP26" s="164" t="s">
        <v>193</v>
      </c>
      <c r="DQ26" s="164" t="s">
        <v>193</v>
      </c>
      <c r="DR26" s="164" t="s">
        <v>193</v>
      </c>
      <c r="DS26" s="164" t="s">
        <v>193</v>
      </c>
      <c r="DT26" s="164" t="s">
        <v>193</v>
      </c>
      <c r="DU26" s="164" t="s">
        <v>193</v>
      </c>
      <c r="DV26" s="164" t="s">
        <v>193</v>
      </c>
      <c r="DW26" s="164" t="s">
        <v>193</v>
      </c>
      <c r="DX26" s="164" t="s">
        <v>193</v>
      </c>
      <c r="DY26" s="164" t="s">
        <v>193</v>
      </c>
      <c r="DZ26" s="164" t="s">
        <v>193</v>
      </c>
      <c r="EA26" s="164" t="s">
        <v>193</v>
      </c>
      <c r="EB26" s="164" t="s">
        <v>193</v>
      </c>
      <c r="EC26" s="164" t="s">
        <v>193</v>
      </c>
      <c r="ED26" s="164" t="s">
        <v>193</v>
      </c>
      <c r="EE26" s="164" t="s">
        <v>193</v>
      </c>
      <c r="EF26" s="164" t="s">
        <v>193</v>
      </c>
      <c r="EG26" s="164" t="s">
        <v>193</v>
      </c>
      <c r="EH26" s="164" t="s">
        <v>193</v>
      </c>
      <c r="EI26" s="164" t="s">
        <v>193</v>
      </c>
      <c r="EJ26" s="164" t="s">
        <v>193</v>
      </c>
      <c r="EK26" s="164" t="s">
        <v>193</v>
      </c>
      <c r="EL26" s="164" t="s">
        <v>193</v>
      </c>
      <c r="EM26" s="164" t="s">
        <v>193</v>
      </c>
      <c r="EN26" s="164" t="s">
        <v>193</v>
      </c>
      <c r="EO26" s="164" t="s">
        <v>193</v>
      </c>
      <c r="EP26" s="164" t="s">
        <v>193</v>
      </c>
      <c r="EQ26" s="164" t="s">
        <v>193</v>
      </c>
      <c r="ER26" s="164" t="s">
        <v>193</v>
      </c>
      <c r="ES26" s="164" t="s">
        <v>193</v>
      </c>
      <c r="ET26" s="164" t="s">
        <v>193</v>
      </c>
      <c r="EU26" s="164" t="s">
        <v>193</v>
      </c>
      <c r="EV26" s="164" t="s">
        <v>193</v>
      </c>
      <c r="EW26" s="164" t="s">
        <v>193</v>
      </c>
      <c r="EX26" s="164" t="s">
        <v>193</v>
      </c>
      <c r="EY26" s="164" t="s">
        <v>193</v>
      </c>
      <c r="EZ26" s="164" t="s">
        <v>193</v>
      </c>
      <c r="FA26" s="164" t="s">
        <v>193</v>
      </c>
      <c r="FB26" s="164" t="s">
        <v>193</v>
      </c>
      <c r="FC26" s="164" t="s">
        <v>193</v>
      </c>
      <c r="FD26" s="164" t="s">
        <v>193</v>
      </c>
      <c r="FE26" s="164" t="s">
        <v>193</v>
      </c>
      <c r="FF26" s="164" t="s">
        <v>193</v>
      </c>
      <c r="FG26" s="164" t="s">
        <v>193</v>
      </c>
      <c r="FH26" s="164" t="s">
        <v>193</v>
      </c>
      <c r="FI26" s="164" t="s">
        <v>193</v>
      </c>
      <c r="FJ26" s="164" t="s">
        <v>193</v>
      </c>
      <c r="FK26" s="164" t="s">
        <v>193</v>
      </c>
      <c r="FL26" s="164" t="s">
        <v>193</v>
      </c>
      <c r="FM26" s="164" t="s">
        <v>193</v>
      </c>
      <c r="FN26" s="164" t="s">
        <v>193</v>
      </c>
      <c r="FO26" s="164" t="s">
        <v>193</v>
      </c>
      <c r="FP26" s="164" t="s">
        <v>193</v>
      </c>
      <c r="FQ26" s="164" t="s">
        <v>193</v>
      </c>
      <c r="FR26" s="164" t="s">
        <v>193</v>
      </c>
      <c r="FS26" s="164" t="s">
        <v>193</v>
      </c>
      <c r="FT26" s="164" t="s">
        <v>193</v>
      </c>
      <c r="FU26" s="164" t="s">
        <v>193</v>
      </c>
      <c r="FV26" s="164" t="s">
        <v>193</v>
      </c>
      <c r="FW26" s="164" t="s">
        <v>193</v>
      </c>
      <c r="FX26" s="164" t="s">
        <v>193</v>
      </c>
      <c r="FY26" s="164" t="s">
        <v>193</v>
      </c>
      <c r="FZ26" s="164" t="s">
        <v>193</v>
      </c>
      <c r="GA26" s="164" t="s">
        <v>193</v>
      </c>
      <c r="GB26" s="164" t="s">
        <v>193</v>
      </c>
      <c r="GC26" s="164" t="s">
        <v>193</v>
      </c>
      <c r="GD26" s="164" t="s">
        <v>193</v>
      </c>
      <c r="GE26" s="164" t="s">
        <v>193</v>
      </c>
      <c r="GF26" s="164" t="s">
        <v>193</v>
      </c>
      <c r="GG26" s="164" t="s">
        <v>193</v>
      </c>
      <c r="GH26" s="164" t="s">
        <v>193</v>
      </c>
      <c r="GI26" s="164" t="s">
        <v>193</v>
      </c>
      <c r="GJ26" s="164" t="s">
        <v>193</v>
      </c>
      <c r="GK26" s="164" t="s">
        <v>193</v>
      </c>
      <c r="GL26" s="164" t="s">
        <v>193</v>
      </c>
      <c r="GM26" s="164" t="s">
        <v>193</v>
      </c>
      <c r="GN26" s="164" t="s">
        <v>193</v>
      </c>
      <c r="GO26" s="164" t="s">
        <v>193</v>
      </c>
      <c r="GP26" s="164" t="s">
        <v>193</v>
      </c>
      <c r="GQ26" s="164" t="s">
        <v>193</v>
      </c>
      <c r="GR26" s="164" t="s">
        <v>193</v>
      </c>
      <c r="GS26" s="164" t="s">
        <v>193</v>
      </c>
      <c r="GT26" s="164" t="s">
        <v>193</v>
      </c>
      <c r="GU26" s="164" t="s">
        <v>193</v>
      </c>
      <c r="GV26" s="164" t="s">
        <v>193</v>
      </c>
      <c r="GW26" s="164" t="s">
        <v>193</v>
      </c>
      <c r="GX26" s="164" t="s">
        <v>193</v>
      </c>
      <c r="GY26" s="164" t="s">
        <v>193</v>
      </c>
      <c r="GZ26" s="164" t="s">
        <v>193</v>
      </c>
      <c r="HA26" s="164" t="s">
        <v>193</v>
      </c>
      <c r="HB26" s="164" t="s">
        <v>193</v>
      </c>
      <c r="HC26" s="164" t="s">
        <v>193</v>
      </c>
      <c r="HD26" s="164" t="s">
        <v>193</v>
      </c>
      <c r="HE26" s="164" t="s">
        <v>193</v>
      </c>
      <c r="HF26" s="164" t="s">
        <v>193</v>
      </c>
      <c r="HG26" s="164" t="s">
        <v>193</v>
      </c>
      <c r="HH26" s="164" t="s">
        <v>193</v>
      </c>
      <c r="HI26" s="164" t="s">
        <v>193</v>
      </c>
      <c r="HJ26" s="164" t="s">
        <v>193</v>
      </c>
      <c r="HK26" s="164" t="s">
        <v>193</v>
      </c>
      <c r="HL26" s="164" t="s">
        <v>193</v>
      </c>
      <c r="HM26" s="164" t="s">
        <v>193</v>
      </c>
      <c r="HN26" s="164" t="s">
        <v>193</v>
      </c>
      <c r="HO26" s="164" t="s">
        <v>193</v>
      </c>
      <c r="HP26" s="164" t="s">
        <v>193</v>
      </c>
      <c r="HQ26" s="164" t="s">
        <v>193</v>
      </c>
      <c r="HR26" s="164" t="s">
        <v>193</v>
      </c>
      <c r="HS26" s="164" t="s">
        <v>193</v>
      </c>
      <c r="HT26" s="164" t="s">
        <v>193</v>
      </c>
      <c r="HU26" s="164" t="s">
        <v>193</v>
      </c>
      <c r="HV26" s="164" t="s">
        <v>193</v>
      </c>
      <c r="HW26" s="164" t="s">
        <v>193</v>
      </c>
      <c r="HX26" s="164" t="s">
        <v>193</v>
      </c>
      <c r="HY26" s="164" t="s">
        <v>193</v>
      </c>
      <c r="HZ26" s="164" t="s">
        <v>193</v>
      </c>
      <c r="IA26" s="164" t="s">
        <v>193</v>
      </c>
      <c r="IB26" s="164" t="s">
        <v>193</v>
      </c>
      <c r="IC26" s="164" t="s">
        <v>109</v>
      </c>
      <c r="ID26" s="164" t="s">
        <v>193</v>
      </c>
      <c r="IE26" s="164" t="s">
        <v>512</v>
      </c>
      <c r="IF26" s="164" t="s">
        <v>193</v>
      </c>
      <c r="IG26" s="164" t="s">
        <v>3295</v>
      </c>
      <c r="IH26" s="164" t="s">
        <v>193</v>
      </c>
      <c r="II26" s="164" t="s">
        <v>526</v>
      </c>
      <c r="IJ26" s="164" t="s">
        <v>3296</v>
      </c>
      <c r="IK26" s="164" t="s">
        <v>3296</v>
      </c>
      <c r="IL26" s="164" t="s">
        <v>816</v>
      </c>
      <c r="IM26" s="164" t="s">
        <v>193</v>
      </c>
      <c r="IN26" s="164" t="s">
        <v>3287</v>
      </c>
      <c r="IO26" s="164" t="s">
        <v>804</v>
      </c>
      <c r="IP26" s="164" t="s">
        <v>805</v>
      </c>
      <c r="IQ26" s="164" t="s">
        <v>806</v>
      </c>
      <c r="IR26" s="164" t="s">
        <v>193</v>
      </c>
      <c r="IS26" s="164" t="s">
        <v>193</v>
      </c>
      <c r="IT26" s="164" t="s">
        <v>193</v>
      </c>
      <c r="IU26" s="164" t="s">
        <v>193</v>
      </c>
      <c r="IV26" s="164" t="s">
        <v>193</v>
      </c>
      <c r="IW26" s="164">
        <v>2.5</v>
      </c>
      <c r="IX26" s="164">
        <v>0.5</v>
      </c>
      <c r="IY26" s="164" t="s">
        <v>193</v>
      </c>
      <c r="IZ26" s="164" t="s">
        <v>156</v>
      </c>
      <c r="JA26" s="164">
        <v>0.5</v>
      </c>
      <c r="JB26" s="164" t="s">
        <v>114</v>
      </c>
      <c r="JC26" s="164" t="s">
        <v>717</v>
      </c>
      <c r="JD26" s="164" t="s">
        <v>114</v>
      </c>
      <c r="JE26" s="164" t="s">
        <v>193</v>
      </c>
      <c r="JF26" s="164" t="s">
        <v>193</v>
      </c>
      <c r="JG26" s="164" t="s">
        <v>193</v>
      </c>
      <c r="JH26" s="164" t="s">
        <v>193</v>
      </c>
      <c r="JI26" s="164" t="s">
        <v>193</v>
      </c>
      <c r="JJ26" s="164" t="s">
        <v>193</v>
      </c>
      <c r="JK26" s="164" t="s">
        <v>193</v>
      </c>
      <c r="JL26" s="164" t="s">
        <v>193</v>
      </c>
      <c r="JM26" s="164" t="s">
        <v>193</v>
      </c>
      <c r="JN26" s="164" t="s">
        <v>193</v>
      </c>
      <c r="JO26" s="164" t="s">
        <v>193</v>
      </c>
      <c r="JP26" s="164" t="s">
        <v>193</v>
      </c>
      <c r="JQ26" s="164" t="s">
        <v>193</v>
      </c>
      <c r="JR26" s="166"/>
      <c r="JS26" s="166"/>
      <c r="JT26" s="166"/>
      <c r="JU26" s="166"/>
      <c r="JV26" s="166"/>
      <c r="JW26" s="164" t="s">
        <v>3591</v>
      </c>
      <c r="JX26" s="164" t="s">
        <v>193</v>
      </c>
      <c r="JY26" s="164">
        <v>187363112</v>
      </c>
      <c r="JZ26" s="164" t="s">
        <v>3592</v>
      </c>
      <c r="KA26" s="164" t="s">
        <v>3593</v>
      </c>
      <c r="KB26" s="164" t="s">
        <v>193</v>
      </c>
      <c r="KC26" s="164" t="s">
        <v>705</v>
      </c>
      <c r="KD26" s="164" t="s">
        <v>706</v>
      </c>
      <c r="KE26" s="164" t="s">
        <v>621</v>
      </c>
      <c r="KF26" s="164" t="s">
        <v>193</v>
      </c>
      <c r="KG26" s="164">
        <v>25</v>
      </c>
    </row>
    <row r="27" spans="1:293" x14ac:dyDescent="0.25">
      <c r="A27" s="164" t="s">
        <v>3594</v>
      </c>
      <c r="B27" s="164" t="s">
        <v>3595</v>
      </c>
      <c r="C27" s="164" t="s">
        <v>3508</v>
      </c>
      <c r="D27" s="164" t="s">
        <v>193</v>
      </c>
      <c r="E27" s="166"/>
      <c r="F27" s="164" t="s">
        <v>193</v>
      </c>
      <c r="G27" s="164" t="s">
        <v>193</v>
      </c>
      <c r="H27" s="164" t="s">
        <v>3508</v>
      </c>
      <c r="I27" s="164" t="s">
        <v>179</v>
      </c>
      <c r="J27" s="164" t="s">
        <v>193</v>
      </c>
      <c r="K27" s="164" t="s">
        <v>180</v>
      </c>
      <c r="L27" s="164" t="s">
        <v>179</v>
      </c>
      <c r="M27" s="164" t="s">
        <v>179</v>
      </c>
      <c r="N27" s="164" t="s">
        <v>181</v>
      </c>
      <c r="O27" s="164" t="s">
        <v>193</v>
      </c>
      <c r="P27" s="164" t="s">
        <v>194</v>
      </c>
      <c r="Q27" s="164" t="s">
        <v>181</v>
      </c>
      <c r="R27" s="164" t="s">
        <v>181</v>
      </c>
      <c r="S27" s="164" t="s">
        <v>182</v>
      </c>
      <c r="T27" s="164" t="s">
        <v>183</v>
      </c>
      <c r="U27" s="164" t="s">
        <v>184</v>
      </c>
      <c r="V27" s="164" t="s">
        <v>183</v>
      </c>
      <c r="W27" s="164" t="s">
        <v>132</v>
      </c>
      <c r="X27" s="164" t="s">
        <v>205</v>
      </c>
      <c r="Y27" s="164" t="s">
        <v>132</v>
      </c>
      <c r="Z27" s="164" t="s">
        <v>713</v>
      </c>
      <c r="AA27" s="164" t="s">
        <v>193</v>
      </c>
      <c r="AB27" s="164" t="s">
        <v>569</v>
      </c>
      <c r="AC27" s="164" t="s">
        <v>713</v>
      </c>
      <c r="AD27" s="164" t="s">
        <v>713</v>
      </c>
      <c r="AE27" s="164" t="s">
        <v>714</v>
      </c>
      <c r="AF27" s="164" t="s">
        <v>193</v>
      </c>
      <c r="AG27" s="164" t="s">
        <v>715</v>
      </c>
      <c r="AH27" s="164" t="s">
        <v>714</v>
      </c>
      <c r="AI27" s="164" t="s">
        <v>714</v>
      </c>
      <c r="AJ27" s="164" t="s">
        <v>543</v>
      </c>
      <c r="AK27" s="164" t="s">
        <v>511</v>
      </c>
      <c r="AL27" s="164" t="s">
        <v>109</v>
      </c>
      <c r="AM27" s="164" t="s">
        <v>193</v>
      </c>
      <c r="AN27" s="164" t="s">
        <v>109</v>
      </c>
      <c r="AO27" s="164" t="s">
        <v>193</v>
      </c>
      <c r="AP27" s="164" t="s">
        <v>496</v>
      </c>
      <c r="AQ27" s="166"/>
      <c r="AR27" s="166"/>
      <c r="AS27" s="164" t="s">
        <v>193</v>
      </c>
      <c r="AT27" s="164" t="s">
        <v>193</v>
      </c>
      <c r="AU27" s="164" t="s">
        <v>193</v>
      </c>
      <c r="AV27" s="164" t="s">
        <v>193</v>
      </c>
      <c r="AW27" s="164" t="s">
        <v>193</v>
      </c>
      <c r="AX27" s="164" t="s">
        <v>193</v>
      </c>
      <c r="AY27" s="164" t="s">
        <v>193</v>
      </c>
      <c r="AZ27" s="164" t="s">
        <v>193</v>
      </c>
      <c r="BA27" s="164" t="s">
        <v>193</v>
      </c>
      <c r="BB27" s="164" t="s">
        <v>193</v>
      </c>
      <c r="BC27" s="164" t="s">
        <v>193</v>
      </c>
      <c r="BD27" s="164" t="s">
        <v>193</v>
      </c>
      <c r="BE27" s="164" t="s">
        <v>193</v>
      </c>
      <c r="BF27" s="164" t="s">
        <v>193</v>
      </c>
      <c r="BG27" s="164" t="s">
        <v>193</v>
      </c>
      <c r="BH27" s="164" t="s">
        <v>193</v>
      </c>
      <c r="BI27" s="164" t="s">
        <v>193</v>
      </c>
      <c r="BJ27" s="164" t="s">
        <v>193</v>
      </c>
      <c r="BK27" s="164" t="s">
        <v>193</v>
      </c>
      <c r="BL27" s="164" t="s">
        <v>193</v>
      </c>
      <c r="BM27" s="164" t="s">
        <v>193</v>
      </c>
      <c r="BN27" s="164" t="s">
        <v>193</v>
      </c>
      <c r="BO27" s="164" t="s">
        <v>193</v>
      </c>
      <c r="BP27" s="164" t="s">
        <v>193</v>
      </c>
      <c r="BQ27" s="164" t="s">
        <v>193</v>
      </c>
      <c r="BR27" s="164" t="s">
        <v>193</v>
      </c>
      <c r="BS27" s="164" t="s">
        <v>193</v>
      </c>
      <c r="BT27" s="164" t="s">
        <v>193</v>
      </c>
      <c r="BU27" s="164" t="s">
        <v>193</v>
      </c>
      <c r="BV27" s="164" t="s">
        <v>193</v>
      </c>
      <c r="BW27" s="164" t="s">
        <v>193</v>
      </c>
      <c r="BX27" s="164" t="s">
        <v>193</v>
      </c>
      <c r="BY27" s="164" t="s">
        <v>193</v>
      </c>
      <c r="BZ27" s="164" t="s">
        <v>193</v>
      </c>
      <c r="CA27" s="164" t="s">
        <v>193</v>
      </c>
      <c r="CB27" s="164" t="s">
        <v>193</v>
      </c>
      <c r="CC27" s="164" t="s">
        <v>193</v>
      </c>
      <c r="CD27" s="164" t="s">
        <v>193</v>
      </c>
      <c r="CE27" s="164" t="s">
        <v>193</v>
      </c>
      <c r="CF27" s="164" t="s">
        <v>193</v>
      </c>
      <c r="CG27" s="164" t="s">
        <v>193</v>
      </c>
      <c r="CH27" s="164" t="s">
        <v>193</v>
      </c>
      <c r="CI27" s="164" t="s">
        <v>193</v>
      </c>
      <c r="CJ27" s="164" t="s">
        <v>193</v>
      </c>
      <c r="CK27" s="164" t="s">
        <v>193</v>
      </c>
      <c r="CL27" s="164" t="s">
        <v>193</v>
      </c>
      <c r="CM27" s="164" t="s">
        <v>193</v>
      </c>
      <c r="CN27" s="164" t="s">
        <v>193</v>
      </c>
      <c r="CO27" s="164" t="s">
        <v>193</v>
      </c>
      <c r="CP27" s="164" t="s">
        <v>193</v>
      </c>
      <c r="CQ27" s="164" t="s">
        <v>193</v>
      </c>
      <c r="CR27" s="164" t="s">
        <v>193</v>
      </c>
      <c r="CS27" s="164" t="s">
        <v>193</v>
      </c>
      <c r="CT27" s="164" t="s">
        <v>193</v>
      </c>
      <c r="CU27" s="164" t="s">
        <v>193</v>
      </c>
      <c r="CV27" s="164" t="s">
        <v>193</v>
      </c>
      <c r="CW27" s="164" t="s">
        <v>193</v>
      </c>
      <c r="CX27" s="164" t="s">
        <v>193</v>
      </c>
      <c r="CY27" s="164" t="s">
        <v>193</v>
      </c>
      <c r="CZ27" s="164" t="s">
        <v>193</v>
      </c>
      <c r="DA27" s="164" t="s">
        <v>193</v>
      </c>
      <c r="DB27" s="164" t="s">
        <v>193</v>
      </c>
      <c r="DC27" s="164" t="s">
        <v>193</v>
      </c>
      <c r="DD27" s="164" t="s">
        <v>193</v>
      </c>
      <c r="DE27" s="164" t="s">
        <v>193</v>
      </c>
      <c r="DF27" s="164" t="s">
        <v>193</v>
      </c>
      <c r="DG27" s="164" t="s">
        <v>193</v>
      </c>
      <c r="DH27" s="164" t="s">
        <v>193</v>
      </c>
      <c r="DI27" s="164" t="s">
        <v>193</v>
      </c>
      <c r="DJ27" s="164" t="s">
        <v>193</v>
      </c>
      <c r="DK27" s="164" t="s">
        <v>193</v>
      </c>
      <c r="DL27" s="164" t="s">
        <v>193</v>
      </c>
      <c r="DM27" s="164" t="s">
        <v>193</v>
      </c>
      <c r="DN27" s="164" t="s">
        <v>193</v>
      </c>
      <c r="DO27" s="164" t="s">
        <v>193</v>
      </c>
      <c r="DP27" s="164" t="s">
        <v>193</v>
      </c>
      <c r="DQ27" s="164" t="s">
        <v>193</v>
      </c>
      <c r="DR27" s="164" t="s">
        <v>193</v>
      </c>
      <c r="DS27" s="164" t="s">
        <v>193</v>
      </c>
      <c r="DT27" s="164" t="s">
        <v>193</v>
      </c>
      <c r="DU27" s="164" t="s">
        <v>193</v>
      </c>
      <c r="DV27" s="164" t="s">
        <v>193</v>
      </c>
      <c r="DW27" s="164" t="s">
        <v>193</v>
      </c>
      <c r="DX27" s="164" t="s">
        <v>193</v>
      </c>
      <c r="DY27" s="164" t="s">
        <v>193</v>
      </c>
      <c r="DZ27" s="164" t="s">
        <v>193</v>
      </c>
      <c r="EA27" s="164" t="s">
        <v>193</v>
      </c>
      <c r="EB27" s="164" t="s">
        <v>193</v>
      </c>
      <c r="EC27" s="164" t="s">
        <v>193</v>
      </c>
      <c r="ED27" s="164" t="s">
        <v>193</v>
      </c>
      <c r="EE27" s="164" t="s">
        <v>193</v>
      </c>
      <c r="EF27" s="164" t="s">
        <v>193</v>
      </c>
      <c r="EG27" s="164" t="s">
        <v>193</v>
      </c>
      <c r="EH27" s="164" t="s">
        <v>193</v>
      </c>
      <c r="EI27" s="164" t="s">
        <v>193</v>
      </c>
      <c r="EJ27" s="164" t="s">
        <v>193</v>
      </c>
      <c r="EK27" s="164" t="s">
        <v>193</v>
      </c>
      <c r="EL27" s="164" t="s">
        <v>193</v>
      </c>
      <c r="EM27" s="164" t="s">
        <v>193</v>
      </c>
      <c r="EN27" s="164" t="s">
        <v>193</v>
      </c>
      <c r="EO27" s="164" t="s">
        <v>193</v>
      </c>
      <c r="EP27" s="164" t="s">
        <v>193</v>
      </c>
      <c r="EQ27" s="164" t="s">
        <v>193</v>
      </c>
      <c r="ER27" s="164" t="s">
        <v>193</v>
      </c>
      <c r="ES27" s="164" t="s">
        <v>193</v>
      </c>
      <c r="ET27" s="164" t="s">
        <v>193</v>
      </c>
      <c r="EU27" s="164" t="s">
        <v>193</v>
      </c>
      <c r="EV27" s="164" t="s">
        <v>193</v>
      </c>
      <c r="EW27" s="164" t="s">
        <v>193</v>
      </c>
      <c r="EX27" s="164" t="s">
        <v>193</v>
      </c>
      <c r="EY27" s="164" t="s">
        <v>193</v>
      </c>
      <c r="EZ27" s="164" t="s">
        <v>193</v>
      </c>
      <c r="FA27" s="164" t="s">
        <v>193</v>
      </c>
      <c r="FB27" s="164" t="s">
        <v>193</v>
      </c>
      <c r="FC27" s="164" t="s">
        <v>193</v>
      </c>
      <c r="FD27" s="164" t="s">
        <v>193</v>
      </c>
      <c r="FE27" s="164" t="s">
        <v>193</v>
      </c>
      <c r="FF27" s="164" t="s">
        <v>193</v>
      </c>
      <c r="FG27" s="164" t="s">
        <v>193</v>
      </c>
      <c r="FH27" s="164" t="s">
        <v>193</v>
      </c>
      <c r="FI27" s="164" t="s">
        <v>193</v>
      </c>
      <c r="FJ27" s="164" t="s">
        <v>193</v>
      </c>
      <c r="FK27" s="164" t="s">
        <v>193</v>
      </c>
      <c r="FL27" s="164" t="s">
        <v>193</v>
      </c>
      <c r="FM27" s="164" t="s">
        <v>193</v>
      </c>
      <c r="FN27" s="164" t="s">
        <v>193</v>
      </c>
      <c r="FO27" s="164" t="s">
        <v>193</v>
      </c>
      <c r="FP27" s="164" t="s">
        <v>193</v>
      </c>
      <c r="FQ27" s="164" t="s">
        <v>193</v>
      </c>
      <c r="FR27" s="164" t="s">
        <v>193</v>
      </c>
      <c r="FS27" s="164" t="s">
        <v>193</v>
      </c>
      <c r="FT27" s="164" t="s">
        <v>193</v>
      </c>
      <c r="FU27" s="164" t="s">
        <v>193</v>
      </c>
      <c r="FV27" s="164" t="s">
        <v>193</v>
      </c>
      <c r="FW27" s="164" t="s">
        <v>193</v>
      </c>
      <c r="FX27" s="164" t="s">
        <v>193</v>
      </c>
      <c r="FY27" s="164" t="s">
        <v>193</v>
      </c>
      <c r="FZ27" s="164" t="s">
        <v>193</v>
      </c>
      <c r="GA27" s="164" t="s">
        <v>193</v>
      </c>
      <c r="GB27" s="164" t="s">
        <v>193</v>
      </c>
      <c r="GC27" s="164" t="s">
        <v>193</v>
      </c>
      <c r="GD27" s="164" t="s">
        <v>193</v>
      </c>
      <c r="GE27" s="164" t="s">
        <v>193</v>
      </c>
      <c r="GF27" s="164" t="s">
        <v>193</v>
      </c>
      <c r="GG27" s="164" t="s">
        <v>193</v>
      </c>
      <c r="GH27" s="164" t="s">
        <v>193</v>
      </c>
      <c r="GI27" s="164" t="s">
        <v>193</v>
      </c>
      <c r="GJ27" s="164" t="s">
        <v>193</v>
      </c>
      <c r="GK27" s="164" t="s">
        <v>193</v>
      </c>
      <c r="GL27" s="164" t="s">
        <v>193</v>
      </c>
      <c r="GM27" s="164" t="s">
        <v>193</v>
      </c>
      <c r="GN27" s="164" t="s">
        <v>193</v>
      </c>
      <c r="GO27" s="164" t="s">
        <v>193</v>
      </c>
      <c r="GP27" s="164" t="s">
        <v>193</v>
      </c>
      <c r="GQ27" s="164" t="s">
        <v>193</v>
      </c>
      <c r="GR27" s="164" t="s">
        <v>193</v>
      </c>
      <c r="GS27" s="164" t="s">
        <v>193</v>
      </c>
      <c r="GT27" s="164" t="s">
        <v>193</v>
      </c>
      <c r="GU27" s="164" t="s">
        <v>193</v>
      </c>
      <c r="GV27" s="164" t="s">
        <v>193</v>
      </c>
      <c r="GW27" s="164" t="s">
        <v>193</v>
      </c>
      <c r="GX27" s="164" t="s">
        <v>193</v>
      </c>
      <c r="GY27" s="164" t="s">
        <v>193</v>
      </c>
      <c r="GZ27" s="164" t="s">
        <v>193</v>
      </c>
      <c r="HA27" s="164" t="s">
        <v>193</v>
      </c>
      <c r="HB27" s="164" t="s">
        <v>193</v>
      </c>
      <c r="HC27" s="164" t="s">
        <v>193</v>
      </c>
      <c r="HD27" s="164" t="s">
        <v>193</v>
      </c>
      <c r="HE27" s="164" t="s">
        <v>193</v>
      </c>
      <c r="HF27" s="164" t="s">
        <v>193</v>
      </c>
      <c r="HG27" s="164" t="s">
        <v>193</v>
      </c>
      <c r="HH27" s="164" t="s">
        <v>193</v>
      </c>
      <c r="HI27" s="164" t="s">
        <v>193</v>
      </c>
      <c r="HJ27" s="164" t="s">
        <v>193</v>
      </c>
      <c r="HK27" s="164" t="s">
        <v>193</v>
      </c>
      <c r="HL27" s="164" t="s">
        <v>193</v>
      </c>
      <c r="HM27" s="164" t="s">
        <v>193</v>
      </c>
      <c r="HN27" s="164" t="s">
        <v>193</v>
      </c>
      <c r="HO27" s="164" t="s">
        <v>193</v>
      </c>
      <c r="HP27" s="164" t="s">
        <v>193</v>
      </c>
      <c r="HQ27" s="164" t="s">
        <v>193</v>
      </c>
      <c r="HR27" s="164" t="s">
        <v>193</v>
      </c>
      <c r="HS27" s="164" t="s">
        <v>193</v>
      </c>
      <c r="HT27" s="164" t="s">
        <v>193</v>
      </c>
      <c r="HU27" s="164" t="s">
        <v>193</v>
      </c>
      <c r="HV27" s="164" t="s">
        <v>193</v>
      </c>
      <c r="HW27" s="164" t="s">
        <v>193</v>
      </c>
      <c r="HX27" s="164" t="s">
        <v>193</v>
      </c>
      <c r="HY27" s="164" t="s">
        <v>193</v>
      </c>
      <c r="HZ27" s="164" t="s">
        <v>193</v>
      </c>
      <c r="IA27" s="164" t="s">
        <v>193</v>
      </c>
      <c r="IB27" s="164" t="s">
        <v>193</v>
      </c>
      <c r="IC27" s="164" t="s">
        <v>109</v>
      </c>
      <c r="ID27" s="164" t="s">
        <v>193</v>
      </c>
      <c r="IE27" s="164" t="s">
        <v>512</v>
      </c>
      <c r="IF27" s="164" t="s">
        <v>193</v>
      </c>
      <c r="IG27" s="164" t="s">
        <v>3284</v>
      </c>
      <c r="IH27" s="164" t="s">
        <v>193</v>
      </c>
      <c r="II27" s="164" t="s">
        <v>513</v>
      </c>
      <c r="IJ27" s="164" t="s">
        <v>3285</v>
      </c>
      <c r="IK27" s="164" t="s">
        <v>3285</v>
      </c>
      <c r="IL27" s="164" t="s">
        <v>807</v>
      </c>
      <c r="IM27" s="164" t="s">
        <v>193</v>
      </c>
      <c r="IN27" s="164" t="s">
        <v>3287</v>
      </c>
      <c r="IO27" s="164" t="s">
        <v>804</v>
      </c>
      <c r="IP27" s="164" t="s">
        <v>805</v>
      </c>
      <c r="IQ27" s="164" t="s">
        <v>806</v>
      </c>
      <c r="IR27" s="164" t="s">
        <v>193</v>
      </c>
      <c r="IS27" s="164" t="s">
        <v>193</v>
      </c>
      <c r="IT27" s="164" t="s">
        <v>193</v>
      </c>
      <c r="IU27" s="164" t="s">
        <v>193</v>
      </c>
      <c r="IV27" s="164" t="s">
        <v>193</v>
      </c>
      <c r="IW27" s="164">
        <v>75</v>
      </c>
      <c r="IX27" s="164">
        <v>15</v>
      </c>
      <c r="IY27" s="164" t="s">
        <v>193</v>
      </c>
      <c r="IZ27" s="164" t="s">
        <v>156</v>
      </c>
      <c r="JA27" s="164">
        <v>15</v>
      </c>
      <c r="JB27" s="164" t="s">
        <v>109</v>
      </c>
      <c r="JC27" s="164" t="s">
        <v>193</v>
      </c>
      <c r="JD27" s="164" t="s">
        <v>114</v>
      </c>
      <c r="JE27" s="164" t="s">
        <v>193</v>
      </c>
      <c r="JF27" s="164" t="s">
        <v>193</v>
      </c>
      <c r="JG27" s="164" t="s">
        <v>193</v>
      </c>
      <c r="JH27" s="164" t="s">
        <v>193</v>
      </c>
      <c r="JI27" s="164" t="s">
        <v>193</v>
      </c>
      <c r="JJ27" s="164" t="s">
        <v>193</v>
      </c>
      <c r="JK27" s="164" t="s">
        <v>193</v>
      </c>
      <c r="JL27" s="164" t="s">
        <v>193</v>
      </c>
      <c r="JM27" s="164" t="s">
        <v>193</v>
      </c>
      <c r="JN27" s="164" t="s">
        <v>193</v>
      </c>
      <c r="JO27" s="164" t="s">
        <v>193</v>
      </c>
      <c r="JP27" s="164" t="s">
        <v>193</v>
      </c>
      <c r="JQ27" s="164" t="s">
        <v>193</v>
      </c>
      <c r="JR27" s="166"/>
      <c r="JS27" s="166"/>
      <c r="JT27" s="166"/>
      <c r="JU27" s="166"/>
      <c r="JV27" s="166"/>
      <c r="JW27" s="164" t="s">
        <v>3596</v>
      </c>
      <c r="JX27" s="164" t="s">
        <v>193</v>
      </c>
      <c r="JY27" s="164">
        <v>187363118</v>
      </c>
      <c r="JZ27" s="164" t="s">
        <v>3597</v>
      </c>
      <c r="KA27" s="164" t="s">
        <v>3598</v>
      </c>
      <c r="KB27" s="164" t="s">
        <v>193</v>
      </c>
      <c r="KC27" s="164" t="s">
        <v>705</v>
      </c>
      <c r="KD27" s="164" t="s">
        <v>706</v>
      </c>
      <c r="KE27" s="164" t="s">
        <v>621</v>
      </c>
      <c r="KF27" s="164" t="s">
        <v>193</v>
      </c>
      <c r="KG27" s="164">
        <v>26</v>
      </c>
    </row>
    <row r="28" spans="1:293" x14ac:dyDescent="0.25">
      <c r="A28" s="164" t="s">
        <v>3599</v>
      </c>
      <c r="B28" s="164" t="s">
        <v>3600</v>
      </c>
      <c r="C28" s="164" t="s">
        <v>3508</v>
      </c>
      <c r="D28" s="164" t="s">
        <v>193</v>
      </c>
      <c r="E28" s="166"/>
      <c r="F28" s="164" t="s">
        <v>193</v>
      </c>
      <c r="G28" s="164" t="s">
        <v>193</v>
      </c>
      <c r="H28" s="164" t="s">
        <v>3508</v>
      </c>
      <c r="I28" s="164" t="s">
        <v>179</v>
      </c>
      <c r="J28" s="164" t="s">
        <v>193</v>
      </c>
      <c r="K28" s="164" t="s">
        <v>180</v>
      </c>
      <c r="L28" s="164" t="s">
        <v>179</v>
      </c>
      <c r="M28" s="164" t="s">
        <v>179</v>
      </c>
      <c r="N28" s="164" t="s">
        <v>181</v>
      </c>
      <c r="O28" s="164" t="s">
        <v>193</v>
      </c>
      <c r="P28" s="164" t="s">
        <v>194</v>
      </c>
      <c r="Q28" s="164" t="s">
        <v>181</v>
      </c>
      <c r="R28" s="164" t="s">
        <v>181</v>
      </c>
      <c r="S28" s="164" t="s">
        <v>182</v>
      </c>
      <c r="T28" s="164" t="s">
        <v>183</v>
      </c>
      <c r="U28" s="164" t="s">
        <v>184</v>
      </c>
      <c r="V28" s="164" t="s">
        <v>183</v>
      </c>
      <c r="W28" s="164" t="s">
        <v>132</v>
      </c>
      <c r="X28" s="164" t="s">
        <v>205</v>
      </c>
      <c r="Y28" s="164" t="s">
        <v>132</v>
      </c>
      <c r="Z28" s="164" t="s">
        <v>713</v>
      </c>
      <c r="AA28" s="164" t="s">
        <v>193</v>
      </c>
      <c r="AB28" s="164" t="s">
        <v>569</v>
      </c>
      <c r="AC28" s="164" t="s">
        <v>713</v>
      </c>
      <c r="AD28" s="164" t="s">
        <v>713</v>
      </c>
      <c r="AE28" s="164" t="s">
        <v>714</v>
      </c>
      <c r="AF28" s="164" t="s">
        <v>193</v>
      </c>
      <c r="AG28" s="164" t="s">
        <v>715</v>
      </c>
      <c r="AH28" s="164" t="s">
        <v>714</v>
      </c>
      <c r="AI28" s="164" t="s">
        <v>714</v>
      </c>
      <c r="AJ28" s="164" t="s">
        <v>543</v>
      </c>
      <c r="AK28" s="164" t="s">
        <v>511</v>
      </c>
      <c r="AL28" s="164" t="s">
        <v>109</v>
      </c>
      <c r="AM28" s="164" t="s">
        <v>193</v>
      </c>
      <c r="AN28" s="164" t="s">
        <v>109</v>
      </c>
      <c r="AO28" s="164" t="s">
        <v>193</v>
      </c>
      <c r="AP28" s="164" t="s">
        <v>496</v>
      </c>
      <c r="AQ28" s="166"/>
      <c r="AR28" s="166"/>
      <c r="AS28" s="164" t="s">
        <v>193</v>
      </c>
      <c r="AT28" s="164" t="s">
        <v>193</v>
      </c>
      <c r="AU28" s="164" t="s">
        <v>193</v>
      </c>
      <c r="AV28" s="164" t="s">
        <v>193</v>
      </c>
      <c r="AW28" s="164" t="s">
        <v>193</v>
      </c>
      <c r="AX28" s="164" t="s">
        <v>193</v>
      </c>
      <c r="AY28" s="164" t="s">
        <v>193</v>
      </c>
      <c r="AZ28" s="164" t="s">
        <v>193</v>
      </c>
      <c r="BA28" s="164" t="s">
        <v>193</v>
      </c>
      <c r="BB28" s="164" t="s">
        <v>193</v>
      </c>
      <c r="BC28" s="164" t="s">
        <v>193</v>
      </c>
      <c r="BD28" s="164" t="s">
        <v>193</v>
      </c>
      <c r="BE28" s="164" t="s">
        <v>193</v>
      </c>
      <c r="BF28" s="164" t="s">
        <v>193</v>
      </c>
      <c r="BG28" s="164" t="s">
        <v>193</v>
      </c>
      <c r="BH28" s="164" t="s">
        <v>193</v>
      </c>
      <c r="BI28" s="164" t="s">
        <v>193</v>
      </c>
      <c r="BJ28" s="164" t="s">
        <v>193</v>
      </c>
      <c r="BK28" s="164" t="s">
        <v>193</v>
      </c>
      <c r="BL28" s="164" t="s">
        <v>193</v>
      </c>
      <c r="BM28" s="164" t="s">
        <v>193</v>
      </c>
      <c r="BN28" s="164" t="s">
        <v>193</v>
      </c>
      <c r="BO28" s="164" t="s">
        <v>193</v>
      </c>
      <c r="BP28" s="164" t="s">
        <v>193</v>
      </c>
      <c r="BQ28" s="164" t="s">
        <v>193</v>
      </c>
      <c r="BR28" s="164" t="s">
        <v>193</v>
      </c>
      <c r="BS28" s="164" t="s">
        <v>193</v>
      </c>
      <c r="BT28" s="164" t="s">
        <v>193</v>
      </c>
      <c r="BU28" s="164" t="s">
        <v>193</v>
      </c>
      <c r="BV28" s="164" t="s">
        <v>193</v>
      </c>
      <c r="BW28" s="164" t="s">
        <v>193</v>
      </c>
      <c r="BX28" s="164" t="s">
        <v>193</v>
      </c>
      <c r="BY28" s="164" t="s">
        <v>193</v>
      </c>
      <c r="BZ28" s="164" t="s">
        <v>193</v>
      </c>
      <c r="CA28" s="164" t="s">
        <v>193</v>
      </c>
      <c r="CB28" s="164" t="s">
        <v>193</v>
      </c>
      <c r="CC28" s="164" t="s">
        <v>193</v>
      </c>
      <c r="CD28" s="164" t="s">
        <v>193</v>
      </c>
      <c r="CE28" s="164" t="s">
        <v>193</v>
      </c>
      <c r="CF28" s="164" t="s">
        <v>193</v>
      </c>
      <c r="CG28" s="164" t="s">
        <v>193</v>
      </c>
      <c r="CH28" s="164" t="s">
        <v>193</v>
      </c>
      <c r="CI28" s="164" t="s">
        <v>193</v>
      </c>
      <c r="CJ28" s="164" t="s">
        <v>193</v>
      </c>
      <c r="CK28" s="164" t="s">
        <v>193</v>
      </c>
      <c r="CL28" s="164" t="s">
        <v>193</v>
      </c>
      <c r="CM28" s="164" t="s">
        <v>193</v>
      </c>
      <c r="CN28" s="164" t="s">
        <v>193</v>
      </c>
      <c r="CO28" s="164" t="s">
        <v>193</v>
      </c>
      <c r="CP28" s="164" t="s">
        <v>193</v>
      </c>
      <c r="CQ28" s="164" t="s">
        <v>193</v>
      </c>
      <c r="CR28" s="164" t="s">
        <v>193</v>
      </c>
      <c r="CS28" s="164" t="s">
        <v>193</v>
      </c>
      <c r="CT28" s="164" t="s">
        <v>193</v>
      </c>
      <c r="CU28" s="164" t="s">
        <v>193</v>
      </c>
      <c r="CV28" s="164" t="s">
        <v>193</v>
      </c>
      <c r="CW28" s="164" t="s">
        <v>193</v>
      </c>
      <c r="CX28" s="164" t="s">
        <v>193</v>
      </c>
      <c r="CY28" s="164" t="s">
        <v>193</v>
      </c>
      <c r="CZ28" s="164" t="s">
        <v>193</v>
      </c>
      <c r="DA28" s="164" t="s">
        <v>193</v>
      </c>
      <c r="DB28" s="164" t="s">
        <v>193</v>
      </c>
      <c r="DC28" s="164" t="s">
        <v>193</v>
      </c>
      <c r="DD28" s="164" t="s">
        <v>193</v>
      </c>
      <c r="DE28" s="164" t="s">
        <v>193</v>
      </c>
      <c r="DF28" s="164" t="s">
        <v>193</v>
      </c>
      <c r="DG28" s="164" t="s">
        <v>193</v>
      </c>
      <c r="DH28" s="164" t="s">
        <v>193</v>
      </c>
      <c r="DI28" s="164" t="s">
        <v>193</v>
      </c>
      <c r="DJ28" s="164" t="s">
        <v>193</v>
      </c>
      <c r="DK28" s="164" t="s">
        <v>193</v>
      </c>
      <c r="DL28" s="164" t="s">
        <v>193</v>
      </c>
      <c r="DM28" s="164" t="s">
        <v>193</v>
      </c>
      <c r="DN28" s="164" t="s">
        <v>193</v>
      </c>
      <c r="DO28" s="164" t="s">
        <v>193</v>
      </c>
      <c r="DP28" s="164" t="s">
        <v>193</v>
      </c>
      <c r="DQ28" s="164" t="s">
        <v>193</v>
      </c>
      <c r="DR28" s="164" t="s">
        <v>193</v>
      </c>
      <c r="DS28" s="164" t="s">
        <v>193</v>
      </c>
      <c r="DT28" s="164" t="s">
        <v>193</v>
      </c>
      <c r="DU28" s="164" t="s">
        <v>193</v>
      </c>
      <c r="DV28" s="164" t="s">
        <v>193</v>
      </c>
      <c r="DW28" s="164" t="s">
        <v>193</v>
      </c>
      <c r="DX28" s="164" t="s">
        <v>193</v>
      </c>
      <c r="DY28" s="164" t="s">
        <v>193</v>
      </c>
      <c r="DZ28" s="164" t="s">
        <v>193</v>
      </c>
      <c r="EA28" s="164" t="s">
        <v>193</v>
      </c>
      <c r="EB28" s="164" t="s">
        <v>193</v>
      </c>
      <c r="EC28" s="164" t="s">
        <v>193</v>
      </c>
      <c r="ED28" s="164" t="s">
        <v>193</v>
      </c>
      <c r="EE28" s="164" t="s">
        <v>193</v>
      </c>
      <c r="EF28" s="164" t="s">
        <v>193</v>
      </c>
      <c r="EG28" s="164" t="s">
        <v>193</v>
      </c>
      <c r="EH28" s="164" t="s">
        <v>193</v>
      </c>
      <c r="EI28" s="164" t="s">
        <v>193</v>
      </c>
      <c r="EJ28" s="164" t="s">
        <v>193</v>
      </c>
      <c r="EK28" s="164" t="s">
        <v>193</v>
      </c>
      <c r="EL28" s="164" t="s">
        <v>193</v>
      </c>
      <c r="EM28" s="164" t="s">
        <v>193</v>
      </c>
      <c r="EN28" s="164" t="s">
        <v>193</v>
      </c>
      <c r="EO28" s="164" t="s">
        <v>193</v>
      </c>
      <c r="EP28" s="164" t="s">
        <v>193</v>
      </c>
      <c r="EQ28" s="164" t="s">
        <v>193</v>
      </c>
      <c r="ER28" s="164" t="s">
        <v>193</v>
      </c>
      <c r="ES28" s="164" t="s">
        <v>193</v>
      </c>
      <c r="ET28" s="164" t="s">
        <v>193</v>
      </c>
      <c r="EU28" s="164" t="s">
        <v>193</v>
      </c>
      <c r="EV28" s="164" t="s">
        <v>193</v>
      </c>
      <c r="EW28" s="164" t="s">
        <v>193</v>
      </c>
      <c r="EX28" s="164" t="s">
        <v>193</v>
      </c>
      <c r="EY28" s="164" t="s">
        <v>193</v>
      </c>
      <c r="EZ28" s="164" t="s">
        <v>193</v>
      </c>
      <c r="FA28" s="164" t="s">
        <v>193</v>
      </c>
      <c r="FB28" s="164" t="s">
        <v>193</v>
      </c>
      <c r="FC28" s="164" t="s">
        <v>193</v>
      </c>
      <c r="FD28" s="164" t="s">
        <v>193</v>
      </c>
      <c r="FE28" s="164" t="s">
        <v>193</v>
      </c>
      <c r="FF28" s="164" t="s">
        <v>193</v>
      </c>
      <c r="FG28" s="164" t="s">
        <v>193</v>
      </c>
      <c r="FH28" s="164" t="s">
        <v>193</v>
      </c>
      <c r="FI28" s="164" t="s">
        <v>193</v>
      </c>
      <c r="FJ28" s="164" t="s">
        <v>193</v>
      </c>
      <c r="FK28" s="164" t="s">
        <v>193</v>
      </c>
      <c r="FL28" s="164" t="s">
        <v>193</v>
      </c>
      <c r="FM28" s="164" t="s">
        <v>193</v>
      </c>
      <c r="FN28" s="164" t="s">
        <v>193</v>
      </c>
      <c r="FO28" s="164" t="s">
        <v>193</v>
      </c>
      <c r="FP28" s="164" t="s">
        <v>193</v>
      </c>
      <c r="FQ28" s="164" t="s">
        <v>193</v>
      </c>
      <c r="FR28" s="164" t="s">
        <v>193</v>
      </c>
      <c r="FS28" s="164" t="s">
        <v>193</v>
      </c>
      <c r="FT28" s="164" t="s">
        <v>193</v>
      </c>
      <c r="FU28" s="164" t="s">
        <v>193</v>
      </c>
      <c r="FV28" s="164" t="s">
        <v>193</v>
      </c>
      <c r="FW28" s="164" t="s">
        <v>193</v>
      </c>
      <c r="FX28" s="164" t="s">
        <v>193</v>
      </c>
      <c r="FY28" s="164" t="s">
        <v>193</v>
      </c>
      <c r="FZ28" s="164" t="s">
        <v>193</v>
      </c>
      <c r="GA28" s="164" t="s">
        <v>193</v>
      </c>
      <c r="GB28" s="164" t="s">
        <v>193</v>
      </c>
      <c r="GC28" s="164" t="s">
        <v>193</v>
      </c>
      <c r="GD28" s="164" t="s">
        <v>193</v>
      </c>
      <c r="GE28" s="164" t="s">
        <v>193</v>
      </c>
      <c r="GF28" s="164" t="s">
        <v>193</v>
      </c>
      <c r="GG28" s="164" t="s">
        <v>193</v>
      </c>
      <c r="GH28" s="164" t="s">
        <v>193</v>
      </c>
      <c r="GI28" s="164" t="s">
        <v>193</v>
      </c>
      <c r="GJ28" s="164" t="s">
        <v>193</v>
      </c>
      <c r="GK28" s="164" t="s">
        <v>193</v>
      </c>
      <c r="GL28" s="164" t="s">
        <v>193</v>
      </c>
      <c r="GM28" s="164" t="s">
        <v>193</v>
      </c>
      <c r="GN28" s="164" t="s">
        <v>193</v>
      </c>
      <c r="GO28" s="164" t="s">
        <v>193</v>
      </c>
      <c r="GP28" s="164" t="s">
        <v>193</v>
      </c>
      <c r="GQ28" s="164" t="s">
        <v>193</v>
      </c>
      <c r="GR28" s="164" t="s">
        <v>193</v>
      </c>
      <c r="GS28" s="164" t="s">
        <v>193</v>
      </c>
      <c r="GT28" s="164" t="s">
        <v>193</v>
      </c>
      <c r="GU28" s="164" t="s">
        <v>193</v>
      </c>
      <c r="GV28" s="164" t="s">
        <v>193</v>
      </c>
      <c r="GW28" s="164" t="s">
        <v>193</v>
      </c>
      <c r="GX28" s="164" t="s">
        <v>193</v>
      </c>
      <c r="GY28" s="164" t="s">
        <v>193</v>
      </c>
      <c r="GZ28" s="164" t="s">
        <v>193</v>
      </c>
      <c r="HA28" s="164" t="s">
        <v>193</v>
      </c>
      <c r="HB28" s="164" t="s">
        <v>193</v>
      </c>
      <c r="HC28" s="164" t="s">
        <v>193</v>
      </c>
      <c r="HD28" s="164" t="s">
        <v>193</v>
      </c>
      <c r="HE28" s="164" t="s">
        <v>193</v>
      </c>
      <c r="HF28" s="164" t="s">
        <v>193</v>
      </c>
      <c r="HG28" s="164" t="s">
        <v>193</v>
      </c>
      <c r="HH28" s="164" t="s">
        <v>193</v>
      </c>
      <c r="HI28" s="164" t="s">
        <v>193</v>
      </c>
      <c r="HJ28" s="164" t="s">
        <v>193</v>
      </c>
      <c r="HK28" s="164" t="s">
        <v>193</v>
      </c>
      <c r="HL28" s="164" t="s">
        <v>193</v>
      </c>
      <c r="HM28" s="164" t="s">
        <v>193</v>
      </c>
      <c r="HN28" s="164" t="s">
        <v>193</v>
      </c>
      <c r="HO28" s="164" t="s">
        <v>193</v>
      </c>
      <c r="HP28" s="164" t="s">
        <v>193</v>
      </c>
      <c r="HQ28" s="164" t="s">
        <v>193</v>
      </c>
      <c r="HR28" s="164" t="s">
        <v>193</v>
      </c>
      <c r="HS28" s="164" t="s">
        <v>193</v>
      </c>
      <c r="HT28" s="164" t="s">
        <v>193</v>
      </c>
      <c r="HU28" s="164" t="s">
        <v>193</v>
      </c>
      <c r="HV28" s="164" t="s">
        <v>193</v>
      </c>
      <c r="HW28" s="164" t="s">
        <v>193</v>
      </c>
      <c r="HX28" s="164" t="s">
        <v>193</v>
      </c>
      <c r="HY28" s="164" t="s">
        <v>193</v>
      </c>
      <c r="HZ28" s="164" t="s">
        <v>193</v>
      </c>
      <c r="IA28" s="164" t="s">
        <v>193</v>
      </c>
      <c r="IB28" s="164" t="s">
        <v>193</v>
      </c>
      <c r="IC28" s="164" t="s">
        <v>109</v>
      </c>
      <c r="ID28" s="164" t="s">
        <v>193</v>
      </c>
      <c r="IE28" s="164" t="s">
        <v>512</v>
      </c>
      <c r="IF28" s="164" t="s">
        <v>193</v>
      </c>
      <c r="IG28" s="164" t="s">
        <v>3284</v>
      </c>
      <c r="IH28" s="164" t="s">
        <v>193</v>
      </c>
      <c r="II28" s="164" t="s">
        <v>513</v>
      </c>
      <c r="IJ28" s="164" t="s">
        <v>3285</v>
      </c>
      <c r="IK28" s="164" t="s">
        <v>3285</v>
      </c>
      <c r="IL28" s="164" t="s">
        <v>807</v>
      </c>
      <c r="IM28" s="164" t="s">
        <v>193</v>
      </c>
      <c r="IN28" s="164" t="s">
        <v>3287</v>
      </c>
      <c r="IO28" s="164" t="s">
        <v>804</v>
      </c>
      <c r="IP28" s="164" t="s">
        <v>805</v>
      </c>
      <c r="IQ28" s="164" t="s">
        <v>806</v>
      </c>
      <c r="IR28" s="164" t="s">
        <v>193</v>
      </c>
      <c r="IS28" s="164" t="s">
        <v>193</v>
      </c>
      <c r="IT28" s="164" t="s">
        <v>193</v>
      </c>
      <c r="IU28" s="164" t="s">
        <v>193</v>
      </c>
      <c r="IV28" s="164" t="s">
        <v>193</v>
      </c>
      <c r="IW28" s="164">
        <v>50</v>
      </c>
      <c r="IX28" s="164">
        <v>10</v>
      </c>
      <c r="IY28" s="164" t="s">
        <v>193</v>
      </c>
      <c r="IZ28" s="164" t="s">
        <v>156</v>
      </c>
      <c r="JA28" s="164">
        <v>10</v>
      </c>
      <c r="JB28" s="164" t="s">
        <v>109</v>
      </c>
      <c r="JC28" s="164" t="s">
        <v>193</v>
      </c>
      <c r="JD28" s="164" t="s">
        <v>114</v>
      </c>
      <c r="JE28" s="164" t="s">
        <v>193</v>
      </c>
      <c r="JF28" s="164" t="s">
        <v>193</v>
      </c>
      <c r="JG28" s="164" t="s">
        <v>193</v>
      </c>
      <c r="JH28" s="164" t="s">
        <v>193</v>
      </c>
      <c r="JI28" s="164" t="s">
        <v>193</v>
      </c>
      <c r="JJ28" s="164" t="s">
        <v>193</v>
      </c>
      <c r="JK28" s="164" t="s">
        <v>193</v>
      </c>
      <c r="JL28" s="164" t="s">
        <v>193</v>
      </c>
      <c r="JM28" s="164" t="s">
        <v>193</v>
      </c>
      <c r="JN28" s="164" t="s">
        <v>193</v>
      </c>
      <c r="JO28" s="164" t="s">
        <v>193</v>
      </c>
      <c r="JP28" s="164" t="s">
        <v>193</v>
      </c>
      <c r="JQ28" s="164" t="s">
        <v>193</v>
      </c>
      <c r="JR28" s="166"/>
      <c r="JS28" s="166"/>
      <c r="JT28" s="166"/>
      <c r="JU28" s="166"/>
      <c r="JV28" s="166"/>
      <c r="JW28" s="164" t="s">
        <v>193</v>
      </c>
      <c r="JX28" s="164" t="s">
        <v>193</v>
      </c>
      <c r="JY28" s="164">
        <v>187363123</v>
      </c>
      <c r="JZ28" s="164" t="s">
        <v>3601</v>
      </c>
      <c r="KA28" s="164" t="s">
        <v>3602</v>
      </c>
      <c r="KB28" s="164" t="s">
        <v>193</v>
      </c>
      <c r="KC28" s="164" t="s">
        <v>705</v>
      </c>
      <c r="KD28" s="164" t="s">
        <v>706</v>
      </c>
      <c r="KE28" s="164" t="s">
        <v>621</v>
      </c>
      <c r="KF28" s="164" t="s">
        <v>193</v>
      </c>
      <c r="KG28" s="164">
        <v>27</v>
      </c>
    </row>
    <row r="29" spans="1:293" x14ac:dyDescent="0.25">
      <c r="A29" s="164" t="s">
        <v>3603</v>
      </c>
      <c r="B29" s="164" t="s">
        <v>3604</v>
      </c>
      <c r="C29" s="164" t="s">
        <v>3508</v>
      </c>
      <c r="D29" s="164" t="s">
        <v>193</v>
      </c>
      <c r="E29" s="166"/>
      <c r="F29" s="164" t="s">
        <v>193</v>
      </c>
      <c r="G29" s="164" t="s">
        <v>193</v>
      </c>
      <c r="H29" s="164" t="s">
        <v>3508</v>
      </c>
      <c r="I29" s="164" t="s">
        <v>179</v>
      </c>
      <c r="J29" s="164" t="s">
        <v>193</v>
      </c>
      <c r="K29" s="164" t="s">
        <v>180</v>
      </c>
      <c r="L29" s="164" t="s">
        <v>179</v>
      </c>
      <c r="M29" s="164" t="s">
        <v>179</v>
      </c>
      <c r="N29" s="164" t="s">
        <v>181</v>
      </c>
      <c r="O29" s="164" t="s">
        <v>193</v>
      </c>
      <c r="P29" s="164" t="s">
        <v>194</v>
      </c>
      <c r="Q29" s="164" t="s">
        <v>181</v>
      </c>
      <c r="R29" s="164" t="s">
        <v>181</v>
      </c>
      <c r="S29" s="164" t="s">
        <v>182</v>
      </c>
      <c r="T29" s="164" t="s">
        <v>183</v>
      </c>
      <c r="U29" s="164" t="s">
        <v>184</v>
      </c>
      <c r="V29" s="164" t="s">
        <v>183</v>
      </c>
      <c r="W29" s="164" t="s">
        <v>132</v>
      </c>
      <c r="X29" s="164" t="s">
        <v>205</v>
      </c>
      <c r="Y29" s="164" t="s">
        <v>132</v>
      </c>
      <c r="Z29" s="164" t="s">
        <v>713</v>
      </c>
      <c r="AA29" s="164" t="s">
        <v>193</v>
      </c>
      <c r="AB29" s="164" t="s">
        <v>569</v>
      </c>
      <c r="AC29" s="164" t="s">
        <v>713</v>
      </c>
      <c r="AD29" s="164" t="s">
        <v>713</v>
      </c>
      <c r="AE29" s="164" t="s">
        <v>714</v>
      </c>
      <c r="AF29" s="164" t="s">
        <v>193</v>
      </c>
      <c r="AG29" s="164" t="s">
        <v>715</v>
      </c>
      <c r="AH29" s="164" t="s">
        <v>714</v>
      </c>
      <c r="AI29" s="164" t="s">
        <v>714</v>
      </c>
      <c r="AJ29" s="164" t="s">
        <v>543</v>
      </c>
      <c r="AK29" s="164" t="s">
        <v>511</v>
      </c>
      <c r="AL29" s="164" t="s">
        <v>109</v>
      </c>
      <c r="AM29" s="164" t="s">
        <v>193</v>
      </c>
      <c r="AN29" s="164" t="s">
        <v>109</v>
      </c>
      <c r="AO29" s="164" t="s">
        <v>193</v>
      </c>
      <c r="AP29" s="164" t="s">
        <v>500</v>
      </c>
      <c r="AQ29" s="166"/>
      <c r="AR29" s="166"/>
      <c r="AS29" s="164" t="s">
        <v>193</v>
      </c>
      <c r="AT29" s="164" t="s">
        <v>193</v>
      </c>
      <c r="AU29" s="164" t="s">
        <v>193</v>
      </c>
      <c r="AV29" s="164" t="s">
        <v>193</v>
      </c>
      <c r="AW29" s="164" t="s">
        <v>193</v>
      </c>
      <c r="AX29" s="164" t="s">
        <v>193</v>
      </c>
      <c r="AY29" s="164" t="s">
        <v>193</v>
      </c>
      <c r="AZ29" s="164" t="s">
        <v>193</v>
      </c>
      <c r="BA29" s="164" t="s">
        <v>193</v>
      </c>
      <c r="BB29" s="164" t="s">
        <v>193</v>
      </c>
      <c r="BC29" s="164" t="s">
        <v>193</v>
      </c>
      <c r="BD29" s="164" t="s">
        <v>193</v>
      </c>
      <c r="BE29" s="164" t="s">
        <v>193</v>
      </c>
      <c r="BF29" s="164" t="s">
        <v>193</v>
      </c>
      <c r="BG29" s="164" t="s">
        <v>193</v>
      </c>
      <c r="BH29" s="164" t="s">
        <v>193</v>
      </c>
      <c r="BI29" s="164" t="s">
        <v>193</v>
      </c>
      <c r="BJ29" s="164" t="s">
        <v>193</v>
      </c>
      <c r="BK29" s="164" t="s">
        <v>193</v>
      </c>
      <c r="BL29" s="164" t="s">
        <v>193</v>
      </c>
      <c r="BM29" s="164" t="s">
        <v>193</v>
      </c>
      <c r="BN29" s="164" t="s">
        <v>193</v>
      </c>
      <c r="BO29" s="164" t="s">
        <v>193</v>
      </c>
      <c r="BP29" s="164" t="s">
        <v>193</v>
      </c>
      <c r="BQ29" s="164" t="s">
        <v>193</v>
      </c>
      <c r="BR29" s="164" t="s">
        <v>193</v>
      </c>
      <c r="BS29" s="164" t="s">
        <v>193</v>
      </c>
      <c r="BT29" s="164" t="s">
        <v>193</v>
      </c>
      <c r="BU29" s="164" t="s">
        <v>193</v>
      </c>
      <c r="BV29" s="164" t="s">
        <v>193</v>
      </c>
      <c r="BW29" s="164" t="s">
        <v>193</v>
      </c>
      <c r="BX29" s="164" t="s">
        <v>193</v>
      </c>
      <c r="BY29" s="164" t="s">
        <v>193</v>
      </c>
      <c r="BZ29" s="164" t="s">
        <v>193</v>
      </c>
      <c r="CA29" s="164" t="s">
        <v>193</v>
      </c>
      <c r="CB29" s="164" t="s">
        <v>193</v>
      </c>
      <c r="CC29" s="164" t="s">
        <v>193</v>
      </c>
      <c r="CD29" s="164" t="s">
        <v>193</v>
      </c>
      <c r="CE29" s="164" t="s">
        <v>193</v>
      </c>
      <c r="CF29" s="164" t="s">
        <v>193</v>
      </c>
      <c r="CG29" s="164" t="s">
        <v>193</v>
      </c>
      <c r="CH29" s="164" t="s">
        <v>193</v>
      </c>
      <c r="CI29" s="164" t="s">
        <v>193</v>
      </c>
      <c r="CJ29" s="164" t="s">
        <v>193</v>
      </c>
      <c r="CK29" s="164" t="s">
        <v>193</v>
      </c>
      <c r="CL29" s="164" t="s">
        <v>193</v>
      </c>
      <c r="CM29" s="164" t="s">
        <v>193</v>
      </c>
      <c r="CN29" s="164" t="s">
        <v>193</v>
      </c>
      <c r="CO29" s="164" t="s">
        <v>193</v>
      </c>
      <c r="CP29" s="164" t="s">
        <v>193</v>
      </c>
      <c r="CQ29" s="164" t="s">
        <v>193</v>
      </c>
      <c r="CR29" s="164" t="s">
        <v>193</v>
      </c>
      <c r="CS29" s="164" t="s">
        <v>193</v>
      </c>
      <c r="CT29" s="164" t="s">
        <v>193</v>
      </c>
      <c r="CU29" s="164" t="s">
        <v>193</v>
      </c>
      <c r="CV29" s="164" t="s">
        <v>193</v>
      </c>
      <c r="CW29" s="164" t="s">
        <v>193</v>
      </c>
      <c r="CX29" s="164" t="s">
        <v>193</v>
      </c>
      <c r="CY29" s="164" t="s">
        <v>193</v>
      </c>
      <c r="CZ29" s="164" t="s">
        <v>193</v>
      </c>
      <c r="DA29" s="164" t="s">
        <v>193</v>
      </c>
      <c r="DB29" s="164" t="s">
        <v>193</v>
      </c>
      <c r="DC29" s="164" t="s">
        <v>193</v>
      </c>
      <c r="DD29" s="164" t="s">
        <v>193</v>
      </c>
      <c r="DE29" s="164" t="s">
        <v>193</v>
      </c>
      <c r="DF29" s="164" t="s">
        <v>193</v>
      </c>
      <c r="DG29" s="164" t="s">
        <v>193</v>
      </c>
      <c r="DH29" s="164" t="s">
        <v>193</v>
      </c>
      <c r="DI29" s="164" t="s">
        <v>193</v>
      </c>
      <c r="DJ29" s="164" t="s">
        <v>193</v>
      </c>
      <c r="DK29" s="164" t="s">
        <v>193</v>
      </c>
      <c r="DL29" s="164" t="s">
        <v>193</v>
      </c>
      <c r="DM29" s="164" t="s">
        <v>193</v>
      </c>
      <c r="DN29" s="164" t="s">
        <v>193</v>
      </c>
      <c r="DO29" s="164" t="s">
        <v>193</v>
      </c>
      <c r="DP29" s="164" t="s">
        <v>193</v>
      </c>
      <c r="DQ29" s="164" t="s">
        <v>193</v>
      </c>
      <c r="DR29" s="164" t="s">
        <v>193</v>
      </c>
      <c r="DS29" s="164" t="s">
        <v>193</v>
      </c>
      <c r="DT29" s="164" t="s">
        <v>193</v>
      </c>
      <c r="DU29" s="164" t="s">
        <v>193</v>
      </c>
      <c r="DV29" s="164" t="s">
        <v>193</v>
      </c>
      <c r="DW29" s="164" t="s">
        <v>193</v>
      </c>
      <c r="DX29" s="164" t="s">
        <v>193</v>
      </c>
      <c r="DY29" s="164" t="s">
        <v>193</v>
      </c>
      <c r="DZ29" s="164" t="s">
        <v>193</v>
      </c>
      <c r="EA29" s="164" t="s">
        <v>193</v>
      </c>
      <c r="EB29" s="164" t="s">
        <v>193</v>
      </c>
      <c r="EC29" s="164" t="s">
        <v>193</v>
      </c>
      <c r="ED29" s="164" t="s">
        <v>193</v>
      </c>
      <c r="EE29" s="164" t="s">
        <v>193</v>
      </c>
      <c r="EF29" s="164" t="s">
        <v>193</v>
      </c>
      <c r="EG29" s="164" t="s">
        <v>193</v>
      </c>
      <c r="EH29" s="164" t="s">
        <v>193</v>
      </c>
      <c r="EI29" s="164" t="s">
        <v>193</v>
      </c>
      <c r="EJ29" s="164" t="s">
        <v>193</v>
      </c>
      <c r="EK29" s="164" t="s">
        <v>193</v>
      </c>
      <c r="EL29" s="164" t="s">
        <v>193</v>
      </c>
      <c r="EM29" s="164" t="s">
        <v>193</v>
      </c>
      <c r="EN29" s="164" t="s">
        <v>193</v>
      </c>
      <c r="EO29" s="164" t="s">
        <v>193</v>
      </c>
      <c r="EP29" s="164" t="s">
        <v>193</v>
      </c>
      <c r="EQ29" s="164" t="s">
        <v>193</v>
      </c>
      <c r="ER29" s="164" t="s">
        <v>193</v>
      </c>
      <c r="ES29" s="164" t="s">
        <v>193</v>
      </c>
      <c r="ET29" s="164" t="s">
        <v>193</v>
      </c>
      <c r="EU29" s="164" t="s">
        <v>193</v>
      </c>
      <c r="EV29" s="164" t="s">
        <v>193</v>
      </c>
      <c r="EW29" s="164" t="s">
        <v>193</v>
      </c>
      <c r="EX29" s="164" t="s">
        <v>193</v>
      </c>
      <c r="EY29" s="164" t="s">
        <v>193</v>
      </c>
      <c r="EZ29" s="164" t="s">
        <v>193</v>
      </c>
      <c r="FA29" s="164" t="s">
        <v>193</v>
      </c>
      <c r="FB29" s="164" t="s">
        <v>193</v>
      </c>
      <c r="FC29" s="164" t="s">
        <v>193</v>
      </c>
      <c r="FD29" s="164" t="s">
        <v>193</v>
      </c>
      <c r="FE29" s="164" t="s">
        <v>193</v>
      </c>
      <c r="FF29" s="164" t="s">
        <v>193</v>
      </c>
      <c r="FG29" s="164" t="s">
        <v>193</v>
      </c>
      <c r="FH29" s="164" t="s">
        <v>193</v>
      </c>
      <c r="FI29" s="164" t="s">
        <v>193</v>
      </c>
      <c r="FJ29" s="164" t="s">
        <v>193</v>
      </c>
      <c r="FK29" s="164" t="s">
        <v>193</v>
      </c>
      <c r="FL29" s="164" t="s">
        <v>193</v>
      </c>
      <c r="FM29" s="164" t="s">
        <v>193</v>
      </c>
      <c r="FN29" s="164" t="s">
        <v>193</v>
      </c>
      <c r="FO29" s="164" t="s">
        <v>193</v>
      </c>
      <c r="FP29" s="164" t="s">
        <v>193</v>
      </c>
      <c r="FQ29" s="164" t="s">
        <v>193</v>
      </c>
      <c r="FR29" s="164" t="s">
        <v>193</v>
      </c>
      <c r="FS29" s="164" t="s">
        <v>193</v>
      </c>
      <c r="FT29" s="164" t="s">
        <v>193</v>
      </c>
      <c r="FU29" s="164" t="s">
        <v>193</v>
      </c>
      <c r="FV29" s="164" t="s">
        <v>193</v>
      </c>
      <c r="FW29" s="164" t="s">
        <v>193</v>
      </c>
      <c r="FX29" s="164" t="s">
        <v>193</v>
      </c>
      <c r="FY29" s="164" t="s">
        <v>193</v>
      </c>
      <c r="FZ29" s="164" t="s">
        <v>193</v>
      </c>
      <c r="GA29" s="164" t="s">
        <v>193</v>
      </c>
      <c r="GB29" s="164" t="s">
        <v>193</v>
      </c>
      <c r="GC29" s="164" t="s">
        <v>193</v>
      </c>
      <c r="GD29" s="164" t="s">
        <v>193</v>
      </c>
      <c r="GE29" s="164" t="s">
        <v>193</v>
      </c>
      <c r="GF29" s="164" t="s">
        <v>193</v>
      </c>
      <c r="GG29" s="164" t="s">
        <v>193</v>
      </c>
      <c r="GH29" s="164" t="s">
        <v>193</v>
      </c>
      <c r="GI29" s="164" t="s">
        <v>193</v>
      </c>
      <c r="GJ29" s="164" t="s">
        <v>193</v>
      </c>
      <c r="GK29" s="164" t="s">
        <v>193</v>
      </c>
      <c r="GL29" s="164" t="s">
        <v>193</v>
      </c>
      <c r="GM29" s="164" t="s">
        <v>193</v>
      </c>
      <c r="GN29" s="164" t="s">
        <v>193</v>
      </c>
      <c r="GO29" s="164" t="s">
        <v>193</v>
      </c>
      <c r="GP29" s="164" t="s">
        <v>193</v>
      </c>
      <c r="GQ29" s="164" t="s">
        <v>193</v>
      </c>
      <c r="GR29" s="164" t="s">
        <v>193</v>
      </c>
      <c r="GS29" s="164" t="s">
        <v>193</v>
      </c>
      <c r="GT29" s="164" t="s">
        <v>193</v>
      </c>
      <c r="GU29" s="164" t="s">
        <v>193</v>
      </c>
      <c r="GV29" s="164" t="s">
        <v>193</v>
      </c>
      <c r="GW29" s="164" t="s">
        <v>193</v>
      </c>
      <c r="GX29" s="164" t="s">
        <v>193</v>
      </c>
      <c r="GY29" s="164" t="s">
        <v>193</v>
      </c>
      <c r="GZ29" s="164" t="s">
        <v>193</v>
      </c>
      <c r="HA29" s="164" t="s">
        <v>193</v>
      </c>
      <c r="HB29" s="164" t="s">
        <v>193</v>
      </c>
      <c r="HC29" s="164" t="s">
        <v>193</v>
      </c>
      <c r="HD29" s="164" t="s">
        <v>193</v>
      </c>
      <c r="HE29" s="164" t="s">
        <v>193</v>
      </c>
      <c r="HF29" s="164" t="s">
        <v>193</v>
      </c>
      <c r="HG29" s="164" t="s">
        <v>193</v>
      </c>
      <c r="HH29" s="164" t="s">
        <v>193</v>
      </c>
      <c r="HI29" s="164" t="s">
        <v>193</v>
      </c>
      <c r="HJ29" s="164" t="s">
        <v>193</v>
      </c>
      <c r="HK29" s="164" t="s">
        <v>193</v>
      </c>
      <c r="HL29" s="164" t="s">
        <v>193</v>
      </c>
      <c r="HM29" s="164" t="s">
        <v>193</v>
      </c>
      <c r="HN29" s="164" t="s">
        <v>193</v>
      </c>
      <c r="HO29" s="164" t="s">
        <v>193</v>
      </c>
      <c r="HP29" s="164" t="s">
        <v>193</v>
      </c>
      <c r="HQ29" s="164" t="s">
        <v>193</v>
      </c>
      <c r="HR29" s="164" t="s">
        <v>193</v>
      </c>
      <c r="HS29" s="164" t="s">
        <v>193</v>
      </c>
      <c r="HT29" s="164" t="s">
        <v>193</v>
      </c>
      <c r="HU29" s="164" t="s">
        <v>193</v>
      </c>
      <c r="HV29" s="164" t="s">
        <v>193</v>
      </c>
      <c r="HW29" s="164" t="s">
        <v>193</v>
      </c>
      <c r="HX29" s="164" t="s">
        <v>193</v>
      </c>
      <c r="HY29" s="164" t="s">
        <v>193</v>
      </c>
      <c r="HZ29" s="164" t="s">
        <v>193</v>
      </c>
      <c r="IA29" s="164" t="s">
        <v>193</v>
      </c>
      <c r="IB29" s="164" t="s">
        <v>193</v>
      </c>
      <c r="IC29" s="164" t="s">
        <v>109</v>
      </c>
      <c r="ID29" s="164" t="s">
        <v>193</v>
      </c>
      <c r="IE29" s="164" t="s">
        <v>512</v>
      </c>
      <c r="IF29" s="164" t="s">
        <v>193</v>
      </c>
      <c r="IG29" s="164" t="s">
        <v>3284</v>
      </c>
      <c r="IH29" s="164" t="s">
        <v>193</v>
      </c>
      <c r="II29" s="164" t="s">
        <v>513</v>
      </c>
      <c r="IJ29" s="164" t="s">
        <v>3285</v>
      </c>
      <c r="IK29" s="164" t="s">
        <v>3285</v>
      </c>
      <c r="IL29" s="164" t="s">
        <v>807</v>
      </c>
      <c r="IM29" s="164" t="s">
        <v>193</v>
      </c>
      <c r="IN29" s="164" t="s">
        <v>3287</v>
      </c>
      <c r="IO29" s="164" t="s">
        <v>804</v>
      </c>
      <c r="IP29" s="164" t="s">
        <v>805</v>
      </c>
      <c r="IQ29" s="164" t="s">
        <v>806</v>
      </c>
      <c r="IR29" s="164" t="s">
        <v>193</v>
      </c>
      <c r="IS29" s="164" t="s">
        <v>193</v>
      </c>
      <c r="IT29" s="164" t="s">
        <v>193</v>
      </c>
      <c r="IU29" s="164" t="s">
        <v>193</v>
      </c>
      <c r="IV29" s="164" t="s">
        <v>193</v>
      </c>
      <c r="IW29" s="164">
        <v>50</v>
      </c>
      <c r="IX29" s="164">
        <v>10</v>
      </c>
      <c r="IY29" s="164" t="s">
        <v>193</v>
      </c>
      <c r="IZ29" s="164" t="s">
        <v>156</v>
      </c>
      <c r="JA29" s="164">
        <v>10</v>
      </c>
      <c r="JB29" s="164" t="s">
        <v>109</v>
      </c>
      <c r="JC29" s="164" t="s">
        <v>193</v>
      </c>
      <c r="JD29" s="164" t="s">
        <v>109</v>
      </c>
      <c r="JE29" s="164" t="s">
        <v>3605</v>
      </c>
      <c r="JF29" s="164">
        <v>0</v>
      </c>
      <c r="JG29" s="164">
        <v>1</v>
      </c>
      <c r="JH29" s="164">
        <v>0</v>
      </c>
      <c r="JI29" s="164">
        <v>0</v>
      </c>
      <c r="JJ29" s="164">
        <v>0</v>
      </c>
      <c r="JK29" s="164">
        <v>0</v>
      </c>
      <c r="JL29" s="164">
        <v>0</v>
      </c>
      <c r="JM29" s="164">
        <v>0</v>
      </c>
      <c r="JN29" s="164">
        <v>1</v>
      </c>
      <c r="JO29" s="164">
        <v>0</v>
      </c>
      <c r="JP29" s="164">
        <v>0</v>
      </c>
      <c r="JQ29" s="164" t="s">
        <v>193</v>
      </c>
      <c r="JR29" s="166"/>
      <c r="JS29" s="166"/>
      <c r="JT29" s="166"/>
      <c r="JU29" s="166"/>
      <c r="JV29" s="166"/>
      <c r="JW29" s="164" t="s">
        <v>193</v>
      </c>
      <c r="JX29" s="164" t="s">
        <v>193</v>
      </c>
      <c r="JY29" s="164">
        <v>187363127</v>
      </c>
      <c r="JZ29" s="164" t="s">
        <v>3606</v>
      </c>
      <c r="KA29" s="164" t="s">
        <v>3607</v>
      </c>
      <c r="KB29" s="164" t="s">
        <v>193</v>
      </c>
      <c r="KC29" s="164" t="s">
        <v>705</v>
      </c>
      <c r="KD29" s="164" t="s">
        <v>706</v>
      </c>
      <c r="KE29" s="164" t="s">
        <v>621</v>
      </c>
      <c r="KF29" s="164" t="s">
        <v>193</v>
      </c>
      <c r="KG29" s="164">
        <v>28</v>
      </c>
    </row>
    <row r="30" spans="1:293" x14ac:dyDescent="0.25">
      <c r="A30" s="164" t="s">
        <v>3608</v>
      </c>
      <c r="B30" s="164" t="s">
        <v>3609</v>
      </c>
      <c r="C30" s="164" t="s">
        <v>3508</v>
      </c>
      <c r="D30" s="164" t="s">
        <v>193</v>
      </c>
      <c r="E30" s="166"/>
      <c r="F30" s="164" t="s">
        <v>193</v>
      </c>
      <c r="G30" s="164" t="s">
        <v>193</v>
      </c>
      <c r="H30" s="164" t="s">
        <v>3508</v>
      </c>
      <c r="I30" s="164" t="s">
        <v>179</v>
      </c>
      <c r="J30" s="164" t="s">
        <v>193</v>
      </c>
      <c r="K30" s="164" t="s">
        <v>180</v>
      </c>
      <c r="L30" s="164" t="s">
        <v>179</v>
      </c>
      <c r="M30" s="164" t="s">
        <v>179</v>
      </c>
      <c r="N30" s="164" t="s">
        <v>181</v>
      </c>
      <c r="O30" s="164" t="s">
        <v>193</v>
      </c>
      <c r="P30" s="164" t="s">
        <v>194</v>
      </c>
      <c r="Q30" s="164" t="s">
        <v>181</v>
      </c>
      <c r="R30" s="164" t="s">
        <v>181</v>
      </c>
      <c r="S30" s="164" t="s">
        <v>182</v>
      </c>
      <c r="T30" s="164" t="s">
        <v>183</v>
      </c>
      <c r="U30" s="164" t="s">
        <v>184</v>
      </c>
      <c r="V30" s="164" t="s">
        <v>183</v>
      </c>
      <c r="W30" s="164" t="s">
        <v>132</v>
      </c>
      <c r="X30" s="164" t="s">
        <v>205</v>
      </c>
      <c r="Y30" s="164" t="s">
        <v>132</v>
      </c>
      <c r="Z30" s="164" t="s">
        <v>713</v>
      </c>
      <c r="AA30" s="164" t="s">
        <v>193</v>
      </c>
      <c r="AB30" s="164" t="s">
        <v>569</v>
      </c>
      <c r="AC30" s="164" t="s">
        <v>713</v>
      </c>
      <c r="AD30" s="164" t="s">
        <v>713</v>
      </c>
      <c r="AE30" s="164" t="s">
        <v>714</v>
      </c>
      <c r="AF30" s="164" t="s">
        <v>193</v>
      </c>
      <c r="AG30" s="164" t="s">
        <v>715</v>
      </c>
      <c r="AH30" s="164" t="s">
        <v>714</v>
      </c>
      <c r="AI30" s="164" t="s">
        <v>714</v>
      </c>
      <c r="AJ30" s="164" t="s">
        <v>543</v>
      </c>
      <c r="AK30" s="164" t="s">
        <v>511</v>
      </c>
      <c r="AL30" s="164" t="s">
        <v>109</v>
      </c>
      <c r="AM30" s="164" t="s">
        <v>193</v>
      </c>
      <c r="AN30" s="164" t="s">
        <v>109</v>
      </c>
      <c r="AO30" s="164" t="s">
        <v>193</v>
      </c>
      <c r="AP30" s="164" t="s">
        <v>500</v>
      </c>
      <c r="AQ30" s="166"/>
      <c r="AR30" s="166"/>
      <c r="AS30" s="164" t="s">
        <v>193</v>
      </c>
      <c r="AT30" s="164" t="s">
        <v>193</v>
      </c>
      <c r="AU30" s="164" t="s">
        <v>193</v>
      </c>
      <c r="AV30" s="164" t="s">
        <v>193</v>
      </c>
      <c r="AW30" s="164" t="s">
        <v>193</v>
      </c>
      <c r="AX30" s="164" t="s">
        <v>193</v>
      </c>
      <c r="AY30" s="164" t="s">
        <v>193</v>
      </c>
      <c r="AZ30" s="164" t="s">
        <v>193</v>
      </c>
      <c r="BA30" s="164" t="s">
        <v>193</v>
      </c>
      <c r="BB30" s="164" t="s">
        <v>193</v>
      </c>
      <c r="BC30" s="164" t="s">
        <v>193</v>
      </c>
      <c r="BD30" s="164" t="s">
        <v>193</v>
      </c>
      <c r="BE30" s="164" t="s">
        <v>193</v>
      </c>
      <c r="BF30" s="164" t="s">
        <v>193</v>
      </c>
      <c r="BG30" s="164" t="s">
        <v>193</v>
      </c>
      <c r="BH30" s="164" t="s">
        <v>193</v>
      </c>
      <c r="BI30" s="164" t="s">
        <v>193</v>
      </c>
      <c r="BJ30" s="164" t="s">
        <v>193</v>
      </c>
      <c r="BK30" s="164" t="s">
        <v>193</v>
      </c>
      <c r="BL30" s="164" t="s">
        <v>193</v>
      </c>
      <c r="BM30" s="164" t="s">
        <v>193</v>
      </c>
      <c r="BN30" s="164" t="s">
        <v>193</v>
      </c>
      <c r="BO30" s="164" t="s">
        <v>193</v>
      </c>
      <c r="BP30" s="164" t="s">
        <v>193</v>
      </c>
      <c r="BQ30" s="164" t="s">
        <v>193</v>
      </c>
      <c r="BR30" s="164" t="s">
        <v>193</v>
      </c>
      <c r="BS30" s="164" t="s">
        <v>193</v>
      </c>
      <c r="BT30" s="164" t="s">
        <v>193</v>
      </c>
      <c r="BU30" s="164" t="s">
        <v>193</v>
      </c>
      <c r="BV30" s="164" t="s">
        <v>193</v>
      </c>
      <c r="BW30" s="164" t="s">
        <v>193</v>
      </c>
      <c r="BX30" s="164" t="s">
        <v>193</v>
      </c>
      <c r="BY30" s="164" t="s">
        <v>193</v>
      </c>
      <c r="BZ30" s="164" t="s">
        <v>193</v>
      </c>
      <c r="CA30" s="164" t="s">
        <v>193</v>
      </c>
      <c r="CB30" s="164" t="s">
        <v>193</v>
      </c>
      <c r="CC30" s="164" t="s">
        <v>193</v>
      </c>
      <c r="CD30" s="164" t="s">
        <v>193</v>
      </c>
      <c r="CE30" s="164" t="s">
        <v>193</v>
      </c>
      <c r="CF30" s="164" t="s">
        <v>193</v>
      </c>
      <c r="CG30" s="164" t="s">
        <v>193</v>
      </c>
      <c r="CH30" s="164" t="s">
        <v>193</v>
      </c>
      <c r="CI30" s="164" t="s">
        <v>193</v>
      </c>
      <c r="CJ30" s="164" t="s">
        <v>193</v>
      </c>
      <c r="CK30" s="164" t="s">
        <v>193</v>
      </c>
      <c r="CL30" s="164" t="s">
        <v>193</v>
      </c>
      <c r="CM30" s="164" t="s">
        <v>193</v>
      </c>
      <c r="CN30" s="164" t="s">
        <v>193</v>
      </c>
      <c r="CO30" s="164" t="s">
        <v>193</v>
      </c>
      <c r="CP30" s="164" t="s">
        <v>193</v>
      </c>
      <c r="CQ30" s="164" t="s">
        <v>193</v>
      </c>
      <c r="CR30" s="164" t="s">
        <v>193</v>
      </c>
      <c r="CS30" s="164" t="s">
        <v>193</v>
      </c>
      <c r="CT30" s="164" t="s">
        <v>193</v>
      </c>
      <c r="CU30" s="164" t="s">
        <v>193</v>
      </c>
      <c r="CV30" s="164" t="s">
        <v>193</v>
      </c>
      <c r="CW30" s="164" t="s">
        <v>193</v>
      </c>
      <c r="CX30" s="164" t="s">
        <v>193</v>
      </c>
      <c r="CY30" s="164" t="s">
        <v>193</v>
      </c>
      <c r="CZ30" s="164" t="s">
        <v>193</v>
      </c>
      <c r="DA30" s="164" t="s">
        <v>193</v>
      </c>
      <c r="DB30" s="164" t="s">
        <v>193</v>
      </c>
      <c r="DC30" s="164" t="s">
        <v>193</v>
      </c>
      <c r="DD30" s="164" t="s">
        <v>193</v>
      </c>
      <c r="DE30" s="164" t="s">
        <v>193</v>
      </c>
      <c r="DF30" s="164" t="s">
        <v>193</v>
      </c>
      <c r="DG30" s="164" t="s">
        <v>193</v>
      </c>
      <c r="DH30" s="164" t="s">
        <v>193</v>
      </c>
      <c r="DI30" s="164" t="s">
        <v>193</v>
      </c>
      <c r="DJ30" s="164" t="s">
        <v>193</v>
      </c>
      <c r="DK30" s="164" t="s">
        <v>193</v>
      </c>
      <c r="DL30" s="164" t="s">
        <v>193</v>
      </c>
      <c r="DM30" s="164" t="s">
        <v>193</v>
      </c>
      <c r="DN30" s="164" t="s">
        <v>193</v>
      </c>
      <c r="DO30" s="164" t="s">
        <v>193</v>
      </c>
      <c r="DP30" s="164" t="s">
        <v>193</v>
      </c>
      <c r="DQ30" s="164" t="s">
        <v>193</v>
      </c>
      <c r="DR30" s="164" t="s">
        <v>193</v>
      </c>
      <c r="DS30" s="164" t="s">
        <v>193</v>
      </c>
      <c r="DT30" s="164" t="s">
        <v>193</v>
      </c>
      <c r="DU30" s="164" t="s">
        <v>193</v>
      </c>
      <c r="DV30" s="164" t="s">
        <v>193</v>
      </c>
      <c r="DW30" s="164" t="s">
        <v>193</v>
      </c>
      <c r="DX30" s="164" t="s">
        <v>193</v>
      </c>
      <c r="DY30" s="164" t="s">
        <v>193</v>
      </c>
      <c r="DZ30" s="164" t="s">
        <v>193</v>
      </c>
      <c r="EA30" s="164" t="s">
        <v>193</v>
      </c>
      <c r="EB30" s="164" t="s">
        <v>193</v>
      </c>
      <c r="EC30" s="164" t="s">
        <v>193</v>
      </c>
      <c r="ED30" s="164" t="s">
        <v>193</v>
      </c>
      <c r="EE30" s="164" t="s">
        <v>193</v>
      </c>
      <c r="EF30" s="164" t="s">
        <v>193</v>
      </c>
      <c r="EG30" s="164" t="s">
        <v>193</v>
      </c>
      <c r="EH30" s="164" t="s">
        <v>193</v>
      </c>
      <c r="EI30" s="164" t="s">
        <v>193</v>
      </c>
      <c r="EJ30" s="164" t="s">
        <v>193</v>
      </c>
      <c r="EK30" s="164" t="s">
        <v>193</v>
      </c>
      <c r="EL30" s="164" t="s">
        <v>193</v>
      </c>
      <c r="EM30" s="164" t="s">
        <v>193</v>
      </c>
      <c r="EN30" s="164" t="s">
        <v>193</v>
      </c>
      <c r="EO30" s="164" t="s">
        <v>193</v>
      </c>
      <c r="EP30" s="164" t="s">
        <v>193</v>
      </c>
      <c r="EQ30" s="164" t="s">
        <v>193</v>
      </c>
      <c r="ER30" s="164" t="s">
        <v>193</v>
      </c>
      <c r="ES30" s="164" t="s">
        <v>193</v>
      </c>
      <c r="ET30" s="164" t="s">
        <v>193</v>
      </c>
      <c r="EU30" s="164" t="s">
        <v>193</v>
      </c>
      <c r="EV30" s="164" t="s">
        <v>193</v>
      </c>
      <c r="EW30" s="164" t="s">
        <v>193</v>
      </c>
      <c r="EX30" s="164" t="s">
        <v>193</v>
      </c>
      <c r="EY30" s="164" t="s">
        <v>193</v>
      </c>
      <c r="EZ30" s="164" t="s">
        <v>193</v>
      </c>
      <c r="FA30" s="164" t="s">
        <v>193</v>
      </c>
      <c r="FB30" s="164" t="s">
        <v>193</v>
      </c>
      <c r="FC30" s="164" t="s">
        <v>193</v>
      </c>
      <c r="FD30" s="164" t="s">
        <v>193</v>
      </c>
      <c r="FE30" s="164" t="s">
        <v>193</v>
      </c>
      <c r="FF30" s="164" t="s">
        <v>193</v>
      </c>
      <c r="FG30" s="164" t="s">
        <v>193</v>
      </c>
      <c r="FH30" s="164" t="s">
        <v>193</v>
      </c>
      <c r="FI30" s="164" t="s">
        <v>193</v>
      </c>
      <c r="FJ30" s="164" t="s">
        <v>193</v>
      </c>
      <c r="FK30" s="164" t="s">
        <v>193</v>
      </c>
      <c r="FL30" s="164" t="s">
        <v>193</v>
      </c>
      <c r="FM30" s="164" t="s">
        <v>193</v>
      </c>
      <c r="FN30" s="164" t="s">
        <v>193</v>
      </c>
      <c r="FO30" s="164" t="s">
        <v>193</v>
      </c>
      <c r="FP30" s="164" t="s">
        <v>193</v>
      </c>
      <c r="FQ30" s="164" t="s">
        <v>193</v>
      </c>
      <c r="FR30" s="164" t="s">
        <v>193</v>
      </c>
      <c r="FS30" s="164" t="s">
        <v>193</v>
      </c>
      <c r="FT30" s="164" t="s">
        <v>193</v>
      </c>
      <c r="FU30" s="164" t="s">
        <v>193</v>
      </c>
      <c r="FV30" s="164" t="s">
        <v>193</v>
      </c>
      <c r="FW30" s="164" t="s">
        <v>193</v>
      </c>
      <c r="FX30" s="164" t="s">
        <v>193</v>
      </c>
      <c r="FY30" s="164" t="s">
        <v>193</v>
      </c>
      <c r="FZ30" s="164" t="s">
        <v>193</v>
      </c>
      <c r="GA30" s="164" t="s">
        <v>193</v>
      </c>
      <c r="GB30" s="164" t="s">
        <v>193</v>
      </c>
      <c r="GC30" s="164" t="s">
        <v>193</v>
      </c>
      <c r="GD30" s="164" t="s">
        <v>193</v>
      </c>
      <c r="GE30" s="164" t="s">
        <v>193</v>
      </c>
      <c r="GF30" s="164" t="s">
        <v>193</v>
      </c>
      <c r="GG30" s="164" t="s">
        <v>193</v>
      </c>
      <c r="GH30" s="164" t="s">
        <v>193</v>
      </c>
      <c r="GI30" s="164" t="s">
        <v>193</v>
      </c>
      <c r="GJ30" s="164" t="s">
        <v>193</v>
      </c>
      <c r="GK30" s="164" t="s">
        <v>193</v>
      </c>
      <c r="GL30" s="164" t="s">
        <v>193</v>
      </c>
      <c r="GM30" s="164" t="s">
        <v>193</v>
      </c>
      <c r="GN30" s="164" t="s">
        <v>193</v>
      </c>
      <c r="GO30" s="164" t="s">
        <v>193</v>
      </c>
      <c r="GP30" s="164" t="s">
        <v>193</v>
      </c>
      <c r="GQ30" s="164" t="s">
        <v>193</v>
      </c>
      <c r="GR30" s="164" t="s">
        <v>193</v>
      </c>
      <c r="GS30" s="164" t="s">
        <v>193</v>
      </c>
      <c r="GT30" s="164" t="s">
        <v>193</v>
      </c>
      <c r="GU30" s="164" t="s">
        <v>193</v>
      </c>
      <c r="GV30" s="164" t="s">
        <v>193</v>
      </c>
      <c r="GW30" s="164" t="s">
        <v>193</v>
      </c>
      <c r="GX30" s="164" t="s">
        <v>193</v>
      </c>
      <c r="GY30" s="164" t="s">
        <v>193</v>
      </c>
      <c r="GZ30" s="164" t="s">
        <v>193</v>
      </c>
      <c r="HA30" s="164" t="s">
        <v>193</v>
      </c>
      <c r="HB30" s="164" t="s">
        <v>193</v>
      </c>
      <c r="HC30" s="164" t="s">
        <v>193</v>
      </c>
      <c r="HD30" s="164" t="s">
        <v>193</v>
      </c>
      <c r="HE30" s="164" t="s">
        <v>193</v>
      </c>
      <c r="HF30" s="164" t="s">
        <v>193</v>
      </c>
      <c r="HG30" s="164" t="s">
        <v>193</v>
      </c>
      <c r="HH30" s="164" t="s">
        <v>193</v>
      </c>
      <c r="HI30" s="164" t="s">
        <v>193</v>
      </c>
      <c r="HJ30" s="164" t="s">
        <v>193</v>
      </c>
      <c r="HK30" s="164" t="s">
        <v>193</v>
      </c>
      <c r="HL30" s="164" t="s">
        <v>193</v>
      </c>
      <c r="HM30" s="164" t="s">
        <v>193</v>
      </c>
      <c r="HN30" s="164" t="s">
        <v>193</v>
      </c>
      <c r="HO30" s="164" t="s">
        <v>193</v>
      </c>
      <c r="HP30" s="164" t="s">
        <v>193</v>
      </c>
      <c r="HQ30" s="164" t="s">
        <v>193</v>
      </c>
      <c r="HR30" s="164" t="s">
        <v>193</v>
      </c>
      <c r="HS30" s="164" t="s">
        <v>193</v>
      </c>
      <c r="HT30" s="164" t="s">
        <v>193</v>
      </c>
      <c r="HU30" s="164" t="s">
        <v>193</v>
      </c>
      <c r="HV30" s="164" t="s">
        <v>193</v>
      </c>
      <c r="HW30" s="164" t="s">
        <v>193</v>
      </c>
      <c r="HX30" s="164" t="s">
        <v>193</v>
      </c>
      <c r="HY30" s="164" t="s">
        <v>193</v>
      </c>
      <c r="HZ30" s="164" t="s">
        <v>193</v>
      </c>
      <c r="IA30" s="164" t="s">
        <v>193</v>
      </c>
      <c r="IB30" s="164" t="s">
        <v>193</v>
      </c>
      <c r="IC30" s="164" t="s">
        <v>109</v>
      </c>
      <c r="ID30" s="164" t="s">
        <v>193</v>
      </c>
      <c r="IE30" s="164" t="s">
        <v>512</v>
      </c>
      <c r="IF30" s="164" t="s">
        <v>193</v>
      </c>
      <c r="IG30" s="164" t="s">
        <v>3284</v>
      </c>
      <c r="IH30" s="164" t="s">
        <v>193</v>
      </c>
      <c r="II30" s="164" t="s">
        <v>513</v>
      </c>
      <c r="IJ30" s="164" t="s">
        <v>3285</v>
      </c>
      <c r="IK30" s="164" t="s">
        <v>3285</v>
      </c>
      <c r="IL30" s="164" t="s">
        <v>807</v>
      </c>
      <c r="IM30" s="164" t="s">
        <v>193</v>
      </c>
      <c r="IN30" s="164" t="s">
        <v>3286</v>
      </c>
      <c r="IO30" s="164" t="s">
        <v>804</v>
      </c>
      <c r="IP30" s="164" t="s">
        <v>805</v>
      </c>
      <c r="IQ30" s="164" t="s">
        <v>806</v>
      </c>
      <c r="IR30" s="164" t="s">
        <v>193</v>
      </c>
      <c r="IS30" s="164" t="s">
        <v>193</v>
      </c>
      <c r="IT30" s="164" t="s">
        <v>193</v>
      </c>
      <c r="IU30" s="164" t="s">
        <v>193</v>
      </c>
      <c r="IV30" s="164" t="s">
        <v>193</v>
      </c>
      <c r="IW30" s="164">
        <v>50</v>
      </c>
      <c r="IX30" s="164">
        <v>10</v>
      </c>
      <c r="IY30" s="164" t="s">
        <v>193</v>
      </c>
      <c r="IZ30" s="164" t="s">
        <v>156</v>
      </c>
      <c r="JA30" s="164">
        <v>10</v>
      </c>
      <c r="JB30" s="164" t="s">
        <v>109</v>
      </c>
      <c r="JC30" s="164" t="s">
        <v>193</v>
      </c>
      <c r="JD30" s="164" t="s">
        <v>109</v>
      </c>
      <c r="JE30" s="164" t="s">
        <v>3560</v>
      </c>
      <c r="JF30" s="164">
        <v>0</v>
      </c>
      <c r="JG30" s="164">
        <v>0</v>
      </c>
      <c r="JH30" s="164">
        <v>0</v>
      </c>
      <c r="JI30" s="164">
        <v>0</v>
      </c>
      <c r="JJ30" s="164">
        <v>0</v>
      </c>
      <c r="JK30" s="164">
        <v>0</v>
      </c>
      <c r="JL30" s="164">
        <v>0</v>
      </c>
      <c r="JM30" s="164">
        <v>0</v>
      </c>
      <c r="JN30" s="164">
        <v>1</v>
      </c>
      <c r="JO30" s="164">
        <v>0</v>
      </c>
      <c r="JP30" s="164">
        <v>0</v>
      </c>
      <c r="JQ30" s="164" t="s">
        <v>193</v>
      </c>
      <c r="JR30" s="166"/>
      <c r="JS30" s="166"/>
      <c r="JT30" s="166"/>
      <c r="JU30" s="166"/>
      <c r="JV30" s="166"/>
      <c r="JW30" s="164" t="s">
        <v>193</v>
      </c>
      <c r="JX30" s="164" t="s">
        <v>193</v>
      </c>
      <c r="JY30" s="164">
        <v>187363134</v>
      </c>
      <c r="JZ30" s="164" t="s">
        <v>3610</v>
      </c>
      <c r="KA30" s="164" t="s">
        <v>3611</v>
      </c>
      <c r="KB30" s="164" t="s">
        <v>193</v>
      </c>
      <c r="KC30" s="164" t="s">
        <v>705</v>
      </c>
      <c r="KD30" s="164" t="s">
        <v>706</v>
      </c>
      <c r="KE30" s="164" t="s">
        <v>621</v>
      </c>
      <c r="KF30" s="164" t="s">
        <v>193</v>
      </c>
      <c r="KG30" s="164">
        <v>29</v>
      </c>
    </row>
    <row r="31" spans="1:293" x14ac:dyDescent="0.25">
      <c r="A31" s="164" t="s">
        <v>3612</v>
      </c>
      <c r="B31" s="164" t="s">
        <v>3613</v>
      </c>
      <c r="C31" s="164" t="s">
        <v>3508</v>
      </c>
      <c r="D31" s="164" t="s">
        <v>193</v>
      </c>
      <c r="E31" s="166"/>
      <c r="F31" s="164" t="s">
        <v>193</v>
      </c>
      <c r="G31" s="164" t="s">
        <v>193</v>
      </c>
      <c r="H31" s="164" t="s">
        <v>3508</v>
      </c>
      <c r="I31" s="164" t="s">
        <v>179</v>
      </c>
      <c r="J31" s="164" t="s">
        <v>193</v>
      </c>
      <c r="K31" s="164" t="s">
        <v>180</v>
      </c>
      <c r="L31" s="164" t="s">
        <v>179</v>
      </c>
      <c r="M31" s="164" t="s">
        <v>179</v>
      </c>
      <c r="N31" s="164" t="s">
        <v>181</v>
      </c>
      <c r="O31" s="164" t="s">
        <v>193</v>
      </c>
      <c r="P31" s="164" t="s">
        <v>194</v>
      </c>
      <c r="Q31" s="164" t="s">
        <v>181</v>
      </c>
      <c r="R31" s="164" t="s">
        <v>181</v>
      </c>
      <c r="S31" s="164" t="s">
        <v>182</v>
      </c>
      <c r="T31" s="164" t="s">
        <v>183</v>
      </c>
      <c r="U31" s="164" t="s">
        <v>184</v>
      </c>
      <c r="V31" s="164" t="s">
        <v>183</v>
      </c>
      <c r="W31" s="164" t="s">
        <v>132</v>
      </c>
      <c r="X31" s="164" t="s">
        <v>205</v>
      </c>
      <c r="Y31" s="164" t="s">
        <v>132</v>
      </c>
      <c r="Z31" s="164" t="s">
        <v>713</v>
      </c>
      <c r="AA31" s="164" t="s">
        <v>193</v>
      </c>
      <c r="AB31" s="164" t="s">
        <v>569</v>
      </c>
      <c r="AC31" s="164" t="s">
        <v>713</v>
      </c>
      <c r="AD31" s="164" t="s">
        <v>713</v>
      </c>
      <c r="AE31" s="164" t="s">
        <v>714</v>
      </c>
      <c r="AF31" s="164" t="s">
        <v>193</v>
      </c>
      <c r="AG31" s="164" t="s">
        <v>715</v>
      </c>
      <c r="AH31" s="164" t="s">
        <v>714</v>
      </c>
      <c r="AI31" s="164" t="s">
        <v>714</v>
      </c>
      <c r="AJ31" s="164" t="s">
        <v>543</v>
      </c>
      <c r="AK31" s="164" t="s">
        <v>511</v>
      </c>
      <c r="AL31" s="164" t="s">
        <v>109</v>
      </c>
      <c r="AM31" s="164" t="s">
        <v>193</v>
      </c>
      <c r="AN31" s="164" t="s">
        <v>109</v>
      </c>
      <c r="AO31" s="164" t="s">
        <v>193</v>
      </c>
      <c r="AP31" s="164" t="s">
        <v>496</v>
      </c>
      <c r="AQ31" s="166"/>
      <c r="AR31" s="166"/>
      <c r="AS31" s="164" t="s">
        <v>193</v>
      </c>
      <c r="AT31" s="164" t="s">
        <v>193</v>
      </c>
      <c r="AU31" s="164" t="s">
        <v>193</v>
      </c>
      <c r="AV31" s="164" t="s">
        <v>193</v>
      </c>
      <c r="AW31" s="164" t="s">
        <v>193</v>
      </c>
      <c r="AX31" s="164" t="s">
        <v>193</v>
      </c>
      <c r="AY31" s="164" t="s">
        <v>193</v>
      </c>
      <c r="AZ31" s="164" t="s">
        <v>193</v>
      </c>
      <c r="BA31" s="164" t="s">
        <v>193</v>
      </c>
      <c r="BB31" s="164" t="s">
        <v>193</v>
      </c>
      <c r="BC31" s="164" t="s">
        <v>193</v>
      </c>
      <c r="BD31" s="164" t="s">
        <v>193</v>
      </c>
      <c r="BE31" s="164" t="s">
        <v>193</v>
      </c>
      <c r="BF31" s="164" t="s">
        <v>193</v>
      </c>
      <c r="BG31" s="164" t="s">
        <v>193</v>
      </c>
      <c r="BH31" s="164" t="s">
        <v>193</v>
      </c>
      <c r="BI31" s="164" t="s">
        <v>193</v>
      </c>
      <c r="BJ31" s="164" t="s">
        <v>193</v>
      </c>
      <c r="BK31" s="164" t="s">
        <v>193</v>
      </c>
      <c r="BL31" s="164" t="s">
        <v>193</v>
      </c>
      <c r="BM31" s="164" t="s">
        <v>193</v>
      </c>
      <c r="BN31" s="164" t="s">
        <v>193</v>
      </c>
      <c r="BO31" s="164" t="s">
        <v>193</v>
      </c>
      <c r="BP31" s="164" t="s">
        <v>193</v>
      </c>
      <c r="BQ31" s="164" t="s">
        <v>193</v>
      </c>
      <c r="BR31" s="164" t="s">
        <v>193</v>
      </c>
      <c r="BS31" s="164" t="s">
        <v>193</v>
      </c>
      <c r="BT31" s="164" t="s">
        <v>193</v>
      </c>
      <c r="BU31" s="164" t="s">
        <v>193</v>
      </c>
      <c r="BV31" s="164" t="s">
        <v>193</v>
      </c>
      <c r="BW31" s="164" t="s">
        <v>193</v>
      </c>
      <c r="BX31" s="164" t="s">
        <v>193</v>
      </c>
      <c r="BY31" s="164" t="s">
        <v>193</v>
      </c>
      <c r="BZ31" s="164" t="s">
        <v>193</v>
      </c>
      <c r="CA31" s="164" t="s">
        <v>193</v>
      </c>
      <c r="CB31" s="164" t="s">
        <v>193</v>
      </c>
      <c r="CC31" s="164" t="s">
        <v>193</v>
      </c>
      <c r="CD31" s="164" t="s">
        <v>193</v>
      </c>
      <c r="CE31" s="164" t="s">
        <v>193</v>
      </c>
      <c r="CF31" s="164" t="s">
        <v>193</v>
      </c>
      <c r="CG31" s="164" t="s">
        <v>193</v>
      </c>
      <c r="CH31" s="164" t="s">
        <v>193</v>
      </c>
      <c r="CI31" s="164" t="s">
        <v>193</v>
      </c>
      <c r="CJ31" s="164" t="s">
        <v>193</v>
      </c>
      <c r="CK31" s="164" t="s">
        <v>193</v>
      </c>
      <c r="CL31" s="164" t="s">
        <v>193</v>
      </c>
      <c r="CM31" s="164" t="s">
        <v>193</v>
      </c>
      <c r="CN31" s="164" t="s">
        <v>193</v>
      </c>
      <c r="CO31" s="164" t="s">
        <v>193</v>
      </c>
      <c r="CP31" s="164" t="s">
        <v>193</v>
      </c>
      <c r="CQ31" s="164" t="s">
        <v>193</v>
      </c>
      <c r="CR31" s="164" t="s">
        <v>193</v>
      </c>
      <c r="CS31" s="164" t="s">
        <v>193</v>
      </c>
      <c r="CT31" s="164" t="s">
        <v>193</v>
      </c>
      <c r="CU31" s="164" t="s">
        <v>193</v>
      </c>
      <c r="CV31" s="164" t="s">
        <v>193</v>
      </c>
      <c r="CW31" s="164" t="s">
        <v>193</v>
      </c>
      <c r="CX31" s="164" t="s">
        <v>193</v>
      </c>
      <c r="CY31" s="164" t="s">
        <v>193</v>
      </c>
      <c r="CZ31" s="164" t="s">
        <v>193</v>
      </c>
      <c r="DA31" s="164" t="s">
        <v>193</v>
      </c>
      <c r="DB31" s="164" t="s">
        <v>193</v>
      </c>
      <c r="DC31" s="164" t="s">
        <v>193</v>
      </c>
      <c r="DD31" s="164" t="s">
        <v>193</v>
      </c>
      <c r="DE31" s="164" t="s">
        <v>193</v>
      </c>
      <c r="DF31" s="164" t="s">
        <v>193</v>
      </c>
      <c r="DG31" s="164" t="s">
        <v>193</v>
      </c>
      <c r="DH31" s="164" t="s">
        <v>193</v>
      </c>
      <c r="DI31" s="164" t="s">
        <v>193</v>
      </c>
      <c r="DJ31" s="164" t="s">
        <v>193</v>
      </c>
      <c r="DK31" s="164" t="s">
        <v>193</v>
      </c>
      <c r="DL31" s="164" t="s">
        <v>193</v>
      </c>
      <c r="DM31" s="164" t="s">
        <v>193</v>
      </c>
      <c r="DN31" s="164" t="s">
        <v>193</v>
      </c>
      <c r="DO31" s="164" t="s">
        <v>193</v>
      </c>
      <c r="DP31" s="164" t="s">
        <v>193</v>
      </c>
      <c r="DQ31" s="164" t="s">
        <v>193</v>
      </c>
      <c r="DR31" s="164" t="s">
        <v>193</v>
      </c>
      <c r="DS31" s="164" t="s">
        <v>193</v>
      </c>
      <c r="DT31" s="164" t="s">
        <v>193</v>
      </c>
      <c r="DU31" s="164" t="s">
        <v>193</v>
      </c>
      <c r="DV31" s="164" t="s">
        <v>193</v>
      </c>
      <c r="DW31" s="164" t="s">
        <v>193</v>
      </c>
      <c r="DX31" s="164" t="s">
        <v>193</v>
      </c>
      <c r="DY31" s="164" t="s">
        <v>193</v>
      </c>
      <c r="DZ31" s="164" t="s">
        <v>193</v>
      </c>
      <c r="EA31" s="164" t="s">
        <v>193</v>
      </c>
      <c r="EB31" s="164" t="s">
        <v>193</v>
      </c>
      <c r="EC31" s="164" t="s">
        <v>193</v>
      </c>
      <c r="ED31" s="164" t="s">
        <v>193</v>
      </c>
      <c r="EE31" s="164" t="s">
        <v>193</v>
      </c>
      <c r="EF31" s="164" t="s">
        <v>193</v>
      </c>
      <c r="EG31" s="164" t="s">
        <v>193</v>
      </c>
      <c r="EH31" s="164" t="s">
        <v>193</v>
      </c>
      <c r="EI31" s="164" t="s">
        <v>193</v>
      </c>
      <c r="EJ31" s="164" t="s">
        <v>193</v>
      </c>
      <c r="EK31" s="164" t="s">
        <v>193</v>
      </c>
      <c r="EL31" s="164" t="s">
        <v>193</v>
      </c>
      <c r="EM31" s="164" t="s">
        <v>193</v>
      </c>
      <c r="EN31" s="164" t="s">
        <v>193</v>
      </c>
      <c r="EO31" s="164" t="s">
        <v>193</v>
      </c>
      <c r="EP31" s="164" t="s">
        <v>193</v>
      </c>
      <c r="EQ31" s="164" t="s">
        <v>193</v>
      </c>
      <c r="ER31" s="164" t="s">
        <v>193</v>
      </c>
      <c r="ES31" s="164" t="s">
        <v>193</v>
      </c>
      <c r="ET31" s="164" t="s">
        <v>193</v>
      </c>
      <c r="EU31" s="164" t="s">
        <v>193</v>
      </c>
      <c r="EV31" s="164" t="s">
        <v>193</v>
      </c>
      <c r="EW31" s="164" t="s">
        <v>193</v>
      </c>
      <c r="EX31" s="164" t="s">
        <v>193</v>
      </c>
      <c r="EY31" s="164" t="s">
        <v>193</v>
      </c>
      <c r="EZ31" s="164" t="s">
        <v>193</v>
      </c>
      <c r="FA31" s="164" t="s">
        <v>193</v>
      </c>
      <c r="FB31" s="164" t="s">
        <v>193</v>
      </c>
      <c r="FC31" s="164" t="s">
        <v>193</v>
      </c>
      <c r="FD31" s="164" t="s">
        <v>193</v>
      </c>
      <c r="FE31" s="164" t="s">
        <v>193</v>
      </c>
      <c r="FF31" s="164" t="s">
        <v>193</v>
      </c>
      <c r="FG31" s="164" t="s">
        <v>193</v>
      </c>
      <c r="FH31" s="164" t="s">
        <v>193</v>
      </c>
      <c r="FI31" s="164" t="s">
        <v>193</v>
      </c>
      <c r="FJ31" s="164" t="s">
        <v>193</v>
      </c>
      <c r="FK31" s="164" t="s">
        <v>193</v>
      </c>
      <c r="FL31" s="164" t="s">
        <v>193</v>
      </c>
      <c r="FM31" s="164" t="s">
        <v>193</v>
      </c>
      <c r="FN31" s="164" t="s">
        <v>193</v>
      </c>
      <c r="FO31" s="164" t="s">
        <v>193</v>
      </c>
      <c r="FP31" s="164" t="s">
        <v>193</v>
      </c>
      <c r="FQ31" s="164" t="s">
        <v>193</v>
      </c>
      <c r="FR31" s="164" t="s">
        <v>193</v>
      </c>
      <c r="FS31" s="164" t="s">
        <v>193</v>
      </c>
      <c r="FT31" s="164" t="s">
        <v>193</v>
      </c>
      <c r="FU31" s="164" t="s">
        <v>193</v>
      </c>
      <c r="FV31" s="164" t="s">
        <v>193</v>
      </c>
      <c r="FW31" s="164" t="s">
        <v>193</v>
      </c>
      <c r="FX31" s="164" t="s">
        <v>193</v>
      </c>
      <c r="FY31" s="164" t="s">
        <v>193</v>
      </c>
      <c r="FZ31" s="164" t="s">
        <v>193</v>
      </c>
      <c r="GA31" s="164" t="s">
        <v>193</v>
      </c>
      <c r="GB31" s="164" t="s">
        <v>193</v>
      </c>
      <c r="GC31" s="164" t="s">
        <v>193</v>
      </c>
      <c r="GD31" s="164" t="s">
        <v>193</v>
      </c>
      <c r="GE31" s="164" t="s">
        <v>193</v>
      </c>
      <c r="GF31" s="164" t="s">
        <v>193</v>
      </c>
      <c r="GG31" s="164" t="s">
        <v>193</v>
      </c>
      <c r="GH31" s="164" t="s">
        <v>193</v>
      </c>
      <c r="GI31" s="164" t="s">
        <v>193</v>
      </c>
      <c r="GJ31" s="164" t="s">
        <v>193</v>
      </c>
      <c r="GK31" s="164" t="s">
        <v>193</v>
      </c>
      <c r="GL31" s="164" t="s">
        <v>193</v>
      </c>
      <c r="GM31" s="164" t="s">
        <v>193</v>
      </c>
      <c r="GN31" s="164" t="s">
        <v>193</v>
      </c>
      <c r="GO31" s="164" t="s">
        <v>193</v>
      </c>
      <c r="GP31" s="164" t="s">
        <v>193</v>
      </c>
      <c r="GQ31" s="164" t="s">
        <v>193</v>
      </c>
      <c r="GR31" s="164" t="s">
        <v>193</v>
      </c>
      <c r="GS31" s="164" t="s">
        <v>193</v>
      </c>
      <c r="GT31" s="164" t="s">
        <v>193</v>
      </c>
      <c r="GU31" s="164" t="s">
        <v>193</v>
      </c>
      <c r="GV31" s="164" t="s">
        <v>193</v>
      </c>
      <c r="GW31" s="164" t="s">
        <v>193</v>
      </c>
      <c r="GX31" s="164" t="s">
        <v>193</v>
      </c>
      <c r="GY31" s="164" t="s">
        <v>193</v>
      </c>
      <c r="GZ31" s="164" t="s">
        <v>193</v>
      </c>
      <c r="HA31" s="164" t="s">
        <v>193</v>
      </c>
      <c r="HB31" s="164" t="s">
        <v>193</v>
      </c>
      <c r="HC31" s="164" t="s">
        <v>193</v>
      </c>
      <c r="HD31" s="164" t="s">
        <v>193</v>
      </c>
      <c r="HE31" s="164" t="s">
        <v>193</v>
      </c>
      <c r="HF31" s="164" t="s">
        <v>193</v>
      </c>
      <c r="HG31" s="164" t="s">
        <v>193</v>
      </c>
      <c r="HH31" s="164" t="s">
        <v>193</v>
      </c>
      <c r="HI31" s="164" t="s">
        <v>193</v>
      </c>
      <c r="HJ31" s="164" t="s">
        <v>193</v>
      </c>
      <c r="HK31" s="164" t="s">
        <v>193</v>
      </c>
      <c r="HL31" s="164" t="s">
        <v>193</v>
      </c>
      <c r="HM31" s="164" t="s">
        <v>193</v>
      </c>
      <c r="HN31" s="164" t="s">
        <v>193</v>
      </c>
      <c r="HO31" s="164" t="s">
        <v>193</v>
      </c>
      <c r="HP31" s="164" t="s">
        <v>193</v>
      </c>
      <c r="HQ31" s="164" t="s">
        <v>193</v>
      </c>
      <c r="HR31" s="164" t="s">
        <v>193</v>
      </c>
      <c r="HS31" s="164" t="s">
        <v>193</v>
      </c>
      <c r="HT31" s="164" t="s">
        <v>193</v>
      </c>
      <c r="HU31" s="164" t="s">
        <v>193</v>
      </c>
      <c r="HV31" s="164" t="s">
        <v>193</v>
      </c>
      <c r="HW31" s="164" t="s">
        <v>193</v>
      </c>
      <c r="HX31" s="164" t="s">
        <v>193</v>
      </c>
      <c r="HY31" s="164" t="s">
        <v>193</v>
      </c>
      <c r="HZ31" s="164" t="s">
        <v>193</v>
      </c>
      <c r="IA31" s="164" t="s">
        <v>193</v>
      </c>
      <c r="IB31" s="164" t="s">
        <v>193</v>
      </c>
      <c r="IC31" s="164" t="s">
        <v>109</v>
      </c>
      <c r="ID31" s="164" t="s">
        <v>193</v>
      </c>
      <c r="IE31" s="164" t="s">
        <v>512</v>
      </c>
      <c r="IF31" s="164" t="s">
        <v>193</v>
      </c>
      <c r="IG31" s="164" t="s">
        <v>3295</v>
      </c>
      <c r="IH31" s="164" t="s">
        <v>193</v>
      </c>
      <c r="II31" s="164" t="s">
        <v>526</v>
      </c>
      <c r="IJ31" s="164" t="s">
        <v>3296</v>
      </c>
      <c r="IK31" s="164" t="s">
        <v>3296</v>
      </c>
      <c r="IL31" s="164" t="s">
        <v>816</v>
      </c>
      <c r="IM31" s="164" t="s">
        <v>193</v>
      </c>
      <c r="IN31" s="164" t="s">
        <v>3287</v>
      </c>
      <c r="IO31" s="164" t="s">
        <v>804</v>
      </c>
      <c r="IP31" s="164" t="s">
        <v>805</v>
      </c>
      <c r="IQ31" s="164" t="s">
        <v>806</v>
      </c>
      <c r="IR31" s="164" t="s">
        <v>193</v>
      </c>
      <c r="IS31" s="164" t="s">
        <v>193</v>
      </c>
      <c r="IT31" s="164" t="s">
        <v>193</v>
      </c>
      <c r="IU31" s="164" t="s">
        <v>193</v>
      </c>
      <c r="IV31" s="164" t="s">
        <v>193</v>
      </c>
      <c r="IW31" s="164">
        <v>10</v>
      </c>
      <c r="IX31" s="164">
        <v>2</v>
      </c>
      <c r="IY31" s="164" t="s">
        <v>193</v>
      </c>
      <c r="IZ31" s="164" t="s">
        <v>156</v>
      </c>
      <c r="JA31" s="164">
        <v>2</v>
      </c>
      <c r="JB31" s="164" t="s">
        <v>114</v>
      </c>
      <c r="JC31" s="164" t="s">
        <v>825</v>
      </c>
      <c r="JD31" s="164" t="s">
        <v>109</v>
      </c>
      <c r="JE31" s="164" t="s">
        <v>1739</v>
      </c>
      <c r="JF31" s="164">
        <v>0</v>
      </c>
      <c r="JG31" s="164">
        <v>0</v>
      </c>
      <c r="JH31" s="164">
        <v>0</v>
      </c>
      <c r="JI31" s="164">
        <v>0</v>
      </c>
      <c r="JJ31" s="164">
        <v>0</v>
      </c>
      <c r="JK31" s="164">
        <v>0</v>
      </c>
      <c r="JL31" s="164">
        <v>1</v>
      </c>
      <c r="JM31" s="164">
        <v>0</v>
      </c>
      <c r="JN31" s="164">
        <v>0</v>
      </c>
      <c r="JO31" s="164">
        <v>0</v>
      </c>
      <c r="JP31" s="164">
        <v>0</v>
      </c>
      <c r="JQ31" s="164" t="s">
        <v>193</v>
      </c>
      <c r="JR31" s="166"/>
      <c r="JS31" s="166"/>
      <c r="JT31" s="166"/>
      <c r="JU31" s="166"/>
      <c r="JV31" s="166"/>
      <c r="JW31" s="164" t="s">
        <v>3614</v>
      </c>
      <c r="JX31" s="164" t="s">
        <v>193</v>
      </c>
      <c r="JY31" s="164">
        <v>187363138</v>
      </c>
      <c r="JZ31" s="164" t="s">
        <v>3615</v>
      </c>
      <c r="KA31" s="164" t="s">
        <v>3616</v>
      </c>
      <c r="KB31" s="164" t="s">
        <v>193</v>
      </c>
      <c r="KC31" s="164" t="s">
        <v>705</v>
      </c>
      <c r="KD31" s="164" t="s">
        <v>706</v>
      </c>
      <c r="KE31" s="164" t="s">
        <v>621</v>
      </c>
      <c r="KF31" s="164" t="s">
        <v>193</v>
      </c>
      <c r="KG31" s="164">
        <v>30</v>
      </c>
    </row>
    <row r="32" spans="1:293" x14ac:dyDescent="0.25">
      <c r="A32" s="164" t="s">
        <v>3617</v>
      </c>
      <c r="B32" s="164" t="s">
        <v>3618</v>
      </c>
      <c r="C32" s="164" t="s">
        <v>3508</v>
      </c>
      <c r="D32" s="164" t="s">
        <v>193</v>
      </c>
      <c r="E32" s="166"/>
      <c r="F32" s="164" t="s">
        <v>193</v>
      </c>
      <c r="G32" s="164" t="s">
        <v>193</v>
      </c>
      <c r="H32" s="164" t="s">
        <v>3508</v>
      </c>
      <c r="I32" s="164" t="s">
        <v>179</v>
      </c>
      <c r="J32" s="164" t="s">
        <v>193</v>
      </c>
      <c r="K32" s="164" t="s">
        <v>180</v>
      </c>
      <c r="L32" s="164" t="s">
        <v>179</v>
      </c>
      <c r="M32" s="164" t="s">
        <v>179</v>
      </c>
      <c r="N32" s="164" t="s">
        <v>181</v>
      </c>
      <c r="O32" s="164" t="s">
        <v>193</v>
      </c>
      <c r="P32" s="164" t="s">
        <v>194</v>
      </c>
      <c r="Q32" s="164" t="s">
        <v>181</v>
      </c>
      <c r="R32" s="164" t="s">
        <v>181</v>
      </c>
      <c r="S32" s="164" t="s">
        <v>182</v>
      </c>
      <c r="T32" s="164" t="s">
        <v>183</v>
      </c>
      <c r="U32" s="164" t="s">
        <v>184</v>
      </c>
      <c r="V32" s="164" t="s">
        <v>183</v>
      </c>
      <c r="W32" s="164" t="s">
        <v>132</v>
      </c>
      <c r="X32" s="164" t="s">
        <v>205</v>
      </c>
      <c r="Y32" s="164" t="s">
        <v>132</v>
      </c>
      <c r="Z32" s="164" t="s">
        <v>713</v>
      </c>
      <c r="AA32" s="164" t="s">
        <v>193</v>
      </c>
      <c r="AB32" s="164" t="s">
        <v>569</v>
      </c>
      <c r="AC32" s="164" t="s">
        <v>713</v>
      </c>
      <c r="AD32" s="164" t="s">
        <v>713</v>
      </c>
      <c r="AE32" s="164" t="s">
        <v>714</v>
      </c>
      <c r="AF32" s="164" t="s">
        <v>193</v>
      </c>
      <c r="AG32" s="164" t="s">
        <v>715</v>
      </c>
      <c r="AH32" s="164" t="s">
        <v>714</v>
      </c>
      <c r="AI32" s="164" t="s">
        <v>714</v>
      </c>
      <c r="AJ32" s="164" t="s">
        <v>543</v>
      </c>
      <c r="AK32" s="164" t="s">
        <v>511</v>
      </c>
      <c r="AL32" s="164" t="s">
        <v>109</v>
      </c>
      <c r="AM32" s="164" t="s">
        <v>193</v>
      </c>
      <c r="AN32" s="164" t="s">
        <v>109</v>
      </c>
      <c r="AO32" s="164" t="s">
        <v>193</v>
      </c>
      <c r="AP32" s="164" t="s">
        <v>496</v>
      </c>
      <c r="AQ32" s="166"/>
      <c r="AR32" s="166"/>
      <c r="AS32" s="164" t="s">
        <v>193</v>
      </c>
      <c r="AT32" s="164" t="s">
        <v>193</v>
      </c>
      <c r="AU32" s="164" t="s">
        <v>193</v>
      </c>
      <c r="AV32" s="164" t="s">
        <v>193</v>
      </c>
      <c r="AW32" s="164" t="s">
        <v>193</v>
      </c>
      <c r="AX32" s="164" t="s">
        <v>193</v>
      </c>
      <c r="AY32" s="164" t="s">
        <v>193</v>
      </c>
      <c r="AZ32" s="164" t="s">
        <v>193</v>
      </c>
      <c r="BA32" s="164" t="s">
        <v>193</v>
      </c>
      <c r="BB32" s="164" t="s">
        <v>193</v>
      </c>
      <c r="BC32" s="164" t="s">
        <v>193</v>
      </c>
      <c r="BD32" s="164" t="s">
        <v>193</v>
      </c>
      <c r="BE32" s="164" t="s">
        <v>193</v>
      </c>
      <c r="BF32" s="164" t="s">
        <v>193</v>
      </c>
      <c r="BG32" s="164" t="s">
        <v>193</v>
      </c>
      <c r="BH32" s="164" t="s">
        <v>193</v>
      </c>
      <c r="BI32" s="164" t="s">
        <v>193</v>
      </c>
      <c r="BJ32" s="164" t="s">
        <v>193</v>
      </c>
      <c r="BK32" s="164" t="s">
        <v>193</v>
      </c>
      <c r="BL32" s="164" t="s">
        <v>193</v>
      </c>
      <c r="BM32" s="164" t="s">
        <v>193</v>
      </c>
      <c r="BN32" s="164" t="s">
        <v>193</v>
      </c>
      <c r="BO32" s="164" t="s">
        <v>193</v>
      </c>
      <c r="BP32" s="164" t="s">
        <v>193</v>
      </c>
      <c r="BQ32" s="164" t="s">
        <v>193</v>
      </c>
      <c r="BR32" s="164" t="s">
        <v>193</v>
      </c>
      <c r="BS32" s="164" t="s">
        <v>193</v>
      </c>
      <c r="BT32" s="164" t="s">
        <v>193</v>
      </c>
      <c r="BU32" s="164" t="s">
        <v>193</v>
      </c>
      <c r="BV32" s="164" t="s">
        <v>193</v>
      </c>
      <c r="BW32" s="164" t="s">
        <v>193</v>
      </c>
      <c r="BX32" s="164" t="s">
        <v>193</v>
      </c>
      <c r="BY32" s="164" t="s">
        <v>193</v>
      </c>
      <c r="BZ32" s="164" t="s">
        <v>193</v>
      </c>
      <c r="CA32" s="164" t="s">
        <v>193</v>
      </c>
      <c r="CB32" s="164" t="s">
        <v>193</v>
      </c>
      <c r="CC32" s="164" t="s">
        <v>193</v>
      </c>
      <c r="CD32" s="164" t="s">
        <v>193</v>
      </c>
      <c r="CE32" s="164" t="s">
        <v>193</v>
      </c>
      <c r="CF32" s="164" t="s">
        <v>193</v>
      </c>
      <c r="CG32" s="164" t="s">
        <v>193</v>
      </c>
      <c r="CH32" s="164" t="s">
        <v>193</v>
      </c>
      <c r="CI32" s="164" t="s">
        <v>193</v>
      </c>
      <c r="CJ32" s="164" t="s">
        <v>193</v>
      </c>
      <c r="CK32" s="164" t="s">
        <v>193</v>
      </c>
      <c r="CL32" s="164" t="s">
        <v>193</v>
      </c>
      <c r="CM32" s="164" t="s">
        <v>193</v>
      </c>
      <c r="CN32" s="164" t="s">
        <v>193</v>
      </c>
      <c r="CO32" s="164" t="s">
        <v>193</v>
      </c>
      <c r="CP32" s="164" t="s">
        <v>193</v>
      </c>
      <c r="CQ32" s="164" t="s">
        <v>193</v>
      </c>
      <c r="CR32" s="164" t="s">
        <v>193</v>
      </c>
      <c r="CS32" s="164" t="s">
        <v>193</v>
      </c>
      <c r="CT32" s="164" t="s">
        <v>193</v>
      </c>
      <c r="CU32" s="164" t="s">
        <v>193</v>
      </c>
      <c r="CV32" s="164" t="s">
        <v>193</v>
      </c>
      <c r="CW32" s="164" t="s">
        <v>193</v>
      </c>
      <c r="CX32" s="164" t="s">
        <v>193</v>
      </c>
      <c r="CY32" s="164" t="s">
        <v>193</v>
      </c>
      <c r="CZ32" s="164" t="s">
        <v>193</v>
      </c>
      <c r="DA32" s="164" t="s">
        <v>193</v>
      </c>
      <c r="DB32" s="164" t="s">
        <v>193</v>
      </c>
      <c r="DC32" s="164" t="s">
        <v>193</v>
      </c>
      <c r="DD32" s="164" t="s">
        <v>193</v>
      </c>
      <c r="DE32" s="164" t="s">
        <v>193</v>
      </c>
      <c r="DF32" s="164" t="s">
        <v>193</v>
      </c>
      <c r="DG32" s="164" t="s">
        <v>193</v>
      </c>
      <c r="DH32" s="164" t="s">
        <v>193</v>
      </c>
      <c r="DI32" s="164" t="s">
        <v>193</v>
      </c>
      <c r="DJ32" s="164" t="s">
        <v>193</v>
      </c>
      <c r="DK32" s="164" t="s">
        <v>193</v>
      </c>
      <c r="DL32" s="164" t="s">
        <v>193</v>
      </c>
      <c r="DM32" s="164" t="s">
        <v>193</v>
      </c>
      <c r="DN32" s="164" t="s">
        <v>193</v>
      </c>
      <c r="DO32" s="164" t="s">
        <v>193</v>
      </c>
      <c r="DP32" s="164" t="s">
        <v>193</v>
      </c>
      <c r="DQ32" s="164" t="s">
        <v>193</v>
      </c>
      <c r="DR32" s="164" t="s">
        <v>193</v>
      </c>
      <c r="DS32" s="164" t="s">
        <v>193</v>
      </c>
      <c r="DT32" s="164" t="s">
        <v>193</v>
      </c>
      <c r="DU32" s="164" t="s">
        <v>193</v>
      </c>
      <c r="DV32" s="164" t="s">
        <v>193</v>
      </c>
      <c r="DW32" s="164" t="s">
        <v>193</v>
      </c>
      <c r="DX32" s="164" t="s">
        <v>193</v>
      </c>
      <c r="DY32" s="164" t="s">
        <v>193</v>
      </c>
      <c r="DZ32" s="164" t="s">
        <v>193</v>
      </c>
      <c r="EA32" s="164" t="s">
        <v>193</v>
      </c>
      <c r="EB32" s="164" t="s">
        <v>193</v>
      </c>
      <c r="EC32" s="164" t="s">
        <v>193</v>
      </c>
      <c r="ED32" s="164" t="s">
        <v>193</v>
      </c>
      <c r="EE32" s="164" t="s">
        <v>193</v>
      </c>
      <c r="EF32" s="164" t="s">
        <v>193</v>
      </c>
      <c r="EG32" s="164" t="s">
        <v>193</v>
      </c>
      <c r="EH32" s="164" t="s">
        <v>193</v>
      </c>
      <c r="EI32" s="164" t="s">
        <v>193</v>
      </c>
      <c r="EJ32" s="164" t="s">
        <v>193</v>
      </c>
      <c r="EK32" s="164" t="s">
        <v>193</v>
      </c>
      <c r="EL32" s="164" t="s">
        <v>193</v>
      </c>
      <c r="EM32" s="164" t="s">
        <v>193</v>
      </c>
      <c r="EN32" s="164" t="s">
        <v>193</v>
      </c>
      <c r="EO32" s="164" t="s">
        <v>193</v>
      </c>
      <c r="EP32" s="164" t="s">
        <v>193</v>
      </c>
      <c r="EQ32" s="164" t="s">
        <v>193</v>
      </c>
      <c r="ER32" s="164" t="s">
        <v>193</v>
      </c>
      <c r="ES32" s="164" t="s">
        <v>193</v>
      </c>
      <c r="ET32" s="164" t="s">
        <v>193</v>
      </c>
      <c r="EU32" s="164" t="s">
        <v>193</v>
      </c>
      <c r="EV32" s="164" t="s">
        <v>193</v>
      </c>
      <c r="EW32" s="164" t="s">
        <v>193</v>
      </c>
      <c r="EX32" s="164" t="s">
        <v>193</v>
      </c>
      <c r="EY32" s="164" t="s">
        <v>193</v>
      </c>
      <c r="EZ32" s="164" t="s">
        <v>193</v>
      </c>
      <c r="FA32" s="164" t="s">
        <v>193</v>
      </c>
      <c r="FB32" s="164" t="s">
        <v>193</v>
      </c>
      <c r="FC32" s="164" t="s">
        <v>193</v>
      </c>
      <c r="FD32" s="164" t="s">
        <v>193</v>
      </c>
      <c r="FE32" s="164" t="s">
        <v>193</v>
      </c>
      <c r="FF32" s="164" t="s">
        <v>193</v>
      </c>
      <c r="FG32" s="164" t="s">
        <v>193</v>
      </c>
      <c r="FH32" s="164" t="s">
        <v>193</v>
      </c>
      <c r="FI32" s="164" t="s">
        <v>193</v>
      </c>
      <c r="FJ32" s="164" t="s">
        <v>193</v>
      </c>
      <c r="FK32" s="164" t="s">
        <v>193</v>
      </c>
      <c r="FL32" s="164" t="s">
        <v>193</v>
      </c>
      <c r="FM32" s="164" t="s">
        <v>193</v>
      </c>
      <c r="FN32" s="164" t="s">
        <v>193</v>
      </c>
      <c r="FO32" s="164" t="s">
        <v>193</v>
      </c>
      <c r="FP32" s="164" t="s">
        <v>193</v>
      </c>
      <c r="FQ32" s="164" t="s">
        <v>193</v>
      </c>
      <c r="FR32" s="164" t="s">
        <v>193</v>
      </c>
      <c r="FS32" s="164" t="s">
        <v>193</v>
      </c>
      <c r="FT32" s="164" t="s">
        <v>193</v>
      </c>
      <c r="FU32" s="164" t="s">
        <v>193</v>
      </c>
      <c r="FV32" s="164" t="s">
        <v>193</v>
      </c>
      <c r="FW32" s="164" t="s">
        <v>193</v>
      </c>
      <c r="FX32" s="164" t="s">
        <v>193</v>
      </c>
      <c r="FY32" s="164" t="s">
        <v>193</v>
      </c>
      <c r="FZ32" s="164" t="s">
        <v>193</v>
      </c>
      <c r="GA32" s="164" t="s">
        <v>193</v>
      </c>
      <c r="GB32" s="164" t="s">
        <v>193</v>
      </c>
      <c r="GC32" s="164" t="s">
        <v>193</v>
      </c>
      <c r="GD32" s="164" t="s">
        <v>193</v>
      </c>
      <c r="GE32" s="164" t="s">
        <v>193</v>
      </c>
      <c r="GF32" s="164" t="s">
        <v>193</v>
      </c>
      <c r="GG32" s="164" t="s">
        <v>193</v>
      </c>
      <c r="GH32" s="164" t="s">
        <v>193</v>
      </c>
      <c r="GI32" s="164" t="s">
        <v>193</v>
      </c>
      <c r="GJ32" s="164" t="s">
        <v>193</v>
      </c>
      <c r="GK32" s="164" t="s">
        <v>193</v>
      </c>
      <c r="GL32" s="164" t="s">
        <v>193</v>
      </c>
      <c r="GM32" s="164" t="s">
        <v>193</v>
      </c>
      <c r="GN32" s="164" t="s">
        <v>193</v>
      </c>
      <c r="GO32" s="164" t="s">
        <v>193</v>
      </c>
      <c r="GP32" s="164" t="s">
        <v>193</v>
      </c>
      <c r="GQ32" s="164" t="s">
        <v>193</v>
      </c>
      <c r="GR32" s="164" t="s">
        <v>193</v>
      </c>
      <c r="GS32" s="164" t="s">
        <v>193</v>
      </c>
      <c r="GT32" s="164" t="s">
        <v>193</v>
      </c>
      <c r="GU32" s="164" t="s">
        <v>193</v>
      </c>
      <c r="GV32" s="164" t="s">
        <v>193</v>
      </c>
      <c r="GW32" s="164" t="s">
        <v>193</v>
      </c>
      <c r="GX32" s="164" t="s">
        <v>193</v>
      </c>
      <c r="GY32" s="164" t="s">
        <v>193</v>
      </c>
      <c r="GZ32" s="164" t="s">
        <v>193</v>
      </c>
      <c r="HA32" s="164" t="s">
        <v>193</v>
      </c>
      <c r="HB32" s="164" t="s">
        <v>193</v>
      </c>
      <c r="HC32" s="164" t="s">
        <v>193</v>
      </c>
      <c r="HD32" s="164" t="s">
        <v>193</v>
      </c>
      <c r="HE32" s="164" t="s">
        <v>193</v>
      </c>
      <c r="HF32" s="164" t="s">
        <v>193</v>
      </c>
      <c r="HG32" s="164" t="s">
        <v>193</v>
      </c>
      <c r="HH32" s="164" t="s">
        <v>193</v>
      </c>
      <c r="HI32" s="164" t="s">
        <v>193</v>
      </c>
      <c r="HJ32" s="164" t="s">
        <v>193</v>
      </c>
      <c r="HK32" s="164" t="s">
        <v>193</v>
      </c>
      <c r="HL32" s="164" t="s">
        <v>193</v>
      </c>
      <c r="HM32" s="164" t="s">
        <v>193</v>
      </c>
      <c r="HN32" s="164" t="s">
        <v>193</v>
      </c>
      <c r="HO32" s="164" t="s">
        <v>193</v>
      </c>
      <c r="HP32" s="164" t="s">
        <v>193</v>
      </c>
      <c r="HQ32" s="164" t="s">
        <v>193</v>
      </c>
      <c r="HR32" s="164" t="s">
        <v>193</v>
      </c>
      <c r="HS32" s="164" t="s">
        <v>193</v>
      </c>
      <c r="HT32" s="164" t="s">
        <v>193</v>
      </c>
      <c r="HU32" s="164" t="s">
        <v>193</v>
      </c>
      <c r="HV32" s="164" t="s">
        <v>193</v>
      </c>
      <c r="HW32" s="164" t="s">
        <v>193</v>
      </c>
      <c r="HX32" s="164" t="s">
        <v>193</v>
      </c>
      <c r="HY32" s="164" t="s">
        <v>193</v>
      </c>
      <c r="HZ32" s="164" t="s">
        <v>193</v>
      </c>
      <c r="IA32" s="164" t="s">
        <v>193</v>
      </c>
      <c r="IB32" s="164" t="s">
        <v>193</v>
      </c>
      <c r="IC32" s="164" t="s">
        <v>109</v>
      </c>
      <c r="ID32" s="164" t="s">
        <v>193</v>
      </c>
      <c r="IE32" s="164" t="s">
        <v>512</v>
      </c>
      <c r="IF32" s="164" t="s">
        <v>193</v>
      </c>
      <c r="IG32" s="164" t="s">
        <v>3284</v>
      </c>
      <c r="IH32" s="164" t="s">
        <v>193</v>
      </c>
      <c r="II32" s="164" t="s">
        <v>513</v>
      </c>
      <c r="IJ32" s="164" t="s">
        <v>3285</v>
      </c>
      <c r="IK32" s="164" t="s">
        <v>3285</v>
      </c>
      <c r="IL32" s="164" t="s">
        <v>807</v>
      </c>
      <c r="IM32" s="164" t="s">
        <v>193</v>
      </c>
      <c r="IN32" s="164" t="s">
        <v>3287</v>
      </c>
      <c r="IO32" s="164" t="s">
        <v>804</v>
      </c>
      <c r="IP32" s="164" t="s">
        <v>805</v>
      </c>
      <c r="IQ32" s="164" t="s">
        <v>806</v>
      </c>
      <c r="IR32" s="164" t="s">
        <v>193</v>
      </c>
      <c r="IS32" s="164" t="s">
        <v>193</v>
      </c>
      <c r="IT32" s="164" t="s">
        <v>193</v>
      </c>
      <c r="IU32" s="164" t="s">
        <v>193</v>
      </c>
      <c r="IV32" s="164" t="s">
        <v>193</v>
      </c>
      <c r="IW32" s="164">
        <v>50</v>
      </c>
      <c r="IX32" s="164">
        <v>10</v>
      </c>
      <c r="IY32" s="164" t="s">
        <v>193</v>
      </c>
      <c r="IZ32" s="164" t="s">
        <v>156</v>
      </c>
      <c r="JA32" s="164">
        <v>10</v>
      </c>
      <c r="JB32" s="164" t="s">
        <v>109</v>
      </c>
      <c r="JC32" s="164" t="s">
        <v>193</v>
      </c>
      <c r="JD32" s="164" t="s">
        <v>114</v>
      </c>
      <c r="JE32" s="164" t="s">
        <v>193</v>
      </c>
      <c r="JF32" s="164" t="s">
        <v>193</v>
      </c>
      <c r="JG32" s="164" t="s">
        <v>193</v>
      </c>
      <c r="JH32" s="164" t="s">
        <v>193</v>
      </c>
      <c r="JI32" s="164" t="s">
        <v>193</v>
      </c>
      <c r="JJ32" s="164" t="s">
        <v>193</v>
      </c>
      <c r="JK32" s="164" t="s">
        <v>193</v>
      </c>
      <c r="JL32" s="164" t="s">
        <v>193</v>
      </c>
      <c r="JM32" s="164" t="s">
        <v>193</v>
      </c>
      <c r="JN32" s="164" t="s">
        <v>193</v>
      </c>
      <c r="JO32" s="164" t="s">
        <v>193</v>
      </c>
      <c r="JP32" s="164" t="s">
        <v>193</v>
      </c>
      <c r="JQ32" s="164" t="s">
        <v>193</v>
      </c>
      <c r="JR32" s="166"/>
      <c r="JS32" s="166"/>
      <c r="JT32" s="166"/>
      <c r="JU32" s="166"/>
      <c r="JV32" s="166"/>
      <c r="JW32" s="164" t="s">
        <v>193</v>
      </c>
      <c r="JX32" s="164" t="s">
        <v>193</v>
      </c>
      <c r="JY32" s="164">
        <v>187363148</v>
      </c>
      <c r="JZ32" s="164" t="s">
        <v>3619</v>
      </c>
      <c r="KA32" s="164" t="s">
        <v>3620</v>
      </c>
      <c r="KB32" s="164" t="s">
        <v>193</v>
      </c>
      <c r="KC32" s="164" t="s">
        <v>705</v>
      </c>
      <c r="KD32" s="164" t="s">
        <v>706</v>
      </c>
      <c r="KE32" s="164" t="s">
        <v>621</v>
      </c>
      <c r="KF32" s="164" t="s">
        <v>193</v>
      </c>
      <c r="KG32" s="164">
        <v>31</v>
      </c>
    </row>
    <row r="33" spans="1:293" x14ac:dyDescent="0.25">
      <c r="A33" s="164" t="s">
        <v>3621</v>
      </c>
      <c r="B33" s="164" t="s">
        <v>3622</v>
      </c>
      <c r="C33" s="164" t="s">
        <v>3508</v>
      </c>
      <c r="D33" s="164" t="s">
        <v>193</v>
      </c>
      <c r="E33" s="166"/>
      <c r="F33" s="164" t="s">
        <v>193</v>
      </c>
      <c r="G33" s="164" t="s">
        <v>193</v>
      </c>
      <c r="H33" s="164" t="s">
        <v>3508</v>
      </c>
      <c r="I33" s="164" t="s">
        <v>179</v>
      </c>
      <c r="J33" s="164" t="s">
        <v>193</v>
      </c>
      <c r="K33" s="164" t="s">
        <v>180</v>
      </c>
      <c r="L33" s="164" t="s">
        <v>179</v>
      </c>
      <c r="M33" s="164" t="s">
        <v>179</v>
      </c>
      <c r="N33" s="164" t="s">
        <v>181</v>
      </c>
      <c r="O33" s="164" t="s">
        <v>193</v>
      </c>
      <c r="P33" s="164" t="s">
        <v>194</v>
      </c>
      <c r="Q33" s="164" t="s">
        <v>181</v>
      </c>
      <c r="R33" s="164" t="s">
        <v>181</v>
      </c>
      <c r="S33" s="164" t="s">
        <v>182</v>
      </c>
      <c r="T33" s="164" t="s">
        <v>183</v>
      </c>
      <c r="U33" s="164" t="s">
        <v>184</v>
      </c>
      <c r="V33" s="164" t="s">
        <v>183</v>
      </c>
      <c r="W33" s="164" t="s">
        <v>132</v>
      </c>
      <c r="X33" s="164" t="s">
        <v>205</v>
      </c>
      <c r="Y33" s="164" t="s">
        <v>132</v>
      </c>
      <c r="Z33" s="164" t="s">
        <v>713</v>
      </c>
      <c r="AA33" s="164" t="s">
        <v>193</v>
      </c>
      <c r="AB33" s="164" t="s">
        <v>569</v>
      </c>
      <c r="AC33" s="164" t="s">
        <v>713</v>
      </c>
      <c r="AD33" s="164" t="s">
        <v>713</v>
      </c>
      <c r="AE33" s="164" t="s">
        <v>714</v>
      </c>
      <c r="AF33" s="164" t="s">
        <v>193</v>
      </c>
      <c r="AG33" s="164" t="s">
        <v>715</v>
      </c>
      <c r="AH33" s="164" t="s">
        <v>714</v>
      </c>
      <c r="AI33" s="164" t="s">
        <v>714</v>
      </c>
      <c r="AJ33" s="164" t="s">
        <v>543</v>
      </c>
      <c r="AK33" s="164" t="s">
        <v>511</v>
      </c>
      <c r="AL33" s="164" t="s">
        <v>109</v>
      </c>
      <c r="AM33" s="164" t="s">
        <v>193</v>
      </c>
      <c r="AN33" s="164" t="s">
        <v>109</v>
      </c>
      <c r="AO33" s="164" t="s">
        <v>193</v>
      </c>
      <c r="AP33" s="164" t="s">
        <v>500</v>
      </c>
      <c r="AQ33" s="166"/>
      <c r="AR33" s="166"/>
      <c r="AS33" s="164" t="s">
        <v>193</v>
      </c>
      <c r="AT33" s="164" t="s">
        <v>193</v>
      </c>
      <c r="AU33" s="164" t="s">
        <v>193</v>
      </c>
      <c r="AV33" s="164" t="s">
        <v>193</v>
      </c>
      <c r="AW33" s="164" t="s">
        <v>193</v>
      </c>
      <c r="AX33" s="164" t="s">
        <v>193</v>
      </c>
      <c r="AY33" s="164" t="s">
        <v>193</v>
      </c>
      <c r="AZ33" s="164" t="s">
        <v>193</v>
      </c>
      <c r="BA33" s="164" t="s">
        <v>193</v>
      </c>
      <c r="BB33" s="164" t="s">
        <v>193</v>
      </c>
      <c r="BC33" s="164" t="s">
        <v>193</v>
      </c>
      <c r="BD33" s="164" t="s">
        <v>193</v>
      </c>
      <c r="BE33" s="164" t="s">
        <v>193</v>
      </c>
      <c r="BF33" s="164" t="s">
        <v>193</v>
      </c>
      <c r="BG33" s="164" t="s">
        <v>193</v>
      </c>
      <c r="BH33" s="164" t="s">
        <v>193</v>
      </c>
      <c r="BI33" s="164" t="s">
        <v>193</v>
      </c>
      <c r="BJ33" s="164" t="s">
        <v>193</v>
      </c>
      <c r="BK33" s="164" t="s">
        <v>193</v>
      </c>
      <c r="BL33" s="164" t="s">
        <v>193</v>
      </c>
      <c r="BM33" s="164" t="s">
        <v>193</v>
      </c>
      <c r="BN33" s="164" t="s">
        <v>193</v>
      </c>
      <c r="BO33" s="164" t="s">
        <v>193</v>
      </c>
      <c r="BP33" s="164" t="s">
        <v>193</v>
      </c>
      <c r="BQ33" s="164" t="s">
        <v>193</v>
      </c>
      <c r="BR33" s="164" t="s">
        <v>193</v>
      </c>
      <c r="BS33" s="164" t="s">
        <v>193</v>
      </c>
      <c r="BT33" s="164" t="s">
        <v>193</v>
      </c>
      <c r="BU33" s="164" t="s">
        <v>193</v>
      </c>
      <c r="BV33" s="164" t="s">
        <v>193</v>
      </c>
      <c r="BW33" s="164" t="s">
        <v>193</v>
      </c>
      <c r="BX33" s="164" t="s">
        <v>193</v>
      </c>
      <c r="BY33" s="164" t="s">
        <v>193</v>
      </c>
      <c r="BZ33" s="164" t="s">
        <v>193</v>
      </c>
      <c r="CA33" s="164" t="s">
        <v>193</v>
      </c>
      <c r="CB33" s="164" t="s">
        <v>193</v>
      </c>
      <c r="CC33" s="164" t="s">
        <v>193</v>
      </c>
      <c r="CD33" s="164" t="s">
        <v>193</v>
      </c>
      <c r="CE33" s="164" t="s">
        <v>193</v>
      </c>
      <c r="CF33" s="164" t="s">
        <v>193</v>
      </c>
      <c r="CG33" s="164" t="s">
        <v>193</v>
      </c>
      <c r="CH33" s="164" t="s">
        <v>193</v>
      </c>
      <c r="CI33" s="164" t="s">
        <v>193</v>
      </c>
      <c r="CJ33" s="164" t="s">
        <v>193</v>
      </c>
      <c r="CK33" s="164" t="s">
        <v>193</v>
      </c>
      <c r="CL33" s="164" t="s">
        <v>193</v>
      </c>
      <c r="CM33" s="164" t="s">
        <v>193</v>
      </c>
      <c r="CN33" s="164" t="s">
        <v>193</v>
      </c>
      <c r="CO33" s="164" t="s">
        <v>193</v>
      </c>
      <c r="CP33" s="164" t="s">
        <v>193</v>
      </c>
      <c r="CQ33" s="164" t="s">
        <v>193</v>
      </c>
      <c r="CR33" s="164" t="s">
        <v>193</v>
      </c>
      <c r="CS33" s="164" t="s">
        <v>193</v>
      </c>
      <c r="CT33" s="164" t="s">
        <v>193</v>
      </c>
      <c r="CU33" s="164" t="s">
        <v>193</v>
      </c>
      <c r="CV33" s="164" t="s">
        <v>193</v>
      </c>
      <c r="CW33" s="164" t="s">
        <v>193</v>
      </c>
      <c r="CX33" s="164" t="s">
        <v>193</v>
      </c>
      <c r="CY33" s="164" t="s">
        <v>193</v>
      </c>
      <c r="CZ33" s="164" t="s">
        <v>193</v>
      </c>
      <c r="DA33" s="164" t="s">
        <v>193</v>
      </c>
      <c r="DB33" s="164" t="s">
        <v>193</v>
      </c>
      <c r="DC33" s="164" t="s">
        <v>193</v>
      </c>
      <c r="DD33" s="164" t="s">
        <v>193</v>
      </c>
      <c r="DE33" s="164" t="s">
        <v>193</v>
      </c>
      <c r="DF33" s="164" t="s">
        <v>193</v>
      </c>
      <c r="DG33" s="164" t="s">
        <v>193</v>
      </c>
      <c r="DH33" s="164" t="s">
        <v>193</v>
      </c>
      <c r="DI33" s="164" t="s">
        <v>193</v>
      </c>
      <c r="DJ33" s="164" t="s">
        <v>193</v>
      </c>
      <c r="DK33" s="164" t="s">
        <v>193</v>
      </c>
      <c r="DL33" s="164" t="s">
        <v>193</v>
      </c>
      <c r="DM33" s="164" t="s">
        <v>193</v>
      </c>
      <c r="DN33" s="164" t="s">
        <v>193</v>
      </c>
      <c r="DO33" s="164" t="s">
        <v>193</v>
      </c>
      <c r="DP33" s="164" t="s">
        <v>193</v>
      </c>
      <c r="DQ33" s="164" t="s">
        <v>193</v>
      </c>
      <c r="DR33" s="164" t="s">
        <v>193</v>
      </c>
      <c r="DS33" s="164" t="s">
        <v>193</v>
      </c>
      <c r="DT33" s="164" t="s">
        <v>193</v>
      </c>
      <c r="DU33" s="164" t="s">
        <v>193</v>
      </c>
      <c r="DV33" s="164" t="s">
        <v>193</v>
      </c>
      <c r="DW33" s="164" t="s">
        <v>193</v>
      </c>
      <c r="DX33" s="164" t="s">
        <v>193</v>
      </c>
      <c r="DY33" s="164" t="s">
        <v>193</v>
      </c>
      <c r="DZ33" s="164" t="s">
        <v>193</v>
      </c>
      <c r="EA33" s="164" t="s">
        <v>193</v>
      </c>
      <c r="EB33" s="164" t="s">
        <v>193</v>
      </c>
      <c r="EC33" s="164" t="s">
        <v>193</v>
      </c>
      <c r="ED33" s="164" t="s">
        <v>193</v>
      </c>
      <c r="EE33" s="164" t="s">
        <v>193</v>
      </c>
      <c r="EF33" s="164" t="s">
        <v>193</v>
      </c>
      <c r="EG33" s="164" t="s">
        <v>193</v>
      </c>
      <c r="EH33" s="164" t="s">
        <v>193</v>
      </c>
      <c r="EI33" s="164" t="s">
        <v>193</v>
      </c>
      <c r="EJ33" s="164" t="s">
        <v>193</v>
      </c>
      <c r="EK33" s="164" t="s">
        <v>193</v>
      </c>
      <c r="EL33" s="164" t="s">
        <v>193</v>
      </c>
      <c r="EM33" s="164" t="s">
        <v>193</v>
      </c>
      <c r="EN33" s="164" t="s">
        <v>193</v>
      </c>
      <c r="EO33" s="164" t="s">
        <v>193</v>
      </c>
      <c r="EP33" s="164" t="s">
        <v>193</v>
      </c>
      <c r="EQ33" s="164" t="s">
        <v>193</v>
      </c>
      <c r="ER33" s="164" t="s">
        <v>193</v>
      </c>
      <c r="ES33" s="164" t="s">
        <v>193</v>
      </c>
      <c r="ET33" s="164" t="s">
        <v>193</v>
      </c>
      <c r="EU33" s="164" t="s">
        <v>193</v>
      </c>
      <c r="EV33" s="164" t="s">
        <v>193</v>
      </c>
      <c r="EW33" s="164" t="s">
        <v>193</v>
      </c>
      <c r="EX33" s="164" t="s">
        <v>193</v>
      </c>
      <c r="EY33" s="164" t="s">
        <v>193</v>
      </c>
      <c r="EZ33" s="164" t="s">
        <v>193</v>
      </c>
      <c r="FA33" s="164" t="s">
        <v>193</v>
      </c>
      <c r="FB33" s="164" t="s">
        <v>193</v>
      </c>
      <c r="FC33" s="164" t="s">
        <v>193</v>
      </c>
      <c r="FD33" s="164" t="s">
        <v>193</v>
      </c>
      <c r="FE33" s="164" t="s">
        <v>193</v>
      </c>
      <c r="FF33" s="164" t="s">
        <v>193</v>
      </c>
      <c r="FG33" s="164" t="s">
        <v>193</v>
      </c>
      <c r="FH33" s="164" t="s">
        <v>193</v>
      </c>
      <c r="FI33" s="164" t="s">
        <v>193</v>
      </c>
      <c r="FJ33" s="164" t="s">
        <v>193</v>
      </c>
      <c r="FK33" s="164" t="s">
        <v>193</v>
      </c>
      <c r="FL33" s="164" t="s">
        <v>193</v>
      </c>
      <c r="FM33" s="164" t="s">
        <v>193</v>
      </c>
      <c r="FN33" s="164" t="s">
        <v>193</v>
      </c>
      <c r="FO33" s="164" t="s">
        <v>193</v>
      </c>
      <c r="FP33" s="164" t="s">
        <v>193</v>
      </c>
      <c r="FQ33" s="164" t="s">
        <v>193</v>
      </c>
      <c r="FR33" s="164" t="s">
        <v>193</v>
      </c>
      <c r="FS33" s="164" t="s">
        <v>193</v>
      </c>
      <c r="FT33" s="164" t="s">
        <v>193</v>
      </c>
      <c r="FU33" s="164" t="s">
        <v>193</v>
      </c>
      <c r="FV33" s="164" t="s">
        <v>193</v>
      </c>
      <c r="FW33" s="164" t="s">
        <v>193</v>
      </c>
      <c r="FX33" s="164" t="s">
        <v>193</v>
      </c>
      <c r="FY33" s="164" t="s">
        <v>193</v>
      </c>
      <c r="FZ33" s="164" t="s">
        <v>193</v>
      </c>
      <c r="GA33" s="164" t="s">
        <v>193</v>
      </c>
      <c r="GB33" s="164" t="s">
        <v>193</v>
      </c>
      <c r="GC33" s="164" t="s">
        <v>193</v>
      </c>
      <c r="GD33" s="164" t="s">
        <v>193</v>
      </c>
      <c r="GE33" s="164" t="s">
        <v>193</v>
      </c>
      <c r="GF33" s="164" t="s">
        <v>193</v>
      </c>
      <c r="GG33" s="164" t="s">
        <v>193</v>
      </c>
      <c r="GH33" s="164" t="s">
        <v>193</v>
      </c>
      <c r="GI33" s="164" t="s">
        <v>193</v>
      </c>
      <c r="GJ33" s="164" t="s">
        <v>193</v>
      </c>
      <c r="GK33" s="164" t="s">
        <v>193</v>
      </c>
      <c r="GL33" s="164" t="s">
        <v>193</v>
      </c>
      <c r="GM33" s="164" t="s">
        <v>193</v>
      </c>
      <c r="GN33" s="164" t="s">
        <v>193</v>
      </c>
      <c r="GO33" s="164" t="s">
        <v>193</v>
      </c>
      <c r="GP33" s="164" t="s">
        <v>193</v>
      </c>
      <c r="GQ33" s="164" t="s">
        <v>193</v>
      </c>
      <c r="GR33" s="164" t="s">
        <v>193</v>
      </c>
      <c r="GS33" s="164" t="s">
        <v>193</v>
      </c>
      <c r="GT33" s="164" t="s">
        <v>193</v>
      </c>
      <c r="GU33" s="164" t="s">
        <v>193</v>
      </c>
      <c r="GV33" s="164" t="s">
        <v>193</v>
      </c>
      <c r="GW33" s="164" t="s">
        <v>193</v>
      </c>
      <c r="GX33" s="164" t="s">
        <v>193</v>
      </c>
      <c r="GY33" s="164" t="s">
        <v>193</v>
      </c>
      <c r="GZ33" s="164" t="s">
        <v>193</v>
      </c>
      <c r="HA33" s="164" t="s">
        <v>193</v>
      </c>
      <c r="HB33" s="164" t="s">
        <v>193</v>
      </c>
      <c r="HC33" s="164" t="s">
        <v>193</v>
      </c>
      <c r="HD33" s="164" t="s">
        <v>193</v>
      </c>
      <c r="HE33" s="164" t="s">
        <v>193</v>
      </c>
      <c r="HF33" s="164" t="s">
        <v>193</v>
      </c>
      <c r="HG33" s="164" t="s">
        <v>193</v>
      </c>
      <c r="HH33" s="164" t="s">
        <v>193</v>
      </c>
      <c r="HI33" s="164" t="s">
        <v>193</v>
      </c>
      <c r="HJ33" s="164" t="s">
        <v>193</v>
      </c>
      <c r="HK33" s="164" t="s">
        <v>193</v>
      </c>
      <c r="HL33" s="164" t="s">
        <v>193</v>
      </c>
      <c r="HM33" s="164" t="s">
        <v>193</v>
      </c>
      <c r="HN33" s="164" t="s">
        <v>193</v>
      </c>
      <c r="HO33" s="164" t="s">
        <v>193</v>
      </c>
      <c r="HP33" s="164" t="s">
        <v>193</v>
      </c>
      <c r="HQ33" s="164" t="s">
        <v>193</v>
      </c>
      <c r="HR33" s="164" t="s">
        <v>193</v>
      </c>
      <c r="HS33" s="164" t="s">
        <v>193</v>
      </c>
      <c r="HT33" s="164" t="s">
        <v>193</v>
      </c>
      <c r="HU33" s="164" t="s">
        <v>193</v>
      </c>
      <c r="HV33" s="164" t="s">
        <v>193</v>
      </c>
      <c r="HW33" s="164" t="s">
        <v>193</v>
      </c>
      <c r="HX33" s="164" t="s">
        <v>193</v>
      </c>
      <c r="HY33" s="164" t="s">
        <v>193</v>
      </c>
      <c r="HZ33" s="164" t="s">
        <v>193</v>
      </c>
      <c r="IA33" s="164" t="s">
        <v>193</v>
      </c>
      <c r="IB33" s="164" t="s">
        <v>193</v>
      </c>
      <c r="IC33" s="164" t="s">
        <v>109</v>
      </c>
      <c r="ID33" s="164" t="s">
        <v>193</v>
      </c>
      <c r="IE33" s="164" t="s">
        <v>512</v>
      </c>
      <c r="IF33" s="164" t="s">
        <v>193</v>
      </c>
      <c r="IG33" s="164" t="s">
        <v>3284</v>
      </c>
      <c r="IH33" s="164" t="s">
        <v>193</v>
      </c>
      <c r="II33" s="164" t="s">
        <v>513</v>
      </c>
      <c r="IJ33" s="164" t="s">
        <v>3285</v>
      </c>
      <c r="IK33" s="164" t="s">
        <v>3285</v>
      </c>
      <c r="IL33" s="164" t="s">
        <v>807</v>
      </c>
      <c r="IM33" s="164" t="s">
        <v>193</v>
      </c>
      <c r="IN33" s="164" t="s">
        <v>3287</v>
      </c>
      <c r="IO33" s="164" t="s">
        <v>819</v>
      </c>
      <c r="IP33" s="164" t="s">
        <v>108</v>
      </c>
      <c r="IQ33" s="164" t="s">
        <v>775</v>
      </c>
      <c r="IR33" s="164" t="s">
        <v>193</v>
      </c>
      <c r="IS33" s="164" t="s">
        <v>144</v>
      </c>
      <c r="IT33" s="164" t="s">
        <v>145</v>
      </c>
      <c r="IU33" s="164" t="s">
        <v>1551</v>
      </c>
      <c r="IV33" s="164" t="s">
        <v>3623</v>
      </c>
      <c r="IW33" s="164" t="s">
        <v>193</v>
      </c>
      <c r="IX33" s="164" t="s">
        <v>156</v>
      </c>
      <c r="IY33" s="164" t="s">
        <v>3624</v>
      </c>
      <c r="IZ33" s="164" t="s">
        <v>3625</v>
      </c>
      <c r="JA33" s="164">
        <v>12.5</v>
      </c>
      <c r="JB33" s="164" t="s">
        <v>109</v>
      </c>
      <c r="JC33" s="164" t="s">
        <v>193</v>
      </c>
      <c r="JD33" s="164" t="s">
        <v>109</v>
      </c>
      <c r="JE33" s="164" t="s">
        <v>132</v>
      </c>
      <c r="JF33" s="164">
        <v>0</v>
      </c>
      <c r="JG33" s="164">
        <v>0</v>
      </c>
      <c r="JH33" s="164">
        <v>0</v>
      </c>
      <c r="JI33" s="164">
        <v>0</v>
      </c>
      <c r="JJ33" s="164">
        <v>0</v>
      </c>
      <c r="JK33" s="164">
        <v>0</v>
      </c>
      <c r="JL33" s="164">
        <v>0</v>
      </c>
      <c r="JM33" s="164">
        <v>0</v>
      </c>
      <c r="JN33" s="164">
        <v>0</v>
      </c>
      <c r="JO33" s="164">
        <v>0</v>
      </c>
      <c r="JP33" s="164">
        <v>1</v>
      </c>
      <c r="JQ33" s="164" t="s">
        <v>193</v>
      </c>
      <c r="JR33" s="166"/>
      <c r="JS33" s="166"/>
      <c r="JT33" s="166"/>
      <c r="JU33" s="166"/>
      <c r="JV33" s="166"/>
      <c r="JW33" s="164" t="s">
        <v>3626</v>
      </c>
      <c r="JX33" s="164" t="s">
        <v>193</v>
      </c>
      <c r="JY33" s="164">
        <v>187363155</v>
      </c>
      <c r="JZ33" s="164" t="s">
        <v>3627</v>
      </c>
      <c r="KA33" s="164" t="s">
        <v>3628</v>
      </c>
      <c r="KB33" s="164" t="s">
        <v>193</v>
      </c>
      <c r="KC33" s="164" t="s">
        <v>705</v>
      </c>
      <c r="KD33" s="164" t="s">
        <v>706</v>
      </c>
      <c r="KE33" s="164" t="s">
        <v>621</v>
      </c>
      <c r="KF33" s="164" t="s">
        <v>193</v>
      </c>
      <c r="KG33" s="164">
        <v>32</v>
      </c>
    </row>
    <row r="34" spans="1:293" x14ac:dyDescent="0.25">
      <c r="A34" s="164" t="s">
        <v>3629</v>
      </c>
      <c r="B34" s="164" t="s">
        <v>3630</v>
      </c>
      <c r="C34" s="164" t="s">
        <v>3508</v>
      </c>
      <c r="D34" s="164" t="s">
        <v>193</v>
      </c>
      <c r="E34" s="166"/>
      <c r="F34" s="164" t="s">
        <v>193</v>
      </c>
      <c r="G34" s="164" t="s">
        <v>193</v>
      </c>
      <c r="H34" s="164" t="s">
        <v>3508</v>
      </c>
      <c r="I34" s="164" t="s">
        <v>179</v>
      </c>
      <c r="J34" s="164" t="s">
        <v>193</v>
      </c>
      <c r="K34" s="164" t="s">
        <v>180</v>
      </c>
      <c r="L34" s="164" t="s">
        <v>179</v>
      </c>
      <c r="M34" s="164" t="s">
        <v>179</v>
      </c>
      <c r="N34" s="164" t="s">
        <v>181</v>
      </c>
      <c r="O34" s="164" t="s">
        <v>193</v>
      </c>
      <c r="P34" s="164" t="s">
        <v>194</v>
      </c>
      <c r="Q34" s="164" t="s">
        <v>181</v>
      </c>
      <c r="R34" s="164" t="s">
        <v>181</v>
      </c>
      <c r="S34" s="164" t="s">
        <v>182</v>
      </c>
      <c r="T34" s="164" t="s">
        <v>183</v>
      </c>
      <c r="U34" s="164" t="s">
        <v>184</v>
      </c>
      <c r="V34" s="164" t="s">
        <v>183</v>
      </c>
      <c r="W34" s="164" t="s">
        <v>132</v>
      </c>
      <c r="X34" s="164" t="s">
        <v>205</v>
      </c>
      <c r="Y34" s="164" t="s">
        <v>132</v>
      </c>
      <c r="Z34" s="164" t="s">
        <v>713</v>
      </c>
      <c r="AA34" s="164" t="s">
        <v>193</v>
      </c>
      <c r="AB34" s="164" t="s">
        <v>569</v>
      </c>
      <c r="AC34" s="164" t="s">
        <v>713</v>
      </c>
      <c r="AD34" s="164" t="s">
        <v>713</v>
      </c>
      <c r="AE34" s="164" t="s">
        <v>714</v>
      </c>
      <c r="AF34" s="164" t="s">
        <v>193</v>
      </c>
      <c r="AG34" s="164" t="s">
        <v>715</v>
      </c>
      <c r="AH34" s="164" t="s">
        <v>714</v>
      </c>
      <c r="AI34" s="164" t="s">
        <v>714</v>
      </c>
      <c r="AJ34" s="164" t="s">
        <v>543</v>
      </c>
      <c r="AK34" s="164" t="s">
        <v>511</v>
      </c>
      <c r="AL34" s="164" t="s">
        <v>109</v>
      </c>
      <c r="AM34" s="164" t="s">
        <v>193</v>
      </c>
      <c r="AN34" s="164" t="s">
        <v>109</v>
      </c>
      <c r="AO34" s="164" t="s">
        <v>193</v>
      </c>
      <c r="AP34" s="164" t="s">
        <v>500</v>
      </c>
      <c r="AQ34" s="166"/>
      <c r="AR34" s="166"/>
      <c r="AS34" s="164" t="s">
        <v>193</v>
      </c>
      <c r="AT34" s="164" t="s">
        <v>193</v>
      </c>
      <c r="AU34" s="164" t="s">
        <v>193</v>
      </c>
      <c r="AV34" s="164" t="s">
        <v>193</v>
      </c>
      <c r="AW34" s="164" t="s">
        <v>193</v>
      </c>
      <c r="AX34" s="164" t="s">
        <v>193</v>
      </c>
      <c r="AY34" s="164" t="s">
        <v>193</v>
      </c>
      <c r="AZ34" s="164" t="s">
        <v>193</v>
      </c>
      <c r="BA34" s="164" t="s">
        <v>193</v>
      </c>
      <c r="BB34" s="164" t="s">
        <v>193</v>
      </c>
      <c r="BC34" s="164" t="s">
        <v>193</v>
      </c>
      <c r="BD34" s="164" t="s">
        <v>193</v>
      </c>
      <c r="BE34" s="164" t="s">
        <v>193</v>
      </c>
      <c r="BF34" s="164" t="s">
        <v>193</v>
      </c>
      <c r="BG34" s="164" t="s">
        <v>193</v>
      </c>
      <c r="BH34" s="164" t="s">
        <v>193</v>
      </c>
      <c r="BI34" s="164" t="s">
        <v>193</v>
      </c>
      <c r="BJ34" s="164" t="s">
        <v>193</v>
      </c>
      <c r="BK34" s="164" t="s">
        <v>193</v>
      </c>
      <c r="BL34" s="164" t="s">
        <v>193</v>
      </c>
      <c r="BM34" s="164" t="s">
        <v>193</v>
      </c>
      <c r="BN34" s="164" t="s">
        <v>193</v>
      </c>
      <c r="BO34" s="164" t="s">
        <v>193</v>
      </c>
      <c r="BP34" s="164" t="s">
        <v>193</v>
      </c>
      <c r="BQ34" s="164" t="s">
        <v>193</v>
      </c>
      <c r="BR34" s="164" t="s">
        <v>193</v>
      </c>
      <c r="BS34" s="164" t="s">
        <v>193</v>
      </c>
      <c r="BT34" s="164" t="s">
        <v>193</v>
      </c>
      <c r="BU34" s="164" t="s">
        <v>193</v>
      </c>
      <c r="BV34" s="164" t="s">
        <v>193</v>
      </c>
      <c r="BW34" s="164" t="s">
        <v>193</v>
      </c>
      <c r="BX34" s="164" t="s">
        <v>193</v>
      </c>
      <c r="BY34" s="164" t="s">
        <v>193</v>
      </c>
      <c r="BZ34" s="164" t="s">
        <v>193</v>
      </c>
      <c r="CA34" s="164" t="s">
        <v>193</v>
      </c>
      <c r="CB34" s="164" t="s">
        <v>193</v>
      </c>
      <c r="CC34" s="164" t="s">
        <v>193</v>
      </c>
      <c r="CD34" s="164" t="s">
        <v>193</v>
      </c>
      <c r="CE34" s="164" t="s">
        <v>193</v>
      </c>
      <c r="CF34" s="164" t="s">
        <v>193</v>
      </c>
      <c r="CG34" s="164" t="s">
        <v>193</v>
      </c>
      <c r="CH34" s="164" t="s">
        <v>193</v>
      </c>
      <c r="CI34" s="164" t="s">
        <v>193</v>
      </c>
      <c r="CJ34" s="164" t="s">
        <v>193</v>
      </c>
      <c r="CK34" s="164" t="s">
        <v>193</v>
      </c>
      <c r="CL34" s="164" t="s">
        <v>193</v>
      </c>
      <c r="CM34" s="164" t="s">
        <v>193</v>
      </c>
      <c r="CN34" s="164" t="s">
        <v>193</v>
      </c>
      <c r="CO34" s="164" t="s">
        <v>193</v>
      </c>
      <c r="CP34" s="164" t="s">
        <v>193</v>
      </c>
      <c r="CQ34" s="164" t="s">
        <v>193</v>
      </c>
      <c r="CR34" s="164" t="s">
        <v>193</v>
      </c>
      <c r="CS34" s="164" t="s">
        <v>193</v>
      </c>
      <c r="CT34" s="164" t="s">
        <v>193</v>
      </c>
      <c r="CU34" s="164" t="s">
        <v>193</v>
      </c>
      <c r="CV34" s="164" t="s">
        <v>193</v>
      </c>
      <c r="CW34" s="164" t="s">
        <v>193</v>
      </c>
      <c r="CX34" s="164" t="s">
        <v>193</v>
      </c>
      <c r="CY34" s="164" t="s">
        <v>193</v>
      </c>
      <c r="CZ34" s="164" t="s">
        <v>193</v>
      </c>
      <c r="DA34" s="164" t="s">
        <v>193</v>
      </c>
      <c r="DB34" s="164" t="s">
        <v>193</v>
      </c>
      <c r="DC34" s="164" t="s">
        <v>193</v>
      </c>
      <c r="DD34" s="164" t="s">
        <v>193</v>
      </c>
      <c r="DE34" s="164" t="s">
        <v>193</v>
      </c>
      <c r="DF34" s="164" t="s">
        <v>193</v>
      </c>
      <c r="DG34" s="164" t="s">
        <v>193</v>
      </c>
      <c r="DH34" s="164" t="s">
        <v>193</v>
      </c>
      <c r="DI34" s="164" t="s">
        <v>193</v>
      </c>
      <c r="DJ34" s="164" t="s">
        <v>193</v>
      </c>
      <c r="DK34" s="164" t="s">
        <v>193</v>
      </c>
      <c r="DL34" s="164" t="s">
        <v>193</v>
      </c>
      <c r="DM34" s="164" t="s">
        <v>193</v>
      </c>
      <c r="DN34" s="164" t="s">
        <v>193</v>
      </c>
      <c r="DO34" s="164" t="s">
        <v>193</v>
      </c>
      <c r="DP34" s="164" t="s">
        <v>193</v>
      </c>
      <c r="DQ34" s="164" t="s">
        <v>193</v>
      </c>
      <c r="DR34" s="164" t="s">
        <v>193</v>
      </c>
      <c r="DS34" s="164" t="s">
        <v>193</v>
      </c>
      <c r="DT34" s="164" t="s">
        <v>193</v>
      </c>
      <c r="DU34" s="164" t="s">
        <v>193</v>
      </c>
      <c r="DV34" s="164" t="s">
        <v>193</v>
      </c>
      <c r="DW34" s="164" t="s">
        <v>193</v>
      </c>
      <c r="DX34" s="164" t="s">
        <v>193</v>
      </c>
      <c r="DY34" s="164" t="s">
        <v>193</v>
      </c>
      <c r="DZ34" s="164" t="s">
        <v>193</v>
      </c>
      <c r="EA34" s="164" t="s">
        <v>193</v>
      </c>
      <c r="EB34" s="164" t="s">
        <v>193</v>
      </c>
      <c r="EC34" s="164" t="s">
        <v>193</v>
      </c>
      <c r="ED34" s="164" t="s">
        <v>193</v>
      </c>
      <c r="EE34" s="164" t="s">
        <v>193</v>
      </c>
      <c r="EF34" s="164" t="s">
        <v>193</v>
      </c>
      <c r="EG34" s="164" t="s">
        <v>193</v>
      </c>
      <c r="EH34" s="164" t="s">
        <v>193</v>
      </c>
      <c r="EI34" s="164" t="s">
        <v>193</v>
      </c>
      <c r="EJ34" s="164" t="s">
        <v>193</v>
      </c>
      <c r="EK34" s="164" t="s">
        <v>193</v>
      </c>
      <c r="EL34" s="164" t="s">
        <v>193</v>
      </c>
      <c r="EM34" s="164" t="s">
        <v>193</v>
      </c>
      <c r="EN34" s="164" t="s">
        <v>193</v>
      </c>
      <c r="EO34" s="164" t="s">
        <v>193</v>
      </c>
      <c r="EP34" s="164" t="s">
        <v>193</v>
      </c>
      <c r="EQ34" s="164" t="s">
        <v>193</v>
      </c>
      <c r="ER34" s="164" t="s">
        <v>193</v>
      </c>
      <c r="ES34" s="164" t="s">
        <v>193</v>
      </c>
      <c r="ET34" s="164" t="s">
        <v>193</v>
      </c>
      <c r="EU34" s="164" t="s">
        <v>193</v>
      </c>
      <c r="EV34" s="164" t="s">
        <v>193</v>
      </c>
      <c r="EW34" s="164" t="s">
        <v>193</v>
      </c>
      <c r="EX34" s="164" t="s">
        <v>193</v>
      </c>
      <c r="EY34" s="164" t="s">
        <v>193</v>
      </c>
      <c r="EZ34" s="164" t="s">
        <v>193</v>
      </c>
      <c r="FA34" s="164" t="s">
        <v>193</v>
      </c>
      <c r="FB34" s="164" t="s">
        <v>193</v>
      </c>
      <c r="FC34" s="164" t="s">
        <v>193</v>
      </c>
      <c r="FD34" s="164" t="s">
        <v>193</v>
      </c>
      <c r="FE34" s="164" t="s">
        <v>193</v>
      </c>
      <c r="FF34" s="164" t="s">
        <v>193</v>
      </c>
      <c r="FG34" s="164" t="s">
        <v>193</v>
      </c>
      <c r="FH34" s="164" t="s">
        <v>193</v>
      </c>
      <c r="FI34" s="164" t="s">
        <v>193</v>
      </c>
      <c r="FJ34" s="164" t="s">
        <v>193</v>
      </c>
      <c r="FK34" s="164" t="s">
        <v>193</v>
      </c>
      <c r="FL34" s="164" t="s">
        <v>193</v>
      </c>
      <c r="FM34" s="164" t="s">
        <v>193</v>
      </c>
      <c r="FN34" s="164" t="s">
        <v>193</v>
      </c>
      <c r="FO34" s="164" t="s">
        <v>193</v>
      </c>
      <c r="FP34" s="164" t="s">
        <v>193</v>
      </c>
      <c r="FQ34" s="164" t="s">
        <v>193</v>
      </c>
      <c r="FR34" s="164" t="s">
        <v>193</v>
      </c>
      <c r="FS34" s="164" t="s">
        <v>193</v>
      </c>
      <c r="FT34" s="164" t="s">
        <v>193</v>
      </c>
      <c r="FU34" s="164" t="s">
        <v>193</v>
      </c>
      <c r="FV34" s="164" t="s">
        <v>193</v>
      </c>
      <c r="FW34" s="164" t="s">
        <v>193</v>
      </c>
      <c r="FX34" s="164" t="s">
        <v>193</v>
      </c>
      <c r="FY34" s="164" t="s">
        <v>193</v>
      </c>
      <c r="FZ34" s="164" t="s">
        <v>193</v>
      </c>
      <c r="GA34" s="164" t="s">
        <v>193</v>
      </c>
      <c r="GB34" s="164" t="s">
        <v>193</v>
      </c>
      <c r="GC34" s="164" t="s">
        <v>193</v>
      </c>
      <c r="GD34" s="164" t="s">
        <v>193</v>
      </c>
      <c r="GE34" s="164" t="s">
        <v>193</v>
      </c>
      <c r="GF34" s="164" t="s">
        <v>193</v>
      </c>
      <c r="GG34" s="164" t="s">
        <v>193</v>
      </c>
      <c r="GH34" s="164" t="s">
        <v>193</v>
      </c>
      <c r="GI34" s="164" t="s">
        <v>193</v>
      </c>
      <c r="GJ34" s="164" t="s">
        <v>193</v>
      </c>
      <c r="GK34" s="164" t="s">
        <v>193</v>
      </c>
      <c r="GL34" s="164" t="s">
        <v>193</v>
      </c>
      <c r="GM34" s="164" t="s">
        <v>193</v>
      </c>
      <c r="GN34" s="164" t="s">
        <v>193</v>
      </c>
      <c r="GO34" s="164" t="s">
        <v>193</v>
      </c>
      <c r="GP34" s="164" t="s">
        <v>193</v>
      </c>
      <c r="GQ34" s="164" t="s">
        <v>193</v>
      </c>
      <c r="GR34" s="164" t="s">
        <v>193</v>
      </c>
      <c r="GS34" s="164" t="s">
        <v>193</v>
      </c>
      <c r="GT34" s="164" t="s">
        <v>193</v>
      </c>
      <c r="GU34" s="164" t="s">
        <v>193</v>
      </c>
      <c r="GV34" s="164" t="s">
        <v>193</v>
      </c>
      <c r="GW34" s="164" t="s">
        <v>193</v>
      </c>
      <c r="GX34" s="164" t="s">
        <v>193</v>
      </c>
      <c r="GY34" s="164" t="s">
        <v>193</v>
      </c>
      <c r="GZ34" s="164" t="s">
        <v>193</v>
      </c>
      <c r="HA34" s="164" t="s">
        <v>193</v>
      </c>
      <c r="HB34" s="164" t="s">
        <v>193</v>
      </c>
      <c r="HC34" s="164" t="s">
        <v>193</v>
      </c>
      <c r="HD34" s="164" t="s">
        <v>193</v>
      </c>
      <c r="HE34" s="164" t="s">
        <v>193</v>
      </c>
      <c r="HF34" s="164" t="s">
        <v>193</v>
      </c>
      <c r="HG34" s="164" t="s">
        <v>193</v>
      </c>
      <c r="HH34" s="164" t="s">
        <v>193</v>
      </c>
      <c r="HI34" s="164" t="s">
        <v>193</v>
      </c>
      <c r="HJ34" s="164" t="s">
        <v>193</v>
      </c>
      <c r="HK34" s="164" t="s">
        <v>193</v>
      </c>
      <c r="HL34" s="164" t="s">
        <v>193</v>
      </c>
      <c r="HM34" s="164" t="s">
        <v>193</v>
      </c>
      <c r="HN34" s="164" t="s">
        <v>193</v>
      </c>
      <c r="HO34" s="164" t="s">
        <v>193</v>
      </c>
      <c r="HP34" s="164" t="s">
        <v>193</v>
      </c>
      <c r="HQ34" s="164" t="s">
        <v>193</v>
      </c>
      <c r="HR34" s="164" t="s">
        <v>193</v>
      </c>
      <c r="HS34" s="164" t="s">
        <v>193</v>
      </c>
      <c r="HT34" s="164" t="s">
        <v>193</v>
      </c>
      <c r="HU34" s="164" t="s">
        <v>193</v>
      </c>
      <c r="HV34" s="164" t="s">
        <v>193</v>
      </c>
      <c r="HW34" s="164" t="s">
        <v>193</v>
      </c>
      <c r="HX34" s="164" t="s">
        <v>193</v>
      </c>
      <c r="HY34" s="164" t="s">
        <v>193</v>
      </c>
      <c r="HZ34" s="164" t="s">
        <v>193</v>
      </c>
      <c r="IA34" s="164" t="s">
        <v>193</v>
      </c>
      <c r="IB34" s="164" t="s">
        <v>193</v>
      </c>
      <c r="IC34" s="164" t="s">
        <v>109</v>
      </c>
      <c r="ID34" s="164" t="s">
        <v>193</v>
      </c>
      <c r="IE34" s="164" t="s">
        <v>512</v>
      </c>
      <c r="IF34" s="164" t="s">
        <v>193</v>
      </c>
      <c r="IG34" s="164" t="s">
        <v>3284</v>
      </c>
      <c r="IH34" s="164" t="s">
        <v>193</v>
      </c>
      <c r="II34" s="164" t="s">
        <v>513</v>
      </c>
      <c r="IJ34" s="164" t="s">
        <v>3285</v>
      </c>
      <c r="IK34" s="164" t="s">
        <v>3285</v>
      </c>
      <c r="IL34" s="164" t="s">
        <v>807</v>
      </c>
      <c r="IM34" s="164" t="s">
        <v>193</v>
      </c>
      <c r="IN34" s="164" t="s">
        <v>3287</v>
      </c>
      <c r="IO34" s="164" t="s">
        <v>804</v>
      </c>
      <c r="IP34" s="164" t="s">
        <v>805</v>
      </c>
      <c r="IQ34" s="164" t="s">
        <v>806</v>
      </c>
      <c r="IR34" s="164" t="s">
        <v>193</v>
      </c>
      <c r="IS34" s="164" t="s">
        <v>193</v>
      </c>
      <c r="IT34" s="164" t="s">
        <v>193</v>
      </c>
      <c r="IU34" s="164" t="s">
        <v>193</v>
      </c>
      <c r="IV34" s="164" t="s">
        <v>193</v>
      </c>
      <c r="IW34" s="164">
        <v>50</v>
      </c>
      <c r="IX34" s="164">
        <v>10</v>
      </c>
      <c r="IY34" s="164" t="s">
        <v>193</v>
      </c>
      <c r="IZ34" s="164" t="s">
        <v>156</v>
      </c>
      <c r="JA34" s="164">
        <v>10</v>
      </c>
      <c r="JB34" s="164" t="s">
        <v>109</v>
      </c>
      <c r="JC34" s="164" t="s">
        <v>193</v>
      </c>
      <c r="JD34" s="164" t="s">
        <v>114</v>
      </c>
      <c r="JE34" s="164" t="s">
        <v>193</v>
      </c>
      <c r="JF34" s="164" t="s">
        <v>193</v>
      </c>
      <c r="JG34" s="164" t="s">
        <v>193</v>
      </c>
      <c r="JH34" s="164" t="s">
        <v>193</v>
      </c>
      <c r="JI34" s="164" t="s">
        <v>193</v>
      </c>
      <c r="JJ34" s="164" t="s">
        <v>193</v>
      </c>
      <c r="JK34" s="164" t="s">
        <v>193</v>
      </c>
      <c r="JL34" s="164" t="s">
        <v>193</v>
      </c>
      <c r="JM34" s="164" t="s">
        <v>193</v>
      </c>
      <c r="JN34" s="164" t="s">
        <v>193</v>
      </c>
      <c r="JO34" s="164" t="s">
        <v>193</v>
      </c>
      <c r="JP34" s="164" t="s">
        <v>193</v>
      </c>
      <c r="JQ34" s="164" t="s">
        <v>193</v>
      </c>
      <c r="JR34" s="166"/>
      <c r="JS34" s="166"/>
      <c r="JT34" s="166"/>
      <c r="JU34" s="166"/>
      <c r="JV34" s="166"/>
      <c r="JW34" s="164" t="s">
        <v>193</v>
      </c>
      <c r="JX34" s="164" t="s">
        <v>193</v>
      </c>
      <c r="JY34" s="164">
        <v>187363167</v>
      </c>
      <c r="JZ34" s="164" t="s">
        <v>3631</v>
      </c>
      <c r="KA34" s="164" t="s">
        <v>3632</v>
      </c>
      <c r="KB34" s="164" t="s">
        <v>193</v>
      </c>
      <c r="KC34" s="164" t="s">
        <v>705</v>
      </c>
      <c r="KD34" s="164" t="s">
        <v>706</v>
      </c>
      <c r="KE34" s="164" t="s">
        <v>621</v>
      </c>
      <c r="KF34" s="164" t="s">
        <v>193</v>
      </c>
      <c r="KG34" s="164">
        <v>33</v>
      </c>
    </row>
    <row r="35" spans="1:293" x14ac:dyDescent="0.25">
      <c r="A35" s="164" t="s">
        <v>3633</v>
      </c>
      <c r="B35" s="164" t="s">
        <v>3634</v>
      </c>
      <c r="C35" s="164" t="s">
        <v>3508</v>
      </c>
      <c r="D35" s="164" t="s">
        <v>193</v>
      </c>
      <c r="E35" s="166"/>
      <c r="F35" s="164" t="s">
        <v>193</v>
      </c>
      <c r="G35" s="164" t="s">
        <v>193</v>
      </c>
      <c r="H35" s="164" t="s">
        <v>3508</v>
      </c>
      <c r="I35" s="164" t="s">
        <v>179</v>
      </c>
      <c r="J35" s="164" t="s">
        <v>193</v>
      </c>
      <c r="K35" s="164" t="s">
        <v>180</v>
      </c>
      <c r="L35" s="164" t="s">
        <v>179</v>
      </c>
      <c r="M35" s="164" t="s">
        <v>179</v>
      </c>
      <c r="N35" s="164" t="s">
        <v>181</v>
      </c>
      <c r="O35" s="164" t="s">
        <v>193</v>
      </c>
      <c r="P35" s="164" t="s">
        <v>194</v>
      </c>
      <c r="Q35" s="164" t="s">
        <v>181</v>
      </c>
      <c r="R35" s="164" t="s">
        <v>181</v>
      </c>
      <c r="S35" s="164" t="s">
        <v>182</v>
      </c>
      <c r="T35" s="164" t="s">
        <v>183</v>
      </c>
      <c r="U35" s="164" t="s">
        <v>184</v>
      </c>
      <c r="V35" s="164" t="s">
        <v>183</v>
      </c>
      <c r="W35" s="164" t="s">
        <v>132</v>
      </c>
      <c r="X35" s="164" t="s">
        <v>205</v>
      </c>
      <c r="Y35" s="164" t="s">
        <v>132</v>
      </c>
      <c r="Z35" s="164" t="s">
        <v>713</v>
      </c>
      <c r="AA35" s="164" t="s">
        <v>193</v>
      </c>
      <c r="AB35" s="164" t="s">
        <v>569</v>
      </c>
      <c r="AC35" s="164" t="s">
        <v>713</v>
      </c>
      <c r="AD35" s="164" t="s">
        <v>713</v>
      </c>
      <c r="AE35" s="164" t="s">
        <v>714</v>
      </c>
      <c r="AF35" s="164" t="s">
        <v>193</v>
      </c>
      <c r="AG35" s="164" t="s">
        <v>715</v>
      </c>
      <c r="AH35" s="164" t="s">
        <v>714</v>
      </c>
      <c r="AI35" s="164" t="s">
        <v>714</v>
      </c>
      <c r="AJ35" s="164" t="s">
        <v>543</v>
      </c>
      <c r="AK35" s="164" t="s">
        <v>511</v>
      </c>
      <c r="AL35" s="164" t="s">
        <v>109</v>
      </c>
      <c r="AM35" s="164" t="s">
        <v>193</v>
      </c>
      <c r="AN35" s="164" t="s">
        <v>109</v>
      </c>
      <c r="AO35" s="164" t="s">
        <v>193</v>
      </c>
      <c r="AP35" s="164" t="s">
        <v>500</v>
      </c>
      <c r="AQ35" s="166"/>
      <c r="AR35" s="166"/>
      <c r="AS35" s="164" t="s">
        <v>193</v>
      </c>
      <c r="AT35" s="164" t="s">
        <v>193</v>
      </c>
      <c r="AU35" s="164" t="s">
        <v>193</v>
      </c>
      <c r="AV35" s="164" t="s">
        <v>193</v>
      </c>
      <c r="AW35" s="164" t="s">
        <v>193</v>
      </c>
      <c r="AX35" s="164" t="s">
        <v>193</v>
      </c>
      <c r="AY35" s="164" t="s">
        <v>193</v>
      </c>
      <c r="AZ35" s="164" t="s">
        <v>193</v>
      </c>
      <c r="BA35" s="164" t="s">
        <v>193</v>
      </c>
      <c r="BB35" s="164" t="s">
        <v>193</v>
      </c>
      <c r="BC35" s="164" t="s">
        <v>193</v>
      </c>
      <c r="BD35" s="164" t="s">
        <v>193</v>
      </c>
      <c r="BE35" s="164" t="s">
        <v>193</v>
      </c>
      <c r="BF35" s="164" t="s">
        <v>193</v>
      </c>
      <c r="BG35" s="164" t="s">
        <v>193</v>
      </c>
      <c r="BH35" s="164" t="s">
        <v>193</v>
      </c>
      <c r="BI35" s="164" t="s">
        <v>193</v>
      </c>
      <c r="BJ35" s="164" t="s">
        <v>193</v>
      </c>
      <c r="BK35" s="164" t="s">
        <v>193</v>
      </c>
      <c r="BL35" s="164" t="s">
        <v>193</v>
      </c>
      <c r="BM35" s="164" t="s">
        <v>193</v>
      </c>
      <c r="BN35" s="164" t="s">
        <v>193</v>
      </c>
      <c r="BO35" s="164" t="s">
        <v>193</v>
      </c>
      <c r="BP35" s="164" t="s">
        <v>193</v>
      </c>
      <c r="BQ35" s="164" t="s">
        <v>193</v>
      </c>
      <c r="BR35" s="164" t="s">
        <v>193</v>
      </c>
      <c r="BS35" s="164" t="s">
        <v>193</v>
      </c>
      <c r="BT35" s="164" t="s">
        <v>193</v>
      </c>
      <c r="BU35" s="164" t="s">
        <v>193</v>
      </c>
      <c r="BV35" s="164" t="s">
        <v>193</v>
      </c>
      <c r="BW35" s="164" t="s">
        <v>193</v>
      </c>
      <c r="BX35" s="164" t="s">
        <v>193</v>
      </c>
      <c r="BY35" s="164" t="s">
        <v>193</v>
      </c>
      <c r="BZ35" s="164" t="s">
        <v>193</v>
      </c>
      <c r="CA35" s="164" t="s">
        <v>193</v>
      </c>
      <c r="CB35" s="164" t="s">
        <v>193</v>
      </c>
      <c r="CC35" s="164" t="s">
        <v>193</v>
      </c>
      <c r="CD35" s="164" t="s">
        <v>193</v>
      </c>
      <c r="CE35" s="164" t="s">
        <v>193</v>
      </c>
      <c r="CF35" s="164" t="s">
        <v>193</v>
      </c>
      <c r="CG35" s="164" t="s">
        <v>193</v>
      </c>
      <c r="CH35" s="164" t="s">
        <v>193</v>
      </c>
      <c r="CI35" s="164" t="s">
        <v>193</v>
      </c>
      <c r="CJ35" s="164" t="s">
        <v>193</v>
      </c>
      <c r="CK35" s="164" t="s">
        <v>193</v>
      </c>
      <c r="CL35" s="164" t="s">
        <v>193</v>
      </c>
      <c r="CM35" s="164" t="s">
        <v>193</v>
      </c>
      <c r="CN35" s="164" t="s">
        <v>193</v>
      </c>
      <c r="CO35" s="164" t="s">
        <v>193</v>
      </c>
      <c r="CP35" s="164" t="s">
        <v>193</v>
      </c>
      <c r="CQ35" s="164" t="s">
        <v>193</v>
      </c>
      <c r="CR35" s="164" t="s">
        <v>193</v>
      </c>
      <c r="CS35" s="164" t="s">
        <v>193</v>
      </c>
      <c r="CT35" s="164" t="s">
        <v>193</v>
      </c>
      <c r="CU35" s="164" t="s">
        <v>193</v>
      </c>
      <c r="CV35" s="164" t="s">
        <v>193</v>
      </c>
      <c r="CW35" s="164" t="s">
        <v>193</v>
      </c>
      <c r="CX35" s="164" t="s">
        <v>193</v>
      </c>
      <c r="CY35" s="164" t="s">
        <v>193</v>
      </c>
      <c r="CZ35" s="164" t="s">
        <v>193</v>
      </c>
      <c r="DA35" s="164" t="s">
        <v>193</v>
      </c>
      <c r="DB35" s="164" t="s">
        <v>193</v>
      </c>
      <c r="DC35" s="164" t="s">
        <v>193</v>
      </c>
      <c r="DD35" s="164" t="s">
        <v>193</v>
      </c>
      <c r="DE35" s="164" t="s">
        <v>193</v>
      </c>
      <c r="DF35" s="164" t="s">
        <v>193</v>
      </c>
      <c r="DG35" s="164" t="s">
        <v>193</v>
      </c>
      <c r="DH35" s="164" t="s">
        <v>193</v>
      </c>
      <c r="DI35" s="164" t="s">
        <v>193</v>
      </c>
      <c r="DJ35" s="164" t="s">
        <v>193</v>
      </c>
      <c r="DK35" s="164" t="s">
        <v>193</v>
      </c>
      <c r="DL35" s="164" t="s">
        <v>193</v>
      </c>
      <c r="DM35" s="164" t="s">
        <v>193</v>
      </c>
      <c r="DN35" s="164" t="s">
        <v>193</v>
      </c>
      <c r="DO35" s="164" t="s">
        <v>193</v>
      </c>
      <c r="DP35" s="164" t="s">
        <v>193</v>
      </c>
      <c r="DQ35" s="164" t="s">
        <v>193</v>
      </c>
      <c r="DR35" s="164" t="s">
        <v>193</v>
      </c>
      <c r="DS35" s="164" t="s">
        <v>193</v>
      </c>
      <c r="DT35" s="164" t="s">
        <v>193</v>
      </c>
      <c r="DU35" s="164" t="s">
        <v>193</v>
      </c>
      <c r="DV35" s="164" t="s">
        <v>193</v>
      </c>
      <c r="DW35" s="164" t="s">
        <v>193</v>
      </c>
      <c r="DX35" s="164" t="s">
        <v>193</v>
      </c>
      <c r="DY35" s="164" t="s">
        <v>193</v>
      </c>
      <c r="DZ35" s="164" t="s">
        <v>193</v>
      </c>
      <c r="EA35" s="164" t="s">
        <v>193</v>
      </c>
      <c r="EB35" s="164" t="s">
        <v>193</v>
      </c>
      <c r="EC35" s="164" t="s">
        <v>193</v>
      </c>
      <c r="ED35" s="164" t="s">
        <v>193</v>
      </c>
      <c r="EE35" s="164" t="s">
        <v>193</v>
      </c>
      <c r="EF35" s="164" t="s">
        <v>193</v>
      </c>
      <c r="EG35" s="164" t="s">
        <v>193</v>
      </c>
      <c r="EH35" s="164" t="s">
        <v>193</v>
      </c>
      <c r="EI35" s="164" t="s">
        <v>193</v>
      </c>
      <c r="EJ35" s="164" t="s">
        <v>193</v>
      </c>
      <c r="EK35" s="164" t="s">
        <v>193</v>
      </c>
      <c r="EL35" s="164" t="s">
        <v>193</v>
      </c>
      <c r="EM35" s="164" t="s">
        <v>193</v>
      </c>
      <c r="EN35" s="164" t="s">
        <v>193</v>
      </c>
      <c r="EO35" s="164" t="s">
        <v>193</v>
      </c>
      <c r="EP35" s="164" t="s">
        <v>193</v>
      </c>
      <c r="EQ35" s="164" t="s">
        <v>193</v>
      </c>
      <c r="ER35" s="164" t="s">
        <v>193</v>
      </c>
      <c r="ES35" s="164" t="s">
        <v>193</v>
      </c>
      <c r="ET35" s="164" t="s">
        <v>193</v>
      </c>
      <c r="EU35" s="164" t="s">
        <v>193</v>
      </c>
      <c r="EV35" s="164" t="s">
        <v>193</v>
      </c>
      <c r="EW35" s="164" t="s">
        <v>193</v>
      </c>
      <c r="EX35" s="164" t="s">
        <v>193</v>
      </c>
      <c r="EY35" s="164" t="s">
        <v>193</v>
      </c>
      <c r="EZ35" s="164" t="s">
        <v>193</v>
      </c>
      <c r="FA35" s="164" t="s">
        <v>193</v>
      </c>
      <c r="FB35" s="164" t="s">
        <v>193</v>
      </c>
      <c r="FC35" s="164" t="s">
        <v>193</v>
      </c>
      <c r="FD35" s="164" t="s">
        <v>193</v>
      </c>
      <c r="FE35" s="164" t="s">
        <v>193</v>
      </c>
      <c r="FF35" s="164" t="s">
        <v>193</v>
      </c>
      <c r="FG35" s="164" t="s">
        <v>193</v>
      </c>
      <c r="FH35" s="164" t="s">
        <v>193</v>
      </c>
      <c r="FI35" s="164" t="s">
        <v>193</v>
      </c>
      <c r="FJ35" s="164" t="s">
        <v>193</v>
      </c>
      <c r="FK35" s="164" t="s">
        <v>193</v>
      </c>
      <c r="FL35" s="164" t="s">
        <v>193</v>
      </c>
      <c r="FM35" s="164" t="s">
        <v>193</v>
      </c>
      <c r="FN35" s="164" t="s">
        <v>193</v>
      </c>
      <c r="FO35" s="164" t="s">
        <v>193</v>
      </c>
      <c r="FP35" s="164" t="s">
        <v>193</v>
      </c>
      <c r="FQ35" s="164" t="s">
        <v>193</v>
      </c>
      <c r="FR35" s="164" t="s">
        <v>193</v>
      </c>
      <c r="FS35" s="164" t="s">
        <v>193</v>
      </c>
      <c r="FT35" s="164" t="s">
        <v>193</v>
      </c>
      <c r="FU35" s="164" t="s">
        <v>193</v>
      </c>
      <c r="FV35" s="164" t="s">
        <v>193</v>
      </c>
      <c r="FW35" s="164" t="s">
        <v>193</v>
      </c>
      <c r="FX35" s="164" t="s">
        <v>193</v>
      </c>
      <c r="FY35" s="164" t="s">
        <v>193</v>
      </c>
      <c r="FZ35" s="164" t="s">
        <v>193</v>
      </c>
      <c r="GA35" s="164" t="s">
        <v>193</v>
      </c>
      <c r="GB35" s="164" t="s">
        <v>193</v>
      </c>
      <c r="GC35" s="164" t="s">
        <v>193</v>
      </c>
      <c r="GD35" s="164" t="s">
        <v>193</v>
      </c>
      <c r="GE35" s="164" t="s">
        <v>193</v>
      </c>
      <c r="GF35" s="164" t="s">
        <v>193</v>
      </c>
      <c r="GG35" s="164" t="s">
        <v>193</v>
      </c>
      <c r="GH35" s="164" t="s">
        <v>193</v>
      </c>
      <c r="GI35" s="164" t="s">
        <v>193</v>
      </c>
      <c r="GJ35" s="164" t="s">
        <v>193</v>
      </c>
      <c r="GK35" s="164" t="s">
        <v>193</v>
      </c>
      <c r="GL35" s="164" t="s">
        <v>193</v>
      </c>
      <c r="GM35" s="164" t="s">
        <v>193</v>
      </c>
      <c r="GN35" s="164" t="s">
        <v>193</v>
      </c>
      <c r="GO35" s="164" t="s">
        <v>193</v>
      </c>
      <c r="GP35" s="164" t="s">
        <v>193</v>
      </c>
      <c r="GQ35" s="164" t="s">
        <v>193</v>
      </c>
      <c r="GR35" s="164" t="s">
        <v>193</v>
      </c>
      <c r="GS35" s="164" t="s">
        <v>193</v>
      </c>
      <c r="GT35" s="164" t="s">
        <v>193</v>
      </c>
      <c r="GU35" s="164" t="s">
        <v>193</v>
      </c>
      <c r="GV35" s="164" t="s">
        <v>193</v>
      </c>
      <c r="GW35" s="164" t="s">
        <v>193</v>
      </c>
      <c r="GX35" s="164" t="s">
        <v>193</v>
      </c>
      <c r="GY35" s="164" t="s">
        <v>193</v>
      </c>
      <c r="GZ35" s="164" t="s">
        <v>193</v>
      </c>
      <c r="HA35" s="164" t="s">
        <v>193</v>
      </c>
      <c r="HB35" s="164" t="s">
        <v>193</v>
      </c>
      <c r="HC35" s="164" t="s">
        <v>193</v>
      </c>
      <c r="HD35" s="164" t="s">
        <v>193</v>
      </c>
      <c r="HE35" s="164" t="s">
        <v>193</v>
      </c>
      <c r="HF35" s="164" t="s">
        <v>193</v>
      </c>
      <c r="HG35" s="164" t="s">
        <v>193</v>
      </c>
      <c r="HH35" s="164" t="s">
        <v>193</v>
      </c>
      <c r="HI35" s="164" t="s">
        <v>193</v>
      </c>
      <c r="HJ35" s="164" t="s">
        <v>193</v>
      </c>
      <c r="HK35" s="164" t="s">
        <v>193</v>
      </c>
      <c r="HL35" s="164" t="s">
        <v>193</v>
      </c>
      <c r="HM35" s="164" t="s">
        <v>193</v>
      </c>
      <c r="HN35" s="164" t="s">
        <v>193</v>
      </c>
      <c r="HO35" s="164" t="s">
        <v>193</v>
      </c>
      <c r="HP35" s="164" t="s">
        <v>193</v>
      </c>
      <c r="HQ35" s="164" t="s">
        <v>193</v>
      </c>
      <c r="HR35" s="164" t="s">
        <v>193</v>
      </c>
      <c r="HS35" s="164" t="s">
        <v>193</v>
      </c>
      <c r="HT35" s="164" t="s">
        <v>193</v>
      </c>
      <c r="HU35" s="164" t="s">
        <v>193</v>
      </c>
      <c r="HV35" s="164" t="s">
        <v>193</v>
      </c>
      <c r="HW35" s="164" t="s">
        <v>193</v>
      </c>
      <c r="HX35" s="164" t="s">
        <v>193</v>
      </c>
      <c r="HY35" s="164" t="s">
        <v>193</v>
      </c>
      <c r="HZ35" s="164" t="s">
        <v>193</v>
      </c>
      <c r="IA35" s="164" t="s">
        <v>193</v>
      </c>
      <c r="IB35" s="164" t="s">
        <v>193</v>
      </c>
      <c r="IC35" s="164" t="s">
        <v>109</v>
      </c>
      <c r="ID35" s="164" t="s">
        <v>193</v>
      </c>
      <c r="IE35" s="164" t="s">
        <v>512</v>
      </c>
      <c r="IF35" s="164" t="s">
        <v>193</v>
      </c>
      <c r="IG35" s="164" t="s">
        <v>3284</v>
      </c>
      <c r="IH35" s="164" t="s">
        <v>193</v>
      </c>
      <c r="II35" s="164" t="s">
        <v>513</v>
      </c>
      <c r="IJ35" s="164" t="s">
        <v>3285</v>
      </c>
      <c r="IK35" s="164" t="s">
        <v>3285</v>
      </c>
      <c r="IL35" s="164" t="s">
        <v>803</v>
      </c>
      <c r="IM35" s="164" t="s">
        <v>193</v>
      </c>
      <c r="IN35" s="164" t="s">
        <v>3286</v>
      </c>
      <c r="IO35" s="164" t="s">
        <v>804</v>
      </c>
      <c r="IP35" s="164" t="s">
        <v>805</v>
      </c>
      <c r="IQ35" s="164" t="s">
        <v>806</v>
      </c>
      <c r="IR35" s="164" t="s">
        <v>193</v>
      </c>
      <c r="IS35" s="164" t="s">
        <v>193</v>
      </c>
      <c r="IT35" s="164" t="s">
        <v>193</v>
      </c>
      <c r="IU35" s="164" t="s">
        <v>193</v>
      </c>
      <c r="IV35" s="164" t="s">
        <v>193</v>
      </c>
      <c r="IW35" s="164">
        <v>75</v>
      </c>
      <c r="IX35" s="164">
        <v>15</v>
      </c>
      <c r="IY35" s="164" t="s">
        <v>193</v>
      </c>
      <c r="IZ35" s="164" t="s">
        <v>156</v>
      </c>
      <c r="JA35" s="164">
        <v>15</v>
      </c>
      <c r="JB35" s="164" t="s">
        <v>109</v>
      </c>
      <c r="JC35" s="164" t="s">
        <v>193</v>
      </c>
      <c r="JD35" s="164" t="s">
        <v>109</v>
      </c>
      <c r="JE35" s="164" t="s">
        <v>3560</v>
      </c>
      <c r="JF35" s="164">
        <v>0</v>
      </c>
      <c r="JG35" s="164">
        <v>0</v>
      </c>
      <c r="JH35" s="164">
        <v>0</v>
      </c>
      <c r="JI35" s="164">
        <v>0</v>
      </c>
      <c r="JJ35" s="164">
        <v>0</v>
      </c>
      <c r="JK35" s="164">
        <v>0</v>
      </c>
      <c r="JL35" s="164">
        <v>0</v>
      </c>
      <c r="JM35" s="164">
        <v>0</v>
      </c>
      <c r="JN35" s="164">
        <v>1</v>
      </c>
      <c r="JO35" s="164">
        <v>0</v>
      </c>
      <c r="JP35" s="164">
        <v>0</v>
      </c>
      <c r="JQ35" s="164" t="s">
        <v>193</v>
      </c>
      <c r="JR35" s="166"/>
      <c r="JS35" s="166"/>
      <c r="JT35" s="166"/>
      <c r="JU35" s="166"/>
      <c r="JV35" s="166"/>
      <c r="JW35" s="164" t="s">
        <v>193</v>
      </c>
      <c r="JX35" s="164" t="s">
        <v>193</v>
      </c>
      <c r="JY35" s="164">
        <v>187363174</v>
      </c>
      <c r="JZ35" s="164" t="s">
        <v>3635</v>
      </c>
      <c r="KA35" s="164" t="s">
        <v>3636</v>
      </c>
      <c r="KB35" s="164" t="s">
        <v>193</v>
      </c>
      <c r="KC35" s="164" t="s">
        <v>705</v>
      </c>
      <c r="KD35" s="164" t="s">
        <v>706</v>
      </c>
      <c r="KE35" s="164" t="s">
        <v>621</v>
      </c>
      <c r="KF35" s="164" t="s">
        <v>193</v>
      </c>
      <c r="KG35" s="164">
        <v>34</v>
      </c>
    </row>
    <row r="36" spans="1:293" x14ac:dyDescent="0.25">
      <c r="A36" s="164" t="s">
        <v>3637</v>
      </c>
      <c r="B36" s="164" t="s">
        <v>3638</v>
      </c>
      <c r="C36" s="164" t="s">
        <v>3639</v>
      </c>
      <c r="D36" s="164" t="s">
        <v>193</v>
      </c>
      <c r="E36" s="166"/>
      <c r="F36" s="164" t="s">
        <v>193</v>
      </c>
      <c r="G36" s="164" t="s">
        <v>193</v>
      </c>
      <c r="H36" s="164" t="s">
        <v>3639</v>
      </c>
      <c r="I36" s="164" t="s">
        <v>187</v>
      </c>
      <c r="J36" s="164" t="s">
        <v>193</v>
      </c>
      <c r="K36" s="164" t="s">
        <v>188</v>
      </c>
      <c r="L36" s="164" t="s">
        <v>187</v>
      </c>
      <c r="M36" s="164" t="s">
        <v>187</v>
      </c>
      <c r="N36" s="164" t="s">
        <v>189</v>
      </c>
      <c r="O36" s="164" t="s">
        <v>193</v>
      </c>
      <c r="P36" s="164" t="s">
        <v>203</v>
      </c>
      <c r="Q36" s="164" t="s">
        <v>189</v>
      </c>
      <c r="R36" s="164" t="s">
        <v>189</v>
      </c>
      <c r="S36" s="164" t="s">
        <v>123</v>
      </c>
      <c r="T36" s="164" t="s">
        <v>160</v>
      </c>
      <c r="U36" s="164" t="s">
        <v>190</v>
      </c>
      <c r="V36" s="164" t="s">
        <v>160</v>
      </c>
      <c r="W36" s="164" t="s">
        <v>237</v>
      </c>
      <c r="X36" s="164" t="s">
        <v>238</v>
      </c>
      <c r="Y36" s="164" t="s">
        <v>237</v>
      </c>
      <c r="Z36" s="164" t="s">
        <v>637</v>
      </c>
      <c r="AA36" s="164" t="s">
        <v>193</v>
      </c>
      <c r="AB36" s="164" t="s">
        <v>777</v>
      </c>
      <c r="AC36" s="164" t="s">
        <v>637</v>
      </c>
      <c r="AD36" s="164" t="s">
        <v>637</v>
      </c>
      <c r="AE36" s="164" t="s">
        <v>3299</v>
      </c>
      <c r="AF36" s="164" t="s">
        <v>193</v>
      </c>
      <c r="AG36" s="164" t="s">
        <v>3300</v>
      </c>
      <c r="AH36" s="164" t="s">
        <v>3299</v>
      </c>
      <c r="AI36" s="164" t="s">
        <v>3299</v>
      </c>
      <c r="AJ36" s="164" t="s">
        <v>543</v>
      </c>
      <c r="AK36" s="164" t="s">
        <v>511</v>
      </c>
      <c r="AL36" s="164" t="s">
        <v>109</v>
      </c>
      <c r="AM36" s="164" t="s">
        <v>193</v>
      </c>
      <c r="AN36" s="164" t="s">
        <v>109</v>
      </c>
      <c r="AO36" s="164" t="s">
        <v>193</v>
      </c>
      <c r="AP36" s="164" t="s">
        <v>496</v>
      </c>
      <c r="AQ36" s="166"/>
      <c r="AR36" s="166"/>
      <c r="AS36" s="164" t="s">
        <v>193</v>
      </c>
      <c r="AT36" s="164" t="s">
        <v>193</v>
      </c>
      <c r="AU36" s="164" t="s">
        <v>193</v>
      </c>
      <c r="AV36" s="164" t="s">
        <v>193</v>
      </c>
      <c r="AW36" s="164" t="s">
        <v>193</v>
      </c>
      <c r="AX36" s="164" t="s">
        <v>193</v>
      </c>
      <c r="AY36" s="164" t="s">
        <v>193</v>
      </c>
      <c r="AZ36" s="164" t="s">
        <v>193</v>
      </c>
      <c r="BA36" s="164" t="s">
        <v>193</v>
      </c>
      <c r="BB36" s="164" t="s">
        <v>193</v>
      </c>
      <c r="BC36" s="164" t="s">
        <v>193</v>
      </c>
      <c r="BD36" s="164" t="s">
        <v>193</v>
      </c>
      <c r="BE36" s="164" t="s">
        <v>193</v>
      </c>
      <c r="BF36" s="164" t="s">
        <v>193</v>
      </c>
      <c r="BG36" s="164" t="s">
        <v>193</v>
      </c>
      <c r="BH36" s="164" t="s">
        <v>193</v>
      </c>
      <c r="BI36" s="164" t="s">
        <v>193</v>
      </c>
      <c r="BJ36" s="164" t="s">
        <v>193</v>
      </c>
      <c r="BK36" s="164" t="s">
        <v>193</v>
      </c>
      <c r="BL36" s="164" t="s">
        <v>193</v>
      </c>
      <c r="BM36" s="164" t="s">
        <v>193</v>
      </c>
      <c r="BN36" s="164" t="s">
        <v>193</v>
      </c>
      <c r="BO36" s="164" t="s">
        <v>193</v>
      </c>
      <c r="BP36" s="164" t="s">
        <v>193</v>
      </c>
      <c r="BQ36" s="164" t="s">
        <v>193</v>
      </c>
      <c r="BR36" s="164" t="s">
        <v>193</v>
      </c>
      <c r="BS36" s="164" t="s">
        <v>193</v>
      </c>
      <c r="BT36" s="164" t="s">
        <v>193</v>
      </c>
      <c r="BU36" s="164" t="s">
        <v>193</v>
      </c>
      <c r="BV36" s="164" t="s">
        <v>193</v>
      </c>
      <c r="BW36" s="164" t="s">
        <v>193</v>
      </c>
      <c r="BX36" s="164" t="s">
        <v>193</v>
      </c>
      <c r="BY36" s="164" t="s">
        <v>193</v>
      </c>
      <c r="BZ36" s="164" t="s">
        <v>193</v>
      </c>
      <c r="CA36" s="164" t="s">
        <v>193</v>
      </c>
      <c r="CB36" s="164" t="s">
        <v>193</v>
      </c>
      <c r="CC36" s="164" t="s">
        <v>193</v>
      </c>
      <c r="CD36" s="164" t="s">
        <v>193</v>
      </c>
      <c r="CE36" s="164" t="s">
        <v>193</v>
      </c>
      <c r="CF36" s="164" t="s">
        <v>193</v>
      </c>
      <c r="CG36" s="164" t="s">
        <v>193</v>
      </c>
      <c r="CH36" s="164" t="s">
        <v>193</v>
      </c>
      <c r="CI36" s="164" t="s">
        <v>193</v>
      </c>
      <c r="CJ36" s="164" t="s">
        <v>193</v>
      </c>
      <c r="CK36" s="164" t="s">
        <v>193</v>
      </c>
      <c r="CL36" s="164" t="s">
        <v>193</v>
      </c>
      <c r="CM36" s="164" t="s">
        <v>193</v>
      </c>
      <c r="CN36" s="164" t="s">
        <v>193</v>
      </c>
      <c r="CO36" s="164" t="s">
        <v>193</v>
      </c>
      <c r="CP36" s="164" t="s">
        <v>193</v>
      </c>
      <c r="CQ36" s="164" t="s">
        <v>193</v>
      </c>
      <c r="CR36" s="164" t="s">
        <v>193</v>
      </c>
      <c r="CS36" s="164" t="s">
        <v>193</v>
      </c>
      <c r="CT36" s="164" t="s">
        <v>193</v>
      </c>
      <c r="CU36" s="164" t="s">
        <v>193</v>
      </c>
      <c r="CV36" s="164" t="s">
        <v>193</v>
      </c>
      <c r="CW36" s="164" t="s">
        <v>193</v>
      </c>
      <c r="CX36" s="164" t="s">
        <v>193</v>
      </c>
      <c r="CY36" s="164" t="s">
        <v>193</v>
      </c>
      <c r="CZ36" s="164" t="s">
        <v>193</v>
      </c>
      <c r="DA36" s="164" t="s">
        <v>193</v>
      </c>
      <c r="DB36" s="164" t="s">
        <v>193</v>
      </c>
      <c r="DC36" s="164" t="s">
        <v>193</v>
      </c>
      <c r="DD36" s="164" t="s">
        <v>193</v>
      </c>
      <c r="DE36" s="164" t="s">
        <v>193</v>
      </c>
      <c r="DF36" s="164" t="s">
        <v>193</v>
      </c>
      <c r="DG36" s="164" t="s">
        <v>193</v>
      </c>
      <c r="DH36" s="164" t="s">
        <v>193</v>
      </c>
      <c r="DI36" s="164" t="s">
        <v>193</v>
      </c>
      <c r="DJ36" s="164" t="s">
        <v>193</v>
      </c>
      <c r="DK36" s="164" t="s">
        <v>193</v>
      </c>
      <c r="DL36" s="164" t="s">
        <v>193</v>
      </c>
      <c r="DM36" s="164" t="s">
        <v>193</v>
      </c>
      <c r="DN36" s="164" t="s">
        <v>193</v>
      </c>
      <c r="DO36" s="164" t="s">
        <v>193</v>
      </c>
      <c r="DP36" s="164" t="s">
        <v>193</v>
      </c>
      <c r="DQ36" s="164" t="s">
        <v>193</v>
      </c>
      <c r="DR36" s="164" t="s">
        <v>193</v>
      </c>
      <c r="DS36" s="164" t="s">
        <v>193</v>
      </c>
      <c r="DT36" s="164" t="s">
        <v>193</v>
      </c>
      <c r="DU36" s="164" t="s">
        <v>193</v>
      </c>
      <c r="DV36" s="164" t="s">
        <v>193</v>
      </c>
      <c r="DW36" s="164" t="s">
        <v>193</v>
      </c>
      <c r="DX36" s="164" t="s">
        <v>193</v>
      </c>
      <c r="DY36" s="164" t="s">
        <v>193</v>
      </c>
      <c r="DZ36" s="164" t="s">
        <v>193</v>
      </c>
      <c r="EA36" s="164" t="s">
        <v>193</v>
      </c>
      <c r="EB36" s="164" t="s">
        <v>193</v>
      </c>
      <c r="EC36" s="164" t="s">
        <v>193</v>
      </c>
      <c r="ED36" s="164" t="s">
        <v>193</v>
      </c>
      <c r="EE36" s="164" t="s">
        <v>193</v>
      </c>
      <c r="EF36" s="164" t="s">
        <v>193</v>
      </c>
      <c r="EG36" s="164" t="s">
        <v>193</v>
      </c>
      <c r="EH36" s="164" t="s">
        <v>193</v>
      </c>
      <c r="EI36" s="164" t="s">
        <v>193</v>
      </c>
      <c r="EJ36" s="164" t="s">
        <v>193</v>
      </c>
      <c r="EK36" s="164" t="s">
        <v>193</v>
      </c>
      <c r="EL36" s="164" t="s">
        <v>193</v>
      </c>
      <c r="EM36" s="164" t="s">
        <v>193</v>
      </c>
      <c r="EN36" s="164" t="s">
        <v>193</v>
      </c>
      <c r="EO36" s="164" t="s">
        <v>193</v>
      </c>
      <c r="EP36" s="164" t="s">
        <v>193</v>
      </c>
      <c r="EQ36" s="164" t="s">
        <v>193</v>
      </c>
      <c r="ER36" s="164" t="s">
        <v>193</v>
      </c>
      <c r="ES36" s="164" t="s">
        <v>193</v>
      </c>
      <c r="ET36" s="164" t="s">
        <v>193</v>
      </c>
      <c r="EU36" s="164" t="s">
        <v>193</v>
      </c>
      <c r="EV36" s="164" t="s">
        <v>193</v>
      </c>
      <c r="EW36" s="164" t="s">
        <v>193</v>
      </c>
      <c r="EX36" s="164" t="s">
        <v>193</v>
      </c>
      <c r="EY36" s="164" t="s">
        <v>193</v>
      </c>
      <c r="EZ36" s="164" t="s">
        <v>193</v>
      </c>
      <c r="FA36" s="164" t="s">
        <v>193</v>
      </c>
      <c r="FB36" s="164" t="s">
        <v>193</v>
      </c>
      <c r="FC36" s="164" t="s">
        <v>193</v>
      </c>
      <c r="FD36" s="164" t="s">
        <v>193</v>
      </c>
      <c r="FE36" s="164" t="s">
        <v>193</v>
      </c>
      <c r="FF36" s="164" t="s">
        <v>193</v>
      </c>
      <c r="FG36" s="164" t="s">
        <v>193</v>
      </c>
      <c r="FH36" s="164" t="s">
        <v>193</v>
      </c>
      <c r="FI36" s="164" t="s">
        <v>193</v>
      </c>
      <c r="FJ36" s="164" t="s">
        <v>193</v>
      </c>
      <c r="FK36" s="164" t="s">
        <v>193</v>
      </c>
      <c r="FL36" s="164" t="s">
        <v>193</v>
      </c>
      <c r="FM36" s="164" t="s">
        <v>193</v>
      </c>
      <c r="FN36" s="164" t="s">
        <v>193</v>
      </c>
      <c r="FO36" s="164" t="s">
        <v>193</v>
      </c>
      <c r="FP36" s="164" t="s">
        <v>193</v>
      </c>
      <c r="FQ36" s="164" t="s">
        <v>193</v>
      </c>
      <c r="FR36" s="164" t="s">
        <v>193</v>
      </c>
      <c r="FS36" s="164" t="s">
        <v>193</v>
      </c>
      <c r="FT36" s="164" t="s">
        <v>193</v>
      </c>
      <c r="FU36" s="164" t="s">
        <v>193</v>
      </c>
      <c r="FV36" s="164" t="s">
        <v>193</v>
      </c>
      <c r="FW36" s="164" t="s">
        <v>193</v>
      </c>
      <c r="FX36" s="164" t="s">
        <v>193</v>
      </c>
      <c r="FY36" s="164" t="s">
        <v>193</v>
      </c>
      <c r="FZ36" s="164" t="s">
        <v>193</v>
      </c>
      <c r="GA36" s="164" t="s">
        <v>193</v>
      </c>
      <c r="GB36" s="164" t="s">
        <v>193</v>
      </c>
      <c r="GC36" s="164" t="s">
        <v>193</v>
      </c>
      <c r="GD36" s="164" t="s">
        <v>193</v>
      </c>
      <c r="GE36" s="164" t="s">
        <v>193</v>
      </c>
      <c r="GF36" s="164" t="s">
        <v>193</v>
      </c>
      <c r="GG36" s="164" t="s">
        <v>193</v>
      </c>
      <c r="GH36" s="164" t="s">
        <v>193</v>
      </c>
      <c r="GI36" s="164" t="s">
        <v>193</v>
      </c>
      <c r="GJ36" s="164" t="s">
        <v>193</v>
      </c>
      <c r="GK36" s="164" t="s">
        <v>193</v>
      </c>
      <c r="GL36" s="164" t="s">
        <v>193</v>
      </c>
      <c r="GM36" s="164" t="s">
        <v>193</v>
      </c>
      <c r="GN36" s="164" t="s">
        <v>193</v>
      </c>
      <c r="GO36" s="164" t="s">
        <v>193</v>
      </c>
      <c r="GP36" s="164" t="s">
        <v>193</v>
      </c>
      <c r="GQ36" s="164" t="s">
        <v>193</v>
      </c>
      <c r="GR36" s="164" t="s">
        <v>193</v>
      </c>
      <c r="GS36" s="164" t="s">
        <v>193</v>
      </c>
      <c r="GT36" s="164" t="s">
        <v>193</v>
      </c>
      <c r="GU36" s="164" t="s">
        <v>193</v>
      </c>
      <c r="GV36" s="164" t="s">
        <v>193</v>
      </c>
      <c r="GW36" s="164" t="s">
        <v>193</v>
      </c>
      <c r="GX36" s="164" t="s">
        <v>193</v>
      </c>
      <c r="GY36" s="164" t="s">
        <v>193</v>
      </c>
      <c r="GZ36" s="164" t="s">
        <v>193</v>
      </c>
      <c r="HA36" s="164" t="s">
        <v>193</v>
      </c>
      <c r="HB36" s="164" t="s">
        <v>193</v>
      </c>
      <c r="HC36" s="164" t="s">
        <v>193</v>
      </c>
      <c r="HD36" s="164" t="s">
        <v>193</v>
      </c>
      <c r="HE36" s="164" t="s">
        <v>193</v>
      </c>
      <c r="HF36" s="164" t="s">
        <v>193</v>
      </c>
      <c r="HG36" s="164" t="s">
        <v>193</v>
      </c>
      <c r="HH36" s="164" t="s">
        <v>193</v>
      </c>
      <c r="HI36" s="164" t="s">
        <v>193</v>
      </c>
      <c r="HJ36" s="164" t="s">
        <v>193</v>
      </c>
      <c r="HK36" s="164" t="s">
        <v>193</v>
      </c>
      <c r="HL36" s="164" t="s">
        <v>193</v>
      </c>
      <c r="HM36" s="164" t="s">
        <v>193</v>
      </c>
      <c r="HN36" s="164" t="s">
        <v>193</v>
      </c>
      <c r="HO36" s="164" t="s">
        <v>193</v>
      </c>
      <c r="HP36" s="164" t="s">
        <v>193</v>
      </c>
      <c r="HQ36" s="164" t="s">
        <v>193</v>
      </c>
      <c r="HR36" s="164" t="s">
        <v>193</v>
      </c>
      <c r="HS36" s="164" t="s">
        <v>193</v>
      </c>
      <c r="HT36" s="164" t="s">
        <v>193</v>
      </c>
      <c r="HU36" s="164" t="s">
        <v>193</v>
      </c>
      <c r="HV36" s="164" t="s">
        <v>193</v>
      </c>
      <c r="HW36" s="164" t="s">
        <v>193</v>
      </c>
      <c r="HX36" s="164" t="s">
        <v>193</v>
      </c>
      <c r="HY36" s="164" t="s">
        <v>193</v>
      </c>
      <c r="HZ36" s="164" t="s">
        <v>193</v>
      </c>
      <c r="IA36" s="164" t="s">
        <v>193</v>
      </c>
      <c r="IB36" s="164" t="s">
        <v>193</v>
      </c>
      <c r="IC36" s="164" t="s">
        <v>109</v>
      </c>
      <c r="ID36" s="164" t="s">
        <v>193</v>
      </c>
      <c r="IE36" s="164" t="s">
        <v>512</v>
      </c>
      <c r="IF36" s="164" t="s">
        <v>193</v>
      </c>
      <c r="IG36" s="164" t="s">
        <v>3284</v>
      </c>
      <c r="IH36" s="164" t="s">
        <v>193</v>
      </c>
      <c r="II36" s="164" t="s">
        <v>513</v>
      </c>
      <c r="IJ36" s="164" t="s">
        <v>3285</v>
      </c>
      <c r="IK36" s="164" t="s">
        <v>3285</v>
      </c>
      <c r="IL36" s="164" t="s">
        <v>807</v>
      </c>
      <c r="IM36" s="164" t="s">
        <v>193</v>
      </c>
      <c r="IN36" s="164" t="s">
        <v>3286</v>
      </c>
      <c r="IO36" s="164" t="s">
        <v>809</v>
      </c>
      <c r="IP36" s="164" t="s">
        <v>810</v>
      </c>
      <c r="IQ36" s="164" t="s">
        <v>811</v>
      </c>
      <c r="IR36" s="164" t="s">
        <v>193</v>
      </c>
      <c r="IS36" s="164" t="s">
        <v>193</v>
      </c>
      <c r="IT36" s="164" t="s">
        <v>193</v>
      </c>
      <c r="IU36" s="164" t="s">
        <v>193</v>
      </c>
      <c r="IV36" s="164" t="s">
        <v>193</v>
      </c>
      <c r="IW36" s="164">
        <v>5</v>
      </c>
      <c r="IX36" s="164">
        <v>5</v>
      </c>
      <c r="IY36" s="164" t="s">
        <v>193</v>
      </c>
      <c r="IZ36" s="164" t="s">
        <v>156</v>
      </c>
      <c r="JA36" s="164">
        <v>5</v>
      </c>
      <c r="JB36" s="164" t="s">
        <v>109</v>
      </c>
      <c r="JC36" s="164" t="s">
        <v>193</v>
      </c>
      <c r="JD36" s="164" t="s">
        <v>109</v>
      </c>
      <c r="JE36" s="164" t="s">
        <v>132</v>
      </c>
      <c r="JF36" s="164">
        <v>0</v>
      </c>
      <c r="JG36" s="164">
        <v>0</v>
      </c>
      <c r="JH36" s="164">
        <v>0</v>
      </c>
      <c r="JI36" s="164">
        <v>0</v>
      </c>
      <c r="JJ36" s="164">
        <v>0</v>
      </c>
      <c r="JK36" s="164">
        <v>0</v>
      </c>
      <c r="JL36" s="164">
        <v>0</v>
      </c>
      <c r="JM36" s="164">
        <v>0</v>
      </c>
      <c r="JN36" s="164">
        <v>0</v>
      </c>
      <c r="JO36" s="164">
        <v>0</v>
      </c>
      <c r="JP36" s="164">
        <v>1</v>
      </c>
      <c r="JQ36" s="164" t="s">
        <v>193</v>
      </c>
      <c r="JR36" s="166"/>
      <c r="JS36" s="166"/>
      <c r="JT36" s="166"/>
      <c r="JU36" s="166"/>
      <c r="JV36" s="166"/>
      <c r="JW36" s="164" t="s">
        <v>193</v>
      </c>
      <c r="JX36" s="164" t="s">
        <v>193</v>
      </c>
      <c r="JY36" s="164">
        <v>187727471</v>
      </c>
      <c r="JZ36" s="164" t="s">
        <v>3640</v>
      </c>
      <c r="KA36" s="164" t="s">
        <v>3641</v>
      </c>
      <c r="KB36" s="164" t="s">
        <v>193</v>
      </c>
      <c r="KC36" s="164" t="s">
        <v>705</v>
      </c>
      <c r="KD36" s="164" t="s">
        <v>706</v>
      </c>
      <c r="KE36" s="164" t="s">
        <v>621</v>
      </c>
      <c r="KF36" s="164" t="s">
        <v>193</v>
      </c>
      <c r="KG36" s="164">
        <v>35</v>
      </c>
    </row>
    <row r="37" spans="1:293" x14ac:dyDescent="0.25">
      <c r="A37" s="164" t="s">
        <v>3642</v>
      </c>
      <c r="B37" s="164" t="s">
        <v>3643</v>
      </c>
      <c r="C37" s="164" t="s">
        <v>3639</v>
      </c>
      <c r="D37" s="164" t="s">
        <v>193</v>
      </c>
      <c r="E37" s="166"/>
      <c r="F37" s="164" t="s">
        <v>193</v>
      </c>
      <c r="G37" s="164" t="s">
        <v>193</v>
      </c>
      <c r="H37" s="164" t="s">
        <v>3639</v>
      </c>
      <c r="I37" s="164" t="s">
        <v>187</v>
      </c>
      <c r="J37" s="164" t="s">
        <v>193</v>
      </c>
      <c r="K37" s="164" t="s">
        <v>188</v>
      </c>
      <c r="L37" s="164" t="s">
        <v>187</v>
      </c>
      <c r="M37" s="164" t="s">
        <v>187</v>
      </c>
      <c r="N37" s="164" t="s">
        <v>189</v>
      </c>
      <c r="O37" s="164" t="s">
        <v>193</v>
      </c>
      <c r="P37" s="164" t="s">
        <v>203</v>
      </c>
      <c r="Q37" s="164" t="s">
        <v>189</v>
      </c>
      <c r="R37" s="164" t="s">
        <v>189</v>
      </c>
      <c r="S37" s="164" t="s">
        <v>123</v>
      </c>
      <c r="T37" s="164" t="s">
        <v>160</v>
      </c>
      <c r="U37" s="164" t="s">
        <v>190</v>
      </c>
      <c r="V37" s="164" t="s">
        <v>160</v>
      </c>
      <c r="W37" s="164" t="s">
        <v>237</v>
      </c>
      <c r="X37" s="164" t="s">
        <v>238</v>
      </c>
      <c r="Y37" s="164" t="s">
        <v>237</v>
      </c>
      <c r="Z37" s="164" t="s">
        <v>637</v>
      </c>
      <c r="AA37" s="164" t="s">
        <v>193</v>
      </c>
      <c r="AB37" s="164" t="s">
        <v>777</v>
      </c>
      <c r="AC37" s="164" t="s">
        <v>637</v>
      </c>
      <c r="AD37" s="164" t="s">
        <v>637</v>
      </c>
      <c r="AE37" s="164" t="s">
        <v>3299</v>
      </c>
      <c r="AF37" s="164" t="s">
        <v>193</v>
      </c>
      <c r="AG37" s="164" t="s">
        <v>3300</v>
      </c>
      <c r="AH37" s="164" t="s">
        <v>3299</v>
      </c>
      <c r="AI37" s="164" t="s">
        <v>3299</v>
      </c>
      <c r="AJ37" s="164" t="s">
        <v>543</v>
      </c>
      <c r="AK37" s="164" t="s">
        <v>511</v>
      </c>
      <c r="AL37" s="164" t="s">
        <v>109</v>
      </c>
      <c r="AM37" s="164" t="s">
        <v>193</v>
      </c>
      <c r="AN37" s="164" t="s">
        <v>109</v>
      </c>
      <c r="AO37" s="164" t="s">
        <v>193</v>
      </c>
      <c r="AP37" s="164" t="s">
        <v>500</v>
      </c>
      <c r="AQ37" s="166"/>
      <c r="AR37" s="166"/>
      <c r="AS37" s="164" t="s">
        <v>193</v>
      </c>
      <c r="AT37" s="164" t="s">
        <v>193</v>
      </c>
      <c r="AU37" s="164" t="s">
        <v>193</v>
      </c>
      <c r="AV37" s="164" t="s">
        <v>193</v>
      </c>
      <c r="AW37" s="164" t="s">
        <v>193</v>
      </c>
      <c r="AX37" s="164" t="s">
        <v>193</v>
      </c>
      <c r="AY37" s="164" t="s">
        <v>193</v>
      </c>
      <c r="AZ37" s="164" t="s">
        <v>193</v>
      </c>
      <c r="BA37" s="164" t="s">
        <v>193</v>
      </c>
      <c r="BB37" s="164" t="s">
        <v>193</v>
      </c>
      <c r="BC37" s="164" t="s">
        <v>193</v>
      </c>
      <c r="BD37" s="164" t="s">
        <v>193</v>
      </c>
      <c r="BE37" s="164" t="s">
        <v>193</v>
      </c>
      <c r="BF37" s="164" t="s">
        <v>193</v>
      </c>
      <c r="BG37" s="164" t="s">
        <v>193</v>
      </c>
      <c r="BH37" s="164" t="s">
        <v>193</v>
      </c>
      <c r="BI37" s="164" t="s">
        <v>193</v>
      </c>
      <c r="BJ37" s="164" t="s">
        <v>193</v>
      </c>
      <c r="BK37" s="164" t="s">
        <v>193</v>
      </c>
      <c r="BL37" s="164" t="s">
        <v>193</v>
      </c>
      <c r="BM37" s="164" t="s">
        <v>193</v>
      </c>
      <c r="BN37" s="164" t="s">
        <v>193</v>
      </c>
      <c r="BO37" s="164" t="s">
        <v>193</v>
      </c>
      <c r="BP37" s="164" t="s">
        <v>193</v>
      </c>
      <c r="BQ37" s="164" t="s">
        <v>193</v>
      </c>
      <c r="BR37" s="164" t="s">
        <v>193</v>
      </c>
      <c r="BS37" s="164" t="s">
        <v>193</v>
      </c>
      <c r="BT37" s="164" t="s">
        <v>193</v>
      </c>
      <c r="BU37" s="164" t="s">
        <v>193</v>
      </c>
      <c r="BV37" s="164" t="s">
        <v>193</v>
      </c>
      <c r="BW37" s="164" t="s">
        <v>193</v>
      </c>
      <c r="BX37" s="164" t="s">
        <v>193</v>
      </c>
      <c r="BY37" s="164" t="s">
        <v>193</v>
      </c>
      <c r="BZ37" s="164" t="s">
        <v>193</v>
      </c>
      <c r="CA37" s="164" t="s">
        <v>193</v>
      </c>
      <c r="CB37" s="164" t="s">
        <v>193</v>
      </c>
      <c r="CC37" s="164" t="s">
        <v>193</v>
      </c>
      <c r="CD37" s="164" t="s">
        <v>193</v>
      </c>
      <c r="CE37" s="164" t="s">
        <v>193</v>
      </c>
      <c r="CF37" s="164" t="s">
        <v>193</v>
      </c>
      <c r="CG37" s="164" t="s">
        <v>193</v>
      </c>
      <c r="CH37" s="164" t="s">
        <v>193</v>
      </c>
      <c r="CI37" s="164" t="s">
        <v>193</v>
      </c>
      <c r="CJ37" s="164" t="s">
        <v>193</v>
      </c>
      <c r="CK37" s="164" t="s">
        <v>193</v>
      </c>
      <c r="CL37" s="164" t="s">
        <v>193</v>
      </c>
      <c r="CM37" s="164" t="s">
        <v>193</v>
      </c>
      <c r="CN37" s="164" t="s">
        <v>193</v>
      </c>
      <c r="CO37" s="164" t="s">
        <v>193</v>
      </c>
      <c r="CP37" s="164" t="s">
        <v>193</v>
      </c>
      <c r="CQ37" s="164" t="s">
        <v>193</v>
      </c>
      <c r="CR37" s="164" t="s">
        <v>193</v>
      </c>
      <c r="CS37" s="164" t="s">
        <v>193</v>
      </c>
      <c r="CT37" s="164" t="s">
        <v>193</v>
      </c>
      <c r="CU37" s="164" t="s">
        <v>193</v>
      </c>
      <c r="CV37" s="164" t="s">
        <v>193</v>
      </c>
      <c r="CW37" s="164" t="s">
        <v>193</v>
      </c>
      <c r="CX37" s="164" t="s">
        <v>193</v>
      </c>
      <c r="CY37" s="164" t="s">
        <v>193</v>
      </c>
      <c r="CZ37" s="164" t="s">
        <v>193</v>
      </c>
      <c r="DA37" s="164" t="s">
        <v>193</v>
      </c>
      <c r="DB37" s="164" t="s">
        <v>193</v>
      </c>
      <c r="DC37" s="164" t="s">
        <v>193</v>
      </c>
      <c r="DD37" s="164" t="s">
        <v>193</v>
      </c>
      <c r="DE37" s="164" t="s">
        <v>193</v>
      </c>
      <c r="DF37" s="164" t="s">
        <v>193</v>
      </c>
      <c r="DG37" s="164" t="s">
        <v>193</v>
      </c>
      <c r="DH37" s="164" t="s">
        <v>193</v>
      </c>
      <c r="DI37" s="164" t="s">
        <v>193</v>
      </c>
      <c r="DJ37" s="164" t="s">
        <v>193</v>
      </c>
      <c r="DK37" s="164" t="s">
        <v>193</v>
      </c>
      <c r="DL37" s="164" t="s">
        <v>193</v>
      </c>
      <c r="DM37" s="164" t="s">
        <v>193</v>
      </c>
      <c r="DN37" s="164" t="s">
        <v>193</v>
      </c>
      <c r="DO37" s="164" t="s">
        <v>193</v>
      </c>
      <c r="DP37" s="164" t="s">
        <v>193</v>
      </c>
      <c r="DQ37" s="164" t="s">
        <v>193</v>
      </c>
      <c r="DR37" s="164" t="s">
        <v>193</v>
      </c>
      <c r="DS37" s="164" t="s">
        <v>193</v>
      </c>
      <c r="DT37" s="164" t="s">
        <v>193</v>
      </c>
      <c r="DU37" s="164" t="s">
        <v>193</v>
      </c>
      <c r="DV37" s="164" t="s">
        <v>193</v>
      </c>
      <c r="DW37" s="164" t="s">
        <v>193</v>
      </c>
      <c r="DX37" s="164" t="s">
        <v>193</v>
      </c>
      <c r="DY37" s="164" t="s">
        <v>193</v>
      </c>
      <c r="DZ37" s="164" t="s">
        <v>193</v>
      </c>
      <c r="EA37" s="164" t="s">
        <v>193</v>
      </c>
      <c r="EB37" s="164" t="s">
        <v>193</v>
      </c>
      <c r="EC37" s="164" t="s">
        <v>193</v>
      </c>
      <c r="ED37" s="164" t="s">
        <v>193</v>
      </c>
      <c r="EE37" s="164" t="s">
        <v>193</v>
      </c>
      <c r="EF37" s="164" t="s">
        <v>193</v>
      </c>
      <c r="EG37" s="164" t="s">
        <v>193</v>
      </c>
      <c r="EH37" s="164" t="s">
        <v>193</v>
      </c>
      <c r="EI37" s="164" t="s">
        <v>193</v>
      </c>
      <c r="EJ37" s="164" t="s">
        <v>193</v>
      </c>
      <c r="EK37" s="164" t="s">
        <v>193</v>
      </c>
      <c r="EL37" s="164" t="s">
        <v>193</v>
      </c>
      <c r="EM37" s="164" t="s">
        <v>193</v>
      </c>
      <c r="EN37" s="164" t="s">
        <v>193</v>
      </c>
      <c r="EO37" s="164" t="s">
        <v>193</v>
      </c>
      <c r="EP37" s="164" t="s">
        <v>193</v>
      </c>
      <c r="EQ37" s="164" t="s">
        <v>193</v>
      </c>
      <c r="ER37" s="164" t="s">
        <v>193</v>
      </c>
      <c r="ES37" s="164" t="s">
        <v>193</v>
      </c>
      <c r="ET37" s="164" t="s">
        <v>193</v>
      </c>
      <c r="EU37" s="164" t="s">
        <v>193</v>
      </c>
      <c r="EV37" s="164" t="s">
        <v>193</v>
      </c>
      <c r="EW37" s="164" t="s">
        <v>193</v>
      </c>
      <c r="EX37" s="164" t="s">
        <v>193</v>
      </c>
      <c r="EY37" s="164" t="s">
        <v>193</v>
      </c>
      <c r="EZ37" s="164" t="s">
        <v>193</v>
      </c>
      <c r="FA37" s="164" t="s">
        <v>193</v>
      </c>
      <c r="FB37" s="164" t="s">
        <v>193</v>
      </c>
      <c r="FC37" s="164" t="s">
        <v>193</v>
      </c>
      <c r="FD37" s="164" t="s">
        <v>193</v>
      </c>
      <c r="FE37" s="164" t="s">
        <v>193</v>
      </c>
      <c r="FF37" s="164" t="s">
        <v>193</v>
      </c>
      <c r="FG37" s="164" t="s">
        <v>193</v>
      </c>
      <c r="FH37" s="164" t="s">
        <v>193</v>
      </c>
      <c r="FI37" s="164" t="s">
        <v>193</v>
      </c>
      <c r="FJ37" s="164" t="s">
        <v>193</v>
      </c>
      <c r="FK37" s="164" t="s">
        <v>193</v>
      </c>
      <c r="FL37" s="164" t="s">
        <v>193</v>
      </c>
      <c r="FM37" s="164" t="s">
        <v>193</v>
      </c>
      <c r="FN37" s="164" t="s">
        <v>193</v>
      </c>
      <c r="FO37" s="164" t="s">
        <v>193</v>
      </c>
      <c r="FP37" s="164" t="s">
        <v>193</v>
      </c>
      <c r="FQ37" s="164" t="s">
        <v>193</v>
      </c>
      <c r="FR37" s="164" t="s">
        <v>193</v>
      </c>
      <c r="FS37" s="164" t="s">
        <v>193</v>
      </c>
      <c r="FT37" s="164" t="s">
        <v>193</v>
      </c>
      <c r="FU37" s="164" t="s">
        <v>193</v>
      </c>
      <c r="FV37" s="164" t="s">
        <v>193</v>
      </c>
      <c r="FW37" s="164" t="s">
        <v>193</v>
      </c>
      <c r="FX37" s="164" t="s">
        <v>193</v>
      </c>
      <c r="FY37" s="164" t="s">
        <v>193</v>
      </c>
      <c r="FZ37" s="164" t="s">
        <v>193</v>
      </c>
      <c r="GA37" s="164" t="s">
        <v>193</v>
      </c>
      <c r="GB37" s="164" t="s">
        <v>193</v>
      </c>
      <c r="GC37" s="164" t="s">
        <v>193</v>
      </c>
      <c r="GD37" s="164" t="s">
        <v>193</v>
      </c>
      <c r="GE37" s="164" t="s">
        <v>193</v>
      </c>
      <c r="GF37" s="164" t="s">
        <v>193</v>
      </c>
      <c r="GG37" s="164" t="s">
        <v>193</v>
      </c>
      <c r="GH37" s="164" t="s">
        <v>193</v>
      </c>
      <c r="GI37" s="164" t="s">
        <v>193</v>
      </c>
      <c r="GJ37" s="164" t="s">
        <v>193</v>
      </c>
      <c r="GK37" s="164" t="s">
        <v>193</v>
      </c>
      <c r="GL37" s="164" t="s">
        <v>193</v>
      </c>
      <c r="GM37" s="164" t="s">
        <v>193</v>
      </c>
      <c r="GN37" s="164" t="s">
        <v>193</v>
      </c>
      <c r="GO37" s="164" t="s">
        <v>193</v>
      </c>
      <c r="GP37" s="164" t="s">
        <v>193</v>
      </c>
      <c r="GQ37" s="164" t="s">
        <v>193</v>
      </c>
      <c r="GR37" s="164" t="s">
        <v>193</v>
      </c>
      <c r="GS37" s="164" t="s">
        <v>193</v>
      </c>
      <c r="GT37" s="164" t="s">
        <v>193</v>
      </c>
      <c r="GU37" s="164" t="s">
        <v>193</v>
      </c>
      <c r="GV37" s="164" t="s">
        <v>193</v>
      </c>
      <c r="GW37" s="164" t="s">
        <v>193</v>
      </c>
      <c r="GX37" s="164" t="s">
        <v>193</v>
      </c>
      <c r="GY37" s="164" t="s">
        <v>193</v>
      </c>
      <c r="GZ37" s="164" t="s">
        <v>193</v>
      </c>
      <c r="HA37" s="164" t="s">
        <v>193</v>
      </c>
      <c r="HB37" s="164" t="s">
        <v>193</v>
      </c>
      <c r="HC37" s="164" t="s">
        <v>193</v>
      </c>
      <c r="HD37" s="164" t="s">
        <v>193</v>
      </c>
      <c r="HE37" s="164" t="s">
        <v>193</v>
      </c>
      <c r="HF37" s="164" t="s">
        <v>193</v>
      </c>
      <c r="HG37" s="164" t="s">
        <v>193</v>
      </c>
      <c r="HH37" s="164" t="s">
        <v>193</v>
      </c>
      <c r="HI37" s="164" t="s">
        <v>193</v>
      </c>
      <c r="HJ37" s="164" t="s">
        <v>193</v>
      </c>
      <c r="HK37" s="164" t="s">
        <v>193</v>
      </c>
      <c r="HL37" s="164" t="s">
        <v>193</v>
      </c>
      <c r="HM37" s="164" t="s">
        <v>193</v>
      </c>
      <c r="HN37" s="164" t="s">
        <v>193</v>
      </c>
      <c r="HO37" s="164" t="s">
        <v>193</v>
      </c>
      <c r="HP37" s="164" t="s">
        <v>193</v>
      </c>
      <c r="HQ37" s="164" t="s">
        <v>193</v>
      </c>
      <c r="HR37" s="164" t="s">
        <v>193</v>
      </c>
      <c r="HS37" s="164" t="s">
        <v>193</v>
      </c>
      <c r="HT37" s="164" t="s">
        <v>193</v>
      </c>
      <c r="HU37" s="164" t="s">
        <v>193</v>
      </c>
      <c r="HV37" s="164" t="s">
        <v>193</v>
      </c>
      <c r="HW37" s="164" t="s">
        <v>193</v>
      </c>
      <c r="HX37" s="164" t="s">
        <v>193</v>
      </c>
      <c r="HY37" s="164" t="s">
        <v>193</v>
      </c>
      <c r="HZ37" s="164" t="s">
        <v>193</v>
      </c>
      <c r="IA37" s="164" t="s">
        <v>193</v>
      </c>
      <c r="IB37" s="164" t="s">
        <v>193</v>
      </c>
      <c r="IC37" s="164" t="s">
        <v>109</v>
      </c>
      <c r="ID37" s="164" t="s">
        <v>193</v>
      </c>
      <c r="IE37" s="164" t="s">
        <v>512</v>
      </c>
      <c r="IF37" s="164" t="s">
        <v>193</v>
      </c>
      <c r="IG37" s="164" t="s">
        <v>3284</v>
      </c>
      <c r="IH37" s="164" t="s">
        <v>193</v>
      </c>
      <c r="II37" s="164" t="s">
        <v>513</v>
      </c>
      <c r="IJ37" s="164" t="s">
        <v>3285</v>
      </c>
      <c r="IK37" s="164" t="s">
        <v>3285</v>
      </c>
      <c r="IL37" s="164" t="s">
        <v>807</v>
      </c>
      <c r="IM37" s="164" t="s">
        <v>193</v>
      </c>
      <c r="IN37" s="164" t="s">
        <v>3287</v>
      </c>
      <c r="IO37" s="164" t="s">
        <v>804</v>
      </c>
      <c r="IP37" s="164" t="s">
        <v>805</v>
      </c>
      <c r="IQ37" s="164" t="s">
        <v>806</v>
      </c>
      <c r="IR37" s="164" t="s">
        <v>193</v>
      </c>
      <c r="IS37" s="164" t="s">
        <v>193</v>
      </c>
      <c r="IT37" s="164" t="s">
        <v>193</v>
      </c>
      <c r="IU37" s="164" t="s">
        <v>193</v>
      </c>
      <c r="IV37" s="164" t="s">
        <v>193</v>
      </c>
      <c r="IW37" s="164">
        <v>30</v>
      </c>
      <c r="IX37" s="164">
        <v>6</v>
      </c>
      <c r="IY37" s="164" t="s">
        <v>193</v>
      </c>
      <c r="IZ37" s="164" t="s">
        <v>156</v>
      </c>
      <c r="JA37" s="164">
        <v>6</v>
      </c>
      <c r="JB37" s="164" t="s">
        <v>109</v>
      </c>
      <c r="JC37" s="164" t="s">
        <v>193</v>
      </c>
      <c r="JD37" s="164" t="s">
        <v>114</v>
      </c>
      <c r="JE37" s="164" t="s">
        <v>193</v>
      </c>
      <c r="JF37" s="164" t="s">
        <v>193</v>
      </c>
      <c r="JG37" s="164" t="s">
        <v>193</v>
      </c>
      <c r="JH37" s="164" t="s">
        <v>193</v>
      </c>
      <c r="JI37" s="164" t="s">
        <v>193</v>
      </c>
      <c r="JJ37" s="164" t="s">
        <v>193</v>
      </c>
      <c r="JK37" s="164" t="s">
        <v>193</v>
      </c>
      <c r="JL37" s="164" t="s">
        <v>193</v>
      </c>
      <c r="JM37" s="164" t="s">
        <v>193</v>
      </c>
      <c r="JN37" s="164" t="s">
        <v>193</v>
      </c>
      <c r="JO37" s="164" t="s">
        <v>193</v>
      </c>
      <c r="JP37" s="164" t="s">
        <v>193</v>
      </c>
      <c r="JQ37" s="164" t="s">
        <v>193</v>
      </c>
      <c r="JR37" s="166"/>
      <c r="JS37" s="166"/>
      <c r="JT37" s="166"/>
      <c r="JU37" s="166"/>
      <c r="JV37" s="166"/>
      <c r="JW37" s="164" t="s">
        <v>193</v>
      </c>
      <c r="JX37" s="164" t="s">
        <v>193</v>
      </c>
      <c r="JY37" s="164">
        <v>187727476</v>
      </c>
      <c r="JZ37" s="164" t="s">
        <v>3644</v>
      </c>
      <c r="KA37" s="164" t="s">
        <v>3645</v>
      </c>
      <c r="KB37" s="164" t="s">
        <v>193</v>
      </c>
      <c r="KC37" s="164" t="s">
        <v>705</v>
      </c>
      <c r="KD37" s="164" t="s">
        <v>706</v>
      </c>
      <c r="KE37" s="164" t="s">
        <v>621</v>
      </c>
      <c r="KF37" s="164" t="s">
        <v>193</v>
      </c>
      <c r="KG37" s="164">
        <v>36</v>
      </c>
    </row>
    <row r="38" spans="1:293" x14ac:dyDescent="0.25">
      <c r="A38" s="164" t="s">
        <v>3646</v>
      </c>
      <c r="B38" s="164" t="s">
        <v>3647</v>
      </c>
      <c r="C38" s="164" t="s">
        <v>3639</v>
      </c>
      <c r="D38" s="164" t="s">
        <v>193</v>
      </c>
      <c r="E38" s="166"/>
      <c r="F38" s="164" t="s">
        <v>193</v>
      </c>
      <c r="G38" s="164" t="s">
        <v>193</v>
      </c>
      <c r="H38" s="164" t="s">
        <v>3639</v>
      </c>
      <c r="I38" s="164" t="s">
        <v>187</v>
      </c>
      <c r="J38" s="164" t="s">
        <v>193</v>
      </c>
      <c r="K38" s="164" t="s">
        <v>188</v>
      </c>
      <c r="L38" s="164" t="s">
        <v>187</v>
      </c>
      <c r="M38" s="164" t="s">
        <v>187</v>
      </c>
      <c r="N38" s="164" t="s">
        <v>189</v>
      </c>
      <c r="O38" s="164" t="s">
        <v>193</v>
      </c>
      <c r="P38" s="164" t="s">
        <v>203</v>
      </c>
      <c r="Q38" s="164" t="s">
        <v>189</v>
      </c>
      <c r="R38" s="164" t="s">
        <v>189</v>
      </c>
      <c r="S38" s="164" t="s">
        <v>123</v>
      </c>
      <c r="T38" s="164" t="s">
        <v>160</v>
      </c>
      <c r="U38" s="164" t="s">
        <v>190</v>
      </c>
      <c r="V38" s="164" t="s">
        <v>160</v>
      </c>
      <c r="W38" s="164" t="s">
        <v>237</v>
      </c>
      <c r="X38" s="164" t="s">
        <v>238</v>
      </c>
      <c r="Y38" s="164" t="s">
        <v>237</v>
      </c>
      <c r="Z38" s="164" t="s">
        <v>637</v>
      </c>
      <c r="AA38" s="164" t="s">
        <v>193</v>
      </c>
      <c r="AB38" s="164" t="s">
        <v>777</v>
      </c>
      <c r="AC38" s="164" t="s">
        <v>637</v>
      </c>
      <c r="AD38" s="164" t="s">
        <v>637</v>
      </c>
      <c r="AE38" s="164" t="s">
        <v>3299</v>
      </c>
      <c r="AF38" s="164" t="s">
        <v>193</v>
      </c>
      <c r="AG38" s="164" t="s">
        <v>3300</v>
      </c>
      <c r="AH38" s="164" t="s">
        <v>3299</v>
      </c>
      <c r="AI38" s="164" t="s">
        <v>3299</v>
      </c>
      <c r="AJ38" s="164" t="s">
        <v>543</v>
      </c>
      <c r="AK38" s="164" t="s">
        <v>511</v>
      </c>
      <c r="AL38" s="164" t="s">
        <v>109</v>
      </c>
      <c r="AM38" s="164" t="s">
        <v>193</v>
      </c>
      <c r="AN38" s="164" t="s">
        <v>109</v>
      </c>
      <c r="AO38" s="164" t="s">
        <v>193</v>
      </c>
      <c r="AP38" s="164" t="s">
        <v>496</v>
      </c>
      <c r="AQ38" s="166"/>
      <c r="AR38" s="166"/>
      <c r="AS38" s="164" t="s">
        <v>193</v>
      </c>
      <c r="AT38" s="164" t="s">
        <v>193</v>
      </c>
      <c r="AU38" s="164" t="s">
        <v>193</v>
      </c>
      <c r="AV38" s="164" t="s">
        <v>193</v>
      </c>
      <c r="AW38" s="164" t="s">
        <v>193</v>
      </c>
      <c r="AX38" s="164" t="s">
        <v>193</v>
      </c>
      <c r="AY38" s="164" t="s">
        <v>193</v>
      </c>
      <c r="AZ38" s="164" t="s">
        <v>193</v>
      </c>
      <c r="BA38" s="164" t="s">
        <v>193</v>
      </c>
      <c r="BB38" s="164" t="s">
        <v>193</v>
      </c>
      <c r="BC38" s="164" t="s">
        <v>193</v>
      </c>
      <c r="BD38" s="164" t="s">
        <v>193</v>
      </c>
      <c r="BE38" s="164" t="s">
        <v>193</v>
      </c>
      <c r="BF38" s="164" t="s">
        <v>193</v>
      </c>
      <c r="BG38" s="164" t="s">
        <v>193</v>
      </c>
      <c r="BH38" s="164" t="s">
        <v>193</v>
      </c>
      <c r="BI38" s="164" t="s">
        <v>193</v>
      </c>
      <c r="BJ38" s="164" t="s">
        <v>193</v>
      </c>
      <c r="BK38" s="164" t="s">
        <v>193</v>
      </c>
      <c r="BL38" s="164" t="s">
        <v>193</v>
      </c>
      <c r="BM38" s="164" t="s">
        <v>193</v>
      </c>
      <c r="BN38" s="164" t="s">
        <v>193</v>
      </c>
      <c r="BO38" s="164" t="s">
        <v>193</v>
      </c>
      <c r="BP38" s="164" t="s">
        <v>193</v>
      </c>
      <c r="BQ38" s="164" t="s">
        <v>193</v>
      </c>
      <c r="BR38" s="164" t="s">
        <v>193</v>
      </c>
      <c r="BS38" s="164" t="s">
        <v>193</v>
      </c>
      <c r="BT38" s="164" t="s">
        <v>193</v>
      </c>
      <c r="BU38" s="164" t="s">
        <v>193</v>
      </c>
      <c r="BV38" s="164" t="s">
        <v>193</v>
      </c>
      <c r="BW38" s="164" t="s">
        <v>193</v>
      </c>
      <c r="BX38" s="164" t="s">
        <v>193</v>
      </c>
      <c r="BY38" s="164" t="s">
        <v>193</v>
      </c>
      <c r="BZ38" s="164" t="s">
        <v>193</v>
      </c>
      <c r="CA38" s="164" t="s">
        <v>193</v>
      </c>
      <c r="CB38" s="164" t="s">
        <v>193</v>
      </c>
      <c r="CC38" s="164" t="s">
        <v>193</v>
      </c>
      <c r="CD38" s="164" t="s">
        <v>193</v>
      </c>
      <c r="CE38" s="164" t="s">
        <v>193</v>
      </c>
      <c r="CF38" s="164" t="s">
        <v>193</v>
      </c>
      <c r="CG38" s="164" t="s">
        <v>193</v>
      </c>
      <c r="CH38" s="164" t="s">
        <v>193</v>
      </c>
      <c r="CI38" s="164" t="s">
        <v>193</v>
      </c>
      <c r="CJ38" s="164" t="s">
        <v>193</v>
      </c>
      <c r="CK38" s="164" t="s">
        <v>193</v>
      </c>
      <c r="CL38" s="164" t="s">
        <v>193</v>
      </c>
      <c r="CM38" s="164" t="s">
        <v>193</v>
      </c>
      <c r="CN38" s="164" t="s">
        <v>193</v>
      </c>
      <c r="CO38" s="164" t="s">
        <v>193</v>
      </c>
      <c r="CP38" s="164" t="s">
        <v>193</v>
      </c>
      <c r="CQ38" s="164" t="s">
        <v>193</v>
      </c>
      <c r="CR38" s="164" t="s">
        <v>193</v>
      </c>
      <c r="CS38" s="164" t="s">
        <v>193</v>
      </c>
      <c r="CT38" s="164" t="s">
        <v>193</v>
      </c>
      <c r="CU38" s="164" t="s">
        <v>193</v>
      </c>
      <c r="CV38" s="164" t="s">
        <v>193</v>
      </c>
      <c r="CW38" s="164" t="s">
        <v>193</v>
      </c>
      <c r="CX38" s="164" t="s">
        <v>193</v>
      </c>
      <c r="CY38" s="164" t="s">
        <v>193</v>
      </c>
      <c r="CZ38" s="164" t="s">
        <v>193</v>
      </c>
      <c r="DA38" s="164" t="s">
        <v>193</v>
      </c>
      <c r="DB38" s="164" t="s">
        <v>193</v>
      </c>
      <c r="DC38" s="164" t="s">
        <v>193</v>
      </c>
      <c r="DD38" s="164" t="s">
        <v>193</v>
      </c>
      <c r="DE38" s="164" t="s">
        <v>193</v>
      </c>
      <c r="DF38" s="164" t="s">
        <v>193</v>
      </c>
      <c r="DG38" s="164" t="s">
        <v>193</v>
      </c>
      <c r="DH38" s="164" t="s">
        <v>193</v>
      </c>
      <c r="DI38" s="164" t="s">
        <v>193</v>
      </c>
      <c r="DJ38" s="164" t="s">
        <v>193</v>
      </c>
      <c r="DK38" s="164" t="s">
        <v>193</v>
      </c>
      <c r="DL38" s="164" t="s">
        <v>193</v>
      </c>
      <c r="DM38" s="164" t="s">
        <v>193</v>
      </c>
      <c r="DN38" s="164" t="s">
        <v>193</v>
      </c>
      <c r="DO38" s="164" t="s">
        <v>193</v>
      </c>
      <c r="DP38" s="164" t="s">
        <v>193</v>
      </c>
      <c r="DQ38" s="164" t="s">
        <v>193</v>
      </c>
      <c r="DR38" s="164" t="s">
        <v>193</v>
      </c>
      <c r="DS38" s="164" t="s">
        <v>193</v>
      </c>
      <c r="DT38" s="164" t="s">
        <v>193</v>
      </c>
      <c r="DU38" s="164" t="s">
        <v>193</v>
      </c>
      <c r="DV38" s="164" t="s">
        <v>193</v>
      </c>
      <c r="DW38" s="164" t="s">
        <v>193</v>
      </c>
      <c r="DX38" s="164" t="s">
        <v>193</v>
      </c>
      <c r="DY38" s="164" t="s">
        <v>193</v>
      </c>
      <c r="DZ38" s="164" t="s">
        <v>193</v>
      </c>
      <c r="EA38" s="164" t="s">
        <v>193</v>
      </c>
      <c r="EB38" s="164" t="s">
        <v>193</v>
      </c>
      <c r="EC38" s="164" t="s">
        <v>193</v>
      </c>
      <c r="ED38" s="164" t="s">
        <v>193</v>
      </c>
      <c r="EE38" s="164" t="s">
        <v>193</v>
      </c>
      <c r="EF38" s="164" t="s">
        <v>193</v>
      </c>
      <c r="EG38" s="164" t="s">
        <v>193</v>
      </c>
      <c r="EH38" s="164" t="s">
        <v>193</v>
      </c>
      <c r="EI38" s="164" t="s">
        <v>193</v>
      </c>
      <c r="EJ38" s="164" t="s">
        <v>193</v>
      </c>
      <c r="EK38" s="164" t="s">
        <v>193</v>
      </c>
      <c r="EL38" s="164" t="s">
        <v>193</v>
      </c>
      <c r="EM38" s="164" t="s">
        <v>193</v>
      </c>
      <c r="EN38" s="164" t="s">
        <v>193</v>
      </c>
      <c r="EO38" s="164" t="s">
        <v>193</v>
      </c>
      <c r="EP38" s="164" t="s">
        <v>193</v>
      </c>
      <c r="EQ38" s="164" t="s">
        <v>193</v>
      </c>
      <c r="ER38" s="164" t="s">
        <v>193</v>
      </c>
      <c r="ES38" s="164" t="s">
        <v>193</v>
      </c>
      <c r="ET38" s="164" t="s">
        <v>193</v>
      </c>
      <c r="EU38" s="164" t="s">
        <v>193</v>
      </c>
      <c r="EV38" s="164" t="s">
        <v>193</v>
      </c>
      <c r="EW38" s="164" t="s">
        <v>193</v>
      </c>
      <c r="EX38" s="164" t="s">
        <v>193</v>
      </c>
      <c r="EY38" s="164" t="s">
        <v>193</v>
      </c>
      <c r="EZ38" s="164" t="s">
        <v>193</v>
      </c>
      <c r="FA38" s="164" t="s">
        <v>193</v>
      </c>
      <c r="FB38" s="164" t="s">
        <v>193</v>
      </c>
      <c r="FC38" s="164" t="s">
        <v>193</v>
      </c>
      <c r="FD38" s="164" t="s">
        <v>193</v>
      </c>
      <c r="FE38" s="164" t="s">
        <v>193</v>
      </c>
      <c r="FF38" s="164" t="s">
        <v>193</v>
      </c>
      <c r="FG38" s="164" t="s">
        <v>193</v>
      </c>
      <c r="FH38" s="164" t="s">
        <v>193</v>
      </c>
      <c r="FI38" s="164" t="s">
        <v>193</v>
      </c>
      <c r="FJ38" s="164" t="s">
        <v>193</v>
      </c>
      <c r="FK38" s="164" t="s">
        <v>193</v>
      </c>
      <c r="FL38" s="164" t="s">
        <v>193</v>
      </c>
      <c r="FM38" s="164" t="s">
        <v>193</v>
      </c>
      <c r="FN38" s="164" t="s">
        <v>193</v>
      </c>
      <c r="FO38" s="164" t="s">
        <v>193</v>
      </c>
      <c r="FP38" s="164" t="s">
        <v>193</v>
      </c>
      <c r="FQ38" s="164" t="s">
        <v>193</v>
      </c>
      <c r="FR38" s="164" t="s">
        <v>193</v>
      </c>
      <c r="FS38" s="164" t="s">
        <v>193</v>
      </c>
      <c r="FT38" s="164" t="s">
        <v>193</v>
      </c>
      <c r="FU38" s="164" t="s">
        <v>193</v>
      </c>
      <c r="FV38" s="164" t="s">
        <v>193</v>
      </c>
      <c r="FW38" s="164" t="s">
        <v>193</v>
      </c>
      <c r="FX38" s="164" t="s">
        <v>193</v>
      </c>
      <c r="FY38" s="164" t="s">
        <v>193</v>
      </c>
      <c r="FZ38" s="164" t="s">
        <v>193</v>
      </c>
      <c r="GA38" s="164" t="s">
        <v>193</v>
      </c>
      <c r="GB38" s="164" t="s">
        <v>193</v>
      </c>
      <c r="GC38" s="164" t="s">
        <v>193</v>
      </c>
      <c r="GD38" s="164" t="s">
        <v>193</v>
      </c>
      <c r="GE38" s="164" t="s">
        <v>193</v>
      </c>
      <c r="GF38" s="164" t="s">
        <v>193</v>
      </c>
      <c r="GG38" s="164" t="s">
        <v>193</v>
      </c>
      <c r="GH38" s="164" t="s">
        <v>193</v>
      </c>
      <c r="GI38" s="164" t="s">
        <v>193</v>
      </c>
      <c r="GJ38" s="164" t="s">
        <v>193</v>
      </c>
      <c r="GK38" s="164" t="s">
        <v>193</v>
      </c>
      <c r="GL38" s="164" t="s">
        <v>193</v>
      </c>
      <c r="GM38" s="164" t="s">
        <v>193</v>
      </c>
      <c r="GN38" s="164" t="s">
        <v>193</v>
      </c>
      <c r="GO38" s="164" t="s">
        <v>193</v>
      </c>
      <c r="GP38" s="164" t="s">
        <v>193</v>
      </c>
      <c r="GQ38" s="164" t="s">
        <v>193</v>
      </c>
      <c r="GR38" s="164" t="s">
        <v>193</v>
      </c>
      <c r="GS38" s="164" t="s">
        <v>193</v>
      </c>
      <c r="GT38" s="164" t="s">
        <v>193</v>
      </c>
      <c r="GU38" s="164" t="s">
        <v>193</v>
      </c>
      <c r="GV38" s="164" t="s">
        <v>193</v>
      </c>
      <c r="GW38" s="164" t="s">
        <v>193</v>
      </c>
      <c r="GX38" s="164" t="s">
        <v>193</v>
      </c>
      <c r="GY38" s="164" t="s">
        <v>193</v>
      </c>
      <c r="GZ38" s="164" t="s">
        <v>193</v>
      </c>
      <c r="HA38" s="164" t="s">
        <v>193</v>
      </c>
      <c r="HB38" s="164" t="s">
        <v>193</v>
      </c>
      <c r="HC38" s="164" t="s">
        <v>193</v>
      </c>
      <c r="HD38" s="164" t="s">
        <v>193</v>
      </c>
      <c r="HE38" s="164" t="s">
        <v>193</v>
      </c>
      <c r="HF38" s="164" t="s">
        <v>193</v>
      </c>
      <c r="HG38" s="164" t="s">
        <v>193</v>
      </c>
      <c r="HH38" s="164" t="s">
        <v>193</v>
      </c>
      <c r="HI38" s="164" t="s">
        <v>193</v>
      </c>
      <c r="HJ38" s="164" t="s">
        <v>193</v>
      </c>
      <c r="HK38" s="164" t="s">
        <v>193</v>
      </c>
      <c r="HL38" s="164" t="s">
        <v>193</v>
      </c>
      <c r="HM38" s="164" t="s">
        <v>193</v>
      </c>
      <c r="HN38" s="164" t="s">
        <v>193</v>
      </c>
      <c r="HO38" s="164" t="s">
        <v>193</v>
      </c>
      <c r="HP38" s="164" t="s">
        <v>193</v>
      </c>
      <c r="HQ38" s="164" t="s">
        <v>193</v>
      </c>
      <c r="HR38" s="164" t="s">
        <v>193</v>
      </c>
      <c r="HS38" s="164" t="s">
        <v>193</v>
      </c>
      <c r="HT38" s="164" t="s">
        <v>193</v>
      </c>
      <c r="HU38" s="164" t="s">
        <v>193</v>
      </c>
      <c r="HV38" s="164" t="s">
        <v>193</v>
      </c>
      <c r="HW38" s="164" t="s">
        <v>193</v>
      </c>
      <c r="HX38" s="164" t="s">
        <v>193</v>
      </c>
      <c r="HY38" s="164" t="s">
        <v>193</v>
      </c>
      <c r="HZ38" s="164" t="s">
        <v>193</v>
      </c>
      <c r="IA38" s="164" t="s">
        <v>193</v>
      </c>
      <c r="IB38" s="164" t="s">
        <v>193</v>
      </c>
      <c r="IC38" s="164" t="s">
        <v>109</v>
      </c>
      <c r="ID38" s="164" t="s">
        <v>193</v>
      </c>
      <c r="IE38" s="164" t="s">
        <v>512</v>
      </c>
      <c r="IF38" s="164" t="s">
        <v>193</v>
      </c>
      <c r="IG38" s="164" t="s">
        <v>3284</v>
      </c>
      <c r="IH38" s="164" t="s">
        <v>193</v>
      </c>
      <c r="II38" s="164" t="s">
        <v>513</v>
      </c>
      <c r="IJ38" s="164" t="s">
        <v>3285</v>
      </c>
      <c r="IK38" s="164" t="s">
        <v>3285</v>
      </c>
      <c r="IL38" s="164" t="s">
        <v>803</v>
      </c>
      <c r="IM38" s="164" t="s">
        <v>193</v>
      </c>
      <c r="IN38" s="164" t="s">
        <v>3287</v>
      </c>
      <c r="IO38" s="164" t="s">
        <v>809</v>
      </c>
      <c r="IP38" s="164" t="s">
        <v>810</v>
      </c>
      <c r="IQ38" s="164" t="s">
        <v>811</v>
      </c>
      <c r="IR38" s="164" t="s">
        <v>193</v>
      </c>
      <c r="IS38" s="164" t="s">
        <v>193</v>
      </c>
      <c r="IT38" s="164" t="s">
        <v>193</v>
      </c>
      <c r="IU38" s="164" t="s">
        <v>193</v>
      </c>
      <c r="IV38" s="164" t="s">
        <v>193</v>
      </c>
      <c r="IW38" s="164">
        <v>5</v>
      </c>
      <c r="IX38" s="164">
        <v>5</v>
      </c>
      <c r="IY38" s="164" t="s">
        <v>193</v>
      </c>
      <c r="IZ38" s="164" t="s">
        <v>156</v>
      </c>
      <c r="JA38" s="164">
        <v>5</v>
      </c>
      <c r="JB38" s="164" t="s">
        <v>132</v>
      </c>
      <c r="JC38" s="164" t="s">
        <v>193</v>
      </c>
      <c r="JD38" s="164" t="s">
        <v>114</v>
      </c>
      <c r="JE38" s="164" t="s">
        <v>193</v>
      </c>
      <c r="JF38" s="164" t="s">
        <v>193</v>
      </c>
      <c r="JG38" s="164" t="s">
        <v>193</v>
      </c>
      <c r="JH38" s="164" t="s">
        <v>193</v>
      </c>
      <c r="JI38" s="164" t="s">
        <v>193</v>
      </c>
      <c r="JJ38" s="164" t="s">
        <v>193</v>
      </c>
      <c r="JK38" s="164" t="s">
        <v>193</v>
      </c>
      <c r="JL38" s="164" t="s">
        <v>193</v>
      </c>
      <c r="JM38" s="164" t="s">
        <v>193</v>
      </c>
      <c r="JN38" s="164" t="s">
        <v>193</v>
      </c>
      <c r="JO38" s="164" t="s">
        <v>193</v>
      </c>
      <c r="JP38" s="164" t="s">
        <v>193</v>
      </c>
      <c r="JQ38" s="164" t="s">
        <v>193</v>
      </c>
      <c r="JR38" s="166"/>
      <c r="JS38" s="166"/>
      <c r="JT38" s="166"/>
      <c r="JU38" s="166"/>
      <c r="JV38" s="166"/>
      <c r="JW38" s="164" t="s">
        <v>193</v>
      </c>
      <c r="JX38" s="164" t="s">
        <v>193</v>
      </c>
      <c r="JY38" s="164">
        <v>187727482</v>
      </c>
      <c r="JZ38" s="164" t="s">
        <v>3648</v>
      </c>
      <c r="KA38" s="164" t="s">
        <v>3649</v>
      </c>
      <c r="KB38" s="164" t="s">
        <v>193</v>
      </c>
      <c r="KC38" s="164" t="s">
        <v>705</v>
      </c>
      <c r="KD38" s="164" t="s">
        <v>706</v>
      </c>
      <c r="KE38" s="164" t="s">
        <v>621</v>
      </c>
      <c r="KF38" s="164" t="s">
        <v>193</v>
      </c>
      <c r="KG38" s="164">
        <v>37</v>
      </c>
    </row>
    <row r="39" spans="1:293" x14ac:dyDescent="0.25">
      <c r="A39" s="164" t="s">
        <v>3650</v>
      </c>
      <c r="B39" s="164" t="s">
        <v>3651</v>
      </c>
      <c r="C39" s="164" t="s">
        <v>3639</v>
      </c>
      <c r="D39" s="164" t="s">
        <v>193</v>
      </c>
      <c r="E39" s="166"/>
      <c r="F39" s="164" t="s">
        <v>193</v>
      </c>
      <c r="G39" s="164" t="s">
        <v>193</v>
      </c>
      <c r="H39" s="164" t="s">
        <v>3639</v>
      </c>
      <c r="I39" s="164" t="s">
        <v>187</v>
      </c>
      <c r="J39" s="164" t="s">
        <v>193</v>
      </c>
      <c r="K39" s="164" t="s">
        <v>188</v>
      </c>
      <c r="L39" s="164" t="s">
        <v>187</v>
      </c>
      <c r="M39" s="164" t="s">
        <v>187</v>
      </c>
      <c r="N39" s="164" t="s">
        <v>189</v>
      </c>
      <c r="O39" s="164" t="s">
        <v>193</v>
      </c>
      <c r="P39" s="164" t="s">
        <v>203</v>
      </c>
      <c r="Q39" s="164" t="s">
        <v>189</v>
      </c>
      <c r="R39" s="164" t="s">
        <v>189</v>
      </c>
      <c r="S39" s="164" t="s">
        <v>123</v>
      </c>
      <c r="T39" s="164" t="s">
        <v>160</v>
      </c>
      <c r="U39" s="164" t="s">
        <v>190</v>
      </c>
      <c r="V39" s="164" t="s">
        <v>160</v>
      </c>
      <c r="W39" s="164" t="s">
        <v>237</v>
      </c>
      <c r="X39" s="164" t="s">
        <v>238</v>
      </c>
      <c r="Y39" s="164" t="s">
        <v>237</v>
      </c>
      <c r="Z39" s="164" t="s">
        <v>637</v>
      </c>
      <c r="AA39" s="164" t="s">
        <v>193</v>
      </c>
      <c r="AB39" s="164" t="s">
        <v>777</v>
      </c>
      <c r="AC39" s="164" t="s">
        <v>637</v>
      </c>
      <c r="AD39" s="164" t="s">
        <v>637</v>
      </c>
      <c r="AE39" s="164" t="s">
        <v>3299</v>
      </c>
      <c r="AF39" s="164" t="s">
        <v>193</v>
      </c>
      <c r="AG39" s="164" t="s">
        <v>3300</v>
      </c>
      <c r="AH39" s="164" t="s">
        <v>3299</v>
      </c>
      <c r="AI39" s="164" t="s">
        <v>3299</v>
      </c>
      <c r="AJ39" s="164" t="s">
        <v>543</v>
      </c>
      <c r="AK39" s="164" t="s">
        <v>511</v>
      </c>
      <c r="AL39" s="164" t="s">
        <v>109</v>
      </c>
      <c r="AM39" s="164" t="s">
        <v>193</v>
      </c>
      <c r="AN39" s="164" t="s">
        <v>109</v>
      </c>
      <c r="AO39" s="164" t="s">
        <v>193</v>
      </c>
      <c r="AP39" s="164" t="s">
        <v>500</v>
      </c>
      <c r="AQ39" s="166"/>
      <c r="AR39" s="166"/>
      <c r="AS39" s="164" t="s">
        <v>193</v>
      </c>
      <c r="AT39" s="164" t="s">
        <v>193</v>
      </c>
      <c r="AU39" s="164" t="s">
        <v>193</v>
      </c>
      <c r="AV39" s="164" t="s">
        <v>193</v>
      </c>
      <c r="AW39" s="164" t="s">
        <v>193</v>
      </c>
      <c r="AX39" s="164" t="s">
        <v>193</v>
      </c>
      <c r="AY39" s="164" t="s">
        <v>193</v>
      </c>
      <c r="AZ39" s="164" t="s">
        <v>193</v>
      </c>
      <c r="BA39" s="164" t="s">
        <v>193</v>
      </c>
      <c r="BB39" s="164" t="s">
        <v>193</v>
      </c>
      <c r="BC39" s="164" t="s">
        <v>193</v>
      </c>
      <c r="BD39" s="164" t="s">
        <v>193</v>
      </c>
      <c r="BE39" s="164" t="s">
        <v>193</v>
      </c>
      <c r="BF39" s="164" t="s">
        <v>193</v>
      </c>
      <c r="BG39" s="164" t="s">
        <v>193</v>
      </c>
      <c r="BH39" s="164" t="s">
        <v>193</v>
      </c>
      <c r="BI39" s="164" t="s">
        <v>193</v>
      </c>
      <c r="BJ39" s="164" t="s">
        <v>193</v>
      </c>
      <c r="BK39" s="164" t="s">
        <v>193</v>
      </c>
      <c r="BL39" s="164" t="s">
        <v>193</v>
      </c>
      <c r="BM39" s="164" t="s">
        <v>193</v>
      </c>
      <c r="BN39" s="164" t="s">
        <v>193</v>
      </c>
      <c r="BO39" s="164" t="s">
        <v>193</v>
      </c>
      <c r="BP39" s="164" t="s">
        <v>193</v>
      </c>
      <c r="BQ39" s="164" t="s">
        <v>193</v>
      </c>
      <c r="BR39" s="164" t="s">
        <v>193</v>
      </c>
      <c r="BS39" s="164" t="s">
        <v>193</v>
      </c>
      <c r="BT39" s="164" t="s">
        <v>193</v>
      </c>
      <c r="BU39" s="164" t="s">
        <v>193</v>
      </c>
      <c r="BV39" s="164" t="s">
        <v>193</v>
      </c>
      <c r="BW39" s="164" t="s">
        <v>193</v>
      </c>
      <c r="BX39" s="164" t="s">
        <v>193</v>
      </c>
      <c r="BY39" s="164" t="s">
        <v>193</v>
      </c>
      <c r="BZ39" s="164" t="s">
        <v>193</v>
      </c>
      <c r="CA39" s="164" t="s">
        <v>193</v>
      </c>
      <c r="CB39" s="164" t="s">
        <v>193</v>
      </c>
      <c r="CC39" s="164" t="s">
        <v>193</v>
      </c>
      <c r="CD39" s="164" t="s">
        <v>193</v>
      </c>
      <c r="CE39" s="164" t="s">
        <v>193</v>
      </c>
      <c r="CF39" s="164" t="s">
        <v>193</v>
      </c>
      <c r="CG39" s="164" t="s">
        <v>193</v>
      </c>
      <c r="CH39" s="164" t="s">
        <v>193</v>
      </c>
      <c r="CI39" s="164" t="s">
        <v>193</v>
      </c>
      <c r="CJ39" s="164" t="s">
        <v>193</v>
      </c>
      <c r="CK39" s="164" t="s">
        <v>193</v>
      </c>
      <c r="CL39" s="164" t="s">
        <v>193</v>
      </c>
      <c r="CM39" s="164" t="s">
        <v>193</v>
      </c>
      <c r="CN39" s="164" t="s">
        <v>193</v>
      </c>
      <c r="CO39" s="164" t="s">
        <v>193</v>
      </c>
      <c r="CP39" s="164" t="s">
        <v>193</v>
      </c>
      <c r="CQ39" s="164" t="s">
        <v>193</v>
      </c>
      <c r="CR39" s="164" t="s">
        <v>193</v>
      </c>
      <c r="CS39" s="164" t="s">
        <v>193</v>
      </c>
      <c r="CT39" s="164" t="s">
        <v>193</v>
      </c>
      <c r="CU39" s="164" t="s">
        <v>193</v>
      </c>
      <c r="CV39" s="164" t="s">
        <v>193</v>
      </c>
      <c r="CW39" s="164" t="s">
        <v>193</v>
      </c>
      <c r="CX39" s="164" t="s">
        <v>193</v>
      </c>
      <c r="CY39" s="164" t="s">
        <v>193</v>
      </c>
      <c r="CZ39" s="164" t="s">
        <v>193</v>
      </c>
      <c r="DA39" s="164" t="s">
        <v>193</v>
      </c>
      <c r="DB39" s="164" t="s">
        <v>193</v>
      </c>
      <c r="DC39" s="164" t="s">
        <v>193</v>
      </c>
      <c r="DD39" s="164" t="s">
        <v>193</v>
      </c>
      <c r="DE39" s="164" t="s">
        <v>193</v>
      </c>
      <c r="DF39" s="164" t="s">
        <v>193</v>
      </c>
      <c r="DG39" s="164" t="s">
        <v>193</v>
      </c>
      <c r="DH39" s="164" t="s">
        <v>193</v>
      </c>
      <c r="DI39" s="164" t="s">
        <v>193</v>
      </c>
      <c r="DJ39" s="164" t="s">
        <v>193</v>
      </c>
      <c r="DK39" s="164" t="s">
        <v>193</v>
      </c>
      <c r="DL39" s="164" t="s">
        <v>193</v>
      </c>
      <c r="DM39" s="164" t="s">
        <v>193</v>
      </c>
      <c r="DN39" s="164" t="s">
        <v>193</v>
      </c>
      <c r="DO39" s="164" t="s">
        <v>193</v>
      </c>
      <c r="DP39" s="164" t="s">
        <v>193</v>
      </c>
      <c r="DQ39" s="164" t="s">
        <v>193</v>
      </c>
      <c r="DR39" s="164" t="s">
        <v>193</v>
      </c>
      <c r="DS39" s="164" t="s">
        <v>193</v>
      </c>
      <c r="DT39" s="164" t="s">
        <v>193</v>
      </c>
      <c r="DU39" s="164" t="s">
        <v>193</v>
      </c>
      <c r="DV39" s="164" t="s">
        <v>193</v>
      </c>
      <c r="DW39" s="164" t="s">
        <v>193</v>
      </c>
      <c r="DX39" s="164" t="s">
        <v>193</v>
      </c>
      <c r="DY39" s="164" t="s">
        <v>193</v>
      </c>
      <c r="DZ39" s="164" t="s">
        <v>193</v>
      </c>
      <c r="EA39" s="164" t="s">
        <v>193</v>
      </c>
      <c r="EB39" s="164" t="s">
        <v>193</v>
      </c>
      <c r="EC39" s="164" t="s">
        <v>193</v>
      </c>
      <c r="ED39" s="164" t="s">
        <v>193</v>
      </c>
      <c r="EE39" s="164" t="s">
        <v>193</v>
      </c>
      <c r="EF39" s="164" t="s">
        <v>193</v>
      </c>
      <c r="EG39" s="164" t="s">
        <v>193</v>
      </c>
      <c r="EH39" s="164" t="s">
        <v>193</v>
      </c>
      <c r="EI39" s="164" t="s">
        <v>193</v>
      </c>
      <c r="EJ39" s="164" t="s">
        <v>193</v>
      </c>
      <c r="EK39" s="164" t="s">
        <v>193</v>
      </c>
      <c r="EL39" s="164" t="s">
        <v>193</v>
      </c>
      <c r="EM39" s="164" t="s">
        <v>193</v>
      </c>
      <c r="EN39" s="164" t="s">
        <v>193</v>
      </c>
      <c r="EO39" s="164" t="s">
        <v>193</v>
      </c>
      <c r="EP39" s="164" t="s">
        <v>193</v>
      </c>
      <c r="EQ39" s="164" t="s">
        <v>193</v>
      </c>
      <c r="ER39" s="164" t="s">
        <v>193</v>
      </c>
      <c r="ES39" s="164" t="s">
        <v>193</v>
      </c>
      <c r="ET39" s="164" t="s">
        <v>193</v>
      </c>
      <c r="EU39" s="164" t="s">
        <v>193</v>
      </c>
      <c r="EV39" s="164" t="s">
        <v>193</v>
      </c>
      <c r="EW39" s="164" t="s">
        <v>193</v>
      </c>
      <c r="EX39" s="164" t="s">
        <v>193</v>
      </c>
      <c r="EY39" s="164" t="s">
        <v>193</v>
      </c>
      <c r="EZ39" s="164" t="s">
        <v>193</v>
      </c>
      <c r="FA39" s="164" t="s">
        <v>193</v>
      </c>
      <c r="FB39" s="164" t="s">
        <v>193</v>
      </c>
      <c r="FC39" s="164" t="s">
        <v>193</v>
      </c>
      <c r="FD39" s="164" t="s">
        <v>193</v>
      </c>
      <c r="FE39" s="164" t="s">
        <v>193</v>
      </c>
      <c r="FF39" s="164" t="s">
        <v>193</v>
      </c>
      <c r="FG39" s="164" t="s">
        <v>193</v>
      </c>
      <c r="FH39" s="164" t="s">
        <v>193</v>
      </c>
      <c r="FI39" s="164" t="s">
        <v>193</v>
      </c>
      <c r="FJ39" s="164" t="s">
        <v>193</v>
      </c>
      <c r="FK39" s="164" t="s">
        <v>193</v>
      </c>
      <c r="FL39" s="164" t="s">
        <v>193</v>
      </c>
      <c r="FM39" s="164" t="s">
        <v>193</v>
      </c>
      <c r="FN39" s="164" t="s">
        <v>193</v>
      </c>
      <c r="FO39" s="164" t="s">
        <v>193</v>
      </c>
      <c r="FP39" s="164" t="s">
        <v>193</v>
      </c>
      <c r="FQ39" s="164" t="s">
        <v>193</v>
      </c>
      <c r="FR39" s="164" t="s">
        <v>193</v>
      </c>
      <c r="FS39" s="164" t="s">
        <v>193</v>
      </c>
      <c r="FT39" s="164" t="s">
        <v>193</v>
      </c>
      <c r="FU39" s="164" t="s">
        <v>193</v>
      </c>
      <c r="FV39" s="164" t="s">
        <v>193</v>
      </c>
      <c r="FW39" s="164" t="s">
        <v>193</v>
      </c>
      <c r="FX39" s="164" t="s">
        <v>193</v>
      </c>
      <c r="FY39" s="164" t="s">
        <v>193</v>
      </c>
      <c r="FZ39" s="164" t="s">
        <v>193</v>
      </c>
      <c r="GA39" s="164" t="s">
        <v>193</v>
      </c>
      <c r="GB39" s="164" t="s">
        <v>193</v>
      </c>
      <c r="GC39" s="164" t="s">
        <v>193</v>
      </c>
      <c r="GD39" s="164" t="s">
        <v>193</v>
      </c>
      <c r="GE39" s="164" t="s">
        <v>193</v>
      </c>
      <c r="GF39" s="164" t="s">
        <v>193</v>
      </c>
      <c r="GG39" s="164" t="s">
        <v>193</v>
      </c>
      <c r="GH39" s="164" t="s">
        <v>193</v>
      </c>
      <c r="GI39" s="164" t="s">
        <v>193</v>
      </c>
      <c r="GJ39" s="164" t="s">
        <v>193</v>
      </c>
      <c r="GK39" s="164" t="s">
        <v>193</v>
      </c>
      <c r="GL39" s="164" t="s">
        <v>193</v>
      </c>
      <c r="GM39" s="164" t="s">
        <v>193</v>
      </c>
      <c r="GN39" s="164" t="s">
        <v>193</v>
      </c>
      <c r="GO39" s="164" t="s">
        <v>193</v>
      </c>
      <c r="GP39" s="164" t="s">
        <v>193</v>
      </c>
      <c r="GQ39" s="164" t="s">
        <v>193</v>
      </c>
      <c r="GR39" s="164" t="s">
        <v>193</v>
      </c>
      <c r="GS39" s="164" t="s">
        <v>193</v>
      </c>
      <c r="GT39" s="164" t="s">
        <v>193</v>
      </c>
      <c r="GU39" s="164" t="s">
        <v>193</v>
      </c>
      <c r="GV39" s="164" t="s">
        <v>193</v>
      </c>
      <c r="GW39" s="164" t="s">
        <v>193</v>
      </c>
      <c r="GX39" s="164" t="s">
        <v>193</v>
      </c>
      <c r="GY39" s="164" t="s">
        <v>193</v>
      </c>
      <c r="GZ39" s="164" t="s">
        <v>193</v>
      </c>
      <c r="HA39" s="164" t="s">
        <v>193</v>
      </c>
      <c r="HB39" s="164" t="s">
        <v>193</v>
      </c>
      <c r="HC39" s="164" t="s">
        <v>193</v>
      </c>
      <c r="HD39" s="164" t="s">
        <v>193</v>
      </c>
      <c r="HE39" s="164" t="s">
        <v>193</v>
      </c>
      <c r="HF39" s="164" t="s">
        <v>193</v>
      </c>
      <c r="HG39" s="164" t="s">
        <v>193</v>
      </c>
      <c r="HH39" s="164" t="s">
        <v>193</v>
      </c>
      <c r="HI39" s="164" t="s">
        <v>193</v>
      </c>
      <c r="HJ39" s="164" t="s">
        <v>193</v>
      </c>
      <c r="HK39" s="164" t="s">
        <v>193</v>
      </c>
      <c r="HL39" s="164" t="s">
        <v>193</v>
      </c>
      <c r="HM39" s="164" t="s">
        <v>193</v>
      </c>
      <c r="HN39" s="164" t="s">
        <v>193</v>
      </c>
      <c r="HO39" s="164" t="s">
        <v>193</v>
      </c>
      <c r="HP39" s="164" t="s">
        <v>193</v>
      </c>
      <c r="HQ39" s="164" t="s">
        <v>193</v>
      </c>
      <c r="HR39" s="164" t="s">
        <v>193</v>
      </c>
      <c r="HS39" s="164" t="s">
        <v>193</v>
      </c>
      <c r="HT39" s="164" t="s">
        <v>193</v>
      </c>
      <c r="HU39" s="164" t="s">
        <v>193</v>
      </c>
      <c r="HV39" s="164" t="s">
        <v>193</v>
      </c>
      <c r="HW39" s="164" t="s">
        <v>193</v>
      </c>
      <c r="HX39" s="164" t="s">
        <v>193</v>
      </c>
      <c r="HY39" s="164" t="s">
        <v>193</v>
      </c>
      <c r="HZ39" s="164" t="s">
        <v>193</v>
      </c>
      <c r="IA39" s="164" t="s">
        <v>193</v>
      </c>
      <c r="IB39" s="164" t="s">
        <v>193</v>
      </c>
      <c r="IC39" s="164" t="s">
        <v>109</v>
      </c>
      <c r="ID39" s="164" t="s">
        <v>193</v>
      </c>
      <c r="IE39" s="164" t="s">
        <v>512</v>
      </c>
      <c r="IF39" s="164" t="s">
        <v>193</v>
      </c>
      <c r="IG39" s="164" t="s">
        <v>3284</v>
      </c>
      <c r="IH39" s="164" t="s">
        <v>193</v>
      </c>
      <c r="II39" s="164" t="s">
        <v>513</v>
      </c>
      <c r="IJ39" s="164" t="s">
        <v>3285</v>
      </c>
      <c r="IK39" s="164" t="s">
        <v>3285</v>
      </c>
      <c r="IL39" s="164" t="s">
        <v>807</v>
      </c>
      <c r="IM39" s="164" t="s">
        <v>193</v>
      </c>
      <c r="IN39" s="164" t="s">
        <v>3287</v>
      </c>
      <c r="IO39" s="164" t="s">
        <v>804</v>
      </c>
      <c r="IP39" s="164" t="s">
        <v>805</v>
      </c>
      <c r="IQ39" s="164" t="s">
        <v>806</v>
      </c>
      <c r="IR39" s="164" t="s">
        <v>193</v>
      </c>
      <c r="IS39" s="164" t="s">
        <v>193</v>
      </c>
      <c r="IT39" s="164" t="s">
        <v>193</v>
      </c>
      <c r="IU39" s="164" t="s">
        <v>193</v>
      </c>
      <c r="IV39" s="164" t="s">
        <v>193</v>
      </c>
      <c r="IW39" s="164">
        <v>30</v>
      </c>
      <c r="IX39" s="164">
        <v>6</v>
      </c>
      <c r="IY39" s="164" t="s">
        <v>193</v>
      </c>
      <c r="IZ39" s="164" t="s">
        <v>156</v>
      </c>
      <c r="JA39" s="164">
        <v>6</v>
      </c>
      <c r="JB39" s="164" t="s">
        <v>132</v>
      </c>
      <c r="JC39" s="164" t="s">
        <v>193</v>
      </c>
      <c r="JD39" s="164" t="s">
        <v>132</v>
      </c>
      <c r="JE39" s="164" t="s">
        <v>193</v>
      </c>
      <c r="JF39" s="164" t="s">
        <v>193</v>
      </c>
      <c r="JG39" s="164" t="s">
        <v>193</v>
      </c>
      <c r="JH39" s="164" t="s">
        <v>193</v>
      </c>
      <c r="JI39" s="164" t="s">
        <v>193</v>
      </c>
      <c r="JJ39" s="164" t="s">
        <v>193</v>
      </c>
      <c r="JK39" s="164" t="s">
        <v>193</v>
      </c>
      <c r="JL39" s="164" t="s">
        <v>193</v>
      </c>
      <c r="JM39" s="164" t="s">
        <v>193</v>
      </c>
      <c r="JN39" s="164" t="s">
        <v>193</v>
      </c>
      <c r="JO39" s="164" t="s">
        <v>193</v>
      </c>
      <c r="JP39" s="164" t="s">
        <v>193</v>
      </c>
      <c r="JQ39" s="164" t="s">
        <v>193</v>
      </c>
      <c r="JR39" s="166"/>
      <c r="JS39" s="166"/>
      <c r="JT39" s="166"/>
      <c r="JU39" s="166"/>
      <c r="JV39" s="166"/>
      <c r="JW39" s="164" t="s">
        <v>193</v>
      </c>
      <c r="JX39" s="164" t="s">
        <v>193</v>
      </c>
      <c r="JY39" s="164">
        <v>187727489</v>
      </c>
      <c r="JZ39" s="164" t="s">
        <v>3652</v>
      </c>
      <c r="KA39" s="164" t="s">
        <v>3653</v>
      </c>
      <c r="KB39" s="164" t="s">
        <v>193</v>
      </c>
      <c r="KC39" s="164" t="s">
        <v>705</v>
      </c>
      <c r="KD39" s="164" t="s">
        <v>706</v>
      </c>
      <c r="KE39" s="164" t="s">
        <v>621</v>
      </c>
      <c r="KF39" s="164" t="s">
        <v>193</v>
      </c>
      <c r="KG39" s="164">
        <v>38</v>
      </c>
    </row>
    <row r="40" spans="1:293" x14ac:dyDescent="0.25">
      <c r="A40" s="164" t="s">
        <v>3654</v>
      </c>
      <c r="B40" s="164" t="s">
        <v>3655</v>
      </c>
      <c r="C40" s="164" t="s">
        <v>3639</v>
      </c>
      <c r="D40" s="164" t="s">
        <v>193</v>
      </c>
      <c r="E40" s="166"/>
      <c r="F40" s="164" t="s">
        <v>193</v>
      </c>
      <c r="G40" s="164" t="s">
        <v>193</v>
      </c>
      <c r="H40" s="164" t="s">
        <v>3639</v>
      </c>
      <c r="I40" s="164" t="s">
        <v>187</v>
      </c>
      <c r="J40" s="164" t="s">
        <v>193</v>
      </c>
      <c r="K40" s="164" t="s">
        <v>188</v>
      </c>
      <c r="L40" s="164" t="s">
        <v>187</v>
      </c>
      <c r="M40" s="164" t="s">
        <v>187</v>
      </c>
      <c r="N40" s="164" t="s">
        <v>189</v>
      </c>
      <c r="O40" s="164" t="s">
        <v>193</v>
      </c>
      <c r="P40" s="164" t="s">
        <v>203</v>
      </c>
      <c r="Q40" s="164" t="s">
        <v>189</v>
      </c>
      <c r="R40" s="164" t="s">
        <v>189</v>
      </c>
      <c r="S40" s="164" t="s">
        <v>123</v>
      </c>
      <c r="T40" s="164" t="s">
        <v>160</v>
      </c>
      <c r="U40" s="164" t="s">
        <v>190</v>
      </c>
      <c r="V40" s="164" t="s">
        <v>160</v>
      </c>
      <c r="W40" s="164" t="s">
        <v>237</v>
      </c>
      <c r="X40" s="164" t="s">
        <v>238</v>
      </c>
      <c r="Y40" s="164" t="s">
        <v>237</v>
      </c>
      <c r="Z40" s="164" t="s">
        <v>637</v>
      </c>
      <c r="AA40" s="164" t="s">
        <v>193</v>
      </c>
      <c r="AB40" s="164" t="s">
        <v>777</v>
      </c>
      <c r="AC40" s="164" t="s">
        <v>637</v>
      </c>
      <c r="AD40" s="164" t="s">
        <v>637</v>
      </c>
      <c r="AE40" s="164" t="s">
        <v>3299</v>
      </c>
      <c r="AF40" s="164" t="s">
        <v>193</v>
      </c>
      <c r="AG40" s="164" t="s">
        <v>3300</v>
      </c>
      <c r="AH40" s="164" t="s">
        <v>3299</v>
      </c>
      <c r="AI40" s="164" t="s">
        <v>3299</v>
      </c>
      <c r="AJ40" s="164" t="s">
        <v>543</v>
      </c>
      <c r="AK40" s="164" t="s">
        <v>511</v>
      </c>
      <c r="AL40" s="164" t="s">
        <v>109</v>
      </c>
      <c r="AM40" s="164" t="s">
        <v>193</v>
      </c>
      <c r="AN40" s="164" t="s">
        <v>109</v>
      </c>
      <c r="AO40" s="164" t="s">
        <v>193</v>
      </c>
      <c r="AP40" s="164" t="s">
        <v>496</v>
      </c>
      <c r="AQ40" s="166"/>
      <c r="AR40" s="166"/>
      <c r="AS40" s="164" t="s">
        <v>193</v>
      </c>
      <c r="AT40" s="164" t="s">
        <v>193</v>
      </c>
      <c r="AU40" s="164" t="s">
        <v>193</v>
      </c>
      <c r="AV40" s="164" t="s">
        <v>193</v>
      </c>
      <c r="AW40" s="164" t="s">
        <v>193</v>
      </c>
      <c r="AX40" s="164" t="s">
        <v>193</v>
      </c>
      <c r="AY40" s="164" t="s">
        <v>193</v>
      </c>
      <c r="AZ40" s="164" t="s">
        <v>193</v>
      </c>
      <c r="BA40" s="164" t="s">
        <v>193</v>
      </c>
      <c r="BB40" s="164" t="s">
        <v>193</v>
      </c>
      <c r="BC40" s="164" t="s">
        <v>193</v>
      </c>
      <c r="BD40" s="164" t="s">
        <v>193</v>
      </c>
      <c r="BE40" s="164" t="s">
        <v>193</v>
      </c>
      <c r="BF40" s="164" t="s">
        <v>193</v>
      </c>
      <c r="BG40" s="164" t="s">
        <v>193</v>
      </c>
      <c r="BH40" s="164" t="s">
        <v>193</v>
      </c>
      <c r="BI40" s="164" t="s">
        <v>193</v>
      </c>
      <c r="BJ40" s="164" t="s">
        <v>193</v>
      </c>
      <c r="BK40" s="164" t="s">
        <v>193</v>
      </c>
      <c r="BL40" s="164" t="s">
        <v>193</v>
      </c>
      <c r="BM40" s="164" t="s">
        <v>193</v>
      </c>
      <c r="BN40" s="164" t="s">
        <v>193</v>
      </c>
      <c r="BO40" s="164" t="s">
        <v>193</v>
      </c>
      <c r="BP40" s="164" t="s">
        <v>193</v>
      </c>
      <c r="BQ40" s="164" t="s">
        <v>193</v>
      </c>
      <c r="BR40" s="164" t="s">
        <v>193</v>
      </c>
      <c r="BS40" s="164" t="s">
        <v>193</v>
      </c>
      <c r="BT40" s="164" t="s">
        <v>193</v>
      </c>
      <c r="BU40" s="164" t="s">
        <v>193</v>
      </c>
      <c r="BV40" s="164" t="s">
        <v>193</v>
      </c>
      <c r="BW40" s="164" t="s">
        <v>193</v>
      </c>
      <c r="BX40" s="164" t="s">
        <v>193</v>
      </c>
      <c r="BY40" s="164" t="s">
        <v>193</v>
      </c>
      <c r="BZ40" s="164" t="s">
        <v>193</v>
      </c>
      <c r="CA40" s="164" t="s">
        <v>193</v>
      </c>
      <c r="CB40" s="164" t="s">
        <v>193</v>
      </c>
      <c r="CC40" s="164" t="s">
        <v>193</v>
      </c>
      <c r="CD40" s="164" t="s">
        <v>193</v>
      </c>
      <c r="CE40" s="164" t="s">
        <v>193</v>
      </c>
      <c r="CF40" s="164" t="s">
        <v>193</v>
      </c>
      <c r="CG40" s="164" t="s">
        <v>193</v>
      </c>
      <c r="CH40" s="164" t="s">
        <v>193</v>
      </c>
      <c r="CI40" s="164" t="s">
        <v>193</v>
      </c>
      <c r="CJ40" s="164" t="s">
        <v>193</v>
      </c>
      <c r="CK40" s="164" t="s">
        <v>193</v>
      </c>
      <c r="CL40" s="164" t="s">
        <v>193</v>
      </c>
      <c r="CM40" s="164" t="s">
        <v>193</v>
      </c>
      <c r="CN40" s="164" t="s">
        <v>193</v>
      </c>
      <c r="CO40" s="164" t="s">
        <v>193</v>
      </c>
      <c r="CP40" s="164" t="s">
        <v>193</v>
      </c>
      <c r="CQ40" s="164" t="s">
        <v>193</v>
      </c>
      <c r="CR40" s="164" t="s">
        <v>193</v>
      </c>
      <c r="CS40" s="164" t="s">
        <v>193</v>
      </c>
      <c r="CT40" s="164" t="s">
        <v>193</v>
      </c>
      <c r="CU40" s="164" t="s">
        <v>193</v>
      </c>
      <c r="CV40" s="164" t="s">
        <v>193</v>
      </c>
      <c r="CW40" s="164" t="s">
        <v>193</v>
      </c>
      <c r="CX40" s="164" t="s">
        <v>193</v>
      </c>
      <c r="CY40" s="164" t="s">
        <v>193</v>
      </c>
      <c r="CZ40" s="164" t="s">
        <v>193</v>
      </c>
      <c r="DA40" s="164" t="s">
        <v>193</v>
      </c>
      <c r="DB40" s="164" t="s">
        <v>193</v>
      </c>
      <c r="DC40" s="164" t="s">
        <v>193</v>
      </c>
      <c r="DD40" s="164" t="s">
        <v>193</v>
      </c>
      <c r="DE40" s="164" t="s">
        <v>193</v>
      </c>
      <c r="DF40" s="164" t="s">
        <v>193</v>
      </c>
      <c r="DG40" s="164" t="s">
        <v>193</v>
      </c>
      <c r="DH40" s="164" t="s">
        <v>193</v>
      </c>
      <c r="DI40" s="164" t="s">
        <v>193</v>
      </c>
      <c r="DJ40" s="164" t="s">
        <v>193</v>
      </c>
      <c r="DK40" s="164" t="s">
        <v>193</v>
      </c>
      <c r="DL40" s="164" t="s">
        <v>193</v>
      </c>
      <c r="DM40" s="164" t="s">
        <v>193</v>
      </c>
      <c r="DN40" s="164" t="s">
        <v>193</v>
      </c>
      <c r="DO40" s="164" t="s">
        <v>193</v>
      </c>
      <c r="DP40" s="164" t="s">
        <v>193</v>
      </c>
      <c r="DQ40" s="164" t="s">
        <v>193</v>
      </c>
      <c r="DR40" s="164" t="s">
        <v>193</v>
      </c>
      <c r="DS40" s="164" t="s">
        <v>193</v>
      </c>
      <c r="DT40" s="164" t="s">
        <v>193</v>
      </c>
      <c r="DU40" s="164" t="s">
        <v>193</v>
      </c>
      <c r="DV40" s="164" t="s">
        <v>193</v>
      </c>
      <c r="DW40" s="164" t="s">
        <v>193</v>
      </c>
      <c r="DX40" s="164" t="s">
        <v>193</v>
      </c>
      <c r="DY40" s="164" t="s">
        <v>193</v>
      </c>
      <c r="DZ40" s="164" t="s">
        <v>193</v>
      </c>
      <c r="EA40" s="164" t="s">
        <v>193</v>
      </c>
      <c r="EB40" s="164" t="s">
        <v>193</v>
      </c>
      <c r="EC40" s="164" t="s">
        <v>193</v>
      </c>
      <c r="ED40" s="164" t="s">
        <v>193</v>
      </c>
      <c r="EE40" s="164" t="s">
        <v>193</v>
      </c>
      <c r="EF40" s="164" t="s">
        <v>193</v>
      </c>
      <c r="EG40" s="164" t="s">
        <v>193</v>
      </c>
      <c r="EH40" s="164" t="s">
        <v>193</v>
      </c>
      <c r="EI40" s="164" t="s">
        <v>193</v>
      </c>
      <c r="EJ40" s="164" t="s">
        <v>193</v>
      </c>
      <c r="EK40" s="164" t="s">
        <v>193</v>
      </c>
      <c r="EL40" s="164" t="s">
        <v>193</v>
      </c>
      <c r="EM40" s="164" t="s">
        <v>193</v>
      </c>
      <c r="EN40" s="164" t="s">
        <v>193</v>
      </c>
      <c r="EO40" s="164" t="s">
        <v>193</v>
      </c>
      <c r="EP40" s="164" t="s">
        <v>193</v>
      </c>
      <c r="EQ40" s="164" t="s">
        <v>193</v>
      </c>
      <c r="ER40" s="164" t="s">
        <v>193</v>
      </c>
      <c r="ES40" s="164" t="s">
        <v>193</v>
      </c>
      <c r="ET40" s="164" t="s">
        <v>193</v>
      </c>
      <c r="EU40" s="164" t="s">
        <v>193</v>
      </c>
      <c r="EV40" s="164" t="s">
        <v>193</v>
      </c>
      <c r="EW40" s="164" t="s">
        <v>193</v>
      </c>
      <c r="EX40" s="164" t="s">
        <v>193</v>
      </c>
      <c r="EY40" s="164" t="s">
        <v>193</v>
      </c>
      <c r="EZ40" s="164" t="s">
        <v>193</v>
      </c>
      <c r="FA40" s="164" t="s">
        <v>193</v>
      </c>
      <c r="FB40" s="164" t="s">
        <v>193</v>
      </c>
      <c r="FC40" s="164" t="s">
        <v>193</v>
      </c>
      <c r="FD40" s="164" t="s">
        <v>193</v>
      </c>
      <c r="FE40" s="164" t="s">
        <v>193</v>
      </c>
      <c r="FF40" s="164" t="s">
        <v>193</v>
      </c>
      <c r="FG40" s="164" t="s">
        <v>193</v>
      </c>
      <c r="FH40" s="164" t="s">
        <v>193</v>
      </c>
      <c r="FI40" s="164" t="s">
        <v>193</v>
      </c>
      <c r="FJ40" s="164" t="s">
        <v>193</v>
      </c>
      <c r="FK40" s="164" t="s">
        <v>193</v>
      </c>
      <c r="FL40" s="164" t="s">
        <v>193</v>
      </c>
      <c r="FM40" s="164" t="s">
        <v>193</v>
      </c>
      <c r="FN40" s="164" t="s">
        <v>193</v>
      </c>
      <c r="FO40" s="164" t="s">
        <v>193</v>
      </c>
      <c r="FP40" s="164" t="s">
        <v>193</v>
      </c>
      <c r="FQ40" s="164" t="s">
        <v>193</v>
      </c>
      <c r="FR40" s="164" t="s">
        <v>193</v>
      </c>
      <c r="FS40" s="164" t="s">
        <v>193</v>
      </c>
      <c r="FT40" s="164" t="s">
        <v>193</v>
      </c>
      <c r="FU40" s="164" t="s">
        <v>193</v>
      </c>
      <c r="FV40" s="164" t="s">
        <v>193</v>
      </c>
      <c r="FW40" s="164" t="s">
        <v>193</v>
      </c>
      <c r="FX40" s="164" t="s">
        <v>193</v>
      </c>
      <c r="FY40" s="164" t="s">
        <v>193</v>
      </c>
      <c r="FZ40" s="164" t="s">
        <v>193</v>
      </c>
      <c r="GA40" s="164" t="s">
        <v>193</v>
      </c>
      <c r="GB40" s="164" t="s">
        <v>193</v>
      </c>
      <c r="GC40" s="164" t="s">
        <v>193</v>
      </c>
      <c r="GD40" s="164" t="s">
        <v>193</v>
      </c>
      <c r="GE40" s="164" t="s">
        <v>193</v>
      </c>
      <c r="GF40" s="164" t="s">
        <v>193</v>
      </c>
      <c r="GG40" s="164" t="s">
        <v>193</v>
      </c>
      <c r="GH40" s="164" t="s">
        <v>193</v>
      </c>
      <c r="GI40" s="164" t="s">
        <v>193</v>
      </c>
      <c r="GJ40" s="164" t="s">
        <v>193</v>
      </c>
      <c r="GK40" s="164" t="s">
        <v>193</v>
      </c>
      <c r="GL40" s="164" t="s">
        <v>193</v>
      </c>
      <c r="GM40" s="164" t="s">
        <v>193</v>
      </c>
      <c r="GN40" s="164" t="s">
        <v>193</v>
      </c>
      <c r="GO40" s="164" t="s">
        <v>193</v>
      </c>
      <c r="GP40" s="164" t="s">
        <v>193</v>
      </c>
      <c r="GQ40" s="164" t="s">
        <v>193</v>
      </c>
      <c r="GR40" s="164" t="s">
        <v>193</v>
      </c>
      <c r="GS40" s="164" t="s">
        <v>193</v>
      </c>
      <c r="GT40" s="164" t="s">
        <v>193</v>
      </c>
      <c r="GU40" s="164" t="s">
        <v>193</v>
      </c>
      <c r="GV40" s="164" t="s">
        <v>193</v>
      </c>
      <c r="GW40" s="164" t="s">
        <v>193</v>
      </c>
      <c r="GX40" s="164" t="s">
        <v>193</v>
      </c>
      <c r="GY40" s="164" t="s">
        <v>193</v>
      </c>
      <c r="GZ40" s="164" t="s">
        <v>193</v>
      </c>
      <c r="HA40" s="164" t="s">
        <v>193</v>
      </c>
      <c r="HB40" s="164" t="s">
        <v>193</v>
      </c>
      <c r="HC40" s="164" t="s">
        <v>193</v>
      </c>
      <c r="HD40" s="164" t="s">
        <v>193</v>
      </c>
      <c r="HE40" s="164" t="s">
        <v>193</v>
      </c>
      <c r="HF40" s="164" t="s">
        <v>193</v>
      </c>
      <c r="HG40" s="164" t="s">
        <v>193</v>
      </c>
      <c r="HH40" s="164" t="s">
        <v>193</v>
      </c>
      <c r="HI40" s="164" t="s">
        <v>193</v>
      </c>
      <c r="HJ40" s="164" t="s">
        <v>193</v>
      </c>
      <c r="HK40" s="164" t="s">
        <v>193</v>
      </c>
      <c r="HL40" s="164" t="s">
        <v>193</v>
      </c>
      <c r="HM40" s="164" t="s">
        <v>193</v>
      </c>
      <c r="HN40" s="164" t="s">
        <v>193</v>
      </c>
      <c r="HO40" s="164" t="s">
        <v>193</v>
      </c>
      <c r="HP40" s="164" t="s">
        <v>193</v>
      </c>
      <c r="HQ40" s="164" t="s">
        <v>193</v>
      </c>
      <c r="HR40" s="164" t="s">
        <v>193</v>
      </c>
      <c r="HS40" s="164" t="s">
        <v>193</v>
      </c>
      <c r="HT40" s="164" t="s">
        <v>193</v>
      </c>
      <c r="HU40" s="164" t="s">
        <v>193</v>
      </c>
      <c r="HV40" s="164" t="s">
        <v>193</v>
      </c>
      <c r="HW40" s="164" t="s">
        <v>193</v>
      </c>
      <c r="HX40" s="164" t="s">
        <v>193</v>
      </c>
      <c r="HY40" s="164" t="s">
        <v>193</v>
      </c>
      <c r="HZ40" s="164" t="s">
        <v>193</v>
      </c>
      <c r="IA40" s="164" t="s">
        <v>193</v>
      </c>
      <c r="IB40" s="164" t="s">
        <v>193</v>
      </c>
      <c r="IC40" s="164" t="s">
        <v>109</v>
      </c>
      <c r="ID40" s="164" t="s">
        <v>193</v>
      </c>
      <c r="IE40" s="164" t="s">
        <v>512</v>
      </c>
      <c r="IF40" s="164" t="s">
        <v>193</v>
      </c>
      <c r="IG40" s="164" t="s">
        <v>3284</v>
      </c>
      <c r="IH40" s="164" t="s">
        <v>193</v>
      </c>
      <c r="II40" s="164" t="s">
        <v>513</v>
      </c>
      <c r="IJ40" s="164" t="s">
        <v>3285</v>
      </c>
      <c r="IK40" s="164" t="s">
        <v>3285</v>
      </c>
      <c r="IL40" s="164" t="s">
        <v>1703</v>
      </c>
      <c r="IM40" s="164" t="s">
        <v>193</v>
      </c>
      <c r="IN40" s="164" t="s">
        <v>3287</v>
      </c>
      <c r="IO40" s="164" t="s">
        <v>804</v>
      </c>
      <c r="IP40" s="164" t="s">
        <v>805</v>
      </c>
      <c r="IQ40" s="164" t="s">
        <v>806</v>
      </c>
      <c r="IR40" s="164" t="s">
        <v>193</v>
      </c>
      <c r="IS40" s="164" t="s">
        <v>193</v>
      </c>
      <c r="IT40" s="164" t="s">
        <v>193</v>
      </c>
      <c r="IU40" s="164" t="s">
        <v>193</v>
      </c>
      <c r="IV40" s="164" t="s">
        <v>193</v>
      </c>
      <c r="IW40" s="164">
        <v>35</v>
      </c>
      <c r="IX40" s="164">
        <v>7</v>
      </c>
      <c r="IY40" s="164" t="s">
        <v>193</v>
      </c>
      <c r="IZ40" s="164" t="s">
        <v>156</v>
      </c>
      <c r="JA40" s="164">
        <v>7</v>
      </c>
      <c r="JB40" s="164" t="s">
        <v>132</v>
      </c>
      <c r="JC40" s="164" t="s">
        <v>193</v>
      </c>
      <c r="JD40" s="164" t="s">
        <v>109</v>
      </c>
      <c r="JE40" s="164" t="s">
        <v>518</v>
      </c>
      <c r="JF40" s="164">
        <v>0</v>
      </c>
      <c r="JG40" s="164">
        <v>1</v>
      </c>
      <c r="JH40" s="164">
        <v>0</v>
      </c>
      <c r="JI40" s="164">
        <v>0</v>
      </c>
      <c r="JJ40" s="164">
        <v>0</v>
      </c>
      <c r="JK40" s="164">
        <v>0</v>
      </c>
      <c r="JL40" s="164">
        <v>0</v>
      </c>
      <c r="JM40" s="164">
        <v>0</v>
      </c>
      <c r="JN40" s="164">
        <v>0</v>
      </c>
      <c r="JO40" s="164">
        <v>0</v>
      </c>
      <c r="JP40" s="164">
        <v>0</v>
      </c>
      <c r="JQ40" s="164" t="s">
        <v>193</v>
      </c>
      <c r="JR40" s="166"/>
      <c r="JS40" s="166"/>
      <c r="JT40" s="166"/>
      <c r="JU40" s="166"/>
      <c r="JV40" s="166"/>
      <c r="JW40" s="164" t="s">
        <v>193</v>
      </c>
      <c r="JX40" s="164" t="s">
        <v>193</v>
      </c>
      <c r="JY40" s="164">
        <v>187727496</v>
      </c>
      <c r="JZ40" s="164" t="s">
        <v>3656</v>
      </c>
      <c r="KA40" s="164" t="s">
        <v>3657</v>
      </c>
      <c r="KB40" s="164" t="s">
        <v>193</v>
      </c>
      <c r="KC40" s="164" t="s">
        <v>705</v>
      </c>
      <c r="KD40" s="164" t="s">
        <v>706</v>
      </c>
      <c r="KE40" s="164" t="s">
        <v>621</v>
      </c>
      <c r="KF40" s="164" t="s">
        <v>193</v>
      </c>
      <c r="KG40" s="164">
        <v>39</v>
      </c>
    </row>
    <row r="41" spans="1:293" x14ac:dyDescent="0.25">
      <c r="A41" s="164" t="s">
        <v>3658</v>
      </c>
      <c r="B41" s="164" t="s">
        <v>3659</v>
      </c>
      <c r="C41" s="164" t="s">
        <v>3639</v>
      </c>
      <c r="D41" s="164" t="s">
        <v>193</v>
      </c>
      <c r="E41" s="166"/>
      <c r="F41" s="164" t="s">
        <v>193</v>
      </c>
      <c r="G41" s="164" t="s">
        <v>193</v>
      </c>
      <c r="H41" s="164" t="s">
        <v>3639</v>
      </c>
      <c r="I41" s="164" t="s">
        <v>187</v>
      </c>
      <c r="J41" s="164" t="s">
        <v>193</v>
      </c>
      <c r="K41" s="164" t="s">
        <v>188</v>
      </c>
      <c r="L41" s="164" t="s">
        <v>187</v>
      </c>
      <c r="M41" s="164" t="s">
        <v>187</v>
      </c>
      <c r="N41" s="164" t="s">
        <v>189</v>
      </c>
      <c r="O41" s="164" t="s">
        <v>193</v>
      </c>
      <c r="P41" s="164" t="s">
        <v>203</v>
      </c>
      <c r="Q41" s="164" t="s">
        <v>189</v>
      </c>
      <c r="R41" s="164" t="s">
        <v>189</v>
      </c>
      <c r="S41" s="164" t="s">
        <v>123</v>
      </c>
      <c r="T41" s="164" t="s">
        <v>160</v>
      </c>
      <c r="U41" s="164" t="s">
        <v>190</v>
      </c>
      <c r="V41" s="164" t="s">
        <v>160</v>
      </c>
      <c r="W41" s="164" t="s">
        <v>237</v>
      </c>
      <c r="X41" s="164" t="s">
        <v>238</v>
      </c>
      <c r="Y41" s="164" t="s">
        <v>237</v>
      </c>
      <c r="Z41" s="164" t="s">
        <v>637</v>
      </c>
      <c r="AA41" s="164" t="s">
        <v>193</v>
      </c>
      <c r="AB41" s="164" t="s">
        <v>777</v>
      </c>
      <c r="AC41" s="164" t="s">
        <v>637</v>
      </c>
      <c r="AD41" s="164" t="s">
        <v>637</v>
      </c>
      <c r="AE41" s="164" t="s">
        <v>3299</v>
      </c>
      <c r="AF41" s="164" t="s">
        <v>193</v>
      </c>
      <c r="AG41" s="164" t="s">
        <v>3300</v>
      </c>
      <c r="AH41" s="164" t="s">
        <v>3299</v>
      </c>
      <c r="AI41" s="164" t="s">
        <v>3299</v>
      </c>
      <c r="AJ41" s="164" t="s">
        <v>543</v>
      </c>
      <c r="AK41" s="164" t="s">
        <v>495</v>
      </c>
      <c r="AL41" s="164" t="s">
        <v>109</v>
      </c>
      <c r="AM41" s="164" t="s">
        <v>193</v>
      </c>
      <c r="AN41" s="164" t="s">
        <v>109</v>
      </c>
      <c r="AO41" s="164" t="s">
        <v>193</v>
      </c>
      <c r="AP41" s="164" t="s">
        <v>496</v>
      </c>
      <c r="AQ41" s="166"/>
      <c r="AR41" s="166"/>
      <c r="AS41" s="164" t="s">
        <v>502</v>
      </c>
      <c r="AT41" s="164" t="s">
        <v>193</v>
      </c>
      <c r="AU41" s="164" t="s">
        <v>707</v>
      </c>
      <c r="AV41" s="164">
        <v>0</v>
      </c>
      <c r="AW41" s="164">
        <v>1</v>
      </c>
      <c r="AX41" s="164">
        <v>0</v>
      </c>
      <c r="AY41" s="164" t="s">
        <v>130</v>
      </c>
      <c r="AZ41" s="164" t="s">
        <v>772</v>
      </c>
      <c r="BA41" s="164" t="s">
        <v>112</v>
      </c>
      <c r="BB41" s="164">
        <v>1</v>
      </c>
      <c r="BC41" s="164">
        <v>0</v>
      </c>
      <c r="BD41" s="164">
        <v>0</v>
      </c>
      <c r="BE41" s="164">
        <v>0</v>
      </c>
      <c r="BF41" s="164">
        <v>0</v>
      </c>
      <c r="BG41" s="164">
        <v>0</v>
      </c>
      <c r="BH41" s="164">
        <v>0</v>
      </c>
      <c r="BI41" s="164">
        <v>0</v>
      </c>
      <c r="BJ41" s="164">
        <v>0</v>
      </c>
      <c r="BK41" s="164">
        <v>0</v>
      </c>
      <c r="BL41" s="164" t="s">
        <v>193</v>
      </c>
      <c r="BM41" s="164" t="s">
        <v>143</v>
      </c>
      <c r="BN41" s="164" t="s">
        <v>507</v>
      </c>
      <c r="BO41" s="164" t="s">
        <v>193</v>
      </c>
      <c r="BP41" s="164" t="s">
        <v>193</v>
      </c>
      <c r="BQ41" s="164" t="s">
        <v>193</v>
      </c>
      <c r="BR41" s="164" t="s">
        <v>193</v>
      </c>
      <c r="BS41" s="164" t="s">
        <v>193</v>
      </c>
      <c r="BT41" s="164" t="s">
        <v>193</v>
      </c>
      <c r="BU41" s="164" t="s">
        <v>193</v>
      </c>
      <c r="BV41" s="164" t="s">
        <v>193</v>
      </c>
      <c r="BW41" s="164" t="s">
        <v>193</v>
      </c>
      <c r="BX41" s="164" t="s">
        <v>193</v>
      </c>
      <c r="BY41" s="164" t="s">
        <v>193</v>
      </c>
      <c r="BZ41" s="164" t="s">
        <v>193</v>
      </c>
      <c r="CA41" s="164" t="s">
        <v>193</v>
      </c>
      <c r="CB41" s="164" t="s">
        <v>193</v>
      </c>
      <c r="CC41" s="164" t="s">
        <v>193</v>
      </c>
      <c r="CD41" s="164" t="s">
        <v>193</v>
      </c>
      <c r="CE41" s="164" t="s">
        <v>193</v>
      </c>
      <c r="CF41" s="164" t="s">
        <v>193</v>
      </c>
      <c r="CG41" s="164" t="s">
        <v>193</v>
      </c>
      <c r="CH41" s="164" t="s">
        <v>193</v>
      </c>
      <c r="CI41" s="164" t="s">
        <v>193</v>
      </c>
      <c r="CJ41" s="164" t="s">
        <v>193</v>
      </c>
      <c r="CK41" s="164" t="s">
        <v>193</v>
      </c>
      <c r="CL41" s="164" t="s">
        <v>193</v>
      </c>
      <c r="CM41" s="164" t="s">
        <v>193</v>
      </c>
      <c r="CN41" s="164" t="s">
        <v>193</v>
      </c>
      <c r="CO41" s="164" t="s">
        <v>193</v>
      </c>
      <c r="CP41" s="164" t="s">
        <v>193</v>
      </c>
      <c r="CQ41" s="164" t="s">
        <v>193</v>
      </c>
      <c r="CR41" s="164" t="s">
        <v>193</v>
      </c>
      <c r="CS41" s="164" t="s">
        <v>193</v>
      </c>
      <c r="CT41" s="164" t="s">
        <v>193</v>
      </c>
      <c r="CU41" s="164" t="s">
        <v>193</v>
      </c>
      <c r="CV41" s="164" t="s">
        <v>193</v>
      </c>
      <c r="CW41" s="164" t="s">
        <v>193</v>
      </c>
      <c r="CX41" s="164" t="s">
        <v>193</v>
      </c>
      <c r="CY41" s="164" t="s">
        <v>193</v>
      </c>
      <c r="CZ41" s="164" t="s">
        <v>193</v>
      </c>
      <c r="DA41" s="164" t="s">
        <v>193</v>
      </c>
      <c r="DB41" s="164" t="s">
        <v>193</v>
      </c>
      <c r="DC41" s="164" t="s">
        <v>193</v>
      </c>
      <c r="DD41" s="164" t="s">
        <v>193</v>
      </c>
      <c r="DE41" s="164" t="s">
        <v>193</v>
      </c>
      <c r="DF41" s="164" t="s">
        <v>193</v>
      </c>
      <c r="DG41" s="164" t="s">
        <v>193</v>
      </c>
      <c r="DH41" s="164" t="s">
        <v>193</v>
      </c>
      <c r="DI41" s="164" t="s">
        <v>193</v>
      </c>
      <c r="DJ41" s="164" t="s">
        <v>193</v>
      </c>
      <c r="DK41" s="164" t="s">
        <v>193</v>
      </c>
      <c r="DL41" s="164" t="s">
        <v>193</v>
      </c>
      <c r="DM41" s="164" t="s">
        <v>193</v>
      </c>
      <c r="DN41" s="164" t="s">
        <v>193</v>
      </c>
      <c r="DO41" s="164" t="s">
        <v>193</v>
      </c>
      <c r="DP41" s="164" t="s">
        <v>193</v>
      </c>
      <c r="DQ41" s="164" t="s">
        <v>193</v>
      </c>
      <c r="DR41" s="164" t="s">
        <v>193</v>
      </c>
      <c r="DS41" s="164" t="s">
        <v>193</v>
      </c>
      <c r="DT41" s="164" t="s">
        <v>193</v>
      </c>
      <c r="DU41" s="164" t="s">
        <v>193</v>
      </c>
      <c r="DV41" s="164" t="s">
        <v>193</v>
      </c>
      <c r="DW41" s="164" t="s">
        <v>193</v>
      </c>
      <c r="DX41" s="164" t="s">
        <v>193</v>
      </c>
      <c r="DY41" s="164" t="s">
        <v>193</v>
      </c>
      <c r="DZ41" s="164" t="s">
        <v>193</v>
      </c>
      <c r="EA41" s="164" t="s">
        <v>193</v>
      </c>
      <c r="EB41" s="164" t="s">
        <v>193</v>
      </c>
      <c r="EC41" s="164" t="s">
        <v>193</v>
      </c>
      <c r="ED41" s="164" t="s">
        <v>193</v>
      </c>
      <c r="EE41" s="164" t="s">
        <v>193</v>
      </c>
      <c r="EF41" s="164" t="s">
        <v>193</v>
      </c>
      <c r="EG41" s="164" t="s">
        <v>193</v>
      </c>
      <c r="EH41" s="164" t="s">
        <v>193</v>
      </c>
      <c r="EI41" s="164" t="s">
        <v>193</v>
      </c>
      <c r="EJ41" s="164" t="s">
        <v>719</v>
      </c>
      <c r="EK41" s="164">
        <v>1</v>
      </c>
      <c r="EL41" s="164">
        <v>1</v>
      </c>
      <c r="EM41" s="164">
        <v>1</v>
      </c>
      <c r="EN41" s="164">
        <v>1</v>
      </c>
      <c r="EO41" s="164">
        <v>1</v>
      </c>
      <c r="EP41" s="164">
        <v>0</v>
      </c>
      <c r="EQ41" s="164">
        <v>1</v>
      </c>
      <c r="ER41" s="164">
        <v>1</v>
      </c>
      <c r="ES41" s="164">
        <v>0</v>
      </c>
      <c r="ET41" s="164" t="s">
        <v>109</v>
      </c>
      <c r="EU41" s="164">
        <v>30</v>
      </c>
      <c r="EV41" s="164">
        <v>30</v>
      </c>
      <c r="EW41" s="164" t="s">
        <v>193</v>
      </c>
      <c r="EX41" s="164" t="s">
        <v>193</v>
      </c>
      <c r="EY41" s="164" t="s">
        <v>193</v>
      </c>
      <c r="EZ41" s="164">
        <v>30</v>
      </c>
      <c r="FA41" s="164" t="s">
        <v>109</v>
      </c>
      <c r="FB41" s="164">
        <v>15</v>
      </c>
      <c r="FC41" s="164" t="s">
        <v>109</v>
      </c>
      <c r="FD41" s="164">
        <v>60</v>
      </c>
      <c r="FE41" s="164" t="s">
        <v>109</v>
      </c>
      <c r="FF41" s="164" t="s">
        <v>193</v>
      </c>
      <c r="FG41" s="164" t="s">
        <v>193</v>
      </c>
      <c r="FH41" s="164" t="s">
        <v>193</v>
      </c>
      <c r="FI41" s="164" t="s">
        <v>193</v>
      </c>
      <c r="FJ41" s="164" t="s">
        <v>193</v>
      </c>
      <c r="FK41" s="164" t="s">
        <v>193</v>
      </c>
      <c r="FL41" s="164" t="s">
        <v>193</v>
      </c>
      <c r="FM41" s="164" t="s">
        <v>193</v>
      </c>
      <c r="FN41" s="164" t="s">
        <v>193</v>
      </c>
      <c r="FO41" s="164" t="s">
        <v>193</v>
      </c>
      <c r="FP41" s="164" t="s">
        <v>193</v>
      </c>
      <c r="FQ41" s="164" t="s">
        <v>109</v>
      </c>
      <c r="FR41" s="164">
        <v>25</v>
      </c>
      <c r="FS41" s="164" t="s">
        <v>193</v>
      </c>
      <c r="FT41" s="164" t="s">
        <v>193</v>
      </c>
      <c r="FU41" s="164">
        <v>25</v>
      </c>
      <c r="FV41" s="164" t="s">
        <v>109</v>
      </c>
      <c r="FW41" s="164" t="s">
        <v>109</v>
      </c>
      <c r="FX41" s="164">
        <v>75</v>
      </c>
      <c r="FY41" s="164" t="s">
        <v>193</v>
      </c>
      <c r="FZ41" s="164" t="s">
        <v>193</v>
      </c>
      <c r="GA41" s="164">
        <v>75</v>
      </c>
      <c r="GB41" s="164" t="s">
        <v>109</v>
      </c>
      <c r="GC41" s="164" t="s">
        <v>109</v>
      </c>
      <c r="GD41" s="164">
        <v>100</v>
      </c>
      <c r="GE41" s="164" t="s">
        <v>193</v>
      </c>
      <c r="GF41" s="164" t="s">
        <v>193</v>
      </c>
      <c r="GG41" s="164" t="s">
        <v>193</v>
      </c>
      <c r="GH41" s="164">
        <v>100</v>
      </c>
      <c r="GI41" s="164" t="s">
        <v>109</v>
      </c>
      <c r="GJ41" s="164" t="s">
        <v>109</v>
      </c>
      <c r="GK41" s="164" t="s">
        <v>193</v>
      </c>
      <c r="GL41" s="164">
        <v>5</v>
      </c>
      <c r="GM41" s="164" t="s">
        <v>193</v>
      </c>
      <c r="GN41" s="164" t="s">
        <v>193</v>
      </c>
      <c r="GO41" s="164" t="s">
        <v>193</v>
      </c>
      <c r="GP41" s="164" t="s">
        <v>193</v>
      </c>
      <c r="GQ41" s="164" t="s">
        <v>193</v>
      </c>
      <c r="GR41" s="164" t="s">
        <v>193</v>
      </c>
      <c r="GS41" s="164" t="s">
        <v>109</v>
      </c>
      <c r="GT41" s="164" t="s">
        <v>156</v>
      </c>
      <c r="GU41" s="164">
        <v>5</v>
      </c>
      <c r="GV41" s="164" t="s">
        <v>114</v>
      </c>
      <c r="GW41" s="164" t="s">
        <v>193</v>
      </c>
      <c r="GX41" s="164" t="s">
        <v>193</v>
      </c>
      <c r="GY41" s="164" t="s">
        <v>193</v>
      </c>
      <c r="GZ41" s="164" t="s">
        <v>193</v>
      </c>
      <c r="HA41" s="164" t="s">
        <v>193</v>
      </c>
      <c r="HB41" s="164" t="s">
        <v>193</v>
      </c>
      <c r="HC41" s="164" t="s">
        <v>193</v>
      </c>
      <c r="HD41" s="164" t="s">
        <v>193</v>
      </c>
      <c r="HE41" s="164" t="s">
        <v>193</v>
      </c>
      <c r="HF41" s="164" t="s">
        <v>193</v>
      </c>
      <c r="HG41" s="164" t="s">
        <v>193</v>
      </c>
      <c r="HH41" s="164" t="s">
        <v>193</v>
      </c>
      <c r="HI41" s="164" t="s">
        <v>193</v>
      </c>
      <c r="HJ41" s="164" t="s">
        <v>193</v>
      </c>
      <c r="HK41" s="164" t="s">
        <v>193</v>
      </c>
      <c r="HL41" s="164" t="s">
        <v>193</v>
      </c>
      <c r="HM41" s="164" t="s">
        <v>193</v>
      </c>
      <c r="HN41" s="164" t="s">
        <v>193</v>
      </c>
      <c r="HO41" s="164" t="s">
        <v>193</v>
      </c>
      <c r="HP41" s="164" t="s">
        <v>193</v>
      </c>
      <c r="HQ41" s="164" t="s">
        <v>193</v>
      </c>
      <c r="HR41" s="164" t="s">
        <v>193</v>
      </c>
      <c r="HS41" s="164" t="s">
        <v>193</v>
      </c>
      <c r="HT41" s="164" t="s">
        <v>193</v>
      </c>
      <c r="HU41" s="164" t="s">
        <v>193</v>
      </c>
      <c r="HV41" s="164" t="s">
        <v>109</v>
      </c>
      <c r="HW41" s="164" t="s">
        <v>114</v>
      </c>
      <c r="HX41" s="164" t="s">
        <v>109</v>
      </c>
      <c r="HY41" s="164" t="s">
        <v>123</v>
      </c>
      <c r="HZ41" s="164" t="s">
        <v>797</v>
      </c>
      <c r="IA41" s="164" t="s">
        <v>160</v>
      </c>
      <c r="IB41" s="164" t="s">
        <v>797</v>
      </c>
      <c r="IC41" s="164" t="s">
        <v>193</v>
      </c>
      <c r="ID41" s="164" t="s">
        <v>193</v>
      </c>
      <c r="IE41" s="164" t="s">
        <v>193</v>
      </c>
      <c r="IF41" s="164" t="s">
        <v>193</v>
      </c>
      <c r="IG41" s="164" t="s">
        <v>193</v>
      </c>
      <c r="IH41" s="164" t="s">
        <v>193</v>
      </c>
      <c r="II41" s="164" t="s">
        <v>193</v>
      </c>
      <c r="IJ41" s="164" t="s">
        <v>193</v>
      </c>
      <c r="IK41" s="164" t="s">
        <v>193</v>
      </c>
      <c r="IL41" s="164" t="s">
        <v>193</v>
      </c>
      <c r="IM41" s="164" t="s">
        <v>193</v>
      </c>
      <c r="IN41" s="164" t="s">
        <v>193</v>
      </c>
      <c r="IO41" s="164" t="s">
        <v>193</v>
      </c>
      <c r="IP41" s="164" t="s">
        <v>193</v>
      </c>
      <c r="IQ41" s="164" t="s">
        <v>193</v>
      </c>
      <c r="IR41" s="164" t="s">
        <v>193</v>
      </c>
      <c r="IS41" s="164" t="s">
        <v>193</v>
      </c>
      <c r="IT41" s="164" t="s">
        <v>193</v>
      </c>
      <c r="IU41" s="164" t="s">
        <v>193</v>
      </c>
      <c r="IV41" s="164" t="s">
        <v>193</v>
      </c>
      <c r="IW41" s="164" t="s">
        <v>193</v>
      </c>
      <c r="IX41" s="164" t="s">
        <v>193</v>
      </c>
      <c r="IY41" s="164" t="s">
        <v>193</v>
      </c>
      <c r="IZ41" s="164" t="s">
        <v>193</v>
      </c>
      <c r="JA41" s="164" t="s">
        <v>193</v>
      </c>
      <c r="JB41" s="164" t="s">
        <v>193</v>
      </c>
      <c r="JC41" s="164" t="s">
        <v>193</v>
      </c>
      <c r="JD41" s="164" t="s">
        <v>193</v>
      </c>
      <c r="JE41" s="164" t="s">
        <v>193</v>
      </c>
      <c r="JF41" s="164" t="s">
        <v>193</v>
      </c>
      <c r="JG41" s="164" t="s">
        <v>193</v>
      </c>
      <c r="JH41" s="164" t="s">
        <v>193</v>
      </c>
      <c r="JI41" s="164" t="s">
        <v>193</v>
      </c>
      <c r="JJ41" s="164" t="s">
        <v>193</v>
      </c>
      <c r="JK41" s="164" t="s">
        <v>193</v>
      </c>
      <c r="JL41" s="164" t="s">
        <v>193</v>
      </c>
      <c r="JM41" s="164" t="s">
        <v>193</v>
      </c>
      <c r="JN41" s="164" t="s">
        <v>193</v>
      </c>
      <c r="JO41" s="164" t="s">
        <v>193</v>
      </c>
      <c r="JP41" s="164" t="s">
        <v>193</v>
      </c>
      <c r="JQ41" s="164" t="s">
        <v>193</v>
      </c>
      <c r="JR41" s="166"/>
      <c r="JS41" s="166"/>
      <c r="JT41" s="166"/>
      <c r="JU41" s="166"/>
      <c r="JV41" s="166"/>
      <c r="JW41" s="164" t="s">
        <v>193</v>
      </c>
      <c r="JX41" s="164" t="s">
        <v>193</v>
      </c>
      <c r="JY41" s="164">
        <v>187727505</v>
      </c>
      <c r="JZ41" s="164" t="s">
        <v>3660</v>
      </c>
      <c r="KA41" s="164" t="s">
        <v>3661</v>
      </c>
      <c r="KB41" s="164" t="s">
        <v>193</v>
      </c>
      <c r="KC41" s="164" t="s">
        <v>705</v>
      </c>
      <c r="KD41" s="164" t="s">
        <v>706</v>
      </c>
      <c r="KE41" s="164" t="s">
        <v>621</v>
      </c>
      <c r="KF41" s="164" t="s">
        <v>193</v>
      </c>
      <c r="KG41" s="164">
        <v>40</v>
      </c>
    </row>
    <row r="42" spans="1:293" x14ac:dyDescent="0.25">
      <c r="A42" s="164" t="s">
        <v>3662</v>
      </c>
      <c r="B42" s="164" t="s">
        <v>3663</v>
      </c>
      <c r="C42" s="164" t="s">
        <v>3639</v>
      </c>
      <c r="D42" s="164" t="s">
        <v>193</v>
      </c>
      <c r="E42" s="166"/>
      <c r="F42" s="164" t="s">
        <v>193</v>
      </c>
      <c r="G42" s="164" t="s">
        <v>193</v>
      </c>
      <c r="H42" s="164" t="s">
        <v>3639</v>
      </c>
      <c r="I42" s="164" t="s">
        <v>187</v>
      </c>
      <c r="J42" s="164" t="s">
        <v>193</v>
      </c>
      <c r="K42" s="164" t="s">
        <v>188</v>
      </c>
      <c r="L42" s="164" t="s">
        <v>187</v>
      </c>
      <c r="M42" s="164" t="s">
        <v>187</v>
      </c>
      <c r="N42" s="164" t="s">
        <v>189</v>
      </c>
      <c r="O42" s="164" t="s">
        <v>193</v>
      </c>
      <c r="P42" s="164" t="s">
        <v>203</v>
      </c>
      <c r="Q42" s="164" t="s">
        <v>189</v>
      </c>
      <c r="R42" s="164" t="s">
        <v>189</v>
      </c>
      <c r="S42" s="164" t="s">
        <v>123</v>
      </c>
      <c r="T42" s="164" t="s">
        <v>160</v>
      </c>
      <c r="U42" s="164" t="s">
        <v>190</v>
      </c>
      <c r="V42" s="164" t="s">
        <v>160</v>
      </c>
      <c r="W42" s="164" t="s">
        <v>237</v>
      </c>
      <c r="X42" s="164" t="s">
        <v>238</v>
      </c>
      <c r="Y42" s="164" t="s">
        <v>237</v>
      </c>
      <c r="Z42" s="164" t="s">
        <v>637</v>
      </c>
      <c r="AA42" s="164" t="s">
        <v>193</v>
      </c>
      <c r="AB42" s="164" t="s">
        <v>777</v>
      </c>
      <c r="AC42" s="164" t="s">
        <v>637</v>
      </c>
      <c r="AD42" s="164" t="s">
        <v>637</v>
      </c>
      <c r="AE42" s="164" t="s">
        <v>3299</v>
      </c>
      <c r="AF42" s="164" t="s">
        <v>193</v>
      </c>
      <c r="AG42" s="164" t="s">
        <v>3300</v>
      </c>
      <c r="AH42" s="164" t="s">
        <v>3299</v>
      </c>
      <c r="AI42" s="164" t="s">
        <v>3299</v>
      </c>
      <c r="AJ42" s="164" t="s">
        <v>543</v>
      </c>
      <c r="AK42" s="164" t="s">
        <v>495</v>
      </c>
      <c r="AL42" s="164" t="s">
        <v>109</v>
      </c>
      <c r="AM42" s="164" t="s">
        <v>193</v>
      </c>
      <c r="AN42" s="164" t="s">
        <v>109</v>
      </c>
      <c r="AO42" s="164" t="s">
        <v>193</v>
      </c>
      <c r="AP42" s="164" t="s">
        <v>500</v>
      </c>
      <c r="AQ42" s="166"/>
      <c r="AR42" s="166"/>
      <c r="AS42" s="164" t="s">
        <v>497</v>
      </c>
      <c r="AT42" s="164" t="s">
        <v>193</v>
      </c>
      <c r="AU42" s="164" t="s">
        <v>718</v>
      </c>
      <c r="AV42" s="164">
        <v>1</v>
      </c>
      <c r="AW42" s="164">
        <v>1</v>
      </c>
      <c r="AX42" s="164">
        <v>0</v>
      </c>
      <c r="AY42" s="164" t="s">
        <v>110</v>
      </c>
      <c r="AZ42" s="164" t="s">
        <v>503</v>
      </c>
      <c r="BA42" s="164" t="s">
        <v>112</v>
      </c>
      <c r="BB42" s="164">
        <v>1</v>
      </c>
      <c r="BC42" s="164">
        <v>0</v>
      </c>
      <c r="BD42" s="164">
        <v>0</v>
      </c>
      <c r="BE42" s="164">
        <v>0</v>
      </c>
      <c r="BF42" s="164">
        <v>0</v>
      </c>
      <c r="BG42" s="164">
        <v>0</v>
      </c>
      <c r="BH42" s="164">
        <v>0</v>
      </c>
      <c r="BI42" s="164">
        <v>0</v>
      </c>
      <c r="BJ42" s="164">
        <v>0</v>
      </c>
      <c r="BK42" s="164">
        <v>0</v>
      </c>
      <c r="BL42" s="164" t="s">
        <v>193</v>
      </c>
      <c r="BM42" s="164" t="s">
        <v>143</v>
      </c>
      <c r="BN42" s="164" t="s">
        <v>498</v>
      </c>
      <c r="BO42" s="164" t="s">
        <v>3664</v>
      </c>
      <c r="BP42" s="164">
        <v>0</v>
      </c>
      <c r="BQ42" s="164">
        <v>0</v>
      </c>
      <c r="BR42" s="164">
        <v>1</v>
      </c>
      <c r="BS42" s="164">
        <v>0</v>
      </c>
      <c r="BT42" s="164">
        <v>0</v>
      </c>
      <c r="BU42" s="164">
        <v>0</v>
      </c>
      <c r="BV42" s="164">
        <v>1</v>
      </c>
      <c r="BW42" s="164">
        <v>0</v>
      </c>
      <c r="BX42" s="164" t="s">
        <v>504</v>
      </c>
      <c r="BY42" s="164" t="s">
        <v>193</v>
      </c>
      <c r="BZ42" s="164" t="s">
        <v>193</v>
      </c>
      <c r="CA42" s="164" t="s">
        <v>193</v>
      </c>
      <c r="CB42" s="164" t="s">
        <v>193</v>
      </c>
      <c r="CC42" s="164" t="s">
        <v>193</v>
      </c>
      <c r="CD42" s="164" t="s">
        <v>193</v>
      </c>
      <c r="CE42" s="164">
        <v>200</v>
      </c>
      <c r="CF42" s="164">
        <v>86.956521739130395</v>
      </c>
      <c r="CG42" s="164" t="s">
        <v>109</v>
      </c>
      <c r="CH42" s="164" t="s">
        <v>193</v>
      </c>
      <c r="CI42" s="164" t="s">
        <v>193</v>
      </c>
      <c r="CJ42" s="164" t="s">
        <v>193</v>
      </c>
      <c r="CK42" s="164" t="s">
        <v>193</v>
      </c>
      <c r="CL42" s="164" t="s">
        <v>193</v>
      </c>
      <c r="CM42" s="164" t="s">
        <v>193</v>
      </c>
      <c r="CN42" s="164" t="s">
        <v>193</v>
      </c>
      <c r="CO42" s="164" t="s">
        <v>193</v>
      </c>
      <c r="CP42" s="164" t="s">
        <v>193</v>
      </c>
      <c r="CQ42" s="164" t="s">
        <v>622</v>
      </c>
      <c r="CR42" s="164" t="s">
        <v>109</v>
      </c>
      <c r="CS42" s="164">
        <v>850</v>
      </c>
      <c r="CT42" s="164" t="s">
        <v>193</v>
      </c>
      <c r="CU42" s="164" t="s">
        <v>193</v>
      </c>
      <c r="CV42" s="164" t="s">
        <v>193</v>
      </c>
      <c r="CW42" s="164" t="s">
        <v>193</v>
      </c>
      <c r="CX42" s="164" t="s">
        <v>193</v>
      </c>
      <c r="CY42" s="164" t="s">
        <v>193</v>
      </c>
      <c r="CZ42" s="164" t="s">
        <v>156</v>
      </c>
      <c r="DA42" s="164">
        <v>850</v>
      </c>
      <c r="DB42" s="164" t="s">
        <v>109</v>
      </c>
      <c r="DC42" s="164" t="s">
        <v>109</v>
      </c>
      <c r="DD42" s="164" t="s">
        <v>125</v>
      </c>
      <c r="DE42" s="164">
        <v>0</v>
      </c>
      <c r="DF42" s="164">
        <v>0</v>
      </c>
      <c r="DG42" s="164">
        <v>0</v>
      </c>
      <c r="DH42" s="164">
        <v>0</v>
      </c>
      <c r="DI42" s="164">
        <v>0</v>
      </c>
      <c r="DJ42" s="164">
        <v>0</v>
      </c>
      <c r="DK42" s="164">
        <v>0</v>
      </c>
      <c r="DL42" s="164">
        <v>0</v>
      </c>
      <c r="DM42" s="164">
        <v>0</v>
      </c>
      <c r="DN42" s="164">
        <v>0</v>
      </c>
      <c r="DO42" s="164">
        <v>0</v>
      </c>
      <c r="DP42" s="164">
        <v>0</v>
      </c>
      <c r="DQ42" s="164">
        <v>1</v>
      </c>
      <c r="DR42" s="164">
        <v>0</v>
      </c>
      <c r="DS42" s="164" t="s">
        <v>3665</v>
      </c>
      <c r="DT42" s="164" t="s">
        <v>3664</v>
      </c>
      <c r="DU42" s="164">
        <v>0</v>
      </c>
      <c r="DV42" s="164">
        <v>0</v>
      </c>
      <c r="DW42" s="164">
        <v>1</v>
      </c>
      <c r="DX42" s="164">
        <v>0</v>
      </c>
      <c r="DY42" s="164">
        <v>0</v>
      </c>
      <c r="DZ42" s="164">
        <v>0</v>
      </c>
      <c r="EA42" s="164">
        <v>1</v>
      </c>
      <c r="EB42" s="164">
        <v>0</v>
      </c>
      <c r="EC42" s="164" t="s">
        <v>114</v>
      </c>
      <c r="ED42" s="164" t="s">
        <v>114</v>
      </c>
      <c r="EE42" s="164" t="s">
        <v>109</v>
      </c>
      <c r="EF42" s="164" t="s">
        <v>123</v>
      </c>
      <c r="EG42" s="164" t="s">
        <v>797</v>
      </c>
      <c r="EH42" s="164" t="s">
        <v>151</v>
      </c>
      <c r="EI42" s="164" t="s">
        <v>793</v>
      </c>
      <c r="EJ42" s="164" t="s">
        <v>3666</v>
      </c>
      <c r="EK42" s="164">
        <v>1</v>
      </c>
      <c r="EL42" s="164">
        <v>0</v>
      </c>
      <c r="EM42" s="164">
        <v>0</v>
      </c>
      <c r="EN42" s="164">
        <v>1</v>
      </c>
      <c r="EO42" s="164">
        <v>1</v>
      </c>
      <c r="EP42" s="164">
        <v>0</v>
      </c>
      <c r="EQ42" s="164">
        <v>0</v>
      </c>
      <c r="ER42" s="164">
        <v>0</v>
      </c>
      <c r="ES42" s="164">
        <v>0</v>
      </c>
      <c r="ET42" s="164" t="s">
        <v>109</v>
      </c>
      <c r="EU42" s="164">
        <v>30</v>
      </c>
      <c r="EV42" s="164">
        <v>30</v>
      </c>
      <c r="EW42" s="164" t="s">
        <v>193</v>
      </c>
      <c r="EX42" s="164" t="s">
        <v>193</v>
      </c>
      <c r="EY42" s="164" t="s">
        <v>193</v>
      </c>
      <c r="EZ42" s="164">
        <v>30</v>
      </c>
      <c r="FA42" s="164" t="s">
        <v>109</v>
      </c>
      <c r="FB42" s="164" t="s">
        <v>193</v>
      </c>
      <c r="FC42" s="164" t="s">
        <v>193</v>
      </c>
      <c r="FD42" s="164">
        <v>50</v>
      </c>
      <c r="FE42" s="164" t="s">
        <v>109</v>
      </c>
      <c r="FF42" s="164" t="s">
        <v>193</v>
      </c>
      <c r="FG42" s="164" t="s">
        <v>193</v>
      </c>
      <c r="FH42" s="164" t="s">
        <v>193</v>
      </c>
      <c r="FI42" s="164" t="s">
        <v>193</v>
      </c>
      <c r="FJ42" s="164" t="s">
        <v>193</v>
      </c>
      <c r="FK42" s="164" t="s">
        <v>193</v>
      </c>
      <c r="FL42" s="164" t="s">
        <v>193</v>
      </c>
      <c r="FM42" s="164" t="s">
        <v>193</v>
      </c>
      <c r="FN42" s="164" t="s">
        <v>193</v>
      </c>
      <c r="FO42" s="164" t="s">
        <v>193</v>
      </c>
      <c r="FP42" s="164" t="s">
        <v>193</v>
      </c>
      <c r="FQ42" s="164" t="s">
        <v>193</v>
      </c>
      <c r="FR42" s="164" t="s">
        <v>193</v>
      </c>
      <c r="FS42" s="164" t="s">
        <v>193</v>
      </c>
      <c r="FT42" s="164" t="s">
        <v>193</v>
      </c>
      <c r="FU42" s="164" t="s">
        <v>193</v>
      </c>
      <c r="FV42" s="164" t="s">
        <v>193</v>
      </c>
      <c r="FW42" s="164" t="s">
        <v>193</v>
      </c>
      <c r="FX42" s="164" t="s">
        <v>193</v>
      </c>
      <c r="FY42" s="164" t="s">
        <v>193</v>
      </c>
      <c r="FZ42" s="164" t="s">
        <v>193</v>
      </c>
      <c r="GA42" s="164" t="s">
        <v>193</v>
      </c>
      <c r="GB42" s="164" t="s">
        <v>193</v>
      </c>
      <c r="GC42" s="164" t="s">
        <v>109</v>
      </c>
      <c r="GD42" s="164">
        <v>75</v>
      </c>
      <c r="GE42" s="164" t="s">
        <v>193</v>
      </c>
      <c r="GF42" s="164" t="s">
        <v>193</v>
      </c>
      <c r="GG42" s="164" t="s">
        <v>193</v>
      </c>
      <c r="GH42" s="164">
        <v>75</v>
      </c>
      <c r="GI42" s="164" t="s">
        <v>109</v>
      </c>
      <c r="GJ42" s="164" t="s">
        <v>193</v>
      </c>
      <c r="GK42" s="164" t="s">
        <v>193</v>
      </c>
      <c r="GL42" s="164" t="s">
        <v>193</v>
      </c>
      <c r="GM42" s="164" t="s">
        <v>193</v>
      </c>
      <c r="GN42" s="164" t="s">
        <v>193</v>
      </c>
      <c r="GO42" s="164" t="s">
        <v>193</v>
      </c>
      <c r="GP42" s="164" t="s">
        <v>193</v>
      </c>
      <c r="GQ42" s="164" t="s">
        <v>193</v>
      </c>
      <c r="GR42" s="164" t="s">
        <v>193</v>
      </c>
      <c r="GS42" s="164" t="s">
        <v>193</v>
      </c>
      <c r="GT42" s="164" t="s">
        <v>193</v>
      </c>
      <c r="GU42" s="164" t="s">
        <v>193</v>
      </c>
      <c r="GV42" s="164" t="s">
        <v>114</v>
      </c>
      <c r="GW42" s="164" t="s">
        <v>193</v>
      </c>
      <c r="GX42" s="164" t="s">
        <v>193</v>
      </c>
      <c r="GY42" s="164" t="s">
        <v>193</v>
      </c>
      <c r="GZ42" s="164" t="s">
        <v>193</v>
      </c>
      <c r="HA42" s="164" t="s">
        <v>193</v>
      </c>
      <c r="HB42" s="164" t="s">
        <v>193</v>
      </c>
      <c r="HC42" s="164" t="s">
        <v>193</v>
      </c>
      <c r="HD42" s="164" t="s">
        <v>193</v>
      </c>
      <c r="HE42" s="164" t="s">
        <v>193</v>
      </c>
      <c r="HF42" s="164" t="s">
        <v>193</v>
      </c>
      <c r="HG42" s="164" t="s">
        <v>193</v>
      </c>
      <c r="HH42" s="164" t="s">
        <v>193</v>
      </c>
      <c r="HI42" s="164" t="s">
        <v>193</v>
      </c>
      <c r="HJ42" s="164" t="s">
        <v>193</v>
      </c>
      <c r="HK42" s="164" t="s">
        <v>193</v>
      </c>
      <c r="HL42" s="164" t="s">
        <v>193</v>
      </c>
      <c r="HM42" s="164" t="s">
        <v>193</v>
      </c>
      <c r="HN42" s="164" t="s">
        <v>193</v>
      </c>
      <c r="HO42" s="164" t="s">
        <v>193</v>
      </c>
      <c r="HP42" s="164" t="s">
        <v>193</v>
      </c>
      <c r="HQ42" s="164" t="s">
        <v>193</v>
      </c>
      <c r="HR42" s="164" t="s">
        <v>193</v>
      </c>
      <c r="HS42" s="164" t="s">
        <v>193</v>
      </c>
      <c r="HT42" s="164" t="s">
        <v>193</v>
      </c>
      <c r="HU42" s="164" t="s">
        <v>193</v>
      </c>
      <c r="HV42" s="164" t="s">
        <v>109</v>
      </c>
      <c r="HW42" s="164" t="s">
        <v>114</v>
      </c>
      <c r="HX42" s="164" t="s">
        <v>109</v>
      </c>
      <c r="HY42" s="164" t="s">
        <v>123</v>
      </c>
      <c r="HZ42" s="164" t="s">
        <v>797</v>
      </c>
      <c r="IA42" s="164" t="s">
        <v>160</v>
      </c>
      <c r="IB42" s="164" t="s">
        <v>797</v>
      </c>
      <c r="IC42" s="164" t="s">
        <v>193</v>
      </c>
      <c r="ID42" s="164" t="s">
        <v>193</v>
      </c>
      <c r="IE42" s="164" t="s">
        <v>193</v>
      </c>
      <c r="IF42" s="164" t="s">
        <v>193</v>
      </c>
      <c r="IG42" s="164" t="s">
        <v>193</v>
      </c>
      <c r="IH42" s="164" t="s">
        <v>193</v>
      </c>
      <c r="II42" s="164" t="s">
        <v>193</v>
      </c>
      <c r="IJ42" s="164" t="s">
        <v>193</v>
      </c>
      <c r="IK42" s="164" t="s">
        <v>193</v>
      </c>
      <c r="IL42" s="164" t="s">
        <v>193</v>
      </c>
      <c r="IM42" s="164" t="s">
        <v>193</v>
      </c>
      <c r="IN42" s="164" t="s">
        <v>193</v>
      </c>
      <c r="IO42" s="164" t="s">
        <v>193</v>
      </c>
      <c r="IP42" s="164" t="s">
        <v>193</v>
      </c>
      <c r="IQ42" s="164" t="s">
        <v>193</v>
      </c>
      <c r="IR42" s="164" t="s">
        <v>193</v>
      </c>
      <c r="IS42" s="164" t="s">
        <v>193</v>
      </c>
      <c r="IT42" s="164" t="s">
        <v>193</v>
      </c>
      <c r="IU42" s="164" t="s">
        <v>193</v>
      </c>
      <c r="IV42" s="164" t="s">
        <v>193</v>
      </c>
      <c r="IW42" s="164" t="s">
        <v>193</v>
      </c>
      <c r="IX42" s="164" t="s">
        <v>193</v>
      </c>
      <c r="IY42" s="164" t="s">
        <v>193</v>
      </c>
      <c r="IZ42" s="164" t="s">
        <v>193</v>
      </c>
      <c r="JA42" s="164" t="s">
        <v>193</v>
      </c>
      <c r="JB42" s="164" t="s">
        <v>193</v>
      </c>
      <c r="JC42" s="164" t="s">
        <v>193</v>
      </c>
      <c r="JD42" s="164" t="s">
        <v>193</v>
      </c>
      <c r="JE42" s="164" t="s">
        <v>193</v>
      </c>
      <c r="JF42" s="164" t="s">
        <v>193</v>
      </c>
      <c r="JG42" s="164" t="s">
        <v>193</v>
      </c>
      <c r="JH42" s="164" t="s">
        <v>193</v>
      </c>
      <c r="JI42" s="164" t="s">
        <v>193</v>
      </c>
      <c r="JJ42" s="164" t="s">
        <v>193</v>
      </c>
      <c r="JK42" s="164" t="s">
        <v>193</v>
      </c>
      <c r="JL42" s="164" t="s">
        <v>193</v>
      </c>
      <c r="JM42" s="164" t="s">
        <v>193</v>
      </c>
      <c r="JN42" s="164" t="s">
        <v>193</v>
      </c>
      <c r="JO42" s="164" t="s">
        <v>193</v>
      </c>
      <c r="JP42" s="164" t="s">
        <v>193</v>
      </c>
      <c r="JQ42" s="164" t="s">
        <v>193</v>
      </c>
      <c r="JR42" s="166"/>
      <c r="JS42" s="166"/>
      <c r="JT42" s="166"/>
      <c r="JU42" s="166"/>
      <c r="JV42" s="166"/>
      <c r="JW42" s="164" t="s">
        <v>193</v>
      </c>
      <c r="JX42" s="164" t="s">
        <v>193</v>
      </c>
      <c r="JY42" s="164">
        <v>187727512</v>
      </c>
      <c r="JZ42" s="164" t="s">
        <v>3667</v>
      </c>
      <c r="KA42" s="164" t="s">
        <v>3668</v>
      </c>
      <c r="KB42" s="164" t="s">
        <v>193</v>
      </c>
      <c r="KC42" s="164" t="s">
        <v>705</v>
      </c>
      <c r="KD42" s="164" t="s">
        <v>706</v>
      </c>
      <c r="KE42" s="164" t="s">
        <v>621</v>
      </c>
      <c r="KF42" s="164" t="s">
        <v>193</v>
      </c>
      <c r="KG42" s="164">
        <v>41</v>
      </c>
    </row>
    <row r="43" spans="1:293" x14ac:dyDescent="0.25">
      <c r="A43" s="164" t="s">
        <v>3669</v>
      </c>
      <c r="B43" s="164" t="s">
        <v>3670</v>
      </c>
      <c r="C43" s="164" t="s">
        <v>3639</v>
      </c>
      <c r="D43" s="164" t="s">
        <v>193</v>
      </c>
      <c r="E43" s="166"/>
      <c r="F43" s="164" t="s">
        <v>193</v>
      </c>
      <c r="G43" s="164" t="s">
        <v>193</v>
      </c>
      <c r="H43" s="164" t="s">
        <v>3639</v>
      </c>
      <c r="I43" s="164" t="s">
        <v>187</v>
      </c>
      <c r="J43" s="164" t="s">
        <v>193</v>
      </c>
      <c r="K43" s="164" t="s">
        <v>188</v>
      </c>
      <c r="L43" s="164" t="s">
        <v>187</v>
      </c>
      <c r="M43" s="164" t="s">
        <v>187</v>
      </c>
      <c r="N43" s="164" t="s">
        <v>189</v>
      </c>
      <c r="O43" s="164" t="s">
        <v>193</v>
      </c>
      <c r="P43" s="164" t="s">
        <v>203</v>
      </c>
      <c r="Q43" s="164" t="s">
        <v>189</v>
      </c>
      <c r="R43" s="164" t="s">
        <v>189</v>
      </c>
      <c r="S43" s="164" t="s">
        <v>123</v>
      </c>
      <c r="T43" s="164" t="s">
        <v>160</v>
      </c>
      <c r="U43" s="164" t="s">
        <v>190</v>
      </c>
      <c r="V43" s="164" t="s">
        <v>160</v>
      </c>
      <c r="W43" s="164" t="s">
        <v>237</v>
      </c>
      <c r="X43" s="164" t="s">
        <v>238</v>
      </c>
      <c r="Y43" s="164" t="s">
        <v>237</v>
      </c>
      <c r="Z43" s="164" t="s">
        <v>637</v>
      </c>
      <c r="AA43" s="164" t="s">
        <v>193</v>
      </c>
      <c r="AB43" s="164" t="s">
        <v>777</v>
      </c>
      <c r="AC43" s="164" t="s">
        <v>637</v>
      </c>
      <c r="AD43" s="164" t="s">
        <v>637</v>
      </c>
      <c r="AE43" s="164" t="s">
        <v>3299</v>
      </c>
      <c r="AF43" s="164" t="s">
        <v>193</v>
      </c>
      <c r="AG43" s="164" t="s">
        <v>3300</v>
      </c>
      <c r="AH43" s="164" t="s">
        <v>3299</v>
      </c>
      <c r="AI43" s="164" t="s">
        <v>3299</v>
      </c>
      <c r="AJ43" s="164" t="s">
        <v>543</v>
      </c>
      <c r="AK43" s="164" t="s">
        <v>495</v>
      </c>
      <c r="AL43" s="164" t="s">
        <v>109</v>
      </c>
      <c r="AM43" s="164" t="s">
        <v>193</v>
      </c>
      <c r="AN43" s="164" t="s">
        <v>109</v>
      </c>
      <c r="AO43" s="164" t="s">
        <v>193</v>
      </c>
      <c r="AP43" s="164" t="s">
        <v>500</v>
      </c>
      <c r="AQ43" s="166"/>
      <c r="AR43" s="166"/>
      <c r="AS43" s="164" t="s">
        <v>497</v>
      </c>
      <c r="AT43" s="164" t="s">
        <v>193</v>
      </c>
      <c r="AU43" s="164" t="s">
        <v>718</v>
      </c>
      <c r="AV43" s="164">
        <v>1</v>
      </c>
      <c r="AW43" s="164">
        <v>1</v>
      </c>
      <c r="AX43" s="164">
        <v>0</v>
      </c>
      <c r="AY43" s="164" t="s">
        <v>110</v>
      </c>
      <c r="AZ43" s="164" t="s">
        <v>503</v>
      </c>
      <c r="BA43" s="164" t="s">
        <v>3671</v>
      </c>
      <c r="BB43" s="164">
        <v>1</v>
      </c>
      <c r="BC43" s="164">
        <v>0</v>
      </c>
      <c r="BD43" s="164">
        <v>1</v>
      </c>
      <c r="BE43" s="164">
        <v>0</v>
      </c>
      <c r="BF43" s="164">
        <v>0</v>
      </c>
      <c r="BG43" s="164">
        <v>0</v>
      </c>
      <c r="BH43" s="164">
        <v>0</v>
      </c>
      <c r="BI43" s="164">
        <v>0</v>
      </c>
      <c r="BJ43" s="164">
        <v>0</v>
      </c>
      <c r="BK43" s="164">
        <v>0</v>
      </c>
      <c r="BL43" s="164" t="s">
        <v>193</v>
      </c>
      <c r="BM43" s="164" t="s">
        <v>143</v>
      </c>
      <c r="BN43" s="164" t="s">
        <v>498</v>
      </c>
      <c r="BO43" s="164" t="s">
        <v>514</v>
      </c>
      <c r="BP43" s="164">
        <v>1</v>
      </c>
      <c r="BQ43" s="164">
        <v>1</v>
      </c>
      <c r="BR43" s="164">
        <v>1</v>
      </c>
      <c r="BS43" s="164">
        <v>1</v>
      </c>
      <c r="BT43" s="164">
        <v>0</v>
      </c>
      <c r="BU43" s="164">
        <v>0</v>
      </c>
      <c r="BV43" s="164">
        <v>1</v>
      </c>
      <c r="BW43" s="164">
        <v>0</v>
      </c>
      <c r="BX43" s="164" t="s">
        <v>504</v>
      </c>
      <c r="BY43" s="164">
        <v>250</v>
      </c>
      <c r="BZ43" s="164">
        <v>125</v>
      </c>
      <c r="CA43" s="164" t="s">
        <v>109</v>
      </c>
      <c r="CB43" s="164">
        <v>300</v>
      </c>
      <c r="CC43" s="164">
        <v>115.384615384615</v>
      </c>
      <c r="CD43" s="164" t="s">
        <v>109</v>
      </c>
      <c r="CE43" s="164">
        <v>325</v>
      </c>
      <c r="CF43" s="164">
        <v>141.304347826086</v>
      </c>
      <c r="CG43" s="164" t="s">
        <v>109</v>
      </c>
      <c r="CH43" s="164">
        <v>300</v>
      </c>
      <c r="CI43" s="164">
        <v>103.448275862068</v>
      </c>
      <c r="CJ43" s="164" t="s">
        <v>109</v>
      </c>
      <c r="CK43" s="164" t="s">
        <v>193</v>
      </c>
      <c r="CL43" s="164" t="s">
        <v>193</v>
      </c>
      <c r="CM43" s="164" t="s">
        <v>193</v>
      </c>
      <c r="CN43" s="164" t="s">
        <v>193</v>
      </c>
      <c r="CO43" s="164" t="s">
        <v>193</v>
      </c>
      <c r="CP43" s="164" t="s">
        <v>193</v>
      </c>
      <c r="CQ43" s="164" t="s">
        <v>622</v>
      </c>
      <c r="CR43" s="164" t="s">
        <v>109</v>
      </c>
      <c r="CS43" s="164">
        <v>850</v>
      </c>
      <c r="CT43" s="164" t="s">
        <v>193</v>
      </c>
      <c r="CU43" s="164" t="s">
        <v>193</v>
      </c>
      <c r="CV43" s="164" t="s">
        <v>193</v>
      </c>
      <c r="CW43" s="164" t="s">
        <v>193</v>
      </c>
      <c r="CX43" s="164" t="s">
        <v>193</v>
      </c>
      <c r="CY43" s="164" t="s">
        <v>193</v>
      </c>
      <c r="CZ43" s="164" t="s">
        <v>156</v>
      </c>
      <c r="DA43" s="164">
        <v>850</v>
      </c>
      <c r="DB43" s="164" t="s">
        <v>109</v>
      </c>
      <c r="DC43" s="164" t="s">
        <v>109</v>
      </c>
      <c r="DD43" s="164" t="s">
        <v>116</v>
      </c>
      <c r="DE43" s="164">
        <v>1</v>
      </c>
      <c r="DF43" s="164">
        <v>0</v>
      </c>
      <c r="DG43" s="164">
        <v>0</v>
      </c>
      <c r="DH43" s="164">
        <v>0</v>
      </c>
      <c r="DI43" s="164">
        <v>0</v>
      </c>
      <c r="DJ43" s="164">
        <v>0</v>
      </c>
      <c r="DK43" s="164">
        <v>0</v>
      </c>
      <c r="DL43" s="164">
        <v>0</v>
      </c>
      <c r="DM43" s="164">
        <v>0</v>
      </c>
      <c r="DN43" s="164">
        <v>0</v>
      </c>
      <c r="DO43" s="164">
        <v>0</v>
      </c>
      <c r="DP43" s="164">
        <v>0</v>
      </c>
      <c r="DQ43" s="164">
        <v>0</v>
      </c>
      <c r="DR43" s="164">
        <v>0</v>
      </c>
      <c r="DS43" s="164" t="s">
        <v>193</v>
      </c>
      <c r="DT43" s="164" t="s">
        <v>3301</v>
      </c>
      <c r="DU43" s="164">
        <v>1</v>
      </c>
      <c r="DV43" s="164">
        <v>0</v>
      </c>
      <c r="DW43" s="164">
        <v>0</v>
      </c>
      <c r="DX43" s="164">
        <v>0</v>
      </c>
      <c r="DY43" s="164">
        <v>0</v>
      </c>
      <c r="DZ43" s="164">
        <v>0</v>
      </c>
      <c r="EA43" s="164">
        <v>1</v>
      </c>
      <c r="EB43" s="164">
        <v>0</v>
      </c>
      <c r="EC43" s="164" t="s">
        <v>114</v>
      </c>
      <c r="ED43" s="164" t="s">
        <v>109</v>
      </c>
      <c r="EE43" s="164" t="s">
        <v>109</v>
      </c>
      <c r="EF43" s="164" t="s">
        <v>123</v>
      </c>
      <c r="EG43" s="164" t="s">
        <v>797</v>
      </c>
      <c r="EH43" s="164" t="s">
        <v>151</v>
      </c>
      <c r="EI43" s="164" t="s">
        <v>793</v>
      </c>
      <c r="EJ43" s="164" t="s">
        <v>120</v>
      </c>
      <c r="EK43" s="164">
        <v>1</v>
      </c>
      <c r="EL43" s="164">
        <v>0</v>
      </c>
      <c r="EM43" s="164">
        <v>0</v>
      </c>
      <c r="EN43" s="164">
        <v>0</v>
      </c>
      <c r="EO43" s="164">
        <v>0</v>
      </c>
      <c r="EP43" s="164">
        <v>0</v>
      </c>
      <c r="EQ43" s="164">
        <v>0</v>
      </c>
      <c r="ER43" s="164">
        <v>0</v>
      </c>
      <c r="ES43" s="164">
        <v>0</v>
      </c>
      <c r="ET43" s="164" t="s">
        <v>109</v>
      </c>
      <c r="EU43" s="164">
        <v>30</v>
      </c>
      <c r="EV43" s="164">
        <v>30</v>
      </c>
      <c r="EW43" s="164" t="s">
        <v>193</v>
      </c>
      <c r="EX43" s="164" t="s">
        <v>193</v>
      </c>
      <c r="EY43" s="164" t="s">
        <v>193</v>
      </c>
      <c r="EZ43" s="164">
        <v>30</v>
      </c>
      <c r="FA43" s="164" t="s">
        <v>109</v>
      </c>
      <c r="FB43" s="164" t="s">
        <v>193</v>
      </c>
      <c r="FC43" s="164" t="s">
        <v>193</v>
      </c>
      <c r="FD43" s="164" t="s">
        <v>193</v>
      </c>
      <c r="FE43" s="164" t="s">
        <v>193</v>
      </c>
      <c r="FF43" s="164" t="s">
        <v>193</v>
      </c>
      <c r="FG43" s="164" t="s">
        <v>193</v>
      </c>
      <c r="FH43" s="164" t="s">
        <v>193</v>
      </c>
      <c r="FI43" s="164" t="s">
        <v>193</v>
      </c>
      <c r="FJ43" s="164" t="s">
        <v>193</v>
      </c>
      <c r="FK43" s="164" t="s">
        <v>193</v>
      </c>
      <c r="FL43" s="164" t="s">
        <v>193</v>
      </c>
      <c r="FM43" s="164" t="s">
        <v>193</v>
      </c>
      <c r="FN43" s="164" t="s">
        <v>193</v>
      </c>
      <c r="FO43" s="164" t="s">
        <v>193</v>
      </c>
      <c r="FP43" s="164" t="s">
        <v>193</v>
      </c>
      <c r="FQ43" s="164" t="s">
        <v>193</v>
      </c>
      <c r="FR43" s="164" t="s">
        <v>193</v>
      </c>
      <c r="FS43" s="164" t="s">
        <v>193</v>
      </c>
      <c r="FT43" s="164" t="s">
        <v>193</v>
      </c>
      <c r="FU43" s="164" t="s">
        <v>193</v>
      </c>
      <c r="FV43" s="164" t="s">
        <v>193</v>
      </c>
      <c r="FW43" s="164" t="s">
        <v>193</v>
      </c>
      <c r="FX43" s="164" t="s">
        <v>193</v>
      </c>
      <c r="FY43" s="164" t="s">
        <v>193</v>
      </c>
      <c r="FZ43" s="164" t="s">
        <v>193</v>
      </c>
      <c r="GA43" s="164" t="s">
        <v>193</v>
      </c>
      <c r="GB43" s="164" t="s">
        <v>193</v>
      </c>
      <c r="GC43" s="164" t="s">
        <v>193</v>
      </c>
      <c r="GD43" s="164" t="s">
        <v>193</v>
      </c>
      <c r="GE43" s="164" t="s">
        <v>193</v>
      </c>
      <c r="GF43" s="164" t="s">
        <v>193</v>
      </c>
      <c r="GG43" s="164" t="s">
        <v>193</v>
      </c>
      <c r="GH43" s="164" t="s">
        <v>193</v>
      </c>
      <c r="GI43" s="164" t="s">
        <v>193</v>
      </c>
      <c r="GJ43" s="164" t="s">
        <v>193</v>
      </c>
      <c r="GK43" s="164" t="s">
        <v>193</v>
      </c>
      <c r="GL43" s="164" t="s">
        <v>193</v>
      </c>
      <c r="GM43" s="164" t="s">
        <v>193</v>
      </c>
      <c r="GN43" s="164" t="s">
        <v>193</v>
      </c>
      <c r="GO43" s="164" t="s">
        <v>193</v>
      </c>
      <c r="GP43" s="164" t="s">
        <v>193</v>
      </c>
      <c r="GQ43" s="164" t="s">
        <v>193</v>
      </c>
      <c r="GR43" s="164" t="s">
        <v>193</v>
      </c>
      <c r="GS43" s="164" t="s">
        <v>193</v>
      </c>
      <c r="GT43" s="164" t="s">
        <v>193</v>
      </c>
      <c r="GU43" s="164" t="s">
        <v>193</v>
      </c>
      <c r="GV43" s="164" t="s">
        <v>114</v>
      </c>
      <c r="GW43" s="164" t="s">
        <v>193</v>
      </c>
      <c r="GX43" s="164" t="s">
        <v>193</v>
      </c>
      <c r="GY43" s="164" t="s">
        <v>193</v>
      </c>
      <c r="GZ43" s="164" t="s">
        <v>193</v>
      </c>
      <c r="HA43" s="164" t="s">
        <v>193</v>
      </c>
      <c r="HB43" s="164" t="s">
        <v>193</v>
      </c>
      <c r="HC43" s="164" t="s">
        <v>193</v>
      </c>
      <c r="HD43" s="164" t="s">
        <v>193</v>
      </c>
      <c r="HE43" s="164" t="s">
        <v>193</v>
      </c>
      <c r="HF43" s="164" t="s">
        <v>193</v>
      </c>
      <c r="HG43" s="164" t="s">
        <v>193</v>
      </c>
      <c r="HH43" s="164" t="s">
        <v>193</v>
      </c>
      <c r="HI43" s="164" t="s">
        <v>193</v>
      </c>
      <c r="HJ43" s="164" t="s">
        <v>193</v>
      </c>
      <c r="HK43" s="164" t="s">
        <v>193</v>
      </c>
      <c r="HL43" s="164" t="s">
        <v>193</v>
      </c>
      <c r="HM43" s="164" t="s">
        <v>193</v>
      </c>
      <c r="HN43" s="164" t="s">
        <v>193</v>
      </c>
      <c r="HO43" s="164" t="s">
        <v>193</v>
      </c>
      <c r="HP43" s="164" t="s">
        <v>193</v>
      </c>
      <c r="HQ43" s="164" t="s">
        <v>193</v>
      </c>
      <c r="HR43" s="164" t="s">
        <v>193</v>
      </c>
      <c r="HS43" s="164" t="s">
        <v>193</v>
      </c>
      <c r="HT43" s="164" t="s">
        <v>193</v>
      </c>
      <c r="HU43" s="164" t="s">
        <v>193</v>
      </c>
      <c r="HV43" s="164" t="s">
        <v>109</v>
      </c>
      <c r="HW43" s="164" t="s">
        <v>109</v>
      </c>
      <c r="HX43" s="164" t="s">
        <v>109</v>
      </c>
      <c r="HY43" s="164" t="s">
        <v>123</v>
      </c>
      <c r="HZ43" s="164" t="s">
        <v>797</v>
      </c>
      <c r="IA43" s="164" t="s">
        <v>151</v>
      </c>
      <c r="IB43" s="164" t="s">
        <v>793</v>
      </c>
      <c r="IC43" s="164" t="s">
        <v>193</v>
      </c>
      <c r="ID43" s="164" t="s">
        <v>193</v>
      </c>
      <c r="IE43" s="164" t="s">
        <v>193</v>
      </c>
      <c r="IF43" s="164" t="s">
        <v>193</v>
      </c>
      <c r="IG43" s="164" t="s">
        <v>193</v>
      </c>
      <c r="IH43" s="164" t="s">
        <v>193</v>
      </c>
      <c r="II43" s="164" t="s">
        <v>193</v>
      </c>
      <c r="IJ43" s="164" t="s">
        <v>193</v>
      </c>
      <c r="IK43" s="164" t="s">
        <v>193</v>
      </c>
      <c r="IL43" s="164" t="s">
        <v>193</v>
      </c>
      <c r="IM43" s="164" t="s">
        <v>193</v>
      </c>
      <c r="IN43" s="164" t="s">
        <v>193</v>
      </c>
      <c r="IO43" s="164" t="s">
        <v>193</v>
      </c>
      <c r="IP43" s="164" t="s">
        <v>193</v>
      </c>
      <c r="IQ43" s="164" t="s">
        <v>193</v>
      </c>
      <c r="IR43" s="164" t="s">
        <v>193</v>
      </c>
      <c r="IS43" s="164" t="s">
        <v>193</v>
      </c>
      <c r="IT43" s="164" t="s">
        <v>193</v>
      </c>
      <c r="IU43" s="164" t="s">
        <v>193</v>
      </c>
      <c r="IV43" s="164" t="s">
        <v>193</v>
      </c>
      <c r="IW43" s="164" t="s">
        <v>193</v>
      </c>
      <c r="IX43" s="164" t="s">
        <v>193</v>
      </c>
      <c r="IY43" s="164" t="s">
        <v>193</v>
      </c>
      <c r="IZ43" s="164" t="s">
        <v>193</v>
      </c>
      <c r="JA43" s="164" t="s">
        <v>193</v>
      </c>
      <c r="JB43" s="164" t="s">
        <v>193</v>
      </c>
      <c r="JC43" s="164" t="s">
        <v>193</v>
      </c>
      <c r="JD43" s="164" t="s">
        <v>193</v>
      </c>
      <c r="JE43" s="164" t="s">
        <v>193</v>
      </c>
      <c r="JF43" s="164" t="s">
        <v>193</v>
      </c>
      <c r="JG43" s="164" t="s">
        <v>193</v>
      </c>
      <c r="JH43" s="164" t="s">
        <v>193</v>
      </c>
      <c r="JI43" s="164" t="s">
        <v>193</v>
      </c>
      <c r="JJ43" s="164" t="s">
        <v>193</v>
      </c>
      <c r="JK43" s="164" t="s">
        <v>193</v>
      </c>
      <c r="JL43" s="164" t="s">
        <v>193</v>
      </c>
      <c r="JM43" s="164" t="s">
        <v>193</v>
      </c>
      <c r="JN43" s="164" t="s">
        <v>193</v>
      </c>
      <c r="JO43" s="164" t="s">
        <v>193</v>
      </c>
      <c r="JP43" s="164" t="s">
        <v>193</v>
      </c>
      <c r="JQ43" s="164" t="s">
        <v>193</v>
      </c>
      <c r="JR43" s="166"/>
      <c r="JS43" s="166"/>
      <c r="JT43" s="166"/>
      <c r="JU43" s="166"/>
      <c r="JV43" s="166"/>
      <c r="JW43" s="164" t="s">
        <v>193</v>
      </c>
      <c r="JX43" s="164" t="s">
        <v>193</v>
      </c>
      <c r="JY43" s="164">
        <v>187727516</v>
      </c>
      <c r="JZ43" s="164" t="s">
        <v>3672</v>
      </c>
      <c r="KA43" s="164" t="s">
        <v>3673</v>
      </c>
      <c r="KB43" s="164" t="s">
        <v>193</v>
      </c>
      <c r="KC43" s="164" t="s">
        <v>705</v>
      </c>
      <c r="KD43" s="164" t="s">
        <v>706</v>
      </c>
      <c r="KE43" s="164" t="s">
        <v>621</v>
      </c>
      <c r="KF43" s="164" t="s">
        <v>193</v>
      </c>
      <c r="KG43" s="164">
        <v>42</v>
      </c>
    </row>
    <row r="44" spans="1:293" x14ac:dyDescent="0.25">
      <c r="A44" s="164" t="s">
        <v>3674</v>
      </c>
      <c r="B44" s="164" t="s">
        <v>3675</v>
      </c>
      <c r="C44" s="164" t="s">
        <v>3639</v>
      </c>
      <c r="D44" s="164" t="s">
        <v>193</v>
      </c>
      <c r="E44" s="166"/>
      <c r="F44" s="164" t="s">
        <v>193</v>
      </c>
      <c r="G44" s="164" t="s">
        <v>193</v>
      </c>
      <c r="H44" s="164" t="s">
        <v>3639</v>
      </c>
      <c r="I44" s="164" t="s">
        <v>187</v>
      </c>
      <c r="J44" s="164" t="s">
        <v>193</v>
      </c>
      <c r="K44" s="164" t="s">
        <v>188</v>
      </c>
      <c r="L44" s="164" t="s">
        <v>187</v>
      </c>
      <c r="M44" s="164" t="s">
        <v>187</v>
      </c>
      <c r="N44" s="164" t="s">
        <v>189</v>
      </c>
      <c r="O44" s="164" t="s">
        <v>193</v>
      </c>
      <c r="P44" s="164" t="s">
        <v>203</v>
      </c>
      <c r="Q44" s="164" t="s">
        <v>189</v>
      </c>
      <c r="R44" s="164" t="s">
        <v>189</v>
      </c>
      <c r="S44" s="164" t="s">
        <v>123</v>
      </c>
      <c r="T44" s="164" t="s">
        <v>160</v>
      </c>
      <c r="U44" s="164" t="s">
        <v>190</v>
      </c>
      <c r="V44" s="164" t="s">
        <v>160</v>
      </c>
      <c r="W44" s="164" t="s">
        <v>237</v>
      </c>
      <c r="X44" s="164" t="s">
        <v>238</v>
      </c>
      <c r="Y44" s="164" t="s">
        <v>237</v>
      </c>
      <c r="Z44" s="164" t="s">
        <v>637</v>
      </c>
      <c r="AA44" s="164" t="s">
        <v>193</v>
      </c>
      <c r="AB44" s="164" t="s">
        <v>777</v>
      </c>
      <c r="AC44" s="164" t="s">
        <v>637</v>
      </c>
      <c r="AD44" s="164" t="s">
        <v>637</v>
      </c>
      <c r="AE44" s="164" t="s">
        <v>3299</v>
      </c>
      <c r="AF44" s="164" t="s">
        <v>193</v>
      </c>
      <c r="AG44" s="164" t="s">
        <v>3300</v>
      </c>
      <c r="AH44" s="164" t="s">
        <v>3299</v>
      </c>
      <c r="AI44" s="164" t="s">
        <v>3299</v>
      </c>
      <c r="AJ44" s="164" t="s">
        <v>543</v>
      </c>
      <c r="AK44" s="164" t="s">
        <v>495</v>
      </c>
      <c r="AL44" s="164" t="s">
        <v>109</v>
      </c>
      <c r="AM44" s="164" t="s">
        <v>193</v>
      </c>
      <c r="AN44" s="164" t="s">
        <v>109</v>
      </c>
      <c r="AO44" s="164" t="s">
        <v>193</v>
      </c>
      <c r="AP44" s="164" t="s">
        <v>500</v>
      </c>
      <c r="AQ44" s="166"/>
      <c r="AR44" s="166"/>
      <c r="AS44" s="164" t="s">
        <v>497</v>
      </c>
      <c r="AT44" s="164" t="s">
        <v>193</v>
      </c>
      <c r="AU44" s="164" t="s">
        <v>718</v>
      </c>
      <c r="AV44" s="164">
        <v>1</v>
      </c>
      <c r="AW44" s="164">
        <v>1</v>
      </c>
      <c r="AX44" s="164">
        <v>0</v>
      </c>
      <c r="AY44" s="164" t="s">
        <v>110</v>
      </c>
      <c r="AZ44" s="164" t="s">
        <v>503</v>
      </c>
      <c r="BA44" s="164" t="s">
        <v>112</v>
      </c>
      <c r="BB44" s="164">
        <v>1</v>
      </c>
      <c r="BC44" s="164">
        <v>0</v>
      </c>
      <c r="BD44" s="164">
        <v>0</v>
      </c>
      <c r="BE44" s="164">
        <v>0</v>
      </c>
      <c r="BF44" s="164">
        <v>0</v>
      </c>
      <c r="BG44" s="164">
        <v>0</v>
      </c>
      <c r="BH44" s="164">
        <v>0</v>
      </c>
      <c r="BI44" s="164">
        <v>0</v>
      </c>
      <c r="BJ44" s="164">
        <v>0</v>
      </c>
      <c r="BK44" s="164">
        <v>0</v>
      </c>
      <c r="BL44" s="164" t="s">
        <v>193</v>
      </c>
      <c r="BM44" s="164" t="s">
        <v>143</v>
      </c>
      <c r="BN44" s="164" t="s">
        <v>498</v>
      </c>
      <c r="BO44" s="164" t="s">
        <v>514</v>
      </c>
      <c r="BP44" s="164">
        <v>1</v>
      </c>
      <c r="BQ44" s="164">
        <v>1</v>
      </c>
      <c r="BR44" s="164">
        <v>1</v>
      </c>
      <c r="BS44" s="164">
        <v>1</v>
      </c>
      <c r="BT44" s="164">
        <v>0</v>
      </c>
      <c r="BU44" s="164">
        <v>0</v>
      </c>
      <c r="BV44" s="164">
        <v>1</v>
      </c>
      <c r="BW44" s="164">
        <v>0</v>
      </c>
      <c r="BX44" s="164" t="s">
        <v>504</v>
      </c>
      <c r="BY44" s="164">
        <v>250</v>
      </c>
      <c r="BZ44" s="164">
        <v>125</v>
      </c>
      <c r="CA44" s="164" t="s">
        <v>109</v>
      </c>
      <c r="CB44" s="164">
        <v>300</v>
      </c>
      <c r="CC44" s="164">
        <v>115.384615384615</v>
      </c>
      <c r="CD44" s="164" t="s">
        <v>109</v>
      </c>
      <c r="CE44" s="164">
        <v>350</v>
      </c>
      <c r="CF44" s="164">
        <v>152.173913043478</v>
      </c>
      <c r="CG44" s="164" t="s">
        <v>109</v>
      </c>
      <c r="CH44" s="164">
        <v>300</v>
      </c>
      <c r="CI44" s="164">
        <v>103.448275862068</v>
      </c>
      <c r="CJ44" s="164" t="s">
        <v>109</v>
      </c>
      <c r="CK44" s="164" t="s">
        <v>193</v>
      </c>
      <c r="CL44" s="164" t="s">
        <v>193</v>
      </c>
      <c r="CM44" s="164" t="s">
        <v>193</v>
      </c>
      <c r="CN44" s="164" t="s">
        <v>193</v>
      </c>
      <c r="CO44" s="164" t="s">
        <v>193</v>
      </c>
      <c r="CP44" s="164" t="s">
        <v>193</v>
      </c>
      <c r="CQ44" s="164" t="s">
        <v>622</v>
      </c>
      <c r="CR44" s="164" t="s">
        <v>109</v>
      </c>
      <c r="CS44" s="164">
        <v>800</v>
      </c>
      <c r="CT44" s="164" t="s">
        <v>193</v>
      </c>
      <c r="CU44" s="164" t="s">
        <v>193</v>
      </c>
      <c r="CV44" s="164" t="s">
        <v>193</v>
      </c>
      <c r="CW44" s="164" t="s">
        <v>193</v>
      </c>
      <c r="CX44" s="164" t="s">
        <v>193</v>
      </c>
      <c r="CY44" s="164" t="s">
        <v>193</v>
      </c>
      <c r="CZ44" s="164" t="s">
        <v>156</v>
      </c>
      <c r="DA44" s="164">
        <v>800</v>
      </c>
      <c r="DB44" s="164" t="s">
        <v>109</v>
      </c>
      <c r="DC44" s="164" t="s">
        <v>109</v>
      </c>
      <c r="DD44" s="164" t="s">
        <v>116</v>
      </c>
      <c r="DE44" s="164">
        <v>1</v>
      </c>
      <c r="DF44" s="164">
        <v>0</v>
      </c>
      <c r="DG44" s="164">
        <v>0</v>
      </c>
      <c r="DH44" s="164">
        <v>0</v>
      </c>
      <c r="DI44" s="164">
        <v>0</v>
      </c>
      <c r="DJ44" s="164">
        <v>0</v>
      </c>
      <c r="DK44" s="164">
        <v>0</v>
      </c>
      <c r="DL44" s="164">
        <v>0</v>
      </c>
      <c r="DM44" s="164">
        <v>0</v>
      </c>
      <c r="DN44" s="164">
        <v>0</v>
      </c>
      <c r="DO44" s="164">
        <v>0</v>
      </c>
      <c r="DP44" s="164">
        <v>0</v>
      </c>
      <c r="DQ44" s="164">
        <v>0</v>
      </c>
      <c r="DR44" s="164">
        <v>0</v>
      </c>
      <c r="DS44" s="164" t="s">
        <v>193</v>
      </c>
      <c r="DT44" s="164" t="s">
        <v>514</v>
      </c>
      <c r="DU44" s="164">
        <v>1</v>
      </c>
      <c r="DV44" s="164">
        <v>1</v>
      </c>
      <c r="DW44" s="164">
        <v>1</v>
      </c>
      <c r="DX44" s="164">
        <v>1</v>
      </c>
      <c r="DY44" s="164">
        <v>0</v>
      </c>
      <c r="DZ44" s="164">
        <v>0</v>
      </c>
      <c r="EA44" s="164">
        <v>1</v>
      </c>
      <c r="EB44" s="164">
        <v>0</v>
      </c>
      <c r="EC44" s="164" t="s">
        <v>109</v>
      </c>
      <c r="ED44" s="164" t="s">
        <v>114</v>
      </c>
      <c r="EE44" s="164" t="s">
        <v>109</v>
      </c>
      <c r="EF44" s="164" t="s">
        <v>123</v>
      </c>
      <c r="EG44" s="164" t="s">
        <v>797</v>
      </c>
      <c r="EH44" s="164" t="s">
        <v>160</v>
      </c>
      <c r="EI44" s="164" t="s">
        <v>797</v>
      </c>
      <c r="EJ44" s="164" t="s">
        <v>719</v>
      </c>
      <c r="EK44" s="164">
        <v>1</v>
      </c>
      <c r="EL44" s="164">
        <v>1</v>
      </c>
      <c r="EM44" s="164">
        <v>1</v>
      </c>
      <c r="EN44" s="164">
        <v>1</v>
      </c>
      <c r="EO44" s="164">
        <v>1</v>
      </c>
      <c r="EP44" s="164">
        <v>0</v>
      </c>
      <c r="EQ44" s="164">
        <v>1</v>
      </c>
      <c r="ER44" s="164">
        <v>1</v>
      </c>
      <c r="ES44" s="164">
        <v>0</v>
      </c>
      <c r="ET44" s="164" t="s">
        <v>109</v>
      </c>
      <c r="EU44" s="164">
        <v>30</v>
      </c>
      <c r="EV44" s="164">
        <v>30</v>
      </c>
      <c r="EW44" s="164" t="s">
        <v>193</v>
      </c>
      <c r="EX44" s="164" t="s">
        <v>193</v>
      </c>
      <c r="EY44" s="164" t="s">
        <v>193</v>
      </c>
      <c r="EZ44" s="164">
        <v>30</v>
      </c>
      <c r="FA44" s="164" t="s">
        <v>109</v>
      </c>
      <c r="FB44" s="164">
        <v>25</v>
      </c>
      <c r="FC44" s="164" t="s">
        <v>109</v>
      </c>
      <c r="FD44" s="164">
        <v>65</v>
      </c>
      <c r="FE44" s="164" t="s">
        <v>109</v>
      </c>
      <c r="FF44" s="164" t="s">
        <v>193</v>
      </c>
      <c r="FG44" s="164" t="s">
        <v>193</v>
      </c>
      <c r="FH44" s="164" t="s">
        <v>193</v>
      </c>
      <c r="FI44" s="164" t="s">
        <v>193</v>
      </c>
      <c r="FJ44" s="164" t="s">
        <v>193</v>
      </c>
      <c r="FK44" s="164" t="s">
        <v>193</v>
      </c>
      <c r="FL44" s="164" t="s">
        <v>193</v>
      </c>
      <c r="FM44" s="164" t="s">
        <v>193</v>
      </c>
      <c r="FN44" s="164" t="s">
        <v>193</v>
      </c>
      <c r="FO44" s="164" t="s">
        <v>193</v>
      </c>
      <c r="FP44" s="164" t="s">
        <v>193</v>
      </c>
      <c r="FQ44" s="164" t="s">
        <v>109</v>
      </c>
      <c r="FR44" s="164">
        <v>30</v>
      </c>
      <c r="FS44" s="164" t="s">
        <v>193</v>
      </c>
      <c r="FT44" s="164" t="s">
        <v>193</v>
      </c>
      <c r="FU44" s="164">
        <v>30</v>
      </c>
      <c r="FV44" s="164" t="s">
        <v>109</v>
      </c>
      <c r="FW44" s="164" t="s">
        <v>109</v>
      </c>
      <c r="FX44" s="164">
        <v>125</v>
      </c>
      <c r="FY44" s="164" t="s">
        <v>193</v>
      </c>
      <c r="FZ44" s="164" t="s">
        <v>193</v>
      </c>
      <c r="GA44" s="164">
        <v>125</v>
      </c>
      <c r="GB44" s="164" t="s">
        <v>109</v>
      </c>
      <c r="GC44" s="164" t="s">
        <v>109</v>
      </c>
      <c r="GD44" s="164">
        <v>75</v>
      </c>
      <c r="GE44" s="164" t="s">
        <v>193</v>
      </c>
      <c r="GF44" s="164" t="s">
        <v>193</v>
      </c>
      <c r="GG44" s="164" t="s">
        <v>193</v>
      </c>
      <c r="GH44" s="164">
        <v>75</v>
      </c>
      <c r="GI44" s="164" t="s">
        <v>109</v>
      </c>
      <c r="GJ44" s="164" t="s">
        <v>109</v>
      </c>
      <c r="GK44" s="164" t="s">
        <v>193</v>
      </c>
      <c r="GL44" s="164">
        <v>5</v>
      </c>
      <c r="GM44" s="164" t="s">
        <v>193</v>
      </c>
      <c r="GN44" s="164" t="s">
        <v>193</v>
      </c>
      <c r="GO44" s="164" t="s">
        <v>193</v>
      </c>
      <c r="GP44" s="164" t="s">
        <v>193</v>
      </c>
      <c r="GQ44" s="164" t="s">
        <v>193</v>
      </c>
      <c r="GR44" s="164" t="s">
        <v>193</v>
      </c>
      <c r="GS44" s="164" t="s">
        <v>109</v>
      </c>
      <c r="GT44" s="164" t="s">
        <v>156</v>
      </c>
      <c r="GU44" s="164">
        <v>5</v>
      </c>
      <c r="GV44" s="164" t="s">
        <v>114</v>
      </c>
      <c r="GW44" s="164" t="s">
        <v>193</v>
      </c>
      <c r="GX44" s="164" t="s">
        <v>193</v>
      </c>
      <c r="GY44" s="164" t="s">
        <v>193</v>
      </c>
      <c r="GZ44" s="164" t="s">
        <v>193</v>
      </c>
      <c r="HA44" s="164" t="s">
        <v>193</v>
      </c>
      <c r="HB44" s="164" t="s">
        <v>193</v>
      </c>
      <c r="HC44" s="164" t="s">
        <v>193</v>
      </c>
      <c r="HD44" s="164" t="s">
        <v>193</v>
      </c>
      <c r="HE44" s="164" t="s">
        <v>193</v>
      </c>
      <c r="HF44" s="164" t="s">
        <v>193</v>
      </c>
      <c r="HG44" s="164" t="s">
        <v>193</v>
      </c>
      <c r="HH44" s="164" t="s">
        <v>193</v>
      </c>
      <c r="HI44" s="164" t="s">
        <v>193</v>
      </c>
      <c r="HJ44" s="164" t="s">
        <v>193</v>
      </c>
      <c r="HK44" s="164" t="s">
        <v>193</v>
      </c>
      <c r="HL44" s="164" t="s">
        <v>193</v>
      </c>
      <c r="HM44" s="164" t="s">
        <v>193</v>
      </c>
      <c r="HN44" s="164" t="s">
        <v>193</v>
      </c>
      <c r="HO44" s="164" t="s">
        <v>193</v>
      </c>
      <c r="HP44" s="164" t="s">
        <v>193</v>
      </c>
      <c r="HQ44" s="164" t="s">
        <v>193</v>
      </c>
      <c r="HR44" s="164" t="s">
        <v>193</v>
      </c>
      <c r="HS44" s="164" t="s">
        <v>193</v>
      </c>
      <c r="HT44" s="164" t="s">
        <v>193</v>
      </c>
      <c r="HU44" s="164" t="s">
        <v>193</v>
      </c>
      <c r="HV44" s="164" t="s">
        <v>109</v>
      </c>
      <c r="HW44" s="164" t="s">
        <v>114</v>
      </c>
      <c r="HX44" s="164" t="s">
        <v>109</v>
      </c>
      <c r="HY44" s="164" t="s">
        <v>123</v>
      </c>
      <c r="HZ44" s="164" t="s">
        <v>797</v>
      </c>
      <c r="IA44" s="164" t="s">
        <v>160</v>
      </c>
      <c r="IB44" s="164" t="s">
        <v>797</v>
      </c>
      <c r="IC44" s="164" t="s">
        <v>193</v>
      </c>
      <c r="ID44" s="164" t="s">
        <v>193</v>
      </c>
      <c r="IE44" s="164" t="s">
        <v>193</v>
      </c>
      <c r="IF44" s="164" t="s">
        <v>193</v>
      </c>
      <c r="IG44" s="164" t="s">
        <v>193</v>
      </c>
      <c r="IH44" s="164" t="s">
        <v>193</v>
      </c>
      <c r="II44" s="164" t="s">
        <v>193</v>
      </c>
      <c r="IJ44" s="164" t="s">
        <v>193</v>
      </c>
      <c r="IK44" s="164" t="s">
        <v>193</v>
      </c>
      <c r="IL44" s="164" t="s">
        <v>193</v>
      </c>
      <c r="IM44" s="164" t="s">
        <v>193</v>
      </c>
      <c r="IN44" s="164" t="s">
        <v>193</v>
      </c>
      <c r="IO44" s="164" t="s">
        <v>193</v>
      </c>
      <c r="IP44" s="164" t="s">
        <v>193</v>
      </c>
      <c r="IQ44" s="164" t="s">
        <v>193</v>
      </c>
      <c r="IR44" s="164" t="s">
        <v>193</v>
      </c>
      <c r="IS44" s="164" t="s">
        <v>193</v>
      </c>
      <c r="IT44" s="164" t="s">
        <v>193</v>
      </c>
      <c r="IU44" s="164" t="s">
        <v>193</v>
      </c>
      <c r="IV44" s="164" t="s">
        <v>193</v>
      </c>
      <c r="IW44" s="164" t="s">
        <v>193</v>
      </c>
      <c r="IX44" s="164" t="s">
        <v>193</v>
      </c>
      <c r="IY44" s="164" t="s">
        <v>193</v>
      </c>
      <c r="IZ44" s="164" t="s">
        <v>193</v>
      </c>
      <c r="JA44" s="164" t="s">
        <v>193</v>
      </c>
      <c r="JB44" s="164" t="s">
        <v>193</v>
      </c>
      <c r="JC44" s="164" t="s">
        <v>193</v>
      </c>
      <c r="JD44" s="164" t="s">
        <v>193</v>
      </c>
      <c r="JE44" s="164" t="s">
        <v>193</v>
      </c>
      <c r="JF44" s="164" t="s">
        <v>193</v>
      </c>
      <c r="JG44" s="164" t="s">
        <v>193</v>
      </c>
      <c r="JH44" s="164" t="s">
        <v>193</v>
      </c>
      <c r="JI44" s="164" t="s">
        <v>193</v>
      </c>
      <c r="JJ44" s="164" t="s">
        <v>193</v>
      </c>
      <c r="JK44" s="164" t="s">
        <v>193</v>
      </c>
      <c r="JL44" s="164" t="s">
        <v>193</v>
      </c>
      <c r="JM44" s="164" t="s">
        <v>193</v>
      </c>
      <c r="JN44" s="164" t="s">
        <v>193</v>
      </c>
      <c r="JO44" s="164" t="s">
        <v>193</v>
      </c>
      <c r="JP44" s="164" t="s">
        <v>193</v>
      </c>
      <c r="JQ44" s="164" t="s">
        <v>193</v>
      </c>
      <c r="JR44" s="166"/>
      <c r="JS44" s="166"/>
      <c r="JT44" s="166"/>
      <c r="JU44" s="166"/>
      <c r="JV44" s="166"/>
      <c r="JW44" s="164" t="s">
        <v>193</v>
      </c>
      <c r="JX44" s="164" t="s">
        <v>193</v>
      </c>
      <c r="JY44" s="164">
        <v>187727593</v>
      </c>
      <c r="JZ44" s="164" t="s">
        <v>3676</v>
      </c>
      <c r="KA44" s="164" t="s">
        <v>3677</v>
      </c>
      <c r="KB44" s="164" t="s">
        <v>193</v>
      </c>
      <c r="KC44" s="164" t="s">
        <v>705</v>
      </c>
      <c r="KD44" s="164" t="s">
        <v>706</v>
      </c>
      <c r="KE44" s="164" t="s">
        <v>621</v>
      </c>
      <c r="KF44" s="164" t="s">
        <v>193</v>
      </c>
      <c r="KG44" s="164">
        <v>43</v>
      </c>
    </row>
    <row r="45" spans="1:293" x14ac:dyDescent="0.25">
      <c r="A45" s="164" t="s">
        <v>3678</v>
      </c>
      <c r="B45" s="164" t="s">
        <v>3679</v>
      </c>
      <c r="C45" s="164" t="s">
        <v>3548</v>
      </c>
      <c r="D45" s="164" t="s">
        <v>193</v>
      </c>
      <c r="E45" s="166"/>
      <c r="F45" s="164" t="s">
        <v>193</v>
      </c>
      <c r="G45" s="164" t="s">
        <v>193</v>
      </c>
      <c r="H45" s="164" t="s">
        <v>3548</v>
      </c>
      <c r="I45" s="164" t="s">
        <v>831</v>
      </c>
      <c r="J45" s="164" t="s">
        <v>193</v>
      </c>
      <c r="K45" s="164" t="s">
        <v>832</v>
      </c>
      <c r="L45" s="164" t="s">
        <v>831</v>
      </c>
      <c r="M45" s="164" t="s">
        <v>831</v>
      </c>
      <c r="N45" s="164" t="s">
        <v>3680</v>
      </c>
      <c r="O45" s="164" t="s">
        <v>193</v>
      </c>
      <c r="P45" s="164" t="s">
        <v>3681</v>
      </c>
      <c r="Q45" s="164" t="s">
        <v>3680</v>
      </c>
      <c r="R45" s="164" t="s">
        <v>3680</v>
      </c>
      <c r="S45" s="164" t="s">
        <v>176</v>
      </c>
      <c r="T45" s="164" t="s">
        <v>224</v>
      </c>
      <c r="U45" s="164" t="s">
        <v>212</v>
      </c>
      <c r="V45" s="164" t="s">
        <v>224</v>
      </c>
      <c r="W45" s="164" t="s">
        <v>246</v>
      </c>
      <c r="X45" s="164" t="s">
        <v>245</v>
      </c>
      <c r="Y45" s="164" t="s">
        <v>246</v>
      </c>
      <c r="Z45" s="164" t="s">
        <v>833</v>
      </c>
      <c r="AA45" s="164" t="s">
        <v>193</v>
      </c>
      <c r="AB45" s="164" t="s">
        <v>834</v>
      </c>
      <c r="AC45" s="164" t="s">
        <v>833</v>
      </c>
      <c r="AD45" s="164" t="s">
        <v>833</v>
      </c>
      <c r="AE45" s="164" t="s">
        <v>835</v>
      </c>
      <c r="AF45" s="164" t="s">
        <v>193</v>
      </c>
      <c r="AG45" s="164" t="s">
        <v>836</v>
      </c>
      <c r="AH45" s="164" t="s">
        <v>835</v>
      </c>
      <c r="AI45" s="164" t="s">
        <v>835</v>
      </c>
      <c r="AJ45" s="164" t="s">
        <v>494</v>
      </c>
      <c r="AK45" s="164" t="s">
        <v>495</v>
      </c>
      <c r="AL45" s="164" t="s">
        <v>109</v>
      </c>
      <c r="AM45" s="164" t="s">
        <v>193</v>
      </c>
      <c r="AN45" s="164" t="s">
        <v>109</v>
      </c>
      <c r="AO45" s="164" t="s">
        <v>193</v>
      </c>
      <c r="AP45" s="164" t="s">
        <v>496</v>
      </c>
      <c r="AQ45" s="166"/>
      <c r="AR45" s="166"/>
      <c r="AS45" s="164" t="s">
        <v>497</v>
      </c>
      <c r="AT45" s="164" t="s">
        <v>193</v>
      </c>
      <c r="AU45" s="164" t="s">
        <v>111</v>
      </c>
      <c r="AV45" s="164">
        <v>1</v>
      </c>
      <c r="AW45" s="164">
        <v>0</v>
      </c>
      <c r="AX45" s="164">
        <v>0</v>
      </c>
      <c r="AY45" s="164" t="s">
        <v>110</v>
      </c>
      <c r="AZ45" s="164" t="s">
        <v>503</v>
      </c>
      <c r="BA45" s="164" t="s">
        <v>112</v>
      </c>
      <c r="BB45" s="164">
        <v>1</v>
      </c>
      <c r="BC45" s="164">
        <v>0</v>
      </c>
      <c r="BD45" s="164">
        <v>0</v>
      </c>
      <c r="BE45" s="164">
        <v>0</v>
      </c>
      <c r="BF45" s="164">
        <v>0</v>
      </c>
      <c r="BG45" s="164">
        <v>0</v>
      </c>
      <c r="BH45" s="164">
        <v>0</v>
      </c>
      <c r="BI45" s="164">
        <v>0</v>
      </c>
      <c r="BJ45" s="164">
        <v>0</v>
      </c>
      <c r="BK45" s="164">
        <v>0</v>
      </c>
      <c r="BL45" s="164" t="s">
        <v>193</v>
      </c>
      <c r="BM45" s="164" t="s">
        <v>128</v>
      </c>
      <c r="BN45" s="164" t="s">
        <v>498</v>
      </c>
      <c r="BO45" s="164" t="s">
        <v>3682</v>
      </c>
      <c r="BP45" s="164">
        <v>1</v>
      </c>
      <c r="BQ45" s="164">
        <v>1</v>
      </c>
      <c r="BR45" s="164">
        <v>1</v>
      </c>
      <c r="BS45" s="164">
        <v>1</v>
      </c>
      <c r="BT45" s="164">
        <v>1</v>
      </c>
      <c r="BU45" s="164">
        <v>1</v>
      </c>
      <c r="BV45" s="164">
        <v>1</v>
      </c>
      <c r="BW45" s="164">
        <v>0</v>
      </c>
      <c r="BX45" s="164" t="s">
        <v>504</v>
      </c>
      <c r="BY45" s="164">
        <v>312</v>
      </c>
      <c r="BZ45" s="164">
        <v>156</v>
      </c>
      <c r="CA45" s="164" t="s">
        <v>109</v>
      </c>
      <c r="CB45" s="164">
        <v>300</v>
      </c>
      <c r="CC45" s="164">
        <v>115.384615384615</v>
      </c>
      <c r="CD45" s="164" t="s">
        <v>109</v>
      </c>
      <c r="CE45" s="164">
        <v>210</v>
      </c>
      <c r="CF45" s="164">
        <v>91.3</v>
      </c>
      <c r="CG45" s="164" t="s">
        <v>109</v>
      </c>
      <c r="CH45" s="164">
        <v>220</v>
      </c>
      <c r="CI45" s="164">
        <v>75.862068965517196</v>
      </c>
      <c r="CJ45" s="164" t="s">
        <v>109</v>
      </c>
      <c r="CK45" s="164">
        <v>525</v>
      </c>
      <c r="CL45" s="164">
        <v>218.75</v>
      </c>
      <c r="CM45" s="164" t="s">
        <v>109</v>
      </c>
      <c r="CN45" s="164">
        <v>525</v>
      </c>
      <c r="CO45" s="164">
        <v>218.75</v>
      </c>
      <c r="CP45" s="164" t="s">
        <v>109</v>
      </c>
      <c r="CQ45" s="164" t="s">
        <v>622</v>
      </c>
      <c r="CR45" s="164" t="s">
        <v>109</v>
      </c>
      <c r="CS45" s="164">
        <v>900</v>
      </c>
      <c r="CT45" s="164" t="s">
        <v>193</v>
      </c>
      <c r="CU45" s="164" t="s">
        <v>193</v>
      </c>
      <c r="CV45" s="164" t="s">
        <v>193</v>
      </c>
      <c r="CW45" s="164" t="s">
        <v>193</v>
      </c>
      <c r="CX45" s="164" t="s">
        <v>193</v>
      </c>
      <c r="CY45" s="164" t="s">
        <v>193</v>
      </c>
      <c r="CZ45" s="164" t="s">
        <v>156</v>
      </c>
      <c r="DA45" s="164">
        <v>900</v>
      </c>
      <c r="DB45" s="164" t="s">
        <v>109</v>
      </c>
      <c r="DC45" s="164" t="s">
        <v>109</v>
      </c>
      <c r="DD45" s="164" t="s">
        <v>116</v>
      </c>
      <c r="DE45" s="164">
        <v>1</v>
      </c>
      <c r="DF45" s="164">
        <v>0</v>
      </c>
      <c r="DG45" s="164">
        <v>0</v>
      </c>
      <c r="DH45" s="164">
        <v>0</v>
      </c>
      <c r="DI45" s="164">
        <v>0</v>
      </c>
      <c r="DJ45" s="164">
        <v>0</v>
      </c>
      <c r="DK45" s="164">
        <v>0</v>
      </c>
      <c r="DL45" s="164">
        <v>0</v>
      </c>
      <c r="DM45" s="164">
        <v>0</v>
      </c>
      <c r="DN45" s="164">
        <v>0</v>
      </c>
      <c r="DO45" s="164">
        <v>0</v>
      </c>
      <c r="DP45" s="164">
        <v>0</v>
      </c>
      <c r="DQ45" s="164">
        <v>0</v>
      </c>
      <c r="DR45" s="164">
        <v>0</v>
      </c>
      <c r="DS45" s="164" t="s">
        <v>193</v>
      </c>
      <c r="DT45" s="164" t="s">
        <v>3683</v>
      </c>
      <c r="DU45" s="164">
        <v>0</v>
      </c>
      <c r="DV45" s="164">
        <v>1</v>
      </c>
      <c r="DW45" s="164">
        <v>1</v>
      </c>
      <c r="DX45" s="164">
        <v>1</v>
      </c>
      <c r="DY45" s="164">
        <v>0</v>
      </c>
      <c r="DZ45" s="164">
        <v>0</v>
      </c>
      <c r="EA45" s="164">
        <v>0</v>
      </c>
      <c r="EB45" s="164">
        <v>0</v>
      </c>
      <c r="EC45" s="164" t="s">
        <v>109</v>
      </c>
      <c r="ED45" s="164" t="s">
        <v>114</v>
      </c>
      <c r="EE45" s="164" t="s">
        <v>109</v>
      </c>
      <c r="EF45" s="164" t="s">
        <v>123</v>
      </c>
      <c r="EG45" s="164" t="s">
        <v>793</v>
      </c>
      <c r="EH45" s="164" t="s">
        <v>1800</v>
      </c>
      <c r="EI45" s="164" t="s">
        <v>793</v>
      </c>
      <c r="EJ45" s="164" t="s">
        <v>193</v>
      </c>
      <c r="EK45" s="164" t="s">
        <v>193</v>
      </c>
      <c r="EL45" s="164" t="s">
        <v>193</v>
      </c>
      <c r="EM45" s="164" t="s">
        <v>193</v>
      </c>
      <c r="EN45" s="164" t="s">
        <v>193</v>
      </c>
      <c r="EO45" s="164" t="s">
        <v>193</v>
      </c>
      <c r="EP45" s="164" t="s">
        <v>193</v>
      </c>
      <c r="EQ45" s="164" t="s">
        <v>193</v>
      </c>
      <c r="ER45" s="164" t="s">
        <v>193</v>
      </c>
      <c r="ES45" s="164" t="s">
        <v>193</v>
      </c>
      <c r="ET45" s="164" t="s">
        <v>193</v>
      </c>
      <c r="EU45" s="164" t="s">
        <v>193</v>
      </c>
      <c r="EV45" s="164" t="s">
        <v>193</v>
      </c>
      <c r="EW45" s="164" t="s">
        <v>193</v>
      </c>
      <c r="EX45" s="164" t="s">
        <v>193</v>
      </c>
      <c r="EY45" s="164" t="s">
        <v>193</v>
      </c>
      <c r="EZ45" s="164" t="s">
        <v>193</v>
      </c>
      <c r="FA45" s="164" t="s">
        <v>193</v>
      </c>
      <c r="FB45" s="164" t="s">
        <v>193</v>
      </c>
      <c r="FC45" s="164" t="s">
        <v>193</v>
      </c>
      <c r="FD45" s="164" t="s">
        <v>193</v>
      </c>
      <c r="FE45" s="164" t="s">
        <v>193</v>
      </c>
      <c r="FF45" s="164" t="s">
        <v>193</v>
      </c>
      <c r="FG45" s="164" t="s">
        <v>193</v>
      </c>
      <c r="FH45" s="164" t="s">
        <v>193</v>
      </c>
      <c r="FI45" s="164" t="s">
        <v>193</v>
      </c>
      <c r="FJ45" s="164" t="s">
        <v>193</v>
      </c>
      <c r="FK45" s="164" t="s">
        <v>193</v>
      </c>
      <c r="FL45" s="164" t="s">
        <v>193</v>
      </c>
      <c r="FM45" s="164" t="s">
        <v>193</v>
      </c>
      <c r="FN45" s="164" t="s">
        <v>193</v>
      </c>
      <c r="FO45" s="164" t="s">
        <v>193</v>
      </c>
      <c r="FP45" s="164" t="s">
        <v>193</v>
      </c>
      <c r="FQ45" s="164" t="s">
        <v>193</v>
      </c>
      <c r="FR45" s="164" t="s">
        <v>193</v>
      </c>
      <c r="FS45" s="164" t="s">
        <v>193</v>
      </c>
      <c r="FT45" s="164" t="s">
        <v>193</v>
      </c>
      <c r="FU45" s="164" t="s">
        <v>193</v>
      </c>
      <c r="FV45" s="164" t="s">
        <v>193</v>
      </c>
      <c r="FW45" s="164" t="s">
        <v>193</v>
      </c>
      <c r="FX45" s="164" t="s">
        <v>193</v>
      </c>
      <c r="FY45" s="164" t="s">
        <v>193</v>
      </c>
      <c r="FZ45" s="164" t="s">
        <v>193</v>
      </c>
      <c r="GA45" s="164" t="s">
        <v>193</v>
      </c>
      <c r="GB45" s="164" t="s">
        <v>193</v>
      </c>
      <c r="GC45" s="164" t="s">
        <v>193</v>
      </c>
      <c r="GD45" s="164" t="s">
        <v>193</v>
      </c>
      <c r="GE45" s="164" t="s">
        <v>193</v>
      </c>
      <c r="GF45" s="164" t="s">
        <v>193</v>
      </c>
      <c r="GG45" s="164" t="s">
        <v>193</v>
      </c>
      <c r="GH45" s="164" t="s">
        <v>193</v>
      </c>
      <c r="GI45" s="164" t="s">
        <v>193</v>
      </c>
      <c r="GJ45" s="164" t="s">
        <v>193</v>
      </c>
      <c r="GK45" s="164" t="s">
        <v>193</v>
      </c>
      <c r="GL45" s="164" t="s">
        <v>193</v>
      </c>
      <c r="GM45" s="164" t="s">
        <v>193</v>
      </c>
      <c r="GN45" s="164" t="s">
        <v>193</v>
      </c>
      <c r="GO45" s="164" t="s">
        <v>193</v>
      </c>
      <c r="GP45" s="164" t="s">
        <v>193</v>
      </c>
      <c r="GQ45" s="164" t="s">
        <v>193</v>
      </c>
      <c r="GR45" s="164" t="s">
        <v>193</v>
      </c>
      <c r="GS45" s="164" t="s">
        <v>193</v>
      </c>
      <c r="GT45" s="164" t="s">
        <v>193</v>
      </c>
      <c r="GU45" s="164" t="s">
        <v>193</v>
      </c>
      <c r="GV45" s="164" t="s">
        <v>193</v>
      </c>
      <c r="GW45" s="164" t="s">
        <v>193</v>
      </c>
      <c r="GX45" s="164" t="s">
        <v>193</v>
      </c>
      <c r="GY45" s="164" t="s">
        <v>193</v>
      </c>
      <c r="GZ45" s="164" t="s">
        <v>193</v>
      </c>
      <c r="HA45" s="164" t="s">
        <v>193</v>
      </c>
      <c r="HB45" s="164" t="s">
        <v>193</v>
      </c>
      <c r="HC45" s="164" t="s">
        <v>193</v>
      </c>
      <c r="HD45" s="164" t="s">
        <v>193</v>
      </c>
      <c r="HE45" s="164" t="s">
        <v>193</v>
      </c>
      <c r="HF45" s="164" t="s">
        <v>193</v>
      </c>
      <c r="HG45" s="164" t="s">
        <v>193</v>
      </c>
      <c r="HH45" s="164" t="s">
        <v>193</v>
      </c>
      <c r="HI45" s="164" t="s">
        <v>193</v>
      </c>
      <c r="HJ45" s="164" t="s">
        <v>193</v>
      </c>
      <c r="HK45" s="164" t="s">
        <v>193</v>
      </c>
      <c r="HL45" s="164" t="s">
        <v>193</v>
      </c>
      <c r="HM45" s="164" t="s">
        <v>193</v>
      </c>
      <c r="HN45" s="164" t="s">
        <v>193</v>
      </c>
      <c r="HO45" s="164" t="s">
        <v>193</v>
      </c>
      <c r="HP45" s="164" t="s">
        <v>193</v>
      </c>
      <c r="HQ45" s="164" t="s">
        <v>193</v>
      </c>
      <c r="HR45" s="164" t="s">
        <v>193</v>
      </c>
      <c r="HS45" s="164" t="s">
        <v>193</v>
      </c>
      <c r="HT45" s="164" t="s">
        <v>193</v>
      </c>
      <c r="HU45" s="164" t="s">
        <v>193</v>
      </c>
      <c r="HV45" s="164" t="s">
        <v>193</v>
      </c>
      <c r="HW45" s="164" t="s">
        <v>193</v>
      </c>
      <c r="HX45" s="164" t="s">
        <v>193</v>
      </c>
      <c r="HY45" s="164" t="s">
        <v>193</v>
      </c>
      <c r="HZ45" s="164" t="s">
        <v>193</v>
      </c>
      <c r="IA45" s="164" t="s">
        <v>193</v>
      </c>
      <c r="IB45" s="164" t="s">
        <v>193</v>
      </c>
      <c r="IC45" s="164" t="s">
        <v>193</v>
      </c>
      <c r="ID45" s="164" t="s">
        <v>193</v>
      </c>
      <c r="IE45" s="164" t="s">
        <v>193</v>
      </c>
      <c r="IF45" s="164" t="s">
        <v>193</v>
      </c>
      <c r="IG45" s="164" t="s">
        <v>193</v>
      </c>
      <c r="IH45" s="164" t="s">
        <v>193</v>
      </c>
      <c r="II45" s="164" t="s">
        <v>193</v>
      </c>
      <c r="IJ45" s="164" t="s">
        <v>193</v>
      </c>
      <c r="IK45" s="164" t="s">
        <v>193</v>
      </c>
      <c r="IL45" s="164" t="s">
        <v>193</v>
      </c>
      <c r="IM45" s="164" t="s">
        <v>193</v>
      </c>
      <c r="IN45" s="164" t="s">
        <v>193</v>
      </c>
      <c r="IO45" s="164" t="s">
        <v>193</v>
      </c>
      <c r="IP45" s="164" t="s">
        <v>193</v>
      </c>
      <c r="IQ45" s="164" t="s">
        <v>193</v>
      </c>
      <c r="IR45" s="164" t="s">
        <v>193</v>
      </c>
      <c r="IS45" s="164" t="s">
        <v>193</v>
      </c>
      <c r="IT45" s="164" t="s">
        <v>193</v>
      </c>
      <c r="IU45" s="164" t="s">
        <v>193</v>
      </c>
      <c r="IV45" s="164" t="s">
        <v>193</v>
      </c>
      <c r="IW45" s="164" t="s">
        <v>193</v>
      </c>
      <c r="IX45" s="164" t="s">
        <v>193</v>
      </c>
      <c r="IY45" s="164" t="s">
        <v>193</v>
      </c>
      <c r="IZ45" s="164" t="s">
        <v>193</v>
      </c>
      <c r="JA45" s="164" t="s">
        <v>193</v>
      </c>
      <c r="JB45" s="164" t="s">
        <v>193</v>
      </c>
      <c r="JC45" s="164" t="s">
        <v>193</v>
      </c>
      <c r="JD45" s="164" t="s">
        <v>193</v>
      </c>
      <c r="JE45" s="164" t="s">
        <v>193</v>
      </c>
      <c r="JF45" s="164" t="s">
        <v>193</v>
      </c>
      <c r="JG45" s="164" t="s">
        <v>193</v>
      </c>
      <c r="JH45" s="164" t="s">
        <v>193</v>
      </c>
      <c r="JI45" s="164" t="s">
        <v>193</v>
      </c>
      <c r="JJ45" s="164" t="s">
        <v>193</v>
      </c>
      <c r="JK45" s="164" t="s">
        <v>193</v>
      </c>
      <c r="JL45" s="164" t="s">
        <v>193</v>
      </c>
      <c r="JM45" s="164" t="s">
        <v>193</v>
      </c>
      <c r="JN45" s="164" t="s">
        <v>193</v>
      </c>
      <c r="JO45" s="164" t="s">
        <v>193</v>
      </c>
      <c r="JP45" s="164" t="s">
        <v>193</v>
      </c>
      <c r="JQ45" s="164" t="s">
        <v>193</v>
      </c>
      <c r="JR45" s="166"/>
      <c r="JS45" s="166"/>
      <c r="JT45" s="166"/>
      <c r="JU45" s="166"/>
      <c r="JV45" s="166"/>
      <c r="JW45" s="164" t="s">
        <v>3684</v>
      </c>
      <c r="JX45" s="164" t="s">
        <v>193</v>
      </c>
      <c r="JY45" s="164">
        <v>188082418</v>
      </c>
      <c r="JZ45" s="164" t="s">
        <v>3685</v>
      </c>
      <c r="KA45" s="164" t="s">
        <v>3686</v>
      </c>
      <c r="KB45" s="164" t="s">
        <v>193</v>
      </c>
      <c r="KC45" s="164" t="s">
        <v>705</v>
      </c>
      <c r="KD45" s="164" t="s">
        <v>706</v>
      </c>
      <c r="KE45" s="164" t="s">
        <v>621</v>
      </c>
      <c r="KF45" s="164" t="s">
        <v>193</v>
      </c>
      <c r="KG45" s="164">
        <v>44</v>
      </c>
    </row>
    <row r="46" spans="1:293" x14ac:dyDescent="0.25">
      <c r="A46" s="164" t="s">
        <v>3687</v>
      </c>
      <c r="B46" s="164" t="s">
        <v>3688</v>
      </c>
      <c r="C46" s="164" t="s">
        <v>3548</v>
      </c>
      <c r="D46" s="164" t="s">
        <v>193</v>
      </c>
      <c r="E46" s="166"/>
      <c r="F46" s="164" t="s">
        <v>193</v>
      </c>
      <c r="G46" s="164" t="s">
        <v>193</v>
      </c>
      <c r="H46" s="164" t="s">
        <v>3548</v>
      </c>
      <c r="I46" s="164" t="s">
        <v>831</v>
      </c>
      <c r="J46" s="164" t="s">
        <v>193</v>
      </c>
      <c r="K46" s="164" t="s">
        <v>832</v>
      </c>
      <c r="L46" s="164" t="s">
        <v>831</v>
      </c>
      <c r="M46" s="164" t="s">
        <v>831</v>
      </c>
      <c r="N46" s="164" t="s">
        <v>3680</v>
      </c>
      <c r="O46" s="164" t="s">
        <v>193</v>
      </c>
      <c r="P46" s="164" t="s">
        <v>3681</v>
      </c>
      <c r="Q46" s="164" t="s">
        <v>3680</v>
      </c>
      <c r="R46" s="164" t="s">
        <v>3680</v>
      </c>
      <c r="S46" s="164" t="s">
        <v>176</v>
      </c>
      <c r="T46" s="164" t="s">
        <v>224</v>
      </c>
      <c r="U46" s="164" t="s">
        <v>212</v>
      </c>
      <c r="V46" s="164" t="s">
        <v>224</v>
      </c>
      <c r="W46" s="164" t="s">
        <v>246</v>
      </c>
      <c r="X46" s="164" t="s">
        <v>245</v>
      </c>
      <c r="Y46" s="164" t="s">
        <v>246</v>
      </c>
      <c r="Z46" s="164" t="s">
        <v>833</v>
      </c>
      <c r="AA46" s="164" t="s">
        <v>193</v>
      </c>
      <c r="AB46" s="164" t="s">
        <v>834</v>
      </c>
      <c r="AC46" s="164" t="s">
        <v>833</v>
      </c>
      <c r="AD46" s="164" t="s">
        <v>833</v>
      </c>
      <c r="AE46" s="164" t="s">
        <v>835</v>
      </c>
      <c r="AF46" s="164" t="s">
        <v>193</v>
      </c>
      <c r="AG46" s="164" t="s">
        <v>836</v>
      </c>
      <c r="AH46" s="164" t="s">
        <v>835</v>
      </c>
      <c r="AI46" s="164" t="s">
        <v>835</v>
      </c>
      <c r="AJ46" s="164" t="s">
        <v>494</v>
      </c>
      <c r="AK46" s="164" t="s">
        <v>511</v>
      </c>
      <c r="AL46" s="164" t="s">
        <v>109</v>
      </c>
      <c r="AM46" s="164" t="s">
        <v>193</v>
      </c>
      <c r="AN46" s="164" t="s">
        <v>109</v>
      </c>
      <c r="AO46" s="164" t="s">
        <v>193</v>
      </c>
      <c r="AP46" s="164" t="s">
        <v>496</v>
      </c>
      <c r="AQ46" s="166"/>
      <c r="AR46" s="166"/>
      <c r="AS46" s="164" t="s">
        <v>193</v>
      </c>
      <c r="AT46" s="164" t="s">
        <v>193</v>
      </c>
      <c r="AU46" s="164" t="s">
        <v>193</v>
      </c>
      <c r="AV46" s="164" t="s">
        <v>193</v>
      </c>
      <c r="AW46" s="164" t="s">
        <v>193</v>
      </c>
      <c r="AX46" s="164" t="s">
        <v>193</v>
      </c>
      <c r="AY46" s="164" t="s">
        <v>193</v>
      </c>
      <c r="AZ46" s="164" t="s">
        <v>193</v>
      </c>
      <c r="BA46" s="164" t="s">
        <v>193</v>
      </c>
      <c r="BB46" s="164" t="s">
        <v>193</v>
      </c>
      <c r="BC46" s="164" t="s">
        <v>193</v>
      </c>
      <c r="BD46" s="164" t="s">
        <v>193</v>
      </c>
      <c r="BE46" s="164" t="s">
        <v>193</v>
      </c>
      <c r="BF46" s="164" t="s">
        <v>193</v>
      </c>
      <c r="BG46" s="164" t="s">
        <v>193</v>
      </c>
      <c r="BH46" s="164" t="s">
        <v>193</v>
      </c>
      <c r="BI46" s="164" t="s">
        <v>193</v>
      </c>
      <c r="BJ46" s="164" t="s">
        <v>193</v>
      </c>
      <c r="BK46" s="164" t="s">
        <v>193</v>
      </c>
      <c r="BL46" s="164" t="s">
        <v>193</v>
      </c>
      <c r="BM46" s="164" t="s">
        <v>193</v>
      </c>
      <c r="BN46" s="164" t="s">
        <v>193</v>
      </c>
      <c r="BO46" s="164" t="s">
        <v>193</v>
      </c>
      <c r="BP46" s="164" t="s">
        <v>193</v>
      </c>
      <c r="BQ46" s="164" t="s">
        <v>193</v>
      </c>
      <c r="BR46" s="164" t="s">
        <v>193</v>
      </c>
      <c r="BS46" s="164" t="s">
        <v>193</v>
      </c>
      <c r="BT46" s="164" t="s">
        <v>193</v>
      </c>
      <c r="BU46" s="164" t="s">
        <v>193</v>
      </c>
      <c r="BV46" s="164" t="s">
        <v>193</v>
      </c>
      <c r="BW46" s="164" t="s">
        <v>193</v>
      </c>
      <c r="BX46" s="164" t="s">
        <v>193</v>
      </c>
      <c r="BY46" s="164" t="s">
        <v>193</v>
      </c>
      <c r="BZ46" s="164" t="s">
        <v>193</v>
      </c>
      <c r="CA46" s="164" t="s">
        <v>193</v>
      </c>
      <c r="CB46" s="164" t="s">
        <v>193</v>
      </c>
      <c r="CC46" s="164" t="s">
        <v>193</v>
      </c>
      <c r="CD46" s="164" t="s">
        <v>193</v>
      </c>
      <c r="CE46" s="164" t="s">
        <v>193</v>
      </c>
      <c r="CF46" s="164" t="s">
        <v>193</v>
      </c>
      <c r="CG46" s="164" t="s">
        <v>193</v>
      </c>
      <c r="CH46" s="164" t="s">
        <v>193</v>
      </c>
      <c r="CI46" s="164" t="s">
        <v>193</v>
      </c>
      <c r="CJ46" s="164" t="s">
        <v>193</v>
      </c>
      <c r="CK46" s="164" t="s">
        <v>193</v>
      </c>
      <c r="CL46" s="164" t="s">
        <v>193</v>
      </c>
      <c r="CM46" s="164" t="s">
        <v>193</v>
      </c>
      <c r="CN46" s="164" t="s">
        <v>193</v>
      </c>
      <c r="CO46" s="164" t="s">
        <v>193</v>
      </c>
      <c r="CP46" s="164" t="s">
        <v>193</v>
      </c>
      <c r="CQ46" s="164" t="s">
        <v>193</v>
      </c>
      <c r="CR46" s="164" t="s">
        <v>193</v>
      </c>
      <c r="CS46" s="164" t="s">
        <v>193</v>
      </c>
      <c r="CT46" s="164" t="s">
        <v>193</v>
      </c>
      <c r="CU46" s="164" t="s">
        <v>193</v>
      </c>
      <c r="CV46" s="164" t="s">
        <v>193</v>
      </c>
      <c r="CW46" s="164" t="s">
        <v>193</v>
      </c>
      <c r="CX46" s="164" t="s">
        <v>193</v>
      </c>
      <c r="CY46" s="164" t="s">
        <v>193</v>
      </c>
      <c r="CZ46" s="164" t="s">
        <v>193</v>
      </c>
      <c r="DA46" s="164" t="s">
        <v>193</v>
      </c>
      <c r="DB46" s="164" t="s">
        <v>193</v>
      </c>
      <c r="DC46" s="164" t="s">
        <v>193</v>
      </c>
      <c r="DD46" s="164" t="s">
        <v>193</v>
      </c>
      <c r="DE46" s="164" t="s">
        <v>193</v>
      </c>
      <c r="DF46" s="164" t="s">
        <v>193</v>
      </c>
      <c r="DG46" s="164" t="s">
        <v>193</v>
      </c>
      <c r="DH46" s="164" t="s">
        <v>193</v>
      </c>
      <c r="DI46" s="164" t="s">
        <v>193</v>
      </c>
      <c r="DJ46" s="164" t="s">
        <v>193</v>
      </c>
      <c r="DK46" s="164" t="s">
        <v>193</v>
      </c>
      <c r="DL46" s="164" t="s">
        <v>193</v>
      </c>
      <c r="DM46" s="164" t="s">
        <v>193</v>
      </c>
      <c r="DN46" s="164" t="s">
        <v>193</v>
      </c>
      <c r="DO46" s="164" t="s">
        <v>193</v>
      </c>
      <c r="DP46" s="164" t="s">
        <v>193</v>
      </c>
      <c r="DQ46" s="164" t="s">
        <v>193</v>
      </c>
      <c r="DR46" s="164" t="s">
        <v>193</v>
      </c>
      <c r="DS46" s="164" t="s">
        <v>193</v>
      </c>
      <c r="DT46" s="164" t="s">
        <v>193</v>
      </c>
      <c r="DU46" s="164" t="s">
        <v>193</v>
      </c>
      <c r="DV46" s="164" t="s">
        <v>193</v>
      </c>
      <c r="DW46" s="164" t="s">
        <v>193</v>
      </c>
      <c r="DX46" s="164" t="s">
        <v>193</v>
      </c>
      <c r="DY46" s="164" t="s">
        <v>193</v>
      </c>
      <c r="DZ46" s="164" t="s">
        <v>193</v>
      </c>
      <c r="EA46" s="164" t="s">
        <v>193</v>
      </c>
      <c r="EB46" s="164" t="s">
        <v>193</v>
      </c>
      <c r="EC46" s="164" t="s">
        <v>193</v>
      </c>
      <c r="ED46" s="164" t="s">
        <v>193</v>
      </c>
      <c r="EE46" s="164" t="s">
        <v>193</v>
      </c>
      <c r="EF46" s="164" t="s">
        <v>193</v>
      </c>
      <c r="EG46" s="164" t="s">
        <v>193</v>
      </c>
      <c r="EH46" s="164" t="s">
        <v>193</v>
      </c>
      <c r="EI46" s="164" t="s">
        <v>193</v>
      </c>
      <c r="EJ46" s="164" t="s">
        <v>193</v>
      </c>
      <c r="EK46" s="164" t="s">
        <v>193</v>
      </c>
      <c r="EL46" s="164" t="s">
        <v>193</v>
      </c>
      <c r="EM46" s="164" t="s">
        <v>193</v>
      </c>
      <c r="EN46" s="164" t="s">
        <v>193</v>
      </c>
      <c r="EO46" s="164" t="s">
        <v>193</v>
      </c>
      <c r="EP46" s="164" t="s">
        <v>193</v>
      </c>
      <c r="EQ46" s="164" t="s">
        <v>193</v>
      </c>
      <c r="ER46" s="164" t="s">
        <v>193</v>
      </c>
      <c r="ES46" s="164" t="s">
        <v>193</v>
      </c>
      <c r="ET46" s="164" t="s">
        <v>193</v>
      </c>
      <c r="EU46" s="164" t="s">
        <v>193</v>
      </c>
      <c r="EV46" s="164" t="s">
        <v>193</v>
      </c>
      <c r="EW46" s="164" t="s">
        <v>193</v>
      </c>
      <c r="EX46" s="164" t="s">
        <v>193</v>
      </c>
      <c r="EY46" s="164" t="s">
        <v>193</v>
      </c>
      <c r="EZ46" s="164" t="s">
        <v>193</v>
      </c>
      <c r="FA46" s="164" t="s">
        <v>193</v>
      </c>
      <c r="FB46" s="164" t="s">
        <v>193</v>
      </c>
      <c r="FC46" s="164" t="s">
        <v>193</v>
      </c>
      <c r="FD46" s="164" t="s">
        <v>193</v>
      </c>
      <c r="FE46" s="164" t="s">
        <v>193</v>
      </c>
      <c r="FF46" s="164" t="s">
        <v>193</v>
      </c>
      <c r="FG46" s="164" t="s">
        <v>193</v>
      </c>
      <c r="FH46" s="164" t="s">
        <v>193</v>
      </c>
      <c r="FI46" s="164" t="s">
        <v>193</v>
      </c>
      <c r="FJ46" s="164" t="s">
        <v>193</v>
      </c>
      <c r="FK46" s="164" t="s">
        <v>193</v>
      </c>
      <c r="FL46" s="164" t="s">
        <v>193</v>
      </c>
      <c r="FM46" s="164" t="s">
        <v>193</v>
      </c>
      <c r="FN46" s="164" t="s">
        <v>193</v>
      </c>
      <c r="FO46" s="164" t="s">
        <v>193</v>
      </c>
      <c r="FP46" s="164" t="s">
        <v>193</v>
      </c>
      <c r="FQ46" s="164" t="s">
        <v>193</v>
      </c>
      <c r="FR46" s="164" t="s">
        <v>193</v>
      </c>
      <c r="FS46" s="164" t="s">
        <v>193</v>
      </c>
      <c r="FT46" s="164" t="s">
        <v>193</v>
      </c>
      <c r="FU46" s="164" t="s">
        <v>193</v>
      </c>
      <c r="FV46" s="164" t="s">
        <v>193</v>
      </c>
      <c r="FW46" s="164" t="s">
        <v>193</v>
      </c>
      <c r="FX46" s="164" t="s">
        <v>193</v>
      </c>
      <c r="FY46" s="164" t="s">
        <v>193</v>
      </c>
      <c r="FZ46" s="164" t="s">
        <v>193</v>
      </c>
      <c r="GA46" s="164" t="s">
        <v>193</v>
      </c>
      <c r="GB46" s="164" t="s">
        <v>193</v>
      </c>
      <c r="GC46" s="164" t="s">
        <v>193</v>
      </c>
      <c r="GD46" s="164" t="s">
        <v>193</v>
      </c>
      <c r="GE46" s="164" t="s">
        <v>193</v>
      </c>
      <c r="GF46" s="164" t="s">
        <v>193</v>
      </c>
      <c r="GG46" s="164" t="s">
        <v>193</v>
      </c>
      <c r="GH46" s="164" t="s">
        <v>193</v>
      </c>
      <c r="GI46" s="164" t="s">
        <v>193</v>
      </c>
      <c r="GJ46" s="164" t="s">
        <v>193</v>
      </c>
      <c r="GK46" s="164" t="s">
        <v>193</v>
      </c>
      <c r="GL46" s="164" t="s">
        <v>193</v>
      </c>
      <c r="GM46" s="164" t="s">
        <v>193</v>
      </c>
      <c r="GN46" s="164" t="s">
        <v>193</v>
      </c>
      <c r="GO46" s="164" t="s">
        <v>193</v>
      </c>
      <c r="GP46" s="164" t="s">
        <v>193</v>
      </c>
      <c r="GQ46" s="164" t="s">
        <v>193</v>
      </c>
      <c r="GR46" s="164" t="s">
        <v>193</v>
      </c>
      <c r="GS46" s="164" t="s">
        <v>193</v>
      </c>
      <c r="GT46" s="164" t="s">
        <v>193</v>
      </c>
      <c r="GU46" s="164" t="s">
        <v>193</v>
      </c>
      <c r="GV46" s="164" t="s">
        <v>193</v>
      </c>
      <c r="GW46" s="164" t="s">
        <v>193</v>
      </c>
      <c r="GX46" s="164" t="s">
        <v>193</v>
      </c>
      <c r="GY46" s="164" t="s">
        <v>193</v>
      </c>
      <c r="GZ46" s="164" t="s">
        <v>193</v>
      </c>
      <c r="HA46" s="164" t="s">
        <v>193</v>
      </c>
      <c r="HB46" s="164" t="s">
        <v>193</v>
      </c>
      <c r="HC46" s="164" t="s">
        <v>193</v>
      </c>
      <c r="HD46" s="164" t="s">
        <v>193</v>
      </c>
      <c r="HE46" s="164" t="s">
        <v>193</v>
      </c>
      <c r="HF46" s="164" t="s">
        <v>193</v>
      </c>
      <c r="HG46" s="164" t="s">
        <v>193</v>
      </c>
      <c r="HH46" s="164" t="s">
        <v>193</v>
      </c>
      <c r="HI46" s="164" t="s">
        <v>193</v>
      </c>
      <c r="HJ46" s="164" t="s">
        <v>193</v>
      </c>
      <c r="HK46" s="164" t="s">
        <v>193</v>
      </c>
      <c r="HL46" s="164" t="s">
        <v>193</v>
      </c>
      <c r="HM46" s="164" t="s">
        <v>193</v>
      </c>
      <c r="HN46" s="164" t="s">
        <v>193</v>
      </c>
      <c r="HO46" s="164" t="s">
        <v>193</v>
      </c>
      <c r="HP46" s="164" t="s">
        <v>193</v>
      </c>
      <c r="HQ46" s="164" t="s">
        <v>193</v>
      </c>
      <c r="HR46" s="164" t="s">
        <v>193</v>
      </c>
      <c r="HS46" s="164" t="s">
        <v>193</v>
      </c>
      <c r="HT46" s="164" t="s">
        <v>193</v>
      </c>
      <c r="HU46" s="164" t="s">
        <v>193</v>
      </c>
      <c r="HV46" s="164" t="s">
        <v>193</v>
      </c>
      <c r="HW46" s="164" t="s">
        <v>193</v>
      </c>
      <c r="HX46" s="164" t="s">
        <v>193</v>
      </c>
      <c r="HY46" s="164" t="s">
        <v>193</v>
      </c>
      <c r="HZ46" s="164" t="s">
        <v>193</v>
      </c>
      <c r="IA46" s="164" t="s">
        <v>193</v>
      </c>
      <c r="IB46" s="164" t="s">
        <v>193</v>
      </c>
      <c r="IC46" s="164" t="s">
        <v>109</v>
      </c>
      <c r="ID46" s="164" t="s">
        <v>193</v>
      </c>
      <c r="IE46" s="164" t="s">
        <v>512</v>
      </c>
      <c r="IF46" s="164" t="s">
        <v>193</v>
      </c>
      <c r="IG46" s="164" t="s">
        <v>3297</v>
      </c>
      <c r="IH46" s="164" t="s">
        <v>193</v>
      </c>
      <c r="II46" s="164" t="s">
        <v>522</v>
      </c>
      <c r="IJ46" s="164" t="s">
        <v>3298</v>
      </c>
      <c r="IK46" s="164" t="s">
        <v>3298</v>
      </c>
      <c r="IL46" s="164" t="s">
        <v>803</v>
      </c>
      <c r="IM46" s="164" t="s">
        <v>193</v>
      </c>
      <c r="IN46" s="164" t="s">
        <v>812</v>
      </c>
      <c r="IO46" s="164" t="s">
        <v>804</v>
      </c>
      <c r="IP46" s="164" t="s">
        <v>805</v>
      </c>
      <c r="IQ46" s="164" t="s">
        <v>806</v>
      </c>
      <c r="IR46" s="164" t="s">
        <v>193</v>
      </c>
      <c r="IS46" s="164" t="s">
        <v>193</v>
      </c>
      <c r="IT46" s="164" t="s">
        <v>193</v>
      </c>
      <c r="IU46" s="164" t="s">
        <v>193</v>
      </c>
      <c r="IV46" s="164" t="s">
        <v>193</v>
      </c>
      <c r="IW46" s="164">
        <v>10</v>
      </c>
      <c r="IX46" s="164">
        <v>2</v>
      </c>
      <c r="IY46" s="164" t="s">
        <v>193</v>
      </c>
      <c r="IZ46" s="164" t="s">
        <v>156</v>
      </c>
      <c r="JA46" s="164">
        <v>2</v>
      </c>
      <c r="JB46" s="164" t="s">
        <v>109</v>
      </c>
      <c r="JC46" s="164" t="s">
        <v>193</v>
      </c>
      <c r="JD46" s="164" t="s">
        <v>109</v>
      </c>
      <c r="JE46" s="164" t="s">
        <v>517</v>
      </c>
      <c r="JF46" s="164">
        <v>0</v>
      </c>
      <c r="JG46" s="164">
        <v>0</v>
      </c>
      <c r="JH46" s="164">
        <v>0</v>
      </c>
      <c r="JI46" s="164">
        <v>1</v>
      </c>
      <c r="JJ46" s="164">
        <v>0</v>
      </c>
      <c r="JK46" s="164">
        <v>0</v>
      </c>
      <c r="JL46" s="164">
        <v>0</v>
      </c>
      <c r="JM46" s="164">
        <v>0</v>
      </c>
      <c r="JN46" s="164">
        <v>0</v>
      </c>
      <c r="JO46" s="164">
        <v>0</v>
      </c>
      <c r="JP46" s="164">
        <v>0</v>
      </c>
      <c r="JQ46" s="164" t="s">
        <v>193</v>
      </c>
      <c r="JR46" s="166"/>
      <c r="JS46" s="166"/>
      <c r="JT46" s="166"/>
      <c r="JU46" s="166"/>
      <c r="JV46" s="166"/>
      <c r="JW46" s="164" t="s">
        <v>193</v>
      </c>
      <c r="JX46" s="164" t="s">
        <v>193</v>
      </c>
      <c r="JY46" s="164">
        <v>188082422</v>
      </c>
      <c r="JZ46" s="164" t="s">
        <v>3689</v>
      </c>
      <c r="KA46" s="164" t="s">
        <v>3690</v>
      </c>
      <c r="KB46" s="164" t="s">
        <v>193</v>
      </c>
      <c r="KC46" s="164" t="s">
        <v>705</v>
      </c>
      <c r="KD46" s="164" t="s">
        <v>706</v>
      </c>
      <c r="KE46" s="164" t="s">
        <v>621</v>
      </c>
      <c r="KF46" s="164" t="s">
        <v>193</v>
      </c>
      <c r="KG46" s="164">
        <v>45</v>
      </c>
    </row>
    <row r="47" spans="1:293" x14ac:dyDescent="0.25">
      <c r="A47" s="164" t="s">
        <v>3691</v>
      </c>
      <c r="B47" s="164" t="s">
        <v>3692</v>
      </c>
      <c r="C47" s="164" t="s">
        <v>3548</v>
      </c>
      <c r="D47" s="164" t="s">
        <v>193</v>
      </c>
      <c r="E47" s="166"/>
      <c r="F47" s="164" t="s">
        <v>193</v>
      </c>
      <c r="G47" s="164" t="s">
        <v>193</v>
      </c>
      <c r="H47" s="164" t="s">
        <v>3548</v>
      </c>
      <c r="I47" s="164" t="s">
        <v>831</v>
      </c>
      <c r="J47" s="164" t="s">
        <v>193</v>
      </c>
      <c r="K47" s="164" t="s">
        <v>832</v>
      </c>
      <c r="L47" s="164" t="s">
        <v>831</v>
      </c>
      <c r="M47" s="164" t="s">
        <v>831</v>
      </c>
      <c r="N47" s="164" t="s">
        <v>3680</v>
      </c>
      <c r="O47" s="164" t="s">
        <v>193</v>
      </c>
      <c r="P47" s="164" t="s">
        <v>3681</v>
      </c>
      <c r="Q47" s="164" t="s">
        <v>3680</v>
      </c>
      <c r="R47" s="164" t="s">
        <v>3680</v>
      </c>
      <c r="S47" s="164" t="s">
        <v>176</v>
      </c>
      <c r="T47" s="164" t="s">
        <v>224</v>
      </c>
      <c r="U47" s="164" t="s">
        <v>212</v>
      </c>
      <c r="V47" s="164" t="s">
        <v>224</v>
      </c>
      <c r="W47" s="164" t="s">
        <v>246</v>
      </c>
      <c r="X47" s="164" t="s">
        <v>245</v>
      </c>
      <c r="Y47" s="164" t="s">
        <v>246</v>
      </c>
      <c r="Z47" s="164" t="s">
        <v>833</v>
      </c>
      <c r="AA47" s="164" t="s">
        <v>193</v>
      </c>
      <c r="AB47" s="164" t="s">
        <v>834</v>
      </c>
      <c r="AC47" s="164" t="s">
        <v>833</v>
      </c>
      <c r="AD47" s="164" t="s">
        <v>833</v>
      </c>
      <c r="AE47" s="164" t="s">
        <v>835</v>
      </c>
      <c r="AF47" s="164" t="s">
        <v>193</v>
      </c>
      <c r="AG47" s="164" t="s">
        <v>836</v>
      </c>
      <c r="AH47" s="164" t="s">
        <v>835</v>
      </c>
      <c r="AI47" s="164" t="s">
        <v>835</v>
      </c>
      <c r="AJ47" s="164" t="s">
        <v>494</v>
      </c>
      <c r="AK47" s="164" t="s">
        <v>495</v>
      </c>
      <c r="AL47" s="164" t="s">
        <v>109</v>
      </c>
      <c r="AM47" s="164" t="s">
        <v>193</v>
      </c>
      <c r="AN47" s="164" t="s">
        <v>109</v>
      </c>
      <c r="AO47" s="164" t="s">
        <v>193</v>
      </c>
      <c r="AP47" s="164" t="s">
        <v>496</v>
      </c>
      <c r="AQ47" s="166"/>
      <c r="AR47" s="166"/>
      <c r="AS47" s="164" t="s">
        <v>497</v>
      </c>
      <c r="AT47" s="164" t="s">
        <v>193</v>
      </c>
      <c r="AU47" s="164" t="s">
        <v>111</v>
      </c>
      <c r="AV47" s="164">
        <v>1</v>
      </c>
      <c r="AW47" s="164">
        <v>0</v>
      </c>
      <c r="AX47" s="164">
        <v>0</v>
      </c>
      <c r="AY47" s="164" t="s">
        <v>110</v>
      </c>
      <c r="AZ47" s="164" t="s">
        <v>503</v>
      </c>
      <c r="BA47" s="164" t="s">
        <v>112</v>
      </c>
      <c r="BB47" s="164">
        <v>1</v>
      </c>
      <c r="BC47" s="164">
        <v>0</v>
      </c>
      <c r="BD47" s="164">
        <v>0</v>
      </c>
      <c r="BE47" s="164">
        <v>0</v>
      </c>
      <c r="BF47" s="164">
        <v>0</v>
      </c>
      <c r="BG47" s="164">
        <v>0</v>
      </c>
      <c r="BH47" s="164">
        <v>0</v>
      </c>
      <c r="BI47" s="164">
        <v>0</v>
      </c>
      <c r="BJ47" s="164">
        <v>0</v>
      </c>
      <c r="BK47" s="164">
        <v>0</v>
      </c>
      <c r="BL47" s="164" t="s">
        <v>193</v>
      </c>
      <c r="BM47" s="164" t="s">
        <v>128</v>
      </c>
      <c r="BN47" s="164" t="s">
        <v>498</v>
      </c>
      <c r="BO47" s="164" t="s">
        <v>505</v>
      </c>
      <c r="BP47" s="164">
        <v>1</v>
      </c>
      <c r="BQ47" s="164">
        <v>1</v>
      </c>
      <c r="BR47" s="164">
        <v>1</v>
      </c>
      <c r="BS47" s="164">
        <v>1</v>
      </c>
      <c r="BT47" s="164">
        <v>1</v>
      </c>
      <c r="BU47" s="164">
        <v>1</v>
      </c>
      <c r="BV47" s="164">
        <v>1</v>
      </c>
      <c r="BW47" s="164">
        <v>0</v>
      </c>
      <c r="BX47" s="164" t="s">
        <v>504</v>
      </c>
      <c r="BY47" s="164">
        <v>305</v>
      </c>
      <c r="BZ47" s="164">
        <v>152.5</v>
      </c>
      <c r="CA47" s="164" t="s">
        <v>109</v>
      </c>
      <c r="CB47" s="164">
        <v>300</v>
      </c>
      <c r="CC47" s="164">
        <v>115.384615384615</v>
      </c>
      <c r="CD47" s="164" t="s">
        <v>109</v>
      </c>
      <c r="CE47" s="164">
        <v>210</v>
      </c>
      <c r="CF47" s="164">
        <v>91.3</v>
      </c>
      <c r="CG47" s="164" t="s">
        <v>109</v>
      </c>
      <c r="CH47" s="164">
        <v>270</v>
      </c>
      <c r="CI47" s="164">
        <v>93.103448275861993</v>
      </c>
      <c r="CJ47" s="164" t="s">
        <v>109</v>
      </c>
      <c r="CK47" s="164">
        <v>450</v>
      </c>
      <c r="CL47" s="164">
        <v>187.5</v>
      </c>
      <c r="CM47" s="164" t="s">
        <v>109</v>
      </c>
      <c r="CN47" s="164">
        <v>480</v>
      </c>
      <c r="CO47" s="164">
        <v>200</v>
      </c>
      <c r="CP47" s="164" t="s">
        <v>109</v>
      </c>
      <c r="CQ47" s="164" t="s">
        <v>622</v>
      </c>
      <c r="CR47" s="164" t="s">
        <v>109</v>
      </c>
      <c r="CS47" s="164">
        <v>900</v>
      </c>
      <c r="CT47" s="164" t="s">
        <v>193</v>
      </c>
      <c r="CU47" s="164" t="s">
        <v>193</v>
      </c>
      <c r="CV47" s="164" t="s">
        <v>193</v>
      </c>
      <c r="CW47" s="164" t="s">
        <v>193</v>
      </c>
      <c r="CX47" s="164" t="s">
        <v>193</v>
      </c>
      <c r="CY47" s="164" t="s">
        <v>193</v>
      </c>
      <c r="CZ47" s="164" t="s">
        <v>156</v>
      </c>
      <c r="DA47" s="164">
        <v>900</v>
      </c>
      <c r="DB47" s="164" t="s">
        <v>109</v>
      </c>
      <c r="DC47" s="164" t="s">
        <v>109</v>
      </c>
      <c r="DD47" s="164" t="s">
        <v>116</v>
      </c>
      <c r="DE47" s="164">
        <v>1</v>
      </c>
      <c r="DF47" s="164">
        <v>0</v>
      </c>
      <c r="DG47" s="164">
        <v>0</v>
      </c>
      <c r="DH47" s="164">
        <v>0</v>
      </c>
      <c r="DI47" s="164">
        <v>0</v>
      </c>
      <c r="DJ47" s="164">
        <v>0</v>
      </c>
      <c r="DK47" s="164">
        <v>0</v>
      </c>
      <c r="DL47" s="164">
        <v>0</v>
      </c>
      <c r="DM47" s="164">
        <v>0</v>
      </c>
      <c r="DN47" s="164">
        <v>0</v>
      </c>
      <c r="DO47" s="164">
        <v>0</v>
      </c>
      <c r="DP47" s="164">
        <v>0</v>
      </c>
      <c r="DQ47" s="164">
        <v>0</v>
      </c>
      <c r="DR47" s="164">
        <v>0</v>
      </c>
      <c r="DS47" s="164" t="s">
        <v>193</v>
      </c>
      <c r="DT47" s="164" t="s">
        <v>3292</v>
      </c>
      <c r="DU47" s="164">
        <v>0</v>
      </c>
      <c r="DV47" s="164">
        <v>1</v>
      </c>
      <c r="DW47" s="164">
        <v>1</v>
      </c>
      <c r="DX47" s="164">
        <v>1</v>
      </c>
      <c r="DY47" s="164">
        <v>1</v>
      </c>
      <c r="DZ47" s="164">
        <v>0</v>
      </c>
      <c r="EA47" s="164">
        <v>0</v>
      </c>
      <c r="EB47" s="164">
        <v>0</v>
      </c>
      <c r="EC47" s="164" t="s">
        <v>109</v>
      </c>
      <c r="ED47" s="164" t="s">
        <v>109</v>
      </c>
      <c r="EE47" s="164" t="s">
        <v>109</v>
      </c>
      <c r="EF47" s="164" t="s">
        <v>123</v>
      </c>
      <c r="EG47" s="164" t="s">
        <v>793</v>
      </c>
      <c r="EH47" s="164" t="s">
        <v>1800</v>
      </c>
      <c r="EI47" s="164" t="s">
        <v>793</v>
      </c>
      <c r="EJ47" s="164" t="s">
        <v>193</v>
      </c>
      <c r="EK47" s="164" t="s">
        <v>193</v>
      </c>
      <c r="EL47" s="164" t="s">
        <v>193</v>
      </c>
      <c r="EM47" s="164" t="s">
        <v>193</v>
      </c>
      <c r="EN47" s="164" t="s">
        <v>193</v>
      </c>
      <c r="EO47" s="164" t="s">
        <v>193</v>
      </c>
      <c r="EP47" s="164" t="s">
        <v>193</v>
      </c>
      <c r="EQ47" s="164" t="s">
        <v>193</v>
      </c>
      <c r="ER47" s="164" t="s">
        <v>193</v>
      </c>
      <c r="ES47" s="164" t="s">
        <v>193</v>
      </c>
      <c r="ET47" s="164" t="s">
        <v>193</v>
      </c>
      <c r="EU47" s="164" t="s">
        <v>193</v>
      </c>
      <c r="EV47" s="164" t="s">
        <v>193</v>
      </c>
      <c r="EW47" s="164" t="s">
        <v>193</v>
      </c>
      <c r="EX47" s="164" t="s">
        <v>193</v>
      </c>
      <c r="EY47" s="164" t="s">
        <v>193</v>
      </c>
      <c r="EZ47" s="164" t="s">
        <v>193</v>
      </c>
      <c r="FA47" s="164" t="s">
        <v>193</v>
      </c>
      <c r="FB47" s="164" t="s">
        <v>193</v>
      </c>
      <c r="FC47" s="164" t="s">
        <v>193</v>
      </c>
      <c r="FD47" s="164" t="s">
        <v>193</v>
      </c>
      <c r="FE47" s="164" t="s">
        <v>193</v>
      </c>
      <c r="FF47" s="164" t="s">
        <v>193</v>
      </c>
      <c r="FG47" s="164" t="s">
        <v>193</v>
      </c>
      <c r="FH47" s="164" t="s">
        <v>193</v>
      </c>
      <c r="FI47" s="164" t="s">
        <v>193</v>
      </c>
      <c r="FJ47" s="164" t="s">
        <v>193</v>
      </c>
      <c r="FK47" s="164" t="s">
        <v>193</v>
      </c>
      <c r="FL47" s="164" t="s">
        <v>193</v>
      </c>
      <c r="FM47" s="164" t="s">
        <v>193</v>
      </c>
      <c r="FN47" s="164" t="s">
        <v>193</v>
      </c>
      <c r="FO47" s="164" t="s">
        <v>193</v>
      </c>
      <c r="FP47" s="164" t="s">
        <v>193</v>
      </c>
      <c r="FQ47" s="164" t="s">
        <v>193</v>
      </c>
      <c r="FR47" s="164" t="s">
        <v>193</v>
      </c>
      <c r="FS47" s="164" t="s">
        <v>193</v>
      </c>
      <c r="FT47" s="164" t="s">
        <v>193</v>
      </c>
      <c r="FU47" s="164" t="s">
        <v>193</v>
      </c>
      <c r="FV47" s="164" t="s">
        <v>193</v>
      </c>
      <c r="FW47" s="164" t="s">
        <v>193</v>
      </c>
      <c r="FX47" s="164" t="s">
        <v>193</v>
      </c>
      <c r="FY47" s="164" t="s">
        <v>193</v>
      </c>
      <c r="FZ47" s="164" t="s">
        <v>193</v>
      </c>
      <c r="GA47" s="164" t="s">
        <v>193</v>
      </c>
      <c r="GB47" s="164" t="s">
        <v>193</v>
      </c>
      <c r="GC47" s="164" t="s">
        <v>193</v>
      </c>
      <c r="GD47" s="164" t="s">
        <v>193</v>
      </c>
      <c r="GE47" s="164" t="s">
        <v>193</v>
      </c>
      <c r="GF47" s="164" t="s">
        <v>193</v>
      </c>
      <c r="GG47" s="164" t="s">
        <v>193</v>
      </c>
      <c r="GH47" s="164" t="s">
        <v>193</v>
      </c>
      <c r="GI47" s="164" t="s">
        <v>193</v>
      </c>
      <c r="GJ47" s="164" t="s">
        <v>193</v>
      </c>
      <c r="GK47" s="164" t="s">
        <v>193</v>
      </c>
      <c r="GL47" s="164" t="s">
        <v>193</v>
      </c>
      <c r="GM47" s="164" t="s">
        <v>193</v>
      </c>
      <c r="GN47" s="164" t="s">
        <v>193</v>
      </c>
      <c r="GO47" s="164" t="s">
        <v>193</v>
      </c>
      <c r="GP47" s="164" t="s">
        <v>193</v>
      </c>
      <c r="GQ47" s="164" t="s">
        <v>193</v>
      </c>
      <c r="GR47" s="164" t="s">
        <v>193</v>
      </c>
      <c r="GS47" s="164" t="s">
        <v>193</v>
      </c>
      <c r="GT47" s="164" t="s">
        <v>193</v>
      </c>
      <c r="GU47" s="164" t="s">
        <v>193</v>
      </c>
      <c r="GV47" s="164" t="s">
        <v>193</v>
      </c>
      <c r="GW47" s="164" t="s">
        <v>193</v>
      </c>
      <c r="GX47" s="164" t="s">
        <v>193</v>
      </c>
      <c r="GY47" s="164" t="s">
        <v>193</v>
      </c>
      <c r="GZ47" s="164" t="s">
        <v>193</v>
      </c>
      <c r="HA47" s="164" t="s">
        <v>193</v>
      </c>
      <c r="HB47" s="164" t="s">
        <v>193</v>
      </c>
      <c r="HC47" s="164" t="s">
        <v>193</v>
      </c>
      <c r="HD47" s="164" t="s">
        <v>193</v>
      </c>
      <c r="HE47" s="164" t="s">
        <v>193</v>
      </c>
      <c r="HF47" s="164" t="s">
        <v>193</v>
      </c>
      <c r="HG47" s="164" t="s">
        <v>193</v>
      </c>
      <c r="HH47" s="164" t="s">
        <v>193</v>
      </c>
      <c r="HI47" s="164" t="s">
        <v>193</v>
      </c>
      <c r="HJ47" s="164" t="s">
        <v>193</v>
      </c>
      <c r="HK47" s="164" t="s">
        <v>193</v>
      </c>
      <c r="HL47" s="164" t="s">
        <v>193</v>
      </c>
      <c r="HM47" s="164" t="s">
        <v>193</v>
      </c>
      <c r="HN47" s="164" t="s">
        <v>193</v>
      </c>
      <c r="HO47" s="164" t="s">
        <v>193</v>
      </c>
      <c r="HP47" s="164" t="s">
        <v>193</v>
      </c>
      <c r="HQ47" s="164" t="s">
        <v>193</v>
      </c>
      <c r="HR47" s="164" t="s">
        <v>193</v>
      </c>
      <c r="HS47" s="164" t="s">
        <v>193</v>
      </c>
      <c r="HT47" s="164" t="s">
        <v>193</v>
      </c>
      <c r="HU47" s="164" t="s">
        <v>193</v>
      </c>
      <c r="HV47" s="164" t="s">
        <v>193</v>
      </c>
      <c r="HW47" s="164" t="s">
        <v>193</v>
      </c>
      <c r="HX47" s="164" t="s">
        <v>193</v>
      </c>
      <c r="HY47" s="164" t="s">
        <v>193</v>
      </c>
      <c r="HZ47" s="164" t="s">
        <v>193</v>
      </c>
      <c r="IA47" s="164" t="s">
        <v>193</v>
      </c>
      <c r="IB47" s="164" t="s">
        <v>193</v>
      </c>
      <c r="IC47" s="164" t="s">
        <v>193</v>
      </c>
      <c r="ID47" s="164" t="s">
        <v>193</v>
      </c>
      <c r="IE47" s="164" t="s">
        <v>193</v>
      </c>
      <c r="IF47" s="164" t="s">
        <v>193</v>
      </c>
      <c r="IG47" s="164" t="s">
        <v>193</v>
      </c>
      <c r="IH47" s="164" t="s">
        <v>193</v>
      </c>
      <c r="II47" s="164" t="s">
        <v>193</v>
      </c>
      <c r="IJ47" s="164" t="s">
        <v>193</v>
      </c>
      <c r="IK47" s="164" t="s">
        <v>193</v>
      </c>
      <c r="IL47" s="164" t="s">
        <v>193</v>
      </c>
      <c r="IM47" s="164" t="s">
        <v>193</v>
      </c>
      <c r="IN47" s="164" t="s">
        <v>193</v>
      </c>
      <c r="IO47" s="164" t="s">
        <v>193</v>
      </c>
      <c r="IP47" s="164" t="s">
        <v>193</v>
      </c>
      <c r="IQ47" s="164" t="s">
        <v>193</v>
      </c>
      <c r="IR47" s="164" t="s">
        <v>193</v>
      </c>
      <c r="IS47" s="164" t="s">
        <v>193</v>
      </c>
      <c r="IT47" s="164" t="s">
        <v>193</v>
      </c>
      <c r="IU47" s="164" t="s">
        <v>193</v>
      </c>
      <c r="IV47" s="164" t="s">
        <v>193</v>
      </c>
      <c r="IW47" s="164" t="s">
        <v>193</v>
      </c>
      <c r="IX47" s="164" t="s">
        <v>193</v>
      </c>
      <c r="IY47" s="164" t="s">
        <v>193</v>
      </c>
      <c r="IZ47" s="164" t="s">
        <v>193</v>
      </c>
      <c r="JA47" s="164" t="s">
        <v>193</v>
      </c>
      <c r="JB47" s="164" t="s">
        <v>193</v>
      </c>
      <c r="JC47" s="164" t="s">
        <v>193</v>
      </c>
      <c r="JD47" s="164" t="s">
        <v>193</v>
      </c>
      <c r="JE47" s="164" t="s">
        <v>193</v>
      </c>
      <c r="JF47" s="164" t="s">
        <v>193</v>
      </c>
      <c r="JG47" s="164" t="s">
        <v>193</v>
      </c>
      <c r="JH47" s="164" t="s">
        <v>193</v>
      </c>
      <c r="JI47" s="164" t="s">
        <v>193</v>
      </c>
      <c r="JJ47" s="164" t="s">
        <v>193</v>
      </c>
      <c r="JK47" s="164" t="s">
        <v>193</v>
      </c>
      <c r="JL47" s="164" t="s">
        <v>193</v>
      </c>
      <c r="JM47" s="164" t="s">
        <v>193</v>
      </c>
      <c r="JN47" s="164" t="s">
        <v>193</v>
      </c>
      <c r="JO47" s="164" t="s">
        <v>193</v>
      </c>
      <c r="JP47" s="164" t="s">
        <v>193</v>
      </c>
      <c r="JQ47" s="164" t="s">
        <v>193</v>
      </c>
      <c r="JR47" s="166"/>
      <c r="JS47" s="166"/>
      <c r="JT47" s="166"/>
      <c r="JU47" s="166"/>
      <c r="JV47" s="166"/>
      <c r="JW47" s="164" t="s">
        <v>3693</v>
      </c>
      <c r="JX47" s="164" t="s">
        <v>193</v>
      </c>
      <c r="JY47" s="164">
        <v>188082427</v>
      </c>
      <c r="JZ47" s="164" t="s">
        <v>3694</v>
      </c>
      <c r="KA47" s="164" t="s">
        <v>3695</v>
      </c>
      <c r="KB47" s="164" t="s">
        <v>193</v>
      </c>
      <c r="KC47" s="164" t="s">
        <v>705</v>
      </c>
      <c r="KD47" s="164" t="s">
        <v>706</v>
      </c>
      <c r="KE47" s="164" t="s">
        <v>621</v>
      </c>
      <c r="KF47" s="164" t="s">
        <v>193</v>
      </c>
      <c r="KG47" s="164">
        <v>46</v>
      </c>
    </row>
    <row r="48" spans="1:293" x14ac:dyDescent="0.25">
      <c r="A48" s="164" t="s">
        <v>3696</v>
      </c>
      <c r="B48" s="164" t="s">
        <v>3697</v>
      </c>
      <c r="C48" s="164" t="s">
        <v>3548</v>
      </c>
      <c r="D48" s="164" t="s">
        <v>193</v>
      </c>
      <c r="E48" s="166"/>
      <c r="F48" s="164" t="s">
        <v>193</v>
      </c>
      <c r="G48" s="164" t="s">
        <v>193</v>
      </c>
      <c r="H48" s="164" t="s">
        <v>3548</v>
      </c>
      <c r="I48" s="164" t="s">
        <v>831</v>
      </c>
      <c r="J48" s="164" t="s">
        <v>193</v>
      </c>
      <c r="K48" s="164" t="s">
        <v>832</v>
      </c>
      <c r="L48" s="164" t="s">
        <v>831</v>
      </c>
      <c r="M48" s="164" t="s">
        <v>831</v>
      </c>
      <c r="N48" s="164" t="s">
        <v>3680</v>
      </c>
      <c r="O48" s="164" t="s">
        <v>193</v>
      </c>
      <c r="P48" s="164" t="s">
        <v>3681</v>
      </c>
      <c r="Q48" s="164" t="s">
        <v>3680</v>
      </c>
      <c r="R48" s="164" t="s">
        <v>3680</v>
      </c>
      <c r="S48" s="164" t="s">
        <v>176</v>
      </c>
      <c r="T48" s="164" t="s">
        <v>224</v>
      </c>
      <c r="U48" s="164" t="s">
        <v>212</v>
      </c>
      <c r="V48" s="164" t="s">
        <v>224</v>
      </c>
      <c r="W48" s="164" t="s">
        <v>246</v>
      </c>
      <c r="X48" s="164" t="s">
        <v>245</v>
      </c>
      <c r="Y48" s="164" t="s">
        <v>246</v>
      </c>
      <c r="Z48" s="164" t="s">
        <v>833</v>
      </c>
      <c r="AA48" s="164" t="s">
        <v>193</v>
      </c>
      <c r="AB48" s="164" t="s">
        <v>834</v>
      </c>
      <c r="AC48" s="164" t="s">
        <v>833</v>
      </c>
      <c r="AD48" s="164" t="s">
        <v>833</v>
      </c>
      <c r="AE48" s="164" t="s">
        <v>835</v>
      </c>
      <c r="AF48" s="164" t="s">
        <v>193</v>
      </c>
      <c r="AG48" s="164" t="s">
        <v>836</v>
      </c>
      <c r="AH48" s="164" t="s">
        <v>835</v>
      </c>
      <c r="AI48" s="164" t="s">
        <v>835</v>
      </c>
      <c r="AJ48" s="164" t="s">
        <v>494</v>
      </c>
      <c r="AK48" s="164" t="s">
        <v>495</v>
      </c>
      <c r="AL48" s="164" t="s">
        <v>109</v>
      </c>
      <c r="AM48" s="164" t="s">
        <v>193</v>
      </c>
      <c r="AN48" s="164" t="s">
        <v>109</v>
      </c>
      <c r="AO48" s="164" t="s">
        <v>193</v>
      </c>
      <c r="AP48" s="164" t="s">
        <v>496</v>
      </c>
      <c r="AQ48" s="166"/>
      <c r="AR48" s="166"/>
      <c r="AS48" s="164" t="s">
        <v>497</v>
      </c>
      <c r="AT48" s="164" t="s">
        <v>193</v>
      </c>
      <c r="AU48" s="164" t="s">
        <v>111</v>
      </c>
      <c r="AV48" s="164">
        <v>1</v>
      </c>
      <c r="AW48" s="164">
        <v>0</v>
      </c>
      <c r="AX48" s="164">
        <v>0</v>
      </c>
      <c r="AY48" s="164" t="s">
        <v>110</v>
      </c>
      <c r="AZ48" s="164" t="s">
        <v>503</v>
      </c>
      <c r="BA48" s="164" t="s">
        <v>112</v>
      </c>
      <c r="BB48" s="164">
        <v>1</v>
      </c>
      <c r="BC48" s="164">
        <v>0</v>
      </c>
      <c r="BD48" s="164">
        <v>0</v>
      </c>
      <c r="BE48" s="164">
        <v>0</v>
      </c>
      <c r="BF48" s="164">
        <v>0</v>
      </c>
      <c r="BG48" s="164">
        <v>0</v>
      </c>
      <c r="BH48" s="164">
        <v>0</v>
      </c>
      <c r="BI48" s="164">
        <v>0</v>
      </c>
      <c r="BJ48" s="164">
        <v>0</v>
      </c>
      <c r="BK48" s="164">
        <v>0</v>
      </c>
      <c r="BL48" s="164" t="s">
        <v>193</v>
      </c>
      <c r="BM48" s="164" t="s">
        <v>143</v>
      </c>
      <c r="BN48" s="164" t="s">
        <v>507</v>
      </c>
      <c r="BO48" s="164" t="s">
        <v>3698</v>
      </c>
      <c r="BP48" s="164">
        <v>0</v>
      </c>
      <c r="BQ48" s="164">
        <v>1</v>
      </c>
      <c r="BR48" s="164">
        <v>0</v>
      </c>
      <c r="BS48" s="164">
        <v>0</v>
      </c>
      <c r="BT48" s="164">
        <v>1</v>
      </c>
      <c r="BU48" s="164">
        <v>0</v>
      </c>
      <c r="BV48" s="164">
        <v>1</v>
      </c>
      <c r="BW48" s="164">
        <v>0</v>
      </c>
      <c r="BX48" s="164" t="s">
        <v>504</v>
      </c>
      <c r="BY48" s="164" t="s">
        <v>193</v>
      </c>
      <c r="BZ48" s="164" t="s">
        <v>193</v>
      </c>
      <c r="CA48" s="164" t="s">
        <v>193</v>
      </c>
      <c r="CB48" s="164">
        <v>300</v>
      </c>
      <c r="CC48" s="164">
        <v>115.384615384615</v>
      </c>
      <c r="CD48" s="164" t="s">
        <v>109</v>
      </c>
      <c r="CE48" s="164" t="s">
        <v>193</v>
      </c>
      <c r="CF48" s="164" t="s">
        <v>193</v>
      </c>
      <c r="CG48" s="164" t="s">
        <v>193</v>
      </c>
      <c r="CH48" s="164" t="s">
        <v>193</v>
      </c>
      <c r="CI48" s="164" t="s">
        <v>193</v>
      </c>
      <c r="CJ48" s="164" t="s">
        <v>193</v>
      </c>
      <c r="CK48" s="164">
        <v>450</v>
      </c>
      <c r="CL48" s="164">
        <v>187.5</v>
      </c>
      <c r="CM48" s="164" t="s">
        <v>109</v>
      </c>
      <c r="CN48" s="164" t="s">
        <v>193</v>
      </c>
      <c r="CO48" s="164" t="s">
        <v>193</v>
      </c>
      <c r="CP48" s="164" t="s">
        <v>193</v>
      </c>
      <c r="CQ48" s="164" t="s">
        <v>622</v>
      </c>
      <c r="CR48" s="164" t="s">
        <v>109</v>
      </c>
      <c r="CS48" s="164">
        <v>900</v>
      </c>
      <c r="CT48" s="164" t="s">
        <v>193</v>
      </c>
      <c r="CU48" s="164" t="s">
        <v>193</v>
      </c>
      <c r="CV48" s="164" t="s">
        <v>193</v>
      </c>
      <c r="CW48" s="164" t="s">
        <v>193</v>
      </c>
      <c r="CX48" s="164" t="s">
        <v>193</v>
      </c>
      <c r="CY48" s="164" t="s">
        <v>193</v>
      </c>
      <c r="CZ48" s="164" t="s">
        <v>156</v>
      </c>
      <c r="DA48" s="164">
        <v>900</v>
      </c>
      <c r="DB48" s="164" t="s">
        <v>109</v>
      </c>
      <c r="DC48" s="164" t="s">
        <v>109</v>
      </c>
      <c r="DD48" s="164" t="s">
        <v>1768</v>
      </c>
      <c r="DE48" s="164">
        <v>0</v>
      </c>
      <c r="DF48" s="164">
        <v>0</v>
      </c>
      <c r="DG48" s="164">
        <v>0</v>
      </c>
      <c r="DH48" s="164">
        <v>0</v>
      </c>
      <c r="DI48" s="164">
        <v>1</v>
      </c>
      <c r="DJ48" s="164">
        <v>0</v>
      </c>
      <c r="DK48" s="164">
        <v>0</v>
      </c>
      <c r="DL48" s="164">
        <v>0</v>
      </c>
      <c r="DM48" s="164">
        <v>0</v>
      </c>
      <c r="DN48" s="164">
        <v>0</v>
      </c>
      <c r="DO48" s="164">
        <v>0</v>
      </c>
      <c r="DP48" s="164">
        <v>0</v>
      </c>
      <c r="DQ48" s="164">
        <v>0</v>
      </c>
      <c r="DR48" s="164">
        <v>0</v>
      </c>
      <c r="DS48" s="164" t="s">
        <v>193</v>
      </c>
      <c r="DT48" s="164" t="s">
        <v>3698</v>
      </c>
      <c r="DU48" s="164">
        <v>0</v>
      </c>
      <c r="DV48" s="164">
        <v>1</v>
      </c>
      <c r="DW48" s="164">
        <v>0</v>
      </c>
      <c r="DX48" s="164">
        <v>0</v>
      </c>
      <c r="DY48" s="164">
        <v>1</v>
      </c>
      <c r="DZ48" s="164">
        <v>0</v>
      </c>
      <c r="EA48" s="164">
        <v>1</v>
      </c>
      <c r="EB48" s="164">
        <v>0</v>
      </c>
      <c r="EC48" s="164" t="s">
        <v>109</v>
      </c>
      <c r="ED48" s="164" t="s">
        <v>109</v>
      </c>
      <c r="EE48" s="164" t="s">
        <v>109</v>
      </c>
      <c r="EF48" s="164" t="s">
        <v>182</v>
      </c>
      <c r="EG48" s="164" t="s">
        <v>793</v>
      </c>
      <c r="EH48" s="164" t="s">
        <v>1894</v>
      </c>
      <c r="EI48" s="164" t="s">
        <v>793</v>
      </c>
      <c r="EJ48" s="164" t="s">
        <v>193</v>
      </c>
      <c r="EK48" s="164" t="s">
        <v>193</v>
      </c>
      <c r="EL48" s="164" t="s">
        <v>193</v>
      </c>
      <c r="EM48" s="164" t="s">
        <v>193</v>
      </c>
      <c r="EN48" s="164" t="s">
        <v>193</v>
      </c>
      <c r="EO48" s="164" t="s">
        <v>193</v>
      </c>
      <c r="EP48" s="164" t="s">
        <v>193</v>
      </c>
      <c r="EQ48" s="164" t="s">
        <v>193</v>
      </c>
      <c r="ER48" s="164" t="s">
        <v>193</v>
      </c>
      <c r="ES48" s="164" t="s">
        <v>193</v>
      </c>
      <c r="ET48" s="164" t="s">
        <v>193</v>
      </c>
      <c r="EU48" s="164" t="s">
        <v>193</v>
      </c>
      <c r="EV48" s="164" t="s">
        <v>193</v>
      </c>
      <c r="EW48" s="164" t="s">
        <v>193</v>
      </c>
      <c r="EX48" s="164" t="s">
        <v>193</v>
      </c>
      <c r="EY48" s="164" t="s">
        <v>193</v>
      </c>
      <c r="EZ48" s="164" t="s">
        <v>193</v>
      </c>
      <c r="FA48" s="164" t="s">
        <v>193</v>
      </c>
      <c r="FB48" s="164" t="s">
        <v>193</v>
      </c>
      <c r="FC48" s="164" t="s">
        <v>193</v>
      </c>
      <c r="FD48" s="164" t="s">
        <v>193</v>
      </c>
      <c r="FE48" s="164" t="s">
        <v>193</v>
      </c>
      <c r="FF48" s="164" t="s">
        <v>193</v>
      </c>
      <c r="FG48" s="164" t="s">
        <v>193</v>
      </c>
      <c r="FH48" s="164" t="s">
        <v>193</v>
      </c>
      <c r="FI48" s="164" t="s">
        <v>193</v>
      </c>
      <c r="FJ48" s="164" t="s">
        <v>193</v>
      </c>
      <c r="FK48" s="164" t="s">
        <v>193</v>
      </c>
      <c r="FL48" s="164" t="s">
        <v>193</v>
      </c>
      <c r="FM48" s="164" t="s">
        <v>193</v>
      </c>
      <c r="FN48" s="164" t="s">
        <v>193</v>
      </c>
      <c r="FO48" s="164" t="s">
        <v>193</v>
      </c>
      <c r="FP48" s="164" t="s">
        <v>193</v>
      </c>
      <c r="FQ48" s="164" t="s">
        <v>193</v>
      </c>
      <c r="FR48" s="164" t="s">
        <v>193</v>
      </c>
      <c r="FS48" s="164" t="s">
        <v>193</v>
      </c>
      <c r="FT48" s="164" t="s">
        <v>193</v>
      </c>
      <c r="FU48" s="164" t="s">
        <v>193</v>
      </c>
      <c r="FV48" s="164" t="s">
        <v>193</v>
      </c>
      <c r="FW48" s="164" t="s">
        <v>193</v>
      </c>
      <c r="FX48" s="164" t="s">
        <v>193</v>
      </c>
      <c r="FY48" s="164" t="s">
        <v>193</v>
      </c>
      <c r="FZ48" s="164" t="s">
        <v>193</v>
      </c>
      <c r="GA48" s="164" t="s">
        <v>193</v>
      </c>
      <c r="GB48" s="164" t="s">
        <v>193</v>
      </c>
      <c r="GC48" s="164" t="s">
        <v>193</v>
      </c>
      <c r="GD48" s="164" t="s">
        <v>193</v>
      </c>
      <c r="GE48" s="164" t="s">
        <v>193</v>
      </c>
      <c r="GF48" s="164" t="s">
        <v>193</v>
      </c>
      <c r="GG48" s="164" t="s">
        <v>193</v>
      </c>
      <c r="GH48" s="164" t="s">
        <v>193</v>
      </c>
      <c r="GI48" s="164" t="s">
        <v>193</v>
      </c>
      <c r="GJ48" s="164" t="s">
        <v>193</v>
      </c>
      <c r="GK48" s="164" t="s">
        <v>193</v>
      </c>
      <c r="GL48" s="164" t="s">
        <v>193</v>
      </c>
      <c r="GM48" s="164" t="s">
        <v>193</v>
      </c>
      <c r="GN48" s="164" t="s">
        <v>193</v>
      </c>
      <c r="GO48" s="164" t="s">
        <v>193</v>
      </c>
      <c r="GP48" s="164" t="s">
        <v>193</v>
      </c>
      <c r="GQ48" s="164" t="s">
        <v>193</v>
      </c>
      <c r="GR48" s="164" t="s">
        <v>193</v>
      </c>
      <c r="GS48" s="164" t="s">
        <v>193</v>
      </c>
      <c r="GT48" s="164" t="s">
        <v>193</v>
      </c>
      <c r="GU48" s="164" t="s">
        <v>193</v>
      </c>
      <c r="GV48" s="164" t="s">
        <v>193</v>
      </c>
      <c r="GW48" s="164" t="s">
        <v>193</v>
      </c>
      <c r="GX48" s="164" t="s">
        <v>193</v>
      </c>
      <c r="GY48" s="164" t="s">
        <v>193</v>
      </c>
      <c r="GZ48" s="164" t="s">
        <v>193</v>
      </c>
      <c r="HA48" s="164" t="s">
        <v>193</v>
      </c>
      <c r="HB48" s="164" t="s">
        <v>193</v>
      </c>
      <c r="HC48" s="164" t="s">
        <v>193</v>
      </c>
      <c r="HD48" s="164" t="s">
        <v>193</v>
      </c>
      <c r="HE48" s="164" t="s">
        <v>193</v>
      </c>
      <c r="HF48" s="164" t="s">
        <v>193</v>
      </c>
      <c r="HG48" s="164" t="s">
        <v>193</v>
      </c>
      <c r="HH48" s="164" t="s">
        <v>193</v>
      </c>
      <c r="HI48" s="164" t="s">
        <v>193</v>
      </c>
      <c r="HJ48" s="164" t="s">
        <v>193</v>
      </c>
      <c r="HK48" s="164" t="s">
        <v>193</v>
      </c>
      <c r="HL48" s="164" t="s">
        <v>193</v>
      </c>
      <c r="HM48" s="164" t="s">
        <v>193</v>
      </c>
      <c r="HN48" s="164" t="s">
        <v>193</v>
      </c>
      <c r="HO48" s="164" t="s">
        <v>193</v>
      </c>
      <c r="HP48" s="164" t="s">
        <v>193</v>
      </c>
      <c r="HQ48" s="164" t="s">
        <v>193</v>
      </c>
      <c r="HR48" s="164" t="s">
        <v>193</v>
      </c>
      <c r="HS48" s="164" t="s">
        <v>193</v>
      </c>
      <c r="HT48" s="164" t="s">
        <v>193</v>
      </c>
      <c r="HU48" s="164" t="s">
        <v>193</v>
      </c>
      <c r="HV48" s="164" t="s">
        <v>193</v>
      </c>
      <c r="HW48" s="164" t="s">
        <v>193</v>
      </c>
      <c r="HX48" s="164" t="s">
        <v>193</v>
      </c>
      <c r="HY48" s="164" t="s">
        <v>193</v>
      </c>
      <c r="HZ48" s="164" t="s">
        <v>193</v>
      </c>
      <c r="IA48" s="164" t="s">
        <v>193</v>
      </c>
      <c r="IB48" s="164" t="s">
        <v>193</v>
      </c>
      <c r="IC48" s="164" t="s">
        <v>193</v>
      </c>
      <c r="ID48" s="164" t="s">
        <v>193</v>
      </c>
      <c r="IE48" s="164" t="s">
        <v>193</v>
      </c>
      <c r="IF48" s="164" t="s">
        <v>193</v>
      </c>
      <c r="IG48" s="164" t="s">
        <v>193</v>
      </c>
      <c r="IH48" s="164" t="s">
        <v>193</v>
      </c>
      <c r="II48" s="164" t="s">
        <v>193</v>
      </c>
      <c r="IJ48" s="164" t="s">
        <v>193</v>
      </c>
      <c r="IK48" s="164" t="s">
        <v>193</v>
      </c>
      <c r="IL48" s="164" t="s">
        <v>193</v>
      </c>
      <c r="IM48" s="164" t="s">
        <v>193</v>
      </c>
      <c r="IN48" s="164" t="s">
        <v>193</v>
      </c>
      <c r="IO48" s="164" t="s">
        <v>193</v>
      </c>
      <c r="IP48" s="164" t="s">
        <v>193</v>
      </c>
      <c r="IQ48" s="164" t="s">
        <v>193</v>
      </c>
      <c r="IR48" s="164" t="s">
        <v>193</v>
      </c>
      <c r="IS48" s="164" t="s">
        <v>193</v>
      </c>
      <c r="IT48" s="164" t="s">
        <v>193</v>
      </c>
      <c r="IU48" s="164" t="s">
        <v>193</v>
      </c>
      <c r="IV48" s="164" t="s">
        <v>193</v>
      </c>
      <c r="IW48" s="164" t="s">
        <v>193</v>
      </c>
      <c r="IX48" s="164" t="s">
        <v>193</v>
      </c>
      <c r="IY48" s="164" t="s">
        <v>193</v>
      </c>
      <c r="IZ48" s="164" t="s">
        <v>193</v>
      </c>
      <c r="JA48" s="164" t="s">
        <v>193</v>
      </c>
      <c r="JB48" s="164" t="s">
        <v>193</v>
      </c>
      <c r="JC48" s="164" t="s">
        <v>193</v>
      </c>
      <c r="JD48" s="164" t="s">
        <v>193</v>
      </c>
      <c r="JE48" s="164" t="s">
        <v>193</v>
      </c>
      <c r="JF48" s="164" t="s">
        <v>193</v>
      </c>
      <c r="JG48" s="164" t="s">
        <v>193</v>
      </c>
      <c r="JH48" s="164" t="s">
        <v>193</v>
      </c>
      <c r="JI48" s="164" t="s">
        <v>193</v>
      </c>
      <c r="JJ48" s="164" t="s">
        <v>193</v>
      </c>
      <c r="JK48" s="164" t="s">
        <v>193</v>
      </c>
      <c r="JL48" s="164" t="s">
        <v>193</v>
      </c>
      <c r="JM48" s="164" t="s">
        <v>193</v>
      </c>
      <c r="JN48" s="164" t="s">
        <v>193</v>
      </c>
      <c r="JO48" s="164" t="s">
        <v>193</v>
      </c>
      <c r="JP48" s="164" t="s">
        <v>193</v>
      </c>
      <c r="JQ48" s="164" t="s">
        <v>193</v>
      </c>
      <c r="JR48" s="166"/>
      <c r="JS48" s="166"/>
      <c r="JT48" s="166"/>
      <c r="JU48" s="166"/>
      <c r="JV48" s="166"/>
      <c r="JW48" s="164" t="s">
        <v>3684</v>
      </c>
      <c r="JX48" s="164" t="s">
        <v>193</v>
      </c>
      <c r="JY48" s="164">
        <v>188082433</v>
      </c>
      <c r="JZ48" s="164" t="s">
        <v>3699</v>
      </c>
      <c r="KA48" s="164" t="s">
        <v>3700</v>
      </c>
      <c r="KB48" s="164" t="s">
        <v>193</v>
      </c>
      <c r="KC48" s="164" t="s">
        <v>705</v>
      </c>
      <c r="KD48" s="164" t="s">
        <v>706</v>
      </c>
      <c r="KE48" s="164" t="s">
        <v>621</v>
      </c>
      <c r="KF48" s="164" t="s">
        <v>193</v>
      </c>
      <c r="KG48" s="164">
        <v>47</v>
      </c>
    </row>
    <row r="49" spans="1:293" x14ac:dyDescent="0.25">
      <c r="A49" s="164" t="s">
        <v>3701</v>
      </c>
      <c r="B49" s="164" t="s">
        <v>3702</v>
      </c>
      <c r="C49" s="164" t="s">
        <v>3548</v>
      </c>
      <c r="D49" s="164" t="s">
        <v>193</v>
      </c>
      <c r="E49" s="166"/>
      <c r="F49" s="164" t="s">
        <v>193</v>
      </c>
      <c r="G49" s="164" t="s">
        <v>193</v>
      </c>
      <c r="H49" s="164" t="s">
        <v>3548</v>
      </c>
      <c r="I49" s="164" t="s">
        <v>831</v>
      </c>
      <c r="J49" s="164" t="s">
        <v>193</v>
      </c>
      <c r="K49" s="164" t="s">
        <v>832</v>
      </c>
      <c r="L49" s="164" t="s">
        <v>831</v>
      </c>
      <c r="M49" s="164" t="s">
        <v>831</v>
      </c>
      <c r="N49" s="164" t="s">
        <v>3680</v>
      </c>
      <c r="O49" s="164" t="s">
        <v>193</v>
      </c>
      <c r="P49" s="164" t="s">
        <v>3681</v>
      </c>
      <c r="Q49" s="164" t="s">
        <v>3680</v>
      </c>
      <c r="R49" s="164" t="s">
        <v>3680</v>
      </c>
      <c r="S49" s="164" t="s">
        <v>176</v>
      </c>
      <c r="T49" s="164" t="s">
        <v>224</v>
      </c>
      <c r="U49" s="164" t="s">
        <v>212</v>
      </c>
      <c r="V49" s="164" t="s">
        <v>224</v>
      </c>
      <c r="W49" s="164" t="s">
        <v>246</v>
      </c>
      <c r="X49" s="164" t="s">
        <v>245</v>
      </c>
      <c r="Y49" s="164" t="s">
        <v>246</v>
      </c>
      <c r="Z49" s="164" t="s">
        <v>833</v>
      </c>
      <c r="AA49" s="164" t="s">
        <v>193</v>
      </c>
      <c r="AB49" s="164" t="s">
        <v>834</v>
      </c>
      <c r="AC49" s="164" t="s">
        <v>833</v>
      </c>
      <c r="AD49" s="164" t="s">
        <v>833</v>
      </c>
      <c r="AE49" s="164" t="s">
        <v>835</v>
      </c>
      <c r="AF49" s="164" t="s">
        <v>193</v>
      </c>
      <c r="AG49" s="164" t="s">
        <v>836</v>
      </c>
      <c r="AH49" s="164" t="s">
        <v>835</v>
      </c>
      <c r="AI49" s="164" t="s">
        <v>835</v>
      </c>
      <c r="AJ49" s="164" t="s">
        <v>494</v>
      </c>
      <c r="AK49" s="164" t="s">
        <v>511</v>
      </c>
      <c r="AL49" s="164" t="s">
        <v>109</v>
      </c>
      <c r="AM49" s="164" t="s">
        <v>193</v>
      </c>
      <c r="AN49" s="164" t="s">
        <v>109</v>
      </c>
      <c r="AO49" s="164" t="s">
        <v>193</v>
      </c>
      <c r="AP49" s="164" t="s">
        <v>496</v>
      </c>
      <c r="AQ49" s="166"/>
      <c r="AR49" s="166"/>
      <c r="AS49" s="164" t="s">
        <v>193</v>
      </c>
      <c r="AT49" s="164" t="s">
        <v>193</v>
      </c>
      <c r="AU49" s="164" t="s">
        <v>193</v>
      </c>
      <c r="AV49" s="164" t="s">
        <v>193</v>
      </c>
      <c r="AW49" s="164" t="s">
        <v>193</v>
      </c>
      <c r="AX49" s="164" t="s">
        <v>193</v>
      </c>
      <c r="AY49" s="164" t="s">
        <v>193</v>
      </c>
      <c r="AZ49" s="164" t="s">
        <v>193</v>
      </c>
      <c r="BA49" s="164" t="s">
        <v>193</v>
      </c>
      <c r="BB49" s="164" t="s">
        <v>193</v>
      </c>
      <c r="BC49" s="164" t="s">
        <v>193</v>
      </c>
      <c r="BD49" s="164" t="s">
        <v>193</v>
      </c>
      <c r="BE49" s="164" t="s">
        <v>193</v>
      </c>
      <c r="BF49" s="164" t="s">
        <v>193</v>
      </c>
      <c r="BG49" s="164" t="s">
        <v>193</v>
      </c>
      <c r="BH49" s="164" t="s">
        <v>193</v>
      </c>
      <c r="BI49" s="164" t="s">
        <v>193</v>
      </c>
      <c r="BJ49" s="164" t="s">
        <v>193</v>
      </c>
      <c r="BK49" s="164" t="s">
        <v>193</v>
      </c>
      <c r="BL49" s="164" t="s">
        <v>193</v>
      </c>
      <c r="BM49" s="164" t="s">
        <v>193</v>
      </c>
      <c r="BN49" s="164" t="s">
        <v>193</v>
      </c>
      <c r="BO49" s="164" t="s">
        <v>193</v>
      </c>
      <c r="BP49" s="164" t="s">
        <v>193</v>
      </c>
      <c r="BQ49" s="164" t="s">
        <v>193</v>
      </c>
      <c r="BR49" s="164" t="s">
        <v>193</v>
      </c>
      <c r="BS49" s="164" t="s">
        <v>193</v>
      </c>
      <c r="BT49" s="164" t="s">
        <v>193</v>
      </c>
      <c r="BU49" s="164" t="s">
        <v>193</v>
      </c>
      <c r="BV49" s="164" t="s">
        <v>193</v>
      </c>
      <c r="BW49" s="164" t="s">
        <v>193</v>
      </c>
      <c r="BX49" s="164" t="s">
        <v>193</v>
      </c>
      <c r="BY49" s="164" t="s">
        <v>193</v>
      </c>
      <c r="BZ49" s="164" t="s">
        <v>193</v>
      </c>
      <c r="CA49" s="164" t="s">
        <v>193</v>
      </c>
      <c r="CB49" s="164" t="s">
        <v>193</v>
      </c>
      <c r="CC49" s="164" t="s">
        <v>193</v>
      </c>
      <c r="CD49" s="164" t="s">
        <v>193</v>
      </c>
      <c r="CE49" s="164" t="s">
        <v>193</v>
      </c>
      <c r="CF49" s="164" t="s">
        <v>193</v>
      </c>
      <c r="CG49" s="164" t="s">
        <v>193</v>
      </c>
      <c r="CH49" s="164" t="s">
        <v>193</v>
      </c>
      <c r="CI49" s="164" t="s">
        <v>193</v>
      </c>
      <c r="CJ49" s="164" t="s">
        <v>193</v>
      </c>
      <c r="CK49" s="164" t="s">
        <v>193</v>
      </c>
      <c r="CL49" s="164" t="s">
        <v>193</v>
      </c>
      <c r="CM49" s="164" t="s">
        <v>193</v>
      </c>
      <c r="CN49" s="164" t="s">
        <v>193</v>
      </c>
      <c r="CO49" s="164" t="s">
        <v>193</v>
      </c>
      <c r="CP49" s="164" t="s">
        <v>193</v>
      </c>
      <c r="CQ49" s="164" t="s">
        <v>193</v>
      </c>
      <c r="CR49" s="164" t="s">
        <v>193</v>
      </c>
      <c r="CS49" s="164" t="s">
        <v>193</v>
      </c>
      <c r="CT49" s="164" t="s">
        <v>193</v>
      </c>
      <c r="CU49" s="164" t="s">
        <v>193</v>
      </c>
      <c r="CV49" s="164" t="s">
        <v>193</v>
      </c>
      <c r="CW49" s="164" t="s">
        <v>193</v>
      </c>
      <c r="CX49" s="164" t="s">
        <v>193</v>
      </c>
      <c r="CY49" s="164" t="s">
        <v>193</v>
      </c>
      <c r="CZ49" s="164" t="s">
        <v>193</v>
      </c>
      <c r="DA49" s="164" t="s">
        <v>193</v>
      </c>
      <c r="DB49" s="164" t="s">
        <v>193</v>
      </c>
      <c r="DC49" s="164" t="s">
        <v>193</v>
      </c>
      <c r="DD49" s="164" t="s">
        <v>193</v>
      </c>
      <c r="DE49" s="164" t="s">
        <v>193</v>
      </c>
      <c r="DF49" s="164" t="s">
        <v>193</v>
      </c>
      <c r="DG49" s="164" t="s">
        <v>193</v>
      </c>
      <c r="DH49" s="164" t="s">
        <v>193</v>
      </c>
      <c r="DI49" s="164" t="s">
        <v>193</v>
      </c>
      <c r="DJ49" s="164" t="s">
        <v>193</v>
      </c>
      <c r="DK49" s="164" t="s">
        <v>193</v>
      </c>
      <c r="DL49" s="164" t="s">
        <v>193</v>
      </c>
      <c r="DM49" s="164" t="s">
        <v>193</v>
      </c>
      <c r="DN49" s="164" t="s">
        <v>193</v>
      </c>
      <c r="DO49" s="164" t="s">
        <v>193</v>
      </c>
      <c r="DP49" s="164" t="s">
        <v>193</v>
      </c>
      <c r="DQ49" s="164" t="s">
        <v>193</v>
      </c>
      <c r="DR49" s="164" t="s">
        <v>193</v>
      </c>
      <c r="DS49" s="164" t="s">
        <v>193</v>
      </c>
      <c r="DT49" s="164" t="s">
        <v>193</v>
      </c>
      <c r="DU49" s="164" t="s">
        <v>193</v>
      </c>
      <c r="DV49" s="164" t="s">
        <v>193</v>
      </c>
      <c r="DW49" s="164" t="s">
        <v>193</v>
      </c>
      <c r="DX49" s="164" t="s">
        <v>193</v>
      </c>
      <c r="DY49" s="164" t="s">
        <v>193</v>
      </c>
      <c r="DZ49" s="164" t="s">
        <v>193</v>
      </c>
      <c r="EA49" s="164" t="s">
        <v>193</v>
      </c>
      <c r="EB49" s="164" t="s">
        <v>193</v>
      </c>
      <c r="EC49" s="164" t="s">
        <v>193</v>
      </c>
      <c r="ED49" s="164" t="s">
        <v>193</v>
      </c>
      <c r="EE49" s="164" t="s">
        <v>193</v>
      </c>
      <c r="EF49" s="164" t="s">
        <v>193</v>
      </c>
      <c r="EG49" s="164" t="s">
        <v>193</v>
      </c>
      <c r="EH49" s="164" t="s">
        <v>193</v>
      </c>
      <c r="EI49" s="164" t="s">
        <v>193</v>
      </c>
      <c r="EJ49" s="164" t="s">
        <v>193</v>
      </c>
      <c r="EK49" s="164" t="s">
        <v>193</v>
      </c>
      <c r="EL49" s="164" t="s">
        <v>193</v>
      </c>
      <c r="EM49" s="164" t="s">
        <v>193</v>
      </c>
      <c r="EN49" s="164" t="s">
        <v>193</v>
      </c>
      <c r="EO49" s="164" t="s">
        <v>193</v>
      </c>
      <c r="EP49" s="164" t="s">
        <v>193</v>
      </c>
      <c r="EQ49" s="164" t="s">
        <v>193</v>
      </c>
      <c r="ER49" s="164" t="s">
        <v>193</v>
      </c>
      <c r="ES49" s="164" t="s">
        <v>193</v>
      </c>
      <c r="ET49" s="164" t="s">
        <v>193</v>
      </c>
      <c r="EU49" s="164" t="s">
        <v>193</v>
      </c>
      <c r="EV49" s="164" t="s">
        <v>193</v>
      </c>
      <c r="EW49" s="164" t="s">
        <v>193</v>
      </c>
      <c r="EX49" s="164" t="s">
        <v>193</v>
      </c>
      <c r="EY49" s="164" t="s">
        <v>193</v>
      </c>
      <c r="EZ49" s="164" t="s">
        <v>193</v>
      </c>
      <c r="FA49" s="164" t="s">
        <v>193</v>
      </c>
      <c r="FB49" s="164" t="s">
        <v>193</v>
      </c>
      <c r="FC49" s="164" t="s">
        <v>193</v>
      </c>
      <c r="FD49" s="164" t="s">
        <v>193</v>
      </c>
      <c r="FE49" s="164" t="s">
        <v>193</v>
      </c>
      <c r="FF49" s="164" t="s">
        <v>193</v>
      </c>
      <c r="FG49" s="164" t="s">
        <v>193</v>
      </c>
      <c r="FH49" s="164" t="s">
        <v>193</v>
      </c>
      <c r="FI49" s="164" t="s">
        <v>193</v>
      </c>
      <c r="FJ49" s="164" t="s">
        <v>193</v>
      </c>
      <c r="FK49" s="164" t="s">
        <v>193</v>
      </c>
      <c r="FL49" s="164" t="s">
        <v>193</v>
      </c>
      <c r="FM49" s="164" t="s">
        <v>193</v>
      </c>
      <c r="FN49" s="164" t="s">
        <v>193</v>
      </c>
      <c r="FO49" s="164" t="s">
        <v>193</v>
      </c>
      <c r="FP49" s="164" t="s">
        <v>193</v>
      </c>
      <c r="FQ49" s="164" t="s">
        <v>193</v>
      </c>
      <c r="FR49" s="164" t="s">
        <v>193</v>
      </c>
      <c r="FS49" s="164" t="s">
        <v>193</v>
      </c>
      <c r="FT49" s="164" t="s">
        <v>193</v>
      </c>
      <c r="FU49" s="164" t="s">
        <v>193</v>
      </c>
      <c r="FV49" s="164" t="s">
        <v>193</v>
      </c>
      <c r="FW49" s="164" t="s">
        <v>193</v>
      </c>
      <c r="FX49" s="164" t="s">
        <v>193</v>
      </c>
      <c r="FY49" s="164" t="s">
        <v>193</v>
      </c>
      <c r="FZ49" s="164" t="s">
        <v>193</v>
      </c>
      <c r="GA49" s="164" t="s">
        <v>193</v>
      </c>
      <c r="GB49" s="164" t="s">
        <v>193</v>
      </c>
      <c r="GC49" s="164" t="s">
        <v>193</v>
      </c>
      <c r="GD49" s="164" t="s">
        <v>193</v>
      </c>
      <c r="GE49" s="164" t="s">
        <v>193</v>
      </c>
      <c r="GF49" s="164" t="s">
        <v>193</v>
      </c>
      <c r="GG49" s="164" t="s">
        <v>193</v>
      </c>
      <c r="GH49" s="164" t="s">
        <v>193</v>
      </c>
      <c r="GI49" s="164" t="s">
        <v>193</v>
      </c>
      <c r="GJ49" s="164" t="s">
        <v>193</v>
      </c>
      <c r="GK49" s="164" t="s">
        <v>193</v>
      </c>
      <c r="GL49" s="164" t="s">
        <v>193</v>
      </c>
      <c r="GM49" s="164" t="s">
        <v>193</v>
      </c>
      <c r="GN49" s="164" t="s">
        <v>193</v>
      </c>
      <c r="GO49" s="164" t="s">
        <v>193</v>
      </c>
      <c r="GP49" s="164" t="s">
        <v>193</v>
      </c>
      <c r="GQ49" s="164" t="s">
        <v>193</v>
      </c>
      <c r="GR49" s="164" t="s">
        <v>193</v>
      </c>
      <c r="GS49" s="164" t="s">
        <v>193</v>
      </c>
      <c r="GT49" s="164" t="s">
        <v>193</v>
      </c>
      <c r="GU49" s="164" t="s">
        <v>193</v>
      </c>
      <c r="GV49" s="164" t="s">
        <v>193</v>
      </c>
      <c r="GW49" s="164" t="s">
        <v>193</v>
      </c>
      <c r="GX49" s="164" t="s">
        <v>193</v>
      </c>
      <c r="GY49" s="164" t="s">
        <v>193</v>
      </c>
      <c r="GZ49" s="164" t="s">
        <v>193</v>
      </c>
      <c r="HA49" s="164" t="s">
        <v>193</v>
      </c>
      <c r="HB49" s="164" t="s">
        <v>193</v>
      </c>
      <c r="HC49" s="164" t="s">
        <v>193</v>
      </c>
      <c r="HD49" s="164" t="s">
        <v>193</v>
      </c>
      <c r="HE49" s="164" t="s">
        <v>193</v>
      </c>
      <c r="HF49" s="164" t="s">
        <v>193</v>
      </c>
      <c r="HG49" s="164" t="s">
        <v>193</v>
      </c>
      <c r="HH49" s="164" t="s">
        <v>193</v>
      </c>
      <c r="HI49" s="164" t="s">
        <v>193</v>
      </c>
      <c r="HJ49" s="164" t="s">
        <v>193</v>
      </c>
      <c r="HK49" s="164" t="s">
        <v>193</v>
      </c>
      <c r="HL49" s="164" t="s">
        <v>193</v>
      </c>
      <c r="HM49" s="164" t="s">
        <v>193</v>
      </c>
      <c r="HN49" s="164" t="s">
        <v>193</v>
      </c>
      <c r="HO49" s="164" t="s">
        <v>193</v>
      </c>
      <c r="HP49" s="164" t="s">
        <v>193</v>
      </c>
      <c r="HQ49" s="164" t="s">
        <v>193</v>
      </c>
      <c r="HR49" s="164" t="s">
        <v>193</v>
      </c>
      <c r="HS49" s="164" t="s">
        <v>193</v>
      </c>
      <c r="HT49" s="164" t="s">
        <v>193</v>
      </c>
      <c r="HU49" s="164" t="s">
        <v>193</v>
      </c>
      <c r="HV49" s="164" t="s">
        <v>193</v>
      </c>
      <c r="HW49" s="164" t="s">
        <v>193</v>
      </c>
      <c r="HX49" s="164" t="s">
        <v>193</v>
      </c>
      <c r="HY49" s="164" t="s">
        <v>193</v>
      </c>
      <c r="HZ49" s="164" t="s">
        <v>193</v>
      </c>
      <c r="IA49" s="164" t="s">
        <v>193</v>
      </c>
      <c r="IB49" s="164" t="s">
        <v>193</v>
      </c>
      <c r="IC49" s="164" t="s">
        <v>109</v>
      </c>
      <c r="ID49" s="164" t="s">
        <v>193</v>
      </c>
      <c r="IE49" s="164" t="s">
        <v>512</v>
      </c>
      <c r="IF49" s="164" t="s">
        <v>193</v>
      </c>
      <c r="IG49" s="164" t="s">
        <v>3297</v>
      </c>
      <c r="IH49" s="164" t="s">
        <v>193</v>
      </c>
      <c r="II49" s="164" t="s">
        <v>522</v>
      </c>
      <c r="IJ49" s="164" t="s">
        <v>3298</v>
      </c>
      <c r="IK49" s="164" t="s">
        <v>3298</v>
      </c>
      <c r="IL49" s="164" t="s">
        <v>816</v>
      </c>
      <c r="IM49" s="164" t="s">
        <v>193</v>
      </c>
      <c r="IN49" s="164" t="s">
        <v>3286</v>
      </c>
      <c r="IO49" s="164" t="s">
        <v>804</v>
      </c>
      <c r="IP49" s="164" t="s">
        <v>805</v>
      </c>
      <c r="IQ49" s="164" t="s">
        <v>806</v>
      </c>
      <c r="IR49" s="164" t="s">
        <v>193</v>
      </c>
      <c r="IS49" s="164" t="s">
        <v>193</v>
      </c>
      <c r="IT49" s="164" t="s">
        <v>193</v>
      </c>
      <c r="IU49" s="164" t="s">
        <v>193</v>
      </c>
      <c r="IV49" s="164" t="s">
        <v>193</v>
      </c>
      <c r="IW49" s="164">
        <v>25</v>
      </c>
      <c r="IX49" s="164">
        <v>5</v>
      </c>
      <c r="IY49" s="164" t="s">
        <v>193</v>
      </c>
      <c r="IZ49" s="164" t="s">
        <v>156</v>
      </c>
      <c r="JA49" s="164">
        <v>5</v>
      </c>
      <c r="JB49" s="164" t="s">
        <v>109</v>
      </c>
      <c r="JC49" s="164" t="s">
        <v>193</v>
      </c>
      <c r="JD49" s="164" t="s">
        <v>109</v>
      </c>
      <c r="JE49" s="164" t="s">
        <v>517</v>
      </c>
      <c r="JF49" s="164">
        <v>0</v>
      </c>
      <c r="JG49" s="164">
        <v>0</v>
      </c>
      <c r="JH49" s="164">
        <v>0</v>
      </c>
      <c r="JI49" s="164">
        <v>1</v>
      </c>
      <c r="JJ49" s="164">
        <v>0</v>
      </c>
      <c r="JK49" s="164">
        <v>0</v>
      </c>
      <c r="JL49" s="164">
        <v>0</v>
      </c>
      <c r="JM49" s="164">
        <v>0</v>
      </c>
      <c r="JN49" s="164">
        <v>0</v>
      </c>
      <c r="JO49" s="164">
        <v>0</v>
      </c>
      <c r="JP49" s="164">
        <v>0</v>
      </c>
      <c r="JQ49" s="164" t="s">
        <v>193</v>
      </c>
      <c r="JR49" s="166"/>
      <c r="JS49" s="166"/>
      <c r="JT49" s="166"/>
      <c r="JU49" s="166"/>
      <c r="JV49" s="166"/>
      <c r="JW49" s="164" t="s">
        <v>3703</v>
      </c>
      <c r="JX49" s="164" t="s">
        <v>193</v>
      </c>
      <c r="JY49" s="164">
        <v>188082437</v>
      </c>
      <c r="JZ49" s="164" t="s">
        <v>3704</v>
      </c>
      <c r="KA49" s="164" t="s">
        <v>3705</v>
      </c>
      <c r="KB49" s="164" t="s">
        <v>193</v>
      </c>
      <c r="KC49" s="164" t="s">
        <v>705</v>
      </c>
      <c r="KD49" s="164" t="s">
        <v>706</v>
      </c>
      <c r="KE49" s="164" t="s">
        <v>621</v>
      </c>
      <c r="KF49" s="164" t="s">
        <v>193</v>
      </c>
      <c r="KG49" s="164">
        <v>48</v>
      </c>
    </row>
    <row r="50" spans="1:293" x14ac:dyDescent="0.25">
      <c r="A50" s="164" t="s">
        <v>3706</v>
      </c>
      <c r="B50" s="164" t="s">
        <v>3707</v>
      </c>
      <c r="C50" s="164" t="s">
        <v>3548</v>
      </c>
      <c r="D50" s="164" t="s">
        <v>193</v>
      </c>
      <c r="E50" s="166"/>
      <c r="F50" s="164" t="s">
        <v>193</v>
      </c>
      <c r="G50" s="164" t="s">
        <v>193</v>
      </c>
      <c r="H50" s="164" t="s">
        <v>3548</v>
      </c>
      <c r="I50" s="164" t="s">
        <v>831</v>
      </c>
      <c r="J50" s="164" t="s">
        <v>193</v>
      </c>
      <c r="K50" s="164" t="s">
        <v>832</v>
      </c>
      <c r="L50" s="164" t="s">
        <v>831</v>
      </c>
      <c r="M50" s="164" t="s">
        <v>831</v>
      </c>
      <c r="N50" s="164" t="s">
        <v>3680</v>
      </c>
      <c r="O50" s="164" t="s">
        <v>193</v>
      </c>
      <c r="P50" s="164" t="s">
        <v>3681</v>
      </c>
      <c r="Q50" s="164" t="s">
        <v>3680</v>
      </c>
      <c r="R50" s="164" t="s">
        <v>3680</v>
      </c>
      <c r="S50" s="164" t="s">
        <v>176</v>
      </c>
      <c r="T50" s="164" t="s">
        <v>224</v>
      </c>
      <c r="U50" s="164" t="s">
        <v>212</v>
      </c>
      <c r="V50" s="164" t="s">
        <v>224</v>
      </c>
      <c r="W50" s="164" t="s">
        <v>246</v>
      </c>
      <c r="X50" s="164" t="s">
        <v>245</v>
      </c>
      <c r="Y50" s="164" t="s">
        <v>246</v>
      </c>
      <c r="Z50" s="164" t="s">
        <v>833</v>
      </c>
      <c r="AA50" s="164" t="s">
        <v>193</v>
      </c>
      <c r="AB50" s="164" t="s">
        <v>834</v>
      </c>
      <c r="AC50" s="164" t="s">
        <v>833</v>
      </c>
      <c r="AD50" s="164" t="s">
        <v>833</v>
      </c>
      <c r="AE50" s="164" t="s">
        <v>835</v>
      </c>
      <c r="AF50" s="164" t="s">
        <v>193</v>
      </c>
      <c r="AG50" s="164" t="s">
        <v>836</v>
      </c>
      <c r="AH50" s="164" t="s">
        <v>835</v>
      </c>
      <c r="AI50" s="164" t="s">
        <v>835</v>
      </c>
      <c r="AJ50" s="164" t="s">
        <v>494</v>
      </c>
      <c r="AK50" s="164" t="s">
        <v>495</v>
      </c>
      <c r="AL50" s="164" t="s">
        <v>109</v>
      </c>
      <c r="AM50" s="164" t="s">
        <v>193</v>
      </c>
      <c r="AN50" s="164" t="s">
        <v>109</v>
      </c>
      <c r="AO50" s="164" t="s">
        <v>193</v>
      </c>
      <c r="AP50" s="164" t="s">
        <v>500</v>
      </c>
      <c r="AQ50" s="166"/>
      <c r="AR50" s="166"/>
      <c r="AS50" s="164" t="s">
        <v>502</v>
      </c>
      <c r="AT50" s="164" t="s">
        <v>193</v>
      </c>
      <c r="AU50" s="164" t="s">
        <v>718</v>
      </c>
      <c r="AV50" s="164">
        <v>1</v>
      </c>
      <c r="AW50" s="164">
        <v>1</v>
      </c>
      <c r="AX50" s="164">
        <v>0</v>
      </c>
      <c r="AY50" s="164" t="s">
        <v>110</v>
      </c>
      <c r="AZ50" s="164" t="s">
        <v>503</v>
      </c>
      <c r="BA50" s="164" t="s">
        <v>112</v>
      </c>
      <c r="BB50" s="164">
        <v>1</v>
      </c>
      <c r="BC50" s="164">
        <v>0</v>
      </c>
      <c r="BD50" s="164">
        <v>0</v>
      </c>
      <c r="BE50" s="164">
        <v>0</v>
      </c>
      <c r="BF50" s="164">
        <v>0</v>
      </c>
      <c r="BG50" s="164">
        <v>0</v>
      </c>
      <c r="BH50" s="164">
        <v>0</v>
      </c>
      <c r="BI50" s="164">
        <v>0</v>
      </c>
      <c r="BJ50" s="164">
        <v>0</v>
      </c>
      <c r="BK50" s="164">
        <v>0</v>
      </c>
      <c r="BL50" s="164" t="s">
        <v>193</v>
      </c>
      <c r="BM50" s="164" t="s">
        <v>143</v>
      </c>
      <c r="BN50" s="164" t="s">
        <v>507</v>
      </c>
      <c r="BO50" s="164" t="s">
        <v>3708</v>
      </c>
      <c r="BP50" s="164">
        <v>0</v>
      </c>
      <c r="BQ50" s="164">
        <v>1</v>
      </c>
      <c r="BR50" s="164">
        <v>1</v>
      </c>
      <c r="BS50" s="164">
        <v>1</v>
      </c>
      <c r="BT50" s="164">
        <v>1</v>
      </c>
      <c r="BU50" s="164">
        <v>0</v>
      </c>
      <c r="BV50" s="164">
        <v>1</v>
      </c>
      <c r="BW50" s="164">
        <v>0</v>
      </c>
      <c r="BX50" s="164" t="s">
        <v>504</v>
      </c>
      <c r="BY50" s="164" t="s">
        <v>193</v>
      </c>
      <c r="BZ50" s="164" t="s">
        <v>193</v>
      </c>
      <c r="CA50" s="164" t="s">
        <v>193</v>
      </c>
      <c r="CB50" s="164">
        <v>300</v>
      </c>
      <c r="CC50" s="164">
        <v>115.384615384615</v>
      </c>
      <c r="CD50" s="164" t="s">
        <v>109</v>
      </c>
      <c r="CE50" s="164">
        <v>210</v>
      </c>
      <c r="CF50" s="164">
        <v>91.3</v>
      </c>
      <c r="CG50" s="164" t="s">
        <v>109</v>
      </c>
      <c r="CH50" s="164">
        <v>270</v>
      </c>
      <c r="CI50" s="164">
        <v>93.103448275861993</v>
      </c>
      <c r="CJ50" s="164" t="s">
        <v>109</v>
      </c>
      <c r="CK50" s="164">
        <v>450</v>
      </c>
      <c r="CL50" s="164">
        <v>187.5</v>
      </c>
      <c r="CM50" s="164" t="s">
        <v>109</v>
      </c>
      <c r="CN50" s="164" t="s">
        <v>193</v>
      </c>
      <c r="CO50" s="164" t="s">
        <v>193</v>
      </c>
      <c r="CP50" s="164" t="s">
        <v>193</v>
      </c>
      <c r="CQ50" s="164" t="s">
        <v>622</v>
      </c>
      <c r="CR50" s="164" t="s">
        <v>109</v>
      </c>
      <c r="CS50" s="164">
        <v>900</v>
      </c>
      <c r="CT50" s="164" t="s">
        <v>193</v>
      </c>
      <c r="CU50" s="164" t="s">
        <v>193</v>
      </c>
      <c r="CV50" s="164" t="s">
        <v>193</v>
      </c>
      <c r="CW50" s="164" t="s">
        <v>193</v>
      </c>
      <c r="CX50" s="164" t="s">
        <v>193</v>
      </c>
      <c r="CY50" s="164" t="s">
        <v>193</v>
      </c>
      <c r="CZ50" s="164" t="s">
        <v>156</v>
      </c>
      <c r="DA50" s="164">
        <v>900</v>
      </c>
      <c r="DB50" s="164" t="s">
        <v>109</v>
      </c>
      <c r="DC50" s="164" t="s">
        <v>109</v>
      </c>
      <c r="DD50" s="164" t="s">
        <v>1768</v>
      </c>
      <c r="DE50" s="164">
        <v>0</v>
      </c>
      <c r="DF50" s="164">
        <v>0</v>
      </c>
      <c r="DG50" s="164">
        <v>0</v>
      </c>
      <c r="DH50" s="164">
        <v>0</v>
      </c>
      <c r="DI50" s="164">
        <v>1</v>
      </c>
      <c r="DJ50" s="164">
        <v>0</v>
      </c>
      <c r="DK50" s="164">
        <v>0</v>
      </c>
      <c r="DL50" s="164">
        <v>0</v>
      </c>
      <c r="DM50" s="164">
        <v>0</v>
      </c>
      <c r="DN50" s="164">
        <v>0</v>
      </c>
      <c r="DO50" s="164">
        <v>0</v>
      </c>
      <c r="DP50" s="164">
        <v>0</v>
      </c>
      <c r="DQ50" s="164">
        <v>0</v>
      </c>
      <c r="DR50" s="164">
        <v>0</v>
      </c>
      <c r="DS50" s="164" t="s">
        <v>193</v>
      </c>
      <c r="DT50" s="164" t="s">
        <v>3709</v>
      </c>
      <c r="DU50" s="164">
        <v>0</v>
      </c>
      <c r="DV50" s="164">
        <v>1</v>
      </c>
      <c r="DW50" s="164">
        <v>0</v>
      </c>
      <c r="DX50" s="164">
        <v>1</v>
      </c>
      <c r="DY50" s="164">
        <v>0</v>
      </c>
      <c r="DZ50" s="164">
        <v>0</v>
      </c>
      <c r="EA50" s="164">
        <v>1</v>
      </c>
      <c r="EB50" s="164">
        <v>0</v>
      </c>
      <c r="EC50" s="164" t="s">
        <v>109</v>
      </c>
      <c r="ED50" s="164" t="s">
        <v>114</v>
      </c>
      <c r="EE50" s="164" t="s">
        <v>109</v>
      </c>
      <c r="EF50" s="164" t="s">
        <v>182</v>
      </c>
      <c r="EG50" s="164" t="s">
        <v>793</v>
      </c>
      <c r="EH50" s="164" t="s">
        <v>1894</v>
      </c>
      <c r="EI50" s="164" t="s">
        <v>793</v>
      </c>
      <c r="EJ50" s="164" t="s">
        <v>3710</v>
      </c>
      <c r="EK50" s="164">
        <v>1</v>
      </c>
      <c r="EL50" s="164">
        <v>0</v>
      </c>
      <c r="EM50" s="164">
        <v>1</v>
      </c>
      <c r="EN50" s="164">
        <v>0</v>
      </c>
      <c r="EO50" s="164">
        <v>1</v>
      </c>
      <c r="EP50" s="164">
        <v>0</v>
      </c>
      <c r="EQ50" s="164">
        <v>0</v>
      </c>
      <c r="ER50" s="164">
        <v>1</v>
      </c>
      <c r="ES50" s="164">
        <v>0</v>
      </c>
      <c r="ET50" s="164" t="s">
        <v>109</v>
      </c>
      <c r="EU50" s="164" t="s">
        <v>193</v>
      </c>
      <c r="EV50" s="164" t="s">
        <v>193</v>
      </c>
      <c r="EW50" s="164" t="s">
        <v>193</v>
      </c>
      <c r="EX50" s="164">
        <v>35</v>
      </c>
      <c r="EY50" s="164">
        <v>105</v>
      </c>
      <c r="EZ50" s="164">
        <v>35</v>
      </c>
      <c r="FA50" s="164" t="s">
        <v>109</v>
      </c>
      <c r="FB50" s="164" t="s">
        <v>193</v>
      </c>
      <c r="FC50" s="164" t="s">
        <v>193</v>
      </c>
      <c r="FD50" s="164" t="s">
        <v>193</v>
      </c>
      <c r="FE50" s="164" t="s">
        <v>193</v>
      </c>
      <c r="FF50" s="164" t="s">
        <v>193</v>
      </c>
      <c r="FG50" s="164" t="s">
        <v>193</v>
      </c>
      <c r="FH50" s="164" t="s">
        <v>193</v>
      </c>
      <c r="FI50" s="164" t="s">
        <v>193</v>
      </c>
      <c r="FJ50" s="164" t="s">
        <v>193</v>
      </c>
      <c r="FK50" s="164" t="s">
        <v>193</v>
      </c>
      <c r="FL50" s="164" t="s">
        <v>193</v>
      </c>
      <c r="FM50" s="164" t="s">
        <v>193</v>
      </c>
      <c r="FN50" s="164" t="s">
        <v>193</v>
      </c>
      <c r="FO50" s="164" t="s">
        <v>193</v>
      </c>
      <c r="FP50" s="164" t="s">
        <v>193</v>
      </c>
      <c r="FQ50" s="164" t="s">
        <v>109</v>
      </c>
      <c r="FR50" s="164">
        <v>25</v>
      </c>
      <c r="FS50" s="164" t="s">
        <v>193</v>
      </c>
      <c r="FT50" s="164" t="s">
        <v>193</v>
      </c>
      <c r="FU50" s="164">
        <v>25</v>
      </c>
      <c r="FV50" s="164" t="s">
        <v>109</v>
      </c>
      <c r="FW50" s="164" t="s">
        <v>109</v>
      </c>
      <c r="FX50" s="164">
        <v>100</v>
      </c>
      <c r="FY50" s="164" t="s">
        <v>193</v>
      </c>
      <c r="FZ50" s="164" t="s">
        <v>193</v>
      </c>
      <c r="GA50" s="164">
        <v>100</v>
      </c>
      <c r="GB50" s="164" t="s">
        <v>109</v>
      </c>
      <c r="GC50" s="164" t="s">
        <v>109</v>
      </c>
      <c r="GD50" s="164">
        <v>100</v>
      </c>
      <c r="GE50" s="164" t="s">
        <v>193</v>
      </c>
      <c r="GF50" s="164" t="s">
        <v>193</v>
      </c>
      <c r="GG50" s="164" t="s">
        <v>193</v>
      </c>
      <c r="GH50" s="164">
        <v>100</v>
      </c>
      <c r="GI50" s="164" t="s">
        <v>109</v>
      </c>
      <c r="GJ50" s="164" t="s">
        <v>193</v>
      </c>
      <c r="GK50" s="164" t="s">
        <v>193</v>
      </c>
      <c r="GL50" s="164" t="s">
        <v>193</v>
      </c>
      <c r="GM50" s="164" t="s">
        <v>193</v>
      </c>
      <c r="GN50" s="164" t="s">
        <v>193</v>
      </c>
      <c r="GO50" s="164" t="s">
        <v>193</v>
      </c>
      <c r="GP50" s="164" t="s">
        <v>193</v>
      </c>
      <c r="GQ50" s="164" t="s">
        <v>193</v>
      </c>
      <c r="GR50" s="164" t="s">
        <v>193</v>
      </c>
      <c r="GS50" s="164" t="s">
        <v>193</v>
      </c>
      <c r="GT50" s="164" t="s">
        <v>193</v>
      </c>
      <c r="GU50" s="164" t="s">
        <v>193</v>
      </c>
      <c r="GV50" s="164" t="s">
        <v>109</v>
      </c>
      <c r="GW50" s="164" t="s">
        <v>116</v>
      </c>
      <c r="GX50" s="164">
        <v>1</v>
      </c>
      <c r="GY50" s="164">
        <v>0</v>
      </c>
      <c r="GZ50" s="164">
        <v>0</v>
      </c>
      <c r="HA50" s="164">
        <v>0</v>
      </c>
      <c r="HB50" s="164">
        <v>0</v>
      </c>
      <c r="HC50" s="164">
        <v>0</v>
      </c>
      <c r="HD50" s="164">
        <v>0</v>
      </c>
      <c r="HE50" s="164">
        <v>0</v>
      </c>
      <c r="HF50" s="164">
        <v>0</v>
      </c>
      <c r="HG50" s="164">
        <v>0</v>
      </c>
      <c r="HH50" s="164">
        <v>0</v>
      </c>
      <c r="HI50" s="164">
        <v>0</v>
      </c>
      <c r="HJ50" s="164">
        <v>0</v>
      </c>
      <c r="HK50" s="164" t="s">
        <v>193</v>
      </c>
      <c r="HL50" s="164" t="s">
        <v>822</v>
      </c>
      <c r="HM50" s="164">
        <v>1</v>
      </c>
      <c r="HN50" s="164">
        <v>0</v>
      </c>
      <c r="HO50" s="164">
        <v>1</v>
      </c>
      <c r="HP50" s="164">
        <v>0</v>
      </c>
      <c r="HQ50" s="164">
        <v>1</v>
      </c>
      <c r="HR50" s="164">
        <v>0</v>
      </c>
      <c r="HS50" s="164">
        <v>0</v>
      </c>
      <c r="HT50" s="164">
        <v>1</v>
      </c>
      <c r="HU50" s="164">
        <v>0</v>
      </c>
      <c r="HV50" s="164" t="s">
        <v>109</v>
      </c>
      <c r="HW50" s="164" t="s">
        <v>114</v>
      </c>
      <c r="HX50" s="164" t="s">
        <v>109</v>
      </c>
      <c r="HY50" s="164" t="s">
        <v>123</v>
      </c>
      <c r="HZ50" s="164" t="s">
        <v>793</v>
      </c>
      <c r="IA50" s="164" t="s">
        <v>1800</v>
      </c>
      <c r="IB50" s="164" t="s">
        <v>793</v>
      </c>
      <c r="IC50" s="164" t="s">
        <v>193</v>
      </c>
      <c r="ID50" s="164" t="s">
        <v>193</v>
      </c>
      <c r="IE50" s="164" t="s">
        <v>193</v>
      </c>
      <c r="IF50" s="164" t="s">
        <v>193</v>
      </c>
      <c r="IG50" s="164" t="s">
        <v>193</v>
      </c>
      <c r="IH50" s="164" t="s">
        <v>193</v>
      </c>
      <c r="II50" s="164" t="s">
        <v>193</v>
      </c>
      <c r="IJ50" s="164" t="s">
        <v>193</v>
      </c>
      <c r="IK50" s="164" t="s">
        <v>193</v>
      </c>
      <c r="IL50" s="164" t="s">
        <v>193</v>
      </c>
      <c r="IM50" s="164" t="s">
        <v>193</v>
      </c>
      <c r="IN50" s="164" t="s">
        <v>193</v>
      </c>
      <c r="IO50" s="164" t="s">
        <v>193</v>
      </c>
      <c r="IP50" s="164" t="s">
        <v>193</v>
      </c>
      <c r="IQ50" s="164" t="s">
        <v>193</v>
      </c>
      <c r="IR50" s="164" t="s">
        <v>193</v>
      </c>
      <c r="IS50" s="164" t="s">
        <v>193</v>
      </c>
      <c r="IT50" s="164" t="s">
        <v>193</v>
      </c>
      <c r="IU50" s="164" t="s">
        <v>193</v>
      </c>
      <c r="IV50" s="164" t="s">
        <v>193</v>
      </c>
      <c r="IW50" s="164" t="s">
        <v>193</v>
      </c>
      <c r="IX50" s="164" t="s">
        <v>193</v>
      </c>
      <c r="IY50" s="164" t="s">
        <v>193</v>
      </c>
      <c r="IZ50" s="164" t="s">
        <v>193</v>
      </c>
      <c r="JA50" s="164" t="s">
        <v>193</v>
      </c>
      <c r="JB50" s="164" t="s">
        <v>193</v>
      </c>
      <c r="JC50" s="164" t="s">
        <v>193</v>
      </c>
      <c r="JD50" s="164" t="s">
        <v>193</v>
      </c>
      <c r="JE50" s="164" t="s">
        <v>193</v>
      </c>
      <c r="JF50" s="164" t="s">
        <v>193</v>
      </c>
      <c r="JG50" s="164" t="s">
        <v>193</v>
      </c>
      <c r="JH50" s="164" t="s">
        <v>193</v>
      </c>
      <c r="JI50" s="164" t="s">
        <v>193</v>
      </c>
      <c r="JJ50" s="164" t="s">
        <v>193</v>
      </c>
      <c r="JK50" s="164" t="s">
        <v>193</v>
      </c>
      <c r="JL50" s="164" t="s">
        <v>193</v>
      </c>
      <c r="JM50" s="164" t="s">
        <v>193</v>
      </c>
      <c r="JN50" s="164" t="s">
        <v>193</v>
      </c>
      <c r="JO50" s="164" t="s">
        <v>193</v>
      </c>
      <c r="JP50" s="164" t="s">
        <v>193</v>
      </c>
      <c r="JQ50" s="164" t="s">
        <v>193</v>
      </c>
      <c r="JR50" s="166"/>
      <c r="JS50" s="166"/>
      <c r="JT50" s="166"/>
      <c r="JU50" s="166"/>
      <c r="JV50" s="166"/>
      <c r="JW50" s="164" t="s">
        <v>193</v>
      </c>
      <c r="JX50" s="164" t="s">
        <v>193</v>
      </c>
      <c r="JY50" s="164">
        <v>188082441</v>
      </c>
      <c r="JZ50" s="164" t="s">
        <v>3711</v>
      </c>
      <c r="KA50" s="164" t="s">
        <v>3712</v>
      </c>
      <c r="KB50" s="164" t="s">
        <v>193</v>
      </c>
      <c r="KC50" s="164" t="s">
        <v>705</v>
      </c>
      <c r="KD50" s="164" t="s">
        <v>706</v>
      </c>
      <c r="KE50" s="164" t="s">
        <v>621</v>
      </c>
      <c r="KF50" s="164" t="s">
        <v>193</v>
      </c>
      <c r="KG50" s="164">
        <v>49</v>
      </c>
    </row>
    <row r="51" spans="1:293" x14ac:dyDescent="0.25">
      <c r="A51" s="164" t="s">
        <v>3713</v>
      </c>
      <c r="B51" s="164" t="s">
        <v>3714</v>
      </c>
      <c r="C51" s="164" t="s">
        <v>3548</v>
      </c>
      <c r="D51" s="164" t="s">
        <v>193</v>
      </c>
      <c r="E51" s="166"/>
      <c r="F51" s="164" t="s">
        <v>193</v>
      </c>
      <c r="G51" s="164" t="s">
        <v>193</v>
      </c>
      <c r="H51" s="164" t="s">
        <v>3548</v>
      </c>
      <c r="I51" s="164" t="s">
        <v>831</v>
      </c>
      <c r="J51" s="164" t="s">
        <v>193</v>
      </c>
      <c r="K51" s="164" t="s">
        <v>832</v>
      </c>
      <c r="L51" s="164" t="s">
        <v>831</v>
      </c>
      <c r="M51" s="164" t="s">
        <v>831</v>
      </c>
      <c r="N51" s="164" t="s">
        <v>3680</v>
      </c>
      <c r="O51" s="164" t="s">
        <v>193</v>
      </c>
      <c r="P51" s="164" t="s">
        <v>3681</v>
      </c>
      <c r="Q51" s="164" t="s">
        <v>3680</v>
      </c>
      <c r="R51" s="164" t="s">
        <v>3680</v>
      </c>
      <c r="S51" s="164" t="s">
        <v>176</v>
      </c>
      <c r="T51" s="164" t="s">
        <v>224</v>
      </c>
      <c r="U51" s="164" t="s">
        <v>212</v>
      </c>
      <c r="V51" s="164" t="s">
        <v>224</v>
      </c>
      <c r="W51" s="164" t="s">
        <v>246</v>
      </c>
      <c r="X51" s="164" t="s">
        <v>245</v>
      </c>
      <c r="Y51" s="164" t="s">
        <v>246</v>
      </c>
      <c r="Z51" s="164" t="s">
        <v>833</v>
      </c>
      <c r="AA51" s="164" t="s">
        <v>193</v>
      </c>
      <c r="AB51" s="164" t="s">
        <v>834</v>
      </c>
      <c r="AC51" s="164" t="s">
        <v>833</v>
      </c>
      <c r="AD51" s="164" t="s">
        <v>833</v>
      </c>
      <c r="AE51" s="164" t="s">
        <v>835</v>
      </c>
      <c r="AF51" s="164" t="s">
        <v>193</v>
      </c>
      <c r="AG51" s="164" t="s">
        <v>836</v>
      </c>
      <c r="AH51" s="164" t="s">
        <v>835</v>
      </c>
      <c r="AI51" s="164" t="s">
        <v>835</v>
      </c>
      <c r="AJ51" s="164" t="s">
        <v>494</v>
      </c>
      <c r="AK51" s="164" t="s">
        <v>495</v>
      </c>
      <c r="AL51" s="164" t="s">
        <v>109</v>
      </c>
      <c r="AM51" s="164" t="s">
        <v>193</v>
      </c>
      <c r="AN51" s="164" t="s">
        <v>109</v>
      </c>
      <c r="AO51" s="164" t="s">
        <v>193</v>
      </c>
      <c r="AP51" s="164" t="s">
        <v>496</v>
      </c>
      <c r="AQ51" s="166"/>
      <c r="AR51" s="166"/>
      <c r="AS51" s="164" t="s">
        <v>497</v>
      </c>
      <c r="AT51" s="164" t="s">
        <v>193</v>
      </c>
      <c r="AU51" s="164" t="s">
        <v>111</v>
      </c>
      <c r="AV51" s="164">
        <v>1</v>
      </c>
      <c r="AW51" s="164">
        <v>0</v>
      </c>
      <c r="AX51" s="164">
        <v>0</v>
      </c>
      <c r="AY51" s="164" t="s">
        <v>110</v>
      </c>
      <c r="AZ51" s="164" t="s">
        <v>503</v>
      </c>
      <c r="BA51" s="164" t="s">
        <v>112</v>
      </c>
      <c r="BB51" s="164">
        <v>1</v>
      </c>
      <c r="BC51" s="164">
        <v>0</v>
      </c>
      <c r="BD51" s="164">
        <v>0</v>
      </c>
      <c r="BE51" s="164">
        <v>0</v>
      </c>
      <c r="BF51" s="164">
        <v>0</v>
      </c>
      <c r="BG51" s="164">
        <v>0</v>
      </c>
      <c r="BH51" s="164">
        <v>0</v>
      </c>
      <c r="BI51" s="164">
        <v>0</v>
      </c>
      <c r="BJ51" s="164">
        <v>0</v>
      </c>
      <c r="BK51" s="164">
        <v>0</v>
      </c>
      <c r="BL51" s="164" t="s">
        <v>193</v>
      </c>
      <c r="BM51" s="164" t="s">
        <v>128</v>
      </c>
      <c r="BN51" s="164" t="s">
        <v>498</v>
      </c>
      <c r="BO51" s="164" t="s">
        <v>3715</v>
      </c>
      <c r="BP51" s="164">
        <v>1</v>
      </c>
      <c r="BQ51" s="164">
        <v>1</v>
      </c>
      <c r="BR51" s="164">
        <v>1</v>
      </c>
      <c r="BS51" s="164">
        <v>1</v>
      </c>
      <c r="BT51" s="164">
        <v>1</v>
      </c>
      <c r="BU51" s="164">
        <v>1</v>
      </c>
      <c r="BV51" s="164">
        <v>1</v>
      </c>
      <c r="BW51" s="164">
        <v>0</v>
      </c>
      <c r="BX51" s="164" t="s">
        <v>504</v>
      </c>
      <c r="BY51" s="164">
        <v>305</v>
      </c>
      <c r="BZ51" s="164">
        <v>152.5</v>
      </c>
      <c r="CA51" s="164" t="s">
        <v>109</v>
      </c>
      <c r="CB51" s="164">
        <v>300</v>
      </c>
      <c r="CC51" s="164">
        <v>115.384615384615</v>
      </c>
      <c r="CD51" s="164" t="s">
        <v>109</v>
      </c>
      <c r="CE51" s="164">
        <v>210</v>
      </c>
      <c r="CF51" s="164">
        <v>91.3</v>
      </c>
      <c r="CG51" s="164" t="s">
        <v>109</v>
      </c>
      <c r="CH51" s="164">
        <v>270</v>
      </c>
      <c r="CI51" s="164">
        <v>93.103448275861993</v>
      </c>
      <c r="CJ51" s="164" t="s">
        <v>114</v>
      </c>
      <c r="CK51" s="164">
        <v>450</v>
      </c>
      <c r="CL51" s="164">
        <v>187.5</v>
      </c>
      <c r="CM51" s="164" t="s">
        <v>109</v>
      </c>
      <c r="CN51" s="164">
        <v>480</v>
      </c>
      <c r="CO51" s="164">
        <v>200</v>
      </c>
      <c r="CP51" s="164" t="s">
        <v>109</v>
      </c>
      <c r="CQ51" s="164" t="s">
        <v>622</v>
      </c>
      <c r="CR51" s="164" t="s">
        <v>109</v>
      </c>
      <c r="CS51" s="164">
        <v>900</v>
      </c>
      <c r="CT51" s="164" t="s">
        <v>193</v>
      </c>
      <c r="CU51" s="164" t="s">
        <v>193</v>
      </c>
      <c r="CV51" s="164" t="s">
        <v>193</v>
      </c>
      <c r="CW51" s="164" t="s">
        <v>193</v>
      </c>
      <c r="CX51" s="164" t="s">
        <v>193</v>
      </c>
      <c r="CY51" s="164" t="s">
        <v>193</v>
      </c>
      <c r="CZ51" s="164" t="s">
        <v>156</v>
      </c>
      <c r="DA51" s="164">
        <v>900</v>
      </c>
      <c r="DB51" s="164" t="s">
        <v>109</v>
      </c>
      <c r="DC51" s="164" t="s">
        <v>109</v>
      </c>
      <c r="DD51" s="164" t="s">
        <v>3716</v>
      </c>
      <c r="DE51" s="164">
        <v>0</v>
      </c>
      <c r="DF51" s="164">
        <v>1</v>
      </c>
      <c r="DG51" s="164">
        <v>0</v>
      </c>
      <c r="DH51" s="164">
        <v>0</v>
      </c>
      <c r="DI51" s="164">
        <v>0</v>
      </c>
      <c r="DJ51" s="164">
        <v>0</v>
      </c>
      <c r="DK51" s="164">
        <v>0</v>
      </c>
      <c r="DL51" s="164">
        <v>0</v>
      </c>
      <c r="DM51" s="164">
        <v>0</v>
      </c>
      <c r="DN51" s="164">
        <v>0</v>
      </c>
      <c r="DO51" s="164">
        <v>0</v>
      </c>
      <c r="DP51" s="164">
        <v>0</v>
      </c>
      <c r="DQ51" s="164">
        <v>0</v>
      </c>
      <c r="DR51" s="164">
        <v>0</v>
      </c>
      <c r="DS51" s="164" t="s">
        <v>193</v>
      </c>
      <c r="DT51" s="164" t="s">
        <v>3717</v>
      </c>
      <c r="DU51" s="164">
        <v>1</v>
      </c>
      <c r="DV51" s="164">
        <v>1</v>
      </c>
      <c r="DW51" s="164">
        <v>1</v>
      </c>
      <c r="DX51" s="164">
        <v>1</v>
      </c>
      <c r="DY51" s="164">
        <v>1</v>
      </c>
      <c r="DZ51" s="164">
        <v>1</v>
      </c>
      <c r="EA51" s="164">
        <v>1</v>
      </c>
      <c r="EB51" s="164">
        <v>0</v>
      </c>
      <c r="EC51" s="164" t="s">
        <v>109</v>
      </c>
      <c r="ED51" s="164" t="s">
        <v>109</v>
      </c>
      <c r="EE51" s="164" t="s">
        <v>109</v>
      </c>
      <c r="EF51" s="164" t="s">
        <v>182</v>
      </c>
      <c r="EG51" s="164" t="s">
        <v>793</v>
      </c>
      <c r="EH51" s="164" t="s">
        <v>1894</v>
      </c>
      <c r="EI51" s="164" t="s">
        <v>793</v>
      </c>
      <c r="EJ51" s="164" t="s">
        <v>193</v>
      </c>
      <c r="EK51" s="164" t="s">
        <v>193</v>
      </c>
      <c r="EL51" s="164" t="s">
        <v>193</v>
      </c>
      <c r="EM51" s="164" t="s">
        <v>193</v>
      </c>
      <c r="EN51" s="164" t="s">
        <v>193</v>
      </c>
      <c r="EO51" s="164" t="s">
        <v>193</v>
      </c>
      <c r="EP51" s="164" t="s">
        <v>193</v>
      </c>
      <c r="EQ51" s="164" t="s">
        <v>193</v>
      </c>
      <c r="ER51" s="164" t="s">
        <v>193</v>
      </c>
      <c r="ES51" s="164" t="s">
        <v>193</v>
      </c>
      <c r="ET51" s="164" t="s">
        <v>193</v>
      </c>
      <c r="EU51" s="164" t="s">
        <v>193</v>
      </c>
      <c r="EV51" s="164" t="s">
        <v>193</v>
      </c>
      <c r="EW51" s="164" t="s">
        <v>193</v>
      </c>
      <c r="EX51" s="164" t="s">
        <v>193</v>
      </c>
      <c r="EY51" s="164" t="s">
        <v>193</v>
      </c>
      <c r="EZ51" s="164" t="s">
        <v>193</v>
      </c>
      <c r="FA51" s="164" t="s">
        <v>193</v>
      </c>
      <c r="FB51" s="164" t="s">
        <v>193</v>
      </c>
      <c r="FC51" s="164" t="s">
        <v>193</v>
      </c>
      <c r="FD51" s="164" t="s">
        <v>193</v>
      </c>
      <c r="FE51" s="164" t="s">
        <v>193</v>
      </c>
      <c r="FF51" s="164" t="s">
        <v>193</v>
      </c>
      <c r="FG51" s="164" t="s">
        <v>193</v>
      </c>
      <c r="FH51" s="164" t="s">
        <v>193</v>
      </c>
      <c r="FI51" s="164" t="s">
        <v>193</v>
      </c>
      <c r="FJ51" s="164" t="s">
        <v>193</v>
      </c>
      <c r="FK51" s="164" t="s">
        <v>193</v>
      </c>
      <c r="FL51" s="164" t="s">
        <v>193</v>
      </c>
      <c r="FM51" s="164" t="s">
        <v>193</v>
      </c>
      <c r="FN51" s="164" t="s">
        <v>193</v>
      </c>
      <c r="FO51" s="164" t="s">
        <v>193</v>
      </c>
      <c r="FP51" s="164" t="s">
        <v>193</v>
      </c>
      <c r="FQ51" s="164" t="s">
        <v>193</v>
      </c>
      <c r="FR51" s="164" t="s">
        <v>193</v>
      </c>
      <c r="FS51" s="164" t="s">
        <v>193</v>
      </c>
      <c r="FT51" s="164" t="s">
        <v>193</v>
      </c>
      <c r="FU51" s="164" t="s">
        <v>193</v>
      </c>
      <c r="FV51" s="164" t="s">
        <v>193</v>
      </c>
      <c r="FW51" s="164" t="s">
        <v>193</v>
      </c>
      <c r="FX51" s="164" t="s">
        <v>193</v>
      </c>
      <c r="FY51" s="164" t="s">
        <v>193</v>
      </c>
      <c r="FZ51" s="164" t="s">
        <v>193</v>
      </c>
      <c r="GA51" s="164" t="s">
        <v>193</v>
      </c>
      <c r="GB51" s="164" t="s">
        <v>193</v>
      </c>
      <c r="GC51" s="164" t="s">
        <v>193</v>
      </c>
      <c r="GD51" s="164" t="s">
        <v>193</v>
      </c>
      <c r="GE51" s="164" t="s">
        <v>193</v>
      </c>
      <c r="GF51" s="164" t="s">
        <v>193</v>
      </c>
      <c r="GG51" s="164" t="s">
        <v>193</v>
      </c>
      <c r="GH51" s="164" t="s">
        <v>193</v>
      </c>
      <c r="GI51" s="164" t="s">
        <v>193</v>
      </c>
      <c r="GJ51" s="164" t="s">
        <v>193</v>
      </c>
      <c r="GK51" s="164" t="s">
        <v>193</v>
      </c>
      <c r="GL51" s="164" t="s">
        <v>193</v>
      </c>
      <c r="GM51" s="164" t="s">
        <v>193</v>
      </c>
      <c r="GN51" s="164" t="s">
        <v>193</v>
      </c>
      <c r="GO51" s="164" t="s">
        <v>193</v>
      </c>
      <c r="GP51" s="164" t="s">
        <v>193</v>
      </c>
      <c r="GQ51" s="164" t="s">
        <v>193</v>
      </c>
      <c r="GR51" s="164" t="s">
        <v>193</v>
      </c>
      <c r="GS51" s="164" t="s">
        <v>193</v>
      </c>
      <c r="GT51" s="164" t="s">
        <v>193</v>
      </c>
      <c r="GU51" s="164" t="s">
        <v>193</v>
      </c>
      <c r="GV51" s="164" t="s">
        <v>193</v>
      </c>
      <c r="GW51" s="164" t="s">
        <v>193</v>
      </c>
      <c r="GX51" s="164" t="s">
        <v>193</v>
      </c>
      <c r="GY51" s="164" t="s">
        <v>193</v>
      </c>
      <c r="GZ51" s="164" t="s">
        <v>193</v>
      </c>
      <c r="HA51" s="164" t="s">
        <v>193</v>
      </c>
      <c r="HB51" s="164" t="s">
        <v>193</v>
      </c>
      <c r="HC51" s="164" t="s">
        <v>193</v>
      </c>
      <c r="HD51" s="164" t="s">
        <v>193</v>
      </c>
      <c r="HE51" s="164" t="s">
        <v>193</v>
      </c>
      <c r="HF51" s="164" t="s">
        <v>193</v>
      </c>
      <c r="HG51" s="164" t="s">
        <v>193</v>
      </c>
      <c r="HH51" s="164" t="s">
        <v>193</v>
      </c>
      <c r="HI51" s="164" t="s">
        <v>193</v>
      </c>
      <c r="HJ51" s="164" t="s">
        <v>193</v>
      </c>
      <c r="HK51" s="164" t="s">
        <v>193</v>
      </c>
      <c r="HL51" s="164" t="s">
        <v>193</v>
      </c>
      <c r="HM51" s="164" t="s">
        <v>193</v>
      </c>
      <c r="HN51" s="164" t="s">
        <v>193</v>
      </c>
      <c r="HO51" s="164" t="s">
        <v>193</v>
      </c>
      <c r="HP51" s="164" t="s">
        <v>193</v>
      </c>
      <c r="HQ51" s="164" t="s">
        <v>193</v>
      </c>
      <c r="HR51" s="164" t="s">
        <v>193</v>
      </c>
      <c r="HS51" s="164" t="s">
        <v>193</v>
      </c>
      <c r="HT51" s="164" t="s">
        <v>193</v>
      </c>
      <c r="HU51" s="164" t="s">
        <v>193</v>
      </c>
      <c r="HV51" s="164" t="s">
        <v>193</v>
      </c>
      <c r="HW51" s="164" t="s">
        <v>193</v>
      </c>
      <c r="HX51" s="164" t="s">
        <v>193</v>
      </c>
      <c r="HY51" s="164" t="s">
        <v>193</v>
      </c>
      <c r="HZ51" s="164" t="s">
        <v>193</v>
      </c>
      <c r="IA51" s="164" t="s">
        <v>193</v>
      </c>
      <c r="IB51" s="164" t="s">
        <v>193</v>
      </c>
      <c r="IC51" s="164" t="s">
        <v>193</v>
      </c>
      <c r="ID51" s="164" t="s">
        <v>193</v>
      </c>
      <c r="IE51" s="164" t="s">
        <v>193</v>
      </c>
      <c r="IF51" s="164" t="s">
        <v>193</v>
      </c>
      <c r="IG51" s="164" t="s">
        <v>193</v>
      </c>
      <c r="IH51" s="164" t="s">
        <v>193</v>
      </c>
      <c r="II51" s="164" t="s">
        <v>193</v>
      </c>
      <c r="IJ51" s="164" t="s">
        <v>193</v>
      </c>
      <c r="IK51" s="164" t="s">
        <v>193</v>
      </c>
      <c r="IL51" s="164" t="s">
        <v>193</v>
      </c>
      <c r="IM51" s="164" t="s">
        <v>193</v>
      </c>
      <c r="IN51" s="164" t="s">
        <v>193</v>
      </c>
      <c r="IO51" s="164" t="s">
        <v>193</v>
      </c>
      <c r="IP51" s="164" t="s">
        <v>193</v>
      </c>
      <c r="IQ51" s="164" t="s">
        <v>193</v>
      </c>
      <c r="IR51" s="164" t="s">
        <v>193</v>
      </c>
      <c r="IS51" s="164" t="s">
        <v>193</v>
      </c>
      <c r="IT51" s="164" t="s">
        <v>193</v>
      </c>
      <c r="IU51" s="164" t="s">
        <v>193</v>
      </c>
      <c r="IV51" s="164" t="s">
        <v>193</v>
      </c>
      <c r="IW51" s="164" t="s">
        <v>193</v>
      </c>
      <c r="IX51" s="164" t="s">
        <v>193</v>
      </c>
      <c r="IY51" s="164" t="s">
        <v>193</v>
      </c>
      <c r="IZ51" s="164" t="s">
        <v>193</v>
      </c>
      <c r="JA51" s="164" t="s">
        <v>193</v>
      </c>
      <c r="JB51" s="164" t="s">
        <v>193</v>
      </c>
      <c r="JC51" s="164" t="s">
        <v>193</v>
      </c>
      <c r="JD51" s="164" t="s">
        <v>193</v>
      </c>
      <c r="JE51" s="164" t="s">
        <v>193</v>
      </c>
      <c r="JF51" s="164" t="s">
        <v>193</v>
      </c>
      <c r="JG51" s="164" t="s">
        <v>193</v>
      </c>
      <c r="JH51" s="164" t="s">
        <v>193</v>
      </c>
      <c r="JI51" s="164" t="s">
        <v>193</v>
      </c>
      <c r="JJ51" s="164" t="s">
        <v>193</v>
      </c>
      <c r="JK51" s="164" t="s">
        <v>193</v>
      </c>
      <c r="JL51" s="164" t="s">
        <v>193</v>
      </c>
      <c r="JM51" s="164" t="s">
        <v>193</v>
      </c>
      <c r="JN51" s="164" t="s">
        <v>193</v>
      </c>
      <c r="JO51" s="164" t="s">
        <v>193</v>
      </c>
      <c r="JP51" s="164" t="s">
        <v>193</v>
      </c>
      <c r="JQ51" s="164" t="s">
        <v>193</v>
      </c>
      <c r="JR51" s="166"/>
      <c r="JS51" s="166"/>
      <c r="JT51" s="166"/>
      <c r="JU51" s="166"/>
      <c r="JV51" s="166"/>
      <c r="JW51" s="164" t="s">
        <v>193</v>
      </c>
      <c r="JX51" s="164" t="s">
        <v>193</v>
      </c>
      <c r="JY51" s="164">
        <v>188082446</v>
      </c>
      <c r="JZ51" s="164" t="s">
        <v>3718</v>
      </c>
      <c r="KA51" s="164" t="s">
        <v>3719</v>
      </c>
      <c r="KB51" s="164" t="s">
        <v>193</v>
      </c>
      <c r="KC51" s="164" t="s">
        <v>705</v>
      </c>
      <c r="KD51" s="164" t="s">
        <v>706</v>
      </c>
      <c r="KE51" s="164" t="s">
        <v>621</v>
      </c>
      <c r="KF51" s="164" t="s">
        <v>193</v>
      </c>
      <c r="KG51" s="164">
        <v>50</v>
      </c>
    </row>
    <row r="52" spans="1:293" x14ac:dyDescent="0.25">
      <c r="A52" s="164" t="s">
        <v>3720</v>
      </c>
      <c r="B52" s="164" t="s">
        <v>3721</v>
      </c>
      <c r="C52" s="164" t="s">
        <v>3548</v>
      </c>
      <c r="D52" s="164" t="s">
        <v>193</v>
      </c>
      <c r="E52" s="166"/>
      <c r="F52" s="164" t="s">
        <v>193</v>
      </c>
      <c r="G52" s="164" t="s">
        <v>193</v>
      </c>
      <c r="H52" s="164" t="s">
        <v>3548</v>
      </c>
      <c r="I52" s="164" t="s">
        <v>831</v>
      </c>
      <c r="J52" s="164" t="s">
        <v>193</v>
      </c>
      <c r="K52" s="164" t="s">
        <v>832</v>
      </c>
      <c r="L52" s="164" t="s">
        <v>831</v>
      </c>
      <c r="M52" s="164" t="s">
        <v>831</v>
      </c>
      <c r="N52" s="164" t="s">
        <v>3680</v>
      </c>
      <c r="O52" s="164" t="s">
        <v>193</v>
      </c>
      <c r="P52" s="164" t="s">
        <v>3681</v>
      </c>
      <c r="Q52" s="164" t="s">
        <v>3680</v>
      </c>
      <c r="R52" s="164" t="s">
        <v>3680</v>
      </c>
      <c r="S52" s="164" t="s">
        <v>176</v>
      </c>
      <c r="T52" s="164" t="s">
        <v>224</v>
      </c>
      <c r="U52" s="164" t="s">
        <v>212</v>
      </c>
      <c r="V52" s="164" t="s">
        <v>224</v>
      </c>
      <c r="W52" s="164" t="s">
        <v>246</v>
      </c>
      <c r="X52" s="164" t="s">
        <v>245</v>
      </c>
      <c r="Y52" s="164" t="s">
        <v>246</v>
      </c>
      <c r="Z52" s="164" t="s">
        <v>833</v>
      </c>
      <c r="AA52" s="164" t="s">
        <v>193</v>
      </c>
      <c r="AB52" s="164" t="s">
        <v>834</v>
      </c>
      <c r="AC52" s="164" t="s">
        <v>833</v>
      </c>
      <c r="AD52" s="164" t="s">
        <v>833</v>
      </c>
      <c r="AE52" s="164" t="s">
        <v>835</v>
      </c>
      <c r="AF52" s="164" t="s">
        <v>193</v>
      </c>
      <c r="AG52" s="164" t="s">
        <v>836</v>
      </c>
      <c r="AH52" s="164" t="s">
        <v>835</v>
      </c>
      <c r="AI52" s="164" t="s">
        <v>835</v>
      </c>
      <c r="AJ52" s="164" t="s">
        <v>494</v>
      </c>
      <c r="AK52" s="164" t="s">
        <v>511</v>
      </c>
      <c r="AL52" s="164" t="s">
        <v>109</v>
      </c>
      <c r="AM52" s="164" t="s">
        <v>193</v>
      </c>
      <c r="AN52" s="164" t="s">
        <v>109</v>
      </c>
      <c r="AO52" s="164" t="s">
        <v>193</v>
      </c>
      <c r="AP52" s="164" t="s">
        <v>496</v>
      </c>
      <c r="AQ52" s="166"/>
      <c r="AR52" s="166"/>
      <c r="AS52" s="164" t="s">
        <v>193</v>
      </c>
      <c r="AT52" s="164" t="s">
        <v>193</v>
      </c>
      <c r="AU52" s="164" t="s">
        <v>193</v>
      </c>
      <c r="AV52" s="164" t="s">
        <v>193</v>
      </c>
      <c r="AW52" s="164" t="s">
        <v>193</v>
      </c>
      <c r="AX52" s="164" t="s">
        <v>193</v>
      </c>
      <c r="AY52" s="164" t="s">
        <v>193</v>
      </c>
      <c r="AZ52" s="164" t="s">
        <v>193</v>
      </c>
      <c r="BA52" s="164" t="s">
        <v>193</v>
      </c>
      <c r="BB52" s="164" t="s">
        <v>193</v>
      </c>
      <c r="BC52" s="164" t="s">
        <v>193</v>
      </c>
      <c r="BD52" s="164" t="s">
        <v>193</v>
      </c>
      <c r="BE52" s="164" t="s">
        <v>193</v>
      </c>
      <c r="BF52" s="164" t="s">
        <v>193</v>
      </c>
      <c r="BG52" s="164" t="s">
        <v>193</v>
      </c>
      <c r="BH52" s="164" t="s">
        <v>193</v>
      </c>
      <c r="BI52" s="164" t="s">
        <v>193</v>
      </c>
      <c r="BJ52" s="164" t="s">
        <v>193</v>
      </c>
      <c r="BK52" s="164" t="s">
        <v>193</v>
      </c>
      <c r="BL52" s="164" t="s">
        <v>193</v>
      </c>
      <c r="BM52" s="164" t="s">
        <v>193</v>
      </c>
      <c r="BN52" s="164" t="s">
        <v>193</v>
      </c>
      <c r="BO52" s="164" t="s">
        <v>193</v>
      </c>
      <c r="BP52" s="164" t="s">
        <v>193</v>
      </c>
      <c r="BQ52" s="164" t="s">
        <v>193</v>
      </c>
      <c r="BR52" s="164" t="s">
        <v>193</v>
      </c>
      <c r="BS52" s="164" t="s">
        <v>193</v>
      </c>
      <c r="BT52" s="164" t="s">
        <v>193</v>
      </c>
      <c r="BU52" s="164" t="s">
        <v>193</v>
      </c>
      <c r="BV52" s="164" t="s">
        <v>193</v>
      </c>
      <c r="BW52" s="164" t="s">
        <v>193</v>
      </c>
      <c r="BX52" s="164" t="s">
        <v>193</v>
      </c>
      <c r="BY52" s="164" t="s">
        <v>193</v>
      </c>
      <c r="BZ52" s="164" t="s">
        <v>193</v>
      </c>
      <c r="CA52" s="164" t="s">
        <v>193</v>
      </c>
      <c r="CB52" s="164" t="s">
        <v>193</v>
      </c>
      <c r="CC52" s="164" t="s">
        <v>193</v>
      </c>
      <c r="CD52" s="164" t="s">
        <v>193</v>
      </c>
      <c r="CE52" s="164" t="s">
        <v>193</v>
      </c>
      <c r="CF52" s="164" t="s">
        <v>193</v>
      </c>
      <c r="CG52" s="164" t="s">
        <v>193</v>
      </c>
      <c r="CH52" s="164" t="s">
        <v>193</v>
      </c>
      <c r="CI52" s="164" t="s">
        <v>193</v>
      </c>
      <c r="CJ52" s="164" t="s">
        <v>193</v>
      </c>
      <c r="CK52" s="164" t="s">
        <v>193</v>
      </c>
      <c r="CL52" s="164" t="s">
        <v>193</v>
      </c>
      <c r="CM52" s="164" t="s">
        <v>193</v>
      </c>
      <c r="CN52" s="164" t="s">
        <v>193</v>
      </c>
      <c r="CO52" s="164" t="s">
        <v>193</v>
      </c>
      <c r="CP52" s="164" t="s">
        <v>193</v>
      </c>
      <c r="CQ52" s="164" t="s">
        <v>193</v>
      </c>
      <c r="CR52" s="164" t="s">
        <v>193</v>
      </c>
      <c r="CS52" s="164" t="s">
        <v>193</v>
      </c>
      <c r="CT52" s="164" t="s">
        <v>193</v>
      </c>
      <c r="CU52" s="164" t="s">
        <v>193</v>
      </c>
      <c r="CV52" s="164" t="s">
        <v>193</v>
      </c>
      <c r="CW52" s="164" t="s">
        <v>193</v>
      </c>
      <c r="CX52" s="164" t="s">
        <v>193</v>
      </c>
      <c r="CY52" s="164" t="s">
        <v>193</v>
      </c>
      <c r="CZ52" s="164" t="s">
        <v>193</v>
      </c>
      <c r="DA52" s="164" t="s">
        <v>193</v>
      </c>
      <c r="DB52" s="164" t="s">
        <v>193</v>
      </c>
      <c r="DC52" s="164" t="s">
        <v>193</v>
      </c>
      <c r="DD52" s="164" t="s">
        <v>193</v>
      </c>
      <c r="DE52" s="164" t="s">
        <v>193</v>
      </c>
      <c r="DF52" s="164" t="s">
        <v>193</v>
      </c>
      <c r="DG52" s="164" t="s">
        <v>193</v>
      </c>
      <c r="DH52" s="164" t="s">
        <v>193</v>
      </c>
      <c r="DI52" s="164" t="s">
        <v>193</v>
      </c>
      <c r="DJ52" s="164" t="s">
        <v>193</v>
      </c>
      <c r="DK52" s="164" t="s">
        <v>193</v>
      </c>
      <c r="DL52" s="164" t="s">
        <v>193</v>
      </c>
      <c r="DM52" s="164" t="s">
        <v>193</v>
      </c>
      <c r="DN52" s="164" t="s">
        <v>193</v>
      </c>
      <c r="DO52" s="164" t="s">
        <v>193</v>
      </c>
      <c r="DP52" s="164" t="s">
        <v>193</v>
      </c>
      <c r="DQ52" s="164" t="s">
        <v>193</v>
      </c>
      <c r="DR52" s="164" t="s">
        <v>193</v>
      </c>
      <c r="DS52" s="164" t="s">
        <v>193</v>
      </c>
      <c r="DT52" s="164" t="s">
        <v>193</v>
      </c>
      <c r="DU52" s="164" t="s">
        <v>193</v>
      </c>
      <c r="DV52" s="164" t="s">
        <v>193</v>
      </c>
      <c r="DW52" s="164" t="s">
        <v>193</v>
      </c>
      <c r="DX52" s="164" t="s">
        <v>193</v>
      </c>
      <c r="DY52" s="164" t="s">
        <v>193</v>
      </c>
      <c r="DZ52" s="164" t="s">
        <v>193</v>
      </c>
      <c r="EA52" s="164" t="s">
        <v>193</v>
      </c>
      <c r="EB52" s="164" t="s">
        <v>193</v>
      </c>
      <c r="EC52" s="164" t="s">
        <v>193</v>
      </c>
      <c r="ED52" s="164" t="s">
        <v>193</v>
      </c>
      <c r="EE52" s="164" t="s">
        <v>193</v>
      </c>
      <c r="EF52" s="164" t="s">
        <v>193</v>
      </c>
      <c r="EG52" s="164" t="s">
        <v>193</v>
      </c>
      <c r="EH52" s="164" t="s">
        <v>193</v>
      </c>
      <c r="EI52" s="164" t="s">
        <v>193</v>
      </c>
      <c r="EJ52" s="164" t="s">
        <v>193</v>
      </c>
      <c r="EK52" s="164" t="s">
        <v>193</v>
      </c>
      <c r="EL52" s="164" t="s">
        <v>193</v>
      </c>
      <c r="EM52" s="164" t="s">
        <v>193</v>
      </c>
      <c r="EN52" s="164" t="s">
        <v>193</v>
      </c>
      <c r="EO52" s="164" t="s">
        <v>193</v>
      </c>
      <c r="EP52" s="164" t="s">
        <v>193</v>
      </c>
      <c r="EQ52" s="164" t="s">
        <v>193</v>
      </c>
      <c r="ER52" s="164" t="s">
        <v>193</v>
      </c>
      <c r="ES52" s="164" t="s">
        <v>193</v>
      </c>
      <c r="ET52" s="164" t="s">
        <v>193</v>
      </c>
      <c r="EU52" s="164" t="s">
        <v>193</v>
      </c>
      <c r="EV52" s="164" t="s">
        <v>193</v>
      </c>
      <c r="EW52" s="164" t="s">
        <v>193</v>
      </c>
      <c r="EX52" s="164" t="s">
        <v>193</v>
      </c>
      <c r="EY52" s="164" t="s">
        <v>193</v>
      </c>
      <c r="EZ52" s="164" t="s">
        <v>193</v>
      </c>
      <c r="FA52" s="164" t="s">
        <v>193</v>
      </c>
      <c r="FB52" s="164" t="s">
        <v>193</v>
      </c>
      <c r="FC52" s="164" t="s">
        <v>193</v>
      </c>
      <c r="FD52" s="164" t="s">
        <v>193</v>
      </c>
      <c r="FE52" s="164" t="s">
        <v>193</v>
      </c>
      <c r="FF52" s="164" t="s">
        <v>193</v>
      </c>
      <c r="FG52" s="164" t="s">
        <v>193</v>
      </c>
      <c r="FH52" s="164" t="s">
        <v>193</v>
      </c>
      <c r="FI52" s="164" t="s">
        <v>193</v>
      </c>
      <c r="FJ52" s="164" t="s">
        <v>193</v>
      </c>
      <c r="FK52" s="164" t="s">
        <v>193</v>
      </c>
      <c r="FL52" s="164" t="s">
        <v>193</v>
      </c>
      <c r="FM52" s="164" t="s">
        <v>193</v>
      </c>
      <c r="FN52" s="164" t="s">
        <v>193</v>
      </c>
      <c r="FO52" s="164" t="s">
        <v>193</v>
      </c>
      <c r="FP52" s="164" t="s">
        <v>193</v>
      </c>
      <c r="FQ52" s="164" t="s">
        <v>193</v>
      </c>
      <c r="FR52" s="164" t="s">
        <v>193</v>
      </c>
      <c r="FS52" s="164" t="s">
        <v>193</v>
      </c>
      <c r="FT52" s="164" t="s">
        <v>193</v>
      </c>
      <c r="FU52" s="164" t="s">
        <v>193</v>
      </c>
      <c r="FV52" s="164" t="s">
        <v>193</v>
      </c>
      <c r="FW52" s="164" t="s">
        <v>193</v>
      </c>
      <c r="FX52" s="164" t="s">
        <v>193</v>
      </c>
      <c r="FY52" s="164" t="s">
        <v>193</v>
      </c>
      <c r="FZ52" s="164" t="s">
        <v>193</v>
      </c>
      <c r="GA52" s="164" t="s">
        <v>193</v>
      </c>
      <c r="GB52" s="164" t="s">
        <v>193</v>
      </c>
      <c r="GC52" s="164" t="s">
        <v>193</v>
      </c>
      <c r="GD52" s="164" t="s">
        <v>193</v>
      </c>
      <c r="GE52" s="164" t="s">
        <v>193</v>
      </c>
      <c r="GF52" s="164" t="s">
        <v>193</v>
      </c>
      <c r="GG52" s="164" t="s">
        <v>193</v>
      </c>
      <c r="GH52" s="164" t="s">
        <v>193</v>
      </c>
      <c r="GI52" s="164" t="s">
        <v>193</v>
      </c>
      <c r="GJ52" s="164" t="s">
        <v>193</v>
      </c>
      <c r="GK52" s="164" t="s">
        <v>193</v>
      </c>
      <c r="GL52" s="164" t="s">
        <v>193</v>
      </c>
      <c r="GM52" s="164" t="s">
        <v>193</v>
      </c>
      <c r="GN52" s="164" t="s">
        <v>193</v>
      </c>
      <c r="GO52" s="164" t="s">
        <v>193</v>
      </c>
      <c r="GP52" s="164" t="s">
        <v>193</v>
      </c>
      <c r="GQ52" s="164" t="s">
        <v>193</v>
      </c>
      <c r="GR52" s="164" t="s">
        <v>193</v>
      </c>
      <c r="GS52" s="164" t="s">
        <v>193</v>
      </c>
      <c r="GT52" s="164" t="s">
        <v>193</v>
      </c>
      <c r="GU52" s="164" t="s">
        <v>193</v>
      </c>
      <c r="GV52" s="164" t="s">
        <v>193</v>
      </c>
      <c r="GW52" s="164" t="s">
        <v>193</v>
      </c>
      <c r="GX52" s="164" t="s">
        <v>193</v>
      </c>
      <c r="GY52" s="164" t="s">
        <v>193</v>
      </c>
      <c r="GZ52" s="164" t="s">
        <v>193</v>
      </c>
      <c r="HA52" s="164" t="s">
        <v>193</v>
      </c>
      <c r="HB52" s="164" t="s">
        <v>193</v>
      </c>
      <c r="HC52" s="164" t="s">
        <v>193</v>
      </c>
      <c r="HD52" s="164" t="s">
        <v>193</v>
      </c>
      <c r="HE52" s="164" t="s">
        <v>193</v>
      </c>
      <c r="HF52" s="164" t="s">
        <v>193</v>
      </c>
      <c r="HG52" s="164" t="s">
        <v>193</v>
      </c>
      <c r="HH52" s="164" t="s">
        <v>193</v>
      </c>
      <c r="HI52" s="164" t="s">
        <v>193</v>
      </c>
      <c r="HJ52" s="164" t="s">
        <v>193</v>
      </c>
      <c r="HK52" s="164" t="s">
        <v>193</v>
      </c>
      <c r="HL52" s="164" t="s">
        <v>193</v>
      </c>
      <c r="HM52" s="164" t="s">
        <v>193</v>
      </c>
      <c r="HN52" s="164" t="s">
        <v>193</v>
      </c>
      <c r="HO52" s="164" t="s">
        <v>193</v>
      </c>
      <c r="HP52" s="164" t="s">
        <v>193</v>
      </c>
      <c r="HQ52" s="164" t="s">
        <v>193</v>
      </c>
      <c r="HR52" s="164" t="s">
        <v>193</v>
      </c>
      <c r="HS52" s="164" t="s">
        <v>193</v>
      </c>
      <c r="HT52" s="164" t="s">
        <v>193</v>
      </c>
      <c r="HU52" s="164" t="s">
        <v>193</v>
      </c>
      <c r="HV52" s="164" t="s">
        <v>193</v>
      </c>
      <c r="HW52" s="164" t="s">
        <v>193</v>
      </c>
      <c r="HX52" s="164" t="s">
        <v>193</v>
      </c>
      <c r="HY52" s="164" t="s">
        <v>193</v>
      </c>
      <c r="HZ52" s="164" t="s">
        <v>193</v>
      </c>
      <c r="IA52" s="164" t="s">
        <v>193</v>
      </c>
      <c r="IB52" s="164" t="s">
        <v>193</v>
      </c>
      <c r="IC52" s="164" t="s">
        <v>109</v>
      </c>
      <c r="ID52" s="164" t="s">
        <v>193</v>
      </c>
      <c r="IE52" s="164" t="s">
        <v>512</v>
      </c>
      <c r="IF52" s="164" t="s">
        <v>193</v>
      </c>
      <c r="IG52" s="164" t="s">
        <v>3297</v>
      </c>
      <c r="IH52" s="164" t="s">
        <v>193</v>
      </c>
      <c r="II52" s="164" t="s">
        <v>522</v>
      </c>
      <c r="IJ52" s="164" t="s">
        <v>3298</v>
      </c>
      <c r="IK52" s="164" t="s">
        <v>3298</v>
      </c>
      <c r="IL52" s="164" t="s">
        <v>803</v>
      </c>
      <c r="IM52" s="164" t="s">
        <v>193</v>
      </c>
      <c r="IN52" s="164" t="s">
        <v>814</v>
      </c>
      <c r="IO52" s="164" t="s">
        <v>809</v>
      </c>
      <c r="IP52" s="164" t="s">
        <v>810</v>
      </c>
      <c r="IQ52" s="164" t="s">
        <v>811</v>
      </c>
      <c r="IR52" s="164" t="s">
        <v>193</v>
      </c>
      <c r="IS52" s="164" t="s">
        <v>193</v>
      </c>
      <c r="IT52" s="164" t="s">
        <v>193</v>
      </c>
      <c r="IU52" s="164" t="s">
        <v>193</v>
      </c>
      <c r="IV52" s="164" t="s">
        <v>193</v>
      </c>
      <c r="IW52" s="164">
        <v>10</v>
      </c>
      <c r="IX52" s="164">
        <v>10</v>
      </c>
      <c r="IY52" s="164" t="s">
        <v>193</v>
      </c>
      <c r="IZ52" s="164" t="s">
        <v>156</v>
      </c>
      <c r="JA52" s="164">
        <v>10</v>
      </c>
      <c r="JB52" s="164" t="s">
        <v>109</v>
      </c>
      <c r="JC52" s="164" t="s">
        <v>193</v>
      </c>
      <c r="JD52" s="164" t="s">
        <v>109</v>
      </c>
      <c r="JE52" s="164" t="s">
        <v>517</v>
      </c>
      <c r="JF52" s="164">
        <v>0</v>
      </c>
      <c r="JG52" s="164">
        <v>0</v>
      </c>
      <c r="JH52" s="164">
        <v>0</v>
      </c>
      <c r="JI52" s="164">
        <v>1</v>
      </c>
      <c r="JJ52" s="164">
        <v>0</v>
      </c>
      <c r="JK52" s="164">
        <v>0</v>
      </c>
      <c r="JL52" s="164">
        <v>0</v>
      </c>
      <c r="JM52" s="164">
        <v>0</v>
      </c>
      <c r="JN52" s="164">
        <v>0</v>
      </c>
      <c r="JO52" s="164">
        <v>0</v>
      </c>
      <c r="JP52" s="164">
        <v>0</v>
      </c>
      <c r="JQ52" s="164" t="s">
        <v>193</v>
      </c>
      <c r="JR52" s="166"/>
      <c r="JS52" s="166"/>
      <c r="JT52" s="166"/>
      <c r="JU52" s="166"/>
      <c r="JV52" s="166"/>
      <c r="JW52" s="164" t="s">
        <v>3722</v>
      </c>
      <c r="JX52" s="164" t="s">
        <v>193</v>
      </c>
      <c r="JY52" s="164">
        <v>188082456</v>
      </c>
      <c r="JZ52" s="164" t="s">
        <v>3723</v>
      </c>
      <c r="KA52" s="164" t="s">
        <v>3724</v>
      </c>
      <c r="KB52" s="164" t="s">
        <v>193</v>
      </c>
      <c r="KC52" s="164" t="s">
        <v>705</v>
      </c>
      <c r="KD52" s="164" t="s">
        <v>706</v>
      </c>
      <c r="KE52" s="164" t="s">
        <v>621</v>
      </c>
      <c r="KF52" s="164" t="s">
        <v>193</v>
      </c>
      <c r="KG52" s="164">
        <v>51</v>
      </c>
    </row>
    <row r="53" spans="1:293" x14ac:dyDescent="0.25">
      <c r="A53" s="164" t="s">
        <v>3725</v>
      </c>
      <c r="B53" s="164" t="s">
        <v>3726</v>
      </c>
      <c r="C53" s="164" t="s">
        <v>3548</v>
      </c>
      <c r="D53" s="164" t="s">
        <v>193</v>
      </c>
      <c r="E53" s="166"/>
      <c r="F53" s="164" t="s">
        <v>193</v>
      </c>
      <c r="G53" s="164" t="s">
        <v>193</v>
      </c>
      <c r="H53" s="164" t="s">
        <v>3548</v>
      </c>
      <c r="I53" s="164" t="s">
        <v>831</v>
      </c>
      <c r="J53" s="164" t="s">
        <v>193</v>
      </c>
      <c r="K53" s="164" t="s">
        <v>832</v>
      </c>
      <c r="L53" s="164" t="s">
        <v>831</v>
      </c>
      <c r="M53" s="164" t="s">
        <v>831</v>
      </c>
      <c r="N53" s="164" t="s">
        <v>3680</v>
      </c>
      <c r="O53" s="164" t="s">
        <v>193</v>
      </c>
      <c r="P53" s="164" t="s">
        <v>3681</v>
      </c>
      <c r="Q53" s="164" t="s">
        <v>3680</v>
      </c>
      <c r="R53" s="164" t="s">
        <v>3680</v>
      </c>
      <c r="S53" s="164" t="s">
        <v>176</v>
      </c>
      <c r="T53" s="164" t="s">
        <v>224</v>
      </c>
      <c r="U53" s="164" t="s">
        <v>212</v>
      </c>
      <c r="V53" s="164" t="s">
        <v>224</v>
      </c>
      <c r="W53" s="164" t="s">
        <v>246</v>
      </c>
      <c r="X53" s="164" t="s">
        <v>245</v>
      </c>
      <c r="Y53" s="164" t="s">
        <v>246</v>
      </c>
      <c r="Z53" s="164" t="s">
        <v>833</v>
      </c>
      <c r="AA53" s="164" t="s">
        <v>193</v>
      </c>
      <c r="AB53" s="164" t="s">
        <v>834</v>
      </c>
      <c r="AC53" s="164" t="s">
        <v>833</v>
      </c>
      <c r="AD53" s="164" t="s">
        <v>833</v>
      </c>
      <c r="AE53" s="164" t="s">
        <v>835</v>
      </c>
      <c r="AF53" s="164" t="s">
        <v>193</v>
      </c>
      <c r="AG53" s="164" t="s">
        <v>836</v>
      </c>
      <c r="AH53" s="164" t="s">
        <v>835</v>
      </c>
      <c r="AI53" s="164" t="s">
        <v>835</v>
      </c>
      <c r="AJ53" s="164" t="s">
        <v>494</v>
      </c>
      <c r="AK53" s="164" t="s">
        <v>495</v>
      </c>
      <c r="AL53" s="164" t="s">
        <v>109</v>
      </c>
      <c r="AM53" s="164" t="s">
        <v>193</v>
      </c>
      <c r="AN53" s="164" t="s">
        <v>109</v>
      </c>
      <c r="AO53" s="164" t="s">
        <v>193</v>
      </c>
      <c r="AP53" s="164" t="s">
        <v>496</v>
      </c>
      <c r="AQ53" s="166"/>
      <c r="AR53" s="166"/>
      <c r="AS53" s="164" t="s">
        <v>497</v>
      </c>
      <c r="AT53" s="164" t="s">
        <v>193</v>
      </c>
      <c r="AU53" s="164" t="s">
        <v>111</v>
      </c>
      <c r="AV53" s="164">
        <v>1</v>
      </c>
      <c r="AW53" s="164">
        <v>0</v>
      </c>
      <c r="AX53" s="164">
        <v>0</v>
      </c>
      <c r="AY53" s="164" t="s">
        <v>110</v>
      </c>
      <c r="AZ53" s="164" t="s">
        <v>503</v>
      </c>
      <c r="BA53" s="164" t="s">
        <v>112</v>
      </c>
      <c r="BB53" s="164">
        <v>1</v>
      </c>
      <c r="BC53" s="164">
        <v>0</v>
      </c>
      <c r="BD53" s="164">
        <v>0</v>
      </c>
      <c r="BE53" s="164">
        <v>0</v>
      </c>
      <c r="BF53" s="164">
        <v>0</v>
      </c>
      <c r="BG53" s="164">
        <v>0</v>
      </c>
      <c r="BH53" s="164">
        <v>0</v>
      </c>
      <c r="BI53" s="164">
        <v>0</v>
      </c>
      <c r="BJ53" s="164">
        <v>0</v>
      </c>
      <c r="BK53" s="164">
        <v>0</v>
      </c>
      <c r="BL53" s="164" t="s">
        <v>193</v>
      </c>
      <c r="BM53" s="164" t="s">
        <v>128</v>
      </c>
      <c r="BN53" s="164" t="s">
        <v>498</v>
      </c>
      <c r="BO53" s="164" t="s">
        <v>3302</v>
      </c>
      <c r="BP53" s="164">
        <v>0</v>
      </c>
      <c r="BQ53" s="164">
        <v>1</v>
      </c>
      <c r="BR53" s="164">
        <v>1</v>
      </c>
      <c r="BS53" s="164">
        <v>1</v>
      </c>
      <c r="BT53" s="164">
        <v>0</v>
      </c>
      <c r="BU53" s="164">
        <v>0</v>
      </c>
      <c r="BV53" s="164">
        <v>1</v>
      </c>
      <c r="BW53" s="164">
        <v>0</v>
      </c>
      <c r="BX53" s="164" t="s">
        <v>504</v>
      </c>
      <c r="BY53" s="164" t="s">
        <v>193</v>
      </c>
      <c r="BZ53" s="164" t="s">
        <v>193</v>
      </c>
      <c r="CA53" s="164" t="s">
        <v>193</v>
      </c>
      <c r="CB53" s="164">
        <v>300</v>
      </c>
      <c r="CC53" s="164">
        <v>115.384615384615</v>
      </c>
      <c r="CD53" s="164" t="s">
        <v>109</v>
      </c>
      <c r="CE53" s="164">
        <v>210</v>
      </c>
      <c r="CF53" s="164">
        <v>91.3</v>
      </c>
      <c r="CG53" s="164" t="s">
        <v>109</v>
      </c>
      <c r="CH53" s="164">
        <v>270</v>
      </c>
      <c r="CI53" s="164">
        <v>93.103448275861993</v>
      </c>
      <c r="CJ53" s="164" t="s">
        <v>109</v>
      </c>
      <c r="CK53" s="164" t="s">
        <v>193</v>
      </c>
      <c r="CL53" s="164" t="s">
        <v>193</v>
      </c>
      <c r="CM53" s="164" t="s">
        <v>193</v>
      </c>
      <c r="CN53" s="164" t="s">
        <v>193</v>
      </c>
      <c r="CO53" s="164" t="s">
        <v>193</v>
      </c>
      <c r="CP53" s="164" t="s">
        <v>193</v>
      </c>
      <c r="CQ53" s="164" t="s">
        <v>622</v>
      </c>
      <c r="CR53" s="164" t="s">
        <v>109</v>
      </c>
      <c r="CS53" s="164">
        <v>900</v>
      </c>
      <c r="CT53" s="164" t="s">
        <v>193</v>
      </c>
      <c r="CU53" s="164" t="s">
        <v>193</v>
      </c>
      <c r="CV53" s="164" t="s">
        <v>193</v>
      </c>
      <c r="CW53" s="164" t="s">
        <v>193</v>
      </c>
      <c r="CX53" s="164" t="s">
        <v>193</v>
      </c>
      <c r="CY53" s="164" t="s">
        <v>193</v>
      </c>
      <c r="CZ53" s="164" t="s">
        <v>156</v>
      </c>
      <c r="DA53" s="164">
        <v>900</v>
      </c>
      <c r="DB53" s="164" t="s">
        <v>109</v>
      </c>
      <c r="DC53" s="164" t="s">
        <v>109</v>
      </c>
      <c r="DD53" s="164" t="s">
        <v>3727</v>
      </c>
      <c r="DE53" s="164">
        <v>0</v>
      </c>
      <c r="DF53" s="164">
        <v>1</v>
      </c>
      <c r="DG53" s="164">
        <v>1</v>
      </c>
      <c r="DH53" s="164">
        <v>0</v>
      </c>
      <c r="DI53" s="164">
        <v>0</v>
      </c>
      <c r="DJ53" s="164">
        <v>1</v>
      </c>
      <c r="DK53" s="164">
        <v>0</v>
      </c>
      <c r="DL53" s="164">
        <v>0</v>
      </c>
      <c r="DM53" s="164">
        <v>0</v>
      </c>
      <c r="DN53" s="164">
        <v>0</v>
      </c>
      <c r="DO53" s="164">
        <v>0</v>
      </c>
      <c r="DP53" s="164">
        <v>0</v>
      </c>
      <c r="DQ53" s="164">
        <v>0</v>
      </c>
      <c r="DR53" s="164">
        <v>0</v>
      </c>
      <c r="DS53" s="164" t="s">
        <v>193</v>
      </c>
      <c r="DT53" s="164" t="s">
        <v>3728</v>
      </c>
      <c r="DU53" s="164">
        <v>0</v>
      </c>
      <c r="DV53" s="164">
        <v>1</v>
      </c>
      <c r="DW53" s="164">
        <v>1</v>
      </c>
      <c r="DX53" s="164">
        <v>1</v>
      </c>
      <c r="DY53" s="164">
        <v>0</v>
      </c>
      <c r="DZ53" s="164">
        <v>0</v>
      </c>
      <c r="EA53" s="164">
        <v>1</v>
      </c>
      <c r="EB53" s="164">
        <v>0</v>
      </c>
      <c r="EC53" s="164" t="s">
        <v>109</v>
      </c>
      <c r="ED53" s="164" t="s">
        <v>109</v>
      </c>
      <c r="EE53" s="164" t="s">
        <v>109</v>
      </c>
      <c r="EF53" s="164" t="s">
        <v>123</v>
      </c>
      <c r="EG53" s="164" t="s">
        <v>793</v>
      </c>
      <c r="EH53" s="164" t="s">
        <v>1978</v>
      </c>
      <c r="EI53" s="164" t="s">
        <v>793</v>
      </c>
      <c r="EJ53" s="164" t="s">
        <v>193</v>
      </c>
      <c r="EK53" s="164" t="s">
        <v>193</v>
      </c>
      <c r="EL53" s="164" t="s">
        <v>193</v>
      </c>
      <c r="EM53" s="164" t="s">
        <v>193</v>
      </c>
      <c r="EN53" s="164" t="s">
        <v>193</v>
      </c>
      <c r="EO53" s="164" t="s">
        <v>193</v>
      </c>
      <c r="EP53" s="164" t="s">
        <v>193</v>
      </c>
      <c r="EQ53" s="164" t="s">
        <v>193</v>
      </c>
      <c r="ER53" s="164" t="s">
        <v>193</v>
      </c>
      <c r="ES53" s="164" t="s">
        <v>193</v>
      </c>
      <c r="ET53" s="164" t="s">
        <v>193</v>
      </c>
      <c r="EU53" s="164" t="s">
        <v>193</v>
      </c>
      <c r="EV53" s="164" t="s">
        <v>193</v>
      </c>
      <c r="EW53" s="164" t="s">
        <v>193</v>
      </c>
      <c r="EX53" s="164" t="s">
        <v>193</v>
      </c>
      <c r="EY53" s="164" t="s">
        <v>193</v>
      </c>
      <c r="EZ53" s="164" t="s">
        <v>193</v>
      </c>
      <c r="FA53" s="164" t="s">
        <v>193</v>
      </c>
      <c r="FB53" s="164" t="s">
        <v>193</v>
      </c>
      <c r="FC53" s="164" t="s">
        <v>193</v>
      </c>
      <c r="FD53" s="164" t="s">
        <v>193</v>
      </c>
      <c r="FE53" s="164" t="s">
        <v>193</v>
      </c>
      <c r="FF53" s="164" t="s">
        <v>193</v>
      </c>
      <c r="FG53" s="164" t="s">
        <v>193</v>
      </c>
      <c r="FH53" s="164" t="s">
        <v>193</v>
      </c>
      <c r="FI53" s="164" t="s">
        <v>193</v>
      </c>
      <c r="FJ53" s="164" t="s">
        <v>193</v>
      </c>
      <c r="FK53" s="164" t="s">
        <v>193</v>
      </c>
      <c r="FL53" s="164" t="s">
        <v>193</v>
      </c>
      <c r="FM53" s="164" t="s">
        <v>193</v>
      </c>
      <c r="FN53" s="164" t="s">
        <v>193</v>
      </c>
      <c r="FO53" s="164" t="s">
        <v>193</v>
      </c>
      <c r="FP53" s="164" t="s">
        <v>193</v>
      </c>
      <c r="FQ53" s="164" t="s">
        <v>193</v>
      </c>
      <c r="FR53" s="164" t="s">
        <v>193</v>
      </c>
      <c r="FS53" s="164" t="s">
        <v>193</v>
      </c>
      <c r="FT53" s="164" t="s">
        <v>193</v>
      </c>
      <c r="FU53" s="164" t="s">
        <v>193</v>
      </c>
      <c r="FV53" s="164" t="s">
        <v>193</v>
      </c>
      <c r="FW53" s="164" t="s">
        <v>193</v>
      </c>
      <c r="FX53" s="164" t="s">
        <v>193</v>
      </c>
      <c r="FY53" s="164" t="s">
        <v>193</v>
      </c>
      <c r="FZ53" s="164" t="s">
        <v>193</v>
      </c>
      <c r="GA53" s="164" t="s">
        <v>193</v>
      </c>
      <c r="GB53" s="164" t="s">
        <v>193</v>
      </c>
      <c r="GC53" s="164" t="s">
        <v>193</v>
      </c>
      <c r="GD53" s="164" t="s">
        <v>193</v>
      </c>
      <c r="GE53" s="164" t="s">
        <v>193</v>
      </c>
      <c r="GF53" s="164" t="s">
        <v>193</v>
      </c>
      <c r="GG53" s="164" t="s">
        <v>193</v>
      </c>
      <c r="GH53" s="164" t="s">
        <v>193</v>
      </c>
      <c r="GI53" s="164" t="s">
        <v>193</v>
      </c>
      <c r="GJ53" s="164" t="s">
        <v>193</v>
      </c>
      <c r="GK53" s="164" t="s">
        <v>193</v>
      </c>
      <c r="GL53" s="164" t="s">
        <v>193</v>
      </c>
      <c r="GM53" s="164" t="s">
        <v>193</v>
      </c>
      <c r="GN53" s="164" t="s">
        <v>193</v>
      </c>
      <c r="GO53" s="164" t="s">
        <v>193</v>
      </c>
      <c r="GP53" s="164" t="s">
        <v>193</v>
      </c>
      <c r="GQ53" s="164" t="s">
        <v>193</v>
      </c>
      <c r="GR53" s="164" t="s">
        <v>193</v>
      </c>
      <c r="GS53" s="164" t="s">
        <v>193</v>
      </c>
      <c r="GT53" s="164" t="s">
        <v>193</v>
      </c>
      <c r="GU53" s="164" t="s">
        <v>193</v>
      </c>
      <c r="GV53" s="164" t="s">
        <v>193</v>
      </c>
      <c r="GW53" s="164" t="s">
        <v>193</v>
      </c>
      <c r="GX53" s="164" t="s">
        <v>193</v>
      </c>
      <c r="GY53" s="164" t="s">
        <v>193</v>
      </c>
      <c r="GZ53" s="164" t="s">
        <v>193</v>
      </c>
      <c r="HA53" s="164" t="s">
        <v>193</v>
      </c>
      <c r="HB53" s="164" t="s">
        <v>193</v>
      </c>
      <c r="HC53" s="164" t="s">
        <v>193</v>
      </c>
      <c r="HD53" s="164" t="s">
        <v>193</v>
      </c>
      <c r="HE53" s="164" t="s">
        <v>193</v>
      </c>
      <c r="HF53" s="164" t="s">
        <v>193</v>
      </c>
      <c r="HG53" s="164" t="s">
        <v>193</v>
      </c>
      <c r="HH53" s="164" t="s">
        <v>193</v>
      </c>
      <c r="HI53" s="164" t="s">
        <v>193</v>
      </c>
      <c r="HJ53" s="164" t="s">
        <v>193</v>
      </c>
      <c r="HK53" s="164" t="s">
        <v>193</v>
      </c>
      <c r="HL53" s="164" t="s">
        <v>193</v>
      </c>
      <c r="HM53" s="164" t="s">
        <v>193</v>
      </c>
      <c r="HN53" s="164" t="s">
        <v>193</v>
      </c>
      <c r="HO53" s="164" t="s">
        <v>193</v>
      </c>
      <c r="HP53" s="164" t="s">
        <v>193</v>
      </c>
      <c r="HQ53" s="164" t="s">
        <v>193</v>
      </c>
      <c r="HR53" s="164" t="s">
        <v>193</v>
      </c>
      <c r="HS53" s="164" t="s">
        <v>193</v>
      </c>
      <c r="HT53" s="164" t="s">
        <v>193</v>
      </c>
      <c r="HU53" s="164" t="s">
        <v>193</v>
      </c>
      <c r="HV53" s="164" t="s">
        <v>193</v>
      </c>
      <c r="HW53" s="164" t="s">
        <v>193</v>
      </c>
      <c r="HX53" s="164" t="s">
        <v>193</v>
      </c>
      <c r="HY53" s="164" t="s">
        <v>193</v>
      </c>
      <c r="HZ53" s="164" t="s">
        <v>193</v>
      </c>
      <c r="IA53" s="164" t="s">
        <v>193</v>
      </c>
      <c r="IB53" s="164" t="s">
        <v>193</v>
      </c>
      <c r="IC53" s="164" t="s">
        <v>193</v>
      </c>
      <c r="ID53" s="164" t="s">
        <v>193</v>
      </c>
      <c r="IE53" s="164" t="s">
        <v>193</v>
      </c>
      <c r="IF53" s="164" t="s">
        <v>193</v>
      </c>
      <c r="IG53" s="164" t="s">
        <v>193</v>
      </c>
      <c r="IH53" s="164" t="s">
        <v>193</v>
      </c>
      <c r="II53" s="164" t="s">
        <v>193</v>
      </c>
      <c r="IJ53" s="164" t="s">
        <v>193</v>
      </c>
      <c r="IK53" s="164" t="s">
        <v>193</v>
      </c>
      <c r="IL53" s="164" t="s">
        <v>193</v>
      </c>
      <c r="IM53" s="164" t="s">
        <v>193</v>
      </c>
      <c r="IN53" s="164" t="s">
        <v>193</v>
      </c>
      <c r="IO53" s="164" t="s">
        <v>193</v>
      </c>
      <c r="IP53" s="164" t="s">
        <v>193</v>
      </c>
      <c r="IQ53" s="164" t="s">
        <v>193</v>
      </c>
      <c r="IR53" s="164" t="s">
        <v>193</v>
      </c>
      <c r="IS53" s="164" t="s">
        <v>193</v>
      </c>
      <c r="IT53" s="164" t="s">
        <v>193</v>
      </c>
      <c r="IU53" s="164" t="s">
        <v>193</v>
      </c>
      <c r="IV53" s="164" t="s">
        <v>193</v>
      </c>
      <c r="IW53" s="164" t="s">
        <v>193</v>
      </c>
      <c r="IX53" s="164" t="s">
        <v>193</v>
      </c>
      <c r="IY53" s="164" t="s">
        <v>193</v>
      </c>
      <c r="IZ53" s="164" t="s">
        <v>193</v>
      </c>
      <c r="JA53" s="164" t="s">
        <v>193</v>
      </c>
      <c r="JB53" s="164" t="s">
        <v>193</v>
      </c>
      <c r="JC53" s="164" t="s">
        <v>193</v>
      </c>
      <c r="JD53" s="164" t="s">
        <v>193</v>
      </c>
      <c r="JE53" s="164" t="s">
        <v>193</v>
      </c>
      <c r="JF53" s="164" t="s">
        <v>193</v>
      </c>
      <c r="JG53" s="164" t="s">
        <v>193</v>
      </c>
      <c r="JH53" s="164" t="s">
        <v>193</v>
      </c>
      <c r="JI53" s="164" t="s">
        <v>193</v>
      </c>
      <c r="JJ53" s="164" t="s">
        <v>193</v>
      </c>
      <c r="JK53" s="164" t="s">
        <v>193</v>
      </c>
      <c r="JL53" s="164" t="s">
        <v>193</v>
      </c>
      <c r="JM53" s="164" t="s">
        <v>193</v>
      </c>
      <c r="JN53" s="164" t="s">
        <v>193</v>
      </c>
      <c r="JO53" s="164" t="s">
        <v>193</v>
      </c>
      <c r="JP53" s="164" t="s">
        <v>193</v>
      </c>
      <c r="JQ53" s="164" t="s">
        <v>193</v>
      </c>
      <c r="JR53" s="166"/>
      <c r="JS53" s="166"/>
      <c r="JT53" s="166"/>
      <c r="JU53" s="166"/>
      <c r="JV53" s="166"/>
      <c r="JW53" s="164" t="s">
        <v>3684</v>
      </c>
      <c r="JX53" s="164" t="s">
        <v>193</v>
      </c>
      <c r="JY53" s="164">
        <v>188082463</v>
      </c>
      <c r="JZ53" s="164" t="s">
        <v>3729</v>
      </c>
      <c r="KA53" s="164" t="s">
        <v>3730</v>
      </c>
      <c r="KB53" s="164" t="s">
        <v>193</v>
      </c>
      <c r="KC53" s="164" t="s">
        <v>705</v>
      </c>
      <c r="KD53" s="164" t="s">
        <v>706</v>
      </c>
      <c r="KE53" s="164" t="s">
        <v>621</v>
      </c>
      <c r="KF53" s="164" t="s">
        <v>193</v>
      </c>
      <c r="KG53" s="164">
        <v>52</v>
      </c>
    </row>
    <row r="54" spans="1:293" x14ac:dyDescent="0.25">
      <c r="A54" s="164" t="s">
        <v>3731</v>
      </c>
      <c r="B54" s="164" t="s">
        <v>3732</v>
      </c>
      <c r="C54" s="164" t="s">
        <v>3548</v>
      </c>
      <c r="D54" s="164" t="s">
        <v>193</v>
      </c>
      <c r="E54" s="166"/>
      <c r="F54" s="164" t="s">
        <v>193</v>
      </c>
      <c r="G54" s="164" t="s">
        <v>193</v>
      </c>
      <c r="H54" s="164" t="s">
        <v>3548</v>
      </c>
      <c r="I54" s="164" t="s">
        <v>831</v>
      </c>
      <c r="J54" s="164" t="s">
        <v>193</v>
      </c>
      <c r="K54" s="164" t="s">
        <v>832</v>
      </c>
      <c r="L54" s="164" t="s">
        <v>831</v>
      </c>
      <c r="M54" s="164" t="s">
        <v>831</v>
      </c>
      <c r="N54" s="164" t="s">
        <v>3680</v>
      </c>
      <c r="O54" s="164" t="s">
        <v>193</v>
      </c>
      <c r="P54" s="164" t="s">
        <v>3681</v>
      </c>
      <c r="Q54" s="164" t="s">
        <v>3680</v>
      </c>
      <c r="R54" s="164" t="s">
        <v>3680</v>
      </c>
      <c r="S54" s="164" t="s">
        <v>176</v>
      </c>
      <c r="T54" s="164" t="s">
        <v>224</v>
      </c>
      <c r="U54" s="164" t="s">
        <v>212</v>
      </c>
      <c r="V54" s="164" t="s">
        <v>224</v>
      </c>
      <c r="W54" s="164" t="s">
        <v>246</v>
      </c>
      <c r="X54" s="164" t="s">
        <v>245</v>
      </c>
      <c r="Y54" s="164" t="s">
        <v>246</v>
      </c>
      <c r="Z54" s="164" t="s">
        <v>833</v>
      </c>
      <c r="AA54" s="164" t="s">
        <v>193</v>
      </c>
      <c r="AB54" s="164" t="s">
        <v>834</v>
      </c>
      <c r="AC54" s="164" t="s">
        <v>833</v>
      </c>
      <c r="AD54" s="164" t="s">
        <v>833</v>
      </c>
      <c r="AE54" s="164" t="s">
        <v>835</v>
      </c>
      <c r="AF54" s="164" t="s">
        <v>193</v>
      </c>
      <c r="AG54" s="164" t="s">
        <v>836</v>
      </c>
      <c r="AH54" s="164" t="s">
        <v>835</v>
      </c>
      <c r="AI54" s="164" t="s">
        <v>835</v>
      </c>
      <c r="AJ54" s="164" t="s">
        <v>494</v>
      </c>
      <c r="AK54" s="164" t="s">
        <v>495</v>
      </c>
      <c r="AL54" s="164" t="s">
        <v>109</v>
      </c>
      <c r="AM54" s="164" t="s">
        <v>193</v>
      </c>
      <c r="AN54" s="164" t="s">
        <v>109</v>
      </c>
      <c r="AO54" s="164" t="s">
        <v>193</v>
      </c>
      <c r="AP54" s="164" t="s">
        <v>496</v>
      </c>
      <c r="AQ54" s="166"/>
      <c r="AR54" s="166"/>
      <c r="AS54" s="164" t="s">
        <v>497</v>
      </c>
      <c r="AT54" s="164" t="s">
        <v>193</v>
      </c>
      <c r="AU54" s="164" t="s">
        <v>111</v>
      </c>
      <c r="AV54" s="164">
        <v>1</v>
      </c>
      <c r="AW54" s="164">
        <v>0</v>
      </c>
      <c r="AX54" s="164">
        <v>0</v>
      </c>
      <c r="AY54" s="164" t="s">
        <v>110</v>
      </c>
      <c r="AZ54" s="164" t="s">
        <v>503</v>
      </c>
      <c r="BA54" s="164" t="s">
        <v>3733</v>
      </c>
      <c r="BB54" s="164">
        <v>1</v>
      </c>
      <c r="BC54" s="164">
        <v>0</v>
      </c>
      <c r="BD54" s="164">
        <v>0</v>
      </c>
      <c r="BE54" s="164">
        <v>0</v>
      </c>
      <c r="BF54" s="164">
        <v>0</v>
      </c>
      <c r="BG54" s="164">
        <v>0</v>
      </c>
      <c r="BH54" s="164">
        <v>1</v>
      </c>
      <c r="BI54" s="164">
        <v>0</v>
      </c>
      <c r="BJ54" s="164">
        <v>0</v>
      </c>
      <c r="BK54" s="164">
        <v>0</v>
      </c>
      <c r="BL54" s="164" t="s">
        <v>193</v>
      </c>
      <c r="BM54" s="164" t="s">
        <v>128</v>
      </c>
      <c r="BN54" s="164" t="s">
        <v>498</v>
      </c>
      <c r="BO54" s="164" t="s">
        <v>505</v>
      </c>
      <c r="BP54" s="164">
        <v>1</v>
      </c>
      <c r="BQ54" s="164">
        <v>1</v>
      </c>
      <c r="BR54" s="164">
        <v>1</v>
      </c>
      <c r="BS54" s="164">
        <v>1</v>
      </c>
      <c r="BT54" s="164">
        <v>1</v>
      </c>
      <c r="BU54" s="164">
        <v>1</v>
      </c>
      <c r="BV54" s="164">
        <v>1</v>
      </c>
      <c r="BW54" s="164">
        <v>0</v>
      </c>
      <c r="BX54" s="164" t="s">
        <v>504</v>
      </c>
      <c r="BY54" s="164">
        <v>305</v>
      </c>
      <c r="BZ54" s="164">
        <v>152.5</v>
      </c>
      <c r="CA54" s="164" t="s">
        <v>109</v>
      </c>
      <c r="CB54" s="164">
        <v>300</v>
      </c>
      <c r="CC54" s="164">
        <v>115.384615384615</v>
      </c>
      <c r="CD54" s="164" t="s">
        <v>109</v>
      </c>
      <c r="CE54" s="164">
        <v>210</v>
      </c>
      <c r="CF54" s="164">
        <v>91.3</v>
      </c>
      <c r="CG54" s="164" t="s">
        <v>109</v>
      </c>
      <c r="CH54" s="164">
        <v>270</v>
      </c>
      <c r="CI54" s="164">
        <v>93.103448275861993</v>
      </c>
      <c r="CJ54" s="164" t="s">
        <v>109</v>
      </c>
      <c r="CK54" s="164">
        <v>450</v>
      </c>
      <c r="CL54" s="164">
        <v>187.5</v>
      </c>
      <c r="CM54" s="164" t="s">
        <v>109</v>
      </c>
      <c r="CN54" s="164">
        <v>480</v>
      </c>
      <c r="CO54" s="164">
        <v>200</v>
      </c>
      <c r="CP54" s="164" t="s">
        <v>109</v>
      </c>
      <c r="CQ54" s="164" t="s">
        <v>622</v>
      </c>
      <c r="CR54" s="164" t="s">
        <v>109</v>
      </c>
      <c r="CS54" s="164">
        <v>900</v>
      </c>
      <c r="CT54" s="164" t="s">
        <v>193</v>
      </c>
      <c r="CU54" s="164" t="s">
        <v>193</v>
      </c>
      <c r="CV54" s="164" t="s">
        <v>193</v>
      </c>
      <c r="CW54" s="164" t="s">
        <v>193</v>
      </c>
      <c r="CX54" s="164" t="s">
        <v>193</v>
      </c>
      <c r="CY54" s="164" t="s">
        <v>193</v>
      </c>
      <c r="CZ54" s="164" t="s">
        <v>156</v>
      </c>
      <c r="DA54" s="164">
        <v>900</v>
      </c>
      <c r="DB54" s="164" t="s">
        <v>109</v>
      </c>
      <c r="DC54" s="164" t="s">
        <v>109</v>
      </c>
      <c r="DD54" s="164" t="s">
        <v>838</v>
      </c>
      <c r="DE54" s="164">
        <v>1</v>
      </c>
      <c r="DF54" s="164">
        <v>1</v>
      </c>
      <c r="DG54" s="164">
        <v>0</v>
      </c>
      <c r="DH54" s="164">
        <v>0</v>
      </c>
      <c r="DI54" s="164">
        <v>0</v>
      </c>
      <c r="DJ54" s="164">
        <v>0</v>
      </c>
      <c r="DK54" s="164">
        <v>0</v>
      </c>
      <c r="DL54" s="164">
        <v>0</v>
      </c>
      <c r="DM54" s="164">
        <v>0</v>
      </c>
      <c r="DN54" s="164">
        <v>0</v>
      </c>
      <c r="DO54" s="164">
        <v>0</v>
      </c>
      <c r="DP54" s="164">
        <v>0</v>
      </c>
      <c r="DQ54" s="164">
        <v>0</v>
      </c>
      <c r="DR54" s="164">
        <v>0</v>
      </c>
      <c r="DS54" s="164" t="s">
        <v>193</v>
      </c>
      <c r="DT54" s="164" t="s">
        <v>3734</v>
      </c>
      <c r="DU54" s="164">
        <v>0</v>
      </c>
      <c r="DV54" s="164">
        <v>1</v>
      </c>
      <c r="DW54" s="164">
        <v>1</v>
      </c>
      <c r="DX54" s="164">
        <v>1</v>
      </c>
      <c r="DY54" s="164">
        <v>1</v>
      </c>
      <c r="DZ54" s="164">
        <v>1</v>
      </c>
      <c r="EA54" s="164">
        <v>1</v>
      </c>
      <c r="EB54" s="164">
        <v>0</v>
      </c>
      <c r="EC54" s="164" t="s">
        <v>109</v>
      </c>
      <c r="ED54" s="164" t="s">
        <v>109</v>
      </c>
      <c r="EE54" s="164" t="s">
        <v>109</v>
      </c>
      <c r="EF54" s="164" t="s">
        <v>176</v>
      </c>
      <c r="EG54" s="164" t="s">
        <v>797</v>
      </c>
      <c r="EH54" s="164" t="s">
        <v>1953</v>
      </c>
      <c r="EI54" s="164" t="s">
        <v>793</v>
      </c>
      <c r="EJ54" s="164" t="s">
        <v>193</v>
      </c>
      <c r="EK54" s="164" t="s">
        <v>193</v>
      </c>
      <c r="EL54" s="164" t="s">
        <v>193</v>
      </c>
      <c r="EM54" s="164" t="s">
        <v>193</v>
      </c>
      <c r="EN54" s="164" t="s">
        <v>193</v>
      </c>
      <c r="EO54" s="164" t="s">
        <v>193</v>
      </c>
      <c r="EP54" s="164" t="s">
        <v>193</v>
      </c>
      <c r="EQ54" s="164" t="s">
        <v>193</v>
      </c>
      <c r="ER54" s="164" t="s">
        <v>193</v>
      </c>
      <c r="ES54" s="164" t="s">
        <v>193</v>
      </c>
      <c r="ET54" s="164" t="s">
        <v>193</v>
      </c>
      <c r="EU54" s="164" t="s">
        <v>193</v>
      </c>
      <c r="EV54" s="164" t="s">
        <v>193</v>
      </c>
      <c r="EW54" s="164" t="s">
        <v>193</v>
      </c>
      <c r="EX54" s="164" t="s">
        <v>193</v>
      </c>
      <c r="EY54" s="164" t="s">
        <v>193</v>
      </c>
      <c r="EZ54" s="164" t="s">
        <v>193</v>
      </c>
      <c r="FA54" s="164" t="s">
        <v>193</v>
      </c>
      <c r="FB54" s="164" t="s">
        <v>193</v>
      </c>
      <c r="FC54" s="164" t="s">
        <v>193</v>
      </c>
      <c r="FD54" s="164" t="s">
        <v>193</v>
      </c>
      <c r="FE54" s="164" t="s">
        <v>193</v>
      </c>
      <c r="FF54" s="164" t="s">
        <v>193</v>
      </c>
      <c r="FG54" s="164" t="s">
        <v>193</v>
      </c>
      <c r="FH54" s="164" t="s">
        <v>193</v>
      </c>
      <c r="FI54" s="164" t="s">
        <v>193</v>
      </c>
      <c r="FJ54" s="164" t="s">
        <v>193</v>
      </c>
      <c r="FK54" s="164" t="s">
        <v>193</v>
      </c>
      <c r="FL54" s="164" t="s">
        <v>193</v>
      </c>
      <c r="FM54" s="164" t="s">
        <v>193</v>
      </c>
      <c r="FN54" s="164" t="s">
        <v>193</v>
      </c>
      <c r="FO54" s="164" t="s">
        <v>193</v>
      </c>
      <c r="FP54" s="164" t="s">
        <v>193</v>
      </c>
      <c r="FQ54" s="164" t="s">
        <v>193</v>
      </c>
      <c r="FR54" s="164" t="s">
        <v>193</v>
      </c>
      <c r="FS54" s="164" t="s">
        <v>193</v>
      </c>
      <c r="FT54" s="164" t="s">
        <v>193</v>
      </c>
      <c r="FU54" s="164" t="s">
        <v>193</v>
      </c>
      <c r="FV54" s="164" t="s">
        <v>193</v>
      </c>
      <c r="FW54" s="164" t="s">
        <v>193</v>
      </c>
      <c r="FX54" s="164" t="s">
        <v>193</v>
      </c>
      <c r="FY54" s="164" t="s">
        <v>193</v>
      </c>
      <c r="FZ54" s="164" t="s">
        <v>193</v>
      </c>
      <c r="GA54" s="164" t="s">
        <v>193</v>
      </c>
      <c r="GB54" s="164" t="s">
        <v>193</v>
      </c>
      <c r="GC54" s="164" t="s">
        <v>193</v>
      </c>
      <c r="GD54" s="164" t="s">
        <v>193</v>
      </c>
      <c r="GE54" s="164" t="s">
        <v>193</v>
      </c>
      <c r="GF54" s="164" t="s">
        <v>193</v>
      </c>
      <c r="GG54" s="164" t="s">
        <v>193</v>
      </c>
      <c r="GH54" s="164" t="s">
        <v>193</v>
      </c>
      <c r="GI54" s="164" t="s">
        <v>193</v>
      </c>
      <c r="GJ54" s="164" t="s">
        <v>193</v>
      </c>
      <c r="GK54" s="164" t="s">
        <v>193</v>
      </c>
      <c r="GL54" s="164" t="s">
        <v>193</v>
      </c>
      <c r="GM54" s="164" t="s">
        <v>193</v>
      </c>
      <c r="GN54" s="164" t="s">
        <v>193</v>
      </c>
      <c r="GO54" s="164" t="s">
        <v>193</v>
      </c>
      <c r="GP54" s="164" t="s">
        <v>193</v>
      </c>
      <c r="GQ54" s="164" t="s">
        <v>193</v>
      </c>
      <c r="GR54" s="164" t="s">
        <v>193</v>
      </c>
      <c r="GS54" s="164" t="s">
        <v>193</v>
      </c>
      <c r="GT54" s="164" t="s">
        <v>193</v>
      </c>
      <c r="GU54" s="164" t="s">
        <v>193</v>
      </c>
      <c r="GV54" s="164" t="s">
        <v>193</v>
      </c>
      <c r="GW54" s="164" t="s">
        <v>193</v>
      </c>
      <c r="GX54" s="164" t="s">
        <v>193</v>
      </c>
      <c r="GY54" s="164" t="s">
        <v>193</v>
      </c>
      <c r="GZ54" s="164" t="s">
        <v>193</v>
      </c>
      <c r="HA54" s="164" t="s">
        <v>193</v>
      </c>
      <c r="HB54" s="164" t="s">
        <v>193</v>
      </c>
      <c r="HC54" s="164" t="s">
        <v>193</v>
      </c>
      <c r="HD54" s="164" t="s">
        <v>193</v>
      </c>
      <c r="HE54" s="164" t="s">
        <v>193</v>
      </c>
      <c r="HF54" s="164" t="s">
        <v>193</v>
      </c>
      <c r="HG54" s="164" t="s">
        <v>193</v>
      </c>
      <c r="HH54" s="164" t="s">
        <v>193</v>
      </c>
      <c r="HI54" s="164" t="s">
        <v>193</v>
      </c>
      <c r="HJ54" s="164" t="s">
        <v>193</v>
      </c>
      <c r="HK54" s="164" t="s">
        <v>193</v>
      </c>
      <c r="HL54" s="164" t="s">
        <v>193</v>
      </c>
      <c r="HM54" s="164" t="s">
        <v>193</v>
      </c>
      <c r="HN54" s="164" t="s">
        <v>193</v>
      </c>
      <c r="HO54" s="164" t="s">
        <v>193</v>
      </c>
      <c r="HP54" s="164" t="s">
        <v>193</v>
      </c>
      <c r="HQ54" s="164" t="s">
        <v>193</v>
      </c>
      <c r="HR54" s="164" t="s">
        <v>193</v>
      </c>
      <c r="HS54" s="164" t="s">
        <v>193</v>
      </c>
      <c r="HT54" s="164" t="s">
        <v>193</v>
      </c>
      <c r="HU54" s="164" t="s">
        <v>193</v>
      </c>
      <c r="HV54" s="164" t="s">
        <v>193</v>
      </c>
      <c r="HW54" s="164" t="s">
        <v>193</v>
      </c>
      <c r="HX54" s="164" t="s">
        <v>193</v>
      </c>
      <c r="HY54" s="164" t="s">
        <v>193</v>
      </c>
      <c r="HZ54" s="164" t="s">
        <v>193</v>
      </c>
      <c r="IA54" s="164" t="s">
        <v>193</v>
      </c>
      <c r="IB54" s="164" t="s">
        <v>193</v>
      </c>
      <c r="IC54" s="164" t="s">
        <v>193</v>
      </c>
      <c r="ID54" s="164" t="s">
        <v>193</v>
      </c>
      <c r="IE54" s="164" t="s">
        <v>193</v>
      </c>
      <c r="IF54" s="164" t="s">
        <v>193</v>
      </c>
      <c r="IG54" s="164" t="s">
        <v>193</v>
      </c>
      <c r="IH54" s="164" t="s">
        <v>193</v>
      </c>
      <c r="II54" s="164" t="s">
        <v>193</v>
      </c>
      <c r="IJ54" s="164" t="s">
        <v>193</v>
      </c>
      <c r="IK54" s="164" t="s">
        <v>193</v>
      </c>
      <c r="IL54" s="164" t="s">
        <v>193</v>
      </c>
      <c r="IM54" s="164" t="s">
        <v>193</v>
      </c>
      <c r="IN54" s="164" t="s">
        <v>193</v>
      </c>
      <c r="IO54" s="164" t="s">
        <v>193</v>
      </c>
      <c r="IP54" s="164" t="s">
        <v>193</v>
      </c>
      <c r="IQ54" s="164" t="s">
        <v>193</v>
      </c>
      <c r="IR54" s="164" t="s">
        <v>193</v>
      </c>
      <c r="IS54" s="164" t="s">
        <v>193</v>
      </c>
      <c r="IT54" s="164" t="s">
        <v>193</v>
      </c>
      <c r="IU54" s="164" t="s">
        <v>193</v>
      </c>
      <c r="IV54" s="164" t="s">
        <v>193</v>
      </c>
      <c r="IW54" s="164" t="s">
        <v>193</v>
      </c>
      <c r="IX54" s="164" t="s">
        <v>193</v>
      </c>
      <c r="IY54" s="164" t="s">
        <v>193</v>
      </c>
      <c r="IZ54" s="164" t="s">
        <v>193</v>
      </c>
      <c r="JA54" s="164" t="s">
        <v>193</v>
      </c>
      <c r="JB54" s="164" t="s">
        <v>193</v>
      </c>
      <c r="JC54" s="164" t="s">
        <v>193</v>
      </c>
      <c r="JD54" s="164" t="s">
        <v>193</v>
      </c>
      <c r="JE54" s="164" t="s">
        <v>193</v>
      </c>
      <c r="JF54" s="164" t="s">
        <v>193</v>
      </c>
      <c r="JG54" s="164" t="s">
        <v>193</v>
      </c>
      <c r="JH54" s="164" t="s">
        <v>193</v>
      </c>
      <c r="JI54" s="164" t="s">
        <v>193</v>
      </c>
      <c r="JJ54" s="164" t="s">
        <v>193</v>
      </c>
      <c r="JK54" s="164" t="s">
        <v>193</v>
      </c>
      <c r="JL54" s="164" t="s">
        <v>193</v>
      </c>
      <c r="JM54" s="164" t="s">
        <v>193</v>
      </c>
      <c r="JN54" s="164" t="s">
        <v>193</v>
      </c>
      <c r="JO54" s="164" t="s">
        <v>193</v>
      </c>
      <c r="JP54" s="164" t="s">
        <v>193</v>
      </c>
      <c r="JQ54" s="164" t="s">
        <v>193</v>
      </c>
      <c r="JR54" s="166"/>
      <c r="JS54" s="166"/>
      <c r="JT54" s="166"/>
      <c r="JU54" s="166"/>
      <c r="JV54" s="166"/>
      <c r="JW54" s="164" t="s">
        <v>193</v>
      </c>
      <c r="JX54" s="164" t="s">
        <v>193</v>
      </c>
      <c r="JY54" s="164">
        <v>188082468</v>
      </c>
      <c r="JZ54" s="164" t="s">
        <v>3735</v>
      </c>
      <c r="KA54" s="164" t="s">
        <v>3736</v>
      </c>
      <c r="KB54" s="164" t="s">
        <v>193</v>
      </c>
      <c r="KC54" s="164" t="s">
        <v>705</v>
      </c>
      <c r="KD54" s="164" t="s">
        <v>706</v>
      </c>
      <c r="KE54" s="164" t="s">
        <v>621</v>
      </c>
      <c r="KF54" s="164" t="s">
        <v>193</v>
      </c>
      <c r="KG54" s="164">
        <v>53</v>
      </c>
    </row>
    <row r="55" spans="1:293" x14ac:dyDescent="0.25">
      <c r="A55" s="164" t="s">
        <v>3737</v>
      </c>
      <c r="B55" s="164" t="s">
        <v>3738</v>
      </c>
      <c r="C55" s="164" t="s">
        <v>3548</v>
      </c>
      <c r="D55" s="164" t="s">
        <v>193</v>
      </c>
      <c r="E55" s="166"/>
      <c r="F55" s="164" t="s">
        <v>193</v>
      </c>
      <c r="G55" s="164" t="s">
        <v>193</v>
      </c>
      <c r="H55" s="164" t="s">
        <v>3548</v>
      </c>
      <c r="I55" s="164" t="s">
        <v>831</v>
      </c>
      <c r="J55" s="164" t="s">
        <v>193</v>
      </c>
      <c r="K55" s="164" t="s">
        <v>832</v>
      </c>
      <c r="L55" s="164" t="s">
        <v>831</v>
      </c>
      <c r="M55" s="164" t="s">
        <v>831</v>
      </c>
      <c r="N55" s="164" t="s">
        <v>3739</v>
      </c>
      <c r="O55" s="164" t="s">
        <v>193</v>
      </c>
      <c r="P55" s="164" t="s">
        <v>3740</v>
      </c>
      <c r="Q55" s="164" t="s">
        <v>3739</v>
      </c>
      <c r="R55" s="164" t="s">
        <v>3739</v>
      </c>
      <c r="S55" s="164" t="s">
        <v>176</v>
      </c>
      <c r="T55" s="164" t="s">
        <v>224</v>
      </c>
      <c r="U55" s="164" t="s">
        <v>212</v>
      </c>
      <c r="V55" s="164" t="s">
        <v>224</v>
      </c>
      <c r="W55" s="164" t="s">
        <v>246</v>
      </c>
      <c r="X55" s="164" t="s">
        <v>245</v>
      </c>
      <c r="Y55" s="164" t="s">
        <v>246</v>
      </c>
      <c r="Z55" s="164" t="s">
        <v>833</v>
      </c>
      <c r="AA55" s="164" t="s">
        <v>193</v>
      </c>
      <c r="AB55" s="164" t="s">
        <v>834</v>
      </c>
      <c r="AC55" s="164" t="s">
        <v>833</v>
      </c>
      <c r="AD55" s="164" t="s">
        <v>833</v>
      </c>
      <c r="AE55" s="164" t="s">
        <v>835</v>
      </c>
      <c r="AF55" s="164" t="s">
        <v>193</v>
      </c>
      <c r="AG55" s="164" t="s">
        <v>836</v>
      </c>
      <c r="AH55" s="164" t="s">
        <v>835</v>
      </c>
      <c r="AI55" s="164" t="s">
        <v>835</v>
      </c>
      <c r="AJ55" s="164" t="s">
        <v>494</v>
      </c>
      <c r="AK55" s="164" t="s">
        <v>495</v>
      </c>
      <c r="AL55" s="164" t="s">
        <v>109</v>
      </c>
      <c r="AM55" s="164" t="s">
        <v>193</v>
      </c>
      <c r="AN55" s="164" t="s">
        <v>109</v>
      </c>
      <c r="AO55" s="164" t="s">
        <v>193</v>
      </c>
      <c r="AP55" s="164" t="s">
        <v>496</v>
      </c>
      <c r="AQ55" s="166"/>
      <c r="AR55" s="166"/>
      <c r="AS55" s="164" t="s">
        <v>502</v>
      </c>
      <c r="AT55" s="164" t="s">
        <v>193</v>
      </c>
      <c r="AU55" s="164" t="s">
        <v>111</v>
      </c>
      <c r="AV55" s="164">
        <v>1</v>
      </c>
      <c r="AW55" s="164">
        <v>0</v>
      </c>
      <c r="AX55" s="164">
        <v>0</v>
      </c>
      <c r="AY55" s="164" t="s">
        <v>110</v>
      </c>
      <c r="AZ55" s="164" t="s">
        <v>503</v>
      </c>
      <c r="BA55" s="164" t="s">
        <v>112</v>
      </c>
      <c r="BB55" s="164">
        <v>1</v>
      </c>
      <c r="BC55" s="164">
        <v>0</v>
      </c>
      <c r="BD55" s="164">
        <v>0</v>
      </c>
      <c r="BE55" s="164">
        <v>0</v>
      </c>
      <c r="BF55" s="164">
        <v>0</v>
      </c>
      <c r="BG55" s="164">
        <v>0</v>
      </c>
      <c r="BH55" s="164">
        <v>0</v>
      </c>
      <c r="BI55" s="164">
        <v>0</v>
      </c>
      <c r="BJ55" s="164">
        <v>0</v>
      </c>
      <c r="BK55" s="164">
        <v>0</v>
      </c>
      <c r="BL55" s="164" t="s">
        <v>193</v>
      </c>
      <c r="BM55" s="164" t="s">
        <v>113</v>
      </c>
      <c r="BN55" s="164" t="s">
        <v>501</v>
      </c>
      <c r="BO55" s="164" t="s">
        <v>514</v>
      </c>
      <c r="BP55" s="164">
        <v>1</v>
      </c>
      <c r="BQ55" s="164">
        <v>1</v>
      </c>
      <c r="BR55" s="164">
        <v>1</v>
      </c>
      <c r="BS55" s="164">
        <v>1</v>
      </c>
      <c r="BT55" s="164">
        <v>0</v>
      </c>
      <c r="BU55" s="164">
        <v>0</v>
      </c>
      <c r="BV55" s="164">
        <v>1</v>
      </c>
      <c r="BW55" s="164">
        <v>0</v>
      </c>
      <c r="BX55" s="164" t="s">
        <v>504</v>
      </c>
      <c r="BY55" s="164">
        <v>200</v>
      </c>
      <c r="BZ55" s="164">
        <v>100</v>
      </c>
      <c r="CA55" s="164" t="s">
        <v>114</v>
      </c>
      <c r="CB55" s="164">
        <v>300</v>
      </c>
      <c r="CC55" s="164">
        <v>115.384615384615</v>
      </c>
      <c r="CD55" s="164" t="s">
        <v>109</v>
      </c>
      <c r="CE55" s="164">
        <v>210</v>
      </c>
      <c r="CF55" s="164">
        <v>91.3</v>
      </c>
      <c r="CG55" s="164" t="s">
        <v>109</v>
      </c>
      <c r="CH55" s="164">
        <v>250</v>
      </c>
      <c r="CI55" s="164">
        <v>86.2068965517241</v>
      </c>
      <c r="CJ55" s="164" t="s">
        <v>114</v>
      </c>
      <c r="CK55" s="164" t="s">
        <v>193</v>
      </c>
      <c r="CL55" s="164" t="s">
        <v>193</v>
      </c>
      <c r="CM55" s="164" t="s">
        <v>193</v>
      </c>
      <c r="CN55" s="164" t="s">
        <v>193</v>
      </c>
      <c r="CO55" s="164" t="s">
        <v>193</v>
      </c>
      <c r="CP55" s="164" t="s">
        <v>193</v>
      </c>
      <c r="CQ55" s="164" t="s">
        <v>622</v>
      </c>
      <c r="CR55" s="164" t="s">
        <v>109</v>
      </c>
      <c r="CS55" s="164">
        <v>568</v>
      </c>
      <c r="CT55" s="164" t="s">
        <v>193</v>
      </c>
      <c r="CU55" s="164" t="s">
        <v>193</v>
      </c>
      <c r="CV55" s="164" t="s">
        <v>193</v>
      </c>
      <c r="CW55" s="164" t="s">
        <v>193</v>
      </c>
      <c r="CX55" s="164" t="s">
        <v>193</v>
      </c>
      <c r="CY55" s="164" t="s">
        <v>193</v>
      </c>
      <c r="CZ55" s="164" t="s">
        <v>156</v>
      </c>
      <c r="DA55" s="164">
        <v>568</v>
      </c>
      <c r="DB55" s="164" t="s">
        <v>109</v>
      </c>
      <c r="DC55" s="164" t="s">
        <v>109</v>
      </c>
      <c r="DD55" s="164" t="s">
        <v>3741</v>
      </c>
      <c r="DE55" s="164">
        <v>0</v>
      </c>
      <c r="DF55" s="164">
        <v>0</v>
      </c>
      <c r="DG55" s="164">
        <v>0</v>
      </c>
      <c r="DH55" s="164">
        <v>0</v>
      </c>
      <c r="DI55" s="164">
        <v>1</v>
      </c>
      <c r="DJ55" s="164">
        <v>1</v>
      </c>
      <c r="DK55" s="164">
        <v>0</v>
      </c>
      <c r="DL55" s="164">
        <v>1</v>
      </c>
      <c r="DM55" s="164">
        <v>0</v>
      </c>
      <c r="DN55" s="164">
        <v>0</v>
      </c>
      <c r="DO55" s="164">
        <v>0</v>
      </c>
      <c r="DP55" s="164">
        <v>0</v>
      </c>
      <c r="DQ55" s="164">
        <v>0</v>
      </c>
      <c r="DR55" s="164">
        <v>0</v>
      </c>
      <c r="DS55" s="164" t="s">
        <v>193</v>
      </c>
      <c r="DT55" s="164" t="s">
        <v>3308</v>
      </c>
      <c r="DU55" s="164">
        <v>0</v>
      </c>
      <c r="DV55" s="164">
        <v>1</v>
      </c>
      <c r="DW55" s="164">
        <v>0</v>
      </c>
      <c r="DX55" s="164">
        <v>1</v>
      </c>
      <c r="DY55" s="164">
        <v>0</v>
      </c>
      <c r="DZ55" s="164">
        <v>0</v>
      </c>
      <c r="EA55" s="164">
        <v>0</v>
      </c>
      <c r="EB55" s="164">
        <v>0</v>
      </c>
      <c r="EC55" s="164" t="s">
        <v>109</v>
      </c>
      <c r="ED55" s="164" t="s">
        <v>114</v>
      </c>
      <c r="EE55" s="164" t="s">
        <v>109</v>
      </c>
      <c r="EF55" s="164" t="s">
        <v>176</v>
      </c>
      <c r="EG55" s="164" t="s">
        <v>797</v>
      </c>
      <c r="EH55" s="164" t="s">
        <v>178</v>
      </c>
      <c r="EI55" s="164" t="s">
        <v>793</v>
      </c>
      <c r="EJ55" s="164" t="s">
        <v>193</v>
      </c>
      <c r="EK55" s="164" t="s">
        <v>193</v>
      </c>
      <c r="EL55" s="164" t="s">
        <v>193</v>
      </c>
      <c r="EM55" s="164" t="s">
        <v>193</v>
      </c>
      <c r="EN55" s="164" t="s">
        <v>193</v>
      </c>
      <c r="EO55" s="164" t="s">
        <v>193</v>
      </c>
      <c r="EP55" s="164" t="s">
        <v>193</v>
      </c>
      <c r="EQ55" s="164" t="s">
        <v>193</v>
      </c>
      <c r="ER55" s="164" t="s">
        <v>193</v>
      </c>
      <c r="ES55" s="164" t="s">
        <v>193</v>
      </c>
      <c r="ET55" s="164" t="s">
        <v>193</v>
      </c>
      <c r="EU55" s="164" t="s">
        <v>193</v>
      </c>
      <c r="EV55" s="164" t="s">
        <v>193</v>
      </c>
      <c r="EW55" s="164" t="s">
        <v>193</v>
      </c>
      <c r="EX55" s="164" t="s">
        <v>193</v>
      </c>
      <c r="EY55" s="164" t="s">
        <v>193</v>
      </c>
      <c r="EZ55" s="164" t="s">
        <v>193</v>
      </c>
      <c r="FA55" s="164" t="s">
        <v>193</v>
      </c>
      <c r="FB55" s="164" t="s">
        <v>193</v>
      </c>
      <c r="FC55" s="164" t="s">
        <v>193</v>
      </c>
      <c r="FD55" s="164" t="s">
        <v>193</v>
      </c>
      <c r="FE55" s="164" t="s">
        <v>193</v>
      </c>
      <c r="FF55" s="164" t="s">
        <v>193</v>
      </c>
      <c r="FG55" s="164" t="s">
        <v>193</v>
      </c>
      <c r="FH55" s="164" t="s">
        <v>193</v>
      </c>
      <c r="FI55" s="164" t="s">
        <v>193</v>
      </c>
      <c r="FJ55" s="164" t="s">
        <v>193</v>
      </c>
      <c r="FK55" s="164" t="s">
        <v>193</v>
      </c>
      <c r="FL55" s="164" t="s">
        <v>193</v>
      </c>
      <c r="FM55" s="164" t="s">
        <v>193</v>
      </c>
      <c r="FN55" s="164" t="s">
        <v>193</v>
      </c>
      <c r="FO55" s="164" t="s">
        <v>193</v>
      </c>
      <c r="FP55" s="164" t="s">
        <v>193</v>
      </c>
      <c r="FQ55" s="164" t="s">
        <v>193</v>
      </c>
      <c r="FR55" s="164" t="s">
        <v>193</v>
      </c>
      <c r="FS55" s="164" t="s">
        <v>193</v>
      </c>
      <c r="FT55" s="164" t="s">
        <v>193</v>
      </c>
      <c r="FU55" s="164" t="s">
        <v>193</v>
      </c>
      <c r="FV55" s="164" t="s">
        <v>193</v>
      </c>
      <c r="FW55" s="164" t="s">
        <v>193</v>
      </c>
      <c r="FX55" s="164" t="s">
        <v>193</v>
      </c>
      <c r="FY55" s="164" t="s">
        <v>193</v>
      </c>
      <c r="FZ55" s="164" t="s">
        <v>193</v>
      </c>
      <c r="GA55" s="164" t="s">
        <v>193</v>
      </c>
      <c r="GB55" s="164" t="s">
        <v>193</v>
      </c>
      <c r="GC55" s="164" t="s">
        <v>193</v>
      </c>
      <c r="GD55" s="164" t="s">
        <v>193</v>
      </c>
      <c r="GE55" s="164" t="s">
        <v>193</v>
      </c>
      <c r="GF55" s="164" t="s">
        <v>193</v>
      </c>
      <c r="GG55" s="164" t="s">
        <v>193</v>
      </c>
      <c r="GH55" s="164" t="s">
        <v>193</v>
      </c>
      <c r="GI55" s="164" t="s">
        <v>193</v>
      </c>
      <c r="GJ55" s="164" t="s">
        <v>193</v>
      </c>
      <c r="GK55" s="164" t="s">
        <v>193</v>
      </c>
      <c r="GL55" s="164" t="s">
        <v>193</v>
      </c>
      <c r="GM55" s="164" t="s">
        <v>193</v>
      </c>
      <c r="GN55" s="164" t="s">
        <v>193</v>
      </c>
      <c r="GO55" s="164" t="s">
        <v>193</v>
      </c>
      <c r="GP55" s="164" t="s">
        <v>193</v>
      </c>
      <c r="GQ55" s="164" t="s">
        <v>193</v>
      </c>
      <c r="GR55" s="164" t="s">
        <v>193</v>
      </c>
      <c r="GS55" s="164" t="s">
        <v>193</v>
      </c>
      <c r="GT55" s="164" t="s">
        <v>193</v>
      </c>
      <c r="GU55" s="164" t="s">
        <v>193</v>
      </c>
      <c r="GV55" s="164" t="s">
        <v>193</v>
      </c>
      <c r="GW55" s="164" t="s">
        <v>193</v>
      </c>
      <c r="GX55" s="164" t="s">
        <v>193</v>
      </c>
      <c r="GY55" s="164" t="s">
        <v>193</v>
      </c>
      <c r="GZ55" s="164" t="s">
        <v>193</v>
      </c>
      <c r="HA55" s="164" t="s">
        <v>193</v>
      </c>
      <c r="HB55" s="164" t="s">
        <v>193</v>
      </c>
      <c r="HC55" s="164" t="s">
        <v>193</v>
      </c>
      <c r="HD55" s="164" t="s">
        <v>193</v>
      </c>
      <c r="HE55" s="164" t="s">
        <v>193</v>
      </c>
      <c r="HF55" s="164" t="s">
        <v>193</v>
      </c>
      <c r="HG55" s="164" t="s">
        <v>193</v>
      </c>
      <c r="HH55" s="164" t="s">
        <v>193</v>
      </c>
      <c r="HI55" s="164" t="s">
        <v>193</v>
      </c>
      <c r="HJ55" s="164" t="s">
        <v>193</v>
      </c>
      <c r="HK55" s="164" t="s">
        <v>193</v>
      </c>
      <c r="HL55" s="164" t="s">
        <v>193</v>
      </c>
      <c r="HM55" s="164" t="s">
        <v>193</v>
      </c>
      <c r="HN55" s="164" t="s">
        <v>193</v>
      </c>
      <c r="HO55" s="164" t="s">
        <v>193</v>
      </c>
      <c r="HP55" s="164" t="s">
        <v>193</v>
      </c>
      <c r="HQ55" s="164" t="s">
        <v>193</v>
      </c>
      <c r="HR55" s="164" t="s">
        <v>193</v>
      </c>
      <c r="HS55" s="164" t="s">
        <v>193</v>
      </c>
      <c r="HT55" s="164" t="s">
        <v>193</v>
      </c>
      <c r="HU55" s="164" t="s">
        <v>193</v>
      </c>
      <c r="HV55" s="164" t="s">
        <v>193</v>
      </c>
      <c r="HW55" s="164" t="s">
        <v>193</v>
      </c>
      <c r="HX55" s="164" t="s">
        <v>193</v>
      </c>
      <c r="HY55" s="164" t="s">
        <v>193</v>
      </c>
      <c r="HZ55" s="164" t="s">
        <v>193</v>
      </c>
      <c r="IA55" s="164" t="s">
        <v>193</v>
      </c>
      <c r="IB55" s="164" t="s">
        <v>193</v>
      </c>
      <c r="IC55" s="164" t="s">
        <v>193</v>
      </c>
      <c r="ID55" s="164" t="s">
        <v>193</v>
      </c>
      <c r="IE55" s="164" t="s">
        <v>193</v>
      </c>
      <c r="IF55" s="164" t="s">
        <v>193</v>
      </c>
      <c r="IG55" s="164" t="s">
        <v>193</v>
      </c>
      <c r="IH55" s="164" t="s">
        <v>193</v>
      </c>
      <c r="II55" s="164" t="s">
        <v>193</v>
      </c>
      <c r="IJ55" s="164" t="s">
        <v>193</v>
      </c>
      <c r="IK55" s="164" t="s">
        <v>193</v>
      </c>
      <c r="IL55" s="164" t="s">
        <v>193</v>
      </c>
      <c r="IM55" s="164" t="s">
        <v>193</v>
      </c>
      <c r="IN55" s="164" t="s">
        <v>193</v>
      </c>
      <c r="IO55" s="164" t="s">
        <v>193</v>
      </c>
      <c r="IP55" s="164" t="s">
        <v>193</v>
      </c>
      <c r="IQ55" s="164" t="s">
        <v>193</v>
      </c>
      <c r="IR55" s="164" t="s">
        <v>193</v>
      </c>
      <c r="IS55" s="164" t="s">
        <v>193</v>
      </c>
      <c r="IT55" s="164" t="s">
        <v>193</v>
      </c>
      <c r="IU55" s="164" t="s">
        <v>193</v>
      </c>
      <c r="IV55" s="164" t="s">
        <v>193</v>
      </c>
      <c r="IW55" s="164" t="s">
        <v>193</v>
      </c>
      <c r="IX55" s="164" t="s">
        <v>193</v>
      </c>
      <c r="IY55" s="164" t="s">
        <v>193</v>
      </c>
      <c r="IZ55" s="164" t="s">
        <v>193</v>
      </c>
      <c r="JA55" s="164" t="s">
        <v>193</v>
      </c>
      <c r="JB55" s="164" t="s">
        <v>193</v>
      </c>
      <c r="JC55" s="164" t="s">
        <v>193</v>
      </c>
      <c r="JD55" s="164" t="s">
        <v>193</v>
      </c>
      <c r="JE55" s="164" t="s">
        <v>193</v>
      </c>
      <c r="JF55" s="164" t="s">
        <v>193</v>
      </c>
      <c r="JG55" s="164" t="s">
        <v>193</v>
      </c>
      <c r="JH55" s="164" t="s">
        <v>193</v>
      </c>
      <c r="JI55" s="164" t="s">
        <v>193</v>
      </c>
      <c r="JJ55" s="164" t="s">
        <v>193</v>
      </c>
      <c r="JK55" s="164" t="s">
        <v>193</v>
      </c>
      <c r="JL55" s="164" t="s">
        <v>193</v>
      </c>
      <c r="JM55" s="164" t="s">
        <v>193</v>
      </c>
      <c r="JN55" s="164" t="s">
        <v>193</v>
      </c>
      <c r="JO55" s="164" t="s">
        <v>193</v>
      </c>
      <c r="JP55" s="164" t="s">
        <v>193</v>
      </c>
      <c r="JQ55" s="164" t="s">
        <v>193</v>
      </c>
      <c r="JR55" s="166"/>
      <c r="JS55" s="166"/>
      <c r="JT55" s="166"/>
      <c r="JU55" s="166"/>
      <c r="JV55" s="166"/>
      <c r="JW55" s="164" t="s">
        <v>3742</v>
      </c>
      <c r="JX55" s="164" t="s">
        <v>193</v>
      </c>
      <c r="JY55" s="164">
        <v>188083028</v>
      </c>
      <c r="JZ55" s="164" t="s">
        <v>3743</v>
      </c>
      <c r="KA55" s="164" t="s">
        <v>3744</v>
      </c>
      <c r="KB55" s="164" t="s">
        <v>193</v>
      </c>
      <c r="KC55" s="164" t="s">
        <v>705</v>
      </c>
      <c r="KD55" s="164" t="s">
        <v>706</v>
      </c>
      <c r="KE55" s="164" t="s">
        <v>621</v>
      </c>
      <c r="KF55" s="164" t="s">
        <v>193</v>
      </c>
      <c r="KG55" s="164">
        <v>54</v>
      </c>
    </row>
    <row r="56" spans="1:293" x14ac:dyDescent="0.25">
      <c r="A56" s="164" t="s">
        <v>3745</v>
      </c>
      <c r="B56" s="164" t="s">
        <v>3746</v>
      </c>
      <c r="C56" s="164" t="s">
        <v>3548</v>
      </c>
      <c r="D56" s="164" t="s">
        <v>193</v>
      </c>
      <c r="E56" s="166"/>
      <c r="F56" s="164" t="s">
        <v>193</v>
      </c>
      <c r="G56" s="164" t="s">
        <v>193</v>
      </c>
      <c r="H56" s="164" t="s">
        <v>3548</v>
      </c>
      <c r="I56" s="164" t="s">
        <v>831</v>
      </c>
      <c r="J56" s="164" t="s">
        <v>193</v>
      </c>
      <c r="K56" s="164" t="s">
        <v>832</v>
      </c>
      <c r="L56" s="164" t="s">
        <v>831</v>
      </c>
      <c r="M56" s="164" t="s">
        <v>831</v>
      </c>
      <c r="N56" s="164" t="s">
        <v>3739</v>
      </c>
      <c r="O56" s="164" t="s">
        <v>193</v>
      </c>
      <c r="P56" s="164" t="s">
        <v>3740</v>
      </c>
      <c r="Q56" s="164" t="s">
        <v>3739</v>
      </c>
      <c r="R56" s="164" t="s">
        <v>3739</v>
      </c>
      <c r="S56" s="164" t="s">
        <v>176</v>
      </c>
      <c r="T56" s="164" t="s">
        <v>224</v>
      </c>
      <c r="U56" s="164" t="s">
        <v>212</v>
      </c>
      <c r="V56" s="164" t="s">
        <v>224</v>
      </c>
      <c r="W56" s="164" t="s">
        <v>246</v>
      </c>
      <c r="X56" s="164" t="s">
        <v>245</v>
      </c>
      <c r="Y56" s="164" t="s">
        <v>246</v>
      </c>
      <c r="Z56" s="164" t="s">
        <v>833</v>
      </c>
      <c r="AA56" s="164" t="s">
        <v>193</v>
      </c>
      <c r="AB56" s="164" t="s">
        <v>834</v>
      </c>
      <c r="AC56" s="164" t="s">
        <v>833</v>
      </c>
      <c r="AD56" s="164" t="s">
        <v>833</v>
      </c>
      <c r="AE56" s="164" t="s">
        <v>835</v>
      </c>
      <c r="AF56" s="164" t="s">
        <v>193</v>
      </c>
      <c r="AG56" s="164" t="s">
        <v>836</v>
      </c>
      <c r="AH56" s="164" t="s">
        <v>835</v>
      </c>
      <c r="AI56" s="164" t="s">
        <v>835</v>
      </c>
      <c r="AJ56" s="164" t="s">
        <v>494</v>
      </c>
      <c r="AK56" s="164" t="s">
        <v>495</v>
      </c>
      <c r="AL56" s="164" t="s">
        <v>109</v>
      </c>
      <c r="AM56" s="164" t="s">
        <v>193</v>
      </c>
      <c r="AN56" s="164" t="s">
        <v>109</v>
      </c>
      <c r="AO56" s="164" t="s">
        <v>193</v>
      </c>
      <c r="AP56" s="164" t="s">
        <v>496</v>
      </c>
      <c r="AQ56" s="166"/>
      <c r="AR56" s="166"/>
      <c r="AS56" s="164" t="s">
        <v>502</v>
      </c>
      <c r="AT56" s="164" t="s">
        <v>193</v>
      </c>
      <c r="AU56" s="164" t="s">
        <v>111</v>
      </c>
      <c r="AV56" s="164">
        <v>1</v>
      </c>
      <c r="AW56" s="164">
        <v>0</v>
      </c>
      <c r="AX56" s="164">
        <v>0</v>
      </c>
      <c r="AY56" s="164" t="s">
        <v>110</v>
      </c>
      <c r="AZ56" s="164" t="s">
        <v>503</v>
      </c>
      <c r="BA56" s="164" t="s">
        <v>112</v>
      </c>
      <c r="BB56" s="164">
        <v>1</v>
      </c>
      <c r="BC56" s="164">
        <v>0</v>
      </c>
      <c r="BD56" s="164">
        <v>0</v>
      </c>
      <c r="BE56" s="164">
        <v>0</v>
      </c>
      <c r="BF56" s="164">
        <v>0</v>
      </c>
      <c r="BG56" s="164">
        <v>0</v>
      </c>
      <c r="BH56" s="164">
        <v>0</v>
      </c>
      <c r="BI56" s="164">
        <v>0</v>
      </c>
      <c r="BJ56" s="164">
        <v>0</v>
      </c>
      <c r="BK56" s="164">
        <v>0</v>
      </c>
      <c r="BL56" s="164" t="s">
        <v>193</v>
      </c>
      <c r="BM56" s="164" t="s">
        <v>128</v>
      </c>
      <c r="BN56" s="164" t="s">
        <v>507</v>
      </c>
      <c r="BO56" s="164" t="s">
        <v>3747</v>
      </c>
      <c r="BP56" s="164">
        <v>1</v>
      </c>
      <c r="BQ56" s="164">
        <v>1</v>
      </c>
      <c r="BR56" s="164">
        <v>1</v>
      </c>
      <c r="BS56" s="164">
        <v>0</v>
      </c>
      <c r="BT56" s="164">
        <v>0</v>
      </c>
      <c r="BU56" s="164">
        <v>0</v>
      </c>
      <c r="BV56" s="164">
        <v>1</v>
      </c>
      <c r="BW56" s="164">
        <v>0</v>
      </c>
      <c r="BX56" s="164" t="s">
        <v>504</v>
      </c>
      <c r="BY56" s="164">
        <v>275</v>
      </c>
      <c r="BZ56" s="164">
        <v>137.5</v>
      </c>
      <c r="CA56" s="164" t="s">
        <v>109</v>
      </c>
      <c r="CB56" s="164">
        <v>275</v>
      </c>
      <c r="CC56" s="164">
        <v>105.76923076923001</v>
      </c>
      <c r="CD56" s="164" t="s">
        <v>109</v>
      </c>
      <c r="CE56" s="164">
        <v>205</v>
      </c>
      <c r="CF56" s="164">
        <v>89.130434782608702</v>
      </c>
      <c r="CG56" s="164" t="s">
        <v>109</v>
      </c>
      <c r="CH56" s="164" t="s">
        <v>193</v>
      </c>
      <c r="CI56" s="164" t="s">
        <v>193</v>
      </c>
      <c r="CJ56" s="164" t="s">
        <v>193</v>
      </c>
      <c r="CK56" s="164" t="s">
        <v>193</v>
      </c>
      <c r="CL56" s="164" t="s">
        <v>193</v>
      </c>
      <c r="CM56" s="164" t="s">
        <v>193</v>
      </c>
      <c r="CN56" s="164" t="s">
        <v>193</v>
      </c>
      <c r="CO56" s="164" t="s">
        <v>193</v>
      </c>
      <c r="CP56" s="164" t="s">
        <v>193</v>
      </c>
      <c r="CQ56" s="164" t="s">
        <v>622</v>
      </c>
      <c r="CR56" s="164" t="s">
        <v>114</v>
      </c>
      <c r="CS56" s="164" t="s">
        <v>193</v>
      </c>
      <c r="CT56" s="164" t="s">
        <v>193</v>
      </c>
      <c r="CU56" s="164" t="s">
        <v>1553</v>
      </c>
      <c r="CV56" s="164" t="s">
        <v>1552</v>
      </c>
      <c r="CW56" s="164" t="s">
        <v>1554</v>
      </c>
      <c r="CX56" s="164" t="s">
        <v>193</v>
      </c>
      <c r="CY56" s="164">
        <v>125</v>
      </c>
      <c r="CZ56" s="164">
        <v>15.7708333333333</v>
      </c>
      <c r="DA56" s="164" t="s">
        <v>193</v>
      </c>
      <c r="DB56" s="164" t="s">
        <v>109</v>
      </c>
      <c r="DC56" s="164" t="s">
        <v>109</v>
      </c>
      <c r="DD56" s="164" t="s">
        <v>3748</v>
      </c>
      <c r="DE56" s="164">
        <v>0</v>
      </c>
      <c r="DF56" s="164">
        <v>0</v>
      </c>
      <c r="DG56" s="164">
        <v>0</v>
      </c>
      <c r="DH56" s="164">
        <v>0</v>
      </c>
      <c r="DI56" s="164">
        <v>1</v>
      </c>
      <c r="DJ56" s="164">
        <v>1</v>
      </c>
      <c r="DK56" s="164">
        <v>0</v>
      </c>
      <c r="DL56" s="164">
        <v>0</v>
      </c>
      <c r="DM56" s="164">
        <v>0</v>
      </c>
      <c r="DN56" s="164">
        <v>0</v>
      </c>
      <c r="DO56" s="164">
        <v>0</v>
      </c>
      <c r="DP56" s="164">
        <v>0</v>
      </c>
      <c r="DQ56" s="164">
        <v>0</v>
      </c>
      <c r="DR56" s="164">
        <v>0</v>
      </c>
      <c r="DS56" s="164" t="s">
        <v>193</v>
      </c>
      <c r="DT56" s="164" t="s">
        <v>3749</v>
      </c>
      <c r="DU56" s="164">
        <v>1</v>
      </c>
      <c r="DV56" s="164">
        <v>0</v>
      </c>
      <c r="DW56" s="164">
        <v>1</v>
      </c>
      <c r="DX56" s="164">
        <v>0</v>
      </c>
      <c r="DY56" s="164">
        <v>0</v>
      </c>
      <c r="DZ56" s="164">
        <v>0</v>
      </c>
      <c r="EA56" s="164">
        <v>1</v>
      </c>
      <c r="EB56" s="164">
        <v>0</v>
      </c>
      <c r="EC56" s="164" t="s">
        <v>109</v>
      </c>
      <c r="ED56" s="164" t="s">
        <v>114</v>
      </c>
      <c r="EE56" s="164" t="s">
        <v>109</v>
      </c>
      <c r="EF56" s="164" t="s">
        <v>176</v>
      </c>
      <c r="EG56" s="164" t="s">
        <v>797</v>
      </c>
      <c r="EH56" s="164" t="s">
        <v>178</v>
      </c>
      <c r="EI56" s="164" t="s">
        <v>793</v>
      </c>
      <c r="EJ56" s="164" t="s">
        <v>193</v>
      </c>
      <c r="EK56" s="164" t="s">
        <v>193</v>
      </c>
      <c r="EL56" s="164" t="s">
        <v>193</v>
      </c>
      <c r="EM56" s="164" t="s">
        <v>193</v>
      </c>
      <c r="EN56" s="164" t="s">
        <v>193</v>
      </c>
      <c r="EO56" s="164" t="s">
        <v>193</v>
      </c>
      <c r="EP56" s="164" t="s">
        <v>193</v>
      </c>
      <c r="EQ56" s="164" t="s">
        <v>193</v>
      </c>
      <c r="ER56" s="164" t="s">
        <v>193</v>
      </c>
      <c r="ES56" s="164" t="s">
        <v>193</v>
      </c>
      <c r="ET56" s="164" t="s">
        <v>193</v>
      </c>
      <c r="EU56" s="164" t="s">
        <v>193</v>
      </c>
      <c r="EV56" s="164" t="s">
        <v>193</v>
      </c>
      <c r="EW56" s="164" t="s">
        <v>193</v>
      </c>
      <c r="EX56" s="164" t="s">
        <v>193</v>
      </c>
      <c r="EY56" s="164" t="s">
        <v>193</v>
      </c>
      <c r="EZ56" s="164" t="s">
        <v>193</v>
      </c>
      <c r="FA56" s="164" t="s">
        <v>193</v>
      </c>
      <c r="FB56" s="164" t="s">
        <v>193</v>
      </c>
      <c r="FC56" s="164" t="s">
        <v>193</v>
      </c>
      <c r="FD56" s="164" t="s">
        <v>193</v>
      </c>
      <c r="FE56" s="164" t="s">
        <v>193</v>
      </c>
      <c r="FF56" s="164" t="s">
        <v>193</v>
      </c>
      <c r="FG56" s="164" t="s">
        <v>193</v>
      </c>
      <c r="FH56" s="164" t="s">
        <v>193</v>
      </c>
      <c r="FI56" s="164" t="s">
        <v>193</v>
      </c>
      <c r="FJ56" s="164" t="s">
        <v>193</v>
      </c>
      <c r="FK56" s="164" t="s">
        <v>193</v>
      </c>
      <c r="FL56" s="164" t="s">
        <v>193</v>
      </c>
      <c r="FM56" s="164" t="s">
        <v>193</v>
      </c>
      <c r="FN56" s="164" t="s">
        <v>193</v>
      </c>
      <c r="FO56" s="164" t="s">
        <v>193</v>
      </c>
      <c r="FP56" s="164" t="s">
        <v>193</v>
      </c>
      <c r="FQ56" s="164" t="s">
        <v>193</v>
      </c>
      <c r="FR56" s="164" t="s">
        <v>193</v>
      </c>
      <c r="FS56" s="164" t="s">
        <v>193</v>
      </c>
      <c r="FT56" s="164" t="s">
        <v>193</v>
      </c>
      <c r="FU56" s="164" t="s">
        <v>193</v>
      </c>
      <c r="FV56" s="164" t="s">
        <v>193</v>
      </c>
      <c r="FW56" s="164" t="s">
        <v>193</v>
      </c>
      <c r="FX56" s="164" t="s">
        <v>193</v>
      </c>
      <c r="FY56" s="164" t="s">
        <v>193</v>
      </c>
      <c r="FZ56" s="164" t="s">
        <v>193</v>
      </c>
      <c r="GA56" s="164" t="s">
        <v>193</v>
      </c>
      <c r="GB56" s="164" t="s">
        <v>193</v>
      </c>
      <c r="GC56" s="164" t="s">
        <v>193</v>
      </c>
      <c r="GD56" s="164" t="s">
        <v>193</v>
      </c>
      <c r="GE56" s="164" t="s">
        <v>193</v>
      </c>
      <c r="GF56" s="164" t="s">
        <v>193</v>
      </c>
      <c r="GG56" s="164" t="s">
        <v>193</v>
      </c>
      <c r="GH56" s="164" t="s">
        <v>193</v>
      </c>
      <c r="GI56" s="164" t="s">
        <v>193</v>
      </c>
      <c r="GJ56" s="164" t="s">
        <v>193</v>
      </c>
      <c r="GK56" s="164" t="s">
        <v>193</v>
      </c>
      <c r="GL56" s="164" t="s">
        <v>193</v>
      </c>
      <c r="GM56" s="164" t="s">
        <v>193</v>
      </c>
      <c r="GN56" s="164" t="s">
        <v>193</v>
      </c>
      <c r="GO56" s="164" t="s">
        <v>193</v>
      </c>
      <c r="GP56" s="164" t="s">
        <v>193</v>
      </c>
      <c r="GQ56" s="164" t="s">
        <v>193</v>
      </c>
      <c r="GR56" s="164" t="s">
        <v>193</v>
      </c>
      <c r="GS56" s="164" t="s">
        <v>193</v>
      </c>
      <c r="GT56" s="164" t="s">
        <v>193</v>
      </c>
      <c r="GU56" s="164" t="s">
        <v>193</v>
      </c>
      <c r="GV56" s="164" t="s">
        <v>193</v>
      </c>
      <c r="GW56" s="164" t="s">
        <v>193</v>
      </c>
      <c r="GX56" s="164" t="s">
        <v>193</v>
      </c>
      <c r="GY56" s="164" t="s">
        <v>193</v>
      </c>
      <c r="GZ56" s="164" t="s">
        <v>193</v>
      </c>
      <c r="HA56" s="164" t="s">
        <v>193</v>
      </c>
      <c r="HB56" s="164" t="s">
        <v>193</v>
      </c>
      <c r="HC56" s="164" t="s">
        <v>193</v>
      </c>
      <c r="HD56" s="164" t="s">
        <v>193</v>
      </c>
      <c r="HE56" s="164" t="s">
        <v>193</v>
      </c>
      <c r="HF56" s="164" t="s">
        <v>193</v>
      </c>
      <c r="HG56" s="164" t="s">
        <v>193</v>
      </c>
      <c r="HH56" s="164" t="s">
        <v>193</v>
      </c>
      <c r="HI56" s="164" t="s">
        <v>193</v>
      </c>
      <c r="HJ56" s="164" t="s">
        <v>193</v>
      </c>
      <c r="HK56" s="164" t="s">
        <v>193</v>
      </c>
      <c r="HL56" s="164" t="s">
        <v>193</v>
      </c>
      <c r="HM56" s="164" t="s">
        <v>193</v>
      </c>
      <c r="HN56" s="164" t="s">
        <v>193</v>
      </c>
      <c r="HO56" s="164" t="s">
        <v>193</v>
      </c>
      <c r="HP56" s="164" t="s">
        <v>193</v>
      </c>
      <c r="HQ56" s="164" t="s">
        <v>193</v>
      </c>
      <c r="HR56" s="164" t="s">
        <v>193</v>
      </c>
      <c r="HS56" s="164" t="s">
        <v>193</v>
      </c>
      <c r="HT56" s="164" t="s">
        <v>193</v>
      </c>
      <c r="HU56" s="164" t="s">
        <v>193</v>
      </c>
      <c r="HV56" s="164" t="s">
        <v>193</v>
      </c>
      <c r="HW56" s="164" t="s">
        <v>193</v>
      </c>
      <c r="HX56" s="164" t="s">
        <v>193</v>
      </c>
      <c r="HY56" s="164" t="s">
        <v>193</v>
      </c>
      <c r="HZ56" s="164" t="s">
        <v>193</v>
      </c>
      <c r="IA56" s="164" t="s">
        <v>193</v>
      </c>
      <c r="IB56" s="164" t="s">
        <v>193</v>
      </c>
      <c r="IC56" s="164" t="s">
        <v>193</v>
      </c>
      <c r="ID56" s="164" t="s">
        <v>193</v>
      </c>
      <c r="IE56" s="164" t="s">
        <v>193</v>
      </c>
      <c r="IF56" s="164" t="s">
        <v>193</v>
      </c>
      <c r="IG56" s="164" t="s">
        <v>193</v>
      </c>
      <c r="IH56" s="164" t="s">
        <v>193</v>
      </c>
      <c r="II56" s="164" t="s">
        <v>193</v>
      </c>
      <c r="IJ56" s="164" t="s">
        <v>193</v>
      </c>
      <c r="IK56" s="164" t="s">
        <v>193</v>
      </c>
      <c r="IL56" s="164" t="s">
        <v>193</v>
      </c>
      <c r="IM56" s="164" t="s">
        <v>193</v>
      </c>
      <c r="IN56" s="164" t="s">
        <v>193</v>
      </c>
      <c r="IO56" s="164" t="s">
        <v>193</v>
      </c>
      <c r="IP56" s="164" t="s">
        <v>193</v>
      </c>
      <c r="IQ56" s="164" t="s">
        <v>193</v>
      </c>
      <c r="IR56" s="164" t="s">
        <v>193</v>
      </c>
      <c r="IS56" s="164" t="s">
        <v>193</v>
      </c>
      <c r="IT56" s="164" t="s">
        <v>193</v>
      </c>
      <c r="IU56" s="164" t="s">
        <v>193</v>
      </c>
      <c r="IV56" s="164" t="s">
        <v>193</v>
      </c>
      <c r="IW56" s="164" t="s">
        <v>193</v>
      </c>
      <c r="IX56" s="164" t="s">
        <v>193</v>
      </c>
      <c r="IY56" s="164" t="s">
        <v>193</v>
      </c>
      <c r="IZ56" s="164" t="s">
        <v>193</v>
      </c>
      <c r="JA56" s="164" t="s">
        <v>193</v>
      </c>
      <c r="JB56" s="164" t="s">
        <v>193</v>
      </c>
      <c r="JC56" s="164" t="s">
        <v>193</v>
      </c>
      <c r="JD56" s="164" t="s">
        <v>193</v>
      </c>
      <c r="JE56" s="164" t="s">
        <v>193</v>
      </c>
      <c r="JF56" s="164" t="s">
        <v>193</v>
      </c>
      <c r="JG56" s="164" t="s">
        <v>193</v>
      </c>
      <c r="JH56" s="164" t="s">
        <v>193</v>
      </c>
      <c r="JI56" s="164" t="s">
        <v>193</v>
      </c>
      <c r="JJ56" s="164" t="s">
        <v>193</v>
      </c>
      <c r="JK56" s="164" t="s">
        <v>193</v>
      </c>
      <c r="JL56" s="164" t="s">
        <v>193</v>
      </c>
      <c r="JM56" s="164" t="s">
        <v>193</v>
      </c>
      <c r="JN56" s="164" t="s">
        <v>193</v>
      </c>
      <c r="JO56" s="164" t="s">
        <v>193</v>
      </c>
      <c r="JP56" s="164" t="s">
        <v>193</v>
      </c>
      <c r="JQ56" s="164" t="s">
        <v>193</v>
      </c>
      <c r="JR56" s="166"/>
      <c r="JS56" s="166"/>
      <c r="JT56" s="166"/>
      <c r="JU56" s="166"/>
      <c r="JV56" s="166"/>
      <c r="JW56" s="164" t="s">
        <v>193</v>
      </c>
      <c r="JX56" s="164" t="s">
        <v>193</v>
      </c>
      <c r="JY56" s="164">
        <v>188083031</v>
      </c>
      <c r="JZ56" s="164" t="s">
        <v>3750</v>
      </c>
      <c r="KA56" s="164" t="s">
        <v>3751</v>
      </c>
      <c r="KB56" s="164" t="s">
        <v>193</v>
      </c>
      <c r="KC56" s="164" t="s">
        <v>705</v>
      </c>
      <c r="KD56" s="164" t="s">
        <v>706</v>
      </c>
      <c r="KE56" s="164" t="s">
        <v>621</v>
      </c>
      <c r="KF56" s="164" t="s">
        <v>193</v>
      </c>
      <c r="KG56" s="164">
        <v>55</v>
      </c>
    </row>
    <row r="57" spans="1:293" x14ac:dyDescent="0.25">
      <c r="A57" s="164" t="s">
        <v>3752</v>
      </c>
      <c r="B57" s="164" t="s">
        <v>3753</v>
      </c>
      <c r="C57" s="164" t="s">
        <v>3548</v>
      </c>
      <c r="D57" s="164" t="s">
        <v>193</v>
      </c>
      <c r="E57" s="166"/>
      <c r="F57" s="164" t="s">
        <v>193</v>
      </c>
      <c r="G57" s="164" t="s">
        <v>193</v>
      </c>
      <c r="H57" s="164" t="s">
        <v>3548</v>
      </c>
      <c r="I57" s="164" t="s">
        <v>831</v>
      </c>
      <c r="J57" s="164" t="s">
        <v>193</v>
      </c>
      <c r="K57" s="164" t="s">
        <v>832</v>
      </c>
      <c r="L57" s="164" t="s">
        <v>831</v>
      </c>
      <c r="M57" s="164" t="s">
        <v>831</v>
      </c>
      <c r="N57" s="164" t="s">
        <v>3739</v>
      </c>
      <c r="O57" s="164" t="s">
        <v>193</v>
      </c>
      <c r="P57" s="164" t="s">
        <v>3740</v>
      </c>
      <c r="Q57" s="164" t="s">
        <v>3739</v>
      </c>
      <c r="R57" s="164" t="s">
        <v>3739</v>
      </c>
      <c r="S57" s="164" t="s">
        <v>176</v>
      </c>
      <c r="T57" s="164" t="s">
        <v>224</v>
      </c>
      <c r="U57" s="164" t="s">
        <v>212</v>
      </c>
      <c r="V57" s="164" t="s">
        <v>224</v>
      </c>
      <c r="W57" s="164" t="s">
        <v>246</v>
      </c>
      <c r="X57" s="164" t="s">
        <v>245</v>
      </c>
      <c r="Y57" s="164" t="s">
        <v>246</v>
      </c>
      <c r="Z57" s="164" t="s">
        <v>833</v>
      </c>
      <c r="AA57" s="164" t="s">
        <v>193</v>
      </c>
      <c r="AB57" s="164" t="s">
        <v>834</v>
      </c>
      <c r="AC57" s="164" t="s">
        <v>833</v>
      </c>
      <c r="AD57" s="164" t="s">
        <v>833</v>
      </c>
      <c r="AE57" s="164" t="s">
        <v>835</v>
      </c>
      <c r="AF57" s="164" t="s">
        <v>193</v>
      </c>
      <c r="AG57" s="164" t="s">
        <v>836</v>
      </c>
      <c r="AH57" s="164" t="s">
        <v>835</v>
      </c>
      <c r="AI57" s="164" t="s">
        <v>835</v>
      </c>
      <c r="AJ57" s="164" t="s">
        <v>494</v>
      </c>
      <c r="AK57" s="164" t="s">
        <v>495</v>
      </c>
      <c r="AL57" s="164" t="s">
        <v>109</v>
      </c>
      <c r="AM57" s="164" t="s">
        <v>193</v>
      </c>
      <c r="AN57" s="164" t="s">
        <v>109</v>
      </c>
      <c r="AO57" s="164" t="s">
        <v>193</v>
      </c>
      <c r="AP57" s="164" t="s">
        <v>496</v>
      </c>
      <c r="AQ57" s="166"/>
      <c r="AR57" s="166"/>
      <c r="AS57" s="164" t="s">
        <v>497</v>
      </c>
      <c r="AT57" s="164" t="s">
        <v>193</v>
      </c>
      <c r="AU57" s="164" t="s">
        <v>111</v>
      </c>
      <c r="AV57" s="164">
        <v>1</v>
      </c>
      <c r="AW57" s="164">
        <v>0</v>
      </c>
      <c r="AX57" s="164">
        <v>0</v>
      </c>
      <c r="AY57" s="164" t="s">
        <v>110</v>
      </c>
      <c r="AZ57" s="164" t="s">
        <v>503</v>
      </c>
      <c r="BA57" s="164" t="s">
        <v>112</v>
      </c>
      <c r="BB57" s="164">
        <v>1</v>
      </c>
      <c r="BC57" s="164">
        <v>0</v>
      </c>
      <c r="BD57" s="164">
        <v>0</v>
      </c>
      <c r="BE57" s="164">
        <v>0</v>
      </c>
      <c r="BF57" s="164">
        <v>0</v>
      </c>
      <c r="BG57" s="164">
        <v>0</v>
      </c>
      <c r="BH57" s="164">
        <v>0</v>
      </c>
      <c r="BI57" s="164">
        <v>0</v>
      </c>
      <c r="BJ57" s="164">
        <v>0</v>
      </c>
      <c r="BK57" s="164">
        <v>0</v>
      </c>
      <c r="BL57" s="164" t="s">
        <v>193</v>
      </c>
      <c r="BM57" s="164" t="s">
        <v>128</v>
      </c>
      <c r="BN57" s="164" t="s">
        <v>507</v>
      </c>
      <c r="BO57" s="164" t="s">
        <v>3754</v>
      </c>
      <c r="BP57" s="164">
        <v>1</v>
      </c>
      <c r="BQ57" s="164">
        <v>1</v>
      </c>
      <c r="BR57" s="164">
        <v>1</v>
      </c>
      <c r="BS57" s="164">
        <v>1</v>
      </c>
      <c r="BT57" s="164">
        <v>0</v>
      </c>
      <c r="BU57" s="164">
        <v>0</v>
      </c>
      <c r="BV57" s="164">
        <v>0</v>
      </c>
      <c r="BW57" s="164">
        <v>0</v>
      </c>
      <c r="BX57" s="164" t="s">
        <v>504</v>
      </c>
      <c r="BY57" s="164">
        <v>205</v>
      </c>
      <c r="BZ57" s="164">
        <v>102.5</v>
      </c>
      <c r="CA57" s="164" t="s">
        <v>109</v>
      </c>
      <c r="CB57" s="164">
        <v>280</v>
      </c>
      <c r="CC57" s="164">
        <v>107.692307692307</v>
      </c>
      <c r="CD57" s="164" t="s">
        <v>109</v>
      </c>
      <c r="CE57" s="164">
        <v>210</v>
      </c>
      <c r="CF57" s="164">
        <v>91.304347826086897</v>
      </c>
      <c r="CG57" s="164" t="s">
        <v>109</v>
      </c>
      <c r="CH57" s="164">
        <v>260</v>
      </c>
      <c r="CI57" s="164">
        <v>89.655172413793096</v>
      </c>
      <c r="CJ57" s="164" t="s">
        <v>109</v>
      </c>
      <c r="CK57" s="164" t="s">
        <v>193</v>
      </c>
      <c r="CL57" s="164" t="s">
        <v>193</v>
      </c>
      <c r="CM57" s="164" t="s">
        <v>193</v>
      </c>
      <c r="CN57" s="164" t="s">
        <v>193</v>
      </c>
      <c r="CO57" s="164" t="s">
        <v>193</v>
      </c>
      <c r="CP57" s="164" t="s">
        <v>193</v>
      </c>
      <c r="CQ57" s="164" t="s">
        <v>193</v>
      </c>
      <c r="CR57" s="164" t="s">
        <v>193</v>
      </c>
      <c r="CS57" s="164" t="s">
        <v>193</v>
      </c>
      <c r="CT57" s="164" t="s">
        <v>193</v>
      </c>
      <c r="CU57" s="164" t="s">
        <v>193</v>
      </c>
      <c r="CV57" s="164" t="s">
        <v>193</v>
      </c>
      <c r="CW57" s="164" t="s">
        <v>193</v>
      </c>
      <c r="CX57" s="164" t="s">
        <v>193</v>
      </c>
      <c r="CY57" s="164" t="s">
        <v>193</v>
      </c>
      <c r="CZ57" s="164" t="s">
        <v>193</v>
      </c>
      <c r="DA57" s="164" t="s">
        <v>193</v>
      </c>
      <c r="DB57" s="164" t="s">
        <v>193</v>
      </c>
      <c r="DC57" s="164" t="s">
        <v>109</v>
      </c>
      <c r="DD57" s="164" t="s">
        <v>3755</v>
      </c>
      <c r="DE57" s="164">
        <v>0</v>
      </c>
      <c r="DF57" s="164">
        <v>0</v>
      </c>
      <c r="DG57" s="164">
        <v>0</v>
      </c>
      <c r="DH57" s="164">
        <v>0</v>
      </c>
      <c r="DI57" s="164">
        <v>1</v>
      </c>
      <c r="DJ57" s="164">
        <v>0</v>
      </c>
      <c r="DK57" s="164">
        <v>0</v>
      </c>
      <c r="DL57" s="164">
        <v>1</v>
      </c>
      <c r="DM57" s="164">
        <v>0</v>
      </c>
      <c r="DN57" s="164">
        <v>0</v>
      </c>
      <c r="DO57" s="164">
        <v>0</v>
      </c>
      <c r="DP57" s="164">
        <v>0</v>
      </c>
      <c r="DQ57" s="164">
        <v>0</v>
      </c>
      <c r="DR57" s="164">
        <v>0</v>
      </c>
      <c r="DS57" s="164" t="s">
        <v>193</v>
      </c>
      <c r="DT57" s="164" t="s">
        <v>3756</v>
      </c>
      <c r="DU57" s="164">
        <v>0</v>
      </c>
      <c r="DV57" s="164">
        <v>0</v>
      </c>
      <c r="DW57" s="164">
        <v>1</v>
      </c>
      <c r="DX57" s="164">
        <v>1</v>
      </c>
      <c r="DY57" s="164">
        <v>0</v>
      </c>
      <c r="DZ57" s="164">
        <v>0</v>
      </c>
      <c r="EA57" s="164">
        <v>0</v>
      </c>
      <c r="EB57" s="164">
        <v>0</v>
      </c>
      <c r="EC57" s="164" t="s">
        <v>114</v>
      </c>
      <c r="ED57" s="164" t="s">
        <v>114</v>
      </c>
      <c r="EE57" s="164" t="s">
        <v>109</v>
      </c>
      <c r="EF57" s="164" t="s">
        <v>176</v>
      </c>
      <c r="EG57" s="164" t="s">
        <v>797</v>
      </c>
      <c r="EH57" s="164" t="s">
        <v>224</v>
      </c>
      <c r="EI57" s="164" t="s">
        <v>797</v>
      </c>
      <c r="EJ57" s="164" t="s">
        <v>193</v>
      </c>
      <c r="EK57" s="164" t="s">
        <v>193</v>
      </c>
      <c r="EL57" s="164" t="s">
        <v>193</v>
      </c>
      <c r="EM57" s="164" t="s">
        <v>193</v>
      </c>
      <c r="EN57" s="164" t="s">
        <v>193</v>
      </c>
      <c r="EO57" s="164" t="s">
        <v>193</v>
      </c>
      <c r="EP57" s="164" t="s">
        <v>193</v>
      </c>
      <c r="EQ57" s="164" t="s">
        <v>193</v>
      </c>
      <c r="ER57" s="164" t="s">
        <v>193</v>
      </c>
      <c r="ES57" s="164" t="s">
        <v>193</v>
      </c>
      <c r="ET57" s="164" t="s">
        <v>193</v>
      </c>
      <c r="EU57" s="164" t="s">
        <v>193</v>
      </c>
      <c r="EV57" s="164" t="s">
        <v>193</v>
      </c>
      <c r="EW57" s="164" t="s">
        <v>193</v>
      </c>
      <c r="EX57" s="164" t="s">
        <v>193</v>
      </c>
      <c r="EY57" s="164" t="s">
        <v>193</v>
      </c>
      <c r="EZ57" s="164" t="s">
        <v>193</v>
      </c>
      <c r="FA57" s="164" t="s">
        <v>193</v>
      </c>
      <c r="FB57" s="164" t="s">
        <v>193</v>
      </c>
      <c r="FC57" s="164" t="s">
        <v>193</v>
      </c>
      <c r="FD57" s="164" t="s">
        <v>193</v>
      </c>
      <c r="FE57" s="164" t="s">
        <v>193</v>
      </c>
      <c r="FF57" s="164" t="s">
        <v>193</v>
      </c>
      <c r="FG57" s="164" t="s">
        <v>193</v>
      </c>
      <c r="FH57" s="164" t="s">
        <v>193</v>
      </c>
      <c r="FI57" s="164" t="s">
        <v>193</v>
      </c>
      <c r="FJ57" s="164" t="s">
        <v>193</v>
      </c>
      <c r="FK57" s="164" t="s">
        <v>193</v>
      </c>
      <c r="FL57" s="164" t="s">
        <v>193</v>
      </c>
      <c r="FM57" s="164" t="s">
        <v>193</v>
      </c>
      <c r="FN57" s="164" t="s">
        <v>193</v>
      </c>
      <c r="FO57" s="164" t="s">
        <v>193</v>
      </c>
      <c r="FP57" s="164" t="s">
        <v>193</v>
      </c>
      <c r="FQ57" s="164" t="s">
        <v>193</v>
      </c>
      <c r="FR57" s="164" t="s">
        <v>193</v>
      </c>
      <c r="FS57" s="164" t="s">
        <v>193</v>
      </c>
      <c r="FT57" s="164" t="s">
        <v>193</v>
      </c>
      <c r="FU57" s="164" t="s">
        <v>193</v>
      </c>
      <c r="FV57" s="164" t="s">
        <v>193</v>
      </c>
      <c r="FW57" s="164" t="s">
        <v>193</v>
      </c>
      <c r="FX57" s="164" t="s">
        <v>193</v>
      </c>
      <c r="FY57" s="164" t="s">
        <v>193</v>
      </c>
      <c r="FZ57" s="164" t="s">
        <v>193</v>
      </c>
      <c r="GA57" s="164" t="s">
        <v>193</v>
      </c>
      <c r="GB57" s="164" t="s">
        <v>193</v>
      </c>
      <c r="GC57" s="164" t="s">
        <v>193</v>
      </c>
      <c r="GD57" s="164" t="s">
        <v>193</v>
      </c>
      <c r="GE57" s="164" t="s">
        <v>193</v>
      </c>
      <c r="GF57" s="164" t="s">
        <v>193</v>
      </c>
      <c r="GG57" s="164" t="s">
        <v>193</v>
      </c>
      <c r="GH57" s="164" t="s">
        <v>193</v>
      </c>
      <c r="GI57" s="164" t="s">
        <v>193</v>
      </c>
      <c r="GJ57" s="164" t="s">
        <v>193</v>
      </c>
      <c r="GK57" s="164" t="s">
        <v>193</v>
      </c>
      <c r="GL57" s="164" t="s">
        <v>193</v>
      </c>
      <c r="GM57" s="164" t="s">
        <v>193</v>
      </c>
      <c r="GN57" s="164" t="s">
        <v>193</v>
      </c>
      <c r="GO57" s="164" t="s">
        <v>193</v>
      </c>
      <c r="GP57" s="164" t="s">
        <v>193</v>
      </c>
      <c r="GQ57" s="164" t="s">
        <v>193</v>
      </c>
      <c r="GR57" s="164" t="s">
        <v>193</v>
      </c>
      <c r="GS57" s="164" t="s">
        <v>193</v>
      </c>
      <c r="GT57" s="164" t="s">
        <v>193</v>
      </c>
      <c r="GU57" s="164" t="s">
        <v>193</v>
      </c>
      <c r="GV57" s="164" t="s">
        <v>193</v>
      </c>
      <c r="GW57" s="164" t="s">
        <v>193</v>
      </c>
      <c r="GX57" s="164" t="s">
        <v>193</v>
      </c>
      <c r="GY57" s="164" t="s">
        <v>193</v>
      </c>
      <c r="GZ57" s="164" t="s">
        <v>193</v>
      </c>
      <c r="HA57" s="164" t="s">
        <v>193</v>
      </c>
      <c r="HB57" s="164" t="s">
        <v>193</v>
      </c>
      <c r="HC57" s="164" t="s">
        <v>193</v>
      </c>
      <c r="HD57" s="164" t="s">
        <v>193</v>
      </c>
      <c r="HE57" s="164" t="s">
        <v>193</v>
      </c>
      <c r="HF57" s="164" t="s">
        <v>193</v>
      </c>
      <c r="HG57" s="164" t="s">
        <v>193</v>
      </c>
      <c r="HH57" s="164" t="s">
        <v>193</v>
      </c>
      <c r="HI57" s="164" t="s">
        <v>193</v>
      </c>
      <c r="HJ57" s="164" t="s">
        <v>193</v>
      </c>
      <c r="HK57" s="164" t="s">
        <v>193</v>
      </c>
      <c r="HL57" s="164" t="s">
        <v>193</v>
      </c>
      <c r="HM57" s="164" t="s">
        <v>193</v>
      </c>
      <c r="HN57" s="164" t="s">
        <v>193</v>
      </c>
      <c r="HO57" s="164" t="s">
        <v>193</v>
      </c>
      <c r="HP57" s="164" t="s">
        <v>193</v>
      </c>
      <c r="HQ57" s="164" t="s">
        <v>193</v>
      </c>
      <c r="HR57" s="164" t="s">
        <v>193</v>
      </c>
      <c r="HS57" s="164" t="s">
        <v>193</v>
      </c>
      <c r="HT57" s="164" t="s">
        <v>193</v>
      </c>
      <c r="HU57" s="164" t="s">
        <v>193</v>
      </c>
      <c r="HV57" s="164" t="s">
        <v>193</v>
      </c>
      <c r="HW57" s="164" t="s">
        <v>193</v>
      </c>
      <c r="HX57" s="164" t="s">
        <v>193</v>
      </c>
      <c r="HY57" s="164" t="s">
        <v>193</v>
      </c>
      <c r="HZ57" s="164" t="s">
        <v>193</v>
      </c>
      <c r="IA57" s="164" t="s">
        <v>193</v>
      </c>
      <c r="IB57" s="164" t="s">
        <v>193</v>
      </c>
      <c r="IC57" s="164" t="s">
        <v>193</v>
      </c>
      <c r="ID57" s="164" t="s">
        <v>193</v>
      </c>
      <c r="IE57" s="164" t="s">
        <v>193</v>
      </c>
      <c r="IF57" s="164" t="s">
        <v>193</v>
      </c>
      <c r="IG57" s="164" t="s">
        <v>193</v>
      </c>
      <c r="IH57" s="164" t="s">
        <v>193</v>
      </c>
      <c r="II57" s="164" t="s">
        <v>193</v>
      </c>
      <c r="IJ57" s="164" t="s">
        <v>193</v>
      </c>
      <c r="IK57" s="164" t="s">
        <v>193</v>
      </c>
      <c r="IL57" s="164" t="s">
        <v>193</v>
      </c>
      <c r="IM57" s="164" t="s">
        <v>193</v>
      </c>
      <c r="IN57" s="164" t="s">
        <v>193</v>
      </c>
      <c r="IO57" s="164" t="s">
        <v>193</v>
      </c>
      <c r="IP57" s="164" t="s">
        <v>193</v>
      </c>
      <c r="IQ57" s="164" t="s">
        <v>193</v>
      </c>
      <c r="IR57" s="164" t="s">
        <v>193</v>
      </c>
      <c r="IS57" s="164" t="s">
        <v>193</v>
      </c>
      <c r="IT57" s="164" t="s">
        <v>193</v>
      </c>
      <c r="IU57" s="164" t="s">
        <v>193</v>
      </c>
      <c r="IV57" s="164" t="s">
        <v>193</v>
      </c>
      <c r="IW57" s="164" t="s">
        <v>193</v>
      </c>
      <c r="IX57" s="164" t="s">
        <v>193</v>
      </c>
      <c r="IY57" s="164" t="s">
        <v>193</v>
      </c>
      <c r="IZ57" s="164" t="s">
        <v>193</v>
      </c>
      <c r="JA57" s="164" t="s">
        <v>193</v>
      </c>
      <c r="JB57" s="164" t="s">
        <v>193</v>
      </c>
      <c r="JC57" s="164" t="s">
        <v>193</v>
      </c>
      <c r="JD57" s="164" t="s">
        <v>193</v>
      </c>
      <c r="JE57" s="164" t="s">
        <v>193</v>
      </c>
      <c r="JF57" s="164" t="s">
        <v>193</v>
      </c>
      <c r="JG57" s="164" t="s">
        <v>193</v>
      </c>
      <c r="JH57" s="164" t="s">
        <v>193</v>
      </c>
      <c r="JI57" s="164" t="s">
        <v>193</v>
      </c>
      <c r="JJ57" s="164" t="s">
        <v>193</v>
      </c>
      <c r="JK57" s="164" t="s">
        <v>193</v>
      </c>
      <c r="JL57" s="164" t="s">
        <v>193</v>
      </c>
      <c r="JM57" s="164" t="s">
        <v>193</v>
      </c>
      <c r="JN57" s="164" t="s">
        <v>193</v>
      </c>
      <c r="JO57" s="164" t="s">
        <v>193</v>
      </c>
      <c r="JP57" s="164" t="s">
        <v>193</v>
      </c>
      <c r="JQ57" s="164" t="s">
        <v>193</v>
      </c>
      <c r="JR57" s="166"/>
      <c r="JS57" s="166"/>
      <c r="JT57" s="166"/>
      <c r="JU57" s="166"/>
      <c r="JV57" s="166"/>
      <c r="JW57" s="164" t="s">
        <v>193</v>
      </c>
      <c r="JX57" s="164" t="s">
        <v>193</v>
      </c>
      <c r="JY57" s="164">
        <v>188083037</v>
      </c>
      <c r="JZ57" s="164" t="s">
        <v>3757</v>
      </c>
      <c r="KA57" s="164" t="s">
        <v>3758</v>
      </c>
      <c r="KB57" s="164" t="s">
        <v>193</v>
      </c>
      <c r="KC57" s="164" t="s">
        <v>705</v>
      </c>
      <c r="KD57" s="164" t="s">
        <v>706</v>
      </c>
      <c r="KE57" s="164" t="s">
        <v>621</v>
      </c>
      <c r="KF57" s="164" t="s">
        <v>193</v>
      </c>
      <c r="KG57" s="164">
        <v>56</v>
      </c>
    </row>
    <row r="58" spans="1:293" x14ac:dyDescent="0.25">
      <c r="A58" s="164" t="s">
        <v>3759</v>
      </c>
      <c r="B58" s="164" t="s">
        <v>3760</v>
      </c>
      <c r="C58" s="164" t="s">
        <v>3548</v>
      </c>
      <c r="D58" s="164" t="s">
        <v>193</v>
      </c>
      <c r="E58" s="166"/>
      <c r="F58" s="164" t="s">
        <v>193</v>
      </c>
      <c r="G58" s="164" t="s">
        <v>193</v>
      </c>
      <c r="H58" s="164" t="s">
        <v>3548</v>
      </c>
      <c r="I58" s="164" t="s">
        <v>831</v>
      </c>
      <c r="J58" s="164" t="s">
        <v>193</v>
      </c>
      <c r="K58" s="164" t="s">
        <v>832</v>
      </c>
      <c r="L58" s="164" t="s">
        <v>831</v>
      </c>
      <c r="M58" s="164" t="s">
        <v>831</v>
      </c>
      <c r="N58" s="164" t="s">
        <v>3739</v>
      </c>
      <c r="O58" s="164" t="s">
        <v>193</v>
      </c>
      <c r="P58" s="164" t="s">
        <v>3740</v>
      </c>
      <c r="Q58" s="164" t="s">
        <v>3739</v>
      </c>
      <c r="R58" s="164" t="s">
        <v>3739</v>
      </c>
      <c r="S58" s="164" t="s">
        <v>176</v>
      </c>
      <c r="T58" s="164" t="s">
        <v>224</v>
      </c>
      <c r="U58" s="164" t="s">
        <v>212</v>
      </c>
      <c r="V58" s="164" t="s">
        <v>224</v>
      </c>
      <c r="W58" s="164" t="s">
        <v>246</v>
      </c>
      <c r="X58" s="164" t="s">
        <v>245</v>
      </c>
      <c r="Y58" s="164" t="s">
        <v>246</v>
      </c>
      <c r="Z58" s="164" t="s">
        <v>833</v>
      </c>
      <c r="AA58" s="164" t="s">
        <v>193</v>
      </c>
      <c r="AB58" s="164" t="s">
        <v>834</v>
      </c>
      <c r="AC58" s="164" t="s">
        <v>833</v>
      </c>
      <c r="AD58" s="164" t="s">
        <v>833</v>
      </c>
      <c r="AE58" s="164" t="s">
        <v>835</v>
      </c>
      <c r="AF58" s="164" t="s">
        <v>193</v>
      </c>
      <c r="AG58" s="164" t="s">
        <v>836</v>
      </c>
      <c r="AH58" s="164" t="s">
        <v>835</v>
      </c>
      <c r="AI58" s="164" t="s">
        <v>835</v>
      </c>
      <c r="AJ58" s="164" t="s">
        <v>494</v>
      </c>
      <c r="AK58" s="164" t="s">
        <v>511</v>
      </c>
      <c r="AL58" s="164" t="s">
        <v>109</v>
      </c>
      <c r="AM58" s="164" t="s">
        <v>193</v>
      </c>
      <c r="AN58" s="164" t="s">
        <v>109</v>
      </c>
      <c r="AO58" s="164" t="s">
        <v>193</v>
      </c>
      <c r="AP58" s="164" t="s">
        <v>496</v>
      </c>
      <c r="AQ58" s="166"/>
      <c r="AR58" s="166"/>
      <c r="AS58" s="164" t="s">
        <v>193</v>
      </c>
      <c r="AT58" s="164" t="s">
        <v>193</v>
      </c>
      <c r="AU58" s="164" t="s">
        <v>193</v>
      </c>
      <c r="AV58" s="164" t="s">
        <v>193</v>
      </c>
      <c r="AW58" s="164" t="s">
        <v>193</v>
      </c>
      <c r="AX58" s="164" t="s">
        <v>193</v>
      </c>
      <c r="AY58" s="164" t="s">
        <v>193</v>
      </c>
      <c r="AZ58" s="164" t="s">
        <v>193</v>
      </c>
      <c r="BA58" s="164" t="s">
        <v>193</v>
      </c>
      <c r="BB58" s="164" t="s">
        <v>193</v>
      </c>
      <c r="BC58" s="164" t="s">
        <v>193</v>
      </c>
      <c r="BD58" s="164" t="s">
        <v>193</v>
      </c>
      <c r="BE58" s="164" t="s">
        <v>193</v>
      </c>
      <c r="BF58" s="164" t="s">
        <v>193</v>
      </c>
      <c r="BG58" s="164" t="s">
        <v>193</v>
      </c>
      <c r="BH58" s="164" t="s">
        <v>193</v>
      </c>
      <c r="BI58" s="164" t="s">
        <v>193</v>
      </c>
      <c r="BJ58" s="164" t="s">
        <v>193</v>
      </c>
      <c r="BK58" s="164" t="s">
        <v>193</v>
      </c>
      <c r="BL58" s="164" t="s">
        <v>193</v>
      </c>
      <c r="BM58" s="164" t="s">
        <v>193</v>
      </c>
      <c r="BN58" s="164" t="s">
        <v>193</v>
      </c>
      <c r="BO58" s="164" t="s">
        <v>193</v>
      </c>
      <c r="BP58" s="164" t="s">
        <v>193</v>
      </c>
      <c r="BQ58" s="164" t="s">
        <v>193</v>
      </c>
      <c r="BR58" s="164" t="s">
        <v>193</v>
      </c>
      <c r="BS58" s="164" t="s">
        <v>193</v>
      </c>
      <c r="BT58" s="164" t="s">
        <v>193</v>
      </c>
      <c r="BU58" s="164" t="s">
        <v>193</v>
      </c>
      <c r="BV58" s="164" t="s">
        <v>193</v>
      </c>
      <c r="BW58" s="164" t="s">
        <v>193</v>
      </c>
      <c r="BX58" s="164" t="s">
        <v>193</v>
      </c>
      <c r="BY58" s="164" t="s">
        <v>193</v>
      </c>
      <c r="BZ58" s="164" t="s">
        <v>193</v>
      </c>
      <c r="CA58" s="164" t="s">
        <v>193</v>
      </c>
      <c r="CB58" s="164" t="s">
        <v>193</v>
      </c>
      <c r="CC58" s="164" t="s">
        <v>193</v>
      </c>
      <c r="CD58" s="164" t="s">
        <v>193</v>
      </c>
      <c r="CE58" s="164" t="s">
        <v>193</v>
      </c>
      <c r="CF58" s="164" t="s">
        <v>193</v>
      </c>
      <c r="CG58" s="164" t="s">
        <v>193</v>
      </c>
      <c r="CH58" s="164" t="s">
        <v>193</v>
      </c>
      <c r="CI58" s="164" t="s">
        <v>193</v>
      </c>
      <c r="CJ58" s="164" t="s">
        <v>193</v>
      </c>
      <c r="CK58" s="164" t="s">
        <v>193</v>
      </c>
      <c r="CL58" s="164" t="s">
        <v>193</v>
      </c>
      <c r="CM58" s="164" t="s">
        <v>193</v>
      </c>
      <c r="CN58" s="164" t="s">
        <v>193</v>
      </c>
      <c r="CO58" s="164" t="s">
        <v>193</v>
      </c>
      <c r="CP58" s="164" t="s">
        <v>193</v>
      </c>
      <c r="CQ58" s="164" t="s">
        <v>193</v>
      </c>
      <c r="CR58" s="164" t="s">
        <v>193</v>
      </c>
      <c r="CS58" s="164" t="s">
        <v>193</v>
      </c>
      <c r="CT58" s="164" t="s">
        <v>193</v>
      </c>
      <c r="CU58" s="164" t="s">
        <v>193</v>
      </c>
      <c r="CV58" s="164" t="s">
        <v>193</v>
      </c>
      <c r="CW58" s="164" t="s">
        <v>193</v>
      </c>
      <c r="CX58" s="164" t="s">
        <v>193</v>
      </c>
      <c r="CY58" s="164" t="s">
        <v>193</v>
      </c>
      <c r="CZ58" s="164" t="s">
        <v>193</v>
      </c>
      <c r="DA58" s="164" t="s">
        <v>193</v>
      </c>
      <c r="DB58" s="164" t="s">
        <v>193</v>
      </c>
      <c r="DC58" s="164" t="s">
        <v>193</v>
      </c>
      <c r="DD58" s="164" t="s">
        <v>193</v>
      </c>
      <c r="DE58" s="164" t="s">
        <v>193</v>
      </c>
      <c r="DF58" s="164" t="s">
        <v>193</v>
      </c>
      <c r="DG58" s="164" t="s">
        <v>193</v>
      </c>
      <c r="DH58" s="164" t="s">
        <v>193</v>
      </c>
      <c r="DI58" s="164" t="s">
        <v>193</v>
      </c>
      <c r="DJ58" s="164" t="s">
        <v>193</v>
      </c>
      <c r="DK58" s="164" t="s">
        <v>193</v>
      </c>
      <c r="DL58" s="164" t="s">
        <v>193</v>
      </c>
      <c r="DM58" s="164" t="s">
        <v>193</v>
      </c>
      <c r="DN58" s="164" t="s">
        <v>193</v>
      </c>
      <c r="DO58" s="164" t="s">
        <v>193</v>
      </c>
      <c r="DP58" s="164" t="s">
        <v>193</v>
      </c>
      <c r="DQ58" s="164" t="s">
        <v>193</v>
      </c>
      <c r="DR58" s="164" t="s">
        <v>193</v>
      </c>
      <c r="DS58" s="164" t="s">
        <v>193</v>
      </c>
      <c r="DT58" s="164" t="s">
        <v>193</v>
      </c>
      <c r="DU58" s="164" t="s">
        <v>193</v>
      </c>
      <c r="DV58" s="164" t="s">
        <v>193</v>
      </c>
      <c r="DW58" s="164" t="s">
        <v>193</v>
      </c>
      <c r="DX58" s="164" t="s">
        <v>193</v>
      </c>
      <c r="DY58" s="164" t="s">
        <v>193</v>
      </c>
      <c r="DZ58" s="164" t="s">
        <v>193</v>
      </c>
      <c r="EA58" s="164" t="s">
        <v>193</v>
      </c>
      <c r="EB58" s="164" t="s">
        <v>193</v>
      </c>
      <c r="EC58" s="164" t="s">
        <v>193</v>
      </c>
      <c r="ED58" s="164" t="s">
        <v>193</v>
      </c>
      <c r="EE58" s="164" t="s">
        <v>193</v>
      </c>
      <c r="EF58" s="164" t="s">
        <v>193</v>
      </c>
      <c r="EG58" s="164" t="s">
        <v>193</v>
      </c>
      <c r="EH58" s="164" t="s">
        <v>193</v>
      </c>
      <c r="EI58" s="164" t="s">
        <v>193</v>
      </c>
      <c r="EJ58" s="164" t="s">
        <v>193</v>
      </c>
      <c r="EK58" s="164" t="s">
        <v>193</v>
      </c>
      <c r="EL58" s="164" t="s">
        <v>193</v>
      </c>
      <c r="EM58" s="164" t="s">
        <v>193</v>
      </c>
      <c r="EN58" s="164" t="s">
        <v>193</v>
      </c>
      <c r="EO58" s="164" t="s">
        <v>193</v>
      </c>
      <c r="EP58" s="164" t="s">
        <v>193</v>
      </c>
      <c r="EQ58" s="164" t="s">
        <v>193</v>
      </c>
      <c r="ER58" s="164" t="s">
        <v>193</v>
      </c>
      <c r="ES58" s="164" t="s">
        <v>193</v>
      </c>
      <c r="ET58" s="164" t="s">
        <v>193</v>
      </c>
      <c r="EU58" s="164" t="s">
        <v>193</v>
      </c>
      <c r="EV58" s="164" t="s">
        <v>193</v>
      </c>
      <c r="EW58" s="164" t="s">
        <v>193</v>
      </c>
      <c r="EX58" s="164" t="s">
        <v>193</v>
      </c>
      <c r="EY58" s="164" t="s">
        <v>193</v>
      </c>
      <c r="EZ58" s="164" t="s">
        <v>193</v>
      </c>
      <c r="FA58" s="164" t="s">
        <v>193</v>
      </c>
      <c r="FB58" s="164" t="s">
        <v>193</v>
      </c>
      <c r="FC58" s="164" t="s">
        <v>193</v>
      </c>
      <c r="FD58" s="164" t="s">
        <v>193</v>
      </c>
      <c r="FE58" s="164" t="s">
        <v>193</v>
      </c>
      <c r="FF58" s="164" t="s">
        <v>193</v>
      </c>
      <c r="FG58" s="164" t="s">
        <v>193</v>
      </c>
      <c r="FH58" s="164" t="s">
        <v>193</v>
      </c>
      <c r="FI58" s="164" t="s">
        <v>193</v>
      </c>
      <c r="FJ58" s="164" t="s">
        <v>193</v>
      </c>
      <c r="FK58" s="164" t="s">
        <v>193</v>
      </c>
      <c r="FL58" s="164" t="s">
        <v>193</v>
      </c>
      <c r="FM58" s="164" t="s">
        <v>193</v>
      </c>
      <c r="FN58" s="164" t="s">
        <v>193</v>
      </c>
      <c r="FO58" s="164" t="s">
        <v>193</v>
      </c>
      <c r="FP58" s="164" t="s">
        <v>193</v>
      </c>
      <c r="FQ58" s="164" t="s">
        <v>193</v>
      </c>
      <c r="FR58" s="164" t="s">
        <v>193</v>
      </c>
      <c r="FS58" s="164" t="s">
        <v>193</v>
      </c>
      <c r="FT58" s="164" t="s">
        <v>193</v>
      </c>
      <c r="FU58" s="164" t="s">
        <v>193</v>
      </c>
      <c r="FV58" s="164" t="s">
        <v>193</v>
      </c>
      <c r="FW58" s="164" t="s">
        <v>193</v>
      </c>
      <c r="FX58" s="164" t="s">
        <v>193</v>
      </c>
      <c r="FY58" s="164" t="s">
        <v>193</v>
      </c>
      <c r="FZ58" s="164" t="s">
        <v>193</v>
      </c>
      <c r="GA58" s="164" t="s">
        <v>193</v>
      </c>
      <c r="GB58" s="164" t="s">
        <v>193</v>
      </c>
      <c r="GC58" s="164" t="s">
        <v>193</v>
      </c>
      <c r="GD58" s="164" t="s">
        <v>193</v>
      </c>
      <c r="GE58" s="164" t="s">
        <v>193</v>
      </c>
      <c r="GF58" s="164" t="s">
        <v>193</v>
      </c>
      <c r="GG58" s="164" t="s">
        <v>193</v>
      </c>
      <c r="GH58" s="164" t="s">
        <v>193</v>
      </c>
      <c r="GI58" s="164" t="s">
        <v>193</v>
      </c>
      <c r="GJ58" s="164" t="s">
        <v>193</v>
      </c>
      <c r="GK58" s="164" t="s">
        <v>193</v>
      </c>
      <c r="GL58" s="164" t="s">
        <v>193</v>
      </c>
      <c r="GM58" s="164" t="s">
        <v>193</v>
      </c>
      <c r="GN58" s="164" t="s">
        <v>193</v>
      </c>
      <c r="GO58" s="164" t="s">
        <v>193</v>
      </c>
      <c r="GP58" s="164" t="s">
        <v>193</v>
      </c>
      <c r="GQ58" s="164" t="s">
        <v>193</v>
      </c>
      <c r="GR58" s="164" t="s">
        <v>193</v>
      </c>
      <c r="GS58" s="164" t="s">
        <v>193</v>
      </c>
      <c r="GT58" s="164" t="s">
        <v>193</v>
      </c>
      <c r="GU58" s="164" t="s">
        <v>193</v>
      </c>
      <c r="GV58" s="164" t="s">
        <v>193</v>
      </c>
      <c r="GW58" s="164" t="s">
        <v>193</v>
      </c>
      <c r="GX58" s="164" t="s">
        <v>193</v>
      </c>
      <c r="GY58" s="164" t="s">
        <v>193</v>
      </c>
      <c r="GZ58" s="164" t="s">
        <v>193</v>
      </c>
      <c r="HA58" s="164" t="s">
        <v>193</v>
      </c>
      <c r="HB58" s="164" t="s">
        <v>193</v>
      </c>
      <c r="HC58" s="164" t="s">
        <v>193</v>
      </c>
      <c r="HD58" s="164" t="s">
        <v>193</v>
      </c>
      <c r="HE58" s="164" t="s">
        <v>193</v>
      </c>
      <c r="HF58" s="164" t="s">
        <v>193</v>
      </c>
      <c r="HG58" s="164" t="s">
        <v>193</v>
      </c>
      <c r="HH58" s="164" t="s">
        <v>193</v>
      </c>
      <c r="HI58" s="164" t="s">
        <v>193</v>
      </c>
      <c r="HJ58" s="164" t="s">
        <v>193</v>
      </c>
      <c r="HK58" s="164" t="s">
        <v>193</v>
      </c>
      <c r="HL58" s="164" t="s">
        <v>193</v>
      </c>
      <c r="HM58" s="164" t="s">
        <v>193</v>
      </c>
      <c r="HN58" s="164" t="s">
        <v>193</v>
      </c>
      <c r="HO58" s="164" t="s">
        <v>193</v>
      </c>
      <c r="HP58" s="164" t="s">
        <v>193</v>
      </c>
      <c r="HQ58" s="164" t="s">
        <v>193</v>
      </c>
      <c r="HR58" s="164" t="s">
        <v>193</v>
      </c>
      <c r="HS58" s="164" t="s">
        <v>193</v>
      </c>
      <c r="HT58" s="164" t="s">
        <v>193</v>
      </c>
      <c r="HU58" s="164" t="s">
        <v>193</v>
      </c>
      <c r="HV58" s="164" t="s">
        <v>193</v>
      </c>
      <c r="HW58" s="164" t="s">
        <v>193</v>
      </c>
      <c r="HX58" s="164" t="s">
        <v>193</v>
      </c>
      <c r="HY58" s="164" t="s">
        <v>193</v>
      </c>
      <c r="HZ58" s="164" t="s">
        <v>193</v>
      </c>
      <c r="IA58" s="164" t="s">
        <v>193</v>
      </c>
      <c r="IB58" s="164" t="s">
        <v>193</v>
      </c>
      <c r="IC58" s="164" t="s">
        <v>109</v>
      </c>
      <c r="ID58" s="164" t="s">
        <v>193</v>
      </c>
      <c r="IE58" s="164" t="s">
        <v>512</v>
      </c>
      <c r="IF58" s="164" t="s">
        <v>193</v>
      </c>
      <c r="IG58" s="164" t="s">
        <v>3411</v>
      </c>
      <c r="IH58" s="164" t="s">
        <v>193</v>
      </c>
      <c r="II58" s="164" t="s">
        <v>716</v>
      </c>
      <c r="IJ58" s="164" t="s">
        <v>3412</v>
      </c>
      <c r="IK58" s="164" t="s">
        <v>3412</v>
      </c>
      <c r="IL58" s="164" t="s">
        <v>816</v>
      </c>
      <c r="IM58" s="164" t="s">
        <v>193</v>
      </c>
      <c r="IN58" s="164" t="s">
        <v>3287</v>
      </c>
      <c r="IO58" s="164" t="s">
        <v>804</v>
      </c>
      <c r="IP58" s="164" t="s">
        <v>805</v>
      </c>
      <c r="IQ58" s="164" t="s">
        <v>806</v>
      </c>
      <c r="IR58" s="164" t="s">
        <v>193</v>
      </c>
      <c r="IS58" s="164" t="s">
        <v>193</v>
      </c>
      <c r="IT58" s="164" t="s">
        <v>193</v>
      </c>
      <c r="IU58" s="164" t="s">
        <v>193</v>
      </c>
      <c r="IV58" s="164" t="s">
        <v>193</v>
      </c>
      <c r="IW58" s="164">
        <v>5</v>
      </c>
      <c r="IX58" s="164">
        <v>1</v>
      </c>
      <c r="IY58" s="164" t="s">
        <v>193</v>
      </c>
      <c r="IZ58" s="164" t="s">
        <v>156</v>
      </c>
      <c r="JA58" s="164">
        <v>1</v>
      </c>
      <c r="JB58" s="164" t="s">
        <v>114</v>
      </c>
      <c r="JC58" s="164" t="s">
        <v>717</v>
      </c>
      <c r="JD58" s="164" t="s">
        <v>109</v>
      </c>
      <c r="JE58" s="164" t="s">
        <v>517</v>
      </c>
      <c r="JF58" s="164">
        <v>0</v>
      </c>
      <c r="JG58" s="164">
        <v>0</v>
      </c>
      <c r="JH58" s="164">
        <v>0</v>
      </c>
      <c r="JI58" s="164">
        <v>1</v>
      </c>
      <c r="JJ58" s="164">
        <v>0</v>
      </c>
      <c r="JK58" s="164">
        <v>0</v>
      </c>
      <c r="JL58" s="164">
        <v>0</v>
      </c>
      <c r="JM58" s="164">
        <v>0</v>
      </c>
      <c r="JN58" s="164">
        <v>0</v>
      </c>
      <c r="JO58" s="164">
        <v>0</v>
      </c>
      <c r="JP58" s="164">
        <v>0</v>
      </c>
      <c r="JQ58" s="164" t="s">
        <v>193</v>
      </c>
      <c r="JR58" s="166"/>
      <c r="JS58" s="166"/>
      <c r="JT58" s="166"/>
      <c r="JU58" s="166"/>
      <c r="JV58" s="166"/>
      <c r="JW58" s="164" t="s">
        <v>193</v>
      </c>
      <c r="JX58" s="164" t="s">
        <v>193</v>
      </c>
      <c r="JY58" s="164">
        <v>188083039</v>
      </c>
      <c r="JZ58" s="164" t="s">
        <v>3761</v>
      </c>
      <c r="KA58" s="164" t="s">
        <v>3762</v>
      </c>
      <c r="KB58" s="164" t="s">
        <v>193</v>
      </c>
      <c r="KC58" s="164" t="s">
        <v>705</v>
      </c>
      <c r="KD58" s="164" t="s">
        <v>706</v>
      </c>
      <c r="KE58" s="164" t="s">
        <v>621</v>
      </c>
      <c r="KF58" s="164" t="s">
        <v>193</v>
      </c>
      <c r="KG58" s="164">
        <v>57</v>
      </c>
    </row>
    <row r="59" spans="1:293" x14ac:dyDescent="0.25">
      <c r="A59" s="164" t="s">
        <v>3763</v>
      </c>
      <c r="B59" s="164" t="s">
        <v>3764</v>
      </c>
      <c r="C59" s="164" t="s">
        <v>3548</v>
      </c>
      <c r="D59" s="164" t="s">
        <v>193</v>
      </c>
      <c r="E59" s="166"/>
      <c r="F59" s="164" t="s">
        <v>193</v>
      </c>
      <c r="G59" s="164" t="s">
        <v>193</v>
      </c>
      <c r="H59" s="164" t="s">
        <v>3548</v>
      </c>
      <c r="I59" s="164" t="s">
        <v>831</v>
      </c>
      <c r="J59" s="164" t="s">
        <v>193</v>
      </c>
      <c r="K59" s="164" t="s">
        <v>832</v>
      </c>
      <c r="L59" s="164" t="s">
        <v>831</v>
      </c>
      <c r="M59" s="164" t="s">
        <v>831</v>
      </c>
      <c r="N59" s="164" t="s">
        <v>3739</v>
      </c>
      <c r="O59" s="164" t="s">
        <v>193</v>
      </c>
      <c r="P59" s="164" t="s">
        <v>3740</v>
      </c>
      <c r="Q59" s="164" t="s">
        <v>3739</v>
      </c>
      <c r="R59" s="164" t="s">
        <v>3739</v>
      </c>
      <c r="S59" s="164" t="s">
        <v>176</v>
      </c>
      <c r="T59" s="164" t="s">
        <v>224</v>
      </c>
      <c r="U59" s="164" t="s">
        <v>212</v>
      </c>
      <c r="V59" s="164" t="s">
        <v>224</v>
      </c>
      <c r="W59" s="164" t="s">
        <v>246</v>
      </c>
      <c r="X59" s="164" t="s">
        <v>245</v>
      </c>
      <c r="Y59" s="164" t="s">
        <v>246</v>
      </c>
      <c r="Z59" s="164" t="s">
        <v>833</v>
      </c>
      <c r="AA59" s="164" t="s">
        <v>193</v>
      </c>
      <c r="AB59" s="164" t="s">
        <v>834</v>
      </c>
      <c r="AC59" s="164" t="s">
        <v>833</v>
      </c>
      <c r="AD59" s="164" t="s">
        <v>833</v>
      </c>
      <c r="AE59" s="164" t="s">
        <v>835</v>
      </c>
      <c r="AF59" s="164" t="s">
        <v>193</v>
      </c>
      <c r="AG59" s="164" t="s">
        <v>836</v>
      </c>
      <c r="AH59" s="164" t="s">
        <v>835</v>
      </c>
      <c r="AI59" s="164" t="s">
        <v>835</v>
      </c>
      <c r="AJ59" s="164" t="s">
        <v>494</v>
      </c>
      <c r="AK59" s="164" t="s">
        <v>495</v>
      </c>
      <c r="AL59" s="164" t="s">
        <v>109</v>
      </c>
      <c r="AM59" s="164" t="s">
        <v>193</v>
      </c>
      <c r="AN59" s="164" t="s">
        <v>109</v>
      </c>
      <c r="AO59" s="164" t="s">
        <v>193</v>
      </c>
      <c r="AP59" s="164" t="s">
        <v>496</v>
      </c>
      <c r="AQ59" s="166"/>
      <c r="AR59" s="166"/>
      <c r="AS59" s="164" t="s">
        <v>502</v>
      </c>
      <c r="AT59" s="164" t="s">
        <v>193</v>
      </c>
      <c r="AU59" s="164" t="s">
        <v>111</v>
      </c>
      <c r="AV59" s="164">
        <v>1</v>
      </c>
      <c r="AW59" s="164">
        <v>0</v>
      </c>
      <c r="AX59" s="164">
        <v>0</v>
      </c>
      <c r="AY59" s="164" t="s">
        <v>110</v>
      </c>
      <c r="AZ59" s="164" t="s">
        <v>503</v>
      </c>
      <c r="BA59" s="164" t="s">
        <v>112</v>
      </c>
      <c r="BB59" s="164">
        <v>1</v>
      </c>
      <c r="BC59" s="164">
        <v>0</v>
      </c>
      <c r="BD59" s="164">
        <v>0</v>
      </c>
      <c r="BE59" s="164">
        <v>0</v>
      </c>
      <c r="BF59" s="164">
        <v>0</v>
      </c>
      <c r="BG59" s="164">
        <v>0</v>
      </c>
      <c r="BH59" s="164">
        <v>0</v>
      </c>
      <c r="BI59" s="164">
        <v>0</v>
      </c>
      <c r="BJ59" s="164">
        <v>0</v>
      </c>
      <c r="BK59" s="164">
        <v>0</v>
      </c>
      <c r="BL59" s="164" t="s">
        <v>193</v>
      </c>
      <c r="BM59" s="164" t="s">
        <v>128</v>
      </c>
      <c r="BN59" s="164" t="s">
        <v>507</v>
      </c>
      <c r="BO59" s="164" t="s">
        <v>3765</v>
      </c>
      <c r="BP59" s="164">
        <v>0</v>
      </c>
      <c r="BQ59" s="164">
        <v>1</v>
      </c>
      <c r="BR59" s="164">
        <v>0</v>
      </c>
      <c r="BS59" s="164">
        <v>1</v>
      </c>
      <c r="BT59" s="164">
        <v>0</v>
      </c>
      <c r="BU59" s="164">
        <v>0</v>
      </c>
      <c r="BV59" s="164">
        <v>1</v>
      </c>
      <c r="BW59" s="164">
        <v>0</v>
      </c>
      <c r="BX59" s="164" t="s">
        <v>504</v>
      </c>
      <c r="BY59" s="164" t="s">
        <v>193</v>
      </c>
      <c r="BZ59" s="164" t="s">
        <v>193</v>
      </c>
      <c r="CA59" s="164" t="s">
        <v>193</v>
      </c>
      <c r="CB59" s="164">
        <v>225</v>
      </c>
      <c r="CC59" s="164">
        <v>86.538461538461505</v>
      </c>
      <c r="CD59" s="164" t="s">
        <v>109</v>
      </c>
      <c r="CE59" s="164" t="s">
        <v>193</v>
      </c>
      <c r="CF59" s="164" t="s">
        <v>193</v>
      </c>
      <c r="CG59" s="164" t="s">
        <v>193</v>
      </c>
      <c r="CH59" s="164">
        <v>275</v>
      </c>
      <c r="CI59" s="164">
        <v>94.827586206896498</v>
      </c>
      <c r="CJ59" s="164" t="s">
        <v>109</v>
      </c>
      <c r="CK59" s="164" t="s">
        <v>193</v>
      </c>
      <c r="CL59" s="164" t="s">
        <v>193</v>
      </c>
      <c r="CM59" s="164" t="s">
        <v>193</v>
      </c>
      <c r="CN59" s="164" t="s">
        <v>193</v>
      </c>
      <c r="CO59" s="164" t="s">
        <v>193</v>
      </c>
      <c r="CP59" s="164" t="s">
        <v>193</v>
      </c>
      <c r="CQ59" s="164" t="s">
        <v>622</v>
      </c>
      <c r="CR59" s="164" t="s">
        <v>114</v>
      </c>
      <c r="CS59" s="164" t="s">
        <v>193</v>
      </c>
      <c r="CT59" s="164" t="s">
        <v>193</v>
      </c>
      <c r="CU59" s="164" t="s">
        <v>874</v>
      </c>
      <c r="CV59" s="164" t="s">
        <v>875</v>
      </c>
      <c r="CW59" s="164" t="s">
        <v>525</v>
      </c>
      <c r="CX59" s="164">
        <v>40</v>
      </c>
      <c r="CY59" s="164" t="s">
        <v>193</v>
      </c>
      <c r="CZ59" s="164">
        <v>9.4405500000000003E-2</v>
      </c>
      <c r="DA59" s="164" t="s">
        <v>193</v>
      </c>
      <c r="DB59" s="164" t="s">
        <v>109</v>
      </c>
      <c r="DC59" s="164" t="s">
        <v>109</v>
      </c>
      <c r="DD59" s="164" t="s">
        <v>3766</v>
      </c>
      <c r="DE59" s="164">
        <v>0</v>
      </c>
      <c r="DF59" s="164">
        <v>0</v>
      </c>
      <c r="DG59" s="164">
        <v>0</v>
      </c>
      <c r="DH59" s="164">
        <v>0</v>
      </c>
      <c r="DI59" s="164">
        <v>0</v>
      </c>
      <c r="DJ59" s="164">
        <v>1</v>
      </c>
      <c r="DK59" s="164">
        <v>0</v>
      </c>
      <c r="DL59" s="164">
        <v>0</v>
      </c>
      <c r="DM59" s="164">
        <v>0</v>
      </c>
      <c r="DN59" s="164">
        <v>0</v>
      </c>
      <c r="DO59" s="164">
        <v>0</v>
      </c>
      <c r="DP59" s="164">
        <v>0</v>
      </c>
      <c r="DQ59" s="164">
        <v>0</v>
      </c>
      <c r="DR59" s="164">
        <v>0</v>
      </c>
      <c r="DS59" s="164" t="s">
        <v>193</v>
      </c>
      <c r="DT59" s="164" t="s">
        <v>127</v>
      </c>
      <c r="DU59" s="164">
        <v>0</v>
      </c>
      <c r="DV59" s="164">
        <v>0</v>
      </c>
      <c r="DW59" s="164">
        <v>0</v>
      </c>
      <c r="DX59" s="164">
        <v>0</v>
      </c>
      <c r="DY59" s="164">
        <v>0</v>
      </c>
      <c r="DZ59" s="164">
        <v>0</v>
      </c>
      <c r="EA59" s="164">
        <v>1</v>
      </c>
      <c r="EB59" s="164">
        <v>0</v>
      </c>
      <c r="EC59" s="164" t="s">
        <v>114</v>
      </c>
      <c r="ED59" s="164" t="s">
        <v>114</v>
      </c>
      <c r="EE59" s="164" t="s">
        <v>109</v>
      </c>
      <c r="EF59" s="164" t="s">
        <v>123</v>
      </c>
      <c r="EG59" s="164" t="s">
        <v>793</v>
      </c>
      <c r="EH59" s="164" t="s">
        <v>1974</v>
      </c>
      <c r="EI59" s="164" t="s">
        <v>793</v>
      </c>
      <c r="EJ59" s="164" t="s">
        <v>193</v>
      </c>
      <c r="EK59" s="164" t="s">
        <v>193</v>
      </c>
      <c r="EL59" s="164" t="s">
        <v>193</v>
      </c>
      <c r="EM59" s="164" t="s">
        <v>193</v>
      </c>
      <c r="EN59" s="164" t="s">
        <v>193</v>
      </c>
      <c r="EO59" s="164" t="s">
        <v>193</v>
      </c>
      <c r="EP59" s="164" t="s">
        <v>193</v>
      </c>
      <c r="EQ59" s="164" t="s">
        <v>193</v>
      </c>
      <c r="ER59" s="164" t="s">
        <v>193</v>
      </c>
      <c r="ES59" s="164" t="s">
        <v>193</v>
      </c>
      <c r="ET59" s="164" t="s">
        <v>193</v>
      </c>
      <c r="EU59" s="164" t="s">
        <v>193</v>
      </c>
      <c r="EV59" s="164" t="s">
        <v>193</v>
      </c>
      <c r="EW59" s="164" t="s">
        <v>193</v>
      </c>
      <c r="EX59" s="164" t="s">
        <v>193</v>
      </c>
      <c r="EY59" s="164" t="s">
        <v>193</v>
      </c>
      <c r="EZ59" s="164" t="s">
        <v>193</v>
      </c>
      <c r="FA59" s="164" t="s">
        <v>193</v>
      </c>
      <c r="FB59" s="164" t="s">
        <v>193</v>
      </c>
      <c r="FC59" s="164" t="s">
        <v>193</v>
      </c>
      <c r="FD59" s="164" t="s">
        <v>193</v>
      </c>
      <c r="FE59" s="164" t="s">
        <v>193</v>
      </c>
      <c r="FF59" s="164" t="s">
        <v>193</v>
      </c>
      <c r="FG59" s="164" t="s">
        <v>193</v>
      </c>
      <c r="FH59" s="164" t="s">
        <v>193</v>
      </c>
      <c r="FI59" s="164" t="s">
        <v>193</v>
      </c>
      <c r="FJ59" s="164" t="s">
        <v>193</v>
      </c>
      <c r="FK59" s="164" t="s">
        <v>193</v>
      </c>
      <c r="FL59" s="164" t="s">
        <v>193</v>
      </c>
      <c r="FM59" s="164" t="s">
        <v>193</v>
      </c>
      <c r="FN59" s="164" t="s">
        <v>193</v>
      </c>
      <c r="FO59" s="164" t="s">
        <v>193</v>
      </c>
      <c r="FP59" s="164" t="s">
        <v>193</v>
      </c>
      <c r="FQ59" s="164" t="s">
        <v>193</v>
      </c>
      <c r="FR59" s="164" t="s">
        <v>193</v>
      </c>
      <c r="FS59" s="164" t="s">
        <v>193</v>
      </c>
      <c r="FT59" s="164" t="s">
        <v>193</v>
      </c>
      <c r="FU59" s="164" t="s">
        <v>193</v>
      </c>
      <c r="FV59" s="164" t="s">
        <v>193</v>
      </c>
      <c r="FW59" s="164" t="s">
        <v>193</v>
      </c>
      <c r="FX59" s="164" t="s">
        <v>193</v>
      </c>
      <c r="FY59" s="164" t="s">
        <v>193</v>
      </c>
      <c r="FZ59" s="164" t="s">
        <v>193</v>
      </c>
      <c r="GA59" s="164" t="s">
        <v>193</v>
      </c>
      <c r="GB59" s="164" t="s">
        <v>193</v>
      </c>
      <c r="GC59" s="164" t="s">
        <v>193</v>
      </c>
      <c r="GD59" s="164" t="s">
        <v>193</v>
      </c>
      <c r="GE59" s="164" t="s">
        <v>193</v>
      </c>
      <c r="GF59" s="164" t="s">
        <v>193</v>
      </c>
      <c r="GG59" s="164" t="s">
        <v>193</v>
      </c>
      <c r="GH59" s="164" t="s">
        <v>193</v>
      </c>
      <c r="GI59" s="164" t="s">
        <v>193</v>
      </c>
      <c r="GJ59" s="164" t="s">
        <v>193</v>
      </c>
      <c r="GK59" s="164" t="s">
        <v>193</v>
      </c>
      <c r="GL59" s="164" t="s">
        <v>193</v>
      </c>
      <c r="GM59" s="164" t="s">
        <v>193</v>
      </c>
      <c r="GN59" s="164" t="s">
        <v>193</v>
      </c>
      <c r="GO59" s="164" t="s">
        <v>193</v>
      </c>
      <c r="GP59" s="164" t="s">
        <v>193</v>
      </c>
      <c r="GQ59" s="164" t="s">
        <v>193</v>
      </c>
      <c r="GR59" s="164" t="s">
        <v>193</v>
      </c>
      <c r="GS59" s="164" t="s">
        <v>193</v>
      </c>
      <c r="GT59" s="164" t="s">
        <v>193</v>
      </c>
      <c r="GU59" s="164" t="s">
        <v>193</v>
      </c>
      <c r="GV59" s="164" t="s">
        <v>193</v>
      </c>
      <c r="GW59" s="164" t="s">
        <v>193</v>
      </c>
      <c r="GX59" s="164" t="s">
        <v>193</v>
      </c>
      <c r="GY59" s="164" t="s">
        <v>193</v>
      </c>
      <c r="GZ59" s="164" t="s">
        <v>193</v>
      </c>
      <c r="HA59" s="164" t="s">
        <v>193</v>
      </c>
      <c r="HB59" s="164" t="s">
        <v>193</v>
      </c>
      <c r="HC59" s="164" t="s">
        <v>193</v>
      </c>
      <c r="HD59" s="164" t="s">
        <v>193</v>
      </c>
      <c r="HE59" s="164" t="s">
        <v>193</v>
      </c>
      <c r="HF59" s="164" t="s">
        <v>193</v>
      </c>
      <c r="HG59" s="164" t="s">
        <v>193</v>
      </c>
      <c r="HH59" s="164" t="s">
        <v>193</v>
      </c>
      <c r="HI59" s="164" t="s">
        <v>193</v>
      </c>
      <c r="HJ59" s="164" t="s">
        <v>193</v>
      </c>
      <c r="HK59" s="164" t="s">
        <v>193</v>
      </c>
      <c r="HL59" s="164" t="s">
        <v>193</v>
      </c>
      <c r="HM59" s="164" t="s">
        <v>193</v>
      </c>
      <c r="HN59" s="164" t="s">
        <v>193</v>
      </c>
      <c r="HO59" s="164" t="s">
        <v>193</v>
      </c>
      <c r="HP59" s="164" t="s">
        <v>193</v>
      </c>
      <c r="HQ59" s="164" t="s">
        <v>193</v>
      </c>
      <c r="HR59" s="164" t="s">
        <v>193</v>
      </c>
      <c r="HS59" s="164" t="s">
        <v>193</v>
      </c>
      <c r="HT59" s="164" t="s">
        <v>193</v>
      </c>
      <c r="HU59" s="164" t="s">
        <v>193</v>
      </c>
      <c r="HV59" s="164" t="s">
        <v>193</v>
      </c>
      <c r="HW59" s="164" t="s">
        <v>193</v>
      </c>
      <c r="HX59" s="164" t="s">
        <v>193</v>
      </c>
      <c r="HY59" s="164" t="s">
        <v>193</v>
      </c>
      <c r="HZ59" s="164" t="s">
        <v>193</v>
      </c>
      <c r="IA59" s="164" t="s">
        <v>193</v>
      </c>
      <c r="IB59" s="164" t="s">
        <v>193</v>
      </c>
      <c r="IC59" s="164" t="s">
        <v>193</v>
      </c>
      <c r="ID59" s="164" t="s">
        <v>193</v>
      </c>
      <c r="IE59" s="164" t="s">
        <v>193</v>
      </c>
      <c r="IF59" s="164" t="s">
        <v>193</v>
      </c>
      <c r="IG59" s="164" t="s">
        <v>193</v>
      </c>
      <c r="IH59" s="164" t="s">
        <v>193</v>
      </c>
      <c r="II59" s="164" t="s">
        <v>193</v>
      </c>
      <c r="IJ59" s="164" t="s">
        <v>193</v>
      </c>
      <c r="IK59" s="164" t="s">
        <v>193</v>
      </c>
      <c r="IL59" s="164" t="s">
        <v>193</v>
      </c>
      <c r="IM59" s="164" t="s">
        <v>193</v>
      </c>
      <c r="IN59" s="164" t="s">
        <v>193</v>
      </c>
      <c r="IO59" s="164" t="s">
        <v>193</v>
      </c>
      <c r="IP59" s="164" t="s">
        <v>193</v>
      </c>
      <c r="IQ59" s="164" t="s">
        <v>193</v>
      </c>
      <c r="IR59" s="164" t="s">
        <v>193</v>
      </c>
      <c r="IS59" s="164" t="s">
        <v>193</v>
      </c>
      <c r="IT59" s="164" t="s">
        <v>193</v>
      </c>
      <c r="IU59" s="164" t="s">
        <v>193</v>
      </c>
      <c r="IV59" s="164" t="s">
        <v>193</v>
      </c>
      <c r="IW59" s="164" t="s">
        <v>193</v>
      </c>
      <c r="IX59" s="164" t="s">
        <v>193</v>
      </c>
      <c r="IY59" s="164" t="s">
        <v>193</v>
      </c>
      <c r="IZ59" s="164" t="s">
        <v>193</v>
      </c>
      <c r="JA59" s="164" t="s">
        <v>193</v>
      </c>
      <c r="JB59" s="164" t="s">
        <v>193</v>
      </c>
      <c r="JC59" s="164" t="s">
        <v>193</v>
      </c>
      <c r="JD59" s="164" t="s">
        <v>193</v>
      </c>
      <c r="JE59" s="164" t="s">
        <v>193</v>
      </c>
      <c r="JF59" s="164" t="s">
        <v>193</v>
      </c>
      <c r="JG59" s="164" t="s">
        <v>193</v>
      </c>
      <c r="JH59" s="164" t="s">
        <v>193</v>
      </c>
      <c r="JI59" s="164" t="s">
        <v>193</v>
      </c>
      <c r="JJ59" s="164" t="s">
        <v>193</v>
      </c>
      <c r="JK59" s="164" t="s">
        <v>193</v>
      </c>
      <c r="JL59" s="164" t="s">
        <v>193</v>
      </c>
      <c r="JM59" s="164" t="s">
        <v>193</v>
      </c>
      <c r="JN59" s="164" t="s">
        <v>193</v>
      </c>
      <c r="JO59" s="164" t="s">
        <v>193</v>
      </c>
      <c r="JP59" s="164" t="s">
        <v>193</v>
      </c>
      <c r="JQ59" s="164" t="s">
        <v>193</v>
      </c>
      <c r="JR59" s="166"/>
      <c r="JS59" s="166"/>
      <c r="JT59" s="166"/>
      <c r="JU59" s="166"/>
      <c r="JV59" s="166"/>
      <c r="JW59" s="164" t="s">
        <v>193</v>
      </c>
      <c r="JX59" s="164" t="s">
        <v>193</v>
      </c>
      <c r="JY59" s="164">
        <v>188083043</v>
      </c>
      <c r="JZ59" s="164" t="s">
        <v>3767</v>
      </c>
      <c r="KA59" s="164" t="s">
        <v>3768</v>
      </c>
      <c r="KB59" s="164" t="s">
        <v>193</v>
      </c>
      <c r="KC59" s="164" t="s">
        <v>705</v>
      </c>
      <c r="KD59" s="164" t="s">
        <v>706</v>
      </c>
      <c r="KE59" s="164" t="s">
        <v>621</v>
      </c>
      <c r="KF59" s="164" t="s">
        <v>193</v>
      </c>
      <c r="KG59" s="164">
        <v>58</v>
      </c>
    </row>
    <row r="60" spans="1:293" x14ac:dyDescent="0.25">
      <c r="A60" s="164" t="s">
        <v>3769</v>
      </c>
      <c r="B60" s="164" t="s">
        <v>3770</v>
      </c>
      <c r="C60" s="164" t="s">
        <v>3548</v>
      </c>
      <c r="D60" s="164" t="s">
        <v>193</v>
      </c>
      <c r="E60" s="166"/>
      <c r="F60" s="164" t="s">
        <v>193</v>
      </c>
      <c r="G60" s="164" t="s">
        <v>193</v>
      </c>
      <c r="H60" s="164" t="s">
        <v>3548</v>
      </c>
      <c r="I60" s="164" t="s">
        <v>831</v>
      </c>
      <c r="J60" s="164" t="s">
        <v>193</v>
      </c>
      <c r="K60" s="164" t="s">
        <v>832</v>
      </c>
      <c r="L60" s="164" t="s">
        <v>831</v>
      </c>
      <c r="M60" s="164" t="s">
        <v>831</v>
      </c>
      <c r="N60" s="164" t="s">
        <v>3739</v>
      </c>
      <c r="O60" s="164" t="s">
        <v>193</v>
      </c>
      <c r="P60" s="164" t="s">
        <v>3740</v>
      </c>
      <c r="Q60" s="164" t="s">
        <v>3739</v>
      </c>
      <c r="R60" s="164" t="s">
        <v>3739</v>
      </c>
      <c r="S60" s="164" t="s">
        <v>176</v>
      </c>
      <c r="T60" s="164" t="s">
        <v>224</v>
      </c>
      <c r="U60" s="164" t="s">
        <v>212</v>
      </c>
      <c r="V60" s="164" t="s">
        <v>224</v>
      </c>
      <c r="W60" s="164" t="s">
        <v>246</v>
      </c>
      <c r="X60" s="164" t="s">
        <v>245</v>
      </c>
      <c r="Y60" s="164" t="s">
        <v>246</v>
      </c>
      <c r="Z60" s="164" t="s">
        <v>833</v>
      </c>
      <c r="AA60" s="164" t="s">
        <v>193</v>
      </c>
      <c r="AB60" s="164" t="s">
        <v>834</v>
      </c>
      <c r="AC60" s="164" t="s">
        <v>833</v>
      </c>
      <c r="AD60" s="164" t="s">
        <v>833</v>
      </c>
      <c r="AE60" s="164" t="s">
        <v>835</v>
      </c>
      <c r="AF60" s="164" t="s">
        <v>193</v>
      </c>
      <c r="AG60" s="164" t="s">
        <v>836</v>
      </c>
      <c r="AH60" s="164" t="s">
        <v>835</v>
      </c>
      <c r="AI60" s="164" t="s">
        <v>835</v>
      </c>
      <c r="AJ60" s="164" t="s">
        <v>494</v>
      </c>
      <c r="AK60" s="164" t="s">
        <v>511</v>
      </c>
      <c r="AL60" s="164" t="s">
        <v>109</v>
      </c>
      <c r="AM60" s="164" t="s">
        <v>193</v>
      </c>
      <c r="AN60" s="164" t="s">
        <v>109</v>
      </c>
      <c r="AO60" s="164" t="s">
        <v>193</v>
      </c>
      <c r="AP60" s="164" t="s">
        <v>496</v>
      </c>
      <c r="AQ60" s="166"/>
      <c r="AR60" s="166"/>
      <c r="AS60" s="164" t="s">
        <v>193</v>
      </c>
      <c r="AT60" s="164" t="s">
        <v>193</v>
      </c>
      <c r="AU60" s="164" t="s">
        <v>193</v>
      </c>
      <c r="AV60" s="164" t="s">
        <v>193</v>
      </c>
      <c r="AW60" s="164" t="s">
        <v>193</v>
      </c>
      <c r="AX60" s="164" t="s">
        <v>193</v>
      </c>
      <c r="AY60" s="164" t="s">
        <v>193</v>
      </c>
      <c r="AZ60" s="164" t="s">
        <v>193</v>
      </c>
      <c r="BA60" s="164" t="s">
        <v>193</v>
      </c>
      <c r="BB60" s="164" t="s">
        <v>193</v>
      </c>
      <c r="BC60" s="164" t="s">
        <v>193</v>
      </c>
      <c r="BD60" s="164" t="s">
        <v>193</v>
      </c>
      <c r="BE60" s="164" t="s">
        <v>193</v>
      </c>
      <c r="BF60" s="164" t="s">
        <v>193</v>
      </c>
      <c r="BG60" s="164" t="s">
        <v>193</v>
      </c>
      <c r="BH60" s="164" t="s">
        <v>193</v>
      </c>
      <c r="BI60" s="164" t="s">
        <v>193</v>
      </c>
      <c r="BJ60" s="164" t="s">
        <v>193</v>
      </c>
      <c r="BK60" s="164" t="s">
        <v>193</v>
      </c>
      <c r="BL60" s="164" t="s">
        <v>193</v>
      </c>
      <c r="BM60" s="164" t="s">
        <v>193</v>
      </c>
      <c r="BN60" s="164" t="s">
        <v>193</v>
      </c>
      <c r="BO60" s="164" t="s">
        <v>193</v>
      </c>
      <c r="BP60" s="164" t="s">
        <v>193</v>
      </c>
      <c r="BQ60" s="164" t="s">
        <v>193</v>
      </c>
      <c r="BR60" s="164" t="s">
        <v>193</v>
      </c>
      <c r="BS60" s="164" t="s">
        <v>193</v>
      </c>
      <c r="BT60" s="164" t="s">
        <v>193</v>
      </c>
      <c r="BU60" s="164" t="s">
        <v>193</v>
      </c>
      <c r="BV60" s="164" t="s">
        <v>193</v>
      </c>
      <c r="BW60" s="164" t="s">
        <v>193</v>
      </c>
      <c r="BX60" s="164" t="s">
        <v>193</v>
      </c>
      <c r="BY60" s="164" t="s">
        <v>193</v>
      </c>
      <c r="BZ60" s="164" t="s">
        <v>193</v>
      </c>
      <c r="CA60" s="164" t="s">
        <v>193</v>
      </c>
      <c r="CB60" s="164" t="s">
        <v>193</v>
      </c>
      <c r="CC60" s="164" t="s">
        <v>193</v>
      </c>
      <c r="CD60" s="164" t="s">
        <v>193</v>
      </c>
      <c r="CE60" s="164" t="s">
        <v>193</v>
      </c>
      <c r="CF60" s="164" t="s">
        <v>193</v>
      </c>
      <c r="CG60" s="164" t="s">
        <v>193</v>
      </c>
      <c r="CH60" s="164" t="s">
        <v>193</v>
      </c>
      <c r="CI60" s="164" t="s">
        <v>193</v>
      </c>
      <c r="CJ60" s="164" t="s">
        <v>193</v>
      </c>
      <c r="CK60" s="164" t="s">
        <v>193</v>
      </c>
      <c r="CL60" s="164" t="s">
        <v>193</v>
      </c>
      <c r="CM60" s="164" t="s">
        <v>193</v>
      </c>
      <c r="CN60" s="164" t="s">
        <v>193</v>
      </c>
      <c r="CO60" s="164" t="s">
        <v>193</v>
      </c>
      <c r="CP60" s="164" t="s">
        <v>193</v>
      </c>
      <c r="CQ60" s="164" t="s">
        <v>193</v>
      </c>
      <c r="CR60" s="164" t="s">
        <v>193</v>
      </c>
      <c r="CS60" s="164" t="s">
        <v>193</v>
      </c>
      <c r="CT60" s="164" t="s">
        <v>193</v>
      </c>
      <c r="CU60" s="164" t="s">
        <v>193</v>
      </c>
      <c r="CV60" s="164" t="s">
        <v>193</v>
      </c>
      <c r="CW60" s="164" t="s">
        <v>193</v>
      </c>
      <c r="CX60" s="164" t="s">
        <v>193</v>
      </c>
      <c r="CY60" s="164" t="s">
        <v>193</v>
      </c>
      <c r="CZ60" s="164" t="s">
        <v>193</v>
      </c>
      <c r="DA60" s="164" t="s">
        <v>193</v>
      </c>
      <c r="DB60" s="164" t="s">
        <v>193</v>
      </c>
      <c r="DC60" s="164" t="s">
        <v>193</v>
      </c>
      <c r="DD60" s="164" t="s">
        <v>193</v>
      </c>
      <c r="DE60" s="164" t="s">
        <v>193</v>
      </c>
      <c r="DF60" s="164" t="s">
        <v>193</v>
      </c>
      <c r="DG60" s="164" t="s">
        <v>193</v>
      </c>
      <c r="DH60" s="164" t="s">
        <v>193</v>
      </c>
      <c r="DI60" s="164" t="s">
        <v>193</v>
      </c>
      <c r="DJ60" s="164" t="s">
        <v>193</v>
      </c>
      <c r="DK60" s="164" t="s">
        <v>193</v>
      </c>
      <c r="DL60" s="164" t="s">
        <v>193</v>
      </c>
      <c r="DM60" s="164" t="s">
        <v>193</v>
      </c>
      <c r="DN60" s="164" t="s">
        <v>193</v>
      </c>
      <c r="DO60" s="164" t="s">
        <v>193</v>
      </c>
      <c r="DP60" s="164" t="s">
        <v>193</v>
      </c>
      <c r="DQ60" s="164" t="s">
        <v>193</v>
      </c>
      <c r="DR60" s="164" t="s">
        <v>193</v>
      </c>
      <c r="DS60" s="164" t="s">
        <v>193</v>
      </c>
      <c r="DT60" s="164" t="s">
        <v>193</v>
      </c>
      <c r="DU60" s="164" t="s">
        <v>193</v>
      </c>
      <c r="DV60" s="164" t="s">
        <v>193</v>
      </c>
      <c r="DW60" s="164" t="s">
        <v>193</v>
      </c>
      <c r="DX60" s="164" t="s">
        <v>193</v>
      </c>
      <c r="DY60" s="164" t="s">
        <v>193</v>
      </c>
      <c r="DZ60" s="164" t="s">
        <v>193</v>
      </c>
      <c r="EA60" s="164" t="s">
        <v>193</v>
      </c>
      <c r="EB60" s="164" t="s">
        <v>193</v>
      </c>
      <c r="EC60" s="164" t="s">
        <v>193</v>
      </c>
      <c r="ED60" s="164" t="s">
        <v>193</v>
      </c>
      <c r="EE60" s="164" t="s">
        <v>193</v>
      </c>
      <c r="EF60" s="164" t="s">
        <v>193</v>
      </c>
      <c r="EG60" s="164" t="s">
        <v>193</v>
      </c>
      <c r="EH60" s="164" t="s">
        <v>193</v>
      </c>
      <c r="EI60" s="164" t="s">
        <v>193</v>
      </c>
      <c r="EJ60" s="164" t="s">
        <v>193</v>
      </c>
      <c r="EK60" s="164" t="s">
        <v>193</v>
      </c>
      <c r="EL60" s="164" t="s">
        <v>193</v>
      </c>
      <c r="EM60" s="164" t="s">
        <v>193</v>
      </c>
      <c r="EN60" s="164" t="s">
        <v>193</v>
      </c>
      <c r="EO60" s="164" t="s">
        <v>193</v>
      </c>
      <c r="EP60" s="164" t="s">
        <v>193</v>
      </c>
      <c r="EQ60" s="164" t="s">
        <v>193</v>
      </c>
      <c r="ER60" s="164" t="s">
        <v>193</v>
      </c>
      <c r="ES60" s="164" t="s">
        <v>193</v>
      </c>
      <c r="ET60" s="164" t="s">
        <v>193</v>
      </c>
      <c r="EU60" s="164" t="s">
        <v>193</v>
      </c>
      <c r="EV60" s="164" t="s">
        <v>193</v>
      </c>
      <c r="EW60" s="164" t="s">
        <v>193</v>
      </c>
      <c r="EX60" s="164" t="s">
        <v>193</v>
      </c>
      <c r="EY60" s="164" t="s">
        <v>193</v>
      </c>
      <c r="EZ60" s="164" t="s">
        <v>193</v>
      </c>
      <c r="FA60" s="164" t="s">
        <v>193</v>
      </c>
      <c r="FB60" s="164" t="s">
        <v>193</v>
      </c>
      <c r="FC60" s="164" t="s">
        <v>193</v>
      </c>
      <c r="FD60" s="164" t="s">
        <v>193</v>
      </c>
      <c r="FE60" s="164" t="s">
        <v>193</v>
      </c>
      <c r="FF60" s="164" t="s">
        <v>193</v>
      </c>
      <c r="FG60" s="164" t="s">
        <v>193</v>
      </c>
      <c r="FH60" s="164" t="s">
        <v>193</v>
      </c>
      <c r="FI60" s="164" t="s">
        <v>193</v>
      </c>
      <c r="FJ60" s="164" t="s">
        <v>193</v>
      </c>
      <c r="FK60" s="164" t="s">
        <v>193</v>
      </c>
      <c r="FL60" s="164" t="s">
        <v>193</v>
      </c>
      <c r="FM60" s="164" t="s">
        <v>193</v>
      </c>
      <c r="FN60" s="164" t="s">
        <v>193</v>
      </c>
      <c r="FO60" s="164" t="s">
        <v>193</v>
      </c>
      <c r="FP60" s="164" t="s">
        <v>193</v>
      </c>
      <c r="FQ60" s="164" t="s">
        <v>193</v>
      </c>
      <c r="FR60" s="164" t="s">
        <v>193</v>
      </c>
      <c r="FS60" s="164" t="s">
        <v>193</v>
      </c>
      <c r="FT60" s="164" t="s">
        <v>193</v>
      </c>
      <c r="FU60" s="164" t="s">
        <v>193</v>
      </c>
      <c r="FV60" s="164" t="s">
        <v>193</v>
      </c>
      <c r="FW60" s="164" t="s">
        <v>193</v>
      </c>
      <c r="FX60" s="164" t="s">
        <v>193</v>
      </c>
      <c r="FY60" s="164" t="s">
        <v>193</v>
      </c>
      <c r="FZ60" s="164" t="s">
        <v>193</v>
      </c>
      <c r="GA60" s="164" t="s">
        <v>193</v>
      </c>
      <c r="GB60" s="164" t="s">
        <v>193</v>
      </c>
      <c r="GC60" s="164" t="s">
        <v>193</v>
      </c>
      <c r="GD60" s="164" t="s">
        <v>193</v>
      </c>
      <c r="GE60" s="164" t="s">
        <v>193</v>
      </c>
      <c r="GF60" s="164" t="s">
        <v>193</v>
      </c>
      <c r="GG60" s="164" t="s">
        <v>193</v>
      </c>
      <c r="GH60" s="164" t="s">
        <v>193</v>
      </c>
      <c r="GI60" s="164" t="s">
        <v>193</v>
      </c>
      <c r="GJ60" s="164" t="s">
        <v>193</v>
      </c>
      <c r="GK60" s="164" t="s">
        <v>193</v>
      </c>
      <c r="GL60" s="164" t="s">
        <v>193</v>
      </c>
      <c r="GM60" s="164" t="s">
        <v>193</v>
      </c>
      <c r="GN60" s="164" t="s">
        <v>193</v>
      </c>
      <c r="GO60" s="164" t="s">
        <v>193</v>
      </c>
      <c r="GP60" s="164" t="s">
        <v>193</v>
      </c>
      <c r="GQ60" s="164" t="s">
        <v>193</v>
      </c>
      <c r="GR60" s="164" t="s">
        <v>193</v>
      </c>
      <c r="GS60" s="164" t="s">
        <v>193</v>
      </c>
      <c r="GT60" s="164" t="s">
        <v>193</v>
      </c>
      <c r="GU60" s="164" t="s">
        <v>193</v>
      </c>
      <c r="GV60" s="164" t="s">
        <v>193</v>
      </c>
      <c r="GW60" s="164" t="s">
        <v>193</v>
      </c>
      <c r="GX60" s="164" t="s">
        <v>193</v>
      </c>
      <c r="GY60" s="164" t="s">
        <v>193</v>
      </c>
      <c r="GZ60" s="164" t="s">
        <v>193</v>
      </c>
      <c r="HA60" s="164" t="s">
        <v>193</v>
      </c>
      <c r="HB60" s="164" t="s">
        <v>193</v>
      </c>
      <c r="HC60" s="164" t="s">
        <v>193</v>
      </c>
      <c r="HD60" s="164" t="s">
        <v>193</v>
      </c>
      <c r="HE60" s="164" t="s">
        <v>193</v>
      </c>
      <c r="HF60" s="164" t="s">
        <v>193</v>
      </c>
      <c r="HG60" s="164" t="s">
        <v>193</v>
      </c>
      <c r="HH60" s="164" t="s">
        <v>193</v>
      </c>
      <c r="HI60" s="164" t="s">
        <v>193</v>
      </c>
      <c r="HJ60" s="164" t="s">
        <v>193</v>
      </c>
      <c r="HK60" s="164" t="s">
        <v>193</v>
      </c>
      <c r="HL60" s="164" t="s">
        <v>193</v>
      </c>
      <c r="HM60" s="164" t="s">
        <v>193</v>
      </c>
      <c r="HN60" s="164" t="s">
        <v>193</v>
      </c>
      <c r="HO60" s="164" t="s">
        <v>193</v>
      </c>
      <c r="HP60" s="164" t="s">
        <v>193</v>
      </c>
      <c r="HQ60" s="164" t="s">
        <v>193</v>
      </c>
      <c r="HR60" s="164" t="s">
        <v>193</v>
      </c>
      <c r="HS60" s="164" t="s">
        <v>193</v>
      </c>
      <c r="HT60" s="164" t="s">
        <v>193</v>
      </c>
      <c r="HU60" s="164" t="s">
        <v>193</v>
      </c>
      <c r="HV60" s="164" t="s">
        <v>193</v>
      </c>
      <c r="HW60" s="164" t="s">
        <v>193</v>
      </c>
      <c r="HX60" s="164" t="s">
        <v>193</v>
      </c>
      <c r="HY60" s="164" t="s">
        <v>193</v>
      </c>
      <c r="HZ60" s="164" t="s">
        <v>193</v>
      </c>
      <c r="IA60" s="164" t="s">
        <v>193</v>
      </c>
      <c r="IB60" s="164" t="s">
        <v>193</v>
      </c>
      <c r="IC60" s="164" t="s">
        <v>109</v>
      </c>
      <c r="ID60" s="164" t="s">
        <v>193</v>
      </c>
      <c r="IE60" s="164" t="s">
        <v>512</v>
      </c>
      <c r="IF60" s="164" t="s">
        <v>193</v>
      </c>
      <c r="IG60" s="164" t="s">
        <v>3411</v>
      </c>
      <c r="IH60" s="164" t="s">
        <v>193</v>
      </c>
      <c r="II60" s="164" t="s">
        <v>716</v>
      </c>
      <c r="IJ60" s="164" t="s">
        <v>3412</v>
      </c>
      <c r="IK60" s="164" t="s">
        <v>3412</v>
      </c>
      <c r="IL60" s="164" t="s">
        <v>816</v>
      </c>
      <c r="IM60" s="164" t="s">
        <v>193</v>
      </c>
      <c r="IN60" s="164" t="s">
        <v>3287</v>
      </c>
      <c r="IO60" s="164" t="s">
        <v>804</v>
      </c>
      <c r="IP60" s="164" t="s">
        <v>805</v>
      </c>
      <c r="IQ60" s="164" t="s">
        <v>806</v>
      </c>
      <c r="IR60" s="164" t="s">
        <v>193</v>
      </c>
      <c r="IS60" s="164" t="s">
        <v>193</v>
      </c>
      <c r="IT60" s="164" t="s">
        <v>193</v>
      </c>
      <c r="IU60" s="164" t="s">
        <v>193</v>
      </c>
      <c r="IV60" s="164" t="s">
        <v>193</v>
      </c>
      <c r="IW60" s="164">
        <v>5</v>
      </c>
      <c r="IX60" s="164">
        <v>1</v>
      </c>
      <c r="IY60" s="164" t="s">
        <v>193</v>
      </c>
      <c r="IZ60" s="164" t="s">
        <v>156</v>
      </c>
      <c r="JA60" s="164">
        <v>1</v>
      </c>
      <c r="JB60" s="164" t="s">
        <v>114</v>
      </c>
      <c r="JC60" s="164" t="s">
        <v>717</v>
      </c>
      <c r="JD60" s="164" t="s">
        <v>109</v>
      </c>
      <c r="JE60" s="164" t="s">
        <v>517</v>
      </c>
      <c r="JF60" s="164">
        <v>0</v>
      </c>
      <c r="JG60" s="164">
        <v>0</v>
      </c>
      <c r="JH60" s="164">
        <v>0</v>
      </c>
      <c r="JI60" s="164">
        <v>1</v>
      </c>
      <c r="JJ60" s="164">
        <v>0</v>
      </c>
      <c r="JK60" s="164">
        <v>0</v>
      </c>
      <c r="JL60" s="164">
        <v>0</v>
      </c>
      <c r="JM60" s="164">
        <v>0</v>
      </c>
      <c r="JN60" s="164">
        <v>0</v>
      </c>
      <c r="JO60" s="164">
        <v>0</v>
      </c>
      <c r="JP60" s="164">
        <v>0</v>
      </c>
      <c r="JQ60" s="164" t="s">
        <v>193</v>
      </c>
      <c r="JR60" s="166"/>
      <c r="JS60" s="166"/>
      <c r="JT60" s="166"/>
      <c r="JU60" s="166"/>
      <c r="JV60" s="166"/>
      <c r="JW60" s="164" t="s">
        <v>193</v>
      </c>
      <c r="JX60" s="164" t="s">
        <v>193</v>
      </c>
      <c r="JY60" s="164">
        <v>188083048</v>
      </c>
      <c r="JZ60" s="164" t="s">
        <v>3771</v>
      </c>
      <c r="KA60" s="164" t="s">
        <v>3772</v>
      </c>
      <c r="KB60" s="164" t="s">
        <v>193</v>
      </c>
      <c r="KC60" s="164" t="s">
        <v>705</v>
      </c>
      <c r="KD60" s="164" t="s">
        <v>706</v>
      </c>
      <c r="KE60" s="164" t="s">
        <v>621</v>
      </c>
      <c r="KF60" s="164" t="s">
        <v>193</v>
      </c>
      <c r="KG60" s="164">
        <v>59</v>
      </c>
    </row>
    <row r="61" spans="1:293" x14ac:dyDescent="0.25">
      <c r="A61" s="164" t="s">
        <v>3773</v>
      </c>
      <c r="B61" s="164" t="s">
        <v>3774</v>
      </c>
      <c r="C61" s="164" t="s">
        <v>3548</v>
      </c>
      <c r="D61" s="164" t="s">
        <v>193</v>
      </c>
      <c r="E61" s="166"/>
      <c r="F61" s="164" t="s">
        <v>193</v>
      </c>
      <c r="G61" s="164" t="s">
        <v>193</v>
      </c>
      <c r="H61" s="164" t="s">
        <v>3548</v>
      </c>
      <c r="I61" s="164" t="s">
        <v>831</v>
      </c>
      <c r="J61" s="164" t="s">
        <v>193</v>
      </c>
      <c r="K61" s="164" t="s">
        <v>832</v>
      </c>
      <c r="L61" s="164" t="s">
        <v>831</v>
      </c>
      <c r="M61" s="164" t="s">
        <v>831</v>
      </c>
      <c r="N61" s="164" t="s">
        <v>3739</v>
      </c>
      <c r="O61" s="164" t="s">
        <v>193</v>
      </c>
      <c r="P61" s="164" t="s">
        <v>3740</v>
      </c>
      <c r="Q61" s="164" t="s">
        <v>3739</v>
      </c>
      <c r="R61" s="164" t="s">
        <v>3739</v>
      </c>
      <c r="S61" s="164" t="s">
        <v>176</v>
      </c>
      <c r="T61" s="164" t="s">
        <v>224</v>
      </c>
      <c r="U61" s="164" t="s">
        <v>212</v>
      </c>
      <c r="V61" s="164" t="s">
        <v>224</v>
      </c>
      <c r="W61" s="164" t="s">
        <v>246</v>
      </c>
      <c r="X61" s="164" t="s">
        <v>245</v>
      </c>
      <c r="Y61" s="164" t="s">
        <v>246</v>
      </c>
      <c r="Z61" s="164" t="s">
        <v>833</v>
      </c>
      <c r="AA61" s="164" t="s">
        <v>193</v>
      </c>
      <c r="AB61" s="164" t="s">
        <v>834</v>
      </c>
      <c r="AC61" s="164" t="s">
        <v>833</v>
      </c>
      <c r="AD61" s="164" t="s">
        <v>833</v>
      </c>
      <c r="AE61" s="164" t="s">
        <v>835</v>
      </c>
      <c r="AF61" s="164" t="s">
        <v>193</v>
      </c>
      <c r="AG61" s="164" t="s">
        <v>836</v>
      </c>
      <c r="AH61" s="164" t="s">
        <v>835</v>
      </c>
      <c r="AI61" s="164" t="s">
        <v>835</v>
      </c>
      <c r="AJ61" s="164" t="s">
        <v>494</v>
      </c>
      <c r="AK61" s="164" t="s">
        <v>495</v>
      </c>
      <c r="AL61" s="164" t="s">
        <v>109</v>
      </c>
      <c r="AM61" s="164" t="s">
        <v>193</v>
      </c>
      <c r="AN61" s="164" t="s">
        <v>109</v>
      </c>
      <c r="AO61" s="164" t="s">
        <v>193</v>
      </c>
      <c r="AP61" s="164" t="s">
        <v>496</v>
      </c>
      <c r="AQ61" s="166"/>
      <c r="AR61" s="166"/>
      <c r="AS61" s="164" t="s">
        <v>502</v>
      </c>
      <c r="AT61" s="164" t="s">
        <v>193</v>
      </c>
      <c r="AU61" s="164" t="s">
        <v>111</v>
      </c>
      <c r="AV61" s="164">
        <v>1</v>
      </c>
      <c r="AW61" s="164">
        <v>0</v>
      </c>
      <c r="AX61" s="164">
        <v>0</v>
      </c>
      <c r="AY61" s="164" t="s">
        <v>110</v>
      </c>
      <c r="AZ61" s="164" t="s">
        <v>503</v>
      </c>
      <c r="BA61" s="164" t="s">
        <v>112</v>
      </c>
      <c r="BB61" s="164">
        <v>1</v>
      </c>
      <c r="BC61" s="164">
        <v>0</v>
      </c>
      <c r="BD61" s="164">
        <v>0</v>
      </c>
      <c r="BE61" s="164">
        <v>0</v>
      </c>
      <c r="BF61" s="164">
        <v>0</v>
      </c>
      <c r="BG61" s="164">
        <v>0</v>
      </c>
      <c r="BH61" s="164">
        <v>0</v>
      </c>
      <c r="BI61" s="164">
        <v>0</v>
      </c>
      <c r="BJ61" s="164">
        <v>0</v>
      </c>
      <c r="BK61" s="164">
        <v>0</v>
      </c>
      <c r="BL61" s="164" t="s">
        <v>193</v>
      </c>
      <c r="BM61" s="164" t="s">
        <v>128</v>
      </c>
      <c r="BN61" s="164" t="s">
        <v>507</v>
      </c>
      <c r="BO61" s="164" t="s">
        <v>3683</v>
      </c>
      <c r="BP61" s="164">
        <v>0</v>
      </c>
      <c r="BQ61" s="164">
        <v>1</v>
      </c>
      <c r="BR61" s="164">
        <v>1</v>
      </c>
      <c r="BS61" s="164">
        <v>1</v>
      </c>
      <c r="BT61" s="164">
        <v>0</v>
      </c>
      <c r="BU61" s="164">
        <v>0</v>
      </c>
      <c r="BV61" s="164">
        <v>0</v>
      </c>
      <c r="BW61" s="164">
        <v>0</v>
      </c>
      <c r="BX61" s="164" t="s">
        <v>114</v>
      </c>
      <c r="BY61" s="164" t="s">
        <v>193</v>
      </c>
      <c r="BZ61" s="164" t="s">
        <v>193</v>
      </c>
      <c r="CA61" s="164" t="s">
        <v>193</v>
      </c>
      <c r="CB61" s="164" t="s">
        <v>193</v>
      </c>
      <c r="CC61" s="164" t="s">
        <v>193</v>
      </c>
      <c r="CD61" s="164" t="s">
        <v>193</v>
      </c>
      <c r="CE61" s="164" t="s">
        <v>193</v>
      </c>
      <c r="CF61" s="164" t="s">
        <v>193</v>
      </c>
      <c r="CG61" s="164" t="s">
        <v>193</v>
      </c>
      <c r="CH61" s="164" t="s">
        <v>193</v>
      </c>
      <c r="CI61" s="164" t="s">
        <v>193</v>
      </c>
      <c r="CJ61" s="164" t="s">
        <v>193</v>
      </c>
      <c r="CK61" s="164" t="s">
        <v>193</v>
      </c>
      <c r="CL61" s="164" t="s">
        <v>193</v>
      </c>
      <c r="CM61" s="164" t="s">
        <v>193</v>
      </c>
      <c r="CN61" s="164" t="s">
        <v>193</v>
      </c>
      <c r="CO61" s="164" t="s">
        <v>193</v>
      </c>
      <c r="CP61" s="164" t="s">
        <v>193</v>
      </c>
      <c r="CQ61" s="164" t="s">
        <v>193</v>
      </c>
      <c r="CR61" s="164" t="s">
        <v>193</v>
      </c>
      <c r="CS61" s="164" t="s">
        <v>193</v>
      </c>
      <c r="CT61" s="164" t="s">
        <v>193</v>
      </c>
      <c r="CU61" s="164" t="s">
        <v>193</v>
      </c>
      <c r="CV61" s="164" t="s">
        <v>193</v>
      </c>
      <c r="CW61" s="164" t="s">
        <v>193</v>
      </c>
      <c r="CX61" s="164" t="s">
        <v>193</v>
      </c>
      <c r="CY61" s="164" t="s">
        <v>193</v>
      </c>
      <c r="CZ61" s="164" t="s">
        <v>193</v>
      </c>
      <c r="DA61" s="164" t="s">
        <v>193</v>
      </c>
      <c r="DB61" s="164" t="s">
        <v>193</v>
      </c>
      <c r="DC61" s="164" t="s">
        <v>114</v>
      </c>
      <c r="DD61" s="164" t="s">
        <v>193</v>
      </c>
      <c r="DE61" s="164" t="s">
        <v>193</v>
      </c>
      <c r="DF61" s="164" t="s">
        <v>193</v>
      </c>
      <c r="DG61" s="164" t="s">
        <v>193</v>
      </c>
      <c r="DH61" s="164" t="s">
        <v>193</v>
      </c>
      <c r="DI61" s="164" t="s">
        <v>193</v>
      </c>
      <c r="DJ61" s="164" t="s">
        <v>193</v>
      </c>
      <c r="DK61" s="164" t="s">
        <v>193</v>
      </c>
      <c r="DL61" s="164" t="s">
        <v>193</v>
      </c>
      <c r="DM61" s="164" t="s">
        <v>193</v>
      </c>
      <c r="DN61" s="164" t="s">
        <v>193</v>
      </c>
      <c r="DO61" s="164" t="s">
        <v>193</v>
      </c>
      <c r="DP61" s="164" t="s">
        <v>193</v>
      </c>
      <c r="DQ61" s="164" t="s">
        <v>193</v>
      </c>
      <c r="DR61" s="164" t="s">
        <v>193</v>
      </c>
      <c r="DS61" s="164" t="s">
        <v>193</v>
      </c>
      <c r="DT61" s="164" t="s">
        <v>193</v>
      </c>
      <c r="DU61" s="164" t="s">
        <v>193</v>
      </c>
      <c r="DV61" s="164" t="s">
        <v>193</v>
      </c>
      <c r="DW61" s="164" t="s">
        <v>193</v>
      </c>
      <c r="DX61" s="164" t="s">
        <v>193</v>
      </c>
      <c r="DY61" s="164" t="s">
        <v>193</v>
      </c>
      <c r="DZ61" s="164" t="s">
        <v>193</v>
      </c>
      <c r="EA61" s="164" t="s">
        <v>193</v>
      </c>
      <c r="EB61" s="164" t="s">
        <v>193</v>
      </c>
      <c r="EC61" s="164" t="s">
        <v>109</v>
      </c>
      <c r="ED61" s="164" t="s">
        <v>109</v>
      </c>
      <c r="EE61" s="164" t="s">
        <v>109</v>
      </c>
      <c r="EF61" s="164" t="s">
        <v>176</v>
      </c>
      <c r="EG61" s="164" t="s">
        <v>797</v>
      </c>
      <c r="EH61" s="164" t="s">
        <v>178</v>
      </c>
      <c r="EI61" s="164" t="s">
        <v>793</v>
      </c>
      <c r="EJ61" s="164" t="s">
        <v>193</v>
      </c>
      <c r="EK61" s="164" t="s">
        <v>193</v>
      </c>
      <c r="EL61" s="164" t="s">
        <v>193</v>
      </c>
      <c r="EM61" s="164" t="s">
        <v>193</v>
      </c>
      <c r="EN61" s="164" t="s">
        <v>193</v>
      </c>
      <c r="EO61" s="164" t="s">
        <v>193</v>
      </c>
      <c r="EP61" s="164" t="s">
        <v>193</v>
      </c>
      <c r="EQ61" s="164" t="s">
        <v>193</v>
      </c>
      <c r="ER61" s="164" t="s">
        <v>193</v>
      </c>
      <c r="ES61" s="164" t="s">
        <v>193</v>
      </c>
      <c r="ET61" s="164" t="s">
        <v>193</v>
      </c>
      <c r="EU61" s="164" t="s">
        <v>193</v>
      </c>
      <c r="EV61" s="164" t="s">
        <v>193</v>
      </c>
      <c r="EW61" s="164" t="s">
        <v>193</v>
      </c>
      <c r="EX61" s="164" t="s">
        <v>193</v>
      </c>
      <c r="EY61" s="164" t="s">
        <v>193</v>
      </c>
      <c r="EZ61" s="164" t="s">
        <v>193</v>
      </c>
      <c r="FA61" s="164" t="s">
        <v>193</v>
      </c>
      <c r="FB61" s="164" t="s">
        <v>193</v>
      </c>
      <c r="FC61" s="164" t="s">
        <v>193</v>
      </c>
      <c r="FD61" s="164" t="s">
        <v>193</v>
      </c>
      <c r="FE61" s="164" t="s">
        <v>193</v>
      </c>
      <c r="FF61" s="164" t="s">
        <v>193</v>
      </c>
      <c r="FG61" s="164" t="s">
        <v>193</v>
      </c>
      <c r="FH61" s="164" t="s">
        <v>193</v>
      </c>
      <c r="FI61" s="164" t="s">
        <v>193</v>
      </c>
      <c r="FJ61" s="164" t="s">
        <v>193</v>
      </c>
      <c r="FK61" s="164" t="s">
        <v>193</v>
      </c>
      <c r="FL61" s="164" t="s">
        <v>193</v>
      </c>
      <c r="FM61" s="164" t="s">
        <v>193</v>
      </c>
      <c r="FN61" s="164" t="s">
        <v>193</v>
      </c>
      <c r="FO61" s="164" t="s">
        <v>193</v>
      </c>
      <c r="FP61" s="164" t="s">
        <v>193</v>
      </c>
      <c r="FQ61" s="164" t="s">
        <v>193</v>
      </c>
      <c r="FR61" s="164" t="s">
        <v>193</v>
      </c>
      <c r="FS61" s="164" t="s">
        <v>193</v>
      </c>
      <c r="FT61" s="164" t="s">
        <v>193</v>
      </c>
      <c r="FU61" s="164" t="s">
        <v>193</v>
      </c>
      <c r="FV61" s="164" t="s">
        <v>193</v>
      </c>
      <c r="FW61" s="164" t="s">
        <v>193</v>
      </c>
      <c r="FX61" s="164" t="s">
        <v>193</v>
      </c>
      <c r="FY61" s="164" t="s">
        <v>193</v>
      </c>
      <c r="FZ61" s="164" t="s">
        <v>193</v>
      </c>
      <c r="GA61" s="164" t="s">
        <v>193</v>
      </c>
      <c r="GB61" s="164" t="s">
        <v>193</v>
      </c>
      <c r="GC61" s="164" t="s">
        <v>193</v>
      </c>
      <c r="GD61" s="164" t="s">
        <v>193</v>
      </c>
      <c r="GE61" s="164" t="s">
        <v>193</v>
      </c>
      <c r="GF61" s="164" t="s">
        <v>193</v>
      </c>
      <c r="GG61" s="164" t="s">
        <v>193</v>
      </c>
      <c r="GH61" s="164" t="s">
        <v>193</v>
      </c>
      <c r="GI61" s="164" t="s">
        <v>193</v>
      </c>
      <c r="GJ61" s="164" t="s">
        <v>193</v>
      </c>
      <c r="GK61" s="164" t="s">
        <v>193</v>
      </c>
      <c r="GL61" s="164" t="s">
        <v>193</v>
      </c>
      <c r="GM61" s="164" t="s">
        <v>193</v>
      </c>
      <c r="GN61" s="164" t="s">
        <v>193</v>
      </c>
      <c r="GO61" s="164" t="s">
        <v>193</v>
      </c>
      <c r="GP61" s="164" t="s">
        <v>193</v>
      </c>
      <c r="GQ61" s="164" t="s">
        <v>193</v>
      </c>
      <c r="GR61" s="164" t="s">
        <v>193</v>
      </c>
      <c r="GS61" s="164" t="s">
        <v>193</v>
      </c>
      <c r="GT61" s="164" t="s">
        <v>193</v>
      </c>
      <c r="GU61" s="164" t="s">
        <v>193</v>
      </c>
      <c r="GV61" s="164" t="s">
        <v>193</v>
      </c>
      <c r="GW61" s="164" t="s">
        <v>193</v>
      </c>
      <c r="GX61" s="164" t="s">
        <v>193</v>
      </c>
      <c r="GY61" s="164" t="s">
        <v>193</v>
      </c>
      <c r="GZ61" s="164" t="s">
        <v>193</v>
      </c>
      <c r="HA61" s="164" t="s">
        <v>193</v>
      </c>
      <c r="HB61" s="164" t="s">
        <v>193</v>
      </c>
      <c r="HC61" s="164" t="s">
        <v>193</v>
      </c>
      <c r="HD61" s="164" t="s">
        <v>193</v>
      </c>
      <c r="HE61" s="164" t="s">
        <v>193</v>
      </c>
      <c r="HF61" s="164" t="s">
        <v>193</v>
      </c>
      <c r="HG61" s="164" t="s">
        <v>193</v>
      </c>
      <c r="HH61" s="164" t="s">
        <v>193</v>
      </c>
      <c r="HI61" s="164" t="s">
        <v>193</v>
      </c>
      <c r="HJ61" s="164" t="s">
        <v>193</v>
      </c>
      <c r="HK61" s="164" t="s">
        <v>193</v>
      </c>
      <c r="HL61" s="164" t="s">
        <v>193</v>
      </c>
      <c r="HM61" s="164" t="s">
        <v>193</v>
      </c>
      <c r="HN61" s="164" t="s">
        <v>193</v>
      </c>
      <c r="HO61" s="164" t="s">
        <v>193</v>
      </c>
      <c r="HP61" s="164" t="s">
        <v>193</v>
      </c>
      <c r="HQ61" s="164" t="s">
        <v>193</v>
      </c>
      <c r="HR61" s="164" t="s">
        <v>193</v>
      </c>
      <c r="HS61" s="164" t="s">
        <v>193</v>
      </c>
      <c r="HT61" s="164" t="s">
        <v>193</v>
      </c>
      <c r="HU61" s="164" t="s">
        <v>193</v>
      </c>
      <c r="HV61" s="164" t="s">
        <v>193</v>
      </c>
      <c r="HW61" s="164" t="s">
        <v>193</v>
      </c>
      <c r="HX61" s="164" t="s">
        <v>193</v>
      </c>
      <c r="HY61" s="164" t="s">
        <v>193</v>
      </c>
      <c r="HZ61" s="164" t="s">
        <v>193</v>
      </c>
      <c r="IA61" s="164" t="s">
        <v>193</v>
      </c>
      <c r="IB61" s="164" t="s">
        <v>193</v>
      </c>
      <c r="IC61" s="164" t="s">
        <v>193</v>
      </c>
      <c r="ID61" s="164" t="s">
        <v>193</v>
      </c>
      <c r="IE61" s="164" t="s">
        <v>193</v>
      </c>
      <c r="IF61" s="164" t="s">
        <v>193</v>
      </c>
      <c r="IG61" s="164" t="s">
        <v>193</v>
      </c>
      <c r="IH61" s="164" t="s">
        <v>193</v>
      </c>
      <c r="II61" s="164" t="s">
        <v>193</v>
      </c>
      <c r="IJ61" s="164" t="s">
        <v>193</v>
      </c>
      <c r="IK61" s="164" t="s">
        <v>193</v>
      </c>
      <c r="IL61" s="164" t="s">
        <v>193</v>
      </c>
      <c r="IM61" s="164" t="s">
        <v>193</v>
      </c>
      <c r="IN61" s="164" t="s">
        <v>193</v>
      </c>
      <c r="IO61" s="164" t="s">
        <v>193</v>
      </c>
      <c r="IP61" s="164" t="s">
        <v>193</v>
      </c>
      <c r="IQ61" s="164" t="s">
        <v>193</v>
      </c>
      <c r="IR61" s="164" t="s">
        <v>193</v>
      </c>
      <c r="IS61" s="164" t="s">
        <v>193</v>
      </c>
      <c r="IT61" s="164" t="s">
        <v>193</v>
      </c>
      <c r="IU61" s="164" t="s">
        <v>193</v>
      </c>
      <c r="IV61" s="164" t="s">
        <v>193</v>
      </c>
      <c r="IW61" s="164" t="s">
        <v>193</v>
      </c>
      <c r="IX61" s="164" t="s">
        <v>193</v>
      </c>
      <c r="IY61" s="164" t="s">
        <v>193</v>
      </c>
      <c r="IZ61" s="164" t="s">
        <v>193</v>
      </c>
      <c r="JA61" s="164" t="s">
        <v>193</v>
      </c>
      <c r="JB61" s="164" t="s">
        <v>193</v>
      </c>
      <c r="JC61" s="164" t="s">
        <v>193</v>
      </c>
      <c r="JD61" s="164" t="s">
        <v>193</v>
      </c>
      <c r="JE61" s="164" t="s">
        <v>193</v>
      </c>
      <c r="JF61" s="164" t="s">
        <v>193</v>
      </c>
      <c r="JG61" s="164" t="s">
        <v>193</v>
      </c>
      <c r="JH61" s="164" t="s">
        <v>193</v>
      </c>
      <c r="JI61" s="164" t="s">
        <v>193</v>
      </c>
      <c r="JJ61" s="164" t="s">
        <v>193</v>
      </c>
      <c r="JK61" s="164" t="s">
        <v>193</v>
      </c>
      <c r="JL61" s="164" t="s">
        <v>193</v>
      </c>
      <c r="JM61" s="164" t="s">
        <v>193</v>
      </c>
      <c r="JN61" s="164" t="s">
        <v>193</v>
      </c>
      <c r="JO61" s="164" t="s">
        <v>193</v>
      </c>
      <c r="JP61" s="164" t="s">
        <v>193</v>
      </c>
      <c r="JQ61" s="164" t="s">
        <v>193</v>
      </c>
      <c r="JR61" s="166"/>
      <c r="JS61" s="166"/>
      <c r="JT61" s="166"/>
      <c r="JU61" s="166"/>
      <c r="JV61" s="166"/>
      <c r="JW61" s="164" t="s">
        <v>193</v>
      </c>
      <c r="JX61" s="164" t="s">
        <v>193</v>
      </c>
      <c r="JY61" s="164">
        <v>188083052</v>
      </c>
      <c r="JZ61" s="164" t="s">
        <v>3775</v>
      </c>
      <c r="KA61" s="164" t="s">
        <v>3776</v>
      </c>
      <c r="KB61" s="164" t="s">
        <v>193</v>
      </c>
      <c r="KC61" s="164" t="s">
        <v>705</v>
      </c>
      <c r="KD61" s="164" t="s">
        <v>706</v>
      </c>
      <c r="KE61" s="164" t="s">
        <v>621</v>
      </c>
      <c r="KF61" s="164" t="s">
        <v>193</v>
      </c>
      <c r="KG61" s="164">
        <v>60</v>
      </c>
    </row>
    <row r="62" spans="1:293" x14ac:dyDescent="0.25">
      <c r="A62" s="164" t="s">
        <v>3777</v>
      </c>
      <c r="B62" s="164" t="s">
        <v>3778</v>
      </c>
      <c r="C62" s="164" t="s">
        <v>3548</v>
      </c>
      <c r="D62" s="164" t="s">
        <v>193</v>
      </c>
      <c r="E62" s="166"/>
      <c r="F62" s="164" t="s">
        <v>193</v>
      </c>
      <c r="G62" s="164" t="s">
        <v>193</v>
      </c>
      <c r="H62" s="164" t="s">
        <v>3548</v>
      </c>
      <c r="I62" s="164" t="s">
        <v>831</v>
      </c>
      <c r="J62" s="164" t="s">
        <v>193</v>
      </c>
      <c r="K62" s="164" t="s">
        <v>832</v>
      </c>
      <c r="L62" s="164" t="s">
        <v>831</v>
      </c>
      <c r="M62" s="164" t="s">
        <v>831</v>
      </c>
      <c r="N62" s="164" t="s">
        <v>3739</v>
      </c>
      <c r="O62" s="164" t="s">
        <v>193</v>
      </c>
      <c r="P62" s="164" t="s">
        <v>3740</v>
      </c>
      <c r="Q62" s="164" t="s">
        <v>3739</v>
      </c>
      <c r="R62" s="164" t="s">
        <v>3739</v>
      </c>
      <c r="S62" s="164" t="s">
        <v>176</v>
      </c>
      <c r="T62" s="164" t="s">
        <v>224</v>
      </c>
      <c r="U62" s="164" t="s">
        <v>212</v>
      </c>
      <c r="V62" s="164" t="s">
        <v>224</v>
      </c>
      <c r="W62" s="164" t="s">
        <v>246</v>
      </c>
      <c r="X62" s="164" t="s">
        <v>245</v>
      </c>
      <c r="Y62" s="164" t="s">
        <v>246</v>
      </c>
      <c r="Z62" s="164" t="s">
        <v>833</v>
      </c>
      <c r="AA62" s="164" t="s">
        <v>193</v>
      </c>
      <c r="AB62" s="164" t="s">
        <v>834</v>
      </c>
      <c r="AC62" s="164" t="s">
        <v>833</v>
      </c>
      <c r="AD62" s="164" t="s">
        <v>833</v>
      </c>
      <c r="AE62" s="164" t="s">
        <v>835</v>
      </c>
      <c r="AF62" s="164" t="s">
        <v>193</v>
      </c>
      <c r="AG62" s="164" t="s">
        <v>836</v>
      </c>
      <c r="AH62" s="164" t="s">
        <v>835</v>
      </c>
      <c r="AI62" s="164" t="s">
        <v>835</v>
      </c>
      <c r="AJ62" s="164" t="s">
        <v>494</v>
      </c>
      <c r="AK62" s="164" t="s">
        <v>511</v>
      </c>
      <c r="AL62" s="164" t="s">
        <v>109</v>
      </c>
      <c r="AM62" s="164" t="s">
        <v>193</v>
      </c>
      <c r="AN62" s="164" t="s">
        <v>109</v>
      </c>
      <c r="AO62" s="164" t="s">
        <v>193</v>
      </c>
      <c r="AP62" s="164" t="s">
        <v>496</v>
      </c>
      <c r="AQ62" s="166"/>
      <c r="AR62" s="166"/>
      <c r="AS62" s="164" t="s">
        <v>193</v>
      </c>
      <c r="AT62" s="164" t="s">
        <v>193</v>
      </c>
      <c r="AU62" s="164" t="s">
        <v>193</v>
      </c>
      <c r="AV62" s="164" t="s">
        <v>193</v>
      </c>
      <c r="AW62" s="164" t="s">
        <v>193</v>
      </c>
      <c r="AX62" s="164" t="s">
        <v>193</v>
      </c>
      <c r="AY62" s="164" t="s">
        <v>193</v>
      </c>
      <c r="AZ62" s="164" t="s">
        <v>193</v>
      </c>
      <c r="BA62" s="164" t="s">
        <v>193</v>
      </c>
      <c r="BB62" s="164" t="s">
        <v>193</v>
      </c>
      <c r="BC62" s="164" t="s">
        <v>193</v>
      </c>
      <c r="BD62" s="164" t="s">
        <v>193</v>
      </c>
      <c r="BE62" s="164" t="s">
        <v>193</v>
      </c>
      <c r="BF62" s="164" t="s">
        <v>193</v>
      </c>
      <c r="BG62" s="164" t="s">
        <v>193</v>
      </c>
      <c r="BH62" s="164" t="s">
        <v>193</v>
      </c>
      <c r="BI62" s="164" t="s">
        <v>193</v>
      </c>
      <c r="BJ62" s="164" t="s">
        <v>193</v>
      </c>
      <c r="BK62" s="164" t="s">
        <v>193</v>
      </c>
      <c r="BL62" s="164" t="s">
        <v>193</v>
      </c>
      <c r="BM62" s="164" t="s">
        <v>193</v>
      </c>
      <c r="BN62" s="164" t="s">
        <v>193</v>
      </c>
      <c r="BO62" s="164" t="s">
        <v>193</v>
      </c>
      <c r="BP62" s="164" t="s">
        <v>193</v>
      </c>
      <c r="BQ62" s="164" t="s">
        <v>193</v>
      </c>
      <c r="BR62" s="164" t="s">
        <v>193</v>
      </c>
      <c r="BS62" s="164" t="s">
        <v>193</v>
      </c>
      <c r="BT62" s="164" t="s">
        <v>193</v>
      </c>
      <c r="BU62" s="164" t="s">
        <v>193</v>
      </c>
      <c r="BV62" s="164" t="s">
        <v>193</v>
      </c>
      <c r="BW62" s="164" t="s">
        <v>193</v>
      </c>
      <c r="BX62" s="164" t="s">
        <v>193</v>
      </c>
      <c r="BY62" s="164" t="s">
        <v>193</v>
      </c>
      <c r="BZ62" s="164" t="s">
        <v>193</v>
      </c>
      <c r="CA62" s="164" t="s">
        <v>193</v>
      </c>
      <c r="CB62" s="164" t="s">
        <v>193</v>
      </c>
      <c r="CC62" s="164" t="s">
        <v>193</v>
      </c>
      <c r="CD62" s="164" t="s">
        <v>193</v>
      </c>
      <c r="CE62" s="164" t="s">
        <v>193</v>
      </c>
      <c r="CF62" s="164" t="s">
        <v>193</v>
      </c>
      <c r="CG62" s="164" t="s">
        <v>193</v>
      </c>
      <c r="CH62" s="164" t="s">
        <v>193</v>
      </c>
      <c r="CI62" s="164" t="s">
        <v>193</v>
      </c>
      <c r="CJ62" s="164" t="s">
        <v>193</v>
      </c>
      <c r="CK62" s="164" t="s">
        <v>193</v>
      </c>
      <c r="CL62" s="164" t="s">
        <v>193</v>
      </c>
      <c r="CM62" s="164" t="s">
        <v>193</v>
      </c>
      <c r="CN62" s="164" t="s">
        <v>193</v>
      </c>
      <c r="CO62" s="164" t="s">
        <v>193</v>
      </c>
      <c r="CP62" s="164" t="s">
        <v>193</v>
      </c>
      <c r="CQ62" s="164" t="s">
        <v>193</v>
      </c>
      <c r="CR62" s="164" t="s">
        <v>193</v>
      </c>
      <c r="CS62" s="164" t="s">
        <v>193</v>
      </c>
      <c r="CT62" s="164" t="s">
        <v>193</v>
      </c>
      <c r="CU62" s="164" t="s">
        <v>193</v>
      </c>
      <c r="CV62" s="164" t="s">
        <v>193</v>
      </c>
      <c r="CW62" s="164" t="s">
        <v>193</v>
      </c>
      <c r="CX62" s="164" t="s">
        <v>193</v>
      </c>
      <c r="CY62" s="164" t="s">
        <v>193</v>
      </c>
      <c r="CZ62" s="164" t="s">
        <v>193</v>
      </c>
      <c r="DA62" s="164" t="s">
        <v>193</v>
      </c>
      <c r="DB62" s="164" t="s">
        <v>193</v>
      </c>
      <c r="DC62" s="164" t="s">
        <v>193</v>
      </c>
      <c r="DD62" s="164" t="s">
        <v>193</v>
      </c>
      <c r="DE62" s="164" t="s">
        <v>193</v>
      </c>
      <c r="DF62" s="164" t="s">
        <v>193</v>
      </c>
      <c r="DG62" s="164" t="s">
        <v>193</v>
      </c>
      <c r="DH62" s="164" t="s">
        <v>193</v>
      </c>
      <c r="DI62" s="164" t="s">
        <v>193</v>
      </c>
      <c r="DJ62" s="164" t="s">
        <v>193</v>
      </c>
      <c r="DK62" s="164" t="s">
        <v>193</v>
      </c>
      <c r="DL62" s="164" t="s">
        <v>193</v>
      </c>
      <c r="DM62" s="164" t="s">
        <v>193</v>
      </c>
      <c r="DN62" s="164" t="s">
        <v>193</v>
      </c>
      <c r="DO62" s="164" t="s">
        <v>193</v>
      </c>
      <c r="DP62" s="164" t="s">
        <v>193</v>
      </c>
      <c r="DQ62" s="164" t="s">
        <v>193</v>
      </c>
      <c r="DR62" s="164" t="s">
        <v>193</v>
      </c>
      <c r="DS62" s="164" t="s">
        <v>193</v>
      </c>
      <c r="DT62" s="164" t="s">
        <v>193</v>
      </c>
      <c r="DU62" s="164" t="s">
        <v>193</v>
      </c>
      <c r="DV62" s="164" t="s">
        <v>193</v>
      </c>
      <c r="DW62" s="164" t="s">
        <v>193</v>
      </c>
      <c r="DX62" s="164" t="s">
        <v>193</v>
      </c>
      <c r="DY62" s="164" t="s">
        <v>193</v>
      </c>
      <c r="DZ62" s="164" t="s">
        <v>193</v>
      </c>
      <c r="EA62" s="164" t="s">
        <v>193</v>
      </c>
      <c r="EB62" s="164" t="s">
        <v>193</v>
      </c>
      <c r="EC62" s="164" t="s">
        <v>193</v>
      </c>
      <c r="ED62" s="164" t="s">
        <v>193</v>
      </c>
      <c r="EE62" s="164" t="s">
        <v>193</v>
      </c>
      <c r="EF62" s="164" t="s">
        <v>193</v>
      </c>
      <c r="EG62" s="164" t="s">
        <v>193</v>
      </c>
      <c r="EH62" s="164" t="s">
        <v>193</v>
      </c>
      <c r="EI62" s="164" t="s">
        <v>193</v>
      </c>
      <c r="EJ62" s="164" t="s">
        <v>193</v>
      </c>
      <c r="EK62" s="164" t="s">
        <v>193</v>
      </c>
      <c r="EL62" s="164" t="s">
        <v>193</v>
      </c>
      <c r="EM62" s="164" t="s">
        <v>193</v>
      </c>
      <c r="EN62" s="164" t="s">
        <v>193</v>
      </c>
      <c r="EO62" s="164" t="s">
        <v>193</v>
      </c>
      <c r="EP62" s="164" t="s">
        <v>193</v>
      </c>
      <c r="EQ62" s="164" t="s">
        <v>193</v>
      </c>
      <c r="ER62" s="164" t="s">
        <v>193</v>
      </c>
      <c r="ES62" s="164" t="s">
        <v>193</v>
      </c>
      <c r="ET62" s="164" t="s">
        <v>193</v>
      </c>
      <c r="EU62" s="164" t="s">
        <v>193</v>
      </c>
      <c r="EV62" s="164" t="s">
        <v>193</v>
      </c>
      <c r="EW62" s="164" t="s">
        <v>193</v>
      </c>
      <c r="EX62" s="164" t="s">
        <v>193</v>
      </c>
      <c r="EY62" s="164" t="s">
        <v>193</v>
      </c>
      <c r="EZ62" s="164" t="s">
        <v>193</v>
      </c>
      <c r="FA62" s="164" t="s">
        <v>193</v>
      </c>
      <c r="FB62" s="164" t="s">
        <v>193</v>
      </c>
      <c r="FC62" s="164" t="s">
        <v>193</v>
      </c>
      <c r="FD62" s="164" t="s">
        <v>193</v>
      </c>
      <c r="FE62" s="164" t="s">
        <v>193</v>
      </c>
      <c r="FF62" s="164" t="s">
        <v>193</v>
      </c>
      <c r="FG62" s="164" t="s">
        <v>193</v>
      </c>
      <c r="FH62" s="164" t="s">
        <v>193</v>
      </c>
      <c r="FI62" s="164" t="s">
        <v>193</v>
      </c>
      <c r="FJ62" s="164" t="s">
        <v>193</v>
      </c>
      <c r="FK62" s="164" t="s">
        <v>193</v>
      </c>
      <c r="FL62" s="164" t="s">
        <v>193</v>
      </c>
      <c r="FM62" s="164" t="s">
        <v>193</v>
      </c>
      <c r="FN62" s="164" t="s">
        <v>193</v>
      </c>
      <c r="FO62" s="164" t="s">
        <v>193</v>
      </c>
      <c r="FP62" s="164" t="s">
        <v>193</v>
      </c>
      <c r="FQ62" s="164" t="s">
        <v>193</v>
      </c>
      <c r="FR62" s="164" t="s">
        <v>193</v>
      </c>
      <c r="FS62" s="164" t="s">
        <v>193</v>
      </c>
      <c r="FT62" s="164" t="s">
        <v>193</v>
      </c>
      <c r="FU62" s="164" t="s">
        <v>193</v>
      </c>
      <c r="FV62" s="164" t="s">
        <v>193</v>
      </c>
      <c r="FW62" s="164" t="s">
        <v>193</v>
      </c>
      <c r="FX62" s="164" t="s">
        <v>193</v>
      </c>
      <c r="FY62" s="164" t="s">
        <v>193</v>
      </c>
      <c r="FZ62" s="164" t="s">
        <v>193</v>
      </c>
      <c r="GA62" s="164" t="s">
        <v>193</v>
      </c>
      <c r="GB62" s="164" t="s">
        <v>193</v>
      </c>
      <c r="GC62" s="164" t="s">
        <v>193</v>
      </c>
      <c r="GD62" s="164" t="s">
        <v>193</v>
      </c>
      <c r="GE62" s="164" t="s">
        <v>193</v>
      </c>
      <c r="GF62" s="164" t="s">
        <v>193</v>
      </c>
      <c r="GG62" s="164" t="s">
        <v>193</v>
      </c>
      <c r="GH62" s="164" t="s">
        <v>193</v>
      </c>
      <c r="GI62" s="164" t="s">
        <v>193</v>
      </c>
      <c r="GJ62" s="164" t="s">
        <v>193</v>
      </c>
      <c r="GK62" s="164" t="s">
        <v>193</v>
      </c>
      <c r="GL62" s="164" t="s">
        <v>193</v>
      </c>
      <c r="GM62" s="164" t="s">
        <v>193</v>
      </c>
      <c r="GN62" s="164" t="s">
        <v>193</v>
      </c>
      <c r="GO62" s="164" t="s">
        <v>193</v>
      </c>
      <c r="GP62" s="164" t="s">
        <v>193</v>
      </c>
      <c r="GQ62" s="164" t="s">
        <v>193</v>
      </c>
      <c r="GR62" s="164" t="s">
        <v>193</v>
      </c>
      <c r="GS62" s="164" t="s">
        <v>193</v>
      </c>
      <c r="GT62" s="164" t="s">
        <v>193</v>
      </c>
      <c r="GU62" s="164" t="s">
        <v>193</v>
      </c>
      <c r="GV62" s="164" t="s">
        <v>193</v>
      </c>
      <c r="GW62" s="164" t="s">
        <v>193</v>
      </c>
      <c r="GX62" s="164" t="s">
        <v>193</v>
      </c>
      <c r="GY62" s="164" t="s">
        <v>193</v>
      </c>
      <c r="GZ62" s="164" t="s">
        <v>193</v>
      </c>
      <c r="HA62" s="164" t="s">
        <v>193</v>
      </c>
      <c r="HB62" s="164" t="s">
        <v>193</v>
      </c>
      <c r="HC62" s="164" t="s">
        <v>193</v>
      </c>
      <c r="HD62" s="164" t="s">
        <v>193</v>
      </c>
      <c r="HE62" s="164" t="s">
        <v>193</v>
      </c>
      <c r="HF62" s="164" t="s">
        <v>193</v>
      </c>
      <c r="HG62" s="164" t="s">
        <v>193</v>
      </c>
      <c r="HH62" s="164" t="s">
        <v>193</v>
      </c>
      <c r="HI62" s="164" t="s">
        <v>193</v>
      </c>
      <c r="HJ62" s="164" t="s">
        <v>193</v>
      </c>
      <c r="HK62" s="164" t="s">
        <v>193</v>
      </c>
      <c r="HL62" s="164" t="s">
        <v>193</v>
      </c>
      <c r="HM62" s="164" t="s">
        <v>193</v>
      </c>
      <c r="HN62" s="164" t="s">
        <v>193</v>
      </c>
      <c r="HO62" s="164" t="s">
        <v>193</v>
      </c>
      <c r="HP62" s="164" t="s">
        <v>193</v>
      </c>
      <c r="HQ62" s="164" t="s">
        <v>193</v>
      </c>
      <c r="HR62" s="164" t="s">
        <v>193</v>
      </c>
      <c r="HS62" s="164" t="s">
        <v>193</v>
      </c>
      <c r="HT62" s="164" t="s">
        <v>193</v>
      </c>
      <c r="HU62" s="164" t="s">
        <v>193</v>
      </c>
      <c r="HV62" s="164" t="s">
        <v>193</v>
      </c>
      <c r="HW62" s="164" t="s">
        <v>193</v>
      </c>
      <c r="HX62" s="164" t="s">
        <v>193</v>
      </c>
      <c r="HY62" s="164" t="s">
        <v>193</v>
      </c>
      <c r="HZ62" s="164" t="s">
        <v>193</v>
      </c>
      <c r="IA62" s="164" t="s">
        <v>193</v>
      </c>
      <c r="IB62" s="164" t="s">
        <v>193</v>
      </c>
      <c r="IC62" s="164" t="s">
        <v>109</v>
      </c>
      <c r="ID62" s="164" t="s">
        <v>193</v>
      </c>
      <c r="IE62" s="164" t="s">
        <v>512</v>
      </c>
      <c r="IF62" s="164" t="s">
        <v>193</v>
      </c>
      <c r="IG62" s="164" t="s">
        <v>3295</v>
      </c>
      <c r="IH62" s="164" t="s">
        <v>193</v>
      </c>
      <c r="II62" s="164" t="s">
        <v>526</v>
      </c>
      <c r="IJ62" s="164" t="s">
        <v>3296</v>
      </c>
      <c r="IK62" s="164" t="s">
        <v>3296</v>
      </c>
      <c r="IL62" s="164" t="s">
        <v>816</v>
      </c>
      <c r="IM62" s="164" t="s">
        <v>193</v>
      </c>
      <c r="IN62" s="164" t="s">
        <v>3287</v>
      </c>
      <c r="IO62" s="164" t="s">
        <v>804</v>
      </c>
      <c r="IP62" s="164" t="s">
        <v>805</v>
      </c>
      <c r="IQ62" s="164" t="s">
        <v>806</v>
      </c>
      <c r="IR62" s="164" t="s">
        <v>193</v>
      </c>
      <c r="IS62" s="164" t="s">
        <v>193</v>
      </c>
      <c r="IT62" s="164" t="s">
        <v>193</v>
      </c>
      <c r="IU62" s="164" t="s">
        <v>193</v>
      </c>
      <c r="IV62" s="164" t="s">
        <v>193</v>
      </c>
      <c r="IW62" s="164">
        <v>5</v>
      </c>
      <c r="IX62" s="164">
        <v>1</v>
      </c>
      <c r="IY62" s="164" t="s">
        <v>193</v>
      </c>
      <c r="IZ62" s="164" t="s">
        <v>156</v>
      </c>
      <c r="JA62" s="164">
        <v>1</v>
      </c>
      <c r="JB62" s="164" t="s">
        <v>114</v>
      </c>
      <c r="JC62" s="164" t="s">
        <v>717</v>
      </c>
      <c r="JD62" s="164" t="s">
        <v>109</v>
      </c>
      <c r="JE62" s="164" t="s">
        <v>517</v>
      </c>
      <c r="JF62" s="164">
        <v>0</v>
      </c>
      <c r="JG62" s="164">
        <v>0</v>
      </c>
      <c r="JH62" s="164">
        <v>0</v>
      </c>
      <c r="JI62" s="164">
        <v>1</v>
      </c>
      <c r="JJ62" s="164">
        <v>0</v>
      </c>
      <c r="JK62" s="164">
        <v>0</v>
      </c>
      <c r="JL62" s="164">
        <v>0</v>
      </c>
      <c r="JM62" s="164">
        <v>0</v>
      </c>
      <c r="JN62" s="164">
        <v>0</v>
      </c>
      <c r="JO62" s="164">
        <v>0</v>
      </c>
      <c r="JP62" s="164">
        <v>0</v>
      </c>
      <c r="JQ62" s="164" t="s">
        <v>193</v>
      </c>
      <c r="JR62" s="166"/>
      <c r="JS62" s="166"/>
      <c r="JT62" s="166"/>
      <c r="JU62" s="166"/>
      <c r="JV62" s="166"/>
      <c r="JW62" s="164" t="s">
        <v>193</v>
      </c>
      <c r="JX62" s="164" t="s">
        <v>193</v>
      </c>
      <c r="JY62" s="164">
        <v>188083055</v>
      </c>
      <c r="JZ62" s="164" t="s">
        <v>3779</v>
      </c>
      <c r="KA62" s="164" t="s">
        <v>3776</v>
      </c>
      <c r="KB62" s="164" t="s">
        <v>193</v>
      </c>
      <c r="KC62" s="164" t="s">
        <v>705</v>
      </c>
      <c r="KD62" s="164" t="s">
        <v>706</v>
      </c>
      <c r="KE62" s="164" t="s">
        <v>621</v>
      </c>
      <c r="KF62" s="164" t="s">
        <v>193</v>
      </c>
      <c r="KG62" s="164">
        <v>61</v>
      </c>
    </row>
    <row r="63" spans="1:293" x14ac:dyDescent="0.25">
      <c r="A63" s="164" t="s">
        <v>3780</v>
      </c>
      <c r="B63" s="164" t="s">
        <v>3781</v>
      </c>
      <c r="C63" s="164" t="s">
        <v>3548</v>
      </c>
      <c r="D63" s="164" t="s">
        <v>193</v>
      </c>
      <c r="E63" s="166"/>
      <c r="F63" s="164" t="s">
        <v>193</v>
      </c>
      <c r="G63" s="164" t="s">
        <v>193</v>
      </c>
      <c r="H63" s="164" t="s">
        <v>3548</v>
      </c>
      <c r="I63" s="164" t="s">
        <v>831</v>
      </c>
      <c r="J63" s="164" t="s">
        <v>193</v>
      </c>
      <c r="K63" s="164" t="s">
        <v>832</v>
      </c>
      <c r="L63" s="164" t="s">
        <v>831</v>
      </c>
      <c r="M63" s="164" t="s">
        <v>831</v>
      </c>
      <c r="N63" s="164" t="s">
        <v>3739</v>
      </c>
      <c r="O63" s="164" t="s">
        <v>193</v>
      </c>
      <c r="P63" s="164" t="s">
        <v>3740</v>
      </c>
      <c r="Q63" s="164" t="s">
        <v>3739</v>
      </c>
      <c r="R63" s="164" t="s">
        <v>3739</v>
      </c>
      <c r="S63" s="164" t="s">
        <v>176</v>
      </c>
      <c r="T63" s="164" t="s">
        <v>224</v>
      </c>
      <c r="U63" s="164" t="s">
        <v>212</v>
      </c>
      <c r="V63" s="164" t="s">
        <v>224</v>
      </c>
      <c r="W63" s="164" t="s">
        <v>246</v>
      </c>
      <c r="X63" s="164" t="s">
        <v>245</v>
      </c>
      <c r="Y63" s="164" t="s">
        <v>246</v>
      </c>
      <c r="Z63" s="164" t="s">
        <v>833</v>
      </c>
      <c r="AA63" s="164" t="s">
        <v>193</v>
      </c>
      <c r="AB63" s="164" t="s">
        <v>834</v>
      </c>
      <c r="AC63" s="164" t="s">
        <v>833</v>
      </c>
      <c r="AD63" s="164" t="s">
        <v>833</v>
      </c>
      <c r="AE63" s="164" t="s">
        <v>835</v>
      </c>
      <c r="AF63" s="164" t="s">
        <v>193</v>
      </c>
      <c r="AG63" s="164" t="s">
        <v>836</v>
      </c>
      <c r="AH63" s="164" t="s">
        <v>835</v>
      </c>
      <c r="AI63" s="164" t="s">
        <v>835</v>
      </c>
      <c r="AJ63" s="164" t="s">
        <v>494</v>
      </c>
      <c r="AK63" s="164" t="s">
        <v>511</v>
      </c>
      <c r="AL63" s="164" t="s">
        <v>109</v>
      </c>
      <c r="AM63" s="164" t="s">
        <v>193</v>
      </c>
      <c r="AN63" s="164" t="s">
        <v>109</v>
      </c>
      <c r="AO63" s="164" t="s">
        <v>193</v>
      </c>
      <c r="AP63" s="164" t="s">
        <v>496</v>
      </c>
      <c r="AQ63" s="166"/>
      <c r="AR63" s="166"/>
      <c r="AS63" s="164" t="s">
        <v>193</v>
      </c>
      <c r="AT63" s="164" t="s">
        <v>193</v>
      </c>
      <c r="AU63" s="164" t="s">
        <v>193</v>
      </c>
      <c r="AV63" s="164" t="s">
        <v>193</v>
      </c>
      <c r="AW63" s="164" t="s">
        <v>193</v>
      </c>
      <c r="AX63" s="164" t="s">
        <v>193</v>
      </c>
      <c r="AY63" s="164" t="s">
        <v>193</v>
      </c>
      <c r="AZ63" s="164" t="s">
        <v>193</v>
      </c>
      <c r="BA63" s="164" t="s">
        <v>193</v>
      </c>
      <c r="BB63" s="164" t="s">
        <v>193</v>
      </c>
      <c r="BC63" s="164" t="s">
        <v>193</v>
      </c>
      <c r="BD63" s="164" t="s">
        <v>193</v>
      </c>
      <c r="BE63" s="164" t="s">
        <v>193</v>
      </c>
      <c r="BF63" s="164" t="s">
        <v>193</v>
      </c>
      <c r="BG63" s="164" t="s">
        <v>193</v>
      </c>
      <c r="BH63" s="164" t="s">
        <v>193</v>
      </c>
      <c r="BI63" s="164" t="s">
        <v>193</v>
      </c>
      <c r="BJ63" s="164" t="s">
        <v>193</v>
      </c>
      <c r="BK63" s="164" t="s">
        <v>193</v>
      </c>
      <c r="BL63" s="164" t="s">
        <v>193</v>
      </c>
      <c r="BM63" s="164" t="s">
        <v>193</v>
      </c>
      <c r="BN63" s="164" t="s">
        <v>193</v>
      </c>
      <c r="BO63" s="164" t="s">
        <v>193</v>
      </c>
      <c r="BP63" s="164" t="s">
        <v>193</v>
      </c>
      <c r="BQ63" s="164" t="s">
        <v>193</v>
      </c>
      <c r="BR63" s="164" t="s">
        <v>193</v>
      </c>
      <c r="BS63" s="164" t="s">
        <v>193</v>
      </c>
      <c r="BT63" s="164" t="s">
        <v>193</v>
      </c>
      <c r="BU63" s="164" t="s">
        <v>193</v>
      </c>
      <c r="BV63" s="164" t="s">
        <v>193</v>
      </c>
      <c r="BW63" s="164" t="s">
        <v>193</v>
      </c>
      <c r="BX63" s="164" t="s">
        <v>193</v>
      </c>
      <c r="BY63" s="164" t="s">
        <v>193</v>
      </c>
      <c r="BZ63" s="164" t="s">
        <v>193</v>
      </c>
      <c r="CA63" s="164" t="s">
        <v>193</v>
      </c>
      <c r="CB63" s="164" t="s">
        <v>193</v>
      </c>
      <c r="CC63" s="164" t="s">
        <v>193</v>
      </c>
      <c r="CD63" s="164" t="s">
        <v>193</v>
      </c>
      <c r="CE63" s="164" t="s">
        <v>193</v>
      </c>
      <c r="CF63" s="164" t="s">
        <v>193</v>
      </c>
      <c r="CG63" s="164" t="s">
        <v>193</v>
      </c>
      <c r="CH63" s="164" t="s">
        <v>193</v>
      </c>
      <c r="CI63" s="164" t="s">
        <v>193</v>
      </c>
      <c r="CJ63" s="164" t="s">
        <v>193</v>
      </c>
      <c r="CK63" s="164" t="s">
        <v>193</v>
      </c>
      <c r="CL63" s="164" t="s">
        <v>193</v>
      </c>
      <c r="CM63" s="164" t="s">
        <v>193</v>
      </c>
      <c r="CN63" s="164" t="s">
        <v>193</v>
      </c>
      <c r="CO63" s="164" t="s">
        <v>193</v>
      </c>
      <c r="CP63" s="164" t="s">
        <v>193</v>
      </c>
      <c r="CQ63" s="164" t="s">
        <v>193</v>
      </c>
      <c r="CR63" s="164" t="s">
        <v>193</v>
      </c>
      <c r="CS63" s="164" t="s">
        <v>193</v>
      </c>
      <c r="CT63" s="164" t="s">
        <v>193</v>
      </c>
      <c r="CU63" s="164" t="s">
        <v>193</v>
      </c>
      <c r="CV63" s="164" t="s">
        <v>193</v>
      </c>
      <c r="CW63" s="164" t="s">
        <v>193</v>
      </c>
      <c r="CX63" s="164" t="s">
        <v>193</v>
      </c>
      <c r="CY63" s="164" t="s">
        <v>193</v>
      </c>
      <c r="CZ63" s="164" t="s">
        <v>193</v>
      </c>
      <c r="DA63" s="164" t="s">
        <v>193</v>
      </c>
      <c r="DB63" s="164" t="s">
        <v>193</v>
      </c>
      <c r="DC63" s="164" t="s">
        <v>193</v>
      </c>
      <c r="DD63" s="164" t="s">
        <v>193</v>
      </c>
      <c r="DE63" s="164" t="s">
        <v>193</v>
      </c>
      <c r="DF63" s="164" t="s">
        <v>193</v>
      </c>
      <c r="DG63" s="164" t="s">
        <v>193</v>
      </c>
      <c r="DH63" s="164" t="s">
        <v>193</v>
      </c>
      <c r="DI63" s="164" t="s">
        <v>193</v>
      </c>
      <c r="DJ63" s="164" t="s">
        <v>193</v>
      </c>
      <c r="DK63" s="164" t="s">
        <v>193</v>
      </c>
      <c r="DL63" s="164" t="s">
        <v>193</v>
      </c>
      <c r="DM63" s="164" t="s">
        <v>193</v>
      </c>
      <c r="DN63" s="164" t="s">
        <v>193</v>
      </c>
      <c r="DO63" s="164" t="s">
        <v>193</v>
      </c>
      <c r="DP63" s="164" t="s">
        <v>193</v>
      </c>
      <c r="DQ63" s="164" t="s">
        <v>193</v>
      </c>
      <c r="DR63" s="164" t="s">
        <v>193</v>
      </c>
      <c r="DS63" s="164" t="s">
        <v>193</v>
      </c>
      <c r="DT63" s="164" t="s">
        <v>193</v>
      </c>
      <c r="DU63" s="164" t="s">
        <v>193</v>
      </c>
      <c r="DV63" s="164" t="s">
        <v>193</v>
      </c>
      <c r="DW63" s="164" t="s">
        <v>193</v>
      </c>
      <c r="DX63" s="164" t="s">
        <v>193</v>
      </c>
      <c r="DY63" s="164" t="s">
        <v>193</v>
      </c>
      <c r="DZ63" s="164" t="s">
        <v>193</v>
      </c>
      <c r="EA63" s="164" t="s">
        <v>193</v>
      </c>
      <c r="EB63" s="164" t="s">
        <v>193</v>
      </c>
      <c r="EC63" s="164" t="s">
        <v>193</v>
      </c>
      <c r="ED63" s="164" t="s">
        <v>193</v>
      </c>
      <c r="EE63" s="164" t="s">
        <v>193</v>
      </c>
      <c r="EF63" s="164" t="s">
        <v>193</v>
      </c>
      <c r="EG63" s="164" t="s">
        <v>193</v>
      </c>
      <c r="EH63" s="164" t="s">
        <v>193</v>
      </c>
      <c r="EI63" s="164" t="s">
        <v>193</v>
      </c>
      <c r="EJ63" s="164" t="s">
        <v>193</v>
      </c>
      <c r="EK63" s="164" t="s">
        <v>193</v>
      </c>
      <c r="EL63" s="164" t="s">
        <v>193</v>
      </c>
      <c r="EM63" s="164" t="s">
        <v>193</v>
      </c>
      <c r="EN63" s="164" t="s">
        <v>193</v>
      </c>
      <c r="EO63" s="164" t="s">
        <v>193</v>
      </c>
      <c r="EP63" s="164" t="s">
        <v>193</v>
      </c>
      <c r="EQ63" s="164" t="s">
        <v>193</v>
      </c>
      <c r="ER63" s="164" t="s">
        <v>193</v>
      </c>
      <c r="ES63" s="164" t="s">
        <v>193</v>
      </c>
      <c r="ET63" s="164" t="s">
        <v>193</v>
      </c>
      <c r="EU63" s="164" t="s">
        <v>193</v>
      </c>
      <c r="EV63" s="164" t="s">
        <v>193</v>
      </c>
      <c r="EW63" s="164" t="s">
        <v>193</v>
      </c>
      <c r="EX63" s="164" t="s">
        <v>193</v>
      </c>
      <c r="EY63" s="164" t="s">
        <v>193</v>
      </c>
      <c r="EZ63" s="164" t="s">
        <v>193</v>
      </c>
      <c r="FA63" s="164" t="s">
        <v>193</v>
      </c>
      <c r="FB63" s="164" t="s">
        <v>193</v>
      </c>
      <c r="FC63" s="164" t="s">
        <v>193</v>
      </c>
      <c r="FD63" s="164" t="s">
        <v>193</v>
      </c>
      <c r="FE63" s="164" t="s">
        <v>193</v>
      </c>
      <c r="FF63" s="164" t="s">
        <v>193</v>
      </c>
      <c r="FG63" s="164" t="s">
        <v>193</v>
      </c>
      <c r="FH63" s="164" t="s">
        <v>193</v>
      </c>
      <c r="FI63" s="164" t="s">
        <v>193</v>
      </c>
      <c r="FJ63" s="164" t="s">
        <v>193</v>
      </c>
      <c r="FK63" s="164" t="s">
        <v>193</v>
      </c>
      <c r="FL63" s="164" t="s">
        <v>193</v>
      </c>
      <c r="FM63" s="164" t="s">
        <v>193</v>
      </c>
      <c r="FN63" s="164" t="s">
        <v>193</v>
      </c>
      <c r="FO63" s="164" t="s">
        <v>193</v>
      </c>
      <c r="FP63" s="164" t="s">
        <v>193</v>
      </c>
      <c r="FQ63" s="164" t="s">
        <v>193</v>
      </c>
      <c r="FR63" s="164" t="s">
        <v>193</v>
      </c>
      <c r="FS63" s="164" t="s">
        <v>193</v>
      </c>
      <c r="FT63" s="164" t="s">
        <v>193</v>
      </c>
      <c r="FU63" s="164" t="s">
        <v>193</v>
      </c>
      <c r="FV63" s="164" t="s">
        <v>193</v>
      </c>
      <c r="FW63" s="164" t="s">
        <v>193</v>
      </c>
      <c r="FX63" s="164" t="s">
        <v>193</v>
      </c>
      <c r="FY63" s="164" t="s">
        <v>193</v>
      </c>
      <c r="FZ63" s="164" t="s">
        <v>193</v>
      </c>
      <c r="GA63" s="164" t="s">
        <v>193</v>
      </c>
      <c r="GB63" s="164" t="s">
        <v>193</v>
      </c>
      <c r="GC63" s="164" t="s">
        <v>193</v>
      </c>
      <c r="GD63" s="164" t="s">
        <v>193</v>
      </c>
      <c r="GE63" s="164" t="s">
        <v>193</v>
      </c>
      <c r="GF63" s="164" t="s">
        <v>193</v>
      </c>
      <c r="GG63" s="164" t="s">
        <v>193</v>
      </c>
      <c r="GH63" s="164" t="s">
        <v>193</v>
      </c>
      <c r="GI63" s="164" t="s">
        <v>193</v>
      </c>
      <c r="GJ63" s="164" t="s">
        <v>193</v>
      </c>
      <c r="GK63" s="164" t="s">
        <v>193</v>
      </c>
      <c r="GL63" s="164" t="s">
        <v>193</v>
      </c>
      <c r="GM63" s="164" t="s">
        <v>193</v>
      </c>
      <c r="GN63" s="164" t="s">
        <v>193</v>
      </c>
      <c r="GO63" s="164" t="s">
        <v>193</v>
      </c>
      <c r="GP63" s="164" t="s">
        <v>193</v>
      </c>
      <c r="GQ63" s="164" t="s">
        <v>193</v>
      </c>
      <c r="GR63" s="164" t="s">
        <v>193</v>
      </c>
      <c r="GS63" s="164" t="s">
        <v>193</v>
      </c>
      <c r="GT63" s="164" t="s">
        <v>193</v>
      </c>
      <c r="GU63" s="164" t="s">
        <v>193</v>
      </c>
      <c r="GV63" s="164" t="s">
        <v>193</v>
      </c>
      <c r="GW63" s="164" t="s">
        <v>193</v>
      </c>
      <c r="GX63" s="164" t="s">
        <v>193</v>
      </c>
      <c r="GY63" s="164" t="s">
        <v>193</v>
      </c>
      <c r="GZ63" s="164" t="s">
        <v>193</v>
      </c>
      <c r="HA63" s="164" t="s">
        <v>193</v>
      </c>
      <c r="HB63" s="164" t="s">
        <v>193</v>
      </c>
      <c r="HC63" s="164" t="s">
        <v>193</v>
      </c>
      <c r="HD63" s="164" t="s">
        <v>193</v>
      </c>
      <c r="HE63" s="164" t="s">
        <v>193</v>
      </c>
      <c r="HF63" s="164" t="s">
        <v>193</v>
      </c>
      <c r="HG63" s="164" t="s">
        <v>193</v>
      </c>
      <c r="HH63" s="164" t="s">
        <v>193</v>
      </c>
      <c r="HI63" s="164" t="s">
        <v>193</v>
      </c>
      <c r="HJ63" s="164" t="s">
        <v>193</v>
      </c>
      <c r="HK63" s="164" t="s">
        <v>193</v>
      </c>
      <c r="HL63" s="164" t="s">
        <v>193</v>
      </c>
      <c r="HM63" s="164" t="s">
        <v>193</v>
      </c>
      <c r="HN63" s="164" t="s">
        <v>193</v>
      </c>
      <c r="HO63" s="164" t="s">
        <v>193</v>
      </c>
      <c r="HP63" s="164" t="s">
        <v>193</v>
      </c>
      <c r="HQ63" s="164" t="s">
        <v>193</v>
      </c>
      <c r="HR63" s="164" t="s">
        <v>193</v>
      </c>
      <c r="HS63" s="164" t="s">
        <v>193</v>
      </c>
      <c r="HT63" s="164" t="s">
        <v>193</v>
      </c>
      <c r="HU63" s="164" t="s">
        <v>193</v>
      </c>
      <c r="HV63" s="164" t="s">
        <v>193</v>
      </c>
      <c r="HW63" s="164" t="s">
        <v>193</v>
      </c>
      <c r="HX63" s="164" t="s">
        <v>193</v>
      </c>
      <c r="HY63" s="164" t="s">
        <v>193</v>
      </c>
      <c r="HZ63" s="164" t="s">
        <v>193</v>
      </c>
      <c r="IA63" s="164" t="s">
        <v>193</v>
      </c>
      <c r="IB63" s="164" t="s">
        <v>193</v>
      </c>
      <c r="IC63" s="164" t="s">
        <v>109</v>
      </c>
      <c r="ID63" s="164" t="s">
        <v>193</v>
      </c>
      <c r="IE63" s="164" t="s">
        <v>512</v>
      </c>
      <c r="IF63" s="164" t="s">
        <v>193</v>
      </c>
      <c r="IG63" s="164" t="s">
        <v>3295</v>
      </c>
      <c r="IH63" s="164" t="s">
        <v>193</v>
      </c>
      <c r="II63" s="164" t="s">
        <v>526</v>
      </c>
      <c r="IJ63" s="164" t="s">
        <v>3296</v>
      </c>
      <c r="IK63" s="164" t="s">
        <v>3296</v>
      </c>
      <c r="IL63" s="164" t="s">
        <v>816</v>
      </c>
      <c r="IM63" s="164" t="s">
        <v>193</v>
      </c>
      <c r="IN63" s="164" t="s">
        <v>3287</v>
      </c>
      <c r="IO63" s="164" t="s">
        <v>804</v>
      </c>
      <c r="IP63" s="164" t="s">
        <v>805</v>
      </c>
      <c r="IQ63" s="164" t="s">
        <v>806</v>
      </c>
      <c r="IR63" s="164" t="s">
        <v>193</v>
      </c>
      <c r="IS63" s="164" t="s">
        <v>193</v>
      </c>
      <c r="IT63" s="164" t="s">
        <v>193</v>
      </c>
      <c r="IU63" s="164" t="s">
        <v>193</v>
      </c>
      <c r="IV63" s="164" t="s">
        <v>193</v>
      </c>
      <c r="IW63" s="164">
        <v>5</v>
      </c>
      <c r="IX63" s="164">
        <v>1</v>
      </c>
      <c r="IY63" s="164" t="s">
        <v>193</v>
      </c>
      <c r="IZ63" s="164" t="s">
        <v>156</v>
      </c>
      <c r="JA63" s="164">
        <v>1</v>
      </c>
      <c r="JB63" s="164" t="s">
        <v>114</v>
      </c>
      <c r="JC63" s="164" t="s">
        <v>717</v>
      </c>
      <c r="JD63" s="164" t="s">
        <v>109</v>
      </c>
      <c r="JE63" s="164" t="s">
        <v>517</v>
      </c>
      <c r="JF63" s="164">
        <v>0</v>
      </c>
      <c r="JG63" s="164">
        <v>0</v>
      </c>
      <c r="JH63" s="164">
        <v>0</v>
      </c>
      <c r="JI63" s="164">
        <v>1</v>
      </c>
      <c r="JJ63" s="164">
        <v>0</v>
      </c>
      <c r="JK63" s="164">
        <v>0</v>
      </c>
      <c r="JL63" s="164">
        <v>0</v>
      </c>
      <c r="JM63" s="164">
        <v>0</v>
      </c>
      <c r="JN63" s="164">
        <v>0</v>
      </c>
      <c r="JO63" s="164">
        <v>0</v>
      </c>
      <c r="JP63" s="164">
        <v>0</v>
      </c>
      <c r="JQ63" s="164" t="s">
        <v>193</v>
      </c>
      <c r="JR63" s="166"/>
      <c r="JS63" s="166"/>
      <c r="JT63" s="166"/>
      <c r="JU63" s="166"/>
      <c r="JV63" s="166"/>
      <c r="JW63" s="164" t="s">
        <v>193</v>
      </c>
      <c r="JX63" s="164" t="s">
        <v>193</v>
      </c>
      <c r="JY63" s="164">
        <v>188083058</v>
      </c>
      <c r="JZ63" s="164" t="s">
        <v>3782</v>
      </c>
      <c r="KA63" s="164" t="s">
        <v>3783</v>
      </c>
      <c r="KB63" s="164" t="s">
        <v>193</v>
      </c>
      <c r="KC63" s="164" t="s">
        <v>705</v>
      </c>
      <c r="KD63" s="164" t="s">
        <v>706</v>
      </c>
      <c r="KE63" s="164" t="s">
        <v>621</v>
      </c>
      <c r="KF63" s="164" t="s">
        <v>193</v>
      </c>
      <c r="KG63" s="164">
        <v>62</v>
      </c>
    </row>
    <row r="64" spans="1:293" x14ac:dyDescent="0.25">
      <c r="A64" s="164" t="s">
        <v>3784</v>
      </c>
      <c r="B64" s="164" t="s">
        <v>3785</v>
      </c>
      <c r="C64" s="164" t="s">
        <v>3548</v>
      </c>
      <c r="D64" s="164" t="s">
        <v>193</v>
      </c>
      <c r="E64" s="166"/>
      <c r="F64" s="164" t="s">
        <v>193</v>
      </c>
      <c r="G64" s="164" t="s">
        <v>193</v>
      </c>
      <c r="H64" s="164" t="s">
        <v>3548</v>
      </c>
      <c r="I64" s="164" t="s">
        <v>831</v>
      </c>
      <c r="J64" s="164" t="s">
        <v>193</v>
      </c>
      <c r="K64" s="164" t="s">
        <v>832</v>
      </c>
      <c r="L64" s="164" t="s">
        <v>831</v>
      </c>
      <c r="M64" s="164" t="s">
        <v>831</v>
      </c>
      <c r="N64" s="164" t="s">
        <v>3739</v>
      </c>
      <c r="O64" s="164" t="s">
        <v>193</v>
      </c>
      <c r="P64" s="164" t="s">
        <v>3740</v>
      </c>
      <c r="Q64" s="164" t="s">
        <v>3739</v>
      </c>
      <c r="R64" s="164" t="s">
        <v>3739</v>
      </c>
      <c r="S64" s="164" t="s">
        <v>176</v>
      </c>
      <c r="T64" s="164" t="s">
        <v>224</v>
      </c>
      <c r="U64" s="164" t="s">
        <v>212</v>
      </c>
      <c r="V64" s="164" t="s">
        <v>224</v>
      </c>
      <c r="W64" s="164" t="s">
        <v>246</v>
      </c>
      <c r="X64" s="164" t="s">
        <v>245</v>
      </c>
      <c r="Y64" s="164" t="s">
        <v>246</v>
      </c>
      <c r="Z64" s="164" t="s">
        <v>833</v>
      </c>
      <c r="AA64" s="164" t="s">
        <v>193</v>
      </c>
      <c r="AB64" s="164" t="s">
        <v>834</v>
      </c>
      <c r="AC64" s="164" t="s">
        <v>833</v>
      </c>
      <c r="AD64" s="164" t="s">
        <v>833</v>
      </c>
      <c r="AE64" s="164" t="s">
        <v>835</v>
      </c>
      <c r="AF64" s="164" t="s">
        <v>193</v>
      </c>
      <c r="AG64" s="164" t="s">
        <v>836</v>
      </c>
      <c r="AH64" s="164" t="s">
        <v>835</v>
      </c>
      <c r="AI64" s="164" t="s">
        <v>835</v>
      </c>
      <c r="AJ64" s="164" t="s">
        <v>494</v>
      </c>
      <c r="AK64" s="164" t="s">
        <v>511</v>
      </c>
      <c r="AL64" s="164" t="s">
        <v>109</v>
      </c>
      <c r="AM64" s="164" t="s">
        <v>193</v>
      </c>
      <c r="AN64" s="164" t="s">
        <v>109</v>
      </c>
      <c r="AO64" s="164" t="s">
        <v>193</v>
      </c>
      <c r="AP64" s="164" t="s">
        <v>496</v>
      </c>
      <c r="AQ64" s="166"/>
      <c r="AR64" s="166"/>
      <c r="AS64" s="164" t="s">
        <v>193</v>
      </c>
      <c r="AT64" s="164" t="s">
        <v>193</v>
      </c>
      <c r="AU64" s="164" t="s">
        <v>193</v>
      </c>
      <c r="AV64" s="164" t="s">
        <v>193</v>
      </c>
      <c r="AW64" s="164" t="s">
        <v>193</v>
      </c>
      <c r="AX64" s="164" t="s">
        <v>193</v>
      </c>
      <c r="AY64" s="164" t="s">
        <v>193</v>
      </c>
      <c r="AZ64" s="164" t="s">
        <v>193</v>
      </c>
      <c r="BA64" s="164" t="s">
        <v>193</v>
      </c>
      <c r="BB64" s="164" t="s">
        <v>193</v>
      </c>
      <c r="BC64" s="164" t="s">
        <v>193</v>
      </c>
      <c r="BD64" s="164" t="s">
        <v>193</v>
      </c>
      <c r="BE64" s="164" t="s">
        <v>193</v>
      </c>
      <c r="BF64" s="164" t="s">
        <v>193</v>
      </c>
      <c r="BG64" s="164" t="s">
        <v>193</v>
      </c>
      <c r="BH64" s="164" t="s">
        <v>193</v>
      </c>
      <c r="BI64" s="164" t="s">
        <v>193</v>
      </c>
      <c r="BJ64" s="164" t="s">
        <v>193</v>
      </c>
      <c r="BK64" s="164" t="s">
        <v>193</v>
      </c>
      <c r="BL64" s="164" t="s">
        <v>193</v>
      </c>
      <c r="BM64" s="164" t="s">
        <v>193</v>
      </c>
      <c r="BN64" s="164" t="s">
        <v>193</v>
      </c>
      <c r="BO64" s="164" t="s">
        <v>193</v>
      </c>
      <c r="BP64" s="164" t="s">
        <v>193</v>
      </c>
      <c r="BQ64" s="164" t="s">
        <v>193</v>
      </c>
      <c r="BR64" s="164" t="s">
        <v>193</v>
      </c>
      <c r="BS64" s="164" t="s">
        <v>193</v>
      </c>
      <c r="BT64" s="164" t="s">
        <v>193</v>
      </c>
      <c r="BU64" s="164" t="s">
        <v>193</v>
      </c>
      <c r="BV64" s="164" t="s">
        <v>193</v>
      </c>
      <c r="BW64" s="164" t="s">
        <v>193</v>
      </c>
      <c r="BX64" s="164" t="s">
        <v>193</v>
      </c>
      <c r="BY64" s="164" t="s">
        <v>193</v>
      </c>
      <c r="BZ64" s="164" t="s">
        <v>193</v>
      </c>
      <c r="CA64" s="164" t="s">
        <v>193</v>
      </c>
      <c r="CB64" s="164" t="s">
        <v>193</v>
      </c>
      <c r="CC64" s="164" t="s">
        <v>193</v>
      </c>
      <c r="CD64" s="164" t="s">
        <v>193</v>
      </c>
      <c r="CE64" s="164" t="s">
        <v>193</v>
      </c>
      <c r="CF64" s="164" t="s">
        <v>193</v>
      </c>
      <c r="CG64" s="164" t="s">
        <v>193</v>
      </c>
      <c r="CH64" s="164" t="s">
        <v>193</v>
      </c>
      <c r="CI64" s="164" t="s">
        <v>193</v>
      </c>
      <c r="CJ64" s="164" t="s">
        <v>193</v>
      </c>
      <c r="CK64" s="164" t="s">
        <v>193</v>
      </c>
      <c r="CL64" s="164" t="s">
        <v>193</v>
      </c>
      <c r="CM64" s="164" t="s">
        <v>193</v>
      </c>
      <c r="CN64" s="164" t="s">
        <v>193</v>
      </c>
      <c r="CO64" s="164" t="s">
        <v>193</v>
      </c>
      <c r="CP64" s="164" t="s">
        <v>193</v>
      </c>
      <c r="CQ64" s="164" t="s">
        <v>193</v>
      </c>
      <c r="CR64" s="164" t="s">
        <v>193</v>
      </c>
      <c r="CS64" s="164" t="s">
        <v>193</v>
      </c>
      <c r="CT64" s="164" t="s">
        <v>193</v>
      </c>
      <c r="CU64" s="164" t="s">
        <v>193</v>
      </c>
      <c r="CV64" s="164" t="s">
        <v>193</v>
      </c>
      <c r="CW64" s="164" t="s">
        <v>193</v>
      </c>
      <c r="CX64" s="164" t="s">
        <v>193</v>
      </c>
      <c r="CY64" s="164" t="s">
        <v>193</v>
      </c>
      <c r="CZ64" s="164" t="s">
        <v>193</v>
      </c>
      <c r="DA64" s="164" t="s">
        <v>193</v>
      </c>
      <c r="DB64" s="164" t="s">
        <v>193</v>
      </c>
      <c r="DC64" s="164" t="s">
        <v>193</v>
      </c>
      <c r="DD64" s="164" t="s">
        <v>193</v>
      </c>
      <c r="DE64" s="164" t="s">
        <v>193</v>
      </c>
      <c r="DF64" s="164" t="s">
        <v>193</v>
      </c>
      <c r="DG64" s="164" t="s">
        <v>193</v>
      </c>
      <c r="DH64" s="164" t="s">
        <v>193</v>
      </c>
      <c r="DI64" s="164" t="s">
        <v>193</v>
      </c>
      <c r="DJ64" s="164" t="s">
        <v>193</v>
      </c>
      <c r="DK64" s="164" t="s">
        <v>193</v>
      </c>
      <c r="DL64" s="164" t="s">
        <v>193</v>
      </c>
      <c r="DM64" s="164" t="s">
        <v>193</v>
      </c>
      <c r="DN64" s="164" t="s">
        <v>193</v>
      </c>
      <c r="DO64" s="164" t="s">
        <v>193</v>
      </c>
      <c r="DP64" s="164" t="s">
        <v>193</v>
      </c>
      <c r="DQ64" s="164" t="s">
        <v>193</v>
      </c>
      <c r="DR64" s="164" t="s">
        <v>193</v>
      </c>
      <c r="DS64" s="164" t="s">
        <v>193</v>
      </c>
      <c r="DT64" s="164" t="s">
        <v>193</v>
      </c>
      <c r="DU64" s="164" t="s">
        <v>193</v>
      </c>
      <c r="DV64" s="164" t="s">
        <v>193</v>
      </c>
      <c r="DW64" s="164" t="s">
        <v>193</v>
      </c>
      <c r="DX64" s="164" t="s">
        <v>193</v>
      </c>
      <c r="DY64" s="164" t="s">
        <v>193</v>
      </c>
      <c r="DZ64" s="164" t="s">
        <v>193</v>
      </c>
      <c r="EA64" s="164" t="s">
        <v>193</v>
      </c>
      <c r="EB64" s="164" t="s">
        <v>193</v>
      </c>
      <c r="EC64" s="164" t="s">
        <v>193</v>
      </c>
      <c r="ED64" s="164" t="s">
        <v>193</v>
      </c>
      <c r="EE64" s="164" t="s">
        <v>193</v>
      </c>
      <c r="EF64" s="164" t="s">
        <v>193</v>
      </c>
      <c r="EG64" s="164" t="s">
        <v>193</v>
      </c>
      <c r="EH64" s="164" t="s">
        <v>193</v>
      </c>
      <c r="EI64" s="164" t="s">
        <v>193</v>
      </c>
      <c r="EJ64" s="164" t="s">
        <v>193</v>
      </c>
      <c r="EK64" s="164" t="s">
        <v>193</v>
      </c>
      <c r="EL64" s="164" t="s">
        <v>193</v>
      </c>
      <c r="EM64" s="164" t="s">
        <v>193</v>
      </c>
      <c r="EN64" s="164" t="s">
        <v>193</v>
      </c>
      <c r="EO64" s="164" t="s">
        <v>193</v>
      </c>
      <c r="EP64" s="164" t="s">
        <v>193</v>
      </c>
      <c r="EQ64" s="164" t="s">
        <v>193</v>
      </c>
      <c r="ER64" s="164" t="s">
        <v>193</v>
      </c>
      <c r="ES64" s="164" t="s">
        <v>193</v>
      </c>
      <c r="ET64" s="164" t="s">
        <v>193</v>
      </c>
      <c r="EU64" s="164" t="s">
        <v>193</v>
      </c>
      <c r="EV64" s="164" t="s">
        <v>193</v>
      </c>
      <c r="EW64" s="164" t="s">
        <v>193</v>
      </c>
      <c r="EX64" s="164" t="s">
        <v>193</v>
      </c>
      <c r="EY64" s="164" t="s">
        <v>193</v>
      </c>
      <c r="EZ64" s="164" t="s">
        <v>193</v>
      </c>
      <c r="FA64" s="164" t="s">
        <v>193</v>
      </c>
      <c r="FB64" s="164" t="s">
        <v>193</v>
      </c>
      <c r="FC64" s="164" t="s">
        <v>193</v>
      </c>
      <c r="FD64" s="164" t="s">
        <v>193</v>
      </c>
      <c r="FE64" s="164" t="s">
        <v>193</v>
      </c>
      <c r="FF64" s="164" t="s">
        <v>193</v>
      </c>
      <c r="FG64" s="164" t="s">
        <v>193</v>
      </c>
      <c r="FH64" s="164" t="s">
        <v>193</v>
      </c>
      <c r="FI64" s="164" t="s">
        <v>193</v>
      </c>
      <c r="FJ64" s="164" t="s">
        <v>193</v>
      </c>
      <c r="FK64" s="164" t="s">
        <v>193</v>
      </c>
      <c r="FL64" s="164" t="s">
        <v>193</v>
      </c>
      <c r="FM64" s="164" t="s">
        <v>193</v>
      </c>
      <c r="FN64" s="164" t="s">
        <v>193</v>
      </c>
      <c r="FO64" s="164" t="s">
        <v>193</v>
      </c>
      <c r="FP64" s="164" t="s">
        <v>193</v>
      </c>
      <c r="FQ64" s="164" t="s">
        <v>193</v>
      </c>
      <c r="FR64" s="164" t="s">
        <v>193</v>
      </c>
      <c r="FS64" s="164" t="s">
        <v>193</v>
      </c>
      <c r="FT64" s="164" t="s">
        <v>193</v>
      </c>
      <c r="FU64" s="164" t="s">
        <v>193</v>
      </c>
      <c r="FV64" s="164" t="s">
        <v>193</v>
      </c>
      <c r="FW64" s="164" t="s">
        <v>193</v>
      </c>
      <c r="FX64" s="164" t="s">
        <v>193</v>
      </c>
      <c r="FY64" s="164" t="s">
        <v>193</v>
      </c>
      <c r="FZ64" s="164" t="s">
        <v>193</v>
      </c>
      <c r="GA64" s="164" t="s">
        <v>193</v>
      </c>
      <c r="GB64" s="164" t="s">
        <v>193</v>
      </c>
      <c r="GC64" s="164" t="s">
        <v>193</v>
      </c>
      <c r="GD64" s="164" t="s">
        <v>193</v>
      </c>
      <c r="GE64" s="164" t="s">
        <v>193</v>
      </c>
      <c r="GF64" s="164" t="s">
        <v>193</v>
      </c>
      <c r="GG64" s="164" t="s">
        <v>193</v>
      </c>
      <c r="GH64" s="164" t="s">
        <v>193</v>
      </c>
      <c r="GI64" s="164" t="s">
        <v>193</v>
      </c>
      <c r="GJ64" s="164" t="s">
        <v>193</v>
      </c>
      <c r="GK64" s="164" t="s">
        <v>193</v>
      </c>
      <c r="GL64" s="164" t="s">
        <v>193</v>
      </c>
      <c r="GM64" s="164" t="s">
        <v>193</v>
      </c>
      <c r="GN64" s="164" t="s">
        <v>193</v>
      </c>
      <c r="GO64" s="164" t="s">
        <v>193</v>
      </c>
      <c r="GP64" s="164" t="s">
        <v>193</v>
      </c>
      <c r="GQ64" s="164" t="s">
        <v>193</v>
      </c>
      <c r="GR64" s="164" t="s">
        <v>193</v>
      </c>
      <c r="GS64" s="164" t="s">
        <v>193</v>
      </c>
      <c r="GT64" s="164" t="s">
        <v>193</v>
      </c>
      <c r="GU64" s="164" t="s">
        <v>193</v>
      </c>
      <c r="GV64" s="164" t="s">
        <v>193</v>
      </c>
      <c r="GW64" s="164" t="s">
        <v>193</v>
      </c>
      <c r="GX64" s="164" t="s">
        <v>193</v>
      </c>
      <c r="GY64" s="164" t="s">
        <v>193</v>
      </c>
      <c r="GZ64" s="164" t="s">
        <v>193</v>
      </c>
      <c r="HA64" s="164" t="s">
        <v>193</v>
      </c>
      <c r="HB64" s="164" t="s">
        <v>193</v>
      </c>
      <c r="HC64" s="164" t="s">
        <v>193</v>
      </c>
      <c r="HD64" s="164" t="s">
        <v>193</v>
      </c>
      <c r="HE64" s="164" t="s">
        <v>193</v>
      </c>
      <c r="HF64" s="164" t="s">
        <v>193</v>
      </c>
      <c r="HG64" s="164" t="s">
        <v>193</v>
      </c>
      <c r="HH64" s="164" t="s">
        <v>193</v>
      </c>
      <c r="HI64" s="164" t="s">
        <v>193</v>
      </c>
      <c r="HJ64" s="164" t="s">
        <v>193</v>
      </c>
      <c r="HK64" s="164" t="s">
        <v>193</v>
      </c>
      <c r="HL64" s="164" t="s">
        <v>193</v>
      </c>
      <c r="HM64" s="164" t="s">
        <v>193</v>
      </c>
      <c r="HN64" s="164" t="s">
        <v>193</v>
      </c>
      <c r="HO64" s="164" t="s">
        <v>193</v>
      </c>
      <c r="HP64" s="164" t="s">
        <v>193</v>
      </c>
      <c r="HQ64" s="164" t="s">
        <v>193</v>
      </c>
      <c r="HR64" s="164" t="s">
        <v>193</v>
      </c>
      <c r="HS64" s="164" t="s">
        <v>193</v>
      </c>
      <c r="HT64" s="164" t="s">
        <v>193</v>
      </c>
      <c r="HU64" s="164" t="s">
        <v>193</v>
      </c>
      <c r="HV64" s="164" t="s">
        <v>193</v>
      </c>
      <c r="HW64" s="164" t="s">
        <v>193</v>
      </c>
      <c r="HX64" s="164" t="s">
        <v>193</v>
      </c>
      <c r="HY64" s="164" t="s">
        <v>193</v>
      </c>
      <c r="HZ64" s="164" t="s">
        <v>193</v>
      </c>
      <c r="IA64" s="164" t="s">
        <v>193</v>
      </c>
      <c r="IB64" s="164" t="s">
        <v>193</v>
      </c>
      <c r="IC64" s="164" t="s">
        <v>109</v>
      </c>
      <c r="ID64" s="164" t="s">
        <v>193</v>
      </c>
      <c r="IE64" s="164" t="s">
        <v>512</v>
      </c>
      <c r="IF64" s="164" t="s">
        <v>193</v>
      </c>
      <c r="IG64" s="164" t="s">
        <v>3295</v>
      </c>
      <c r="IH64" s="164" t="s">
        <v>193</v>
      </c>
      <c r="II64" s="164" t="s">
        <v>526</v>
      </c>
      <c r="IJ64" s="164" t="s">
        <v>3296</v>
      </c>
      <c r="IK64" s="164" t="s">
        <v>3296</v>
      </c>
      <c r="IL64" s="164" t="s">
        <v>803</v>
      </c>
      <c r="IM64" s="164" t="s">
        <v>193</v>
      </c>
      <c r="IN64" s="164" t="s">
        <v>3287</v>
      </c>
      <c r="IO64" s="164" t="s">
        <v>804</v>
      </c>
      <c r="IP64" s="164" t="s">
        <v>805</v>
      </c>
      <c r="IQ64" s="164" t="s">
        <v>806</v>
      </c>
      <c r="IR64" s="164" t="s">
        <v>193</v>
      </c>
      <c r="IS64" s="164" t="s">
        <v>193</v>
      </c>
      <c r="IT64" s="164" t="s">
        <v>193</v>
      </c>
      <c r="IU64" s="164" t="s">
        <v>193</v>
      </c>
      <c r="IV64" s="164" t="s">
        <v>193</v>
      </c>
      <c r="IW64" s="164">
        <v>5</v>
      </c>
      <c r="IX64" s="164">
        <v>1</v>
      </c>
      <c r="IY64" s="164" t="s">
        <v>193</v>
      </c>
      <c r="IZ64" s="164" t="s">
        <v>156</v>
      </c>
      <c r="JA64" s="164">
        <v>1</v>
      </c>
      <c r="JB64" s="164" t="s">
        <v>114</v>
      </c>
      <c r="JC64" s="164" t="s">
        <v>717</v>
      </c>
      <c r="JD64" s="164" t="s">
        <v>132</v>
      </c>
      <c r="JE64" s="164" t="s">
        <v>193</v>
      </c>
      <c r="JF64" s="164" t="s">
        <v>193</v>
      </c>
      <c r="JG64" s="164" t="s">
        <v>193</v>
      </c>
      <c r="JH64" s="164" t="s">
        <v>193</v>
      </c>
      <c r="JI64" s="164" t="s">
        <v>193</v>
      </c>
      <c r="JJ64" s="164" t="s">
        <v>193</v>
      </c>
      <c r="JK64" s="164" t="s">
        <v>193</v>
      </c>
      <c r="JL64" s="164" t="s">
        <v>193</v>
      </c>
      <c r="JM64" s="164" t="s">
        <v>193</v>
      </c>
      <c r="JN64" s="164" t="s">
        <v>193</v>
      </c>
      <c r="JO64" s="164" t="s">
        <v>193</v>
      </c>
      <c r="JP64" s="164" t="s">
        <v>193</v>
      </c>
      <c r="JQ64" s="164" t="s">
        <v>193</v>
      </c>
      <c r="JR64" s="166"/>
      <c r="JS64" s="166"/>
      <c r="JT64" s="166"/>
      <c r="JU64" s="166"/>
      <c r="JV64" s="166"/>
      <c r="JW64" s="164" t="s">
        <v>193</v>
      </c>
      <c r="JX64" s="164" t="s">
        <v>193</v>
      </c>
      <c r="JY64" s="164">
        <v>188083063</v>
      </c>
      <c r="JZ64" s="164" t="s">
        <v>3786</v>
      </c>
      <c r="KA64" s="164" t="s">
        <v>3787</v>
      </c>
      <c r="KB64" s="164" t="s">
        <v>193</v>
      </c>
      <c r="KC64" s="164" t="s">
        <v>705</v>
      </c>
      <c r="KD64" s="164" t="s">
        <v>706</v>
      </c>
      <c r="KE64" s="164" t="s">
        <v>621</v>
      </c>
      <c r="KF64" s="164" t="s">
        <v>193</v>
      </c>
      <c r="KG64" s="164">
        <v>63</v>
      </c>
    </row>
    <row r="65" spans="1:293" x14ac:dyDescent="0.25">
      <c r="A65" s="164" t="s">
        <v>3788</v>
      </c>
      <c r="B65" s="164" t="s">
        <v>3789</v>
      </c>
      <c r="C65" s="164" t="s">
        <v>3548</v>
      </c>
      <c r="D65" s="164" t="s">
        <v>193</v>
      </c>
      <c r="E65" s="166"/>
      <c r="F65" s="164" t="s">
        <v>193</v>
      </c>
      <c r="G65" s="164" t="s">
        <v>193</v>
      </c>
      <c r="H65" s="164" t="s">
        <v>3548</v>
      </c>
      <c r="I65" s="164" t="s">
        <v>831</v>
      </c>
      <c r="J65" s="164" t="s">
        <v>193</v>
      </c>
      <c r="K65" s="164" t="s">
        <v>832</v>
      </c>
      <c r="L65" s="164" t="s">
        <v>831</v>
      </c>
      <c r="M65" s="164" t="s">
        <v>831</v>
      </c>
      <c r="N65" s="164" t="s">
        <v>3739</v>
      </c>
      <c r="O65" s="164" t="s">
        <v>193</v>
      </c>
      <c r="P65" s="164" t="s">
        <v>3740</v>
      </c>
      <c r="Q65" s="164" t="s">
        <v>3739</v>
      </c>
      <c r="R65" s="164" t="s">
        <v>3739</v>
      </c>
      <c r="S65" s="164" t="s">
        <v>176</v>
      </c>
      <c r="T65" s="164" t="s">
        <v>224</v>
      </c>
      <c r="U65" s="164" t="s">
        <v>212</v>
      </c>
      <c r="V65" s="164" t="s">
        <v>224</v>
      </c>
      <c r="W65" s="164" t="s">
        <v>246</v>
      </c>
      <c r="X65" s="164" t="s">
        <v>245</v>
      </c>
      <c r="Y65" s="164" t="s">
        <v>246</v>
      </c>
      <c r="Z65" s="164" t="s">
        <v>833</v>
      </c>
      <c r="AA65" s="164" t="s">
        <v>193</v>
      </c>
      <c r="AB65" s="164" t="s">
        <v>834</v>
      </c>
      <c r="AC65" s="164" t="s">
        <v>833</v>
      </c>
      <c r="AD65" s="164" t="s">
        <v>833</v>
      </c>
      <c r="AE65" s="164" t="s">
        <v>835</v>
      </c>
      <c r="AF65" s="164" t="s">
        <v>193</v>
      </c>
      <c r="AG65" s="164" t="s">
        <v>836</v>
      </c>
      <c r="AH65" s="164" t="s">
        <v>835</v>
      </c>
      <c r="AI65" s="164" t="s">
        <v>835</v>
      </c>
      <c r="AJ65" s="164" t="s">
        <v>494</v>
      </c>
      <c r="AK65" s="164" t="s">
        <v>511</v>
      </c>
      <c r="AL65" s="164" t="s">
        <v>109</v>
      </c>
      <c r="AM65" s="164" t="s">
        <v>193</v>
      </c>
      <c r="AN65" s="164" t="s">
        <v>109</v>
      </c>
      <c r="AO65" s="164" t="s">
        <v>193</v>
      </c>
      <c r="AP65" s="164" t="s">
        <v>496</v>
      </c>
      <c r="AQ65" s="166"/>
      <c r="AR65" s="166"/>
      <c r="AS65" s="164" t="s">
        <v>193</v>
      </c>
      <c r="AT65" s="164" t="s">
        <v>193</v>
      </c>
      <c r="AU65" s="164" t="s">
        <v>193</v>
      </c>
      <c r="AV65" s="164" t="s">
        <v>193</v>
      </c>
      <c r="AW65" s="164" t="s">
        <v>193</v>
      </c>
      <c r="AX65" s="164" t="s">
        <v>193</v>
      </c>
      <c r="AY65" s="164" t="s">
        <v>193</v>
      </c>
      <c r="AZ65" s="164" t="s">
        <v>193</v>
      </c>
      <c r="BA65" s="164" t="s">
        <v>193</v>
      </c>
      <c r="BB65" s="164" t="s">
        <v>193</v>
      </c>
      <c r="BC65" s="164" t="s">
        <v>193</v>
      </c>
      <c r="BD65" s="164" t="s">
        <v>193</v>
      </c>
      <c r="BE65" s="164" t="s">
        <v>193</v>
      </c>
      <c r="BF65" s="164" t="s">
        <v>193</v>
      </c>
      <c r="BG65" s="164" t="s">
        <v>193</v>
      </c>
      <c r="BH65" s="164" t="s">
        <v>193</v>
      </c>
      <c r="BI65" s="164" t="s">
        <v>193</v>
      </c>
      <c r="BJ65" s="164" t="s">
        <v>193</v>
      </c>
      <c r="BK65" s="164" t="s">
        <v>193</v>
      </c>
      <c r="BL65" s="164" t="s">
        <v>193</v>
      </c>
      <c r="BM65" s="164" t="s">
        <v>193</v>
      </c>
      <c r="BN65" s="164" t="s">
        <v>193</v>
      </c>
      <c r="BO65" s="164" t="s">
        <v>193</v>
      </c>
      <c r="BP65" s="164" t="s">
        <v>193</v>
      </c>
      <c r="BQ65" s="164" t="s">
        <v>193</v>
      </c>
      <c r="BR65" s="164" t="s">
        <v>193</v>
      </c>
      <c r="BS65" s="164" t="s">
        <v>193</v>
      </c>
      <c r="BT65" s="164" t="s">
        <v>193</v>
      </c>
      <c r="BU65" s="164" t="s">
        <v>193</v>
      </c>
      <c r="BV65" s="164" t="s">
        <v>193</v>
      </c>
      <c r="BW65" s="164" t="s">
        <v>193</v>
      </c>
      <c r="BX65" s="164" t="s">
        <v>193</v>
      </c>
      <c r="BY65" s="164" t="s">
        <v>193</v>
      </c>
      <c r="BZ65" s="164" t="s">
        <v>193</v>
      </c>
      <c r="CA65" s="164" t="s">
        <v>193</v>
      </c>
      <c r="CB65" s="164" t="s">
        <v>193</v>
      </c>
      <c r="CC65" s="164" t="s">
        <v>193</v>
      </c>
      <c r="CD65" s="164" t="s">
        <v>193</v>
      </c>
      <c r="CE65" s="164" t="s">
        <v>193</v>
      </c>
      <c r="CF65" s="164" t="s">
        <v>193</v>
      </c>
      <c r="CG65" s="164" t="s">
        <v>193</v>
      </c>
      <c r="CH65" s="164" t="s">
        <v>193</v>
      </c>
      <c r="CI65" s="164" t="s">
        <v>193</v>
      </c>
      <c r="CJ65" s="164" t="s">
        <v>193</v>
      </c>
      <c r="CK65" s="164" t="s">
        <v>193</v>
      </c>
      <c r="CL65" s="164" t="s">
        <v>193</v>
      </c>
      <c r="CM65" s="164" t="s">
        <v>193</v>
      </c>
      <c r="CN65" s="164" t="s">
        <v>193</v>
      </c>
      <c r="CO65" s="164" t="s">
        <v>193</v>
      </c>
      <c r="CP65" s="164" t="s">
        <v>193</v>
      </c>
      <c r="CQ65" s="164" t="s">
        <v>193</v>
      </c>
      <c r="CR65" s="164" t="s">
        <v>193</v>
      </c>
      <c r="CS65" s="164" t="s">
        <v>193</v>
      </c>
      <c r="CT65" s="164" t="s">
        <v>193</v>
      </c>
      <c r="CU65" s="164" t="s">
        <v>193</v>
      </c>
      <c r="CV65" s="164" t="s">
        <v>193</v>
      </c>
      <c r="CW65" s="164" t="s">
        <v>193</v>
      </c>
      <c r="CX65" s="164" t="s">
        <v>193</v>
      </c>
      <c r="CY65" s="164" t="s">
        <v>193</v>
      </c>
      <c r="CZ65" s="164" t="s">
        <v>193</v>
      </c>
      <c r="DA65" s="164" t="s">
        <v>193</v>
      </c>
      <c r="DB65" s="164" t="s">
        <v>193</v>
      </c>
      <c r="DC65" s="164" t="s">
        <v>193</v>
      </c>
      <c r="DD65" s="164" t="s">
        <v>193</v>
      </c>
      <c r="DE65" s="164" t="s">
        <v>193</v>
      </c>
      <c r="DF65" s="164" t="s">
        <v>193</v>
      </c>
      <c r="DG65" s="164" t="s">
        <v>193</v>
      </c>
      <c r="DH65" s="164" t="s">
        <v>193</v>
      </c>
      <c r="DI65" s="164" t="s">
        <v>193</v>
      </c>
      <c r="DJ65" s="164" t="s">
        <v>193</v>
      </c>
      <c r="DK65" s="164" t="s">
        <v>193</v>
      </c>
      <c r="DL65" s="164" t="s">
        <v>193</v>
      </c>
      <c r="DM65" s="164" t="s">
        <v>193</v>
      </c>
      <c r="DN65" s="164" t="s">
        <v>193</v>
      </c>
      <c r="DO65" s="164" t="s">
        <v>193</v>
      </c>
      <c r="DP65" s="164" t="s">
        <v>193</v>
      </c>
      <c r="DQ65" s="164" t="s">
        <v>193</v>
      </c>
      <c r="DR65" s="164" t="s">
        <v>193</v>
      </c>
      <c r="DS65" s="164" t="s">
        <v>193</v>
      </c>
      <c r="DT65" s="164" t="s">
        <v>193</v>
      </c>
      <c r="DU65" s="164" t="s">
        <v>193</v>
      </c>
      <c r="DV65" s="164" t="s">
        <v>193</v>
      </c>
      <c r="DW65" s="164" t="s">
        <v>193</v>
      </c>
      <c r="DX65" s="164" t="s">
        <v>193</v>
      </c>
      <c r="DY65" s="164" t="s">
        <v>193</v>
      </c>
      <c r="DZ65" s="164" t="s">
        <v>193</v>
      </c>
      <c r="EA65" s="164" t="s">
        <v>193</v>
      </c>
      <c r="EB65" s="164" t="s">
        <v>193</v>
      </c>
      <c r="EC65" s="164" t="s">
        <v>193</v>
      </c>
      <c r="ED65" s="164" t="s">
        <v>193</v>
      </c>
      <c r="EE65" s="164" t="s">
        <v>193</v>
      </c>
      <c r="EF65" s="164" t="s">
        <v>193</v>
      </c>
      <c r="EG65" s="164" t="s">
        <v>193</v>
      </c>
      <c r="EH65" s="164" t="s">
        <v>193</v>
      </c>
      <c r="EI65" s="164" t="s">
        <v>193</v>
      </c>
      <c r="EJ65" s="164" t="s">
        <v>193</v>
      </c>
      <c r="EK65" s="164" t="s">
        <v>193</v>
      </c>
      <c r="EL65" s="164" t="s">
        <v>193</v>
      </c>
      <c r="EM65" s="164" t="s">
        <v>193</v>
      </c>
      <c r="EN65" s="164" t="s">
        <v>193</v>
      </c>
      <c r="EO65" s="164" t="s">
        <v>193</v>
      </c>
      <c r="EP65" s="164" t="s">
        <v>193</v>
      </c>
      <c r="EQ65" s="164" t="s">
        <v>193</v>
      </c>
      <c r="ER65" s="164" t="s">
        <v>193</v>
      </c>
      <c r="ES65" s="164" t="s">
        <v>193</v>
      </c>
      <c r="ET65" s="164" t="s">
        <v>193</v>
      </c>
      <c r="EU65" s="164" t="s">
        <v>193</v>
      </c>
      <c r="EV65" s="164" t="s">
        <v>193</v>
      </c>
      <c r="EW65" s="164" t="s">
        <v>193</v>
      </c>
      <c r="EX65" s="164" t="s">
        <v>193</v>
      </c>
      <c r="EY65" s="164" t="s">
        <v>193</v>
      </c>
      <c r="EZ65" s="164" t="s">
        <v>193</v>
      </c>
      <c r="FA65" s="164" t="s">
        <v>193</v>
      </c>
      <c r="FB65" s="164" t="s">
        <v>193</v>
      </c>
      <c r="FC65" s="164" t="s">
        <v>193</v>
      </c>
      <c r="FD65" s="164" t="s">
        <v>193</v>
      </c>
      <c r="FE65" s="164" t="s">
        <v>193</v>
      </c>
      <c r="FF65" s="164" t="s">
        <v>193</v>
      </c>
      <c r="FG65" s="164" t="s">
        <v>193</v>
      </c>
      <c r="FH65" s="164" t="s">
        <v>193</v>
      </c>
      <c r="FI65" s="164" t="s">
        <v>193</v>
      </c>
      <c r="FJ65" s="164" t="s">
        <v>193</v>
      </c>
      <c r="FK65" s="164" t="s">
        <v>193</v>
      </c>
      <c r="FL65" s="164" t="s">
        <v>193</v>
      </c>
      <c r="FM65" s="164" t="s">
        <v>193</v>
      </c>
      <c r="FN65" s="164" t="s">
        <v>193</v>
      </c>
      <c r="FO65" s="164" t="s">
        <v>193</v>
      </c>
      <c r="FP65" s="164" t="s">
        <v>193</v>
      </c>
      <c r="FQ65" s="164" t="s">
        <v>193</v>
      </c>
      <c r="FR65" s="164" t="s">
        <v>193</v>
      </c>
      <c r="FS65" s="164" t="s">
        <v>193</v>
      </c>
      <c r="FT65" s="164" t="s">
        <v>193</v>
      </c>
      <c r="FU65" s="164" t="s">
        <v>193</v>
      </c>
      <c r="FV65" s="164" t="s">
        <v>193</v>
      </c>
      <c r="FW65" s="164" t="s">
        <v>193</v>
      </c>
      <c r="FX65" s="164" t="s">
        <v>193</v>
      </c>
      <c r="FY65" s="164" t="s">
        <v>193</v>
      </c>
      <c r="FZ65" s="164" t="s">
        <v>193</v>
      </c>
      <c r="GA65" s="164" t="s">
        <v>193</v>
      </c>
      <c r="GB65" s="164" t="s">
        <v>193</v>
      </c>
      <c r="GC65" s="164" t="s">
        <v>193</v>
      </c>
      <c r="GD65" s="164" t="s">
        <v>193</v>
      </c>
      <c r="GE65" s="164" t="s">
        <v>193</v>
      </c>
      <c r="GF65" s="164" t="s">
        <v>193</v>
      </c>
      <c r="GG65" s="164" t="s">
        <v>193</v>
      </c>
      <c r="GH65" s="164" t="s">
        <v>193</v>
      </c>
      <c r="GI65" s="164" t="s">
        <v>193</v>
      </c>
      <c r="GJ65" s="164" t="s">
        <v>193</v>
      </c>
      <c r="GK65" s="164" t="s">
        <v>193</v>
      </c>
      <c r="GL65" s="164" t="s">
        <v>193</v>
      </c>
      <c r="GM65" s="164" t="s">
        <v>193</v>
      </c>
      <c r="GN65" s="164" t="s">
        <v>193</v>
      </c>
      <c r="GO65" s="164" t="s">
        <v>193</v>
      </c>
      <c r="GP65" s="164" t="s">
        <v>193</v>
      </c>
      <c r="GQ65" s="164" t="s">
        <v>193</v>
      </c>
      <c r="GR65" s="164" t="s">
        <v>193</v>
      </c>
      <c r="GS65" s="164" t="s">
        <v>193</v>
      </c>
      <c r="GT65" s="164" t="s">
        <v>193</v>
      </c>
      <c r="GU65" s="164" t="s">
        <v>193</v>
      </c>
      <c r="GV65" s="164" t="s">
        <v>193</v>
      </c>
      <c r="GW65" s="164" t="s">
        <v>193</v>
      </c>
      <c r="GX65" s="164" t="s">
        <v>193</v>
      </c>
      <c r="GY65" s="164" t="s">
        <v>193</v>
      </c>
      <c r="GZ65" s="164" t="s">
        <v>193</v>
      </c>
      <c r="HA65" s="164" t="s">
        <v>193</v>
      </c>
      <c r="HB65" s="164" t="s">
        <v>193</v>
      </c>
      <c r="HC65" s="164" t="s">
        <v>193</v>
      </c>
      <c r="HD65" s="164" t="s">
        <v>193</v>
      </c>
      <c r="HE65" s="164" t="s">
        <v>193</v>
      </c>
      <c r="HF65" s="164" t="s">
        <v>193</v>
      </c>
      <c r="HG65" s="164" t="s">
        <v>193</v>
      </c>
      <c r="HH65" s="164" t="s">
        <v>193</v>
      </c>
      <c r="HI65" s="164" t="s">
        <v>193</v>
      </c>
      <c r="HJ65" s="164" t="s">
        <v>193</v>
      </c>
      <c r="HK65" s="164" t="s">
        <v>193</v>
      </c>
      <c r="HL65" s="164" t="s">
        <v>193</v>
      </c>
      <c r="HM65" s="164" t="s">
        <v>193</v>
      </c>
      <c r="HN65" s="164" t="s">
        <v>193</v>
      </c>
      <c r="HO65" s="164" t="s">
        <v>193</v>
      </c>
      <c r="HP65" s="164" t="s">
        <v>193</v>
      </c>
      <c r="HQ65" s="164" t="s">
        <v>193</v>
      </c>
      <c r="HR65" s="164" t="s">
        <v>193</v>
      </c>
      <c r="HS65" s="164" t="s">
        <v>193</v>
      </c>
      <c r="HT65" s="164" t="s">
        <v>193</v>
      </c>
      <c r="HU65" s="164" t="s">
        <v>193</v>
      </c>
      <c r="HV65" s="164" t="s">
        <v>193</v>
      </c>
      <c r="HW65" s="164" t="s">
        <v>193</v>
      </c>
      <c r="HX65" s="164" t="s">
        <v>193</v>
      </c>
      <c r="HY65" s="164" t="s">
        <v>193</v>
      </c>
      <c r="HZ65" s="164" t="s">
        <v>193</v>
      </c>
      <c r="IA65" s="164" t="s">
        <v>193</v>
      </c>
      <c r="IB65" s="164" t="s">
        <v>193</v>
      </c>
      <c r="IC65" s="164" t="s">
        <v>109</v>
      </c>
      <c r="ID65" s="164" t="s">
        <v>193</v>
      </c>
      <c r="IE65" s="164" t="s">
        <v>512</v>
      </c>
      <c r="IF65" s="164" t="s">
        <v>193</v>
      </c>
      <c r="IG65" s="164" t="s">
        <v>3295</v>
      </c>
      <c r="IH65" s="164" t="s">
        <v>193</v>
      </c>
      <c r="II65" s="164" t="s">
        <v>526</v>
      </c>
      <c r="IJ65" s="164" t="s">
        <v>3296</v>
      </c>
      <c r="IK65" s="164" t="s">
        <v>3296</v>
      </c>
      <c r="IL65" s="164" t="s">
        <v>816</v>
      </c>
      <c r="IM65" s="164" t="s">
        <v>193</v>
      </c>
      <c r="IN65" s="164" t="s">
        <v>3287</v>
      </c>
      <c r="IO65" s="164" t="s">
        <v>804</v>
      </c>
      <c r="IP65" s="164" t="s">
        <v>805</v>
      </c>
      <c r="IQ65" s="164" t="s">
        <v>806</v>
      </c>
      <c r="IR65" s="164" t="s">
        <v>193</v>
      </c>
      <c r="IS65" s="164" t="s">
        <v>193</v>
      </c>
      <c r="IT65" s="164" t="s">
        <v>193</v>
      </c>
      <c r="IU65" s="164" t="s">
        <v>193</v>
      </c>
      <c r="IV65" s="164" t="s">
        <v>193</v>
      </c>
      <c r="IW65" s="164">
        <v>5</v>
      </c>
      <c r="IX65" s="164">
        <v>1</v>
      </c>
      <c r="IY65" s="164" t="s">
        <v>193</v>
      </c>
      <c r="IZ65" s="164" t="s">
        <v>156</v>
      </c>
      <c r="JA65" s="164">
        <v>1</v>
      </c>
      <c r="JB65" s="164" t="s">
        <v>114</v>
      </c>
      <c r="JC65" s="164" t="s">
        <v>717</v>
      </c>
      <c r="JD65" s="164" t="s">
        <v>109</v>
      </c>
      <c r="JE65" s="164" t="s">
        <v>517</v>
      </c>
      <c r="JF65" s="164">
        <v>0</v>
      </c>
      <c r="JG65" s="164">
        <v>0</v>
      </c>
      <c r="JH65" s="164">
        <v>0</v>
      </c>
      <c r="JI65" s="164">
        <v>1</v>
      </c>
      <c r="JJ65" s="164">
        <v>0</v>
      </c>
      <c r="JK65" s="164">
        <v>0</v>
      </c>
      <c r="JL65" s="164">
        <v>0</v>
      </c>
      <c r="JM65" s="164">
        <v>0</v>
      </c>
      <c r="JN65" s="164">
        <v>0</v>
      </c>
      <c r="JO65" s="164">
        <v>0</v>
      </c>
      <c r="JP65" s="164">
        <v>0</v>
      </c>
      <c r="JQ65" s="164" t="s">
        <v>193</v>
      </c>
      <c r="JR65" s="166"/>
      <c r="JS65" s="166"/>
      <c r="JT65" s="166"/>
      <c r="JU65" s="166"/>
      <c r="JV65" s="166"/>
      <c r="JW65" s="164" t="s">
        <v>193</v>
      </c>
      <c r="JX65" s="164" t="s">
        <v>193</v>
      </c>
      <c r="JY65" s="164">
        <v>188083066</v>
      </c>
      <c r="JZ65" s="164" t="s">
        <v>3790</v>
      </c>
      <c r="KA65" s="164" t="s">
        <v>3791</v>
      </c>
      <c r="KB65" s="164" t="s">
        <v>193</v>
      </c>
      <c r="KC65" s="164" t="s">
        <v>705</v>
      </c>
      <c r="KD65" s="164" t="s">
        <v>706</v>
      </c>
      <c r="KE65" s="164" t="s">
        <v>621</v>
      </c>
      <c r="KF65" s="164" t="s">
        <v>193</v>
      </c>
      <c r="KG65" s="164">
        <v>64</v>
      </c>
    </row>
    <row r="66" spans="1:293" x14ac:dyDescent="0.25">
      <c r="A66" s="164" t="s">
        <v>3792</v>
      </c>
      <c r="B66" s="164" t="s">
        <v>3793</v>
      </c>
      <c r="C66" s="164" t="s">
        <v>3548</v>
      </c>
      <c r="D66" s="164" t="s">
        <v>193</v>
      </c>
      <c r="E66" s="166"/>
      <c r="F66" s="164" t="s">
        <v>193</v>
      </c>
      <c r="G66" s="164" t="s">
        <v>193</v>
      </c>
      <c r="H66" s="164" t="s">
        <v>3548</v>
      </c>
      <c r="I66" s="164" t="s">
        <v>831</v>
      </c>
      <c r="J66" s="164" t="s">
        <v>193</v>
      </c>
      <c r="K66" s="164" t="s">
        <v>832</v>
      </c>
      <c r="L66" s="164" t="s">
        <v>831</v>
      </c>
      <c r="M66" s="164" t="s">
        <v>831</v>
      </c>
      <c r="N66" s="164" t="s">
        <v>3739</v>
      </c>
      <c r="O66" s="164" t="s">
        <v>193</v>
      </c>
      <c r="P66" s="164" t="s">
        <v>3740</v>
      </c>
      <c r="Q66" s="164" t="s">
        <v>3739</v>
      </c>
      <c r="R66" s="164" t="s">
        <v>3739</v>
      </c>
      <c r="S66" s="164" t="s">
        <v>176</v>
      </c>
      <c r="T66" s="164" t="s">
        <v>224</v>
      </c>
      <c r="U66" s="164" t="s">
        <v>212</v>
      </c>
      <c r="V66" s="164" t="s">
        <v>224</v>
      </c>
      <c r="W66" s="164" t="s">
        <v>246</v>
      </c>
      <c r="X66" s="164" t="s">
        <v>245</v>
      </c>
      <c r="Y66" s="164" t="s">
        <v>246</v>
      </c>
      <c r="Z66" s="164" t="s">
        <v>833</v>
      </c>
      <c r="AA66" s="164" t="s">
        <v>193</v>
      </c>
      <c r="AB66" s="164" t="s">
        <v>834</v>
      </c>
      <c r="AC66" s="164" t="s">
        <v>833</v>
      </c>
      <c r="AD66" s="164" t="s">
        <v>833</v>
      </c>
      <c r="AE66" s="164" t="s">
        <v>835</v>
      </c>
      <c r="AF66" s="164" t="s">
        <v>193</v>
      </c>
      <c r="AG66" s="164" t="s">
        <v>836</v>
      </c>
      <c r="AH66" s="164" t="s">
        <v>835</v>
      </c>
      <c r="AI66" s="164" t="s">
        <v>835</v>
      </c>
      <c r="AJ66" s="164" t="s">
        <v>494</v>
      </c>
      <c r="AK66" s="164" t="s">
        <v>511</v>
      </c>
      <c r="AL66" s="164" t="s">
        <v>109</v>
      </c>
      <c r="AM66" s="164" t="s">
        <v>193</v>
      </c>
      <c r="AN66" s="164" t="s">
        <v>109</v>
      </c>
      <c r="AO66" s="164" t="s">
        <v>193</v>
      </c>
      <c r="AP66" s="164" t="s">
        <v>496</v>
      </c>
      <c r="AQ66" s="166"/>
      <c r="AR66" s="166"/>
      <c r="AS66" s="164" t="s">
        <v>193</v>
      </c>
      <c r="AT66" s="164" t="s">
        <v>193</v>
      </c>
      <c r="AU66" s="164" t="s">
        <v>193</v>
      </c>
      <c r="AV66" s="164" t="s">
        <v>193</v>
      </c>
      <c r="AW66" s="164" t="s">
        <v>193</v>
      </c>
      <c r="AX66" s="164" t="s">
        <v>193</v>
      </c>
      <c r="AY66" s="164" t="s">
        <v>193</v>
      </c>
      <c r="AZ66" s="164" t="s">
        <v>193</v>
      </c>
      <c r="BA66" s="164" t="s">
        <v>193</v>
      </c>
      <c r="BB66" s="164" t="s">
        <v>193</v>
      </c>
      <c r="BC66" s="164" t="s">
        <v>193</v>
      </c>
      <c r="BD66" s="164" t="s">
        <v>193</v>
      </c>
      <c r="BE66" s="164" t="s">
        <v>193</v>
      </c>
      <c r="BF66" s="164" t="s">
        <v>193</v>
      </c>
      <c r="BG66" s="164" t="s">
        <v>193</v>
      </c>
      <c r="BH66" s="164" t="s">
        <v>193</v>
      </c>
      <c r="BI66" s="164" t="s">
        <v>193</v>
      </c>
      <c r="BJ66" s="164" t="s">
        <v>193</v>
      </c>
      <c r="BK66" s="164" t="s">
        <v>193</v>
      </c>
      <c r="BL66" s="164" t="s">
        <v>193</v>
      </c>
      <c r="BM66" s="164" t="s">
        <v>193</v>
      </c>
      <c r="BN66" s="164" t="s">
        <v>193</v>
      </c>
      <c r="BO66" s="164" t="s">
        <v>193</v>
      </c>
      <c r="BP66" s="164" t="s">
        <v>193</v>
      </c>
      <c r="BQ66" s="164" t="s">
        <v>193</v>
      </c>
      <c r="BR66" s="164" t="s">
        <v>193</v>
      </c>
      <c r="BS66" s="164" t="s">
        <v>193</v>
      </c>
      <c r="BT66" s="164" t="s">
        <v>193</v>
      </c>
      <c r="BU66" s="164" t="s">
        <v>193</v>
      </c>
      <c r="BV66" s="164" t="s">
        <v>193</v>
      </c>
      <c r="BW66" s="164" t="s">
        <v>193</v>
      </c>
      <c r="BX66" s="164" t="s">
        <v>193</v>
      </c>
      <c r="BY66" s="164" t="s">
        <v>193</v>
      </c>
      <c r="BZ66" s="164" t="s">
        <v>193</v>
      </c>
      <c r="CA66" s="164" t="s">
        <v>193</v>
      </c>
      <c r="CB66" s="164" t="s">
        <v>193</v>
      </c>
      <c r="CC66" s="164" t="s">
        <v>193</v>
      </c>
      <c r="CD66" s="164" t="s">
        <v>193</v>
      </c>
      <c r="CE66" s="164" t="s">
        <v>193</v>
      </c>
      <c r="CF66" s="164" t="s">
        <v>193</v>
      </c>
      <c r="CG66" s="164" t="s">
        <v>193</v>
      </c>
      <c r="CH66" s="164" t="s">
        <v>193</v>
      </c>
      <c r="CI66" s="164" t="s">
        <v>193</v>
      </c>
      <c r="CJ66" s="164" t="s">
        <v>193</v>
      </c>
      <c r="CK66" s="164" t="s">
        <v>193</v>
      </c>
      <c r="CL66" s="164" t="s">
        <v>193</v>
      </c>
      <c r="CM66" s="164" t="s">
        <v>193</v>
      </c>
      <c r="CN66" s="164" t="s">
        <v>193</v>
      </c>
      <c r="CO66" s="164" t="s">
        <v>193</v>
      </c>
      <c r="CP66" s="164" t="s">
        <v>193</v>
      </c>
      <c r="CQ66" s="164" t="s">
        <v>193</v>
      </c>
      <c r="CR66" s="164" t="s">
        <v>193</v>
      </c>
      <c r="CS66" s="164" t="s">
        <v>193</v>
      </c>
      <c r="CT66" s="164" t="s">
        <v>193</v>
      </c>
      <c r="CU66" s="164" t="s">
        <v>193</v>
      </c>
      <c r="CV66" s="164" t="s">
        <v>193</v>
      </c>
      <c r="CW66" s="164" t="s">
        <v>193</v>
      </c>
      <c r="CX66" s="164" t="s">
        <v>193</v>
      </c>
      <c r="CY66" s="164" t="s">
        <v>193</v>
      </c>
      <c r="CZ66" s="164" t="s">
        <v>193</v>
      </c>
      <c r="DA66" s="164" t="s">
        <v>193</v>
      </c>
      <c r="DB66" s="164" t="s">
        <v>193</v>
      </c>
      <c r="DC66" s="164" t="s">
        <v>193</v>
      </c>
      <c r="DD66" s="164" t="s">
        <v>193</v>
      </c>
      <c r="DE66" s="164" t="s">
        <v>193</v>
      </c>
      <c r="DF66" s="164" t="s">
        <v>193</v>
      </c>
      <c r="DG66" s="164" t="s">
        <v>193</v>
      </c>
      <c r="DH66" s="164" t="s">
        <v>193</v>
      </c>
      <c r="DI66" s="164" t="s">
        <v>193</v>
      </c>
      <c r="DJ66" s="164" t="s">
        <v>193</v>
      </c>
      <c r="DK66" s="164" t="s">
        <v>193</v>
      </c>
      <c r="DL66" s="164" t="s">
        <v>193</v>
      </c>
      <c r="DM66" s="164" t="s">
        <v>193</v>
      </c>
      <c r="DN66" s="164" t="s">
        <v>193</v>
      </c>
      <c r="DO66" s="164" t="s">
        <v>193</v>
      </c>
      <c r="DP66" s="164" t="s">
        <v>193</v>
      </c>
      <c r="DQ66" s="164" t="s">
        <v>193</v>
      </c>
      <c r="DR66" s="164" t="s">
        <v>193</v>
      </c>
      <c r="DS66" s="164" t="s">
        <v>193</v>
      </c>
      <c r="DT66" s="164" t="s">
        <v>193</v>
      </c>
      <c r="DU66" s="164" t="s">
        <v>193</v>
      </c>
      <c r="DV66" s="164" t="s">
        <v>193</v>
      </c>
      <c r="DW66" s="164" t="s">
        <v>193</v>
      </c>
      <c r="DX66" s="164" t="s">
        <v>193</v>
      </c>
      <c r="DY66" s="164" t="s">
        <v>193</v>
      </c>
      <c r="DZ66" s="164" t="s">
        <v>193</v>
      </c>
      <c r="EA66" s="164" t="s">
        <v>193</v>
      </c>
      <c r="EB66" s="164" t="s">
        <v>193</v>
      </c>
      <c r="EC66" s="164" t="s">
        <v>193</v>
      </c>
      <c r="ED66" s="164" t="s">
        <v>193</v>
      </c>
      <c r="EE66" s="164" t="s">
        <v>193</v>
      </c>
      <c r="EF66" s="164" t="s">
        <v>193</v>
      </c>
      <c r="EG66" s="164" t="s">
        <v>193</v>
      </c>
      <c r="EH66" s="164" t="s">
        <v>193</v>
      </c>
      <c r="EI66" s="164" t="s">
        <v>193</v>
      </c>
      <c r="EJ66" s="164" t="s">
        <v>193</v>
      </c>
      <c r="EK66" s="164" t="s">
        <v>193</v>
      </c>
      <c r="EL66" s="164" t="s">
        <v>193</v>
      </c>
      <c r="EM66" s="164" t="s">
        <v>193</v>
      </c>
      <c r="EN66" s="164" t="s">
        <v>193</v>
      </c>
      <c r="EO66" s="164" t="s">
        <v>193</v>
      </c>
      <c r="EP66" s="164" t="s">
        <v>193</v>
      </c>
      <c r="EQ66" s="164" t="s">
        <v>193</v>
      </c>
      <c r="ER66" s="164" t="s">
        <v>193</v>
      </c>
      <c r="ES66" s="164" t="s">
        <v>193</v>
      </c>
      <c r="ET66" s="164" t="s">
        <v>193</v>
      </c>
      <c r="EU66" s="164" t="s">
        <v>193</v>
      </c>
      <c r="EV66" s="164" t="s">
        <v>193</v>
      </c>
      <c r="EW66" s="164" t="s">
        <v>193</v>
      </c>
      <c r="EX66" s="164" t="s">
        <v>193</v>
      </c>
      <c r="EY66" s="164" t="s">
        <v>193</v>
      </c>
      <c r="EZ66" s="164" t="s">
        <v>193</v>
      </c>
      <c r="FA66" s="164" t="s">
        <v>193</v>
      </c>
      <c r="FB66" s="164" t="s">
        <v>193</v>
      </c>
      <c r="FC66" s="164" t="s">
        <v>193</v>
      </c>
      <c r="FD66" s="164" t="s">
        <v>193</v>
      </c>
      <c r="FE66" s="164" t="s">
        <v>193</v>
      </c>
      <c r="FF66" s="164" t="s">
        <v>193</v>
      </c>
      <c r="FG66" s="164" t="s">
        <v>193</v>
      </c>
      <c r="FH66" s="164" t="s">
        <v>193</v>
      </c>
      <c r="FI66" s="164" t="s">
        <v>193</v>
      </c>
      <c r="FJ66" s="164" t="s">
        <v>193</v>
      </c>
      <c r="FK66" s="164" t="s">
        <v>193</v>
      </c>
      <c r="FL66" s="164" t="s">
        <v>193</v>
      </c>
      <c r="FM66" s="164" t="s">
        <v>193</v>
      </c>
      <c r="FN66" s="164" t="s">
        <v>193</v>
      </c>
      <c r="FO66" s="164" t="s">
        <v>193</v>
      </c>
      <c r="FP66" s="164" t="s">
        <v>193</v>
      </c>
      <c r="FQ66" s="164" t="s">
        <v>193</v>
      </c>
      <c r="FR66" s="164" t="s">
        <v>193</v>
      </c>
      <c r="FS66" s="164" t="s">
        <v>193</v>
      </c>
      <c r="FT66" s="164" t="s">
        <v>193</v>
      </c>
      <c r="FU66" s="164" t="s">
        <v>193</v>
      </c>
      <c r="FV66" s="164" t="s">
        <v>193</v>
      </c>
      <c r="FW66" s="164" t="s">
        <v>193</v>
      </c>
      <c r="FX66" s="164" t="s">
        <v>193</v>
      </c>
      <c r="FY66" s="164" t="s">
        <v>193</v>
      </c>
      <c r="FZ66" s="164" t="s">
        <v>193</v>
      </c>
      <c r="GA66" s="164" t="s">
        <v>193</v>
      </c>
      <c r="GB66" s="164" t="s">
        <v>193</v>
      </c>
      <c r="GC66" s="164" t="s">
        <v>193</v>
      </c>
      <c r="GD66" s="164" t="s">
        <v>193</v>
      </c>
      <c r="GE66" s="164" t="s">
        <v>193</v>
      </c>
      <c r="GF66" s="164" t="s">
        <v>193</v>
      </c>
      <c r="GG66" s="164" t="s">
        <v>193</v>
      </c>
      <c r="GH66" s="164" t="s">
        <v>193</v>
      </c>
      <c r="GI66" s="164" t="s">
        <v>193</v>
      </c>
      <c r="GJ66" s="164" t="s">
        <v>193</v>
      </c>
      <c r="GK66" s="164" t="s">
        <v>193</v>
      </c>
      <c r="GL66" s="164" t="s">
        <v>193</v>
      </c>
      <c r="GM66" s="164" t="s">
        <v>193</v>
      </c>
      <c r="GN66" s="164" t="s">
        <v>193</v>
      </c>
      <c r="GO66" s="164" t="s">
        <v>193</v>
      </c>
      <c r="GP66" s="164" t="s">
        <v>193</v>
      </c>
      <c r="GQ66" s="164" t="s">
        <v>193</v>
      </c>
      <c r="GR66" s="164" t="s">
        <v>193</v>
      </c>
      <c r="GS66" s="164" t="s">
        <v>193</v>
      </c>
      <c r="GT66" s="164" t="s">
        <v>193</v>
      </c>
      <c r="GU66" s="164" t="s">
        <v>193</v>
      </c>
      <c r="GV66" s="164" t="s">
        <v>193</v>
      </c>
      <c r="GW66" s="164" t="s">
        <v>193</v>
      </c>
      <c r="GX66" s="164" t="s">
        <v>193</v>
      </c>
      <c r="GY66" s="164" t="s">
        <v>193</v>
      </c>
      <c r="GZ66" s="164" t="s">
        <v>193</v>
      </c>
      <c r="HA66" s="164" t="s">
        <v>193</v>
      </c>
      <c r="HB66" s="164" t="s">
        <v>193</v>
      </c>
      <c r="HC66" s="164" t="s">
        <v>193</v>
      </c>
      <c r="HD66" s="164" t="s">
        <v>193</v>
      </c>
      <c r="HE66" s="164" t="s">
        <v>193</v>
      </c>
      <c r="HF66" s="164" t="s">
        <v>193</v>
      </c>
      <c r="HG66" s="164" t="s">
        <v>193</v>
      </c>
      <c r="HH66" s="164" t="s">
        <v>193</v>
      </c>
      <c r="HI66" s="164" t="s">
        <v>193</v>
      </c>
      <c r="HJ66" s="164" t="s">
        <v>193</v>
      </c>
      <c r="HK66" s="164" t="s">
        <v>193</v>
      </c>
      <c r="HL66" s="164" t="s">
        <v>193</v>
      </c>
      <c r="HM66" s="164" t="s">
        <v>193</v>
      </c>
      <c r="HN66" s="164" t="s">
        <v>193</v>
      </c>
      <c r="HO66" s="164" t="s">
        <v>193</v>
      </c>
      <c r="HP66" s="164" t="s">
        <v>193</v>
      </c>
      <c r="HQ66" s="164" t="s">
        <v>193</v>
      </c>
      <c r="HR66" s="164" t="s">
        <v>193</v>
      </c>
      <c r="HS66" s="164" t="s">
        <v>193</v>
      </c>
      <c r="HT66" s="164" t="s">
        <v>193</v>
      </c>
      <c r="HU66" s="164" t="s">
        <v>193</v>
      </c>
      <c r="HV66" s="164" t="s">
        <v>193</v>
      </c>
      <c r="HW66" s="164" t="s">
        <v>193</v>
      </c>
      <c r="HX66" s="164" t="s">
        <v>193</v>
      </c>
      <c r="HY66" s="164" t="s">
        <v>193</v>
      </c>
      <c r="HZ66" s="164" t="s">
        <v>193</v>
      </c>
      <c r="IA66" s="164" t="s">
        <v>193</v>
      </c>
      <c r="IB66" s="164" t="s">
        <v>193</v>
      </c>
      <c r="IC66" s="164" t="s">
        <v>109</v>
      </c>
      <c r="ID66" s="164" t="s">
        <v>193</v>
      </c>
      <c r="IE66" s="164" t="s">
        <v>512</v>
      </c>
      <c r="IF66" s="164" t="s">
        <v>193</v>
      </c>
      <c r="IG66" s="164" t="s">
        <v>3295</v>
      </c>
      <c r="IH66" s="164" t="s">
        <v>193</v>
      </c>
      <c r="II66" s="164" t="s">
        <v>526</v>
      </c>
      <c r="IJ66" s="164" t="s">
        <v>3296</v>
      </c>
      <c r="IK66" s="164" t="s">
        <v>3296</v>
      </c>
      <c r="IL66" s="164" t="s">
        <v>816</v>
      </c>
      <c r="IM66" s="164" t="s">
        <v>193</v>
      </c>
      <c r="IN66" s="164" t="s">
        <v>3287</v>
      </c>
      <c r="IO66" s="164" t="s">
        <v>804</v>
      </c>
      <c r="IP66" s="164" t="s">
        <v>805</v>
      </c>
      <c r="IQ66" s="164" t="s">
        <v>806</v>
      </c>
      <c r="IR66" s="164" t="s">
        <v>193</v>
      </c>
      <c r="IS66" s="164" t="s">
        <v>193</v>
      </c>
      <c r="IT66" s="164" t="s">
        <v>193</v>
      </c>
      <c r="IU66" s="164" t="s">
        <v>193</v>
      </c>
      <c r="IV66" s="164" t="s">
        <v>193</v>
      </c>
      <c r="IW66" s="164">
        <v>5</v>
      </c>
      <c r="IX66" s="164">
        <v>1</v>
      </c>
      <c r="IY66" s="164" t="s">
        <v>193</v>
      </c>
      <c r="IZ66" s="164" t="s">
        <v>156</v>
      </c>
      <c r="JA66" s="164">
        <v>1</v>
      </c>
      <c r="JB66" s="164" t="s">
        <v>109</v>
      </c>
      <c r="JC66" s="164" t="s">
        <v>193</v>
      </c>
      <c r="JD66" s="164" t="s">
        <v>109</v>
      </c>
      <c r="JE66" s="164" t="s">
        <v>517</v>
      </c>
      <c r="JF66" s="164">
        <v>0</v>
      </c>
      <c r="JG66" s="164">
        <v>0</v>
      </c>
      <c r="JH66" s="164">
        <v>0</v>
      </c>
      <c r="JI66" s="164">
        <v>1</v>
      </c>
      <c r="JJ66" s="164">
        <v>0</v>
      </c>
      <c r="JK66" s="164">
        <v>0</v>
      </c>
      <c r="JL66" s="164">
        <v>0</v>
      </c>
      <c r="JM66" s="164">
        <v>0</v>
      </c>
      <c r="JN66" s="164">
        <v>0</v>
      </c>
      <c r="JO66" s="164">
        <v>0</v>
      </c>
      <c r="JP66" s="164">
        <v>0</v>
      </c>
      <c r="JQ66" s="164" t="s">
        <v>193</v>
      </c>
      <c r="JR66" s="166"/>
      <c r="JS66" s="166"/>
      <c r="JT66" s="166"/>
      <c r="JU66" s="166"/>
      <c r="JV66" s="166"/>
      <c r="JW66" s="164" t="s">
        <v>193</v>
      </c>
      <c r="JX66" s="164" t="s">
        <v>193</v>
      </c>
      <c r="JY66" s="164">
        <v>188083068</v>
      </c>
      <c r="JZ66" s="164" t="s">
        <v>3794</v>
      </c>
      <c r="KA66" s="164" t="s">
        <v>3795</v>
      </c>
      <c r="KB66" s="164" t="s">
        <v>193</v>
      </c>
      <c r="KC66" s="164" t="s">
        <v>705</v>
      </c>
      <c r="KD66" s="164" t="s">
        <v>706</v>
      </c>
      <c r="KE66" s="164" t="s">
        <v>621</v>
      </c>
      <c r="KF66" s="164" t="s">
        <v>193</v>
      </c>
      <c r="KG66" s="164">
        <v>65</v>
      </c>
    </row>
    <row r="67" spans="1:293" x14ac:dyDescent="0.25">
      <c r="A67" s="164" t="s">
        <v>3796</v>
      </c>
      <c r="B67" s="164" t="s">
        <v>3797</v>
      </c>
      <c r="C67" s="164" t="s">
        <v>3548</v>
      </c>
      <c r="D67" s="164" t="s">
        <v>193</v>
      </c>
      <c r="E67" s="166"/>
      <c r="F67" s="164" t="s">
        <v>193</v>
      </c>
      <c r="G67" s="164" t="s">
        <v>193</v>
      </c>
      <c r="H67" s="164" t="s">
        <v>3548</v>
      </c>
      <c r="I67" s="164" t="s">
        <v>831</v>
      </c>
      <c r="J67" s="164" t="s">
        <v>193</v>
      </c>
      <c r="K67" s="164" t="s">
        <v>832</v>
      </c>
      <c r="L67" s="164" t="s">
        <v>831</v>
      </c>
      <c r="M67" s="164" t="s">
        <v>831</v>
      </c>
      <c r="N67" s="164" t="s">
        <v>3739</v>
      </c>
      <c r="O67" s="164" t="s">
        <v>193</v>
      </c>
      <c r="P67" s="164" t="s">
        <v>3740</v>
      </c>
      <c r="Q67" s="164" t="s">
        <v>3739</v>
      </c>
      <c r="R67" s="164" t="s">
        <v>3739</v>
      </c>
      <c r="S67" s="164" t="s">
        <v>176</v>
      </c>
      <c r="T67" s="164" t="s">
        <v>224</v>
      </c>
      <c r="U67" s="164" t="s">
        <v>212</v>
      </c>
      <c r="V67" s="164" t="s">
        <v>224</v>
      </c>
      <c r="W67" s="164" t="s">
        <v>246</v>
      </c>
      <c r="X67" s="164" t="s">
        <v>245</v>
      </c>
      <c r="Y67" s="164" t="s">
        <v>246</v>
      </c>
      <c r="Z67" s="164" t="s">
        <v>833</v>
      </c>
      <c r="AA67" s="164" t="s">
        <v>193</v>
      </c>
      <c r="AB67" s="164" t="s">
        <v>834</v>
      </c>
      <c r="AC67" s="164" t="s">
        <v>833</v>
      </c>
      <c r="AD67" s="164" t="s">
        <v>833</v>
      </c>
      <c r="AE67" s="164" t="s">
        <v>835</v>
      </c>
      <c r="AF67" s="164" t="s">
        <v>193</v>
      </c>
      <c r="AG67" s="164" t="s">
        <v>836</v>
      </c>
      <c r="AH67" s="164" t="s">
        <v>835</v>
      </c>
      <c r="AI67" s="164" t="s">
        <v>835</v>
      </c>
      <c r="AJ67" s="164" t="s">
        <v>494</v>
      </c>
      <c r="AK67" s="164" t="s">
        <v>495</v>
      </c>
      <c r="AL67" s="164" t="s">
        <v>109</v>
      </c>
      <c r="AM67" s="164" t="s">
        <v>193</v>
      </c>
      <c r="AN67" s="164" t="s">
        <v>109</v>
      </c>
      <c r="AO67" s="164" t="s">
        <v>193</v>
      </c>
      <c r="AP67" s="164" t="s">
        <v>496</v>
      </c>
      <c r="AQ67" s="166"/>
      <c r="AR67" s="166"/>
      <c r="AS67" s="164" t="s">
        <v>502</v>
      </c>
      <c r="AT67" s="164" t="s">
        <v>193</v>
      </c>
      <c r="AU67" s="164" t="s">
        <v>111</v>
      </c>
      <c r="AV67" s="164">
        <v>1</v>
      </c>
      <c r="AW67" s="164">
        <v>0</v>
      </c>
      <c r="AX67" s="164">
        <v>0</v>
      </c>
      <c r="AY67" s="164" t="s">
        <v>110</v>
      </c>
      <c r="AZ67" s="164" t="s">
        <v>503</v>
      </c>
      <c r="BA67" s="164" t="s">
        <v>112</v>
      </c>
      <c r="BB67" s="164">
        <v>1</v>
      </c>
      <c r="BC67" s="164">
        <v>0</v>
      </c>
      <c r="BD67" s="164">
        <v>0</v>
      </c>
      <c r="BE67" s="164">
        <v>0</v>
      </c>
      <c r="BF67" s="164">
        <v>0</v>
      </c>
      <c r="BG67" s="164">
        <v>0</v>
      </c>
      <c r="BH67" s="164">
        <v>0</v>
      </c>
      <c r="BI67" s="164">
        <v>0</v>
      </c>
      <c r="BJ67" s="164">
        <v>0</v>
      </c>
      <c r="BK67" s="164">
        <v>0</v>
      </c>
      <c r="BL67" s="164" t="s">
        <v>193</v>
      </c>
      <c r="BM67" s="164" t="s">
        <v>128</v>
      </c>
      <c r="BN67" s="164" t="s">
        <v>507</v>
      </c>
      <c r="BO67" s="164" t="s">
        <v>508</v>
      </c>
      <c r="BP67" s="164">
        <v>1</v>
      </c>
      <c r="BQ67" s="164">
        <v>1</v>
      </c>
      <c r="BR67" s="164">
        <v>0</v>
      </c>
      <c r="BS67" s="164">
        <v>1</v>
      </c>
      <c r="BT67" s="164">
        <v>0</v>
      </c>
      <c r="BU67" s="164">
        <v>0</v>
      </c>
      <c r="BV67" s="164">
        <v>1</v>
      </c>
      <c r="BW67" s="164">
        <v>0</v>
      </c>
      <c r="BX67" s="164" t="s">
        <v>504</v>
      </c>
      <c r="BY67" s="164">
        <v>270</v>
      </c>
      <c r="BZ67" s="164">
        <v>135</v>
      </c>
      <c r="CA67" s="164" t="s">
        <v>109</v>
      </c>
      <c r="CB67" s="164">
        <v>280</v>
      </c>
      <c r="CC67" s="164">
        <v>107.692307692307</v>
      </c>
      <c r="CD67" s="164" t="s">
        <v>109</v>
      </c>
      <c r="CE67" s="164" t="s">
        <v>193</v>
      </c>
      <c r="CF67" s="164" t="s">
        <v>193</v>
      </c>
      <c r="CG67" s="164" t="s">
        <v>193</v>
      </c>
      <c r="CH67" s="164">
        <v>250</v>
      </c>
      <c r="CI67" s="164">
        <v>86.2068965517241</v>
      </c>
      <c r="CJ67" s="164" t="s">
        <v>109</v>
      </c>
      <c r="CK67" s="164" t="s">
        <v>193</v>
      </c>
      <c r="CL67" s="164" t="s">
        <v>193</v>
      </c>
      <c r="CM67" s="164" t="s">
        <v>193</v>
      </c>
      <c r="CN67" s="164" t="s">
        <v>193</v>
      </c>
      <c r="CO67" s="164" t="s">
        <v>193</v>
      </c>
      <c r="CP67" s="164" t="s">
        <v>193</v>
      </c>
      <c r="CQ67" s="164" t="s">
        <v>622</v>
      </c>
      <c r="CR67" s="164" t="s">
        <v>114</v>
      </c>
      <c r="CS67" s="164" t="s">
        <v>193</v>
      </c>
      <c r="CT67" s="164" t="s">
        <v>193</v>
      </c>
      <c r="CU67" s="164" t="s">
        <v>1553</v>
      </c>
      <c r="CV67" s="164" t="s">
        <v>1552</v>
      </c>
      <c r="CW67" s="164" t="s">
        <v>1554</v>
      </c>
      <c r="CX67" s="164">
        <v>50</v>
      </c>
      <c r="CY67" s="164" t="s">
        <v>193</v>
      </c>
      <c r="CZ67" s="164">
        <v>0.1008324</v>
      </c>
      <c r="DA67" s="164" t="s">
        <v>193</v>
      </c>
      <c r="DB67" s="164" t="s">
        <v>109</v>
      </c>
      <c r="DC67" s="164" t="s">
        <v>109</v>
      </c>
      <c r="DD67" s="164" t="s">
        <v>3716</v>
      </c>
      <c r="DE67" s="164">
        <v>0</v>
      </c>
      <c r="DF67" s="164">
        <v>1</v>
      </c>
      <c r="DG67" s="164">
        <v>0</v>
      </c>
      <c r="DH67" s="164">
        <v>0</v>
      </c>
      <c r="DI67" s="164">
        <v>0</v>
      </c>
      <c r="DJ67" s="164">
        <v>0</v>
      </c>
      <c r="DK67" s="164">
        <v>0</v>
      </c>
      <c r="DL67" s="164">
        <v>0</v>
      </c>
      <c r="DM67" s="164">
        <v>0</v>
      </c>
      <c r="DN67" s="164">
        <v>0</v>
      </c>
      <c r="DO67" s="164">
        <v>0</v>
      </c>
      <c r="DP67" s="164">
        <v>0</v>
      </c>
      <c r="DQ67" s="164">
        <v>0</v>
      </c>
      <c r="DR67" s="164">
        <v>0</v>
      </c>
      <c r="DS67" s="164" t="s">
        <v>193</v>
      </c>
      <c r="DT67" s="164" t="s">
        <v>821</v>
      </c>
      <c r="DU67" s="164">
        <v>0</v>
      </c>
      <c r="DV67" s="164">
        <v>1</v>
      </c>
      <c r="DW67" s="164">
        <v>0</v>
      </c>
      <c r="DX67" s="164">
        <v>0</v>
      </c>
      <c r="DY67" s="164">
        <v>0</v>
      </c>
      <c r="DZ67" s="164">
        <v>0</v>
      </c>
      <c r="EA67" s="164">
        <v>1</v>
      </c>
      <c r="EB67" s="164">
        <v>0</v>
      </c>
      <c r="EC67" s="164" t="s">
        <v>109</v>
      </c>
      <c r="ED67" s="164" t="s">
        <v>114</v>
      </c>
      <c r="EE67" s="164" t="s">
        <v>109</v>
      </c>
      <c r="EF67" s="164" t="s">
        <v>123</v>
      </c>
      <c r="EG67" s="164" t="s">
        <v>793</v>
      </c>
      <c r="EH67" s="164" t="s">
        <v>1796</v>
      </c>
      <c r="EI67" s="164" t="s">
        <v>793</v>
      </c>
      <c r="EJ67" s="164" t="s">
        <v>193</v>
      </c>
      <c r="EK67" s="164" t="s">
        <v>193</v>
      </c>
      <c r="EL67" s="164" t="s">
        <v>193</v>
      </c>
      <c r="EM67" s="164" t="s">
        <v>193</v>
      </c>
      <c r="EN67" s="164" t="s">
        <v>193</v>
      </c>
      <c r="EO67" s="164" t="s">
        <v>193</v>
      </c>
      <c r="EP67" s="164" t="s">
        <v>193</v>
      </c>
      <c r="EQ67" s="164" t="s">
        <v>193</v>
      </c>
      <c r="ER67" s="164" t="s">
        <v>193</v>
      </c>
      <c r="ES67" s="164" t="s">
        <v>193</v>
      </c>
      <c r="ET67" s="164" t="s">
        <v>193</v>
      </c>
      <c r="EU67" s="164" t="s">
        <v>193</v>
      </c>
      <c r="EV67" s="164" t="s">
        <v>193</v>
      </c>
      <c r="EW67" s="164" t="s">
        <v>193</v>
      </c>
      <c r="EX67" s="164" t="s">
        <v>193</v>
      </c>
      <c r="EY67" s="164" t="s">
        <v>193</v>
      </c>
      <c r="EZ67" s="164" t="s">
        <v>193</v>
      </c>
      <c r="FA67" s="164" t="s">
        <v>193</v>
      </c>
      <c r="FB67" s="164" t="s">
        <v>193</v>
      </c>
      <c r="FC67" s="164" t="s">
        <v>193</v>
      </c>
      <c r="FD67" s="164" t="s">
        <v>193</v>
      </c>
      <c r="FE67" s="164" t="s">
        <v>193</v>
      </c>
      <c r="FF67" s="164" t="s">
        <v>193</v>
      </c>
      <c r="FG67" s="164" t="s">
        <v>193</v>
      </c>
      <c r="FH67" s="164" t="s">
        <v>193</v>
      </c>
      <c r="FI67" s="164" t="s">
        <v>193</v>
      </c>
      <c r="FJ67" s="164" t="s">
        <v>193</v>
      </c>
      <c r="FK67" s="164" t="s">
        <v>193</v>
      </c>
      <c r="FL67" s="164" t="s">
        <v>193</v>
      </c>
      <c r="FM67" s="164" t="s">
        <v>193</v>
      </c>
      <c r="FN67" s="164" t="s">
        <v>193</v>
      </c>
      <c r="FO67" s="164" t="s">
        <v>193</v>
      </c>
      <c r="FP67" s="164" t="s">
        <v>193</v>
      </c>
      <c r="FQ67" s="164" t="s">
        <v>193</v>
      </c>
      <c r="FR67" s="164" t="s">
        <v>193</v>
      </c>
      <c r="FS67" s="164" t="s">
        <v>193</v>
      </c>
      <c r="FT67" s="164" t="s">
        <v>193</v>
      </c>
      <c r="FU67" s="164" t="s">
        <v>193</v>
      </c>
      <c r="FV67" s="164" t="s">
        <v>193</v>
      </c>
      <c r="FW67" s="164" t="s">
        <v>193</v>
      </c>
      <c r="FX67" s="164" t="s">
        <v>193</v>
      </c>
      <c r="FY67" s="164" t="s">
        <v>193</v>
      </c>
      <c r="FZ67" s="164" t="s">
        <v>193</v>
      </c>
      <c r="GA67" s="164" t="s">
        <v>193</v>
      </c>
      <c r="GB67" s="164" t="s">
        <v>193</v>
      </c>
      <c r="GC67" s="164" t="s">
        <v>193</v>
      </c>
      <c r="GD67" s="164" t="s">
        <v>193</v>
      </c>
      <c r="GE67" s="164" t="s">
        <v>193</v>
      </c>
      <c r="GF67" s="164" t="s">
        <v>193</v>
      </c>
      <c r="GG67" s="164" t="s">
        <v>193</v>
      </c>
      <c r="GH67" s="164" t="s">
        <v>193</v>
      </c>
      <c r="GI67" s="164" t="s">
        <v>193</v>
      </c>
      <c r="GJ67" s="164" t="s">
        <v>193</v>
      </c>
      <c r="GK67" s="164" t="s">
        <v>193</v>
      </c>
      <c r="GL67" s="164" t="s">
        <v>193</v>
      </c>
      <c r="GM67" s="164" t="s">
        <v>193</v>
      </c>
      <c r="GN67" s="164" t="s">
        <v>193</v>
      </c>
      <c r="GO67" s="164" t="s">
        <v>193</v>
      </c>
      <c r="GP67" s="164" t="s">
        <v>193</v>
      </c>
      <c r="GQ67" s="164" t="s">
        <v>193</v>
      </c>
      <c r="GR67" s="164" t="s">
        <v>193</v>
      </c>
      <c r="GS67" s="164" t="s">
        <v>193</v>
      </c>
      <c r="GT67" s="164" t="s">
        <v>193</v>
      </c>
      <c r="GU67" s="164" t="s">
        <v>193</v>
      </c>
      <c r="GV67" s="164" t="s">
        <v>193</v>
      </c>
      <c r="GW67" s="164" t="s">
        <v>193</v>
      </c>
      <c r="GX67" s="164" t="s">
        <v>193</v>
      </c>
      <c r="GY67" s="164" t="s">
        <v>193</v>
      </c>
      <c r="GZ67" s="164" t="s">
        <v>193</v>
      </c>
      <c r="HA67" s="164" t="s">
        <v>193</v>
      </c>
      <c r="HB67" s="164" t="s">
        <v>193</v>
      </c>
      <c r="HC67" s="164" t="s">
        <v>193</v>
      </c>
      <c r="HD67" s="164" t="s">
        <v>193</v>
      </c>
      <c r="HE67" s="164" t="s">
        <v>193</v>
      </c>
      <c r="HF67" s="164" t="s">
        <v>193</v>
      </c>
      <c r="HG67" s="164" t="s">
        <v>193</v>
      </c>
      <c r="HH67" s="164" t="s">
        <v>193</v>
      </c>
      <c r="HI67" s="164" t="s">
        <v>193</v>
      </c>
      <c r="HJ67" s="164" t="s">
        <v>193</v>
      </c>
      <c r="HK67" s="164" t="s">
        <v>193</v>
      </c>
      <c r="HL67" s="164" t="s">
        <v>193</v>
      </c>
      <c r="HM67" s="164" t="s">
        <v>193</v>
      </c>
      <c r="HN67" s="164" t="s">
        <v>193</v>
      </c>
      <c r="HO67" s="164" t="s">
        <v>193</v>
      </c>
      <c r="HP67" s="164" t="s">
        <v>193</v>
      </c>
      <c r="HQ67" s="164" t="s">
        <v>193</v>
      </c>
      <c r="HR67" s="164" t="s">
        <v>193</v>
      </c>
      <c r="HS67" s="164" t="s">
        <v>193</v>
      </c>
      <c r="HT67" s="164" t="s">
        <v>193</v>
      </c>
      <c r="HU67" s="164" t="s">
        <v>193</v>
      </c>
      <c r="HV67" s="164" t="s">
        <v>193</v>
      </c>
      <c r="HW67" s="164" t="s">
        <v>193</v>
      </c>
      <c r="HX67" s="164" t="s">
        <v>193</v>
      </c>
      <c r="HY67" s="164" t="s">
        <v>193</v>
      </c>
      <c r="HZ67" s="164" t="s">
        <v>193</v>
      </c>
      <c r="IA67" s="164" t="s">
        <v>193</v>
      </c>
      <c r="IB67" s="164" t="s">
        <v>193</v>
      </c>
      <c r="IC67" s="164" t="s">
        <v>193</v>
      </c>
      <c r="ID67" s="164" t="s">
        <v>193</v>
      </c>
      <c r="IE67" s="164" t="s">
        <v>193</v>
      </c>
      <c r="IF67" s="164" t="s">
        <v>193</v>
      </c>
      <c r="IG67" s="164" t="s">
        <v>193</v>
      </c>
      <c r="IH67" s="164" t="s">
        <v>193</v>
      </c>
      <c r="II67" s="164" t="s">
        <v>193</v>
      </c>
      <c r="IJ67" s="164" t="s">
        <v>193</v>
      </c>
      <c r="IK67" s="164" t="s">
        <v>193</v>
      </c>
      <c r="IL67" s="164" t="s">
        <v>193</v>
      </c>
      <c r="IM67" s="164" t="s">
        <v>193</v>
      </c>
      <c r="IN67" s="164" t="s">
        <v>193</v>
      </c>
      <c r="IO67" s="164" t="s">
        <v>193</v>
      </c>
      <c r="IP67" s="164" t="s">
        <v>193</v>
      </c>
      <c r="IQ67" s="164" t="s">
        <v>193</v>
      </c>
      <c r="IR67" s="164" t="s">
        <v>193</v>
      </c>
      <c r="IS67" s="164" t="s">
        <v>193</v>
      </c>
      <c r="IT67" s="164" t="s">
        <v>193</v>
      </c>
      <c r="IU67" s="164" t="s">
        <v>193</v>
      </c>
      <c r="IV67" s="164" t="s">
        <v>193</v>
      </c>
      <c r="IW67" s="164" t="s">
        <v>193</v>
      </c>
      <c r="IX67" s="164" t="s">
        <v>193</v>
      </c>
      <c r="IY67" s="164" t="s">
        <v>193</v>
      </c>
      <c r="IZ67" s="164" t="s">
        <v>193</v>
      </c>
      <c r="JA67" s="164" t="s">
        <v>193</v>
      </c>
      <c r="JB67" s="164" t="s">
        <v>193</v>
      </c>
      <c r="JC67" s="164" t="s">
        <v>193</v>
      </c>
      <c r="JD67" s="164" t="s">
        <v>193</v>
      </c>
      <c r="JE67" s="164" t="s">
        <v>193</v>
      </c>
      <c r="JF67" s="164" t="s">
        <v>193</v>
      </c>
      <c r="JG67" s="164" t="s">
        <v>193</v>
      </c>
      <c r="JH67" s="164" t="s">
        <v>193</v>
      </c>
      <c r="JI67" s="164" t="s">
        <v>193</v>
      </c>
      <c r="JJ67" s="164" t="s">
        <v>193</v>
      </c>
      <c r="JK67" s="164" t="s">
        <v>193</v>
      </c>
      <c r="JL67" s="164" t="s">
        <v>193</v>
      </c>
      <c r="JM67" s="164" t="s">
        <v>193</v>
      </c>
      <c r="JN67" s="164" t="s">
        <v>193</v>
      </c>
      <c r="JO67" s="164" t="s">
        <v>193</v>
      </c>
      <c r="JP67" s="164" t="s">
        <v>193</v>
      </c>
      <c r="JQ67" s="164" t="s">
        <v>193</v>
      </c>
      <c r="JR67" s="166"/>
      <c r="JS67" s="166"/>
      <c r="JT67" s="166"/>
      <c r="JU67" s="166"/>
      <c r="JV67" s="166"/>
      <c r="JW67" s="164" t="s">
        <v>193</v>
      </c>
      <c r="JX67" s="164" t="s">
        <v>193</v>
      </c>
      <c r="JY67" s="164">
        <v>188083072</v>
      </c>
      <c r="JZ67" s="164" t="s">
        <v>3798</v>
      </c>
      <c r="KA67" s="164" t="s">
        <v>3799</v>
      </c>
      <c r="KB67" s="164" t="s">
        <v>193</v>
      </c>
      <c r="KC67" s="164" t="s">
        <v>705</v>
      </c>
      <c r="KD67" s="164" t="s">
        <v>706</v>
      </c>
      <c r="KE67" s="164" t="s">
        <v>621</v>
      </c>
      <c r="KF67" s="164" t="s">
        <v>193</v>
      </c>
      <c r="KG67" s="164">
        <v>66</v>
      </c>
    </row>
    <row r="68" spans="1:293" x14ac:dyDescent="0.25">
      <c r="A68" s="164" t="s">
        <v>3800</v>
      </c>
      <c r="B68" s="164" t="s">
        <v>3801</v>
      </c>
      <c r="C68" s="164" t="s">
        <v>3548</v>
      </c>
      <c r="D68" s="164" t="s">
        <v>193</v>
      </c>
      <c r="E68" s="166"/>
      <c r="F68" s="164">
        <v>372032330787357</v>
      </c>
      <c r="G68" s="164">
        <v>0</v>
      </c>
      <c r="H68" s="164" t="s">
        <v>3548</v>
      </c>
      <c r="I68" s="164" t="s">
        <v>179</v>
      </c>
      <c r="J68" s="164" t="s">
        <v>193</v>
      </c>
      <c r="K68" s="164" t="s">
        <v>180</v>
      </c>
      <c r="L68" s="164" t="s">
        <v>179</v>
      </c>
      <c r="M68" s="164" t="s">
        <v>179</v>
      </c>
      <c r="N68" s="164" t="s">
        <v>181</v>
      </c>
      <c r="O68" s="164" t="s">
        <v>193</v>
      </c>
      <c r="P68" s="164" t="s">
        <v>194</v>
      </c>
      <c r="Q68" s="164" t="s">
        <v>181</v>
      </c>
      <c r="R68" s="164" t="s">
        <v>181</v>
      </c>
      <c r="S68" s="164" t="s">
        <v>182</v>
      </c>
      <c r="T68" s="164" t="s">
        <v>183</v>
      </c>
      <c r="U68" s="164" t="s">
        <v>184</v>
      </c>
      <c r="V68" s="164" t="s">
        <v>183</v>
      </c>
      <c r="W68" s="164" t="s">
        <v>132</v>
      </c>
      <c r="X68" s="164" t="s">
        <v>205</v>
      </c>
      <c r="Y68" s="164" t="s">
        <v>132</v>
      </c>
      <c r="Z68" s="164" t="s">
        <v>713</v>
      </c>
      <c r="AA68" s="164" t="s">
        <v>193</v>
      </c>
      <c r="AB68" s="164" t="s">
        <v>569</v>
      </c>
      <c r="AC68" s="164" t="s">
        <v>713</v>
      </c>
      <c r="AD68" s="164" t="s">
        <v>713</v>
      </c>
      <c r="AE68" s="164" t="s">
        <v>714</v>
      </c>
      <c r="AF68" s="164" t="s">
        <v>193</v>
      </c>
      <c r="AG68" s="164" t="s">
        <v>715</v>
      </c>
      <c r="AH68" s="164" t="s">
        <v>714</v>
      </c>
      <c r="AI68" s="164" t="s">
        <v>714</v>
      </c>
      <c r="AJ68" s="164" t="s">
        <v>543</v>
      </c>
      <c r="AK68" s="164" t="s">
        <v>495</v>
      </c>
      <c r="AL68" s="164" t="s">
        <v>109</v>
      </c>
      <c r="AM68" s="164" t="s">
        <v>193</v>
      </c>
      <c r="AN68" s="164" t="s">
        <v>109</v>
      </c>
      <c r="AO68" s="164" t="s">
        <v>193</v>
      </c>
      <c r="AP68" s="164" t="s">
        <v>496</v>
      </c>
      <c r="AQ68" s="166"/>
      <c r="AR68" s="166"/>
      <c r="AS68" s="164" t="s">
        <v>502</v>
      </c>
      <c r="AT68" s="164" t="s">
        <v>193</v>
      </c>
      <c r="AU68" s="164" t="s">
        <v>111</v>
      </c>
      <c r="AV68" s="164">
        <v>1</v>
      </c>
      <c r="AW68" s="164">
        <v>0</v>
      </c>
      <c r="AX68" s="164">
        <v>0</v>
      </c>
      <c r="AY68" s="164" t="s">
        <v>110</v>
      </c>
      <c r="AZ68" s="164" t="s">
        <v>503</v>
      </c>
      <c r="BA68" s="164" t="s">
        <v>112</v>
      </c>
      <c r="BB68" s="164">
        <v>1</v>
      </c>
      <c r="BC68" s="164">
        <v>0</v>
      </c>
      <c r="BD68" s="164">
        <v>0</v>
      </c>
      <c r="BE68" s="164">
        <v>0</v>
      </c>
      <c r="BF68" s="164">
        <v>0</v>
      </c>
      <c r="BG68" s="164">
        <v>0</v>
      </c>
      <c r="BH68" s="164">
        <v>0</v>
      </c>
      <c r="BI68" s="164">
        <v>0</v>
      </c>
      <c r="BJ68" s="164">
        <v>0</v>
      </c>
      <c r="BK68" s="164">
        <v>0</v>
      </c>
      <c r="BL68" s="164" t="s">
        <v>193</v>
      </c>
      <c r="BM68" s="164" t="s">
        <v>143</v>
      </c>
      <c r="BN68" s="164" t="s">
        <v>507</v>
      </c>
      <c r="BO68" s="164" t="s">
        <v>509</v>
      </c>
      <c r="BP68" s="164">
        <v>1</v>
      </c>
      <c r="BQ68" s="164">
        <v>1</v>
      </c>
      <c r="BR68" s="164">
        <v>1</v>
      </c>
      <c r="BS68" s="164">
        <v>1</v>
      </c>
      <c r="BT68" s="164">
        <v>1</v>
      </c>
      <c r="BU68" s="164">
        <v>0</v>
      </c>
      <c r="BV68" s="164">
        <v>1</v>
      </c>
      <c r="BW68" s="164">
        <v>0</v>
      </c>
      <c r="BX68" s="164" t="s">
        <v>504</v>
      </c>
      <c r="BY68" s="164">
        <v>200</v>
      </c>
      <c r="BZ68" s="164">
        <v>100</v>
      </c>
      <c r="CA68" s="164" t="s">
        <v>109</v>
      </c>
      <c r="CB68" s="164">
        <v>250</v>
      </c>
      <c r="CC68" s="164">
        <v>96.153846153846104</v>
      </c>
      <c r="CD68" s="164" t="s">
        <v>109</v>
      </c>
      <c r="CE68" s="164">
        <v>200</v>
      </c>
      <c r="CF68" s="164">
        <v>86.956521739130395</v>
      </c>
      <c r="CG68" s="164" t="s">
        <v>109</v>
      </c>
      <c r="CH68" s="164">
        <v>250</v>
      </c>
      <c r="CI68" s="164">
        <v>86.2068965517241</v>
      </c>
      <c r="CJ68" s="164" t="s">
        <v>109</v>
      </c>
      <c r="CK68" s="164">
        <v>500</v>
      </c>
      <c r="CL68" s="164">
        <v>208.333333333333</v>
      </c>
      <c r="CM68" s="164" t="s">
        <v>109</v>
      </c>
      <c r="CN68" s="164" t="s">
        <v>193</v>
      </c>
      <c r="CO68" s="164" t="s">
        <v>193</v>
      </c>
      <c r="CP68" s="164" t="s">
        <v>193</v>
      </c>
      <c r="CQ68" s="164" t="s">
        <v>632</v>
      </c>
      <c r="CR68" s="164" t="s">
        <v>109</v>
      </c>
      <c r="CS68" s="164">
        <v>750</v>
      </c>
      <c r="CT68" s="164" t="s">
        <v>193</v>
      </c>
      <c r="CU68" s="164" t="s">
        <v>193</v>
      </c>
      <c r="CV68" s="164" t="s">
        <v>193</v>
      </c>
      <c r="CW68" s="164" t="s">
        <v>193</v>
      </c>
      <c r="CX68" s="164" t="s">
        <v>193</v>
      </c>
      <c r="CY68" s="164" t="s">
        <v>193</v>
      </c>
      <c r="CZ68" s="164" t="s">
        <v>156</v>
      </c>
      <c r="DA68" s="164">
        <v>750</v>
      </c>
      <c r="DB68" s="164" t="s">
        <v>109</v>
      </c>
      <c r="DC68" s="164" t="s">
        <v>109</v>
      </c>
      <c r="DD68" s="164" t="s">
        <v>1768</v>
      </c>
      <c r="DE68" s="164">
        <v>0</v>
      </c>
      <c r="DF68" s="164">
        <v>0</v>
      </c>
      <c r="DG68" s="164">
        <v>0</v>
      </c>
      <c r="DH68" s="164">
        <v>0</v>
      </c>
      <c r="DI68" s="164">
        <v>1</v>
      </c>
      <c r="DJ68" s="164">
        <v>0</v>
      </c>
      <c r="DK68" s="164">
        <v>0</v>
      </c>
      <c r="DL68" s="164">
        <v>0</v>
      </c>
      <c r="DM68" s="164">
        <v>0</v>
      </c>
      <c r="DN68" s="164">
        <v>0</v>
      </c>
      <c r="DO68" s="164">
        <v>0</v>
      </c>
      <c r="DP68" s="164">
        <v>0</v>
      </c>
      <c r="DQ68" s="164">
        <v>0</v>
      </c>
      <c r="DR68" s="164">
        <v>0</v>
      </c>
      <c r="DS68" s="164" t="s">
        <v>193</v>
      </c>
      <c r="DT68" s="164" t="s">
        <v>3802</v>
      </c>
      <c r="DU68" s="164">
        <v>0</v>
      </c>
      <c r="DV68" s="164">
        <v>1</v>
      </c>
      <c r="DW68" s="164">
        <v>0</v>
      </c>
      <c r="DX68" s="164">
        <v>0</v>
      </c>
      <c r="DY68" s="164">
        <v>1</v>
      </c>
      <c r="DZ68" s="164">
        <v>0</v>
      </c>
      <c r="EA68" s="164">
        <v>0</v>
      </c>
      <c r="EB68" s="164">
        <v>0</v>
      </c>
      <c r="EC68" s="164" t="s">
        <v>114</v>
      </c>
      <c r="ED68" s="164" t="s">
        <v>114</v>
      </c>
      <c r="EE68" s="164" t="s">
        <v>109</v>
      </c>
      <c r="EF68" s="164" t="s">
        <v>182</v>
      </c>
      <c r="EG68" s="164" t="s">
        <v>797</v>
      </c>
      <c r="EH68" s="164" t="s">
        <v>183</v>
      </c>
      <c r="EI68" s="164" t="s">
        <v>797</v>
      </c>
      <c r="EJ68" s="164" t="s">
        <v>193</v>
      </c>
      <c r="EK68" s="164" t="s">
        <v>193</v>
      </c>
      <c r="EL68" s="164" t="s">
        <v>193</v>
      </c>
      <c r="EM68" s="164" t="s">
        <v>193</v>
      </c>
      <c r="EN68" s="164" t="s">
        <v>193</v>
      </c>
      <c r="EO68" s="164" t="s">
        <v>193</v>
      </c>
      <c r="EP68" s="164" t="s">
        <v>193</v>
      </c>
      <c r="EQ68" s="164" t="s">
        <v>193</v>
      </c>
      <c r="ER68" s="164" t="s">
        <v>193</v>
      </c>
      <c r="ES68" s="164" t="s">
        <v>193</v>
      </c>
      <c r="ET68" s="164" t="s">
        <v>193</v>
      </c>
      <c r="EU68" s="164" t="s">
        <v>193</v>
      </c>
      <c r="EV68" s="164" t="s">
        <v>193</v>
      </c>
      <c r="EW68" s="164" t="s">
        <v>193</v>
      </c>
      <c r="EX68" s="164" t="s">
        <v>193</v>
      </c>
      <c r="EY68" s="164" t="s">
        <v>193</v>
      </c>
      <c r="EZ68" s="164" t="s">
        <v>193</v>
      </c>
      <c r="FA68" s="164" t="s">
        <v>193</v>
      </c>
      <c r="FB68" s="164" t="s">
        <v>193</v>
      </c>
      <c r="FC68" s="164" t="s">
        <v>193</v>
      </c>
      <c r="FD68" s="164" t="s">
        <v>193</v>
      </c>
      <c r="FE68" s="164" t="s">
        <v>193</v>
      </c>
      <c r="FF68" s="164" t="s">
        <v>193</v>
      </c>
      <c r="FG68" s="164" t="s">
        <v>193</v>
      </c>
      <c r="FH68" s="164" t="s">
        <v>193</v>
      </c>
      <c r="FI68" s="164" t="s">
        <v>193</v>
      </c>
      <c r="FJ68" s="164" t="s">
        <v>193</v>
      </c>
      <c r="FK68" s="164" t="s">
        <v>193</v>
      </c>
      <c r="FL68" s="164" t="s">
        <v>193</v>
      </c>
      <c r="FM68" s="164" t="s">
        <v>193</v>
      </c>
      <c r="FN68" s="164" t="s">
        <v>193</v>
      </c>
      <c r="FO68" s="164" t="s">
        <v>193</v>
      </c>
      <c r="FP68" s="164" t="s">
        <v>193</v>
      </c>
      <c r="FQ68" s="164" t="s">
        <v>193</v>
      </c>
      <c r="FR68" s="164" t="s">
        <v>193</v>
      </c>
      <c r="FS68" s="164" t="s">
        <v>193</v>
      </c>
      <c r="FT68" s="164" t="s">
        <v>193</v>
      </c>
      <c r="FU68" s="164" t="s">
        <v>193</v>
      </c>
      <c r="FV68" s="164" t="s">
        <v>193</v>
      </c>
      <c r="FW68" s="164" t="s">
        <v>193</v>
      </c>
      <c r="FX68" s="164" t="s">
        <v>193</v>
      </c>
      <c r="FY68" s="164" t="s">
        <v>193</v>
      </c>
      <c r="FZ68" s="164" t="s">
        <v>193</v>
      </c>
      <c r="GA68" s="164" t="s">
        <v>193</v>
      </c>
      <c r="GB68" s="164" t="s">
        <v>193</v>
      </c>
      <c r="GC68" s="164" t="s">
        <v>193</v>
      </c>
      <c r="GD68" s="164" t="s">
        <v>193</v>
      </c>
      <c r="GE68" s="164" t="s">
        <v>193</v>
      </c>
      <c r="GF68" s="164" t="s">
        <v>193</v>
      </c>
      <c r="GG68" s="164" t="s">
        <v>193</v>
      </c>
      <c r="GH68" s="164" t="s">
        <v>193</v>
      </c>
      <c r="GI68" s="164" t="s">
        <v>193</v>
      </c>
      <c r="GJ68" s="164" t="s">
        <v>193</v>
      </c>
      <c r="GK68" s="164" t="s">
        <v>193</v>
      </c>
      <c r="GL68" s="164" t="s">
        <v>193</v>
      </c>
      <c r="GM68" s="164" t="s">
        <v>193</v>
      </c>
      <c r="GN68" s="164" t="s">
        <v>193</v>
      </c>
      <c r="GO68" s="164" t="s">
        <v>193</v>
      </c>
      <c r="GP68" s="164" t="s">
        <v>193</v>
      </c>
      <c r="GQ68" s="164" t="s">
        <v>193</v>
      </c>
      <c r="GR68" s="164" t="s">
        <v>193</v>
      </c>
      <c r="GS68" s="164" t="s">
        <v>193</v>
      </c>
      <c r="GT68" s="164" t="s">
        <v>193</v>
      </c>
      <c r="GU68" s="164" t="s">
        <v>193</v>
      </c>
      <c r="GV68" s="164" t="s">
        <v>193</v>
      </c>
      <c r="GW68" s="164" t="s">
        <v>193</v>
      </c>
      <c r="GX68" s="164" t="s">
        <v>193</v>
      </c>
      <c r="GY68" s="164" t="s">
        <v>193</v>
      </c>
      <c r="GZ68" s="164" t="s">
        <v>193</v>
      </c>
      <c r="HA68" s="164" t="s">
        <v>193</v>
      </c>
      <c r="HB68" s="164" t="s">
        <v>193</v>
      </c>
      <c r="HC68" s="164" t="s">
        <v>193</v>
      </c>
      <c r="HD68" s="164" t="s">
        <v>193</v>
      </c>
      <c r="HE68" s="164" t="s">
        <v>193</v>
      </c>
      <c r="HF68" s="164" t="s">
        <v>193</v>
      </c>
      <c r="HG68" s="164" t="s">
        <v>193</v>
      </c>
      <c r="HH68" s="164" t="s">
        <v>193</v>
      </c>
      <c r="HI68" s="164" t="s">
        <v>193</v>
      </c>
      <c r="HJ68" s="164" t="s">
        <v>193</v>
      </c>
      <c r="HK68" s="164" t="s">
        <v>193</v>
      </c>
      <c r="HL68" s="164" t="s">
        <v>193</v>
      </c>
      <c r="HM68" s="164" t="s">
        <v>193</v>
      </c>
      <c r="HN68" s="164" t="s">
        <v>193</v>
      </c>
      <c r="HO68" s="164" t="s">
        <v>193</v>
      </c>
      <c r="HP68" s="164" t="s">
        <v>193</v>
      </c>
      <c r="HQ68" s="164" t="s">
        <v>193</v>
      </c>
      <c r="HR68" s="164" t="s">
        <v>193</v>
      </c>
      <c r="HS68" s="164" t="s">
        <v>193</v>
      </c>
      <c r="HT68" s="164" t="s">
        <v>193</v>
      </c>
      <c r="HU68" s="164" t="s">
        <v>193</v>
      </c>
      <c r="HV68" s="164" t="s">
        <v>193</v>
      </c>
      <c r="HW68" s="164" t="s">
        <v>193</v>
      </c>
      <c r="HX68" s="164" t="s">
        <v>193</v>
      </c>
      <c r="HY68" s="164" t="s">
        <v>193</v>
      </c>
      <c r="HZ68" s="164" t="s">
        <v>193</v>
      </c>
      <c r="IA68" s="164" t="s">
        <v>193</v>
      </c>
      <c r="IB68" s="164" t="s">
        <v>193</v>
      </c>
      <c r="IC68" s="164" t="s">
        <v>193</v>
      </c>
      <c r="ID68" s="164" t="s">
        <v>193</v>
      </c>
      <c r="IE68" s="164" t="s">
        <v>193</v>
      </c>
      <c r="IF68" s="164" t="s">
        <v>193</v>
      </c>
      <c r="IG68" s="164" t="s">
        <v>193</v>
      </c>
      <c r="IH68" s="164" t="s">
        <v>193</v>
      </c>
      <c r="II68" s="164" t="s">
        <v>193</v>
      </c>
      <c r="IJ68" s="164" t="s">
        <v>193</v>
      </c>
      <c r="IK68" s="164" t="s">
        <v>193</v>
      </c>
      <c r="IL68" s="164" t="s">
        <v>193</v>
      </c>
      <c r="IM68" s="164" t="s">
        <v>193</v>
      </c>
      <c r="IN68" s="164" t="s">
        <v>193</v>
      </c>
      <c r="IO68" s="164" t="s">
        <v>193</v>
      </c>
      <c r="IP68" s="164" t="s">
        <v>193</v>
      </c>
      <c r="IQ68" s="164" t="s">
        <v>193</v>
      </c>
      <c r="IR68" s="164" t="s">
        <v>193</v>
      </c>
      <c r="IS68" s="164" t="s">
        <v>193</v>
      </c>
      <c r="IT68" s="164" t="s">
        <v>193</v>
      </c>
      <c r="IU68" s="164" t="s">
        <v>193</v>
      </c>
      <c r="IV68" s="164" t="s">
        <v>193</v>
      </c>
      <c r="IW68" s="164" t="s">
        <v>193</v>
      </c>
      <c r="IX68" s="164" t="s">
        <v>193</v>
      </c>
      <c r="IY68" s="164" t="s">
        <v>193</v>
      </c>
      <c r="IZ68" s="164" t="s">
        <v>193</v>
      </c>
      <c r="JA68" s="164" t="s">
        <v>193</v>
      </c>
      <c r="JB68" s="164" t="s">
        <v>193</v>
      </c>
      <c r="JC68" s="164" t="s">
        <v>193</v>
      </c>
      <c r="JD68" s="164" t="s">
        <v>193</v>
      </c>
      <c r="JE68" s="164" t="s">
        <v>193</v>
      </c>
      <c r="JF68" s="164" t="s">
        <v>193</v>
      </c>
      <c r="JG68" s="164" t="s">
        <v>193</v>
      </c>
      <c r="JH68" s="164" t="s">
        <v>193</v>
      </c>
      <c r="JI68" s="164" t="s">
        <v>193</v>
      </c>
      <c r="JJ68" s="164" t="s">
        <v>193</v>
      </c>
      <c r="JK68" s="164" t="s">
        <v>193</v>
      </c>
      <c r="JL68" s="164" t="s">
        <v>193</v>
      </c>
      <c r="JM68" s="164" t="s">
        <v>193</v>
      </c>
      <c r="JN68" s="164" t="s">
        <v>193</v>
      </c>
      <c r="JO68" s="164" t="s">
        <v>193</v>
      </c>
      <c r="JP68" s="164" t="s">
        <v>193</v>
      </c>
      <c r="JQ68" s="164" t="s">
        <v>193</v>
      </c>
      <c r="JR68" s="166"/>
      <c r="JS68" s="166"/>
      <c r="JT68" s="166"/>
      <c r="JU68" s="166"/>
      <c r="JV68" s="166"/>
      <c r="JW68" s="164" t="s">
        <v>193</v>
      </c>
      <c r="JX68" s="164" t="s">
        <v>193</v>
      </c>
      <c r="JY68" s="164">
        <v>188084961</v>
      </c>
      <c r="JZ68" s="164" t="s">
        <v>3803</v>
      </c>
      <c r="KA68" s="164" t="s">
        <v>3804</v>
      </c>
      <c r="KB68" s="164" t="s">
        <v>193</v>
      </c>
      <c r="KC68" s="164" t="s">
        <v>705</v>
      </c>
      <c r="KD68" s="164" t="s">
        <v>706</v>
      </c>
      <c r="KE68" s="164" t="s">
        <v>621</v>
      </c>
      <c r="KF68" s="164" t="s">
        <v>193</v>
      </c>
      <c r="KG68" s="164">
        <v>67</v>
      </c>
    </row>
    <row r="69" spans="1:293" x14ac:dyDescent="0.25">
      <c r="A69" s="164" t="s">
        <v>3805</v>
      </c>
      <c r="B69" s="164" t="s">
        <v>3806</v>
      </c>
      <c r="C69" s="164" t="s">
        <v>3548</v>
      </c>
      <c r="D69" s="164" t="s">
        <v>193</v>
      </c>
      <c r="E69" s="166"/>
      <c r="F69" s="164">
        <v>372032330787357</v>
      </c>
      <c r="G69" s="164" t="s">
        <v>193</v>
      </c>
      <c r="H69" s="164" t="s">
        <v>3548</v>
      </c>
      <c r="I69" s="164" t="s">
        <v>179</v>
      </c>
      <c r="J69" s="164" t="s">
        <v>193</v>
      </c>
      <c r="K69" s="164" t="s">
        <v>180</v>
      </c>
      <c r="L69" s="164" t="s">
        <v>179</v>
      </c>
      <c r="M69" s="164" t="s">
        <v>179</v>
      </c>
      <c r="N69" s="164" t="s">
        <v>181</v>
      </c>
      <c r="O69" s="164" t="s">
        <v>193</v>
      </c>
      <c r="P69" s="164" t="s">
        <v>194</v>
      </c>
      <c r="Q69" s="164" t="s">
        <v>181</v>
      </c>
      <c r="R69" s="164" t="s">
        <v>181</v>
      </c>
      <c r="S69" s="164" t="s">
        <v>182</v>
      </c>
      <c r="T69" s="164" t="s">
        <v>183</v>
      </c>
      <c r="U69" s="164" t="s">
        <v>184</v>
      </c>
      <c r="V69" s="164" t="s">
        <v>183</v>
      </c>
      <c r="W69" s="164" t="s">
        <v>132</v>
      </c>
      <c r="X69" s="164" t="s">
        <v>205</v>
      </c>
      <c r="Y69" s="164" t="s">
        <v>132</v>
      </c>
      <c r="Z69" s="164" t="s">
        <v>713</v>
      </c>
      <c r="AA69" s="164" t="s">
        <v>193</v>
      </c>
      <c r="AB69" s="164" t="s">
        <v>569</v>
      </c>
      <c r="AC69" s="164" t="s">
        <v>713</v>
      </c>
      <c r="AD69" s="164" t="s">
        <v>713</v>
      </c>
      <c r="AE69" s="164" t="s">
        <v>714</v>
      </c>
      <c r="AF69" s="164" t="s">
        <v>193</v>
      </c>
      <c r="AG69" s="164" t="s">
        <v>715</v>
      </c>
      <c r="AH69" s="164" t="s">
        <v>714</v>
      </c>
      <c r="AI69" s="164" t="s">
        <v>714</v>
      </c>
      <c r="AJ69" s="164" t="s">
        <v>543</v>
      </c>
      <c r="AK69" s="164" t="s">
        <v>495</v>
      </c>
      <c r="AL69" s="164" t="s">
        <v>109</v>
      </c>
      <c r="AM69" s="164" t="s">
        <v>193</v>
      </c>
      <c r="AN69" s="164" t="s">
        <v>109</v>
      </c>
      <c r="AO69" s="164" t="s">
        <v>193</v>
      </c>
      <c r="AP69" s="164" t="s">
        <v>496</v>
      </c>
      <c r="AQ69" s="166"/>
      <c r="AR69" s="166"/>
      <c r="AS69" s="164" t="s">
        <v>502</v>
      </c>
      <c r="AT69" s="164" t="s">
        <v>193</v>
      </c>
      <c r="AU69" s="164" t="s">
        <v>111</v>
      </c>
      <c r="AV69" s="164">
        <v>1</v>
      </c>
      <c r="AW69" s="164">
        <v>0</v>
      </c>
      <c r="AX69" s="164">
        <v>0</v>
      </c>
      <c r="AY69" s="164" t="s">
        <v>110</v>
      </c>
      <c r="AZ69" s="164" t="s">
        <v>503</v>
      </c>
      <c r="BA69" s="164" t="s">
        <v>112</v>
      </c>
      <c r="BB69" s="164">
        <v>1</v>
      </c>
      <c r="BC69" s="164">
        <v>0</v>
      </c>
      <c r="BD69" s="164">
        <v>0</v>
      </c>
      <c r="BE69" s="164">
        <v>0</v>
      </c>
      <c r="BF69" s="164">
        <v>0</v>
      </c>
      <c r="BG69" s="164">
        <v>0</v>
      </c>
      <c r="BH69" s="164">
        <v>0</v>
      </c>
      <c r="BI69" s="164">
        <v>0</v>
      </c>
      <c r="BJ69" s="164">
        <v>0</v>
      </c>
      <c r="BK69" s="164">
        <v>0</v>
      </c>
      <c r="BL69" s="164" t="s">
        <v>193</v>
      </c>
      <c r="BM69" s="164" t="s">
        <v>143</v>
      </c>
      <c r="BN69" s="164" t="s">
        <v>507</v>
      </c>
      <c r="BO69" s="164" t="s">
        <v>3807</v>
      </c>
      <c r="BP69" s="164">
        <v>1</v>
      </c>
      <c r="BQ69" s="164">
        <v>1</v>
      </c>
      <c r="BR69" s="164">
        <v>1</v>
      </c>
      <c r="BS69" s="164">
        <v>0</v>
      </c>
      <c r="BT69" s="164">
        <v>1</v>
      </c>
      <c r="BU69" s="164">
        <v>0</v>
      </c>
      <c r="BV69" s="164">
        <v>1</v>
      </c>
      <c r="BW69" s="164">
        <v>0</v>
      </c>
      <c r="BX69" s="164" t="s">
        <v>504</v>
      </c>
      <c r="BY69" s="164">
        <v>180</v>
      </c>
      <c r="BZ69" s="164">
        <v>90</v>
      </c>
      <c r="CA69" s="164" t="s">
        <v>109</v>
      </c>
      <c r="CB69" s="164">
        <v>250</v>
      </c>
      <c r="CC69" s="164">
        <v>96.153846153846104</v>
      </c>
      <c r="CD69" s="164" t="s">
        <v>109</v>
      </c>
      <c r="CE69" s="164">
        <v>180</v>
      </c>
      <c r="CF69" s="164">
        <v>78.260869565217305</v>
      </c>
      <c r="CG69" s="164" t="s">
        <v>109</v>
      </c>
      <c r="CH69" s="164" t="s">
        <v>193</v>
      </c>
      <c r="CI69" s="164" t="s">
        <v>193</v>
      </c>
      <c r="CJ69" s="164" t="s">
        <v>193</v>
      </c>
      <c r="CK69" s="164">
        <v>500</v>
      </c>
      <c r="CL69" s="164">
        <v>208.333333333333</v>
      </c>
      <c r="CM69" s="164" t="s">
        <v>114</v>
      </c>
      <c r="CN69" s="164" t="s">
        <v>193</v>
      </c>
      <c r="CO69" s="164" t="s">
        <v>193</v>
      </c>
      <c r="CP69" s="164" t="s">
        <v>193</v>
      </c>
      <c r="CQ69" s="164" t="s">
        <v>632</v>
      </c>
      <c r="CR69" s="164" t="s">
        <v>109</v>
      </c>
      <c r="CS69" s="164">
        <v>750</v>
      </c>
      <c r="CT69" s="164" t="s">
        <v>193</v>
      </c>
      <c r="CU69" s="164" t="s">
        <v>193</v>
      </c>
      <c r="CV69" s="164" t="s">
        <v>193</v>
      </c>
      <c r="CW69" s="164" t="s">
        <v>193</v>
      </c>
      <c r="CX69" s="164" t="s">
        <v>193</v>
      </c>
      <c r="CY69" s="164" t="s">
        <v>193</v>
      </c>
      <c r="CZ69" s="164" t="s">
        <v>156</v>
      </c>
      <c r="DA69" s="164">
        <v>750</v>
      </c>
      <c r="DB69" s="164" t="s">
        <v>109</v>
      </c>
      <c r="DC69" s="164" t="s">
        <v>109</v>
      </c>
      <c r="DD69" s="164" t="s">
        <v>3766</v>
      </c>
      <c r="DE69" s="164">
        <v>0</v>
      </c>
      <c r="DF69" s="164">
        <v>0</v>
      </c>
      <c r="DG69" s="164">
        <v>0</v>
      </c>
      <c r="DH69" s="164">
        <v>0</v>
      </c>
      <c r="DI69" s="164">
        <v>0</v>
      </c>
      <c r="DJ69" s="164">
        <v>1</v>
      </c>
      <c r="DK69" s="164">
        <v>0</v>
      </c>
      <c r="DL69" s="164">
        <v>0</v>
      </c>
      <c r="DM69" s="164">
        <v>0</v>
      </c>
      <c r="DN69" s="164">
        <v>0</v>
      </c>
      <c r="DO69" s="164">
        <v>0</v>
      </c>
      <c r="DP69" s="164">
        <v>0</v>
      </c>
      <c r="DQ69" s="164">
        <v>0</v>
      </c>
      <c r="DR69" s="164">
        <v>0</v>
      </c>
      <c r="DS69" s="164" t="s">
        <v>193</v>
      </c>
      <c r="DT69" s="164" t="s">
        <v>127</v>
      </c>
      <c r="DU69" s="164">
        <v>0</v>
      </c>
      <c r="DV69" s="164">
        <v>0</v>
      </c>
      <c r="DW69" s="164">
        <v>0</v>
      </c>
      <c r="DX69" s="164">
        <v>0</v>
      </c>
      <c r="DY69" s="164">
        <v>0</v>
      </c>
      <c r="DZ69" s="164">
        <v>0</v>
      </c>
      <c r="EA69" s="164">
        <v>1</v>
      </c>
      <c r="EB69" s="164">
        <v>0</v>
      </c>
      <c r="EC69" s="164" t="s">
        <v>114</v>
      </c>
      <c r="ED69" s="164" t="s">
        <v>114</v>
      </c>
      <c r="EE69" s="164" t="s">
        <v>109</v>
      </c>
      <c r="EF69" s="164" t="s">
        <v>182</v>
      </c>
      <c r="EG69" s="164" t="s">
        <v>797</v>
      </c>
      <c r="EH69" s="164" t="s">
        <v>183</v>
      </c>
      <c r="EI69" s="164" t="s">
        <v>797</v>
      </c>
      <c r="EJ69" s="164" t="s">
        <v>193</v>
      </c>
      <c r="EK69" s="164" t="s">
        <v>193</v>
      </c>
      <c r="EL69" s="164" t="s">
        <v>193</v>
      </c>
      <c r="EM69" s="164" t="s">
        <v>193</v>
      </c>
      <c r="EN69" s="164" t="s">
        <v>193</v>
      </c>
      <c r="EO69" s="164" t="s">
        <v>193</v>
      </c>
      <c r="EP69" s="164" t="s">
        <v>193</v>
      </c>
      <c r="EQ69" s="164" t="s">
        <v>193</v>
      </c>
      <c r="ER69" s="164" t="s">
        <v>193</v>
      </c>
      <c r="ES69" s="164" t="s">
        <v>193</v>
      </c>
      <c r="ET69" s="164" t="s">
        <v>193</v>
      </c>
      <c r="EU69" s="164" t="s">
        <v>193</v>
      </c>
      <c r="EV69" s="164" t="s">
        <v>193</v>
      </c>
      <c r="EW69" s="164" t="s">
        <v>193</v>
      </c>
      <c r="EX69" s="164" t="s">
        <v>193</v>
      </c>
      <c r="EY69" s="164" t="s">
        <v>193</v>
      </c>
      <c r="EZ69" s="164" t="s">
        <v>193</v>
      </c>
      <c r="FA69" s="164" t="s">
        <v>193</v>
      </c>
      <c r="FB69" s="164" t="s">
        <v>193</v>
      </c>
      <c r="FC69" s="164" t="s">
        <v>193</v>
      </c>
      <c r="FD69" s="164" t="s">
        <v>193</v>
      </c>
      <c r="FE69" s="164" t="s">
        <v>193</v>
      </c>
      <c r="FF69" s="164" t="s">
        <v>193</v>
      </c>
      <c r="FG69" s="164" t="s">
        <v>193</v>
      </c>
      <c r="FH69" s="164" t="s">
        <v>193</v>
      </c>
      <c r="FI69" s="164" t="s">
        <v>193</v>
      </c>
      <c r="FJ69" s="164" t="s">
        <v>193</v>
      </c>
      <c r="FK69" s="164" t="s">
        <v>193</v>
      </c>
      <c r="FL69" s="164" t="s">
        <v>193</v>
      </c>
      <c r="FM69" s="164" t="s">
        <v>193</v>
      </c>
      <c r="FN69" s="164" t="s">
        <v>193</v>
      </c>
      <c r="FO69" s="164" t="s">
        <v>193</v>
      </c>
      <c r="FP69" s="164" t="s">
        <v>193</v>
      </c>
      <c r="FQ69" s="164" t="s">
        <v>193</v>
      </c>
      <c r="FR69" s="164" t="s">
        <v>193</v>
      </c>
      <c r="FS69" s="164" t="s">
        <v>193</v>
      </c>
      <c r="FT69" s="164" t="s">
        <v>193</v>
      </c>
      <c r="FU69" s="164" t="s">
        <v>193</v>
      </c>
      <c r="FV69" s="164" t="s">
        <v>193</v>
      </c>
      <c r="FW69" s="164" t="s">
        <v>193</v>
      </c>
      <c r="FX69" s="164" t="s">
        <v>193</v>
      </c>
      <c r="FY69" s="164" t="s">
        <v>193</v>
      </c>
      <c r="FZ69" s="164" t="s">
        <v>193</v>
      </c>
      <c r="GA69" s="164" t="s">
        <v>193</v>
      </c>
      <c r="GB69" s="164" t="s">
        <v>193</v>
      </c>
      <c r="GC69" s="164" t="s">
        <v>193</v>
      </c>
      <c r="GD69" s="164" t="s">
        <v>193</v>
      </c>
      <c r="GE69" s="164" t="s">
        <v>193</v>
      </c>
      <c r="GF69" s="164" t="s">
        <v>193</v>
      </c>
      <c r="GG69" s="164" t="s">
        <v>193</v>
      </c>
      <c r="GH69" s="164" t="s">
        <v>193</v>
      </c>
      <c r="GI69" s="164" t="s">
        <v>193</v>
      </c>
      <c r="GJ69" s="164" t="s">
        <v>193</v>
      </c>
      <c r="GK69" s="164" t="s">
        <v>193</v>
      </c>
      <c r="GL69" s="164" t="s">
        <v>193</v>
      </c>
      <c r="GM69" s="164" t="s">
        <v>193</v>
      </c>
      <c r="GN69" s="164" t="s">
        <v>193</v>
      </c>
      <c r="GO69" s="164" t="s">
        <v>193</v>
      </c>
      <c r="GP69" s="164" t="s">
        <v>193</v>
      </c>
      <c r="GQ69" s="164" t="s">
        <v>193</v>
      </c>
      <c r="GR69" s="164" t="s">
        <v>193</v>
      </c>
      <c r="GS69" s="164" t="s">
        <v>193</v>
      </c>
      <c r="GT69" s="164" t="s">
        <v>193</v>
      </c>
      <c r="GU69" s="164" t="s">
        <v>193</v>
      </c>
      <c r="GV69" s="164" t="s">
        <v>193</v>
      </c>
      <c r="GW69" s="164" t="s">
        <v>193</v>
      </c>
      <c r="GX69" s="164" t="s">
        <v>193</v>
      </c>
      <c r="GY69" s="164" t="s">
        <v>193</v>
      </c>
      <c r="GZ69" s="164" t="s">
        <v>193</v>
      </c>
      <c r="HA69" s="164" t="s">
        <v>193</v>
      </c>
      <c r="HB69" s="164" t="s">
        <v>193</v>
      </c>
      <c r="HC69" s="164" t="s">
        <v>193</v>
      </c>
      <c r="HD69" s="164" t="s">
        <v>193</v>
      </c>
      <c r="HE69" s="164" t="s">
        <v>193</v>
      </c>
      <c r="HF69" s="164" t="s">
        <v>193</v>
      </c>
      <c r="HG69" s="164" t="s">
        <v>193</v>
      </c>
      <c r="HH69" s="164" t="s">
        <v>193</v>
      </c>
      <c r="HI69" s="164" t="s">
        <v>193</v>
      </c>
      <c r="HJ69" s="164" t="s">
        <v>193</v>
      </c>
      <c r="HK69" s="164" t="s">
        <v>193</v>
      </c>
      <c r="HL69" s="164" t="s">
        <v>193</v>
      </c>
      <c r="HM69" s="164" t="s">
        <v>193</v>
      </c>
      <c r="HN69" s="164" t="s">
        <v>193</v>
      </c>
      <c r="HO69" s="164" t="s">
        <v>193</v>
      </c>
      <c r="HP69" s="164" t="s">
        <v>193</v>
      </c>
      <c r="HQ69" s="164" t="s">
        <v>193</v>
      </c>
      <c r="HR69" s="164" t="s">
        <v>193</v>
      </c>
      <c r="HS69" s="164" t="s">
        <v>193</v>
      </c>
      <c r="HT69" s="164" t="s">
        <v>193</v>
      </c>
      <c r="HU69" s="164" t="s">
        <v>193</v>
      </c>
      <c r="HV69" s="164" t="s">
        <v>193</v>
      </c>
      <c r="HW69" s="164" t="s">
        <v>193</v>
      </c>
      <c r="HX69" s="164" t="s">
        <v>193</v>
      </c>
      <c r="HY69" s="164" t="s">
        <v>193</v>
      </c>
      <c r="HZ69" s="164" t="s">
        <v>193</v>
      </c>
      <c r="IA69" s="164" t="s">
        <v>193</v>
      </c>
      <c r="IB69" s="164" t="s">
        <v>193</v>
      </c>
      <c r="IC69" s="164" t="s">
        <v>193</v>
      </c>
      <c r="ID69" s="164" t="s">
        <v>193</v>
      </c>
      <c r="IE69" s="164" t="s">
        <v>193</v>
      </c>
      <c r="IF69" s="164" t="s">
        <v>193</v>
      </c>
      <c r="IG69" s="164" t="s">
        <v>193</v>
      </c>
      <c r="IH69" s="164" t="s">
        <v>193</v>
      </c>
      <c r="II69" s="164" t="s">
        <v>193</v>
      </c>
      <c r="IJ69" s="164" t="s">
        <v>193</v>
      </c>
      <c r="IK69" s="164" t="s">
        <v>193</v>
      </c>
      <c r="IL69" s="164" t="s">
        <v>193</v>
      </c>
      <c r="IM69" s="164" t="s">
        <v>193</v>
      </c>
      <c r="IN69" s="164" t="s">
        <v>193</v>
      </c>
      <c r="IO69" s="164" t="s">
        <v>193</v>
      </c>
      <c r="IP69" s="164" t="s">
        <v>193</v>
      </c>
      <c r="IQ69" s="164" t="s">
        <v>193</v>
      </c>
      <c r="IR69" s="164" t="s">
        <v>193</v>
      </c>
      <c r="IS69" s="164" t="s">
        <v>193</v>
      </c>
      <c r="IT69" s="164" t="s">
        <v>193</v>
      </c>
      <c r="IU69" s="164" t="s">
        <v>193</v>
      </c>
      <c r="IV69" s="164" t="s">
        <v>193</v>
      </c>
      <c r="IW69" s="164" t="s">
        <v>193</v>
      </c>
      <c r="IX69" s="164" t="s">
        <v>193</v>
      </c>
      <c r="IY69" s="164" t="s">
        <v>193</v>
      </c>
      <c r="IZ69" s="164" t="s">
        <v>193</v>
      </c>
      <c r="JA69" s="164" t="s">
        <v>193</v>
      </c>
      <c r="JB69" s="164" t="s">
        <v>193</v>
      </c>
      <c r="JC69" s="164" t="s">
        <v>193</v>
      </c>
      <c r="JD69" s="164" t="s">
        <v>193</v>
      </c>
      <c r="JE69" s="164" t="s">
        <v>193</v>
      </c>
      <c r="JF69" s="164" t="s">
        <v>193</v>
      </c>
      <c r="JG69" s="164" t="s">
        <v>193</v>
      </c>
      <c r="JH69" s="164" t="s">
        <v>193</v>
      </c>
      <c r="JI69" s="164" t="s">
        <v>193</v>
      </c>
      <c r="JJ69" s="164" t="s">
        <v>193</v>
      </c>
      <c r="JK69" s="164" t="s">
        <v>193</v>
      </c>
      <c r="JL69" s="164" t="s">
        <v>193</v>
      </c>
      <c r="JM69" s="164" t="s">
        <v>193</v>
      </c>
      <c r="JN69" s="164" t="s">
        <v>193</v>
      </c>
      <c r="JO69" s="164" t="s">
        <v>193</v>
      </c>
      <c r="JP69" s="164" t="s">
        <v>193</v>
      </c>
      <c r="JQ69" s="164" t="s">
        <v>193</v>
      </c>
      <c r="JR69" s="166"/>
      <c r="JS69" s="166"/>
      <c r="JT69" s="166"/>
      <c r="JU69" s="166"/>
      <c r="JV69" s="166"/>
      <c r="JW69" s="164" t="s">
        <v>193</v>
      </c>
      <c r="JX69" s="164" t="s">
        <v>193</v>
      </c>
      <c r="JY69" s="164">
        <v>188084972</v>
      </c>
      <c r="JZ69" s="164" t="s">
        <v>3808</v>
      </c>
      <c r="KA69" s="164" t="s">
        <v>3809</v>
      </c>
      <c r="KB69" s="164" t="s">
        <v>193</v>
      </c>
      <c r="KC69" s="164" t="s">
        <v>705</v>
      </c>
      <c r="KD69" s="164" t="s">
        <v>706</v>
      </c>
      <c r="KE69" s="164" t="s">
        <v>621</v>
      </c>
      <c r="KF69" s="164" t="s">
        <v>193</v>
      </c>
      <c r="KG69" s="164">
        <v>68</v>
      </c>
    </row>
    <row r="70" spans="1:293" x14ac:dyDescent="0.25">
      <c r="A70" s="164" t="s">
        <v>3810</v>
      </c>
      <c r="B70" s="164" t="s">
        <v>3811</v>
      </c>
      <c r="C70" s="164" t="s">
        <v>3548</v>
      </c>
      <c r="D70" s="164" t="s">
        <v>193</v>
      </c>
      <c r="E70" s="166"/>
      <c r="F70" s="164">
        <v>372032330787357</v>
      </c>
      <c r="G70" s="164" t="s">
        <v>193</v>
      </c>
      <c r="H70" s="164" t="s">
        <v>3548</v>
      </c>
      <c r="I70" s="164" t="s">
        <v>179</v>
      </c>
      <c r="J70" s="164" t="s">
        <v>193</v>
      </c>
      <c r="K70" s="164" t="s">
        <v>180</v>
      </c>
      <c r="L70" s="164" t="s">
        <v>179</v>
      </c>
      <c r="M70" s="164" t="s">
        <v>179</v>
      </c>
      <c r="N70" s="164" t="s">
        <v>181</v>
      </c>
      <c r="O70" s="164" t="s">
        <v>193</v>
      </c>
      <c r="P70" s="164" t="s">
        <v>194</v>
      </c>
      <c r="Q70" s="164" t="s">
        <v>181</v>
      </c>
      <c r="R70" s="164" t="s">
        <v>181</v>
      </c>
      <c r="S70" s="164" t="s">
        <v>182</v>
      </c>
      <c r="T70" s="164" t="s">
        <v>183</v>
      </c>
      <c r="U70" s="164" t="s">
        <v>184</v>
      </c>
      <c r="V70" s="164" t="s">
        <v>183</v>
      </c>
      <c r="W70" s="164" t="s">
        <v>132</v>
      </c>
      <c r="X70" s="164" t="s">
        <v>205</v>
      </c>
      <c r="Y70" s="164" t="s">
        <v>132</v>
      </c>
      <c r="Z70" s="164" t="s">
        <v>713</v>
      </c>
      <c r="AA70" s="164" t="s">
        <v>193</v>
      </c>
      <c r="AB70" s="164" t="s">
        <v>569</v>
      </c>
      <c r="AC70" s="164" t="s">
        <v>713</v>
      </c>
      <c r="AD70" s="164" t="s">
        <v>713</v>
      </c>
      <c r="AE70" s="164" t="s">
        <v>714</v>
      </c>
      <c r="AF70" s="164" t="s">
        <v>193</v>
      </c>
      <c r="AG70" s="164" t="s">
        <v>715</v>
      </c>
      <c r="AH70" s="164" t="s">
        <v>714</v>
      </c>
      <c r="AI70" s="164" t="s">
        <v>714</v>
      </c>
      <c r="AJ70" s="164" t="s">
        <v>543</v>
      </c>
      <c r="AK70" s="164" t="s">
        <v>495</v>
      </c>
      <c r="AL70" s="164" t="s">
        <v>109</v>
      </c>
      <c r="AM70" s="164" t="s">
        <v>193</v>
      </c>
      <c r="AN70" s="164" t="s">
        <v>109</v>
      </c>
      <c r="AO70" s="164" t="s">
        <v>193</v>
      </c>
      <c r="AP70" s="164" t="s">
        <v>500</v>
      </c>
      <c r="AQ70" s="166"/>
      <c r="AR70" s="166"/>
      <c r="AS70" s="164" t="s">
        <v>502</v>
      </c>
      <c r="AT70" s="164" t="s">
        <v>193</v>
      </c>
      <c r="AU70" s="164" t="s">
        <v>111</v>
      </c>
      <c r="AV70" s="164">
        <v>1</v>
      </c>
      <c r="AW70" s="164">
        <v>0</v>
      </c>
      <c r="AX70" s="164">
        <v>0</v>
      </c>
      <c r="AY70" s="164" t="s">
        <v>110</v>
      </c>
      <c r="AZ70" s="164" t="s">
        <v>503</v>
      </c>
      <c r="BA70" s="164" t="s">
        <v>112</v>
      </c>
      <c r="BB70" s="164">
        <v>1</v>
      </c>
      <c r="BC70" s="164">
        <v>0</v>
      </c>
      <c r="BD70" s="164">
        <v>0</v>
      </c>
      <c r="BE70" s="164">
        <v>0</v>
      </c>
      <c r="BF70" s="164">
        <v>0</v>
      </c>
      <c r="BG70" s="164">
        <v>0</v>
      </c>
      <c r="BH70" s="164">
        <v>0</v>
      </c>
      <c r="BI70" s="164">
        <v>0</v>
      </c>
      <c r="BJ70" s="164">
        <v>0</v>
      </c>
      <c r="BK70" s="164">
        <v>0</v>
      </c>
      <c r="BL70" s="164" t="s">
        <v>193</v>
      </c>
      <c r="BM70" s="164" t="s">
        <v>128</v>
      </c>
      <c r="BN70" s="164" t="s">
        <v>498</v>
      </c>
      <c r="BO70" s="164" t="s">
        <v>509</v>
      </c>
      <c r="BP70" s="164">
        <v>1</v>
      </c>
      <c r="BQ70" s="164">
        <v>1</v>
      </c>
      <c r="BR70" s="164">
        <v>1</v>
      </c>
      <c r="BS70" s="164">
        <v>1</v>
      </c>
      <c r="BT70" s="164">
        <v>1</v>
      </c>
      <c r="BU70" s="164">
        <v>0</v>
      </c>
      <c r="BV70" s="164">
        <v>1</v>
      </c>
      <c r="BW70" s="164">
        <v>0</v>
      </c>
      <c r="BX70" s="164" t="s">
        <v>504</v>
      </c>
      <c r="BY70" s="164">
        <v>175</v>
      </c>
      <c r="BZ70" s="164">
        <v>87.5</v>
      </c>
      <c r="CA70" s="164" t="s">
        <v>109</v>
      </c>
      <c r="CB70" s="164">
        <v>300</v>
      </c>
      <c r="CC70" s="164">
        <v>115.384615384615</v>
      </c>
      <c r="CD70" s="164" t="s">
        <v>109</v>
      </c>
      <c r="CE70" s="164">
        <v>175</v>
      </c>
      <c r="CF70" s="164">
        <v>76.086956521739097</v>
      </c>
      <c r="CG70" s="164" t="s">
        <v>109</v>
      </c>
      <c r="CH70" s="164">
        <v>250</v>
      </c>
      <c r="CI70" s="164">
        <v>86.2068965517241</v>
      </c>
      <c r="CJ70" s="164" t="s">
        <v>109</v>
      </c>
      <c r="CK70" s="164">
        <v>500</v>
      </c>
      <c r="CL70" s="164">
        <v>208.333333333333</v>
      </c>
      <c r="CM70" s="164" t="s">
        <v>109</v>
      </c>
      <c r="CN70" s="164" t="s">
        <v>193</v>
      </c>
      <c r="CO70" s="164" t="s">
        <v>193</v>
      </c>
      <c r="CP70" s="164" t="s">
        <v>193</v>
      </c>
      <c r="CQ70" s="164" t="s">
        <v>622</v>
      </c>
      <c r="CR70" s="164" t="s">
        <v>109</v>
      </c>
      <c r="CS70" s="164">
        <v>800</v>
      </c>
      <c r="CT70" s="164" t="s">
        <v>193</v>
      </c>
      <c r="CU70" s="164" t="s">
        <v>193</v>
      </c>
      <c r="CV70" s="164" t="s">
        <v>193</v>
      </c>
      <c r="CW70" s="164" t="s">
        <v>193</v>
      </c>
      <c r="CX70" s="164" t="s">
        <v>193</v>
      </c>
      <c r="CY70" s="164" t="s">
        <v>193</v>
      </c>
      <c r="CZ70" s="164" t="s">
        <v>156</v>
      </c>
      <c r="DA70" s="164">
        <v>800</v>
      </c>
      <c r="DB70" s="164" t="s">
        <v>109</v>
      </c>
      <c r="DC70" s="164" t="s">
        <v>109</v>
      </c>
      <c r="DD70" s="164" t="s">
        <v>1768</v>
      </c>
      <c r="DE70" s="164">
        <v>0</v>
      </c>
      <c r="DF70" s="164">
        <v>0</v>
      </c>
      <c r="DG70" s="164">
        <v>0</v>
      </c>
      <c r="DH70" s="164">
        <v>0</v>
      </c>
      <c r="DI70" s="164">
        <v>1</v>
      </c>
      <c r="DJ70" s="164">
        <v>0</v>
      </c>
      <c r="DK70" s="164">
        <v>0</v>
      </c>
      <c r="DL70" s="164">
        <v>0</v>
      </c>
      <c r="DM70" s="164">
        <v>0</v>
      </c>
      <c r="DN70" s="164">
        <v>0</v>
      </c>
      <c r="DO70" s="164">
        <v>0</v>
      </c>
      <c r="DP70" s="164">
        <v>0</v>
      </c>
      <c r="DQ70" s="164">
        <v>0</v>
      </c>
      <c r="DR70" s="164">
        <v>0</v>
      </c>
      <c r="DS70" s="164" t="s">
        <v>193</v>
      </c>
      <c r="DT70" s="164" t="s">
        <v>3812</v>
      </c>
      <c r="DU70" s="164">
        <v>0</v>
      </c>
      <c r="DV70" s="164">
        <v>0</v>
      </c>
      <c r="DW70" s="164">
        <v>0</v>
      </c>
      <c r="DX70" s="164">
        <v>1</v>
      </c>
      <c r="DY70" s="164">
        <v>0</v>
      </c>
      <c r="DZ70" s="164">
        <v>0</v>
      </c>
      <c r="EA70" s="164">
        <v>1</v>
      </c>
      <c r="EB70" s="164">
        <v>0</v>
      </c>
      <c r="EC70" s="164" t="s">
        <v>114</v>
      </c>
      <c r="ED70" s="164" t="s">
        <v>114</v>
      </c>
      <c r="EE70" s="164" t="s">
        <v>109</v>
      </c>
      <c r="EF70" s="164" t="s">
        <v>123</v>
      </c>
      <c r="EG70" s="164" t="s">
        <v>793</v>
      </c>
      <c r="EH70" s="164" t="s">
        <v>124</v>
      </c>
      <c r="EI70" s="164" t="s">
        <v>793</v>
      </c>
      <c r="EJ70" s="164" t="s">
        <v>193</v>
      </c>
      <c r="EK70" s="164" t="s">
        <v>193</v>
      </c>
      <c r="EL70" s="164" t="s">
        <v>193</v>
      </c>
      <c r="EM70" s="164" t="s">
        <v>193</v>
      </c>
      <c r="EN70" s="164" t="s">
        <v>193</v>
      </c>
      <c r="EO70" s="164" t="s">
        <v>193</v>
      </c>
      <c r="EP70" s="164" t="s">
        <v>193</v>
      </c>
      <c r="EQ70" s="164" t="s">
        <v>193</v>
      </c>
      <c r="ER70" s="164" t="s">
        <v>193</v>
      </c>
      <c r="ES70" s="164" t="s">
        <v>193</v>
      </c>
      <c r="ET70" s="164" t="s">
        <v>193</v>
      </c>
      <c r="EU70" s="164" t="s">
        <v>193</v>
      </c>
      <c r="EV70" s="164" t="s">
        <v>193</v>
      </c>
      <c r="EW70" s="164" t="s">
        <v>193</v>
      </c>
      <c r="EX70" s="164" t="s">
        <v>193</v>
      </c>
      <c r="EY70" s="164" t="s">
        <v>193</v>
      </c>
      <c r="EZ70" s="164" t="s">
        <v>193</v>
      </c>
      <c r="FA70" s="164" t="s">
        <v>193</v>
      </c>
      <c r="FB70" s="164" t="s">
        <v>193</v>
      </c>
      <c r="FC70" s="164" t="s">
        <v>193</v>
      </c>
      <c r="FD70" s="164" t="s">
        <v>193</v>
      </c>
      <c r="FE70" s="164" t="s">
        <v>193</v>
      </c>
      <c r="FF70" s="164" t="s">
        <v>193</v>
      </c>
      <c r="FG70" s="164" t="s">
        <v>193</v>
      </c>
      <c r="FH70" s="164" t="s">
        <v>193</v>
      </c>
      <c r="FI70" s="164" t="s">
        <v>193</v>
      </c>
      <c r="FJ70" s="164" t="s">
        <v>193</v>
      </c>
      <c r="FK70" s="164" t="s">
        <v>193</v>
      </c>
      <c r="FL70" s="164" t="s">
        <v>193</v>
      </c>
      <c r="FM70" s="164" t="s">
        <v>193</v>
      </c>
      <c r="FN70" s="164" t="s">
        <v>193</v>
      </c>
      <c r="FO70" s="164" t="s">
        <v>193</v>
      </c>
      <c r="FP70" s="164" t="s">
        <v>193</v>
      </c>
      <c r="FQ70" s="164" t="s">
        <v>193</v>
      </c>
      <c r="FR70" s="164" t="s">
        <v>193</v>
      </c>
      <c r="FS70" s="164" t="s">
        <v>193</v>
      </c>
      <c r="FT70" s="164" t="s">
        <v>193</v>
      </c>
      <c r="FU70" s="164" t="s">
        <v>193</v>
      </c>
      <c r="FV70" s="164" t="s">
        <v>193</v>
      </c>
      <c r="FW70" s="164" t="s">
        <v>193</v>
      </c>
      <c r="FX70" s="164" t="s">
        <v>193</v>
      </c>
      <c r="FY70" s="164" t="s">
        <v>193</v>
      </c>
      <c r="FZ70" s="164" t="s">
        <v>193</v>
      </c>
      <c r="GA70" s="164" t="s">
        <v>193</v>
      </c>
      <c r="GB70" s="164" t="s">
        <v>193</v>
      </c>
      <c r="GC70" s="164" t="s">
        <v>193</v>
      </c>
      <c r="GD70" s="164" t="s">
        <v>193</v>
      </c>
      <c r="GE70" s="164" t="s">
        <v>193</v>
      </c>
      <c r="GF70" s="164" t="s">
        <v>193</v>
      </c>
      <c r="GG70" s="164" t="s">
        <v>193</v>
      </c>
      <c r="GH70" s="164" t="s">
        <v>193</v>
      </c>
      <c r="GI70" s="164" t="s">
        <v>193</v>
      </c>
      <c r="GJ70" s="164" t="s">
        <v>193</v>
      </c>
      <c r="GK70" s="164" t="s">
        <v>193</v>
      </c>
      <c r="GL70" s="164" t="s">
        <v>193</v>
      </c>
      <c r="GM70" s="164" t="s">
        <v>193</v>
      </c>
      <c r="GN70" s="164" t="s">
        <v>193</v>
      </c>
      <c r="GO70" s="164" t="s">
        <v>193</v>
      </c>
      <c r="GP70" s="164" t="s">
        <v>193</v>
      </c>
      <c r="GQ70" s="164" t="s">
        <v>193</v>
      </c>
      <c r="GR70" s="164" t="s">
        <v>193</v>
      </c>
      <c r="GS70" s="164" t="s">
        <v>193</v>
      </c>
      <c r="GT70" s="164" t="s">
        <v>193</v>
      </c>
      <c r="GU70" s="164" t="s">
        <v>193</v>
      </c>
      <c r="GV70" s="164" t="s">
        <v>193</v>
      </c>
      <c r="GW70" s="164" t="s">
        <v>193</v>
      </c>
      <c r="GX70" s="164" t="s">
        <v>193</v>
      </c>
      <c r="GY70" s="164" t="s">
        <v>193</v>
      </c>
      <c r="GZ70" s="164" t="s">
        <v>193</v>
      </c>
      <c r="HA70" s="164" t="s">
        <v>193</v>
      </c>
      <c r="HB70" s="164" t="s">
        <v>193</v>
      </c>
      <c r="HC70" s="164" t="s">
        <v>193</v>
      </c>
      <c r="HD70" s="164" t="s">
        <v>193</v>
      </c>
      <c r="HE70" s="164" t="s">
        <v>193</v>
      </c>
      <c r="HF70" s="164" t="s">
        <v>193</v>
      </c>
      <c r="HG70" s="164" t="s">
        <v>193</v>
      </c>
      <c r="HH70" s="164" t="s">
        <v>193</v>
      </c>
      <c r="HI70" s="164" t="s">
        <v>193</v>
      </c>
      <c r="HJ70" s="164" t="s">
        <v>193</v>
      </c>
      <c r="HK70" s="164" t="s">
        <v>193</v>
      </c>
      <c r="HL70" s="164" t="s">
        <v>193</v>
      </c>
      <c r="HM70" s="164" t="s">
        <v>193</v>
      </c>
      <c r="HN70" s="164" t="s">
        <v>193</v>
      </c>
      <c r="HO70" s="164" t="s">
        <v>193</v>
      </c>
      <c r="HP70" s="164" t="s">
        <v>193</v>
      </c>
      <c r="HQ70" s="164" t="s">
        <v>193</v>
      </c>
      <c r="HR70" s="164" t="s">
        <v>193</v>
      </c>
      <c r="HS70" s="164" t="s">
        <v>193</v>
      </c>
      <c r="HT70" s="164" t="s">
        <v>193</v>
      </c>
      <c r="HU70" s="164" t="s">
        <v>193</v>
      </c>
      <c r="HV70" s="164" t="s">
        <v>193</v>
      </c>
      <c r="HW70" s="164" t="s">
        <v>193</v>
      </c>
      <c r="HX70" s="164" t="s">
        <v>193</v>
      </c>
      <c r="HY70" s="164" t="s">
        <v>193</v>
      </c>
      <c r="HZ70" s="164" t="s">
        <v>193</v>
      </c>
      <c r="IA70" s="164" t="s">
        <v>193</v>
      </c>
      <c r="IB70" s="164" t="s">
        <v>193</v>
      </c>
      <c r="IC70" s="164" t="s">
        <v>193</v>
      </c>
      <c r="ID70" s="164" t="s">
        <v>193</v>
      </c>
      <c r="IE70" s="164" t="s">
        <v>193</v>
      </c>
      <c r="IF70" s="164" t="s">
        <v>193</v>
      </c>
      <c r="IG70" s="164" t="s">
        <v>193</v>
      </c>
      <c r="IH70" s="164" t="s">
        <v>193</v>
      </c>
      <c r="II70" s="164" t="s">
        <v>193</v>
      </c>
      <c r="IJ70" s="164" t="s">
        <v>193</v>
      </c>
      <c r="IK70" s="164" t="s">
        <v>193</v>
      </c>
      <c r="IL70" s="164" t="s">
        <v>193</v>
      </c>
      <c r="IM70" s="164" t="s">
        <v>193</v>
      </c>
      <c r="IN70" s="164" t="s">
        <v>193</v>
      </c>
      <c r="IO70" s="164" t="s">
        <v>193</v>
      </c>
      <c r="IP70" s="164" t="s">
        <v>193</v>
      </c>
      <c r="IQ70" s="164" t="s">
        <v>193</v>
      </c>
      <c r="IR70" s="164" t="s">
        <v>193</v>
      </c>
      <c r="IS70" s="164" t="s">
        <v>193</v>
      </c>
      <c r="IT70" s="164" t="s">
        <v>193</v>
      </c>
      <c r="IU70" s="164" t="s">
        <v>193</v>
      </c>
      <c r="IV70" s="164" t="s">
        <v>193</v>
      </c>
      <c r="IW70" s="164" t="s">
        <v>193</v>
      </c>
      <c r="IX70" s="164" t="s">
        <v>193</v>
      </c>
      <c r="IY70" s="164" t="s">
        <v>193</v>
      </c>
      <c r="IZ70" s="164" t="s">
        <v>193</v>
      </c>
      <c r="JA70" s="164" t="s">
        <v>193</v>
      </c>
      <c r="JB70" s="164" t="s">
        <v>193</v>
      </c>
      <c r="JC70" s="164" t="s">
        <v>193</v>
      </c>
      <c r="JD70" s="164" t="s">
        <v>193</v>
      </c>
      <c r="JE70" s="164" t="s">
        <v>193</v>
      </c>
      <c r="JF70" s="164" t="s">
        <v>193</v>
      </c>
      <c r="JG70" s="164" t="s">
        <v>193</v>
      </c>
      <c r="JH70" s="164" t="s">
        <v>193</v>
      </c>
      <c r="JI70" s="164" t="s">
        <v>193</v>
      </c>
      <c r="JJ70" s="164" t="s">
        <v>193</v>
      </c>
      <c r="JK70" s="164" t="s">
        <v>193</v>
      </c>
      <c r="JL70" s="164" t="s">
        <v>193</v>
      </c>
      <c r="JM70" s="164" t="s">
        <v>193</v>
      </c>
      <c r="JN70" s="164" t="s">
        <v>193</v>
      </c>
      <c r="JO70" s="164" t="s">
        <v>193</v>
      </c>
      <c r="JP70" s="164" t="s">
        <v>193</v>
      </c>
      <c r="JQ70" s="164" t="s">
        <v>193</v>
      </c>
      <c r="JR70" s="166"/>
      <c r="JS70" s="166"/>
      <c r="JT70" s="166"/>
      <c r="JU70" s="166"/>
      <c r="JV70" s="166"/>
      <c r="JW70" s="164" t="s">
        <v>193</v>
      </c>
      <c r="JX70" s="164" t="s">
        <v>193</v>
      </c>
      <c r="JY70" s="164">
        <v>188084985</v>
      </c>
      <c r="JZ70" s="164" t="s">
        <v>3813</v>
      </c>
      <c r="KA70" s="164" t="s">
        <v>3814</v>
      </c>
      <c r="KB70" s="164" t="s">
        <v>193</v>
      </c>
      <c r="KC70" s="164" t="s">
        <v>705</v>
      </c>
      <c r="KD70" s="164" t="s">
        <v>706</v>
      </c>
      <c r="KE70" s="164" t="s">
        <v>621</v>
      </c>
      <c r="KF70" s="164" t="s">
        <v>193</v>
      </c>
      <c r="KG70" s="164">
        <v>69</v>
      </c>
    </row>
    <row r="71" spans="1:293" x14ac:dyDescent="0.25">
      <c r="A71" s="164" t="s">
        <v>3815</v>
      </c>
      <c r="B71" s="164" t="s">
        <v>3816</v>
      </c>
      <c r="C71" s="164" t="s">
        <v>3548</v>
      </c>
      <c r="D71" s="164" t="s">
        <v>193</v>
      </c>
      <c r="E71" s="166"/>
      <c r="F71" s="164">
        <v>372032330787357</v>
      </c>
      <c r="G71" s="164" t="s">
        <v>193</v>
      </c>
      <c r="H71" s="164" t="s">
        <v>3548</v>
      </c>
      <c r="I71" s="164" t="s">
        <v>179</v>
      </c>
      <c r="J71" s="164" t="s">
        <v>193</v>
      </c>
      <c r="K71" s="164" t="s">
        <v>180</v>
      </c>
      <c r="L71" s="164" t="s">
        <v>179</v>
      </c>
      <c r="M71" s="164" t="s">
        <v>179</v>
      </c>
      <c r="N71" s="164" t="s">
        <v>181</v>
      </c>
      <c r="O71" s="164" t="s">
        <v>193</v>
      </c>
      <c r="P71" s="164" t="s">
        <v>194</v>
      </c>
      <c r="Q71" s="164" t="s">
        <v>181</v>
      </c>
      <c r="R71" s="164" t="s">
        <v>181</v>
      </c>
      <c r="S71" s="164" t="s">
        <v>182</v>
      </c>
      <c r="T71" s="164" t="s">
        <v>183</v>
      </c>
      <c r="U71" s="164" t="s">
        <v>184</v>
      </c>
      <c r="V71" s="164" t="s">
        <v>183</v>
      </c>
      <c r="W71" s="164" t="s">
        <v>132</v>
      </c>
      <c r="X71" s="164" t="s">
        <v>205</v>
      </c>
      <c r="Y71" s="164" t="s">
        <v>132</v>
      </c>
      <c r="Z71" s="164" t="s">
        <v>713</v>
      </c>
      <c r="AA71" s="164" t="s">
        <v>193</v>
      </c>
      <c r="AB71" s="164" t="s">
        <v>569</v>
      </c>
      <c r="AC71" s="164" t="s">
        <v>713</v>
      </c>
      <c r="AD71" s="164" t="s">
        <v>713</v>
      </c>
      <c r="AE71" s="164" t="s">
        <v>714</v>
      </c>
      <c r="AF71" s="164" t="s">
        <v>193</v>
      </c>
      <c r="AG71" s="164" t="s">
        <v>715</v>
      </c>
      <c r="AH71" s="164" t="s">
        <v>714</v>
      </c>
      <c r="AI71" s="164" t="s">
        <v>714</v>
      </c>
      <c r="AJ71" s="164" t="s">
        <v>543</v>
      </c>
      <c r="AK71" s="164" t="s">
        <v>495</v>
      </c>
      <c r="AL71" s="164" t="s">
        <v>109</v>
      </c>
      <c r="AM71" s="164" t="s">
        <v>193</v>
      </c>
      <c r="AN71" s="164" t="s">
        <v>109</v>
      </c>
      <c r="AO71" s="164" t="s">
        <v>193</v>
      </c>
      <c r="AP71" s="164" t="s">
        <v>496</v>
      </c>
      <c r="AQ71" s="166"/>
      <c r="AR71" s="166"/>
      <c r="AS71" s="164" t="s">
        <v>502</v>
      </c>
      <c r="AT71" s="164" t="s">
        <v>193</v>
      </c>
      <c r="AU71" s="164" t="s">
        <v>111</v>
      </c>
      <c r="AV71" s="164">
        <v>1</v>
      </c>
      <c r="AW71" s="164">
        <v>0</v>
      </c>
      <c r="AX71" s="164">
        <v>0</v>
      </c>
      <c r="AY71" s="164" t="s">
        <v>110</v>
      </c>
      <c r="AZ71" s="164" t="s">
        <v>503</v>
      </c>
      <c r="BA71" s="164" t="s">
        <v>112</v>
      </c>
      <c r="BB71" s="164">
        <v>1</v>
      </c>
      <c r="BC71" s="164">
        <v>0</v>
      </c>
      <c r="BD71" s="164">
        <v>0</v>
      </c>
      <c r="BE71" s="164">
        <v>0</v>
      </c>
      <c r="BF71" s="164">
        <v>0</v>
      </c>
      <c r="BG71" s="164">
        <v>0</v>
      </c>
      <c r="BH71" s="164">
        <v>0</v>
      </c>
      <c r="BI71" s="164">
        <v>0</v>
      </c>
      <c r="BJ71" s="164">
        <v>0</v>
      </c>
      <c r="BK71" s="164">
        <v>0</v>
      </c>
      <c r="BL71" s="164" t="s">
        <v>193</v>
      </c>
      <c r="BM71" s="164" t="s">
        <v>143</v>
      </c>
      <c r="BN71" s="164" t="s">
        <v>498</v>
      </c>
      <c r="BO71" s="164" t="s">
        <v>509</v>
      </c>
      <c r="BP71" s="164">
        <v>1</v>
      </c>
      <c r="BQ71" s="164">
        <v>1</v>
      </c>
      <c r="BR71" s="164">
        <v>1</v>
      </c>
      <c r="BS71" s="164">
        <v>1</v>
      </c>
      <c r="BT71" s="164">
        <v>1</v>
      </c>
      <c r="BU71" s="164">
        <v>0</v>
      </c>
      <c r="BV71" s="164">
        <v>1</v>
      </c>
      <c r="BW71" s="164">
        <v>0</v>
      </c>
      <c r="BX71" s="164" t="s">
        <v>504</v>
      </c>
      <c r="BY71" s="164">
        <v>175</v>
      </c>
      <c r="BZ71" s="164">
        <v>87.5</v>
      </c>
      <c r="CA71" s="164" t="s">
        <v>109</v>
      </c>
      <c r="CB71" s="164">
        <v>250</v>
      </c>
      <c r="CC71" s="164">
        <v>96.153846153846104</v>
      </c>
      <c r="CD71" s="164" t="s">
        <v>109</v>
      </c>
      <c r="CE71" s="164">
        <v>200</v>
      </c>
      <c r="CF71" s="164">
        <v>86.956521739130395</v>
      </c>
      <c r="CG71" s="164" t="s">
        <v>109</v>
      </c>
      <c r="CH71" s="164">
        <v>250</v>
      </c>
      <c r="CI71" s="164">
        <v>86.2068965517241</v>
      </c>
      <c r="CJ71" s="164" t="s">
        <v>109</v>
      </c>
      <c r="CK71" s="164">
        <v>500</v>
      </c>
      <c r="CL71" s="164">
        <v>208.333333333333</v>
      </c>
      <c r="CM71" s="164" t="s">
        <v>109</v>
      </c>
      <c r="CN71" s="164" t="s">
        <v>193</v>
      </c>
      <c r="CO71" s="164" t="s">
        <v>193</v>
      </c>
      <c r="CP71" s="164" t="s">
        <v>193</v>
      </c>
      <c r="CQ71" s="164" t="s">
        <v>622</v>
      </c>
      <c r="CR71" s="164" t="s">
        <v>109</v>
      </c>
      <c r="CS71" s="164">
        <v>800</v>
      </c>
      <c r="CT71" s="164" t="s">
        <v>193</v>
      </c>
      <c r="CU71" s="164" t="s">
        <v>193</v>
      </c>
      <c r="CV71" s="164" t="s">
        <v>193</v>
      </c>
      <c r="CW71" s="164" t="s">
        <v>193</v>
      </c>
      <c r="CX71" s="164" t="s">
        <v>193</v>
      </c>
      <c r="CY71" s="164" t="s">
        <v>193</v>
      </c>
      <c r="CZ71" s="164" t="s">
        <v>156</v>
      </c>
      <c r="DA71" s="164">
        <v>800</v>
      </c>
      <c r="DB71" s="164" t="s">
        <v>109</v>
      </c>
      <c r="DC71" s="164" t="s">
        <v>109</v>
      </c>
      <c r="DD71" s="164" t="s">
        <v>3766</v>
      </c>
      <c r="DE71" s="164">
        <v>0</v>
      </c>
      <c r="DF71" s="164">
        <v>0</v>
      </c>
      <c r="DG71" s="164">
        <v>0</v>
      </c>
      <c r="DH71" s="164">
        <v>0</v>
      </c>
      <c r="DI71" s="164">
        <v>0</v>
      </c>
      <c r="DJ71" s="164">
        <v>1</v>
      </c>
      <c r="DK71" s="164">
        <v>0</v>
      </c>
      <c r="DL71" s="164">
        <v>0</v>
      </c>
      <c r="DM71" s="164">
        <v>0</v>
      </c>
      <c r="DN71" s="164">
        <v>0</v>
      </c>
      <c r="DO71" s="164">
        <v>0</v>
      </c>
      <c r="DP71" s="164">
        <v>0</v>
      </c>
      <c r="DQ71" s="164">
        <v>0</v>
      </c>
      <c r="DR71" s="164">
        <v>0</v>
      </c>
      <c r="DS71" s="164" t="s">
        <v>193</v>
      </c>
      <c r="DT71" s="164" t="s">
        <v>3817</v>
      </c>
      <c r="DU71" s="164">
        <v>0</v>
      </c>
      <c r="DV71" s="164">
        <v>1</v>
      </c>
      <c r="DW71" s="164">
        <v>0</v>
      </c>
      <c r="DX71" s="164">
        <v>0</v>
      </c>
      <c r="DY71" s="164">
        <v>1</v>
      </c>
      <c r="DZ71" s="164">
        <v>0</v>
      </c>
      <c r="EA71" s="164">
        <v>1</v>
      </c>
      <c r="EB71" s="164">
        <v>0</v>
      </c>
      <c r="EC71" s="164" t="s">
        <v>114</v>
      </c>
      <c r="ED71" s="164" t="s">
        <v>114</v>
      </c>
      <c r="EE71" s="164" t="s">
        <v>109</v>
      </c>
      <c r="EF71" s="164" t="s">
        <v>182</v>
      </c>
      <c r="EG71" s="164" t="s">
        <v>797</v>
      </c>
      <c r="EH71" s="164" t="s">
        <v>183</v>
      </c>
      <c r="EI71" s="164" t="s">
        <v>797</v>
      </c>
      <c r="EJ71" s="164" t="s">
        <v>193</v>
      </c>
      <c r="EK71" s="164" t="s">
        <v>193</v>
      </c>
      <c r="EL71" s="164" t="s">
        <v>193</v>
      </c>
      <c r="EM71" s="164" t="s">
        <v>193</v>
      </c>
      <c r="EN71" s="164" t="s">
        <v>193</v>
      </c>
      <c r="EO71" s="164" t="s">
        <v>193</v>
      </c>
      <c r="EP71" s="164" t="s">
        <v>193</v>
      </c>
      <c r="EQ71" s="164" t="s">
        <v>193</v>
      </c>
      <c r="ER71" s="164" t="s">
        <v>193</v>
      </c>
      <c r="ES71" s="164" t="s">
        <v>193</v>
      </c>
      <c r="ET71" s="164" t="s">
        <v>193</v>
      </c>
      <c r="EU71" s="164" t="s">
        <v>193</v>
      </c>
      <c r="EV71" s="164" t="s">
        <v>193</v>
      </c>
      <c r="EW71" s="164" t="s">
        <v>193</v>
      </c>
      <c r="EX71" s="164" t="s">
        <v>193</v>
      </c>
      <c r="EY71" s="164" t="s">
        <v>193</v>
      </c>
      <c r="EZ71" s="164" t="s">
        <v>193</v>
      </c>
      <c r="FA71" s="164" t="s">
        <v>193</v>
      </c>
      <c r="FB71" s="164" t="s">
        <v>193</v>
      </c>
      <c r="FC71" s="164" t="s">
        <v>193</v>
      </c>
      <c r="FD71" s="164" t="s">
        <v>193</v>
      </c>
      <c r="FE71" s="164" t="s">
        <v>193</v>
      </c>
      <c r="FF71" s="164" t="s">
        <v>193</v>
      </c>
      <c r="FG71" s="164" t="s">
        <v>193</v>
      </c>
      <c r="FH71" s="164" t="s">
        <v>193</v>
      </c>
      <c r="FI71" s="164" t="s">
        <v>193</v>
      </c>
      <c r="FJ71" s="164" t="s">
        <v>193</v>
      </c>
      <c r="FK71" s="164" t="s">
        <v>193</v>
      </c>
      <c r="FL71" s="164" t="s">
        <v>193</v>
      </c>
      <c r="FM71" s="164" t="s">
        <v>193</v>
      </c>
      <c r="FN71" s="164" t="s">
        <v>193</v>
      </c>
      <c r="FO71" s="164" t="s">
        <v>193</v>
      </c>
      <c r="FP71" s="164" t="s">
        <v>193</v>
      </c>
      <c r="FQ71" s="164" t="s">
        <v>193</v>
      </c>
      <c r="FR71" s="164" t="s">
        <v>193</v>
      </c>
      <c r="FS71" s="164" t="s">
        <v>193</v>
      </c>
      <c r="FT71" s="164" t="s">
        <v>193</v>
      </c>
      <c r="FU71" s="164" t="s">
        <v>193</v>
      </c>
      <c r="FV71" s="164" t="s">
        <v>193</v>
      </c>
      <c r="FW71" s="164" t="s">
        <v>193</v>
      </c>
      <c r="FX71" s="164" t="s">
        <v>193</v>
      </c>
      <c r="FY71" s="164" t="s">
        <v>193</v>
      </c>
      <c r="FZ71" s="164" t="s">
        <v>193</v>
      </c>
      <c r="GA71" s="164" t="s">
        <v>193</v>
      </c>
      <c r="GB71" s="164" t="s">
        <v>193</v>
      </c>
      <c r="GC71" s="164" t="s">
        <v>193</v>
      </c>
      <c r="GD71" s="164" t="s">
        <v>193</v>
      </c>
      <c r="GE71" s="164" t="s">
        <v>193</v>
      </c>
      <c r="GF71" s="164" t="s">
        <v>193</v>
      </c>
      <c r="GG71" s="164" t="s">
        <v>193</v>
      </c>
      <c r="GH71" s="164" t="s">
        <v>193</v>
      </c>
      <c r="GI71" s="164" t="s">
        <v>193</v>
      </c>
      <c r="GJ71" s="164" t="s">
        <v>193</v>
      </c>
      <c r="GK71" s="164" t="s">
        <v>193</v>
      </c>
      <c r="GL71" s="164" t="s">
        <v>193</v>
      </c>
      <c r="GM71" s="164" t="s">
        <v>193</v>
      </c>
      <c r="GN71" s="164" t="s">
        <v>193</v>
      </c>
      <c r="GO71" s="164" t="s">
        <v>193</v>
      </c>
      <c r="GP71" s="164" t="s">
        <v>193</v>
      </c>
      <c r="GQ71" s="164" t="s">
        <v>193</v>
      </c>
      <c r="GR71" s="164" t="s">
        <v>193</v>
      </c>
      <c r="GS71" s="164" t="s">
        <v>193</v>
      </c>
      <c r="GT71" s="164" t="s">
        <v>193</v>
      </c>
      <c r="GU71" s="164" t="s">
        <v>193</v>
      </c>
      <c r="GV71" s="164" t="s">
        <v>193</v>
      </c>
      <c r="GW71" s="164" t="s">
        <v>193</v>
      </c>
      <c r="GX71" s="164" t="s">
        <v>193</v>
      </c>
      <c r="GY71" s="164" t="s">
        <v>193</v>
      </c>
      <c r="GZ71" s="164" t="s">
        <v>193</v>
      </c>
      <c r="HA71" s="164" t="s">
        <v>193</v>
      </c>
      <c r="HB71" s="164" t="s">
        <v>193</v>
      </c>
      <c r="HC71" s="164" t="s">
        <v>193</v>
      </c>
      <c r="HD71" s="164" t="s">
        <v>193</v>
      </c>
      <c r="HE71" s="164" t="s">
        <v>193</v>
      </c>
      <c r="HF71" s="164" t="s">
        <v>193</v>
      </c>
      <c r="HG71" s="164" t="s">
        <v>193</v>
      </c>
      <c r="HH71" s="164" t="s">
        <v>193</v>
      </c>
      <c r="HI71" s="164" t="s">
        <v>193</v>
      </c>
      <c r="HJ71" s="164" t="s">
        <v>193</v>
      </c>
      <c r="HK71" s="164" t="s">
        <v>193</v>
      </c>
      <c r="HL71" s="164" t="s">
        <v>193</v>
      </c>
      <c r="HM71" s="164" t="s">
        <v>193</v>
      </c>
      <c r="HN71" s="164" t="s">
        <v>193</v>
      </c>
      <c r="HO71" s="164" t="s">
        <v>193</v>
      </c>
      <c r="HP71" s="164" t="s">
        <v>193</v>
      </c>
      <c r="HQ71" s="164" t="s">
        <v>193</v>
      </c>
      <c r="HR71" s="164" t="s">
        <v>193</v>
      </c>
      <c r="HS71" s="164" t="s">
        <v>193</v>
      </c>
      <c r="HT71" s="164" t="s">
        <v>193</v>
      </c>
      <c r="HU71" s="164" t="s">
        <v>193</v>
      </c>
      <c r="HV71" s="164" t="s">
        <v>193</v>
      </c>
      <c r="HW71" s="164" t="s">
        <v>193</v>
      </c>
      <c r="HX71" s="164" t="s">
        <v>193</v>
      </c>
      <c r="HY71" s="164" t="s">
        <v>193</v>
      </c>
      <c r="HZ71" s="164" t="s">
        <v>193</v>
      </c>
      <c r="IA71" s="164" t="s">
        <v>193</v>
      </c>
      <c r="IB71" s="164" t="s">
        <v>193</v>
      </c>
      <c r="IC71" s="164" t="s">
        <v>193</v>
      </c>
      <c r="ID71" s="164" t="s">
        <v>193</v>
      </c>
      <c r="IE71" s="164" t="s">
        <v>193</v>
      </c>
      <c r="IF71" s="164" t="s">
        <v>193</v>
      </c>
      <c r="IG71" s="164" t="s">
        <v>193</v>
      </c>
      <c r="IH71" s="164" t="s">
        <v>193</v>
      </c>
      <c r="II71" s="164" t="s">
        <v>193</v>
      </c>
      <c r="IJ71" s="164" t="s">
        <v>193</v>
      </c>
      <c r="IK71" s="164" t="s">
        <v>193</v>
      </c>
      <c r="IL71" s="164" t="s">
        <v>193</v>
      </c>
      <c r="IM71" s="164" t="s">
        <v>193</v>
      </c>
      <c r="IN71" s="164" t="s">
        <v>193</v>
      </c>
      <c r="IO71" s="164" t="s">
        <v>193</v>
      </c>
      <c r="IP71" s="164" t="s">
        <v>193</v>
      </c>
      <c r="IQ71" s="164" t="s">
        <v>193</v>
      </c>
      <c r="IR71" s="164" t="s">
        <v>193</v>
      </c>
      <c r="IS71" s="164" t="s">
        <v>193</v>
      </c>
      <c r="IT71" s="164" t="s">
        <v>193</v>
      </c>
      <c r="IU71" s="164" t="s">
        <v>193</v>
      </c>
      <c r="IV71" s="164" t="s">
        <v>193</v>
      </c>
      <c r="IW71" s="164" t="s">
        <v>193</v>
      </c>
      <c r="IX71" s="164" t="s">
        <v>193</v>
      </c>
      <c r="IY71" s="164" t="s">
        <v>193</v>
      </c>
      <c r="IZ71" s="164" t="s">
        <v>193</v>
      </c>
      <c r="JA71" s="164" t="s">
        <v>193</v>
      </c>
      <c r="JB71" s="164" t="s">
        <v>193</v>
      </c>
      <c r="JC71" s="164" t="s">
        <v>193</v>
      </c>
      <c r="JD71" s="164" t="s">
        <v>193</v>
      </c>
      <c r="JE71" s="164" t="s">
        <v>193</v>
      </c>
      <c r="JF71" s="164" t="s">
        <v>193</v>
      </c>
      <c r="JG71" s="164" t="s">
        <v>193</v>
      </c>
      <c r="JH71" s="164" t="s">
        <v>193</v>
      </c>
      <c r="JI71" s="164" t="s">
        <v>193</v>
      </c>
      <c r="JJ71" s="164" t="s">
        <v>193</v>
      </c>
      <c r="JK71" s="164" t="s">
        <v>193</v>
      </c>
      <c r="JL71" s="164" t="s">
        <v>193</v>
      </c>
      <c r="JM71" s="164" t="s">
        <v>193</v>
      </c>
      <c r="JN71" s="164" t="s">
        <v>193</v>
      </c>
      <c r="JO71" s="164" t="s">
        <v>193</v>
      </c>
      <c r="JP71" s="164" t="s">
        <v>193</v>
      </c>
      <c r="JQ71" s="164" t="s">
        <v>193</v>
      </c>
      <c r="JR71" s="166"/>
      <c r="JS71" s="166"/>
      <c r="JT71" s="166"/>
      <c r="JU71" s="166"/>
      <c r="JV71" s="166"/>
      <c r="JW71" s="164" t="s">
        <v>193</v>
      </c>
      <c r="JX71" s="164" t="s">
        <v>193</v>
      </c>
      <c r="JY71" s="164">
        <v>188084991</v>
      </c>
      <c r="JZ71" s="164" t="s">
        <v>3818</v>
      </c>
      <c r="KA71" s="164" t="s">
        <v>3819</v>
      </c>
      <c r="KB71" s="164" t="s">
        <v>193</v>
      </c>
      <c r="KC71" s="164" t="s">
        <v>705</v>
      </c>
      <c r="KD71" s="164" t="s">
        <v>706</v>
      </c>
      <c r="KE71" s="164" t="s">
        <v>621</v>
      </c>
      <c r="KF71" s="164" t="s">
        <v>193</v>
      </c>
      <c r="KG71" s="164">
        <v>70</v>
      </c>
    </row>
    <row r="72" spans="1:293" x14ac:dyDescent="0.25">
      <c r="A72" s="164" t="s">
        <v>3820</v>
      </c>
      <c r="B72" s="164" t="s">
        <v>3821</v>
      </c>
      <c r="C72" s="164" t="s">
        <v>3548</v>
      </c>
      <c r="D72" s="164" t="s">
        <v>193</v>
      </c>
      <c r="E72" s="166"/>
      <c r="F72" s="164">
        <v>372032330787357</v>
      </c>
      <c r="G72" s="164" t="s">
        <v>193</v>
      </c>
      <c r="H72" s="164" t="s">
        <v>3548</v>
      </c>
      <c r="I72" s="164" t="s">
        <v>179</v>
      </c>
      <c r="J72" s="164" t="s">
        <v>193</v>
      </c>
      <c r="K72" s="164" t="s">
        <v>180</v>
      </c>
      <c r="L72" s="164" t="s">
        <v>179</v>
      </c>
      <c r="M72" s="164" t="s">
        <v>179</v>
      </c>
      <c r="N72" s="164" t="s">
        <v>181</v>
      </c>
      <c r="O72" s="164" t="s">
        <v>193</v>
      </c>
      <c r="P72" s="164" t="s">
        <v>194</v>
      </c>
      <c r="Q72" s="164" t="s">
        <v>181</v>
      </c>
      <c r="R72" s="164" t="s">
        <v>181</v>
      </c>
      <c r="S72" s="164" t="s">
        <v>182</v>
      </c>
      <c r="T72" s="164" t="s">
        <v>183</v>
      </c>
      <c r="U72" s="164" t="s">
        <v>184</v>
      </c>
      <c r="V72" s="164" t="s">
        <v>183</v>
      </c>
      <c r="W72" s="164" t="s">
        <v>132</v>
      </c>
      <c r="X72" s="164" t="s">
        <v>205</v>
      </c>
      <c r="Y72" s="164" t="s">
        <v>132</v>
      </c>
      <c r="Z72" s="164" t="s">
        <v>713</v>
      </c>
      <c r="AA72" s="164" t="s">
        <v>193</v>
      </c>
      <c r="AB72" s="164" t="s">
        <v>569</v>
      </c>
      <c r="AC72" s="164" t="s">
        <v>713</v>
      </c>
      <c r="AD72" s="164" t="s">
        <v>713</v>
      </c>
      <c r="AE72" s="164" t="s">
        <v>714</v>
      </c>
      <c r="AF72" s="164" t="s">
        <v>193</v>
      </c>
      <c r="AG72" s="164" t="s">
        <v>715</v>
      </c>
      <c r="AH72" s="164" t="s">
        <v>714</v>
      </c>
      <c r="AI72" s="164" t="s">
        <v>714</v>
      </c>
      <c r="AJ72" s="164" t="s">
        <v>543</v>
      </c>
      <c r="AK72" s="164" t="s">
        <v>495</v>
      </c>
      <c r="AL72" s="164" t="s">
        <v>109</v>
      </c>
      <c r="AM72" s="164" t="s">
        <v>193</v>
      </c>
      <c r="AN72" s="164" t="s">
        <v>109</v>
      </c>
      <c r="AO72" s="164" t="s">
        <v>193</v>
      </c>
      <c r="AP72" s="164" t="s">
        <v>496</v>
      </c>
      <c r="AQ72" s="166"/>
      <c r="AR72" s="166"/>
      <c r="AS72" s="164" t="s">
        <v>502</v>
      </c>
      <c r="AT72" s="164" t="s">
        <v>193</v>
      </c>
      <c r="AU72" s="164" t="s">
        <v>707</v>
      </c>
      <c r="AV72" s="164">
        <v>0</v>
      </c>
      <c r="AW72" s="164">
        <v>1</v>
      </c>
      <c r="AX72" s="164">
        <v>0</v>
      </c>
      <c r="AY72" s="164" t="s">
        <v>130</v>
      </c>
      <c r="AZ72" s="164" t="s">
        <v>772</v>
      </c>
      <c r="BA72" s="164" t="s">
        <v>112</v>
      </c>
      <c r="BB72" s="164">
        <v>1</v>
      </c>
      <c r="BC72" s="164">
        <v>0</v>
      </c>
      <c r="BD72" s="164">
        <v>0</v>
      </c>
      <c r="BE72" s="164">
        <v>0</v>
      </c>
      <c r="BF72" s="164">
        <v>0</v>
      </c>
      <c r="BG72" s="164">
        <v>0</v>
      </c>
      <c r="BH72" s="164">
        <v>0</v>
      </c>
      <c r="BI72" s="164">
        <v>0</v>
      </c>
      <c r="BJ72" s="164">
        <v>0</v>
      </c>
      <c r="BK72" s="164">
        <v>0</v>
      </c>
      <c r="BL72" s="164" t="s">
        <v>193</v>
      </c>
      <c r="BM72" s="164" t="s">
        <v>143</v>
      </c>
      <c r="BN72" s="164" t="s">
        <v>507</v>
      </c>
      <c r="BO72" s="164" t="s">
        <v>193</v>
      </c>
      <c r="BP72" s="164" t="s">
        <v>193</v>
      </c>
      <c r="BQ72" s="164" t="s">
        <v>193</v>
      </c>
      <c r="BR72" s="164" t="s">
        <v>193</v>
      </c>
      <c r="BS72" s="164" t="s">
        <v>193</v>
      </c>
      <c r="BT72" s="164" t="s">
        <v>193</v>
      </c>
      <c r="BU72" s="164" t="s">
        <v>193</v>
      </c>
      <c r="BV72" s="164" t="s">
        <v>193</v>
      </c>
      <c r="BW72" s="164" t="s">
        <v>193</v>
      </c>
      <c r="BX72" s="164" t="s">
        <v>193</v>
      </c>
      <c r="BY72" s="164" t="s">
        <v>193</v>
      </c>
      <c r="BZ72" s="164" t="s">
        <v>193</v>
      </c>
      <c r="CA72" s="164" t="s">
        <v>193</v>
      </c>
      <c r="CB72" s="164" t="s">
        <v>193</v>
      </c>
      <c r="CC72" s="164" t="s">
        <v>193</v>
      </c>
      <c r="CD72" s="164" t="s">
        <v>193</v>
      </c>
      <c r="CE72" s="164" t="s">
        <v>193</v>
      </c>
      <c r="CF72" s="164" t="s">
        <v>193</v>
      </c>
      <c r="CG72" s="164" t="s">
        <v>193</v>
      </c>
      <c r="CH72" s="164" t="s">
        <v>193</v>
      </c>
      <c r="CI72" s="164" t="s">
        <v>193</v>
      </c>
      <c r="CJ72" s="164" t="s">
        <v>193</v>
      </c>
      <c r="CK72" s="164" t="s">
        <v>193</v>
      </c>
      <c r="CL72" s="164" t="s">
        <v>193</v>
      </c>
      <c r="CM72" s="164" t="s">
        <v>193</v>
      </c>
      <c r="CN72" s="164" t="s">
        <v>193</v>
      </c>
      <c r="CO72" s="164" t="s">
        <v>193</v>
      </c>
      <c r="CP72" s="164" t="s">
        <v>193</v>
      </c>
      <c r="CQ72" s="164" t="s">
        <v>193</v>
      </c>
      <c r="CR72" s="164" t="s">
        <v>193</v>
      </c>
      <c r="CS72" s="164" t="s">
        <v>193</v>
      </c>
      <c r="CT72" s="164" t="s">
        <v>193</v>
      </c>
      <c r="CU72" s="164" t="s">
        <v>193</v>
      </c>
      <c r="CV72" s="164" t="s">
        <v>193</v>
      </c>
      <c r="CW72" s="164" t="s">
        <v>193</v>
      </c>
      <c r="CX72" s="164" t="s">
        <v>193</v>
      </c>
      <c r="CY72" s="164" t="s">
        <v>193</v>
      </c>
      <c r="CZ72" s="164" t="s">
        <v>193</v>
      </c>
      <c r="DA72" s="164" t="s">
        <v>193</v>
      </c>
      <c r="DB72" s="164" t="s">
        <v>193</v>
      </c>
      <c r="DC72" s="164" t="s">
        <v>193</v>
      </c>
      <c r="DD72" s="164" t="s">
        <v>193</v>
      </c>
      <c r="DE72" s="164" t="s">
        <v>193</v>
      </c>
      <c r="DF72" s="164" t="s">
        <v>193</v>
      </c>
      <c r="DG72" s="164" t="s">
        <v>193</v>
      </c>
      <c r="DH72" s="164" t="s">
        <v>193</v>
      </c>
      <c r="DI72" s="164" t="s">
        <v>193</v>
      </c>
      <c r="DJ72" s="164" t="s">
        <v>193</v>
      </c>
      <c r="DK72" s="164" t="s">
        <v>193</v>
      </c>
      <c r="DL72" s="164" t="s">
        <v>193</v>
      </c>
      <c r="DM72" s="164" t="s">
        <v>193</v>
      </c>
      <c r="DN72" s="164" t="s">
        <v>193</v>
      </c>
      <c r="DO72" s="164" t="s">
        <v>193</v>
      </c>
      <c r="DP72" s="164" t="s">
        <v>193</v>
      </c>
      <c r="DQ72" s="164" t="s">
        <v>193</v>
      </c>
      <c r="DR72" s="164" t="s">
        <v>193</v>
      </c>
      <c r="DS72" s="164" t="s">
        <v>193</v>
      </c>
      <c r="DT72" s="164" t="s">
        <v>193</v>
      </c>
      <c r="DU72" s="164" t="s">
        <v>193</v>
      </c>
      <c r="DV72" s="164" t="s">
        <v>193</v>
      </c>
      <c r="DW72" s="164" t="s">
        <v>193</v>
      </c>
      <c r="DX72" s="164" t="s">
        <v>193</v>
      </c>
      <c r="DY72" s="164" t="s">
        <v>193</v>
      </c>
      <c r="DZ72" s="164" t="s">
        <v>193</v>
      </c>
      <c r="EA72" s="164" t="s">
        <v>193</v>
      </c>
      <c r="EB72" s="164" t="s">
        <v>193</v>
      </c>
      <c r="EC72" s="164" t="s">
        <v>193</v>
      </c>
      <c r="ED72" s="164" t="s">
        <v>193</v>
      </c>
      <c r="EE72" s="164" t="s">
        <v>193</v>
      </c>
      <c r="EF72" s="164" t="s">
        <v>193</v>
      </c>
      <c r="EG72" s="164" t="s">
        <v>193</v>
      </c>
      <c r="EH72" s="164" t="s">
        <v>193</v>
      </c>
      <c r="EI72" s="164" t="s">
        <v>193</v>
      </c>
      <c r="EJ72" s="164" t="s">
        <v>719</v>
      </c>
      <c r="EK72" s="164">
        <v>1</v>
      </c>
      <c r="EL72" s="164">
        <v>1</v>
      </c>
      <c r="EM72" s="164">
        <v>1</v>
      </c>
      <c r="EN72" s="164">
        <v>1</v>
      </c>
      <c r="EO72" s="164">
        <v>1</v>
      </c>
      <c r="EP72" s="164">
        <v>0</v>
      </c>
      <c r="EQ72" s="164">
        <v>1</v>
      </c>
      <c r="ER72" s="164">
        <v>1</v>
      </c>
      <c r="ES72" s="164">
        <v>0</v>
      </c>
      <c r="ET72" s="164" t="s">
        <v>109</v>
      </c>
      <c r="EU72" s="164">
        <v>30</v>
      </c>
      <c r="EV72" s="164">
        <v>30</v>
      </c>
      <c r="EW72" s="164" t="s">
        <v>193</v>
      </c>
      <c r="EX72" s="164" t="s">
        <v>193</v>
      </c>
      <c r="EY72" s="164" t="s">
        <v>193</v>
      </c>
      <c r="EZ72" s="164">
        <v>30</v>
      </c>
      <c r="FA72" s="164" t="s">
        <v>109</v>
      </c>
      <c r="FB72" s="164">
        <v>25</v>
      </c>
      <c r="FC72" s="164" t="s">
        <v>109</v>
      </c>
      <c r="FD72" s="164">
        <v>50</v>
      </c>
      <c r="FE72" s="164" t="s">
        <v>109</v>
      </c>
      <c r="FF72" s="164" t="s">
        <v>193</v>
      </c>
      <c r="FG72" s="164" t="s">
        <v>193</v>
      </c>
      <c r="FH72" s="164" t="s">
        <v>193</v>
      </c>
      <c r="FI72" s="164" t="s">
        <v>193</v>
      </c>
      <c r="FJ72" s="164" t="s">
        <v>193</v>
      </c>
      <c r="FK72" s="164" t="s">
        <v>193</v>
      </c>
      <c r="FL72" s="164" t="s">
        <v>193</v>
      </c>
      <c r="FM72" s="164" t="s">
        <v>193</v>
      </c>
      <c r="FN72" s="164" t="s">
        <v>193</v>
      </c>
      <c r="FO72" s="164" t="s">
        <v>193</v>
      </c>
      <c r="FP72" s="164" t="s">
        <v>193</v>
      </c>
      <c r="FQ72" s="164" t="s">
        <v>109</v>
      </c>
      <c r="FR72" s="164">
        <v>25</v>
      </c>
      <c r="FS72" s="164" t="s">
        <v>193</v>
      </c>
      <c r="FT72" s="164" t="s">
        <v>193</v>
      </c>
      <c r="FU72" s="164">
        <v>25</v>
      </c>
      <c r="FV72" s="164" t="s">
        <v>109</v>
      </c>
      <c r="FW72" s="164" t="s">
        <v>109</v>
      </c>
      <c r="FX72" s="164">
        <v>75</v>
      </c>
      <c r="FY72" s="164" t="s">
        <v>193</v>
      </c>
      <c r="FZ72" s="164" t="s">
        <v>193</v>
      </c>
      <c r="GA72" s="164">
        <v>75</v>
      </c>
      <c r="GB72" s="164" t="s">
        <v>109</v>
      </c>
      <c r="GC72" s="164" t="s">
        <v>109</v>
      </c>
      <c r="GD72" s="164">
        <v>75</v>
      </c>
      <c r="GE72" s="164" t="s">
        <v>193</v>
      </c>
      <c r="GF72" s="164" t="s">
        <v>193</v>
      </c>
      <c r="GG72" s="164" t="s">
        <v>193</v>
      </c>
      <c r="GH72" s="164">
        <v>75</v>
      </c>
      <c r="GI72" s="164" t="s">
        <v>109</v>
      </c>
      <c r="GJ72" s="164" t="s">
        <v>109</v>
      </c>
      <c r="GK72" s="164" t="s">
        <v>193</v>
      </c>
      <c r="GL72" s="164">
        <v>5</v>
      </c>
      <c r="GM72" s="164" t="s">
        <v>193</v>
      </c>
      <c r="GN72" s="164" t="s">
        <v>193</v>
      </c>
      <c r="GO72" s="164" t="s">
        <v>193</v>
      </c>
      <c r="GP72" s="164" t="s">
        <v>193</v>
      </c>
      <c r="GQ72" s="164" t="s">
        <v>193</v>
      </c>
      <c r="GR72" s="164" t="s">
        <v>193</v>
      </c>
      <c r="GS72" s="164" t="s">
        <v>132</v>
      </c>
      <c r="GT72" s="164" t="s">
        <v>156</v>
      </c>
      <c r="GU72" s="164">
        <v>5</v>
      </c>
      <c r="GV72" s="164" t="s">
        <v>109</v>
      </c>
      <c r="GW72" s="164" t="s">
        <v>1768</v>
      </c>
      <c r="GX72" s="164">
        <v>0</v>
      </c>
      <c r="GY72" s="164">
        <v>0</v>
      </c>
      <c r="GZ72" s="164">
        <v>0</v>
      </c>
      <c r="HA72" s="164">
        <v>1</v>
      </c>
      <c r="HB72" s="164">
        <v>0</v>
      </c>
      <c r="HC72" s="164">
        <v>0</v>
      </c>
      <c r="HD72" s="164">
        <v>0</v>
      </c>
      <c r="HE72" s="164">
        <v>0</v>
      </c>
      <c r="HF72" s="164">
        <v>0</v>
      </c>
      <c r="HG72" s="164">
        <v>0</v>
      </c>
      <c r="HH72" s="164">
        <v>0</v>
      </c>
      <c r="HI72" s="164">
        <v>0</v>
      </c>
      <c r="HJ72" s="164">
        <v>0</v>
      </c>
      <c r="HK72" s="164" t="s">
        <v>193</v>
      </c>
      <c r="HL72" s="164" t="s">
        <v>708</v>
      </c>
      <c r="HM72" s="164">
        <v>1</v>
      </c>
      <c r="HN72" s="164">
        <v>0</v>
      </c>
      <c r="HO72" s="164">
        <v>0</v>
      </c>
      <c r="HP72" s="164">
        <v>0</v>
      </c>
      <c r="HQ72" s="164">
        <v>0</v>
      </c>
      <c r="HR72" s="164">
        <v>0</v>
      </c>
      <c r="HS72" s="164">
        <v>1</v>
      </c>
      <c r="HT72" s="164">
        <v>0</v>
      </c>
      <c r="HU72" s="164">
        <v>0</v>
      </c>
      <c r="HV72" s="164" t="s">
        <v>114</v>
      </c>
      <c r="HW72" s="164" t="s">
        <v>114</v>
      </c>
      <c r="HX72" s="164" t="s">
        <v>109</v>
      </c>
      <c r="HY72" s="164" t="s">
        <v>182</v>
      </c>
      <c r="HZ72" s="164" t="s">
        <v>797</v>
      </c>
      <c r="IA72" s="164" t="s">
        <v>183</v>
      </c>
      <c r="IB72" s="164" t="s">
        <v>797</v>
      </c>
      <c r="IC72" s="164" t="s">
        <v>193</v>
      </c>
      <c r="ID72" s="164" t="s">
        <v>193</v>
      </c>
      <c r="IE72" s="164" t="s">
        <v>193</v>
      </c>
      <c r="IF72" s="164" t="s">
        <v>193</v>
      </c>
      <c r="IG72" s="164" t="s">
        <v>193</v>
      </c>
      <c r="IH72" s="164" t="s">
        <v>193</v>
      </c>
      <c r="II72" s="164" t="s">
        <v>193</v>
      </c>
      <c r="IJ72" s="164" t="s">
        <v>193</v>
      </c>
      <c r="IK72" s="164" t="s">
        <v>193</v>
      </c>
      <c r="IL72" s="164" t="s">
        <v>193</v>
      </c>
      <c r="IM72" s="164" t="s">
        <v>193</v>
      </c>
      <c r="IN72" s="164" t="s">
        <v>193</v>
      </c>
      <c r="IO72" s="164" t="s">
        <v>193</v>
      </c>
      <c r="IP72" s="164" t="s">
        <v>193</v>
      </c>
      <c r="IQ72" s="164" t="s">
        <v>193</v>
      </c>
      <c r="IR72" s="164" t="s">
        <v>193</v>
      </c>
      <c r="IS72" s="164" t="s">
        <v>193</v>
      </c>
      <c r="IT72" s="164" t="s">
        <v>193</v>
      </c>
      <c r="IU72" s="164" t="s">
        <v>193</v>
      </c>
      <c r="IV72" s="164" t="s">
        <v>193</v>
      </c>
      <c r="IW72" s="164" t="s">
        <v>193</v>
      </c>
      <c r="IX72" s="164" t="s">
        <v>193</v>
      </c>
      <c r="IY72" s="164" t="s">
        <v>193</v>
      </c>
      <c r="IZ72" s="164" t="s">
        <v>193</v>
      </c>
      <c r="JA72" s="164" t="s">
        <v>193</v>
      </c>
      <c r="JB72" s="164" t="s">
        <v>193</v>
      </c>
      <c r="JC72" s="164" t="s">
        <v>193</v>
      </c>
      <c r="JD72" s="164" t="s">
        <v>193</v>
      </c>
      <c r="JE72" s="164" t="s">
        <v>193</v>
      </c>
      <c r="JF72" s="164" t="s">
        <v>193</v>
      </c>
      <c r="JG72" s="164" t="s">
        <v>193</v>
      </c>
      <c r="JH72" s="164" t="s">
        <v>193</v>
      </c>
      <c r="JI72" s="164" t="s">
        <v>193</v>
      </c>
      <c r="JJ72" s="164" t="s">
        <v>193</v>
      </c>
      <c r="JK72" s="164" t="s">
        <v>193</v>
      </c>
      <c r="JL72" s="164" t="s">
        <v>193</v>
      </c>
      <c r="JM72" s="164" t="s">
        <v>193</v>
      </c>
      <c r="JN72" s="164" t="s">
        <v>193</v>
      </c>
      <c r="JO72" s="164" t="s">
        <v>193</v>
      </c>
      <c r="JP72" s="164" t="s">
        <v>193</v>
      </c>
      <c r="JQ72" s="164" t="s">
        <v>193</v>
      </c>
      <c r="JR72" s="166"/>
      <c r="JS72" s="166"/>
      <c r="JT72" s="166"/>
      <c r="JU72" s="166"/>
      <c r="JV72" s="166"/>
      <c r="JW72" s="164" t="s">
        <v>193</v>
      </c>
      <c r="JX72" s="164" t="s">
        <v>193</v>
      </c>
      <c r="JY72" s="164">
        <v>188084998</v>
      </c>
      <c r="JZ72" s="164" t="s">
        <v>3822</v>
      </c>
      <c r="KA72" s="164" t="s">
        <v>3823</v>
      </c>
      <c r="KB72" s="164" t="s">
        <v>193</v>
      </c>
      <c r="KC72" s="164" t="s">
        <v>705</v>
      </c>
      <c r="KD72" s="164" t="s">
        <v>706</v>
      </c>
      <c r="KE72" s="164" t="s">
        <v>621</v>
      </c>
      <c r="KF72" s="164" t="s">
        <v>193</v>
      </c>
      <c r="KG72" s="164">
        <v>71</v>
      </c>
    </row>
    <row r="73" spans="1:293" x14ac:dyDescent="0.25">
      <c r="A73" s="164" t="s">
        <v>3824</v>
      </c>
      <c r="B73" s="164" t="s">
        <v>3825</v>
      </c>
      <c r="C73" s="164" t="s">
        <v>3548</v>
      </c>
      <c r="D73" s="164" t="s">
        <v>193</v>
      </c>
      <c r="E73" s="166"/>
      <c r="F73" s="164">
        <v>372032330787357</v>
      </c>
      <c r="G73" s="164" t="s">
        <v>193</v>
      </c>
      <c r="H73" s="164" t="s">
        <v>3548</v>
      </c>
      <c r="I73" s="164" t="s">
        <v>179</v>
      </c>
      <c r="J73" s="164" t="s">
        <v>193</v>
      </c>
      <c r="K73" s="164" t="s">
        <v>180</v>
      </c>
      <c r="L73" s="164" t="s">
        <v>179</v>
      </c>
      <c r="M73" s="164" t="s">
        <v>179</v>
      </c>
      <c r="N73" s="164" t="s">
        <v>181</v>
      </c>
      <c r="O73" s="164" t="s">
        <v>193</v>
      </c>
      <c r="P73" s="164" t="s">
        <v>194</v>
      </c>
      <c r="Q73" s="164" t="s">
        <v>181</v>
      </c>
      <c r="R73" s="164" t="s">
        <v>181</v>
      </c>
      <c r="S73" s="164" t="s">
        <v>182</v>
      </c>
      <c r="T73" s="164" t="s">
        <v>183</v>
      </c>
      <c r="U73" s="164" t="s">
        <v>184</v>
      </c>
      <c r="V73" s="164" t="s">
        <v>183</v>
      </c>
      <c r="W73" s="164" t="s">
        <v>132</v>
      </c>
      <c r="X73" s="164" t="s">
        <v>205</v>
      </c>
      <c r="Y73" s="164" t="s">
        <v>132</v>
      </c>
      <c r="Z73" s="164" t="s">
        <v>713</v>
      </c>
      <c r="AA73" s="164" t="s">
        <v>193</v>
      </c>
      <c r="AB73" s="164" t="s">
        <v>569</v>
      </c>
      <c r="AC73" s="164" t="s">
        <v>713</v>
      </c>
      <c r="AD73" s="164" t="s">
        <v>713</v>
      </c>
      <c r="AE73" s="164" t="s">
        <v>714</v>
      </c>
      <c r="AF73" s="164" t="s">
        <v>193</v>
      </c>
      <c r="AG73" s="164" t="s">
        <v>715</v>
      </c>
      <c r="AH73" s="164" t="s">
        <v>714</v>
      </c>
      <c r="AI73" s="164" t="s">
        <v>714</v>
      </c>
      <c r="AJ73" s="164" t="s">
        <v>543</v>
      </c>
      <c r="AK73" s="164" t="s">
        <v>495</v>
      </c>
      <c r="AL73" s="164" t="s">
        <v>109</v>
      </c>
      <c r="AM73" s="164" t="s">
        <v>193</v>
      </c>
      <c r="AN73" s="164" t="s">
        <v>109</v>
      </c>
      <c r="AO73" s="164" t="s">
        <v>193</v>
      </c>
      <c r="AP73" s="164" t="s">
        <v>496</v>
      </c>
      <c r="AQ73" s="166"/>
      <c r="AR73" s="166"/>
      <c r="AS73" s="164" t="s">
        <v>502</v>
      </c>
      <c r="AT73" s="164" t="s">
        <v>193</v>
      </c>
      <c r="AU73" s="164" t="s">
        <v>707</v>
      </c>
      <c r="AV73" s="164">
        <v>0</v>
      </c>
      <c r="AW73" s="164">
        <v>1</v>
      </c>
      <c r="AX73" s="164">
        <v>0</v>
      </c>
      <c r="AY73" s="164" t="s">
        <v>130</v>
      </c>
      <c r="AZ73" s="164" t="s">
        <v>772</v>
      </c>
      <c r="BA73" s="164" t="s">
        <v>112</v>
      </c>
      <c r="BB73" s="164">
        <v>1</v>
      </c>
      <c r="BC73" s="164">
        <v>0</v>
      </c>
      <c r="BD73" s="164">
        <v>0</v>
      </c>
      <c r="BE73" s="164">
        <v>0</v>
      </c>
      <c r="BF73" s="164">
        <v>0</v>
      </c>
      <c r="BG73" s="164">
        <v>0</v>
      </c>
      <c r="BH73" s="164">
        <v>0</v>
      </c>
      <c r="BI73" s="164">
        <v>0</v>
      </c>
      <c r="BJ73" s="164">
        <v>0</v>
      </c>
      <c r="BK73" s="164">
        <v>0</v>
      </c>
      <c r="BL73" s="164" t="s">
        <v>193</v>
      </c>
      <c r="BM73" s="164" t="s">
        <v>128</v>
      </c>
      <c r="BN73" s="164" t="s">
        <v>498</v>
      </c>
      <c r="BO73" s="164" t="s">
        <v>193</v>
      </c>
      <c r="BP73" s="164" t="s">
        <v>193</v>
      </c>
      <c r="BQ73" s="164" t="s">
        <v>193</v>
      </c>
      <c r="BR73" s="164" t="s">
        <v>193</v>
      </c>
      <c r="BS73" s="164" t="s">
        <v>193</v>
      </c>
      <c r="BT73" s="164" t="s">
        <v>193</v>
      </c>
      <c r="BU73" s="164" t="s">
        <v>193</v>
      </c>
      <c r="BV73" s="164" t="s">
        <v>193</v>
      </c>
      <c r="BW73" s="164" t="s">
        <v>193</v>
      </c>
      <c r="BX73" s="164" t="s">
        <v>193</v>
      </c>
      <c r="BY73" s="164" t="s">
        <v>193</v>
      </c>
      <c r="BZ73" s="164" t="s">
        <v>193</v>
      </c>
      <c r="CA73" s="164" t="s">
        <v>193</v>
      </c>
      <c r="CB73" s="164" t="s">
        <v>193</v>
      </c>
      <c r="CC73" s="164" t="s">
        <v>193</v>
      </c>
      <c r="CD73" s="164" t="s">
        <v>193</v>
      </c>
      <c r="CE73" s="164" t="s">
        <v>193</v>
      </c>
      <c r="CF73" s="164" t="s">
        <v>193</v>
      </c>
      <c r="CG73" s="164" t="s">
        <v>193</v>
      </c>
      <c r="CH73" s="164" t="s">
        <v>193</v>
      </c>
      <c r="CI73" s="164" t="s">
        <v>193</v>
      </c>
      <c r="CJ73" s="164" t="s">
        <v>193</v>
      </c>
      <c r="CK73" s="164" t="s">
        <v>193</v>
      </c>
      <c r="CL73" s="164" t="s">
        <v>193</v>
      </c>
      <c r="CM73" s="164" t="s">
        <v>193</v>
      </c>
      <c r="CN73" s="164" t="s">
        <v>193</v>
      </c>
      <c r="CO73" s="164" t="s">
        <v>193</v>
      </c>
      <c r="CP73" s="164" t="s">
        <v>193</v>
      </c>
      <c r="CQ73" s="164" t="s">
        <v>193</v>
      </c>
      <c r="CR73" s="164" t="s">
        <v>193</v>
      </c>
      <c r="CS73" s="164" t="s">
        <v>193</v>
      </c>
      <c r="CT73" s="164" t="s">
        <v>193</v>
      </c>
      <c r="CU73" s="164" t="s">
        <v>193</v>
      </c>
      <c r="CV73" s="164" t="s">
        <v>193</v>
      </c>
      <c r="CW73" s="164" t="s">
        <v>193</v>
      </c>
      <c r="CX73" s="164" t="s">
        <v>193</v>
      </c>
      <c r="CY73" s="164" t="s">
        <v>193</v>
      </c>
      <c r="CZ73" s="164" t="s">
        <v>193</v>
      </c>
      <c r="DA73" s="164" t="s">
        <v>193</v>
      </c>
      <c r="DB73" s="164" t="s">
        <v>193</v>
      </c>
      <c r="DC73" s="164" t="s">
        <v>193</v>
      </c>
      <c r="DD73" s="164" t="s">
        <v>193</v>
      </c>
      <c r="DE73" s="164" t="s">
        <v>193</v>
      </c>
      <c r="DF73" s="164" t="s">
        <v>193</v>
      </c>
      <c r="DG73" s="164" t="s">
        <v>193</v>
      </c>
      <c r="DH73" s="164" t="s">
        <v>193</v>
      </c>
      <c r="DI73" s="164" t="s">
        <v>193</v>
      </c>
      <c r="DJ73" s="164" t="s">
        <v>193</v>
      </c>
      <c r="DK73" s="164" t="s">
        <v>193</v>
      </c>
      <c r="DL73" s="164" t="s">
        <v>193</v>
      </c>
      <c r="DM73" s="164" t="s">
        <v>193</v>
      </c>
      <c r="DN73" s="164" t="s">
        <v>193</v>
      </c>
      <c r="DO73" s="164" t="s">
        <v>193</v>
      </c>
      <c r="DP73" s="164" t="s">
        <v>193</v>
      </c>
      <c r="DQ73" s="164" t="s">
        <v>193</v>
      </c>
      <c r="DR73" s="164" t="s">
        <v>193</v>
      </c>
      <c r="DS73" s="164" t="s">
        <v>193</v>
      </c>
      <c r="DT73" s="164" t="s">
        <v>193</v>
      </c>
      <c r="DU73" s="164" t="s">
        <v>193</v>
      </c>
      <c r="DV73" s="164" t="s">
        <v>193</v>
      </c>
      <c r="DW73" s="164" t="s">
        <v>193</v>
      </c>
      <c r="DX73" s="164" t="s">
        <v>193</v>
      </c>
      <c r="DY73" s="164" t="s">
        <v>193</v>
      </c>
      <c r="DZ73" s="164" t="s">
        <v>193</v>
      </c>
      <c r="EA73" s="164" t="s">
        <v>193</v>
      </c>
      <c r="EB73" s="164" t="s">
        <v>193</v>
      </c>
      <c r="EC73" s="164" t="s">
        <v>193</v>
      </c>
      <c r="ED73" s="164" t="s">
        <v>193</v>
      </c>
      <c r="EE73" s="164" t="s">
        <v>193</v>
      </c>
      <c r="EF73" s="164" t="s">
        <v>193</v>
      </c>
      <c r="EG73" s="164" t="s">
        <v>193</v>
      </c>
      <c r="EH73" s="164" t="s">
        <v>193</v>
      </c>
      <c r="EI73" s="164" t="s">
        <v>193</v>
      </c>
      <c r="EJ73" s="164" t="s">
        <v>719</v>
      </c>
      <c r="EK73" s="164">
        <v>1</v>
      </c>
      <c r="EL73" s="164">
        <v>1</v>
      </c>
      <c r="EM73" s="164">
        <v>1</v>
      </c>
      <c r="EN73" s="164">
        <v>1</v>
      </c>
      <c r="EO73" s="164">
        <v>1</v>
      </c>
      <c r="EP73" s="164">
        <v>0</v>
      </c>
      <c r="EQ73" s="164">
        <v>1</v>
      </c>
      <c r="ER73" s="164">
        <v>1</v>
      </c>
      <c r="ES73" s="164">
        <v>0</v>
      </c>
      <c r="ET73" s="164" t="s">
        <v>109</v>
      </c>
      <c r="EU73" s="164">
        <v>30</v>
      </c>
      <c r="EV73" s="164">
        <v>30</v>
      </c>
      <c r="EW73" s="164" t="s">
        <v>193</v>
      </c>
      <c r="EX73" s="164" t="s">
        <v>193</v>
      </c>
      <c r="EY73" s="164" t="s">
        <v>193</v>
      </c>
      <c r="EZ73" s="164">
        <v>30</v>
      </c>
      <c r="FA73" s="164" t="s">
        <v>109</v>
      </c>
      <c r="FB73" s="164">
        <v>25</v>
      </c>
      <c r="FC73" s="164" t="s">
        <v>109</v>
      </c>
      <c r="FD73" s="164">
        <v>25</v>
      </c>
      <c r="FE73" s="164" t="s">
        <v>109</v>
      </c>
      <c r="FF73" s="164" t="s">
        <v>193</v>
      </c>
      <c r="FG73" s="164" t="s">
        <v>193</v>
      </c>
      <c r="FH73" s="164" t="s">
        <v>193</v>
      </c>
      <c r="FI73" s="164" t="s">
        <v>193</v>
      </c>
      <c r="FJ73" s="164" t="s">
        <v>193</v>
      </c>
      <c r="FK73" s="164" t="s">
        <v>193</v>
      </c>
      <c r="FL73" s="164" t="s">
        <v>193</v>
      </c>
      <c r="FM73" s="164" t="s">
        <v>193</v>
      </c>
      <c r="FN73" s="164" t="s">
        <v>193</v>
      </c>
      <c r="FO73" s="164" t="s">
        <v>193</v>
      </c>
      <c r="FP73" s="164" t="s">
        <v>193</v>
      </c>
      <c r="FQ73" s="164" t="s">
        <v>109</v>
      </c>
      <c r="FR73" s="164">
        <v>25</v>
      </c>
      <c r="FS73" s="164" t="s">
        <v>193</v>
      </c>
      <c r="FT73" s="164" t="s">
        <v>193</v>
      </c>
      <c r="FU73" s="164">
        <v>25</v>
      </c>
      <c r="FV73" s="164" t="s">
        <v>109</v>
      </c>
      <c r="FW73" s="164" t="s">
        <v>109</v>
      </c>
      <c r="FX73" s="164">
        <v>75</v>
      </c>
      <c r="FY73" s="164" t="s">
        <v>193</v>
      </c>
      <c r="FZ73" s="164" t="s">
        <v>193</v>
      </c>
      <c r="GA73" s="164">
        <v>75</v>
      </c>
      <c r="GB73" s="164" t="s">
        <v>109</v>
      </c>
      <c r="GC73" s="164" t="s">
        <v>109</v>
      </c>
      <c r="GD73" s="164">
        <v>75</v>
      </c>
      <c r="GE73" s="164" t="s">
        <v>193</v>
      </c>
      <c r="GF73" s="164" t="s">
        <v>193</v>
      </c>
      <c r="GG73" s="164" t="s">
        <v>193</v>
      </c>
      <c r="GH73" s="164">
        <v>75</v>
      </c>
      <c r="GI73" s="164" t="s">
        <v>109</v>
      </c>
      <c r="GJ73" s="164" t="s">
        <v>109</v>
      </c>
      <c r="GK73" s="164" t="s">
        <v>193</v>
      </c>
      <c r="GL73" s="164">
        <v>5</v>
      </c>
      <c r="GM73" s="164" t="s">
        <v>193</v>
      </c>
      <c r="GN73" s="164" t="s">
        <v>193</v>
      </c>
      <c r="GO73" s="164" t="s">
        <v>193</v>
      </c>
      <c r="GP73" s="164" t="s">
        <v>193</v>
      </c>
      <c r="GQ73" s="164" t="s">
        <v>193</v>
      </c>
      <c r="GR73" s="164" t="s">
        <v>193</v>
      </c>
      <c r="GS73" s="164" t="s">
        <v>132</v>
      </c>
      <c r="GT73" s="164" t="s">
        <v>156</v>
      </c>
      <c r="GU73" s="164">
        <v>5</v>
      </c>
      <c r="GV73" s="164" t="s">
        <v>109</v>
      </c>
      <c r="GW73" s="164" t="s">
        <v>3766</v>
      </c>
      <c r="GX73" s="164">
        <v>0</v>
      </c>
      <c r="GY73" s="164">
        <v>0</v>
      </c>
      <c r="GZ73" s="164">
        <v>0</v>
      </c>
      <c r="HA73" s="164">
        <v>0</v>
      </c>
      <c r="HB73" s="164">
        <v>1</v>
      </c>
      <c r="HC73" s="164">
        <v>0</v>
      </c>
      <c r="HD73" s="164">
        <v>0</v>
      </c>
      <c r="HE73" s="164">
        <v>0</v>
      </c>
      <c r="HF73" s="164">
        <v>0</v>
      </c>
      <c r="HG73" s="164">
        <v>0</v>
      </c>
      <c r="HH73" s="164">
        <v>0</v>
      </c>
      <c r="HI73" s="164">
        <v>0</v>
      </c>
      <c r="HJ73" s="164">
        <v>0</v>
      </c>
      <c r="HK73" s="164" t="s">
        <v>193</v>
      </c>
      <c r="HL73" s="164" t="s">
        <v>3826</v>
      </c>
      <c r="HM73" s="164">
        <v>1</v>
      </c>
      <c r="HN73" s="164">
        <v>0</v>
      </c>
      <c r="HO73" s="164">
        <v>1</v>
      </c>
      <c r="HP73" s="164">
        <v>0</v>
      </c>
      <c r="HQ73" s="164">
        <v>0</v>
      </c>
      <c r="HR73" s="164">
        <v>0</v>
      </c>
      <c r="HS73" s="164">
        <v>0</v>
      </c>
      <c r="HT73" s="164">
        <v>0</v>
      </c>
      <c r="HU73" s="164">
        <v>0</v>
      </c>
      <c r="HV73" s="164" t="s">
        <v>114</v>
      </c>
      <c r="HW73" s="164" t="s">
        <v>114</v>
      </c>
      <c r="HX73" s="164" t="s">
        <v>109</v>
      </c>
      <c r="HY73" s="164" t="s">
        <v>182</v>
      </c>
      <c r="HZ73" s="164" t="s">
        <v>797</v>
      </c>
      <c r="IA73" s="164" t="s">
        <v>183</v>
      </c>
      <c r="IB73" s="164" t="s">
        <v>797</v>
      </c>
      <c r="IC73" s="164" t="s">
        <v>193</v>
      </c>
      <c r="ID73" s="164" t="s">
        <v>193</v>
      </c>
      <c r="IE73" s="164" t="s">
        <v>193</v>
      </c>
      <c r="IF73" s="164" t="s">
        <v>193</v>
      </c>
      <c r="IG73" s="164" t="s">
        <v>193</v>
      </c>
      <c r="IH73" s="164" t="s">
        <v>193</v>
      </c>
      <c r="II73" s="164" t="s">
        <v>193</v>
      </c>
      <c r="IJ73" s="164" t="s">
        <v>193</v>
      </c>
      <c r="IK73" s="164" t="s">
        <v>193</v>
      </c>
      <c r="IL73" s="164" t="s">
        <v>193</v>
      </c>
      <c r="IM73" s="164" t="s">
        <v>193</v>
      </c>
      <c r="IN73" s="164" t="s">
        <v>193</v>
      </c>
      <c r="IO73" s="164" t="s">
        <v>193</v>
      </c>
      <c r="IP73" s="164" t="s">
        <v>193</v>
      </c>
      <c r="IQ73" s="164" t="s">
        <v>193</v>
      </c>
      <c r="IR73" s="164" t="s">
        <v>193</v>
      </c>
      <c r="IS73" s="164" t="s">
        <v>193</v>
      </c>
      <c r="IT73" s="164" t="s">
        <v>193</v>
      </c>
      <c r="IU73" s="164" t="s">
        <v>193</v>
      </c>
      <c r="IV73" s="164" t="s">
        <v>193</v>
      </c>
      <c r="IW73" s="164" t="s">
        <v>193</v>
      </c>
      <c r="IX73" s="164" t="s">
        <v>193</v>
      </c>
      <c r="IY73" s="164" t="s">
        <v>193</v>
      </c>
      <c r="IZ73" s="164" t="s">
        <v>193</v>
      </c>
      <c r="JA73" s="164" t="s">
        <v>193</v>
      </c>
      <c r="JB73" s="164" t="s">
        <v>193</v>
      </c>
      <c r="JC73" s="164" t="s">
        <v>193</v>
      </c>
      <c r="JD73" s="164" t="s">
        <v>193</v>
      </c>
      <c r="JE73" s="164" t="s">
        <v>193</v>
      </c>
      <c r="JF73" s="164" t="s">
        <v>193</v>
      </c>
      <c r="JG73" s="164" t="s">
        <v>193</v>
      </c>
      <c r="JH73" s="164" t="s">
        <v>193</v>
      </c>
      <c r="JI73" s="164" t="s">
        <v>193</v>
      </c>
      <c r="JJ73" s="164" t="s">
        <v>193</v>
      </c>
      <c r="JK73" s="164" t="s">
        <v>193</v>
      </c>
      <c r="JL73" s="164" t="s">
        <v>193</v>
      </c>
      <c r="JM73" s="164" t="s">
        <v>193</v>
      </c>
      <c r="JN73" s="164" t="s">
        <v>193</v>
      </c>
      <c r="JO73" s="164" t="s">
        <v>193</v>
      </c>
      <c r="JP73" s="164" t="s">
        <v>193</v>
      </c>
      <c r="JQ73" s="164" t="s">
        <v>193</v>
      </c>
      <c r="JR73" s="166"/>
      <c r="JS73" s="166"/>
      <c r="JT73" s="166"/>
      <c r="JU73" s="166"/>
      <c r="JV73" s="166"/>
      <c r="JW73" s="164" t="s">
        <v>193</v>
      </c>
      <c r="JX73" s="164" t="s">
        <v>193</v>
      </c>
      <c r="JY73" s="164">
        <v>188085001</v>
      </c>
      <c r="JZ73" s="164" t="s">
        <v>3827</v>
      </c>
      <c r="KA73" s="164" t="s">
        <v>3828</v>
      </c>
      <c r="KB73" s="164" t="s">
        <v>193</v>
      </c>
      <c r="KC73" s="164" t="s">
        <v>705</v>
      </c>
      <c r="KD73" s="164" t="s">
        <v>706</v>
      </c>
      <c r="KE73" s="164" t="s">
        <v>621</v>
      </c>
      <c r="KF73" s="164" t="s">
        <v>193</v>
      </c>
      <c r="KG73" s="164">
        <v>72</v>
      </c>
    </row>
    <row r="74" spans="1:293" x14ac:dyDescent="0.25">
      <c r="A74" s="164" t="s">
        <v>3829</v>
      </c>
      <c r="B74" s="164" t="s">
        <v>3830</v>
      </c>
      <c r="C74" s="164" t="s">
        <v>3548</v>
      </c>
      <c r="D74" s="164" t="s">
        <v>193</v>
      </c>
      <c r="E74" s="166"/>
      <c r="F74" s="164">
        <v>372032330787357</v>
      </c>
      <c r="G74" s="164" t="s">
        <v>193</v>
      </c>
      <c r="H74" s="164" t="s">
        <v>3548</v>
      </c>
      <c r="I74" s="164" t="s">
        <v>179</v>
      </c>
      <c r="J74" s="164" t="s">
        <v>193</v>
      </c>
      <c r="K74" s="164" t="s">
        <v>180</v>
      </c>
      <c r="L74" s="164" t="s">
        <v>179</v>
      </c>
      <c r="M74" s="164" t="s">
        <v>179</v>
      </c>
      <c r="N74" s="164" t="s">
        <v>181</v>
      </c>
      <c r="O74" s="164" t="s">
        <v>193</v>
      </c>
      <c r="P74" s="164" t="s">
        <v>194</v>
      </c>
      <c r="Q74" s="164" t="s">
        <v>181</v>
      </c>
      <c r="R74" s="164" t="s">
        <v>181</v>
      </c>
      <c r="S74" s="164" t="s">
        <v>182</v>
      </c>
      <c r="T74" s="164" t="s">
        <v>183</v>
      </c>
      <c r="U74" s="164" t="s">
        <v>184</v>
      </c>
      <c r="V74" s="164" t="s">
        <v>183</v>
      </c>
      <c r="W74" s="164" t="s">
        <v>132</v>
      </c>
      <c r="X74" s="164" t="s">
        <v>205</v>
      </c>
      <c r="Y74" s="164" t="s">
        <v>132</v>
      </c>
      <c r="Z74" s="164" t="s">
        <v>713</v>
      </c>
      <c r="AA74" s="164" t="s">
        <v>193</v>
      </c>
      <c r="AB74" s="164" t="s">
        <v>569</v>
      </c>
      <c r="AC74" s="164" t="s">
        <v>713</v>
      </c>
      <c r="AD74" s="164" t="s">
        <v>713</v>
      </c>
      <c r="AE74" s="164" t="s">
        <v>714</v>
      </c>
      <c r="AF74" s="164" t="s">
        <v>193</v>
      </c>
      <c r="AG74" s="164" t="s">
        <v>715</v>
      </c>
      <c r="AH74" s="164" t="s">
        <v>714</v>
      </c>
      <c r="AI74" s="164" t="s">
        <v>714</v>
      </c>
      <c r="AJ74" s="164" t="s">
        <v>543</v>
      </c>
      <c r="AK74" s="164" t="s">
        <v>495</v>
      </c>
      <c r="AL74" s="164" t="s">
        <v>109</v>
      </c>
      <c r="AM74" s="164" t="s">
        <v>193</v>
      </c>
      <c r="AN74" s="164" t="s">
        <v>109</v>
      </c>
      <c r="AO74" s="164" t="s">
        <v>193</v>
      </c>
      <c r="AP74" s="164" t="s">
        <v>496</v>
      </c>
      <c r="AQ74" s="166"/>
      <c r="AR74" s="166"/>
      <c r="AS74" s="164" t="s">
        <v>502</v>
      </c>
      <c r="AT74" s="164" t="s">
        <v>193</v>
      </c>
      <c r="AU74" s="164" t="s">
        <v>707</v>
      </c>
      <c r="AV74" s="164">
        <v>0</v>
      </c>
      <c r="AW74" s="164">
        <v>1</v>
      </c>
      <c r="AX74" s="164">
        <v>0</v>
      </c>
      <c r="AY74" s="164" t="s">
        <v>130</v>
      </c>
      <c r="AZ74" s="164" t="s">
        <v>772</v>
      </c>
      <c r="BA74" s="164" t="s">
        <v>112</v>
      </c>
      <c r="BB74" s="164">
        <v>1</v>
      </c>
      <c r="BC74" s="164">
        <v>0</v>
      </c>
      <c r="BD74" s="164">
        <v>0</v>
      </c>
      <c r="BE74" s="164">
        <v>0</v>
      </c>
      <c r="BF74" s="164">
        <v>0</v>
      </c>
      <c r="BG74" s="164">
        <v>0</v>
      </c>
      <c r="BH74" s="164">
        <v>0</v>
      </c>
      <c r="BI74" s="164">
        <v>0</v>
      </c>
      <c r="BJ74" s="164">
        <v>0</v>
      </c>
      <c r="BK74" s="164">
        <v>0</v>
      </c>
      <c r="BL74" s="164" t="s">
        <v>193</v>
      </c>
      <c r="BM74" s="164" t="s">
        <v>128</v>
      </c>
      <c r="BN74" s="164" t="s">
        <v>507</v>
      </c>
      <c r="BO74" s="164" t="s">
        <v>193</v>
      </c>
      <c r="BP74" s="164" t="s">
        <v>193</v>
      </c>
      <c r="BQ74" s="164" t="s">
        <v>193</v>
      </c>
      <c r="BR74" s="164" t="s">
        <v>193</v>
      </c>
      <c r="BS74" s="164" t="s">
        <v>193</v>
      </c>
      <c r="BT74" s="164" t="s">
        <v>193</v>
      </c>
      <c r="BU74" s="164" t="s">
        <v>193</v>
      </c>
      <c r="BV74" s="164" t="s">
        <v>193</v>
      </c>
      <c r="BW74" s="164" t="s">
        <v>193</v>
      </c>
      <c r="BX74" s="164" t="s">
        <v>193</v>
      </c>
      <c r="BY74" s="164" t="s">
        <v>193</v>
      </c>
      <c r="BZ74" s="164" t="s">
        <v>193</v>
      </c>
      <c r="CA74" s="164" t="s">
        <v>193</v>
      </c>
      <c r="CB74" s="164" t="s">
        <v>193</v>
      </c>
      <c r="CC74" s="164" t="s">
        <v>193</v>
      </c>
      <c r="CD74" s="164" t="s">
        <v>193</v>
      </c>
      <c r="CE74" s="164" t="s">
        <v>193</v>
      </c>
      <c r="CF74" s="164" t="s">
        <v>193</v>
      </c>
      <c r="CG74" s="164" t="s">
        <v>193</v>
      </c>
      <c r="CH74" s="164" t="s">
        <v>193</v>
      </c>
      <c r="CI74" s="164" t="s">
        <v>193</v>
      </c>
      <c r="CJ74" s="164" t="s">
        <v>193</v>
      </c>
      <c r="CK74" s="164" t="s">
        <v>193</v>
      </c>
      <c r="CL74" s="164" t="s">
        <v>193</v>
      </c>
      <c r="CM74" s="164" t="s">
        <v>193</v>
      </c>
      <c r="CN74" s="164" t="s">
        <v>193</v>
      </c>
      <c r="CO74" s="164" t="s">
        <v>193</v>
      </c>
      <c r="CP74" s="164" t="s">
        <v>193</v>
      </c>
      <c r="CQ74" s="164" t="s">
        <v>193</v>
      </c>
      <c r="CR74" s="164" t="s">
        <v>193</v>
      </c>
      <c r="CS74" s="164" t="s">
        <v>193</v>
      </c>
      <c r="CT74" s="164" t="s">
        <v>193</v>
      </c>
      <c r="CU74" s="164" t="s">
        <v>193</v>
      </c>
      <c r="CV74" s="164" t="s">
        <v>193</v>
      </c>
      <c r="CW74" s="164" t="s">
        <v>193</v>
      </c>
      <c r="CX74" s="164" t="s">
        <v>193</v>
      </c>
      <c r="CY74" s="164" t="s">
        <v>193</v>
      </c>
      <c r="CZ74" s="164" t="s">
        <v>193</v>
      </c>
      <c r="DA74" s="164" t="s">
        <v>193</v>
      </c>
      <c r="DB74" s="164" t="s">
        <v>193</v>
      </c>
      <c r="DC74" s="164" t="s">
        <v>193</v>
      </c>
      <c r="DD74" s="164" t="s">
        <v>193</v>
      </c>
      <c r="DE74" s="164" t="s">
        <v>193</v>
      </c>
      <c r="DF74" s="164" t="s">
        <v>193</v>
      </c>
      <c r="DG74" s="164" t="s">
        <v>193</v>
      </c>
      <c r="DH74" s="164" t="s">
        <v>193</v>
      </c>
      <c r="DI74" s="164" t="s">
        <v>193</v>
      </c>
      <c r="DJ74" s="164" t="s">
        <v>193</v>
      </c>
      <c r="DK74" s="164" t="s">
        <v>193</v>
      </c>
      <c r="DL74" s="164" t="s">
        <v>193</v>
      </c>
      <c r="DM74" s="164" t="s">
        <v>193</v>
      </c>
      <c r="DN74" s="164" t="s">
        <v>193</v>
      </c>
      <c r="DO74" s="164" t="s">
        <v>193</v>
      </c>
      <c r="DP74" s="164" t="s">
        <v>193</v>
      </c>
      <c r="DQ74" s="164" t="s">
        <v>193</v>
      </c>
      <c r="DR74" s="164" t="s">
        <v>193</v>
      </c>
      <c r="DS74" s="164" t="s">
        <v>193</v>
      </c>
      <c r="DT74" s="164" t="s">
        <v>193</v>
      </c>
      <c r="DU74" s="164" t="s">
        <v>193</v>
      </c>
      <c r="DV74" s="164" t="s">
        <v>193</v>
      </c>
      <c r="DW74" s="164" t="s">
        <v>193</v>
      </c>
      <c r="DX74" s="164" t="s">
        <v>193</v>
      </c>
      <c r="DY74" s="164" t="s">
        <v>193</v>
      </c>
      <c r="DZ74" s="164" t="s">
        <v>193</v>
      </c>
      <c r="EA74" s="164" t="s">
        <v>193</v>
      </c>
      <c r="EB74" s="164" t="s">
        <v>193</v>
      </c>
      <c r="EC74" s="164" t="s">
        <v>193</v>
      </c>
      <c r="ED74" s="164" t="s">
        <v>193</v>
      </c>
      <c r="EE74" s="164" t="s">
        <v>193</v>
      </c>
      <c r="EF74" s="164" t="s">
        <v>193</v>
      </c>
      <c r="EG74" s="164" t="s">
        <v>193</v>
      </c>
      <c r="EH74" s="164" t="s">
        <v>193</v>
      </c>
      <c r="EI74" s="164" t="s">
        <v>193</v>
      </c>
      <c r="EJ74" s="164" t="s">
        <v>719</v>
      </c>
      <c r="EK74" s="164">
        <v>1</v>
      </c>
      <c r="EL74" s="164">
        <v>1</v>
      </c>
      <c r="EM74" s="164">
        <v>1</v>
      </c>
      <c r="EN74" s="164">
        <v>1</v>
      </c>
      <c r="EO74" s="164">
        <v>1</v>
      </c>
      <c r="EP74" s="164">
        <v>0</v>
      </c>
      <c r="EQ74" s="164">
        <v>1</v>
      </c>
      <c r="ER74" s="164">
        <v>1</v>
      </c>
      <c r="ES74" s="164">
        <v>0</v>
      </c>
      <c r="ET74" s="164" t="s">
        <v>109</v>
      </c>
      <c r="EU74" s="164">
        <v>30</v>
      </c>
      <c r="EV74" s="164">
        <v>30</v>
      </c>
      <c r="EW74" s="164" t="s">
        <v>193</v>
      </c>
      <c r="EX74" s="164" t="s">
        <v>193</v>
      </c>
      <c r="EY74" s="164" t="s">
        <v>193</v>
      </c>
      <c r="EZ74" s="164">
        <v>30</v>
      </c>
      <c r="FA74" s="164" t="s">
        <v>109</v>
      </c>
      <c r="FB74" s="164">
        <v>25</v>
      </c>
      <c r="FC74" s="164" t="s">
        <v>109</v>
      </c>
      <c r="FD74" s="164">
        <v>25</v>
      </c>
      <c r="FE74" s="164" t="s">
        <v>109</v>
      </c>
      <c r="FF74" s="164" t="s">
        <v>193</v>
      </c>
      <c r="FG74" s="164" t="s">
        <v>193</v>
      </c>
      <c r="FH74" s="164" t="s">
        <v>193</v>
      </c>
      <c r="FI74" s="164" t="s">
        <v>193</v>
      </c>
      <c r="FJ74" s="164" t="s">
        <v>193</v>
      </c>
      <c r="FK74" s="164" t="s">
        <v>193</v>
      </c>
      <c r="FL74" s="164" t="s">
        <v>193</v>
      </c>
      <c r="FM74" s="164" t="s">
        <v>193</v>
      </c>
      <c r="FN74" s="164" t="s">
        <v>193</v>
      </c>
      <c r="FO74" s="164" t="s">
        <v>193</v>
      </c>
      <c r="FP74" s="164" t="s">
        <v>193</v>
      </c>
      <c r="FQ74" s="164" t="s">
        <v>109</v>
      </c>
      <c r="FR74" s="164">
        <v>25</v>
      </c>
      <c r="FS74" s="164" t="s">
        <v>193</v>
      </c>
      <c r="FT74" s="164" t="s">
        <v>193</v>
      </c>
      <c r="FU74" s="164">
        <v>25</v>
      </c>
      <c r="FV74" s="164" t="s">
        <v>109</v>
      </c>
      <c r="FW74" s="164" t="s">
        <v>109</v>
      </c>
      <c r="FX74" s="164">
        <v>75</v>
      </c>
      <c r="FY74" s="164" t="s">
        <v>193</v>
      </c>
      <c r="FZ74" s="164" t="s">
        <v>193</v>
      </c>
      <c r="GA74" s="164">
        <v>75</v>
      </c>
      <c r="GB74" s="164" t="s">
        <v>109</v>
      </c>
      <c r="GC74" s="164" t="s">
        <v>109</v>
      </c>
      <c r="GD74" s="164">
        <v>75</v>
      </c>
      <c r="GE74" s="164" t="s">
        <v>193</v>
      </c>
      <c r="GF74" s="164" t="s">
        <v>193</v>
      </c>
      <c r="GG74" s="164" t="s">
        <v>193</v>
      </c>
      <c r="GH74" s="164">
        <v>75</v>
      </c>
      <c r="GI74" s="164" t="s">
        <v>109</v>
      </c>
      <c r="GJ74" s="164" t="s">
        <v>109</v>
      </c>
      <c r="GK74" s="164" t="s">
        <v>193</v>
      </c>
      <c r="GL74" s="164">
        <v>5</v>
      </c>
      <c r="GM74" s="164" t="s">
        <v>193</v>
      </c>
      <c r="GN74" s="164" t="s">
        <v>193</v>
      </c>
      <c r="GO74" s="164" t="s">
        <v>193</v>
      </c>
      <c r="GP74" s="164" t="s">
        <v>193</v>
      </c>
      <c r="GQ74" s="164" t="s">
        <v>193</v>
      </c>
      <c r="GR74" s="164" t="s">
        <v>193</v>
      </c>
      <c r="GS74" s="164" t="s">
        <v>132</v>
      </c>
      <c r="GT74" s="164" t="s">
        <v>156</v>
      </c>
      <c r="GU74" s="164">
        <v>5</v>
      </c>
      <c r="GV74" s="164" t="s">
        <v>109</v>
      </c>
      <c r="GW74" s="164" t="s">
        <v>3766</v>
      </c>
      <c r="GX74" s="164">
        <v>0</v>
      </c>
      <c r="GY74" s="164">
        <v>0</v>
      </c>
      <c r="GZ74" s="164">
        <v>0</v>
      </c>
      <c r="HA74" s="164">
        <v>0</v>
      </c>
      <c r="HB74" s="164">
        <v>1</v>
      </c>
      <c r="HC74" s="164">
        <v>0</v>
      </c>
      <c r="HD74" s="164">
        <v>0</v>
      </c>
      <c r="HE74" s="164">
        <v>0</v>
      </c>
      <c r="HF74" s="164">
        <v>0</v>
      </c>
      <c r="HG74" s="164">
        <v>0</v>
      </c>
      <c r="HH74" s="164">
        <v>0</v>
      </c>
      <c r="HI74" s="164">
        <v>0</v>
      </c>
      <c r="HJ74" s="164">
        <v>0</v>
      </c>
      <c r="HK74" s="164" t="s">
        <v>193</v>
      </c>
      <c r="HL74" s="164" t="s">
        <v>820</v>
      </c>
      <c r="HM74" s="164">
        <v>1</v>
      </c>
      <c r="HN74" s="164">
        <v>0</v>
      </c>
      <c r="HO74" s="164">
        <v>0</v>
      </c>
      <c r="HP74" s="164">
        <v>1</v>
      </c>
      <c r="HQ74" s="164">
        <v>0</v>
      </c>
      <c r="HR74" s="164">
        <v>0</v>
      </c>
      <c r="HS74" s="164">
        <v>0</v>
      </c>
      <c r="HT74" s="164">
        <v>0</v>
      </c>
      <c r="HU74" s="164">
        <v>0</v>
      </c>
      <c r="HV74" s="164" t="s">
        <v>114</v>
      </c>
      <c r="HW74" s="164" t="s">
        <v>114</v>
      </c>
      <c r="HX74" s="164" t="s">
        <v>109</v>
      </c>
      <c r="HY74" s="164" t="s">
        <v>182</v>
      </c>
      <c r="HZ74" s="164" t="s">
        <v>797</v>
      </c>
      <c r="IA74" s="164" t="s">
        <v>183</v>
      </c>
      <c r="IB74" s="164" t="s">
        <v>797</v>
      </c>
      <c r="IC74" s="164" t="s">
        <v>193</v>
      </c>
      <c r="ID74" s="164" t="s">
        <v>193</v>
      </c>
      <c r="IE74" s="164" t="s">
        <v>193</v>
      </c>
      <c r="IF74" s="164" t="s">
        <v>193</v>
      </c>
      <c r="IG74" s="164" t="s">
        <v>193</v>
      </c>
      <c r="IH74" s="164" t="s">
        <v>193</v>
      </c>
      <c r="II74" s="164" t="s">
        <v>193</v>
      </c>
      <c r="IJ74" s="164" t="s">
        <v>193</v>
      </c>
      <c r="IK74" s="164" t="s">
        <v>193</v>
      </c>
      <c r="IL74" s="164" t="s">
        <v>193</v>
      </c>
      <c r="IM74" s="164" t="s">
        <v>193</v>
      </c>
      <c r="IN74" s="164" t="s">
        <v>193</v>
      </c>
      <c r="IO74" s="164" t="s">
        <v>193</v>
      </c>
      <c r="IP74" s="164" t="s">
        <v>193</v>
      </c>
      <c r="IQ74" s="164" t="s">
        <v>193</v>
      </c>
      <c r="IR74" s="164" t="s">
        <v>193</v>
      </c>
      <c r="IS74" s="164" t="s">
        <v>193</v>
      </c>
      <c r="IT74" s="164" t="s">
        <v>193</v>
      </c>
      <c r="IU74" s="164" t="s">
        <v>193</v>
      </c>
      <c r="IV74" s="164" t="s">
        <v>193</v>
      </c>
      <c r="IW74" s="164" t="s">
        <v>193</v>
      </c>
      <c r="IX74" s="164" t="s">
        <v>193</v>
      </c>
      <c r="IY74" s="164" t="s">
        <v>193</v>
      </c>
      <c r="IZ74" s="164" t="s">
        <v>193</v>
      </c>
      <c r="JA74" s="164" t="s">
        <v>193</v>
      </c>
      <c r="JB74" s="164" t="s">
        <v>193</v>
      </c>
      <c r="JC74" s="164" t="s">
        <v>193</v>
      </c>
      <c r="JD74" s="164" t="s">
        <v>193</v>
      </c>
      <c r="JE74" s="164" t="s">
        <v>193</v>
      </c>
      <c r="JF74" s="164" t="s">
        <v>193</v>
      </c>
      <c r="JG74" s="164" t="s">
        <v>193</v>
      </c>
      <c r="JH74" s="164" t="s">
        <v>193</v>
      </c>
      <c r="JI74" s="164" t="s">
        <v>193</v>
      </c>
      <c r="JJ74" s="164" t="s">
        <v>193</v>
      </c>
      <c r="JK74" s="164" t="s">
        <v>193</v>
      </c>
      <c r="JL74" s="164" t="s">
        <v>193</v>
      </c>
      <c r="JM74" s="164" t="s">
        <v>193</v>
      </c>
      <c r="JN74" s="164" t="s">
        <v>193</v>
      </c>
      <c r="JO74" s="164" t="s">
        <v>193</v>
      </c>
      <c r="JP74" s="164" t="s">
        <v>193</v>
      </c>
      <c r="JQ74" s="164" t="s">
        <v>193</v>
      </c>
      <c r="JR74" s="166"/>
      <c r="JS74" s="166"/>
      <c r="JT74" s="166"/>
      <c r="JU74" s="166"/>
      <c r="JV74" s="166"/>
      <c r="JW74" s="164" t="s">
        <v>193</v>
      </c>
      <c r="JX74" s="164" t="s">
        <v>193</v>
      </c>
      <c r="JY74" s="164">
        <v>188085006</v>
      </c>
      <c r="JZ74" s="164" t="s">
        <v>3831</v>
      </c>
      <c r="KA74" s="164" t="s">
        <v>3832</v>
      </c>
      <c r="KB74" s="164" t="s">
        <v>193</v>
      </c>
      <c r="KC74" s="164" t="s">
        <v>705</v>
      </c>
      <c r="KD74" s="164" t="s">
        <v>706</v>
      </c>
      <c r="KE74" s="164" t="s">
        <v>621</v>
      </c>
      <c r="KF74" s="164" t="s">
        <v>193</v>
      </c>
      <c r="KG74" s="164">
        <v>73</v>
      </c>
    </row>
    <row r="75" spans="1:293" x14ac:dyDescent="0.25">
      <c r="A75" s="164" t="s">
        <v>3833</v>
      </c>
      <c r="B75" s="164" t="s">
        <v>3834</v>
      </c>
      <c r="C75" s="164" t="s">
        <v>3548</v>
      </c>
      <c r="D75" s="164" t="s">
        <v>193</v>
      </c>
      <c r="E75" s="166"/>
      <c r="F75" s="164" t="s">
        <v>193</v>
      </c>
      <c r="G75" s="164" t="s">
        <v>193</v>
      </c>
      <c r="H75" s="164" t="s">
        <v>3548</v>
      </c>
      <c r="I75" s="164" t="s">
        <v>171</v>
      </c>
      <c r="J75" s="164" t="s">
        <v>193</v>
      </c>
      <c r="K75" s="164" t="s">
        <v>172</v>
      </c>
      <c r="L75" s="164" t="s">
        <v>171</v>
      </c>
      <c r="M75" s="164" t="s">
        <v>171</v>
      </c>
      <c r="N75" s="164" t="s">
        <v>773</v>
      </c>
      <c r="O75" s="164" t="s">
        <v>193</v>
      </c>
      <c r="P75" s="164" t="s">
        <v>195</v>
      </c>
      <c r="Q75" s="164" t="s">
        <v>774</v>
      </c>
      <c r="R75" s="164" t="s">
        <v>774</v>
      </c>
      <c r="S75" s="164" t="s">
        <v>106</v>
      </c>
      <c r="T75" s="164" t="s">
        <v>173</v>
      </c>
      <c r="U75" s="164" t="s">
        <v>174</v>
      </c>
      <c r="V75" s="164" t="s">
        <v>173</v>
      </c>
      <c r="W75" s="164" t="s">
        <v>250</v>
      </c>
      <c r="X75" s="164" t="s">
        <v>249</v>
      </c>
      <c r="Y75" s="164" t="s">
        <v>250</v>
      </c>
      <c r="Z75" s="164" t="s">
        <v>779</v>
      </c>
      <c r="AA75" s="164" t="s">
        <v>193</v>
      </c>
      <c r="AB75" s="164" t="s">
        <v>778</v>
      </c>
      <c r="AC75" s="164" t="s">
        <v>779</v>
      </c>
      <c r="AD75" s="164" t="s">
        <v>779</v>
      </c>
      <c r="AE75" s="164" t="s">
        <v>782</v>
      </c>
      <c r="AF75" s="164" t="s">
        <v>193</v>
      </c>
      <c r="AG75" s="164" t="s">
        <v>781</v>
      </c>
      <c r="AH75" s="164" t="s">
        <v>782</v>
      </c>
      <c r="AI75" s="164" t="s">
        <v>782</v>
      </c>
      <c r="AJ75" s="164" t="s">
        <v>543</v>
      </c>
      <c r="AK75" s="164" t="s">
        <v>495</v>
      </c>
      <c r="AL75" s="164" t="s">
        <v>109</v>
      </c>
      <c r="AM75" s="164" t="s">
        <v>193</v>
      </c>
      <c r="AN75" s="164" t="s">
        <v>109</v>
      </c>
      <c r="AO75" s="164" t="s">
        <v>193</v>
      </c>
      <c r="AP75" s="164" t="s">
        <v>496</v>
      </c>
      <c r="AQ75" s="166"/>
      <c r="AR75" s="166"/>
      <c r="AS75" s="164" t="s">
        <v>497</v>
      </c>
      <c r="AT75" s="164" t="s">
        <v>193</v>
      </c>
      <c r="AU75" s="164" t="s">
        <v>718</v>
      </c>
      <c r="AV75" s="164">
        <v>1</v>
      </c>
      <c r="AW75" s="164">
        <v>1</v>
      </c>
      <c r="AX75" s="164">
        <v>0</v>
      </c>
      <c r="AY75" s="164" t="s">
        <v>110</v>
      </c>
      <c r="AZ75" s="164" t="s">
        <v>503</v>
      </c>
      <c r="BA75" s="164" t="s">
        <v>112</v>
      </c>
      <c r="BB75" s="164">
        <v>1</v>
      </c>
      <c r="BC75" s="164">
        <v>0</v>
      </c>
      <c r="BD75" s="164">
        <v>0</v>
      </c>
      <c r="BE75" s="164">
        <v>0</v>
      </c>
      <c r="BF75" s="164">
        <v>0</v>
      </c>
      <c r="BG75" s="164">
        <v>0</v>
      </c>
      <c r="BH75" s="164">
        <v>0</v>
      </c>
      <c r="BI75" s="164">
        <v>0</v>
      </c>
      <c r="BJ75" s="164">
        <v>0</v>
      </c>
      <c r="BK75" s="164">
        <v>0</v>
      </c>
      <c r="BL75" s="164" t="s">
        <v>193</v>
      </c>
      <c r="BM75" s="164" t="s">
        <v>113</v>
      </c>
      <c r="BN75" s="164" t="s">
        <v>498</v>
      </c>
      <c r="BO75" s="164" t="s">
        <v>505</v>
      </c>
      <c r="BP75" s="164">
        <v>1</v>
      </c>
      <c r="BQ75" s="164">
        <v>1</v>
      </c>
      <c r="BR75" s="164">
        <v>1</v>
      </c>
      <c r="BS75" s="164">
        <v>1</v>
      </c>
      <c r="BT75" s="164">
        <v>1</v>
      </c>
      <c r="BU75" s="164">
        <v>1</v>
      </c>
      <c r="BV75" s="164">
        <v>1</v>
      </c>
      <c r="BW75" s="164">
        <v>0</v>
      </c>
      <c r="BX75" s="164" t="s">
        <v>504</v>
      </c>
      <c r="BY75" s="164">
        <v>200</v>
      </c>
      <c r="BZ75" s="164">
        <v>100</v>
      </c>
      <c r="CA75" s="164" t="s">
        <v>132</v>
      </c>
      <c r="CB75" s="164">
        <v>320</v>
      </c>
      <c r="CC75" s="164">
        <v>123.07692307692299</v>
      </c>
      <c r="CD75" s="164" t="s">
        <v>109</v>
      </c>
      <c r="CE75" s="164">
        <v>200</v>
      </c>
      <c r="CF75" s="164">
        <v>86.956521739130395</v>
      </c>
      <c r="CG75" s="164" t="s">
        <v>109</v>
      </c>
      <c r="CH75" s="164">
        <v>275</v>
      </c>
      <c r="CI75" s="164">
        <v>94.827586206896498</v>
      </c>
      <c r="CJ75" s="164" t="s">
        <v>132</v>
      </c>
      <c r="CK75" s="164">
        <v>500</v>
      </c>
      <c r="CL75" s="164">
        <v>208.333333333333</v>
      </c>
      <c r="CM75" s="164" t="s">
        <v>114</v>
      </c>
      <c r="CN75" s="164">
        <v>600</v>
      </c>
      <c r="CO75" s="164">
        <v>250</v>
      </c>
      <c r="CP75" s="164" t="s">
        <v>109</v>
      </c>
      <c r="CQ75" s="164" t="s">
        <v>632</v>
      </c>
      <c r="CR75" s="164" t="s">
        <v>109</v>
      </c>
      <c r="CS75" s="164">
        <v>750</v>
      </c>
      <c r="CT75" s="164" t="s">
        <v>193</v>
      </c>
      <c r="CU75" s="164" t="s">
        <v>193</v>
      </c>
      <c r="CV75" s="164" t="s">
        <v>193</v>
      </c>
      <c r="CW75" s="164" t="s">
        <v>193</v>
      </c>
      <c r="CX75" s="164" t="s">
        <v>193</v>
      </c>
      <c r="CY75" s="164" t="s">
        <v>193</v>
      </c>
      <c r="CZ75" s="164" t="s">
        <v>156</v>
      </c>
      <c r="DA75" s="164">
        <v>750</v>
      </c>
      <c r="DB75" s="164" t="s">
        <v>132</v>
      </c>
      <c r="DC75" s="164" t="s">
        <v>109</v>
      </c>
      <c r="DD75" s="164" t="s">
        <v>3748</v>
      </c>
      <c r="DE75" s="164">
        <v>0</v>
      </c>
      <c r="DF75" s="164">
        <v>0</v>
      </c>
      <c r="DG75" s="164">
        <v>0</v>
      </c>
      <c r="DH75" s="164">
        <v>0</v>
      </c>
      <c r="DI75" s="164">
        <v>1</v>
      </c>
      <c r="DJ75" s="164">
        <v>1</v>
      </c>
      <c r="DK75" s="164">
        <v>0</v>
      </c>
      <c r="DL75" s="164">
        <v>0</v>
      </c>
      <c r="DM75" s="164">
        <v>0</v>
      </c>
      <c r="DN75" s="164">
        <v>0</v>
      </c>
      <c r="DO75" s="164">
        <v>0</v>
      </c>
      <c r="DP75" s="164">
        <v>0</v>
      </c>
      <c r="DQ75" s="164">
        <v>0</v>
      </c>
      <c r="DR75" s="164">
        <v>0</v>
      </c>
      <c r="DS75" s="164" t="s">
        <v>193</v>
      </c>
      <c r="DT75" s="164" t="s">
        <v>3835</v>
      </c>
      <c r="DU75" s="164">
        <v>1</v>
      </c>
      <c r="DV75" s="164">
        <v>1</v>
      </c>
      <c r="DW75" s="164">
        <v>0</v>
      </c>
      <c r="DX75" s="164">
        <v>0</v>
      </c>
      <c r="DY75" s="164">
        <v>0</v>
      </c>
      <c r="DZ75" s="164">
        <v>0</v>
      </c>
      <c r="EA75" s="164">
        <v>1</v>
      </c>
      <c r="EB75" s="164">
        <v>0</v>
      </c>
      <c r="EC75" s="164" t="s">
        <v>132</v>
      </c>
      <c r="ED75" s="164" t="s">
        <v>114</v>
      </c>
      <c r="EE75" s="164" t="s">
        <v>109</v>
      </c>
      <c r="EF75" s="164" t="s">
        <v>106</v>
      </c>
      <c r="EG75" s="164" t="s">
        <v>797</v>
      </c>
      <c r="EH75" s="164" t="s">
        <v>129</v>
      </c>
      <c r="EI75" s="164" t="s">
        <v>793</v>
      </c>
      <c r="EJ75" s="164" t="s">
        <v>719</v>
      </c>
      <c r="EK75" s="164">
        <v>1</v>
      </c>
      <c r="EL75" s="164">
        <v>1</v>
      </c>
      <c r="EM75" s="164">
        <v>1</v>
      </c>
      <c r="EN75" s="164">
        <v>1</v>
      </c>
      <c r="EO75" s="164">
        <v>1</v>
      </c>
      <c r="EP75" s="164">
        <v>0</v>
      </c>
      <c r="EQ75" s="164">
        <v>1</v>
      </c>
      <c r="ER75" s="164">
        <v>1</v>
      </c>
      <c r="ES75" s="164">
        <v>0</v>
      </c>
      <c r="ET75" s="164" t="s">
        <v>109</v>
      </c>
      <c r="EU75" s="164">
        <v>35</v>
      </c>
      <c r="EV75" s="164">
        <v>35</v>
      </c>
      <c r="EW75" s="164" t="s">
        <v>193</v>
      </c>
      <c r="EX75" s="164" t="s">
        <v>193</v>
      </c>
      <c r="EY75" s="164" t="s">
        <v>193</v>
      </c>
      <c r="EZ75" s="164">
        <v>35</v>
      </c>
      <c r="FA75" s="164" t="s">
        <v>132</v>
      </c>
      <c r="FB75" s="164">
        <v>15</v>
      </c>
      <c r="FC75" s="164" t="s">
        <v>132</v>
      </c>
      <c r="FD75" s="164">
        <v>50</v>
      </c>
      <c r="FE75" s="164" t="s">
        <v>132</v>
      </c>
      <c r="FF75" s="164" t="s">
        <v>193</v>
      </c>
      <c r="FG75" s="164" t="s">
        <v>193</v>
      </c>
      <c r="FH75" s="164" t="s">
        <v>193</v>
      </c>
      <c r="FI75" s="164" t="s">
        <v>193</v>
      </c>
      <c r="FJ75" s="164" t="s">
        <v>193</v>
      </c>
      <c r="FK75" s="164" t="s">
        <v>193</v>
      </c>
      <c r="FL75" s="164" t="s">
        <v>193</v>
      </c>
      <c r="FM75" s="164" t="s">
        <v>193</v>
      </c>
      <c r="FN75" s="164" t="s">
        <v>193</v>
      </c>
      <c r="FO75" s="164" t="s">
        <v>193</v>
      </c>
      <c r="FP75" s="164" t="s">
        <v>193</v>
      </c>
      <c r="FQ75" s="164" t="s">
        <v>109</v>
      </c>
      <c r="FR75" s="164">
        <v>25</v>
      </c>
      <c r="FS75" s="164" t="s">
        <v>193</v>
      </c>
      <c r="FT75" s="164" t="s">
        <v>193</v>
      </c>
      <c r="FU75" s="164">
        <v>25</v>
      </c>
      <c r="FV75" s="164" t="s">
        <v>132</v>
      </c>
      <c r="FW75" s="164" t="s">
        <v>109</v>
      </c>
      <c r="FX75" s="164">
        <v>100</v>
      </c>
      <c r="FY75" s="164" t="s">
        <v>193</v>
      </c>
      <c r="FZ75" s="164" t="s">
        <v>193</v>
      </c>
      <c r="GA75" s="164">
        <v>100</v>
      </c>
      <c r="GB75" s="164" t="s">
        <v>132</v>
      </c>
      <c r="GC75" s="164" t="s">
        <v>109</v>
      </c>
      <c r="GD75" s="164">
        <v>75</v>
      </c>
      <c r="GE75" s="164" t="s">
        <v>193</v>
      </c>
      <c r="GF75" s="164" t="s">
        <v>193</v>
      </c>
      <c r="GG75" s="164" t="s">
        <v>193</v>
      </c>
      <c r="GH75" s="164">
        <v>75</v>
      </c>
      <c r="GI75" s="164" t="s">
        <v>109</v>
      </c>
      <c r="GJ75" s="164" t="s">
        <v>109</v>
      </c>
      <c r="GK75" s="164" t="s">
        <v>193</v>
      </c>
      <c r="GL75" s="164">
        <v>5</v>
      </c>
      <c r="GM75" s="164" t="s">
        <v>193</v>
      </c>
      <c r="GN75" s="164" t="s">
        <v>193</v>
      </c>
      <c r="GO75" s="164" t="s">
        <v>193</v>
      </c>
      <c r="GP75" s="164" t="s">
        <v>193</v>
      </c>
      <c r="GQ75" s="164" t="s">
        <v>193</v>
      </c>
      <c r="GR75" s="164" t="s">
        <v>193</v>
      </c>
      <c r="GS75" s="164" t="s">
        <v>132</v>
      </c>
      <c r="GT75" s="164" t="s">
        <v>156</v>
      </c>
      <c r="GU75" s="164">
        <v>5</v>
      </c>
      <c r="GV75" s="164" t="s">
        <v>109</v>
      </c>
      <c r="GW75" s="164" t="s">
        <v>3748</v>
      </c>
      <c r="GX75" s="164">
        <v>0</v>
      </c>
      <c r="GY75" s="164">
        <v>0</v>
      </c>
      <c r="GZ75" s="164">
        <v>0</v>
      </c>
      <c r="HA75" s="164">
        <v>1</v>
      </c>
      <c r="HB75" s="164">
        <v>1</v>
      </c>
      <c r="HC75" s="164">
        <v>0</v>
      </c>
      <c r="HD75" s="164">
        <v>0</v>
      </c>
      <c r="HE75" s="164">
        <v>0</v>
      </c>
      <c r="HF75" s="164">
        <v>0</v>
      </c>
      <c r="HG75" s="164">
        <v>0</v>
      </c>
      <c r="HH75" s="164">
        <v>0</v>
      </c>
      <c r="HI75" s="164">
        <v>0</v>
      </c>
      <c r="HJ75" s="164">
        <v>0</v>
      </c>
      <c r="HK75" s="164" t="s">
        <v>193</v>
      </c>
      <c r="HL75" s="164" t="s">
        <v>3836</v>
      </c>
      <c r="HM75" s="164">
        <v>0</v>
      </c>
      <c r="HN75" s="164">
        <v>1</v>
      </c>
      <c r="HO75" s="164">
        <v>1</v>
      </c>
      <c r="HP75" s="164">
        <v>1</v>
      </c>
      <c r="HQ75" s="164">
        <v>0</v>
      </c>
      <c r="HR75" s="164">
        <v>0</v>
      </c>
      <c r="HS75" s="164">
        <v>0</v>
      </c>
      <c r="HT75" s="164">
        <v>0</v>
      </c>
      <c r="HU75" s="164">
        <v>0</v>
      </c>
      <c r="HV75" s="164" t="s">
        <v>132</v>
      </c>
      <c r="HW75" s="164" t="s">
        <v>114</v>
      </c>
      <c r="HX75" s="164" t="s">
        <v>109</v>
      </c>
      <c r="HY75" s="164" t="s">
        <v>106</v>
      </c>
      <c r="HZ75" s="164" t="s">
        <v>797</v>
      </c>
      <c r="IA75" s="164" t="s">
        <v>129</v>
      </c>
      <c r="IB75" s="164" t="s">
        <v>793</v>
      </c>
      <c r="IC75" s="164" t="s">
        <v>193</v>
      </c>
      <c r="ID75" s="164" t="s">
        <v>193</v>
      </c>
      <c r="IE75" s="164" t="s">
        <v>193</v>
      </c>
      <c r="IF75" s="164" t="s">
        <v>193</v>
      </c>
      <c r="IG75" s="164" t="s">
        <v>193</v>
      </c>
      <c r="IH75" s="164" t="s">
        <v>193</v>
      </c>
      <c r="II75" s="164" t="s">
        <v>193</v>
      </c>
      <c r="IJ75" s="164" t="s">
        <v>193</v>
      </c>
      <c r="IK75" s="164" t="s">
        <v>193</v>
      </c>
      <c r="IL75" s="164" t="s">
        <v>193</v>
      </c>
      <c r="IM75" s="164" t="s">
        <v>193</v>
      </c>
      <c r="IN75" s="164" t="s">
        <v>193</v>
      </c>
      <c r="IO75" s="164" t="s">
        <v>193</v>
      </c>
      <c r="IP75" s="164" t="s">
        <v>193</v>
      </c>
      <c r="IQ75" s="164" t="s">
        <v>193</v>
      </c>
      <c r="IR75" s="164" t="s">
        <v>193</v>
      </c>
      <c r="IS75" s="164" t="s">
        <v>193</v>
      </c>
      <c r="IT75" s="164" t="s">
        <v>193</v>
      </c>
      <c r="IU75" s="164" t="s">
        <v>193</v>
      </c>
      <c r="IV75" s="164" t="s">
        <v>193</v>
      </c>
      <c r="IW75" s="164" t="s">
        <v>193</v>
      </c>
      <c r="IX75" s="164" t="s">
        <v>193</v>
      </c>
      <c r="IY75" s="164" t="s">
        <v>193</v>
      </c>
      <c r="IZ75" s="164" t="s">
        <v>193</v>
      </c>
      <c r="JA75" s="164" t="s">
        <v>193</v>
      </c>
      <c r="JB75" s="164" t="s">
        <v>193</v>
      </c>
      <c r="JC75" s="164" t="s">
        <v>193</v>
      </c>
      <c r="JD75" s="164" t="s">
        <v>193</v>
      </c>
      <c r="JE75" s="164" t="s">
        <v>193</v>
      </c>
      <c r="JF75" s="164" t="s">
        <v>193</v>
      </c>
      <c r="JG75" s="164" t="s">
        <v>193</v>
      </c>
      <c r="JH75" s="164" t="s">
        <v>193</v>
      </c>
      <c r="JI75" s="164" t="s">
        <v>193</v>
      </c>
      <c r="JJ75" s="164" t="s">
        <v>193</v>
      </c>
      <c r="JK75" s="164" t="s">
        <v>193</v>
      </c>
      <c r="JL75" s="164" t="s">
        <v>193</v>
      </c>
      <c r="JM75" s="164" t="s">
        <v>193</v>
      </c>
      <c r="JN75" s="164" t="s">
        <v>193</v>
      </c>
      <c r="JO75" s="164" t="s">
        <v>193</v>
      </c>
      <c r="JP75" s="164" t="s">
        <v>193</v>
      </c>
      <c r="JQ75" s="164" t="s">
        <v>193</v>
      </c>
      <c r="JR75" s="166"/>
      <c r="JS75" s="166"/>
      <c r="JT75" s="166"/>
      <c r="JU75" s="166"/>
      <c r="JV75" s="166"/>
      <c r="JW75" s="164" t="s">
        <v>3837</v>
      </c>
      <c r="JX75" s="164" t="s">
        <v>193</v>
      </c>
      <c r="JY75" s="164">
        <v>188088353</v>
      </c>
      <c r="JZ75" s="164" t="s">
        <v>3838</v>
      </c>
      <c r="KA75" s="164" t="s">
        <v>3839</v>
      </c>
      <c r="KB75" s="164" t="s">
        <v>193</v>
      </c>
      <c r="KC75" s="164" t="s">
        <v>705</v>
      </c>
      <c r="KD75" s="164" t="s">
        <v>706</v>
      </c>
      <c r="KE75" s="164" t="s">
        <v>621</v>
      </c>
      <c r="KF75" s="164" t="s">
        <v>193</v>
      </c>
      <c r="KG75" s="164">
        <v>74</v>
      </c>
    </row>
    <row r="76" spans="1:293" x14ac:dyDescent="0.25">
      <c r="A76" s="164" t="s">
        <v>3840</v>
      </c>
      <c r="B76" s="164" t="s">
        <v>3841</v>
      </c>
      <c r="C76" s="164" t="s">
        <v>3548</v>
      </c>
      <c r="D76" s="164" t="s">
        <v>193</v>
      </c>
      <c r="E76" s="166"/>
      <c r="F76" s="164" t="s">
        <v>193</v>
      </c>
      <c r="G76" s="164" t="s">
        <v>193</v>
      </c>
      <c r="H76" s="164" t="s">
        <v>3548</v>
      </c>
      <c r="I76" s="164" t="s">
        <v>171</v>
      </c>
      <c r="J76" s="164" t="s">
        <v>193</v>
      </c>
      <c r="K76" s="164" t="s">
        <v>172</v>
      </c>
      <c r="L76" s="164" t="s">
        <v>171</v>
      </c>
      <c r="M76" s="164" t="s">
        <v>171</v>
      </c>
      <c r="N76" s="164" t="s">
        <v>773</v>
      </c>
      <c r="O76" s="164" t="s">
        <v>193</v>
      </c>
      <c r="P76" s="164" t="s">
        <v>195</v>
      </c>
      <c r="Q76" s="164" t="s">
        <v>774</v>
      </c>
      <c r="R76" s="164" t="s">
        <v>774</v>
      </c>
      <c r="S76" s="164" t="s">
        <v>106</v>
      </c>
      <c r="T76" s="164" t="s">
        <v>173</v>
      </c>
      <c r="U76" s="164" t="s">
        <v>174</v>
      </c>
      <c r="V76" s="164" t="s">
        <v>173</v>
      </c>
      <c r="W76" s="164" t="s">
        <v>250</v>
      </c>
      <c r="X76" s="164" t="s">
        <v>249</v>
      </c>
      <c r="Y76" s="164" t="s">
        <v>250</v>
      </c>
      <c r="Z76" s="164" t="s">
        <v>779</v>
      </c>
      <c r="AA76" s="164" t="s">
        <v>193</v>
      </c>
      <c r="AB76" s="164" t="s">
        <v>778</v>
      </c>
      <c r="AC76" s="164" t="s">
        <v>779</v>
      </c>
      <c r="AD76" s="164" t="s">
        <v>779</v>
      </c>
      <c r="AE76" s="164" t="s">
        <v>782</v>
      </c>
      <c r="AF76" s="164" t="s">
        <v>193</v>
      </c>
      <c r="AG76" s="164" t="s">
        <v>781</v>
      </c>
      <c r="AH76" s="164" t="s">
        <v>782</v>
      </c>
      <c r="AI76" s="164" t="s">
        <v>782</v>
      </c>
      <c r="AJ76" s="164" t="s">
        <v>543</v>
      </c>
      <c r="AK76" s="164" t="s">
        <v>511</v>
      </c>
      <c r="AL76" s="164" t="s">
        <v>109</v>
      </c>
      <c r="AM76" s="164" t="s">
        <v>193</v>
      </c>
      <c r="AN76" s="164" t="s">
        <v>109</v>
      </c>
      <c r="AO76" s="164" t="s">
        <v>193</v>
      </c>
      <c r="AP76" s="164" t="s">
        <v>500</v>
      </c>
      <c r="AQ76" s="166"/>
      <c r="AR76" s="166"/>
      <c r="AS76" s="164" t="s">
        <v>193</v>
      </c>
      <c r="AT76" s="164" t="s">
        <v>193</v>
      </c>
      <c r="AU76" s="164" t="s">
        <v>193</v>
      </c>
      <c r="AV76" s="164" t="s">
        <v>193</v>
      </c>
      <c r="AW76" s="164" t="s">
        <v>193</v>
      </c>
      <c r="AX76" s="164" t="s">
        <v>193</v>
      </c>
      <c r="AY76" s="164" t="s">
        <v>193</v>
      </c>
      <c r="AZ76" s="164" t="s">
        <v>193</v>
      </c>
      <c r="BA76" s="164" t="s">
        <v>193</v>
      </c>
      <c r="BB76" s="164" t="s">
        <v>193</v>
      </c>
      <c r="BC76" s="164" t="s">
        <v>193</v>
      </c>
      <c r="BD76" s="164" t="s">
        <v>193</v>
      </c>
      <c r="BE76" s="164" t="s">
        <v>193</v>
      </c>
      <c r="BF76" s="164" t="s">
        <v>193</v>
      </c>
      <c r="BG76" s="164" t="s">
        <v>193</v>
      </c>
      <c r="BH76" s="164" t="s">
        <v>193</v>
      </c>
      <c r="BI76" s="164" t="s">
        <v>193</v>
      </c>
      <c r="BJ76" s="164" t="s">
        <v>193</v>
      </c>
      <c r="BK76" s="164" t="s">
        <v>193</v>
      </c>
      <c r="BL76" s="164" t="s">
        <v>193</v>
      </c>
      <c r="BM76" s="164" t="s">
        <v>193</v>
      </c>
      <c r="BN76" s="164" t="s">
        <v>193</v>
      </c>
      <c r="BO76" s="164" t="s">
        <v>193</v>
      </c>
      <c r="BP76" s="164" t="s">
        <v>193</v>
      </c>
      <c r="BQ76" s="164" t="s">
        <v>193</v>
      </c>
      <c r="BR76" s="164" t="s">
        <v>193</v>
      </c>
      <c r="BS76" s="164" t="s">
        <v>193</v>
      </c>
      <c r="BT76" s="164" t="s">
        <v>193</v>
      </c>
      <c r="BU76" s="164" t="s">
        <v>193</v>
      </c>
      <c r="BV76" s="164" t="s">
        <v>193</v>
      </c>
      <c r="BW76" s="164" t="s">
        <v>193</v>
      </c>
      <c r="BX76" s="164" t="s">
        <v>193</v>
      </c>
      <c r="BY76" s="164" t="s">
        <v>193</v>
      </c>
      <c r="BZ76" s="164" t="s">
        <v>193</v>
      </c>
      <c r="CA76" s="164" t="s">
        <v>193</v>
      </c>
      <c r="CB76" s="164" t="s">
        <v>193</v>
      </c>
      <c r="CC76" s="164" t="s">
        <v>193</v>
      </c>
      <c r="CD76" s="164" t="s">
        <v>193</v>
      </c>
      <c r="CE76" s="164" t="s">
        <v>193</v>
      </c>
      <c r="CF76" s="164" t="s">
        <v>193</v>
      </c>
      <c r="CG76" s="164" t="s">
        <v>193</v>
      </c>
      <c r="CH76" s="164" t="s">
        <v>193</v>
      </c>
      <c r="CI76" s="164" t="s">
        <v>193</v>
      </c>
      <c r="CJ76" s="164" t="s">
        <v>193</v>
      </c>
      <c r="CK76" s="164" t="s">
        <v>193</v>
      </c>
      <c r="CL76" s="164" t="s">
        <v>193</v>
      </c>
      <c r="CM76" s="164" t="s">
        <v>193</v>
      </c>
      <c r="CN76" s="164" t="s">
        <v>193</v>
      </c>
      <c r="CO76" s="164" t="s">
        <v>193</v>
      </c>
      <c r="CP76" s="164" t="s">
        <v>193</v>
      </c>
      <c r="CQ76" s="164" t="s">
        <v>193</v>
      </c>
      <c r="CR76" s="164" t="s">
        <v>193</v>
      </c>
      <c r="CS76" s="164" t="s">
        <v>193</v>
      </c>
      <c r="CT76" s="164" t="s">
        <v>193</v>
      </c>
      <c r="CU76" s="164" t="s">
        <v>193</v>
      </c>
      <c r="CV76" s="164" t="s">
        <v>193</v>
      </c>
      <c r="CW76" s="164" t="s">
        <v>193</v>
      </c>
      <c r="CX76" s="164" t="s">
        <v>193</v>
      </c>
      <c r="CY76" s="164" t="s">
        <v>193</v>
      </c>
      <c r="CZ76" s="164" t="s">
        <v>193</v>
      </c>
      <c r="DA76" s="164" t="s">
        <v>193</v>
      </c>
      <c r="DB76" s="164" t="s">
        <v>193</v>
      </c>
      <c r="DC76" s="164" t="s">
        <v>193</v>
      </c>
      <c r="DD76" s="164" t="s">
        <v>193</v>
      </c>
      <c r="DE76" s="164" t="s">
        <v>193</v>
      </c>
      <c r="DF76" s="164" t="s">
        <v>193</v>
      </c>
      <c r="DG76" s="164" t="s">
        <v>193</v>
      </c>
      <c r="DH76" s="164" t="s">
        <v>193</v>
      </c>
      <c r="DI76" s="164" t="s">
        <v>193</v>
      </c>
      <c r="DJ76" s="164" t="s">
        <v>193</v>
      </c>
      <c r="DK76" s="164" t="s">
        <v>193</v>
      </c>
      <c r="DL76" s="164" t="s">
        <v>193</v>
      </c>
      <c r="DM76" s="164" t="s">
        <v>193</v>
      </c>
      <c r="DN76" s="164" t="s">
        <v>193</v>
      </c>
      <c r="DO76" s="164" t="s">
        <v>193</v>
      </c>
      <c r="DP76" s="164" t="s">
        <v>193</v>
      </c>
      <c r="DQ76" s="164" t="s">
        <v>193</v>
      </c>
      <c r="DR76" s="164" t="s">
        <v>193</v>
      </c>
      <c r="DS76" s="164" t="s">
        <v>193</v>
      </c>
      <c r="DT76" s="164" t="s">
        <v>193</v>
      </c>
      <c r="DU76" s="164" t="s">
        <v>193</v>
      </c>
      <c r="DV76" s="164" t="s">
        <v>193</v>
      </c>
      <c r="DW76" s="164" t="s">
        <v>193</v>
      </c>
      <c r="DX76" s="164" t="s">
        <v>193</v>
      </c>
      <c r="DY76" s="164" t="s">
        <v>193</v>
      </c>
      <c r="DZ76" s="164" t="s">
        <v>193</v>
      </c>
      <c r="EA76" s="164" t="s">
        <v>193</v>
      </c>
      <c r="EB76" s="164" t="s">
        <v>193</v>
      </c>
      <c r="EC76" s="164" t="s">
        <v>193</v>
      </c>
      <c r="ED76" s="164" t="s">
        <v>193</v>
      </c>
      <c r="EE76" s="164" t="s">
        <v>193</v>
      </c>
      <c r="EF76" s="164" t="s">
        <v>193</v>
      </c>
      <c r="EG76" s="164" t="s">
        <v>193</v>
      </c>
      <c r="EH76" s="164" t="s">
        <v>193</v>
      </c>
      <c r="EI76" s="164" t="s">
        <v>193</v>
      </c>
      <c r="EJ76" s="164" t="s">
        <v>193</v>
      </c>
      <c r="EK76" s="164" t="s">
        <v>193</v>
      </c>
      <c r="EL76" s="164" t="s">
        <v>193</v>
      </c>
      <c r="EM76" s="164" t="s">
        <v>193</v>
      </c>
      <c r="EN76" s="164" t="s">
        <v>193</v>
      </c>
      <c r="EO76" s="164" t="s">
        <v>193</v>
      </c>
      <c r="EP76" s="164" t="s">
        <v>193</v>
      </c>
      <c r="EQ76" s="164" t="s">
        <v>193</v>
      </c>
      <c r="ER76" s="164" t="s">
        <v>193</v>
      </c>
      <c r="ES76" s="164" t="s">
        <v>193</v>
      </c>
      <c r="ET76" s="164" t="s">
        <v>193</v>
      </c>
      <c r="EU76" s="164" t="s">
        <v>193</v>
      </c>
      <c r="EV76" s="164" t="s">
        <v>193</v>
      </c>
      <c r="EW76" s="164" t="s">
        <v>193</v>
      </c>
      <c r="EX76" s="164" t="s">
        <v>193</v>
      </c>
      <c r="EY76" s="164" t="s">
        <v>193</v>
      </c>
      <c r="EZ76" s="164" t="s">
        <v>193</v>
      </c>
      <c r="FA76" s="164" t="s">
        <v>193</v>
      </c>
      <c r="FB76" s="164" t="s">
        <v>193</v>
      </c>
      <c r="FC76" s="164" t="s">
        <v>193</v>
      </c>
      <c r="FD76" s="164" t="s">
        <v>193</v>
      </c>
      <c r="FE76" s="164" t="s">
        <v>193</v>
      </c>
      <c r="FF76" s="164" t="s">
        <v>193</v>
      </c>
      <c r="FG76" s="164" t="s">
        <v>193</v>
      </c>
      <c r="FH76" s="164" t="s">
        <v>193</v>
      </c>
      <c r="FI76" s="164" t="s">
        <v>193</v>
      </c>
      <c r="FJ76" s="164" t="s">
        <v>193</v>
      </c>
      <c r="FK76" s="164" t="s">
        <v>193</v>
      </c>
      <c r="FL76" s="164" t="s">
        <v>193</v>
      </c>
      <c r="FM76" s="164" t="s">
        <v>193</v>
      </c>
      <c r="FN76" s="164" t="s">
        <v>193</v>
      </c>
      <c r="FO76" s="164" t="s">
        <v>193</v>
      </c>
      <c r="FP76" s="164" t="s">
        <v>193</v>
      </c>
      <c r="FQ76" s="164" t="s">
        <v>193</v>
      </c>
      <c r="FR76" s="164" t="s">
        <v>193</v>
      </c>
      <c r="FS76" s="164" t="s">
        <v>193</v>
      </c>
      <c r="FT76" s="164" t="s">
        <v>193</v>
      </c>
      <c r="FU76" s="164" t="s">
        <v>193</v>
      </c>
      <c r="FV76" s="164" t="s">
        <v>193</v>
      </c>
      <c r="FW76" s="164" t="s">
        <v>193</v>
      </c>
      <c r="FX76" s="164" t="s">
        <v>193</v>
      </c>
      <c r="FY76" s="164" t="s">
        <v>193</v>
      </c>
      <c r="FZ76" s="164" t="s">
        <v>193</v>
      </c>
      <c r="GA76" s="164" t="s">
        <v>193</v>
      </c>
      <c r="GB76" s="164" t="s">
        <v>193</v>
      </c>
      <c r="GC76" s="164" t="s">
        <v>193</v>
      </c>
      <c r="GD76" s="164" t="s">
        <v>193</v>
      </c>
      <c r="GE76" s="164" t="s">
        <v>193</v>
      </c>
      <c r="GF76" s="164" t="s">
        <v>193</v>
      </c>
      <c r="GG76" s="164" t="s">
        <v>193</v>
      </c>
      <c r="GH76" s="164" t="s">
        <v>193</v>
      </c>
      <c r="GI76" s="164" t="s">
        <v>193</v>
      </c>
      <c r="GJ76" s="164" t="s">
        <v>193</v>
      </c>
      <c r="GK76" s="164" t="s">
        <v>193</v>
      </c>
      <c r="GL76" s="164" t="s">
        <v>193</v>
      </c>
      <c r="GM76" s="164" t="s">
        <v>193</v>
      </c>
      <c r="GN76" s="164" t="s">
        <v>193</v>
      </c>
      <c r="GO76" s="164" t="s">
        <v>193</v>
      </c>
      <c r="GP76" s="164" t="s">
        <v>193</v>
      </c>
      <c r="GQ76" s="164" t="s">
        <v>193</v>
      </c>
      <c r="GR76" s="164" t="s">
        <v>193</v>
      </c>
      <c r="GS76" s="164" t="s">
        <v>193</v>
      </c>
      <c r="GT76" s="164" t="s">
        <v>193</v>
      </c>
      <c r="GU76" s="164" t="s">
        <v>193</v>
      </c>
      <c r="GV76" s="164" t="s">
        <v>193</v>
      </c>
      <c r="GW76" s="164" t="s">
        <v>193</v>
      </c>
      <c r="GX76" s="164" t="s">
        <v>193</v>
      </c>
      <c r="GY76" s="164" t="s">
        <v>193</v>
      </c>
      <c r="GZ76" s="164" t="s">
        <v>193</v>
      </c>
      <c r="HA76" s="164" t="s">
        <v>193</v>
      </c>
      <c r="HB76" s="164" t="s">
        <v>193</v>
      </c>
      <c r="HC76" s="164" t="s">
        <v>193</v>
      </c>
      <c r="HD76" s="164" t="s">
        <v>193</v>
      </c>
      <c r="HE76" s="164" t="s">
        <v>193</v>
      </c>
      <c r="HF76" s="164" t="s">
        <v>193</v>
      </c>
      <c r="HG76" s="164" t="s">
        <v>193</v>
      </c>
      <c r="HH76" s="164" t="s">
        <v>193</v>
      </c>
      <c r="HI76" s="164" t="s">
        <v>193</v>
      </c>
      <c r="HJ76" s="164" t="s">
        <v>193</v>
      </c>
      <c r="HK76" s="164" t="s">
        <v>193</v>
      </c>
      <c r="HL76" s="164" t="s">
        <v>193</v>
      </c>
      <c r="HM76" s="164" t="s">
        <v>193</v>
      </c>
      <c r="HN76" s="164" t="s">
        <v>193</v>
      </c>
      <c r="HO76" s="164" t="s">
        <v>193</v>
      </c>
      <c r="HP76" s="164" t="s">
        <v>193</v>
      </c>
      <c r="HQ76" s="164" t="s">
        <v>193</v>
      </c>
      <c r="HR76" s="164" t="s">
        <v>193</v>
      </c>
      <c r="HS76" s="164" t="s">
        <v>193</v>
      </c>
      <c r="HT76" s="164" t="s">
        <v>193</v>
      </c>
      <c r="HU76" s="164" t="s">
        <v>193</v>
      </c>
      <c r="HV76" s="164" t="s">
        <v>193</v>
      </c>
      <c r="HW76" s="164" t="s">
        <v>193</v>
      </c>
      <c r="HX76" s="164" t="s">
        <v>193</v>
      </c>
      <c r="HY76" s="164" t="s">
        <v>193</v>
      </c>
      <c r="HZ76" s="164" t="s">
        <v>193</v>
      </c>
      <c r="IA76" s="164" t="s">
        <v>193</v>
      </c>
      <c r="IB76" s="164" t="s">
        <v>193</v>
      </c>
      <c r="IC76" s="164" t="s">
        <v>109</v>
      </c>
      <c r="ID76" s="164" t="s">
        <v>193</v>
      </c>
      <c r="IE76" s="164" t="s">
        <v>512</v>
      </c>
      <c r="IF76" s="164" t="s">
        <v>193</v>
      </c>
      <c r="IG76" s="164" t="s">
        <v>3284</v>
      </c>
      <c r="IH76" s="164" t="s">
        <v>193</v>
      </c>
      <c r="II76" s="164" t="s">
        <v>513</v>
      </c>
      <c r="IJ76" s="164" t="s">
        <v>3285</v>
      </c>
      <c r="IK76" s="164" t="s">
        <v>3285</v>
      </c>
      <c r="IL76" s="164" t="s">
        <v>807</v>
      </c>
      <c r="IM76" s="164" t="s">
        <v>193</v>
      </c>
      <c r="IN76" s="164" t="s">
        <v>812</v>
      </c>
      <c r="IO76" s="164" t="s">
        <v>804</v>
      </c>
      <c r="IP76" s="164" t="s">
        <v>805</v>
      </c>
      <c r="IQ76" s="164" t="s">
        <v>806</v>
      </c>
      <c r="IR76" s="164" t="s">
        <v>193</v>
      </c>
      <c r="IS76" s="164" t="s">
        <v>193</v>
      </c>
      <c r="IT76" s="164" t="s">
        <v>193</v>
      </c>
      <c r="IU76" s="164" t="s">
        <v>193</v>
      </c>
      <c r="IV76" s="164" t="s">
        <v>193</v>
      </c>
      <c r="IW76" s="164">
        <v>50</v>
      </c>
      <c r="IX76" s="164">
        <v>10</v>
      </c>
      <c r="IY76" s="164" t="s">
        <v>193</v>
      </c>
      <c r="IZ76" s="164" t="s">
        <v>156</v>
      </c>
      <c r="JA76" s="164">
        <v>10</v>
      </c>
      <c r="JB76" s="164" t="s">
        <v>109</v>
      </c>
      <c r="JC76" s="164" t="s">
        <v>193</v>
      </c>
      <c r="JD76" s="164" t="s">
        <v>109</v>
      </c>
      <c r="JE76" s="164" t="s">
        <v>3842</v>
      </c>
      <c r="JF76" s="164">
        <v>1</v>
      </c>
      <c r="JG76" s="164">
        <v>0</v>
      </c>
      <c r="JH76" s="164">
        <v>0</v>
      </c>
      <c r="JI76" s="164">
        <v>1</v>
      </c>
      <c r="JJ76" s="164">
        <v>0</v>
      </c>
      <c r="JK76" s="164">
        <v>1</v>
      </c>
      <c r="JL76" s="164">
        <v>0</v>
      </c>
      <c r="JM76" s="164">
        <v>0</v>
      </c>
      <c r="JN76" s="164">
        <v>1</v>
      </c>
      <c r="JO76" s="164">
        <v>0</v>
      </c>
      <c r="JP76" s="164">
        <v>0</v>
      </c>
      <c r="JQ76" s="164" t="s">
        <v>193</v>
      </c>
      <c r="JR76" s="166"/>
      <c r="JS76" s="166"/>
      <c r="JT76" s="166"/>
      <c r="JU76" s="166"/>
      <c r="JV76" s="166"/>
      <c r="JW76" s="164" t="s">
        <v>3843</v>
      </c>
      <c r="JX76" s="164" t="s">
        <v>193</v>
      </c>
      <c r="JY76" s="164">
        <v>188088365</v>
      </c>
      <c r="JZ76" s="164" t="s">
        <v>3844</v>
      </c>
      <c r="KA76" s="164" t="s">
        <v>3845</v>
      </c>
      <c r="KB76" s="164" t="s">
        <v>193</v>
      </c>
      <c r="KC76" s="164" t="s">
        <v>705</v>
      </c>
      <c r="KD76" s="164" t="s">
        <v>706</v>
      </c>
      <c r="KE76" s="164" t="s">
        <v>621</v>
      </c>
      <c r="KF76" s="164" t="s">
        <v>193</v>
      </c>
      <c r="KG76" s="164">
        <v>75</v>
      </c>
    </row>
    <row r="77" spans="1:293" x14ac:dyDescent="0.25">
      <c r="A77" s="164" t="s">
        <v>3846</v>
      </c>
      <c r="B77" s="164" t="s">
        <v>3847</v>
      </c>
      <c r="C77" s="164" t="s">
        <v>3548</v>
      </c>
      <c r="D77" s="164" t="s">
        <v>193</v>
      </c>
      <c r="E77" s="166"/>
      <c r="F77" s="164" t="s">
        <v>193</v>
      </c>
      <c r="G77" s="164" t="s">
        <v>193</v>
      </c>
      <c r="H77" s="164" t="s">
        <v>3548</v>
      </c>
      <c r="I77" s="164" t="s">
        <v>171</v>
      </c>
      <c r="J77" s="164" t="s">
        <v>193</v>
      </c>
      <c r="K77" s="164" t="s">
        <v>172</v>
      </c>
      <c r="L77" s="164" t="s">
        <v>171</v>
      </c>
      <c r="M77" s="164" t="s">
        <v>171</v>
      </c>
      <c r="N77" s="164" t="s">
        <v>773</v>
      </c>
      <c r="O77" s="164" t="s">
        <v>193</v>
      </c>
      <c r="P77" s="164" t="s">
        <v>195</v>
      </c>
      <c r="Q77" s="164" t="s">
        <v>774</v>
      </c>
      <c r="R77" s="164" t="s">
        <v>774</v>
      </c>
      <c r="S77" s="164" t="s">
        <v>106</v>
      </c>
      <c r="T77" s="164" t="s">
        <v>173</v>
      </c>
      <c r="U77" s="164" t="s">
        <v>174</v>
      </c>
      <c r="V77" s="164" t="s">
        <v>173</v>
      </c>
      <c r="W77" s="164" t="s">
        <v>250</v>
      </c>
      <c r="X77" s="164" t="s">
        <v>249</v>
      </c>
      <c r="Y77" s="164" t="s">
        <v>250</v>
      </c>
      <c r="Z77" s="164" t="s">
        <v>779</v>
      </c>
      <c r="AA77" s="164" t="s">
        <v>193</v>
      </c>
      <c r="AB77" s="164" t="s">
        <v>778</v>
      </c>
      <c r="AC77" s="164" t="s">
        <v>779</v>
      </c>
      <c r="AD77" s="164" t="s">
        <v>779</v>
      </c>
      <c r="AE77" s="164" t="s">
        <v>782</v>
      </c>
      <c r="AF77" s="164" t="s">
        <v>193</v>
      </c>
      <c r="AG77" s="164" t="s">
        <v>781</v>
      </c>
      <c r="AH77" s="164" t="s">
        <v>782</v>
      </c>
      <c r="AI77" s="164" t="s">
        <v>782</v>
      </c>
      <c r="AJ77" s="164" t="s">
        <v>543</v>
      </c>
      <c r="AK77" s="164" t="s">
        <v>495</v>
      </c>
      <c r="AL77" s="164" t="s">
        <v>109</v>
      </c>
      <c r="AM77" s="164" t="s">
        <v>193</v>
      </c>
      <c r="AN77" s="164" t="s">
        <v>109</v>
      </c>
      <c r="AO77" s="164" t="s">
        <v>193</v>
      </c>
      <c r="AP77" s="164" t="s">
        <v>496</v>
      </c>
      <c r="AQ77" s="166"/>
      <c r="AR77" s="166"/>
      <c r="AS77" s="164" t="s">
        <v>497</v>
      </c>
      <c r="AT77" s="164" t="s">
        <v>193</v>
      </c>
      <c r="AU77" s="164" t="s">
        <v>718</v>
      </c>
      <c r="AV77" s="164">
        <v>1</v>
      </c>
      <c r="AW77" s="164">
        <v>1</v>
      </c>
      <c r="AX77" s="164">
        <v>0</v>
      </c>
      <c r="AY77" s="164" t="s">
        <v>110</v>
      </c>
      <c r="AZ77" s="164" t="s">
        <v>503</v>
      </c>
      <c r="BA77" s="164" t="s">
        <v>112</v>
      </c>
      <c r="BB77" s="164">
        <v>1</v>
      </c>
      <c r="BC77" s="164">
        <v>0</v>
      </c>
      <c r="BD77" s="164">
        <v>0</v>
      </c>
      <c r="BE77" s="164">
        <v>0</v>
      </c>
      <c r="BF77" s="164">
        <v>0</v>
      </c>
      <c r="BG77" s="164">
        <v>0</v>
      </c>
      <c r="BH77" s="164">
        <v>0</v>
      </c>
      <c r="BI77" s="164">
        <v>0</v>
      </c>
      <c r="BJ77" s="164">
        <v>0</v>
      </c>
      <c r="BK77" s="164">
        <v>0</v>
      </c>
      <c r="BL77" s="164" t="s">
        <v>193</v>
      </c>
      <c r="BM77" s="164" t="s">
        <v>113</v>
      </c>
      <c r="BN77" s="164" t="s">
        <v>498</v>
      </c>
      <c r="BO77" s="164" t="s">
        <v>509</v>
      </c>
      <c r="BP77" s="164">
        <v>1</v>
      </c>
      <c r="BQ77" s="164">
        <v>1</v>
      </c>
      <c r="BR77" s="164">
        <v>1</v>
      </c>
      <c r="BS77" s="164">
        <v>1</v>
      </c>
      <c r="BT77" s="164">
        <v>1</v>
      </c>
      <c r="BU77" s="164">
        <v>0</v>
      </c>
      <c r="BV77" s="164">
        <v>1</v>
      </c>
      <c r="BW77" s="164">
        <v>0</v>
      </c>
      <c r="BX77" s="164" t="s">
        <v>504</v>
      </c>
      <c r="BY77" s="164">
        <v>200</v>
      </c>
      <c r="BZ77" s="164">
        <v>100</v>
      </c>
      <c r="CA77" s="164" t="s">
        <v>132</v>
      </c>
      <c r="CB77" s="164">
        <v>250</v>
      </c>
      <c r="CC77" s="164">
        <v>96.153846153846104</v>
      </c>
      <c r="CD77" s="164" t="s">
        <v>132</v>
      </c>
      <c r="CE77" s="164">
        <v>225</v>
      </c>
      <c r="CF77" s="164">
        <v>97.826086956521706</v>
      </c>
      <c r="CG77" s="164" t="s">
        <v>114</v>
      </c>
      <c r="CH77" s="164">
        <v>250</v>
      </c>
      <c r="CI77" s="164">
        <v>86.2068965517241</v>
      </c>
      <c r="CJ77" s="164" t="s">
        <v>132</v>
      </c>
      <c r="CK77" s="164">
        <v>500</v>
      </c>
      <c r="CL77" s="164">
        <v>208.333333333333</v>
      </c>
      <c r="CM77" s="164" t="s">
        <v>114</v>
      </c>
      <c r="CN77" s="164" t="s">
        <v>193</v>
      </c>
      <c r="CO77" s="164" t="s">
        <v>193</v>
      </c>
      <c r="CP77" s="164" t="s">
        <v>193</v>
      </c>
      <c r="CQ77" s="164" t="s">
        <v>632</v>
      </c>
      <c r="CR77" s="164" t="s">
        <v>114</v>
      </c>
      <c r="CS77" s="164" t="s">
        <v>193</v>
      </c>
      <c r="CT77" s="164" t="s">
        <v>193</v>
      </c>
      <c r="CU77" s="164" t="s">
        <v>121</v>
      </c>
      <c r="CV77" s="164" t="s">
        <v>122</v>
      </c>
      <c r="CW77" s="164" t="s">
        <v>515</v>
      </c>
      <c r="CX77" s="164">
        <v>591</v>
      </c>
      <c r="CY77" s="164">
        <v>125</v>
      </c>
      <c r="CZ77" s="164">
        <v>800.54991539763103</v>
      </c>
      <c r="DA77" s="164">
        <v>800.54991539763103</v>
      </c>
      <c r="DB77" s="164" t="s">
        <v>132</v>
      </c>
      <c r="DC77" s="164" t="s">
        <v>109</v>
      </c>
      <c r="DD77" s="164" t="s">
        <v>3741</v>
      </c>
      <c r="DE77" s="164">
        <v>0</v>
      </c>
      <c r="DF77" s="164">
        <v>0</v>
      </c>
      <c r="DG77" s="164">
        <v>0</v>
      </c>
      <c r="DH77" s="164">
        <v>0</v>
      </c>
      <c r="DI77" s="164">
        <v>1</v>
      </c>
      <c r="DJ77" s="164">
        <v>1</v>
      </c>
      <c r="DK77" s="164">
        <v>0</v>
      </c>
      <c r="DL77" s="164">
        <v>1</v>
      </c>
      <c r="DM77" s="164">
        <v>0</v>
      </c>
      <c r="DN77" s="164">
        <v>0</v>
      </c>
      <c r="DO77" s="164">
        <v>0</v>
      </c>
      <c r="DP77" s="164">
        <v>0</v>
      </c>
      <c r="DQ77" s="164">
        <v>0</v>
      </c>
      <c r="DR77" s="164">
        <v>0</v>
      </c>
      <c r="DS77" s="164" t="s">
        <v>193</v>
      </c>
      <c r="DT77" s="164" t="s">
        <v>3305</v>
      </c>
      <c r="DU77" s="164">
        <v>1</v>
      </c>
      <c r="DV77" s="164">
        <v>1</v>
      </c>
      <c r="DW77" s="164">
        <v>1</v>
      </c>
      <c r="DX77" s="164">
        <v>1</v>
      </c>
      <c r="DY77" s="164">
        <v>1</v>
      </c>
      <c r="DZ77" s="164">
        <v>0</v>
      </c>
      <c r="EA77" s="164">
        <v>1</v>
      </c>
      <c r="EB77" s="164">
        <v>0</v>
      </c>
      <c r="EC77" s="164" t="s">
        <v>132</v>
      </c>
      <c r="ED77" s="164" t="s">
        <v>114</v>
      </c>
      <c r="EE77" s="164" t="s">
        <v>109</v>
      </c>
      <c r="EF77" s="164" t="s">
        <v>106</v>
      </c>
      <c r="EG77" s="164" t="s">
        <v>797</v>
      </c>
      <c r="EH77" s="164" t="s">
        <v>129</v>
      </c>
      <c r="EI77" s="164" t="s">
        <v>793</v>
      </c>
      <c r="EJ77" s="164" t="s">
        <v>719</v>
      </c>
      <c r="EK77" s="164">
        <v>1</v>
      </c>
      <c r="EL77" s="164">
        <v>1</v>
      </c>
      <c r="EM77" s="164">
        <v>1</v>
      </c>
      <c r="EN77" s="164">
        <v>1</v>
      </c>
      <c r="EO77" s="164">
        <v>1</v>
      </c>
      <c r="EP77" s="164">
        <v>0</v>
      </c>
      <c r="EQ77" s="164">
        <v>1</v>
      </c>
      <c r="ER77" s="164">
        <v>1</v>
      </c>
      <c r="ES77" s="164">
        <v>0</v>
      </c>
      <c r="ET77" s="164" t="s">
        <v>109</v>
      </c>
      <c r="EU77" s="164">
        <v>35</v>
      </c>
      <c r="EV77" s="164">
        <v>35</v>
      </c>
      <c r="EW77" s="164" t="s">
        <v>193</v>
      </c>
      <c r="EX77" s="164" t="s">
        <v>193</v>
      </c>
      <c r="EY77" s="164" t="s">
        <v>193</v>
      </c>
      <c r="EZ77" s="164">
        <v>35</v>
      </c>
      <c r="FA77" s="164" t="s">
        <v>132</v>
      </c>
      <c r="FB77" s="164">
        <v>15</v>
      </c>
      <c r="FC77" s="164" t="s">
        <v>132</v>
      </c>
      <c r="FD77" s="164">
        <v>50</v>
      </c>
      <c r="FE77" s="164" t="s">
        <v>109</v>
      </c>
      <c r="FF77" s="164" t="s">
        <v>193</v>
      </c>
      <c r="FG77" s="164" t="s">
        <v>193</v>
      </c>
      <c r="FH77" s="164" t="s">
        <v>193</v>
      </c>
      <c r="FI77" s="164" t="s">
        <v>193</v>
      </c>
      <c r="FJ77" s="164" t="s">
        <v>193</v>
      </c>
      <c r="FK77" s="164" t="s">
        <v>193</v>
      </c>
      <c r="FL77" s="164" t="s">
        <v>193</v>
      </c>
      <c r="FM77" s="164" t="s">
        <v>193</v>
      </c>
      <c r="FN77" s="164" t="s">
        <v>193</v>
      </c>
      <c r="FO77" s="164" t="s">
        <v>193</v>
      </c>
      <c r="FP77" s="164" t="s">
        <v>193</v>
      </c>
      <c r="FQ77" s="164" t="s">
        <v>109</v>
      </c>
      <c r="FR77" s="164">
        <v>25</v>
      </c>
      <c r="FS77" s="164" t="s">
        <v>193</v>
      </c>
      <c r="FT77" s="164" t="s">
        <v>193</v>
      </c>
      <c r="FU77" s="164">
        <v>25</v>
      </c>
      <c r="FV77" s="164" t="s">
        <v>132</v>
      </c>
      <c r="FW77" s="164" t="s">
        <v>109</v>
      </c>
      <c r="FX77" s="164">
        <v>125</v>
      </c>
      <c r="FY77" s="164" t="s">
        <v>193</v>
      </c>
      <c r="FZ77" s="164" t="s">
        <v>193</v>
      </c>
      <c r="GA77" s="164">
        <v>125</v>
      </c>
      <c r="GB77" s="164" t="s">
        <v>109</v>
      </c>
      <c r="GC77" s="164" t="s">
        <v>109</v>
      </c>
      <c r="GD77" s="164">
        <v>75</v>
      </c>
      <c r="GE77" s="164" t="s">
        <v>193</v>
      </c>
      <c r="GF77" s="164" t="s">
        <v>193</v>
      </c>
      <c r="GG77" s="164" t="s">
        <v>193</v>
      </c>
      <c r="GH77" s="164">
        <v>75</v>
      </c>
      <c r="GI77" s="164" t="s">
        <v>109</v>
      </c>
      <c r="GJ77" s="164" t="s">
        <v>109</v>
      </c>
      <c r="GK77" s="164" t="s">
        <v>193</v>
      </c>
      <c r="GL77" s="164">
        <v>5</v>
      </c>
      <c r="GM77" s="164" t="s">
        <v>193</v>
      </c>
      <c r="GN77" s="164" t="s">
        <v>193</v>
      </c>
      <c r="GO77" s="164" t="s">
        <v>193</v>
      </c>
      <c r="GP77" s="164" t="s">
        <v>193</v>
      </c>
      <c r="GQ77" s="164" t="s">
        <v>193</v>
      </c>
      <c r="GR77" s="164" t="s">
        <v>193</v>
      </c>
      <c r="GS77" s="164" t="s">
        <v>132</v>
      </c>
      <c r="GT77" s="164" t="s">
        <v>156</v>
      </c>
      <c r="GU77" s="164">
        <v>5</v>
      </c>
      <c r="GV77" s="164" t="s">
        <v>109</v>
      </c>
      <c r="GW77" s="164" t="s">
        <v>3848</v>
      </c>
      <c r="GX77" s="164">
        <v>0</v>
      </c>
      <c r="GY77" s="164">
        <v>0</v>
      </c>
      <c r="GZ77" s="164">
        <v>0</v>
      </c>
      <c r="HA77" s="164">
        <v>1</v>
      </c>
      <c r="HB77" s="164">
        <v>1</v>
      </c>
      <c r="HC77" s="164">
        <v>0</v>
      </c>
      <c r="HD77" s="164">
        <v>0</v>
      </c>
      <c r="HE77" s="164">
        <v>0</v>
      </c>
      <c r="HF77" s="164">
        <v>0</v>
      </c>
      <c r="HG77" s="164">
        <v>0</v>
      </c>
      <c r="HH77" s="164">
        <v>0</v>
      </c>
      <c r="HI77" s="164">
        <v>0</v>
      </c>
      <c r="HJ77" s="164">
        <v>0</v>
      </c>
      <c r="HK77" s="164" t="s">
        <v>193</v>
      </c>
      <c r="HL77" s="164" t="s">
        <v>510</v>
      </c>
      <c r="HM77" s="164">
        <v>0</v>
      </c>
      <c r="HN77" s="164">
        <v>1</v>
      </c>
      <c r="HO77" s="164">
        <v>1</v>
      </c>
      <c r="HP77" s="164">
        <v>1</v>
      </c>
      <c r="HQ77" s="164">
        <v>1</v>
      </c>
      <c r="HR77" s="164">
        <v>0</v>
      </c>
      <c r="HS77" s="164">
        <v>0</v>
      </c>
      <c r="HT77" s="164">
        <v>1</v>
      </c>
      <c r="HU77" s="164">
        <v>0</v>
      </c>
      <c r="HV77" s="164" t="s">
        <v>132</v>
      </c>
      <c r="HW77" s="164" t="s">
        <v>114</v>
      </c>
      <c r="HX77" s="164" t="s">
        <v>109</v>
      </c>
      <c r="HY77" s="164" t="s">
        <v>106</v>
      </c>
      <c r="HZ77" s="164" t="s">
        <v>797</v>
      </c>
      <c r="IA77" s="164" t="s">
        <v>129</v>
      </c>
      <c r="IB77" s="164" t="s">
        <v>793</v>
      </c>
      <c r="IC77" s="164" t="s">
        <v>193</v>
      </c>
      <c r="ID77" s="164" t="s">
        <v>193</v>
      </c>
      <c r="IE77" s="164" t="s">
        <v>193</v>
      </c>
      <c r="IF77" s="164" t="s">
        <v>193</v>
      </c>
      <c r="IG77" s="164" t="s">
        <v>193</v>
      </c>
      <c r="IH77" s="164" t="s">
        <v>193</v>
      </c>
      <c r="II77" s="164" t="s">
        <v>193</v>
      </c>
      <c r="IJ77" s="164" t="s">
        <v>193</v>
      </c>
      <c r="IK77" s="164" t="s">
        <v>193</v>
      </c>
      <c r="IL77" s="164" t="s">
        <v>193</v>
      </c>
      <c r="IM77" s="164" t="s">
        <v>193</v>
      </c>
      <c r="IN77" s="164" t="s">
        <v>193</v>
      </c>
      <c r="IO77" s="164" t="s">
        <v>193</v>
      </c>
      <c r="IP77" s="164" t="s">
        <v>193</v>
      </c>
      <c r="IQ77" s="164" t="s">
        <v>193</v>
      </c>
      <c r="IR77" s="164" t="s">
        <v>193</v>
      </c>
      <c r="IS77" s="164" t="s">
        <v>193</v>
      </c>
      <c r="IT77" s="164" t="s">
        <v>193</v>
      </c>
      <c r="IU77" s="164" t="s">
        <v>193</v>
      </c>
      <c r="IV77" s="164" t="s">
        <v>193</v>
      </c>
      <c r="IW77" s="164" t="s">
        <v>193</v>
      </c>
      <c r="IX77" s="164" t="s">
        <v>193</v>
      </c>
      <c r="IY77" s="164" t="s">
        <v>193</v>
      </c>
      <c r="IZ77" s="164" t="s">
        <v>193</v>
      </c>
      <c r="JA77" s="164" t="s">
        <v>193</v>
      </c>
      <c r="JB77" s="164" t="s">
        <v>193</v>
      </c>
      <c r="JC77" s="164" t="s">
        <v>193</v>
      </c>
      <c r="JD77" s="164" t="s">
        <v>193</v>
      </c>
      <c r="JE77" s="164" t="s">
        <v>193</v>
      </c>
      <c r="JF77" s="164" t="s">
        <v>193</v>
      </c>
      <c r="JG77" s="164" t="s">
        <v>193</v>
      </c>
      <c r="JH77" s="164" t="s">
        <v>193</v>
      </c>
      <c r="JI77" s="164" t="s">
        <v>193</v>
      </c>
      <c r="JJ77" s="164" t="s">
        <v>193</v>
      </c>
      <c r="JK77" s="164" t="s">
        <v>193</v>
      </c>
      <c r="JL77" s="164" t="s">
        <v>193</v>
      </c>
      <c r="JM77" s="164" t="s">
        <v>193</v>
      </c>
      <c r="JN77" s="164" t="s">
        <v>193</v>
      </c>
      <c r="JO77" s="164" t="s">
        <v>193</v>
      </c>
      <c r="JP77" s="164" t="s">
        <v>193</v>
      </c>
      <c r="JQ77" s="164" t="s">
        <v>193</v>
      </c>
      <c r="JR77" s="166"/>
      <c r="JS77" s="166"/>
      <c r="JT77" s="166"/>
      <c r="JU77" s="166"/>
      <c r="JV77" s="166"/>
      <c r="JW77" s="164" t="s">
        <v>3684</v>
      </c>
      <c r="JX77" s="164" t="s">
        <v>193</v>
      </c>
      <c r="JY77" s="164">
        <v>188088383</v>
      </c>
      <c r="JZ77" s="164" t="s">
        <v>3849</v>
      </c>
      <c r="KA77" s="164" t="s">
        <v>3850</v>
      </c>
      <c r="KB77" s="164" t="s">
        <v>193</v>
      </c>
      <c r="KC77" s="164" t="s">
        <v>705</v>
      </c>
      <c r="KD77" s="164" t="s">
        <v>706</v>
      </c>
      <c r="KE77" s="164" t="s">
        <v>621</v>
      </c>
      <c r="KF77" s="164" t="s">
        <v>193</v>
      </c>
      <c r="KG77" s="164">
        <v>76</v>
      </c>
    </row>
    <row r="78" spans="1:293" x14ac:dyDescent="0.25">
      <c r="A78" s="164" t="s">
        <v>3851</v>
      </c>
      <c r="B78" s="164" t="s">
        <v>3852</v>
      </c>
      <c r="C78" s="164" t="s">
        <v>3548</v>
      </c>
      <c r="D78" s="164" t="s">
        <v>193</v>
      </c>
      <c r="E78" s="166"/>
      <c r="F78" s="164" t="s">
        <v>193</v>
      </c>
      <c r="G78" s="164" t="s">
        <v>193</v>
      </c>
      <c r="H78" s="164" t="s">
        <v>3548</v>
      </c>
      <c r="I78" s="164" t="s">
        <v>171</v>
      </c>
      <c r="J78" s="164" t="s">
        <v>193</v>
      </c>
      <c r="K78" s="164" t="s">
        <v>172</v>
      </c>
      <c r="L78" s="164" t="s">
        <v>171</v>
      </c>
      <c r="M78" s="164" t="s">
        <v>171</v>
      </c>
      <c r="N78" s="164" t="s">
        <v>773</v>
      </c>
      <c r="O78" s="164" t="s">
        <v>193</v>
      </c>
      <c r="P78" s="164" t="s">
        <v>195</v>
      </c>
      <c r="Q78" s="164" t="s">
        <v>774</v>
      </c>
      <c r="R78" s="164" t="s">
        <v>774</v>
      </c>
      <c r="S78" s="164" t="s">
        <v>106</v>
      </c>
      <c r="T78" s="164" t="s">
        <v>173</v>
      </c>
      <c r="U78" s="164" t="s">
        <v>174</v>
      </c>
      <c r="V78" s="164" t="s">
        <v>173</v>
      </c>
      <c r="W78" s="164" t="s">
        <v>250</v>
      </c>
      <c r="X78" s="164" t="s">
        <v>249</v>
      </c>
      <c r="Y78" s="164" t="s">
        <v>250</v>
      </c>
      <c r="Z78" s="164" t="s">
        <v>779</v>
      </c>
      <c r="AA78" s="164" t="s">
        <v>193</v>
      </c>
      <c r="AB78" s="164" t="s">
        <v>778</v>
      </c>
      <c r="AC78" s="164" t="s">
        <v>779</v>
      </c>
      <c r="AD78" s="164" t="s">
        <v>779</v>
      </c>
      <c r="AE78" s="164" t="s">
        <v>782</v>
      </c>
      <c r="AF78" s="164" t="s">
        <v>193</v>
      </c>
      <c r="AG78" s="164" t="s">
        <v>781</v>
      </c>
      <c r="AH78" s="164" t="s">
        <v>782</v>
      </c>
      <c r="AI78" s="164" t="s">
        <v>782</v>
      </c>
      <c r="AJ78" s="164" t="s">
        <v>543</v>
      </c>
      <c r="AK78" s="164" t="s">
        <v>511</v>
      </c>
      <c r="AL78" s="164" t="s">
        <v>109</v>
      </c>
      <c r="AM78" s="164" t="s">
        <v>193</v>
      </c>
      <c r="AN78" s="164" t="s">
        <v>109</v>
      </c>
      <c r="AO78" s="164" t="s">
        <v>193</v>
      </c>
      <c r="AP78" s="164" t="s">
        <v>496</v>
      </c>
      <c r="AQ78" s="166"/>
      <c r="AR78" s="166"/>
      <c r="AS78" s="164" t="s">
        <v>193</v>
      </c>
      <c r="AT78" s="164" t="s">
        <v>193</v>
      </c>
      <c r="AU78" s="164" t="s">
        <v>193</v>
      </c>
      <c r="AV78" s="164" t="s">
        <v>193</v>
      </c>
      <c r="AW78" s="164" t="s">
        <v>193</v>
      </c>
      <c r="AX78" s="164" t="s">
        <v>193</v>
      </c>
      <c r="AY78" s="164" t="s">
        <v>193</v>
      </c>
      <c r="AZ78" s="164" t="s">
        <v>193</v>
      </c>
      <c r="BA78" s="164" t="s">
        <v>193</v>
      </c>
      <c r="BB78" s="164" t="s">
        <v>193</v>
      </c>
      <c r="BC78" s="164" t="s">
        <v>193</v>
      </c>
      <c r="BD78" s="164" t="s">
        <v>193</v>
      </c>
      <c r="BE78" s="164" t="s">
        <v>193</v>
      </c>
      <c r="BF78" s="164" t="s">
        <v>193</v>
      </c>
      <c r="BG78" s="164" t="s">
        <v>193</v>
      </c>
      <c r="BH78" s="164" t="s">
        <v>193</v>
      </c>
      <c r="BI78" s="164" t="s">
        <v>193</v>
      </c>
      <c r="BJ78" s="164" t="s">
        <v>193</v>
      </c>
      <c r="BK78" s="164" t="s">
        <v>193</v>
      </c>
      <c r="BL78" s="164" t="s">
        <v>193</v>
      </c>
      <c r="BM78" s="164" t="s">
        <v>193</v>
      </c>
      <c r="BN78" s="164" t="s">
        <v>193</v>
      </c>
      <c r="BO78" s="164" t="s">
        <v>193</v>
      </c>
      <c r="BP78" s="164" t="s">
        <v>193</v>
      </c>
      <c r="BQ78" s="164" t="s">
        <v>193</v>
      </c>
      <c r="BR78" s="164" t="s">
        <v>193</v>
      </c>
      <c r="BS78" s="164" t="s">
        <v>193</v>
      </c>
      <c r="BT78" s="164" t="s">
        <v>193</v>
      </c>
      <c r="BU78" s="164" t="s">
        <v>193</v>
      </c>
      <c r="BV78" s="164" t="s">
        <v>193</v>
      </c>
      <c r="BW78" s="164" t="s">
        <v>193</v>
      </c>
      <c r="BX78" s="164" t="s">
        <v>193</v>
      </c>
      <c r="BY78" s="164" t="s">
        <v>193</v>
      </c>
      <c r="BZ78" s="164" t="s">
        <v>193</v>
      </c>
      <c r="CA78" s="164" t="s">
        <v>193</v>
      </c>
      <c r="CB78" s="164" t="s">
        <v>193</v>
      </c>
      <c r="CC78" s="164" t="s">
        <v>193</v>
      </c>
      <c r="CD78" s="164" t="s">
        <v>193</v>
      </c>
      <c r="CE78" s="164" t="s">
        <v>193</v>
      </c>
      <c r="CF78" s="164" t="s">
        <v>193</v>
      </c>
      <c r="CG78" s="164" t="s">
        <v>193</v>
      </c>
      <c r="CH78" s="164" t="s">
        <v>193</v>
      </c>
      <c r="CI78" s="164" t="s">
        <v>193</v>
      </c>
      <c r="CJ78" s="164" t="s">
        <v>193</v>
      </c>
      <c r="CK78" s="164" t="s">
        <v>193</v>
      </c>
      <c r="CL78" s="164" t="s">
        <v>193</v>
      </c>
      <c r="CM78" s="164" t="s">
        <v>193</v>
      </c>
      <c r="CN78" s="164" t="s">
        <v>193</v>
      </c>
      <c r="CO78" s="164" t="s">
        <v>193</v>
      </c>
      <c r="CP78" s="164" t="s">
        <v>193</v>
      </c>
      <c r="CQ78" s="164" t="s">
        <v>193</v>
      </c>
      <c r="CR78" s="164" t="s">
        <v>193</v>
      </c>
      <c r="CS78" s="164" t="s">
        <v>193</v>
      </c>
      <c r="CT78" s="164" t="s">
        <v>193</v>
      </c>
      <c r="CU78" s="164" t="s">
        <v>193</v>
      </c>
      <c r="CV78" s="164" t="s">
        <v>193</v>
      </c>
      <c r="CW78" s="164" t="s">
        <v>193</v>
      </c>
      <c r="CX78" s="164" t="s">
        <v>193</v>
      </c>
      <c r="CY78" s="164" t="s">
        <v>193</v>
      </c>
      <c r="CZ78" s="164" t="s">
        <v>193</v>
      </c>
      <c r="DA78" s="164" t="s">
        <v>193</v>
      </c>
      <c r="DB78" s="164" t="s">
        <v>193</v>
      </c>
      <c r="DC78" s="164" t="s">
        <v>193</v>
      </c>
      <c r="DD78" s="164" t="s">
        <v>193</v>
      </c>
      <c r="DE78" s="164" t="s">
        <v>193</v>
      </c>
      <c r="DF78" s="164" t="s">
        <v>193</v>
      </c>
      <c r="DG78" s="164" t="s">
        <v>193</v>
      </c>
      <c r="DH78" s="164" t="s">
        <v>193</v>
      </c>
      <c r="DI78" s="164" t="s">
        <v>193</v>
      </c>
      <c r="DJ78" s="164" t="s">
        <v>193</v>
      </c>
      <c r="DK78" s="164" t="s">
        <v>193</v>
      </c>
      <c r="DL78" s="164" t="s">
        <v>193</v>
      </c>
      <c r="DM78" s="164" t="s">
        <v>193</v>
      </c>
      <c r="DN78" s="164" t="s">
        <v>193</v>
      </c>
      <c r="DO78" s="164" t="s">
        <v>193</v>
      </c>
      <c r="DP78" s="164" t="s">
        <v>193</v>
      </c>
      <c r="DQ78" s="164" t="s">
        <v>193</v>
      </c>
      <c r="DR78" s="164" t="s">
        <v>193</v>
      </c>
      <c r="DS78" s="164" t="s">
        <v>193</v>
      </c>
      <c r="DT78" s="164" t="s">
        <v>193</v>
      </c>
      <c r="DU78" s="164" t="s">
        <v>193</v>
      </c>
      <c r="DV78" s="164" t="s">
        <v>193</v>
      </c>
      <c r="DW78" s="164" t="s">
        <v>193</v>
      </c>
      <c r="DX78" s="164" t="s">
        <v>193</v>
      </c>
      <c r="DY78" s="164" t="s">
        <v>193</v>
      </c>
      <c r="DZ78" s="164" t="s">
        <v>193</v>
      </c>
      <c r="EA78" s="164" t="s">
        <v>193</v>
      </c>
      <c r="EB78" s="164" t="s">
        <v>193</v>
      </c>
      <c r="EC78" s="164" t="s">
        <v>193</v>
      </c>
      <c r="ED78" s="164" t="s">
        <v>193</v>
      </c>
      <c r="EE78" s="164" t="s">
        <v>193</v>
      </c>
      <c r="EF78" s="164" t="s">
        <v>193</v>
      </c>
      <c r="EG78" s="164" t="s">
        <v>193</v>
      </c>
      <c r="EH78" s="164" t="s">
        <v>193</v>
      </c>
      <c r="EI78" s="164" t="s">
        <v>193</v>
      </c>
      <c r="EJ78" s="164" t="s">
        <v>193</v>
      </c>
      <c r="EK78" s="164" t="s">
        <v>193</v>
      </c>
      <c r="EL78" s="164" t="s">
        <v>193</v>
      </c>
      <c r="EM78" s="164" t="s">
        <v>193</v>
      </c>
      <c r="EN78" s="164" t="s">
        <v>193</v>
      </c>
      <c r="EO78" s="164" t="s">
        <v>193</v>
      </c>
      <c r="EP78" s="164" t="s">
        <v>193</v>
      </c>
      <c r="EQ78" s="164" t="s">
        <v>193</v>
      </c>
      <c r="ER78" s="164" t="s">
        <v>193</v>
      </c>
      <c r="ES78" s="164" t="s">
        <v>193</v>
      </c>
      <c r="ET78" s="164" t="s">
        <v>193</v>
      </c>
      <c r="EU78" s="164" t="s">
        <v>193</v>
      </c>
      <c r="EV78" s="164" t="s">
        <v>193</v>
      </c>
      <c r="EW78" s="164" t="s">
        <v>193</v>
      </c>
      <c r="EX78" s="164" t="s">
        <v>193</v>
      </c>
      <c r="EY78" s="164" t="s">
        <v>193</v>
      </c>
      <c r="EZ78" s="164" t="s">
        <v>193</v>
      </c>
      <c r="FA78" s="164" t="s">
        <v>193</v>
      </c>
      <c r="FB78" s="164" t="s">
        <v>193</v>
      </c>
      <c r="FC78" s="164" t="s">
        <v>193</v>
      </c>
      <c r="FD78" s="164" t="s">
        <v>193</v>
      </c>
      <c r="FE78" s="164" t="s">
        <v>193</v>
      </c>
      <c r="FF78" s="164" t="s">
        <v>193</v>
      </c>
      <c r="FG78" s="164" t="s">
        <v>193</v>
      </c>
      <c r="FH78" s="164" t="s">
        <v>193</v>
      </c>
      <c r="FI78" s="164" t="s">
        <v>193</v>
      </c>
      <c r="FJ78" s="164" t="s">
        <v>193</v>
      </c>
      <c r="FK78" s="164" t="s">
        <v>193</v>
      </c>
      <c r="FL78" s="164" t="s">
        <v>193</v>
      </c>
      <c r="FM78" s="164" t="s">
        <v>193</v>
      </c>
      <c r="FN78" s="164" t="s">
        <v>193</v>
      </c>
      <c r="FO78" s="164" t="s">
        <v>193</v>
      </c>
      <c r="FP78" s="164" t="s">
        <v>193</v>
      </c>
      <c r="FQ78" s="164" t="s">
        <v>193</v>
      </c>
      <c r="FR78" s="164" t="s">
        <v>193</v>
      </c>
      <c r="FS78" s="164" t="s">
        <v>193</v>
      </c>
      <c r="FT78" s="164" t="s">
        <v>193</v>
      </c>
      <c r="FU78" s="164" t="s">
        <v>193</v>
      </c>
      <c r="FV78" s="164" t="s">
        <v>193</v>
      </c>
      <c r="FW78" s="164" t="s">
        <v>193</v>
      </c>
      <c r="FX78" s="164" t="s">
        <v>193</v>
      </c>
      <c r="FY78" s="164" t="s">
        <v>193</v>
      </c>
      <c r="FZ78" s="164" t="s">
        <v>193</v>
      </c>
      <c r="GA78" s="164" t="s">
        <v>193</v>
      </c>
      <c r="GB78" s="164" t="s">
        <v>193</v>
      </c>
      <c r="GC78" s="164" t="s">
        <v>193</v>
      </c>
      <c r="GD78" s="164" t="s">
        <v>193</v>
      </c>
      <c r="GE78" s="164" t="s">
        <v>193</v>
      </c>
      <c r="GF78" s="164" t="s">
        <v>193</v>
      </c>
      <c r="GG78" s="164" t="s">
        <v>193</v>
      </c>
      <c r="GH78" s="164" t="s">
        <v>193</v>
      </c>
      <c r="GI78" s="164" t="s">
        <v>193</v>
      </c>
      <c r="GJ78" s="164" t="s">
        <v>193</v>
      </c>
      <c r="GK78" s="164" t="s">
        <v>193</v>
      </c>
      <c r="GL78" s="164" t="s">
        <v>193</v>
      </c>
      <c r="GM78" s="164" t="s">
        <v>193</v>
      </c>
      <c r="GN78" s="164" t="s">
        <v>193</v>
      </c>
      <c r="GO78" s="164" t="s">
        <v>193</v>
      </c>
      <c r="GP78" s="164" t="s">
        <v>193</v>
      </c>
      <c r="GQ78" s="164" t="s">
        <v>193</v>
      </c>
      <c r="GR78" s="164" t="s">
        <v>193</v>
      </c>
      <c r="GS78" s="164" t="s">
        <v>193</v>
      </c>
      <c r="GT78" s="164" t="s">
        <v>193</v>
      </c>
      <c r="GU78" s="164" t="s">
        <v>193</v>
      </c>
      <c r="GV78" s="164" t="s">
        <v>193</v>
      </c>
      <c r="GW78" s="164" t="s">
        <v>193</v>
      </c>
      <c r="GX78" s="164" t="s">
        <v>193</v>
      </c>
      <c r="GY78" s="164" t="s">
        <v>193</v>
      </c>
      <c r="GZ78" s="164" t="s">
        <v>193</v>
      </c>
      <c r="HA78" s="164" t="s">
        <v>193</v>
      </c>
      <c r="HB78" s="164" t="s">
        <v>193</v>
      </c>
      <c r="HC78" s="164" t="s">
        <v>193</v>
      </c>
      <c r="HD78" s="164" t="s">
        <v>193</v>
      </c>
      <c r="HE78" s="164" t="s">
        <v>193</v>
      </c>
      <c r="HF78" s="164" t="s">
        <v>193</v>
      </c>
      <c r="HG78" s="164" t="s">
        <v>193</v>
      </c>
      <c r="HH78" s="164" t="s">
        <v>193</v>
      </c>
      <c r="HI78" s="164" t="s">
        <v>193</v>
      </c>
      <c r="HJ78" s="164" t="s">
        <v>193</v>
      </c>
      <c r="HK78" s="164" t="s">
        <v>193</v>
      </c>
      <c r="HL78" s="164" t="s">
        <v>193</v>
      </c>
      <c r="HM78" s="164" t="s">
        <v>193</v>
      </c>
      <c r="HN78" s="164" t="s">
        <v>193</v>
      </c>
      <c r="HO78" s="164" t="s">
        <v>193</v>
      </c>
      <c r="HP78" s="164" t="s">
        <v>193</v>
      </c>
      <c r="HQ78" s="164" t="s">
        <v>193</v>
      </c>
      <c r="HR78" s="164" t="s">
        <v>193</v>
      </c>
      <c r="HS78" s="164" t="s">
        <v>193</v>
      </c>
      <c r="HT78" s="164" t="s">
        <v>193</v>
      </c>
      <c r="HU78" s="164" t="s">
        <v>193</v>
      </c>
      <c r="HV78" s="164" t="s">
        <v>193</v>
      </c>
      <c r="HW78" s="164" t="s">
        <v>193</v>
      </c>
      <c r="HX78" s="164" t="s">
        <v>193</v>
      </c>
      <c r="HY78" s="164" t="s">
        <v>193</v>
      </c>
      <c r="HZ78" s="164" t="s">
        <v>193</v>
      </c>
      <c r="IA78" s="164" t="s">
        <v>193</v>
      </c>
      <c r="IB78" s="164" t="s">
        <v>193</v>
      </c>
      <c r="IC78" s="164" t="s">
        <v>109</v>
      </c>
      <c r="ID78" s="164" t="s">
        <v>193</v>
      </c>
      <c r="IE78" s="164" t="s">
        <v>512</v>
      </c>
      <c r="IF78" s="164" t="s">
        <v>193</v>
      </c>
      <c r="IG78" s="164" t="s">
        <v>3284</v>
      </c>
      <c r="IH78" s="164" t="s">
        <v>193</v>
      </c>
      <c r="II78" s="164" t="s">
        <v>513</v>
      </c>
      <c r="IJ78" s="164" t="s">
        <v>3285</v>
      </c>
      <c r="IK78" s="164" t="s">
        <v>3285</v>
      </c>
      <c r="IL78" s="164" t="s">
        <v>807</v>
      </c>
      <c r="IM78" s="164" t="s">
        <v>193</v>
      </c>
      <c r="IN78" s="164" t="s">
        <v>812</v>
      </c>
      <c r="IO78" s="164" t="s">
        <v>804</v>
      </c>
      <c r="IP78" s="164" t="s">
        <v>805</v>
      </c>
      <c r="IQ78" s="164" t="s">
        <v>806</v>
      </c>
      <c r="IR78" s="164" t="s">
        <v>193</v>
      </c>
      <c r="IS78" s="164" t="s">
        <v>193</v>
      </c>
      <c r="IT78" s="164" t="s">
        <v>193</v>
      </c>
      <c r="IU78" s="164" t="s">
        <v>193</v>
      </c>
      <c r="IV78" s="164" t="s">
        <v>193</v>
      </c>
      <c r="IW78" s="164">
        <v>50</v>
      </c>
      <c r="IX78" s="164">
        <v>10</v>
      </c>
      <c r="IY78" s="164" t="s">
        <v>193</v>
      </c>
      <c r="IZ78" s="164" t="s">
        <v>156</v>
      </c>
      <c r="JA78" s="164">
        <v>10</v>
      </c>
      <c r="JB78" s="164" t="s">
        <v>132</v>
      </c>
      <c r="JC78" s="164" t="s">
        <v>193</v>
      </c>
      <c r="JD78" s="164" t="s">
        <v>109</v>
      </c>
      <c r="JE78" s="164" t="s">
        <v>3560</v>
      </c>
      <c r="JF78" s="164">
        <v>0</v>
      </c>
      <c r="JG78" s="164">
        <v>0</v>
      </c>
      <c r="JH78" s="164">
        <v>0</v>
      </c>
      <c r="JI78" s="164">
        <v>0</v>
      </c>
      <c r="JJ78" s="164">
        <v>0</v>
      </c>
      <c r="JK78" s="164">
        <v>0</v>
      </c>
      <c r="JL78" s="164">
        <v>0</v>
      </c>
      <c r="JM78" s="164">
        <v>0</v>
      </c>
      <c r="JN78" s="164">
        <v>1</v>
      </c>
      <c r="JO78" s="164">
        <v>0</v>
      </c>
      <c r="JP78" s="164">
        <v>0</v>
      </c>
      <c r="JQ78" s="164" t="s">
        <v>193</v>
      </c>
      <c r="JR78" s="166"/>
      <c r="JS78" s="166"/>
      <c r="JT78" s="166"/>
      <c r="JU78" s="166"/>
      <c r="JV78" s="166"/>
      <c r="JW78" s="164" t="s">
        <v>193</v>
      </c>
      <c r="JX78" s="164" t="s">
        <v>193</v>
      </c>
      <c r="JY78" s="164">
        <v>188088389</v>
      </c>
      <c r="JZ78" s="164" t="s">
        <v>3853</v>
      </c>
      <c r="KA78" s="164" t="s">
        <v>3854</v>
      </c>
      <c r="KB78" s="164" t="s">
        <v>193</v>
      </c>
      <c r="KC78" s="164" t="s">
        <v>705</v>
      </c>
      <c r="KD78" s="164" t="s">
        <v>706</v>
      </c>
      <c r="KE78" s="164" t="s">
        <v>621</v>
      </c>
      <c r="KF78" s="164" t="s">
        <v>193</v>
      </c>
      <c r="KG78" s="164">
        <v>77</v>
      </c>
    </row>
    <row r="79" spans="1:293" x14ac:dyDescent="0.25">
      <c r="A79" s="164" t="s">
        <v>3855</v>
      </c>
      <c r="B79" s="164" t="s">
        <v>3856</v>
      </c>
      <c r="C79" s="164" t="s">
        <v>3548</v>
      </c>
      <c r="D79" s="164" t="s">
        <v>193</v>
      </c>
      <c r="E79" s="166"/>
      <c r="F79" s="164" t="s">
        <v>193</v>
      </c>
      <c r="G79" s="164" t="s">
        <v>193</v>
      </c>
      <c r="H79" s="164" t="s">
        <v>3548</v>
      </c>
      <c r="I79" s="164" t="s">
        <v>171</v>
      </c>
      <c r="J79" s="164" t="s">
        <v>193</v>
      </c>
      <c r="K79" s="164" t="s">
        <v>172</v>
      </c>
      <c r="L79" s="164" t="s">
        <v>171</v>
      </c>
      <c r="M79" s="164" t="s">
        <v>171</v>
      </c>
      <c r="N79" s="164" t="s">
        <v>773</v>
      </c>
      <c r="O79" s="164" t="s">
        <v>193</v>
      </c>
      <c r="P79" s="164" t="s">
        <v>195</v>
      </c>
      <c r="Q79" s="164" t="s">
        <v>774</v>
      </c>
      <c r="R79" s="164" t="s">
        <v>774</v>
      </c>
      <c r="S79" s="164" t="s">
        <v>106</v>
      </c>
      <c r="T79" s="164" t="s">
        <v>173</v>
      </c>
      <c r="U79" s="164" t="s">
        <v>174</v>
      </c>
      <c r="V79" s="164" t="s">
        <v>173</v>
      </c>
      <c r="W79" s="164" t="s">
        <v>250</v>
      </c>
      <c r="X79" s="164" t="s">
        <v>249</v>
      </c>
      <c r="Y79" s="164" t="s">
        <v>250</v>
      </c>
      <c r="Z79" s="164" t="s">
        <v>779</v>
      </c>
      <c r="AA79" s="164" t="s">
        <v>193</v>
      </c>
      <c r="AB79" s="164" t="s">
        <v>778</v>
      </c>
      <c r="AC79" s="164" t="s">
        <v>779</v>
      </c>
      <c r="AD79" s="164" t="s">
        <v>779</v>
      </c>
      <c r="AE79" s="164" t="s">
        <v>782</v>
      </c>
      <c r="AF79" s="164" t="s">
        <v>193</v>
      </c>
      <c r="AG79" s="164" t="s">
        <v>781</v>
      </c>
      <c r="AH79" s="164" t="s">
        <v>782</v>
      </c>
      <c r="AI79" s="164" t="s">
        <v>782</v>
      </c>
      <c r="AJ79" s="164" t="s">
        <v>543</v>
      </c>
      <c r="AK79" s="164" t="s">
        <v>495</v>
      </c>
      <c r="AL79" s="164" t="s">
        <v>109</v>
      </c>
      <c r="AM79" s="164" t="s">
        <v>193</v>
      </c>
      <c r="AN79" s="164" t="s">
        <v>109</v>
      </c>
      <c r="AO79" s="164" t="s">
        <v>193</v>
      </c>
      <c r="AP79" s="164" t="s">
        <v>496</v>
      </c>
      <c r="AQ79" s="166"/>
      <c r="AR79" s="166"/>
      <c r="AS79" s="164" t="s">
        <v>502</v>
      </c>
      <c r="AT79" s="164" t="s">
        <v>193</v>
      </c>
      <c r="AU79" s="164" t="s">
        <v>718</v>
      </c>
      <c r="AV79" s="164">
        <v>1</v>
      </c>
      <c r="AW79" s="164">
        <v>1</v>
      </c>
      <c r="AX79" s="164">
        <v>0</v>
      </c>
      <c r="AY79" s="164" t="s">
        <v>110</v>
      </c>
      <c r="AZ79" s="164" t="s">
        <v>503</v>
      </c>
      <c r="BA79" s="164" t="s">
        <v>112</v>
      </c>
      <c r="BB79" s="164">
        <v>1</v>
      </c>
      <c r="BC79" s="164">
        <v>0</v>
      </c>
      <c r="BD79" s="164">
        <v>0</v>
      </c>
      <c r="BE79" s="164">
        <v>0</v>
      </c>
      <c r="BF79" s="164">
        <v>0</v>
      </c>
      <c r="BG79" s="164">
        <v>0</v>
      </c>
      <c r="BH79" s="164">
        <v>0</v>
      </c>
      <c r="BI79" s="164">
        <v>0</v>
      </c>
      <c r="BJ79" s="164">
        <v>0</v>
      </c>
      <c r="BK79" s="164">
        <v>0</v>
      </c>
      <c r="BL79" s="164" t="s">
        <v>193</v>
      </c>
      <c r="BM79" s="164" t="s">
        <v>113</v>
      </c>
      <c r="BN79" s="164" t="s">
        <v>498</v>
      </c>
      <c r="BO79" s="164" t="s">
        <v>505</v>
      </c>
      <c r="BP79" s="164">
        <v>1</v>
      </c>
      <c r="BQ79" s="164">
        <v>1</v>
      </c>
      <c r="BR79" s="164">
        <v>1</v>
      </c>
      <c r="BS79" s="164">
        <v>1</v>
      </c>
      <c r="BT79" s="164">
        <v>1</v>
      </c>
      <c r="BU79" s="164">
        <v>1</v>
      </c>
      <c r="BV79" s="164">
        <v>1</v>
      </c>
      <c r="BW79" s="164">
        <v>0</v>
      </c>
      <c r="BX79" s="164" t="s">
        <v>504</v>
      </c>
      <c r="BY79" s="164">
        <v>215</v>
      </c>
      <c r="BZ79" s="164">
        <v>107.5</v>
      </c>
      <c r="CA79" s="164" t="s">
        <v>132</v>
      </c>
      <c r="CB79" s="164">
        <v>250</v>
      </c>
      <c r="CC79" s="164">
        <v>96.153846153846104</v>
      </c>
      <c r="CD79" s="164" t="s">
        <v>109</v>
      </c>
      <c r="CE79" s="164">
        <v>225</v>
      </c>
      <c r="CF79" s="164">
        <v>97.826086956521706</v>
      </c>
      <c r="CG79" s="164" t="s">
        <v>132</v>
      </c>
      <c r="CH79" s="164">
        <v>225</v>
      </c>
      <c r="CI79" s="164">
        <v>77.586206896551701</v>
      </c>
      <c r="CJ79" s="164" t="s">
        <v>109</v>
      </c>
      <c r="CK79" s="164">
        <v>525</v>
      </c>
      <c r="CL79" s="164">
        <v>218.75</v>
      </c>
      <c r="CM79" s="164" t="s">
        <v>132</v>
      </c>
      <c r="CN79" s="164">
        <v>525</v>
      </c>
      <c r="CO79" s="164">
        <v>218.75</v>
      </c>
      <c r="CP79" s="164" t="s">
        <v>114</v>
      </c>
      <c r="CQ79" s="164" t="s">
        <v>632</v>
      </c>
      <c r="CR79" s="164" t="s">
        <v>109</v>
      </c>
      <c r="CS79" s="164">
        <v>750</v>
      </c>
      <c r="CT79" s="164" t="s">
        <v>193</v>
      </c>
      <c r="CU79" s="164" t="s">
        <v>193</v>
      </c>
      <c r="CV79" s="164" t="s">
        <v>193</v>
      </c>
      <c r="CW79" s="164" t="s">
        <v>193</v>
      </c>
      <c r="CX79" s="164" t="s">
        <v>193</v>
      </c>
      <c r="CY79" s="164" t="s">
        <v>193</v>
      </c>
      <c r="CZ79" s="164" t="s">
        <v>156</v>
      </c>
      <c r="DA79" s="164">
        <v>750</v>
      </c>
      <c r="DB79" s="164" t="s">
        <v>132</v>
      </c>
      <c r="DC79" s="164" t="s">
        <v>109</v>
      </c>
      <c r="DD79" s="164" t="s">
        <v>3748</v>
      </c>
      <c r="DE79" s="164">
        <v>0</v>
      </c>
      <c r="DF79" s="164">
        <v>0</v>
      </c>
      <c r="DG79" s="164">
        <v>0</v>
      </c>
      <c r="DH79" s="164">
        <v>0</v>
      </c>
      <c r="DI79" s="164">
        <v>1</v>
      </c>
      <c r="DJ79" s="164">
        <v>1</v>
      </c>
      <c r="DK79" s="164">
        <v>0</v>
      </c>
      <c r="DL79" s="164">
        <v>0</v>
      </c>
      <c r="DM79" s="164">
        <v>0</v>
      </c>
      <c r="DN79" s="164">
        <v>0</v>
      </c>
      <c r="DO79" s="164">
        <v>0</v>
      </c>
      <c r="DP79" s="164">
        <v>0</v>
      </c>
      <c r="DQ79" s="164">
        <v>0</v>
      </c>
      <c r="DR79" s="164">
        <v>0</v>
      </c>
      <c r="DS79" s="164" t="s">
        <v>193</v>
      </c>
      <c r="DT79" s="164" t="s">
        <v>3857</v>
      </c>
      <c r="DU79" s="164">
        <v>1</v>
      </c>
      <c r="DV79" s="164">
        <v>0</v>
      </c>
      <c r="DW79" s="164">
        <v>0</v>
      </c>
      <c r="DX79" s="164">
        <v>0</v>
      </c>
      <c r="DY79" s="164">
        <v>0</v>
      </c>
      <c r="DZ79" s="164">
        <v>1</v>
      </c>
      <c r="EA79" s="164">
        <v>1</v>
      </c>
      <c r="EB79" s="164">
        <v>0</v>
      </c>
      <c r="EC79" s="164" t="s">
        <v>132</v>
      </c>
      <c r="ED79" s="164" t="s">
        <v>114</v>
      </c>
      <c r="EE79" s="164" t="s">
        <v>109</v>
      </c>
      <c r="EF79" s="164" t="s">
        <v>106</v>
      </c>
      <c r="EG79" s="164" t="s">
        <v>797</v>
      </c>
      <c r="EH79" s="164" t="s">
        <v>173</v>
      </c>
      <c r="EI79" s="164" t="s">
        <v>797</v>
      </c>
      <c r="EJ79" s="164" t="s">
        <v>719</v>
      </c>
      <c r="EK79" s="164">
        <v>1</v>
      </c>
      <c r="EL79" s="164">
        <v>1</v>
      </c>
      <c r="EM79" s="164">
        <v>1</v>
      </c>
      <c r="EN79" s="164">
        <v>1</v>
      </c>
      <c r="EO79" s="164">
        <v>1</v>
      </c>
      <c r="EP79" s="164">
        <v>0</v>
      </c>
      <c r="EQ79" s="164">
        <v>1</v>
      </c>
      <c r="ER79" s="164">
        <v>1</v>
      </c>
      <c r="ES79" s="164">
        <v>0</v>
      </c>
      <c r="ET79" s="164" t="s">
        <v>109</v>
      </c>
      <c r="EU79" s="164">
        <v>35</v>
      </c>
      <c r="EV79" s="164">
        <v>35</v>
      </c>
      <c r="EW79" s="164" t="s">
        <v>193</v>
      </c>
      <c r="EX79" s="164" t="s">
        <v>193</v>
      </c>
      <c r="EY79" s="164" t="s">
        <v>193</v>
      </c>
      <c r="EZ79" s="164">
        <v>35</v>
      </c>
      <c r="FA79" s="164" t="s">
        <v>132</v>
      </c>
      <c r="FB79" s="164">
        <v>15</v>
      </c>
      <c r="FC79" s="164" t="s">
        <v>132</v>
      </c>
      <c r="FD79" s="164">
        <v>50</v>
      </c>
      <c r="FE79" s="164" t="s">
        <v>132</v>
      </c>
      <c r="FF79" s="164" t="s">
        <v>193</v>
      </c>
      <c r="FG79" s="164" t="s">
        <v>193</v>
      </c>
      <c r="FH79" s="164" t="s">
        <v>193</v>
      </c>
      <c r="FI79" s="164" t="s">
        <v>193</v>
      </c>
      <c r="FJ79" s="164" t="s">
        <v>193</v>
      </c>
      <c r="FK79" s="164" t="s">
        <v>193</v>
      </c>
      <c r="FL79" s="164" t="s">
        <v>193</v>
      </c>
      <c r="FM79" s="164" t="s">
        <v>193</v>
      </c>
      <c r="FN79" s="164" t="s">
        <v>193</v>
      </c>
      <c r="FO79" s="164" t="s">
        <v>193</v>
      </c>
      <c r="FP79" s="164" t="s">
        <v>193</v>
      </c>
      <c r="FQ79" s="164" t="s">
        <v>109</v>
      </c>
      <c r="FR79" s="164">
        <v>25</v>
      </c>
      <c r="FS79" s="164" t="s">
        <v>193</v>
      </c>
      <c r="FT79" s="164" t="s">
        <v>193</v>
      </c>
      <c r="FU79" s="164">
        <v>25</v>
      </c>
      <c r="FV79" s="164" t="s">
        <v>132</v>
      </c>
      <c r="FW79" s="164" t="s">
        <v>109</v>
      </c>
      <c r="FX79" s="164">
        <v>125</v>
      </c>
      <c r="FY79" s="164" t="s">
        <v>193</v>
      </c>
      <c r="FZ79" s="164" t="s">
        <v>193</v>
      </c>
      <c r="GA79" s="164">
        <v>125</v>
      </c>
      <c r="GB79" s="164" t="s">
        <v>109</v>
      </c>
      <c r="GC79" s="164" t="s">
        <v>109</v>
      </c>
      <c r="GD79" s="164">
        <v>75</v>
      </c>
      <c r="GE79" s="164" t="s">
        <v>193</v>
      </c>
      <c r="GF79" s="164" t="s">
        <v>193</v>
      </c>
      <c r="GG79" s="164" t="s">
        <v>193</v>
      </c>
      <c r="GH79" s="164">
        <v>75</v>
      </c>
      <c r="GI79" s="164" t="s">
        <v>132</v>
      </c>
      <c r="GJ79" s="164" t="s">
        <v>109</v>
      </c>
      <c r="GK79" s="164" t="s">
        <v>193</v>
      </c>
      <c r="GL79" s="164">
        <v>5</v>
      </c>
      <c r="GM79" s="164" t="s">
        <v>193</v>
      </c>
      <c r="GN79" s="164" t="s">
        <v>193</v>
      </c>
      <c r="GO79" s="164" t="s">
        <v>193</v>
      </c>
      <c r="GP79" s="164" t="s">
        <v>193</v>
      </c>
      <c r="GQ79" s="164" t="s">
        <v>193</v>
      </c>
      <c r="GR79" s="164" t="s">
        <v>193</v>
      </c>
      <c r="GS79" s="164" t="s">
        <v>132</v>
      </c>
      <c r="GT79" s="164" t="s">
        <v>156</v>
      </c>
      <c r="GU79" s="164">
        <v>5</v>
      </c>
      <c r="GV79" s="164" t="s">
        <v>109</v>
      </c>
      <c r="GW79" s="164" t="s">
        <v>3848</v>
      </c>
      <c r="GX79" s="164">
        <v>0</v>
      </c>
      <c r="GY79" s="164">
        <v>0</v>
      </c>
      <c r="GZ79" s="164">
        <v>0</v>
      </c>
      <c r="HA79" s="164">
        <v>1</v>
      </c>
      <c r="HB79" s="164">
        <v>1</v>
      </c>
      <c r="HC79" s="164">
        <v>0</v>
      </c>
      <c r="HD79" s="164">
        <v>0</v>
      </c>
      <c r="HE79" s="164">
        <v>0</v>
      </c>
      <c r="HF79" s="164">
        <v>0</v>
      </c>
      <c r="HG79" s="164">
        <v>0</v>
      </c>
      <c r="HH79" s="164">
        <v>0</v>
      </c>
      <c r="HI79" s="164">
        <v>0</v>
      </c>
      <c r="HJ79" s="164">
        <v>0</v>
      </c>
      <c r="HK79" s="164" t="s">
        <v>193</v>
      </c>
      <c r="HL79" s="164" t="s">
        <v>3858</v>
      </c>
      <c r="HM79" s="164">
        <v>0</v>
      </c>
      <c r="HN79" s="164">
        <v>1</v>
      </c>
      <c r="HO79" s="164">
        <v>1</v>
      </c>
      <c r="HP79" s="164">
        <v>0</v>
      </c>
      <c r="HQ79" s="164">
        <v>0</v>
      </c>
      <c r="HR79" s="164">
        <v>0</v>
      </c>
      <c r="HS79" s="164">
        <v>1</v>
      </c>
      <c r="HT79" s="164">
        <v>1</v>
      </c>
      <c r="HU79" s="164">
        <v>0</v>
      </c>
      <c r="HV79" s="164" t="s">
        <v>132</v>
      </c>
      <c r="HW79" s="164" t="s">
        <v>132</v>
      </c>
      <c r="HX79" s="164" t="s">
        <v>109</v>
      </c>
      <c r="HY79" s="164" t="s">
        <v>106</v>
      </c>
      <c r="HZ79" s="164" t="s">
        <v>797</v>
      </c>
      <c r="IA79" s="164" t="s">
        <v>173</v>
      </c>
      <c r="IB79" s="164" t="s">
        <v>797</v>
      </c>
      <c r="IC79" s="164" t="s">
        <v>193</v>
      </c>
      <c r="ID79" s="164" t="s">
        <v>193</v>
      </c>
      <c r="IE79" s="164" t="s">
        <v>193</v>
      </c>
      <c r="IF79" s="164" t="s">
        <v>193</v>
      </c>
      <c r="IG79" s="164" t="s">
        <v>193</v>
      </c>
      <c r="IH79" s="164" t="s">
        <v>193</v>
      </c>
      <c r="II79" s="164" t="s">
        <v>193</v>
      </c>
      <c r="IJ79" s="164" t="s">
        <v>193</v>
      </c>
      <c r="IK79" s="164" t="s">
        <v>193</v>
      </c>
      <c r="IL79" s="164" t="s">
        <v>193</v>
      </c>
      <c r="IM79" s="164" t="s">
        <v>193</v>
      </c>
      <c r="IN79" s="164" t="s">
        <v>193</v>
      </c>
      <c r="IO79" s="164" t="s">
        <v>193</v>
      </c>
      <c r="IP79" s="164" t="s">
        <v>193</v>
      </c>
      <c r="IQ79" s="164" t="s">
        <v>193</v>
      </c>
      <c r="IR79" s="164" t="s">
        <v>193</v>
      </c>
      <c r="IS79" s="164" t="s">
        <v>193</v>
      </c>
      <c r="IT79" s="164" t="s">
        <v>193</v>
      </c>
      <c r="IU79" s="164" t="s">
        <v>193</v>
      </c>
      <c r="IV79" s="164" t="s">
        <v>193</v>
      </c>
      <c r="IW79" s="164" t="s">
        <v>193</v>
      </c>
      <c r="IX79" s="164" t="s">
        <v>193</v>
      </c>
      <c r="IY79" s="164" t="s">
        <v>193</v>
      </c>
      <c r="IZ79" s="164" t="s">
        <v>193</v>
      </c>
      <c r="JA79" s="164" t="s">
        <v>193</v>
      </c>
      <c r="JB79" s="164" t="s">
        <v>193</v>
      </c>
      <c r="JC79" s="164" t="s">
        <v>193</v>
      </c>
      <c r="JD79" s="164" t="s">
        <v>193</v>
      </c>
      <c r="JE79" s="164" t="s">
        <v>193</v>
      </c>
      <c r="JF79" s="164" t="s">
        <v>193</v>
      </c>
      <c r="JG79" s="164" t="s">
        <v>193</v>
      </c>
      <c r="JH79" s="164" t="s">
        <v>193</v>
      </c>
      <c r="JI79" s="164" t="s">
        <v>193</v>
      </c>
      <c r="JJ79" s="164" t="s">
        <v>193</v>
      </c>
      <c r="JK79" s="164" t="s">
        <v>193</v>
      </c>
      <c r="JL79" s="164" t="s">
        <v>193</v>
      </c>
      <c r="JM79" s="164" t="s">
        <v>193</v>
      </c>
      <c r="JN79" s="164" t="s">
        <v>193</v>
      </c>
      <c r="JO79" s="164" t="s">
        <v>193</v>
      </c>
      <c r="JP79" s="164" t="s">
        <v>193</v>
      </c>
      <c r="JQ79" s="164" t="s">
        <v>193</v>
      </c>
      <c r="JR79" s="166"/>
      <c r="JS79" s="166"/>
      <c r="JT79" s="166"/>
      <c r="JU79" s="166"/>
      <c r="JV79" s="166"/>
      <c r="JW79" s="164" t="s">
        <v>193</v>
      </c>
      <c r="JX79" s="164" t="s">
        <v>193</v>
      </c>
      <c r="JY79" s="164">
        <v>188088430</v>
      </c>
      <c r="JZ79" s="164" t="s">
        <v>3859</v>
      </c>
      <c r="KA79" s="164" t="s">
        <v>3860</v>
      </c>
      <c r="KB79" s="164" t="s">
        <v>193</v>
      </c>
      <c r="KC79" s="164" t="s">
        <v>705</v>
      </c>
      <c r="KD79" s="164" t="s">
        <v>706</v>
      </c>
      <c r="KE79" s="164" t="s">
        <v>621</v>
      </c>
      <c r="KF79" s="164" t="s">
        <v>193</v>
      </c>
      <c r="KG79" s="164">
        <v>78</v>
      </c>
    </row>
    <row r="80" spans="1:293" x14ac:dyDescent="0.25">
      <c r="A80" s="164" t="s">
        <v>3861</v>
      </c>
      <c r="B80" s="164" t="s">
        <v>3862</v>
      </c>
      <c r="C80" s="164" t="s">
        <v>3548</v>
      </c>
      <c r="D80" s="164" t="s">
        <v>193</v>
      </c>
      <c r="E80" s="166"/>
      <c r="F80" s="164" t="s">
        <v>193</v>
      </c>
      <c r="G80" s="164">
        <v>0</v>
      </c>
      <c r="H80" s="164" t="s">
        <v>3548</v>
      </c>
      <c r="I80" s="164" t="s">
        <v>171</v>
      </c>
      <c r="J80" s="164" t="s">
        <v>193</v>
      </c>
      <c r="K80" s="164" t="s">
        <v>172</v>
      </c>
      <c r="L80" s="164" t="s">
        <v>171</v>
      </c>
      <c r="M80" s="164" t="s">
        <v>171</v>
      </c>
      <c r="N80" s="164" t="s">
        <v>773</v>
      </c>
      <c r="O80" s="164" t="s">
        <v>193</v>
      </c>
      <c r="P80" s="164" t="s">
        <v>195</v>
      </c>
      <c r="Q80" s="164" t="s">
        <v>774</v>
      </c>
      <c r="R80" s="164" t="s">
        <v>774</v>
      </c>
      <c r="S80" s="164" t="s">
        <v>106</v>
      </c>
      <c r="T80" s="164" t="s">
        <v>173</v>
      </c>
      <c r="U80" s="164" t="s">
        <v>174</v>
      </c>
      <c r="V80" s="164" t="s">
        <v>173</v>
      </c>
      <c r="W80" s="164" t="s">
        <v>250</v>
      </c>
      <c r="X80" s="164" t="s">
        <v>249</v>
      </c>
      <c r="Y80" s="164" t="s">
        <v>250</v>
      </c>
      <c r="Z80" s="164" t="s">
        <v>779</v>
      </c>
      <c r="AA80" s="164" t="s">
        <v>193</v>
      </c>
      <c r="AB80" s="164" t="s">
        <v>778</v>
      </c>
      <c r="AC80" s="164" t="s">
        <v>779</v>
      </c>
      <c r="AD80" s="164" t="s">
        <v>779</v>
      </c>
      <c r="AE80" s="164" t="s">
        <v>782</v>
      </c>
      <c r="AF80" s="164" t="s">
        <v>193</v>
      </c>
      <c r="AG80" s="164" t="s">
        <v>781</v>
      </c>
      <c r="AH80" s="164" t="s">
        <v>782</v>
      </c>
      <c r="AI80" s="164" t="s">
        <v>782</v>
      </c>
      <c r="AJ80" s="164" t="s">
        <v>543</v>
      </c>
      <c r="AK80" s="164" t="s">
        <v>495</v>
      </c>
      <c r="AL80" s="164" t="s">
        <v>109</v>
      </c>
      <c r="AM80" s="164" t="s">
        <v>193</v>
      </c>
      <c r="AN80" s="164" t="s">
        <v>109</v>
      </c>
      <c r="AO80" s="164" t="s">
        <v>193</v>
      </c>
      <c r="AP80" s="164" t="s">
        <v>500</v>
      </c>
      <c r="AQ80" s="166"/>
      <c r="AR80" s="166"/>
      <c r="AS80" s="164" t="s">
        <v>497</v>
      </c>
      <c r="AT80" s="164" t="s">
        <v>193</v>
      </c>
      <c r="AU80" s="164" t="s">
        <v>3863</v>
      </c>
      <c r="AV80" s="164">
        <v>1</v>
      </c>
      <c r="AW80" s="164">
        <v>1</v>
      </c>
      <c r="AX80" s="164">
        <v>0</v>
      </c>
      <c r="AY80" s="164" t="s">
        <v>130</v>
      </c>
      <c r="AZ80" s="164" t="s">
        <v>772</v>
      </c>
      <c r="BA80" s="164" t="s">
        <v>112</v>
      </c>
      <c r="BB80" s="164">
        <v>1</v>
      </c>
      <c r="BC80" s="164">
        <v>0</v>
      </c>
      <c r="BD80" s="164">
        <v>0</v>
      </c>
      <c r="BE80" s="164">
        <v>0</v>
      </c>
      <c r="BF80" s="164">
        <v>0</v>
      </c>
      <c r="BG80" s="164">
        <v>0</v>
      </c>
      <c r="BH80" s="164">
        <v>0</v>
      </c>
      <c r="BI80" s="164">
        <v>0</v>
      </c>
      <c r="BJ80" s="164">
        <v>0</v>
      </c>
      <c r="BK80" s="164">
        <v>0</v>
      </c>
      <c r="BL80" s="164" t="s">
        <v>193</v>
      </c>
      <c r="BM80" s="164" t="s">
        <v>113</v>
      </c>
      <c r="BN80" s="164" t="s">
        <v>498</v>
      </c>
      <c r="BO80" s="164" t="s">
        <v>3864</v>
      </c>
      <c r="BP80" s="164">
        <v>0</v>
      </c>
      <c r="BQ80" s="164">
        <v>0</v>
      </c>
      <c r="BR80" s="164">
        <v>0</v>
      </c>
      <c r="BS80" s="164">
        <v>1</v>
      </c>
      <c r="BT80" s="164">
        <v>0</v>
      </c>
      <c r="BU80" s="164">
        <v>0</v>
      </c>
      <c r="BV80" s="164">
        <v>1</v>
      </c>
      <c r="BW80" s="164">
        <v>0</v>
      </c>
      <c r="BX80" s="164" t="s">
        <v>504</v>
      </c>
      <c r="BY80" s="164" t="s">
        <v>193</v>
      </c>
      <c r="BZ80" s="164" t="s">
        <v>193</v>
      </c>
      <c r="CA80" s="164" t="s">
        <v>193</v>
      </c>
      <c r="CB80" s="164" t="s">
        <v>193</v>
      </c>
      <c r="CC80" s="164" t="s">
        <v>193</v>
      </c>
      <c r="CD80" s="164" t="s">
        <v>193</v>
      </c>
      <c r="CE80" s="164" t="s">
        <v>193</v>
      </c>
      <c r="CF80" s="164" t="s">
        <v>193</v>
      </c>
      <c r="CG80" s="164" t="s">
        <v>193</v>
      </c>
      <c r="CH80" s="164">
        <v>200</v>
      </c>
      <c r="CI80" s="164">
        <v>68.965517241379303</v>
      </c>
      <c r="CJ80" s="164" t="s">
        <v>132</v>
      </c>
      <c r="CK80" s="164" t="s">
        <v>193</v>
      </c>
      <c r="CL80" s="164" t="s">
        <v>193</v>
      </c>
      <c r="CM80" s="164" t="s">
        <v>193</v>
      </c>
      <c r="CN80" s="164" t="s">
        <v>193</v>
      </c>
      <c r="CO80" s="164" t="s">
        <v>193</v>
      </c>
      <c r="CP80" s="164" t="s">
        <v>193</v>
      </c>
      <c r="CQ80" s="164" t="s">
        <v>622</v>
      </c>
      <c r="CR80" s="164" t="s">
        <v>109</v>
      </c>
      <c r="CS80" s="164">
        <v>700</v>
      </c>
      <c r="CT80" s="164" t="s">
        <v>193</v>
      </c>
      <c r="CU80" s="164" t="s">
        <v>193</v>
      </c>
      <c r="CV80" s="164" t="s">
        <v>193</v>
      </c>
      <c r="CW80" s="164" t="s">
        <v>193</v>
      </c>
      <c r="CX80" s="164" t="s">
        <v>193</v>
      </c>
      <c r="CY80" s="164" t="s">
        <v>193</v>
      </c>
      <c r="CZ80" s="164" t="s">
        <v>156</v>
      </c>
      <c r="DA80" s="164">
        <v>700</v>
      </c>
      <c r="DB80" s="164" t="s">
        <v>132</v>
      </c>
      <c r="DC80" s="164" t="s">
        <v>114</v>
      </c>
      <c r="DD80" s="164" t="s">
        <v>193</v>
      </c>
      <c r="DE80" s="164" t="s">
        <v>193</v>
      </c>
      <c r="DF80" s="164" t="s">
        <v>193</v>
      </c>
      <c r="DG80" s="164" t="s">
        <v>193</v>
      </c>
      <c r="DH80" s="164" t="s">
        <v>193</v>
      </c>
      <c r="DI80" s="164" t="s">
        <v>193</v>
      </c>
      <c r="DJ80" s="164" t="s">
        <v>193</v>
      </c>
      <c r="DK80" s="164" t="s">
        <v>193</v>
      </c>
      <c r="DL80" s="164" t="s">
        <v>193</v>
      </c>
      <c r="DM80" s="164" t="s">
        <v>193</v>
      </c>
      <c r="DN80" s="164" t="s">
        <v>193</v>
      </c>
      <c r="DO80" s="164" t="s">
        <v>193</v>
      </c>
      <c r="DP80" s="164" t="s">
        <v>193</v>
      </c>
      <c r="DQ80" s="164" t="s">
        <v>193</v>
      </c>
      <c r="DR80" s="164" t="s">
        <v>193</v>
      </c>
      <c r="DS80" s="164" t="s">
        <v>193</v>
      </c>
      <c r="DT80" s="164" t="s">
        <v>193</v>
      </c>
      <c r="DU80" s="164" t="s">
        <v>193</v>
      </c>
      <c r="DV80" s="164" t="s">
        <v>193</v>
      </c>
      <c r="DW80" s="164" t="s">
        <v>193</v>
      </c>
      <c r="DX80" s="164" t="s">
        <v>193</v>
      </c>
      <c r="DY80" s="164" t="s">
        <v>193</v>
      </c>
      <c r="DZ80" s="164" t="s">
        <v>193</v>
      </c>
      <c r="EA80" s="164" t="s">
        <v>193</v>
      </c>
      <c r="EB80" s="164" t="s">
        <v>193</v>
      </c>
      <c r="EC80" s="164" t="s">
        <v>132</v>
      </c>
      <c r="ED80" s="164" t="s">
        <v>109</v>
      </c>
      <c r="EE80" s="164" t="s">
        <v>109</v>
      </c>
      <c r="EF80" s="164" t="s">
        <v>106</v>
      </c>
      <c r="EG80" s="164" t="s">
        <v>797</v>
      </c>
      <c r="EH80" s="164" t="s">
        <v>129</v>
      </c>
      <c r="EI80" s="164" t="s">
        <v>793</v>
      </c>
      <c r="EJ80" s="164" t="s">
        <v>721</v>
      </c>
      <c r="EK80" s="164">
        <v>1</v>
      </c>
      <c r="EL80" s="164">
        <v>1</v>
      </c>
      <c r="EM80" s="164">
        <v>1</v>
      </c>
      <c r="EN80" s="164">
        <v>1</v>
      </c>
      <c r="EO80" s="164">
        <v>1</v>
      </c>
      <c r="EP80" s="164">
        <v>0</v>
      </c>
      <c r="EQ80" s="164">
        <v>1</v>
      </c>
      <c r="ER80" s="164">
        <v>1</v>
      </c>
      <c r="ES80" s="164">
        <v>0</v>
      </c>
      <c r="ET80" s="164" t="s">
        <v>109</v>
      </c>
      <c r="EU80" s="164">
        <v>30</v>
      </c>
      <c r="EV80" s="164">
        <v>30</v>
      </c>
      <c r="EW80" s="164" t="s">
        <v>193</v>
      </c>
      <c r="EX80" s="164" t="s">
        <v>193</v>
      </c>
      <c r="EY80" s="164" t="s">
        <v>193</v>
      </c>
      <c r="EZ80" s="164">
        <v>30</v>
      </c>
      <c r="FA80" s="164" t="s">
        <v>132</v>
      </c>
      <c r="FB80" s="164">
        <v>15</v>
      </c>
      <c r="FC80" s="164" t="s">
        <v>132</v>
      </c>
      <c r="FD80" s="164">
        <v>50</v>
      </c>
      <c r="FE80" s="164" t="s">
        <v>132</v>
      </c>
      <c r="FF80" s="164" t="s">
        <v>193</v>
      </c>
      <c r="FG80" s="164" t="s">
        <v>193</v>
      </c>
      <c r="FH80" s="164" t="s">
        <v>193</v>
      </c>
      <c r="FI80" s="164" t="s">
        <v>193</v>
      </c>
      <c r="FJ80" s="164" t="s">
        <v>193</v>
      </c>
      <c r="FK80" s="164" t="s">
        <v>193</v>
      </c>
      <c r="FL80" s="164" t="s">
        <v>193</v>
      </c>
      <c r="FM80" s="164" t="s">
        <v>193</v>
      </c>
      <c r="FN80" s="164" t="s">
        <v>193</v>
      </c>
      <c r="FO80" s="164" t="s">
        <v>193</v>
      </c>
      <c r="FP80" s="164" t="s">
        <v>193</v>
      </c>
      <c r="FQ80" s="164" t="s">
        <v>109</v>
      </c>
      <c r="FR80" s="164">
        <v>25</v>
      </c>
      <c r="FS80" s="164" t="s">
        <v>193</v>
      </c>
      <c r="FT80" s="164" t="s">
        <v>193</v>
      </c>
      <c r="FU80" s="164">
        <v>25</v>
      </c>
      <c r="FV80" s="164" t="s">
        <v>132</v>
      </c>
      <c r="FW80" s="164" t="s">
        <v>109</v>
      </c>
      <c r="FX80" s="164">
        <v>75</v>
      </c>
      <c r="FY80" s="164" t="s">
        <v>193</v>
      </c>
      <c r="FZ80" s="164" t="s">
        <v>193</v>
      </c>
      <c r="GA80" s="164">
        <v>75</v>
      </c>
      <c r="GB80" s="164" t="s">
        <v>132</v>
      </c>
      <c r="GC80" s="164" t="s">
        <v>109</v>
      </c>
      <c r="GD80" s="164">
        <v>75</v>
      </c>
      <c r="GE80" s="164" t="s">
        <v>193</v>
      </c>
      <c r="GF80" s="164" t="s">
        <v>193</v>
      </c>
      <c r="GG80" s="164" t="s">
        <v>193</v>
      </c>
      <c r="GH80" s="164">
        <v>75</v>
      </c>
      <c r="GI80" s="164" t="s">
        <v>132</v>
      </c>
      <c r="GJ80" s="164" t="s">
        <v>109</v>
      </c>
      <c r="GK80" s="164" t="s">
        <v>193</v>
      </c>
      <c r="GL80" s="164">
        <v>5</v>
      </c>
      <c r="GM80" s="164" t="s">
        <v>193</v>
      </c>
      <c r="GN80" s="164" t="s">
        <v>193</v>
      </c>
      <c r="GO80" s="164" t="s">
        <v>193</v>
      </c>
      <c r="GP80" s="164" t="s">
        <v>193</v>
      </c>
      <c r="GQ80" s="164" t="s">
        <v>193</v>
      </c>
      <c r="GR80" s="164" t="s">
        <v>193</v>
      </c>
      <c r="GS80" s="164" t="s">
        <v>132</v>
      </c>
      <c r="GT80" s="164" t="s">
        <v>156</v>
      </c>
      <c r="GU80" s="164">
        <v>5</v>
      </c>
      <c r="GV80" s="164" t="s">
        <v>109</v>
      </c>
      <c r="GW80" s="164" t="s">
        <v>3748</v>
      </c>
      <c r="GX80" s="164">
        <v>0</v>
      </c>
      <c r="GY80" s="164">
        <v>0</v>
      </c>
      <c r="GZ80" s="164">
        <v>0</v>
      </c>
      <c r="HA80" s="164">
        <v>1</v>
      </c>
      <c r="HB80" s="164">
        <v>1</v>
      </c>
      <c r="HC80" s="164">
        <v>0</v>
      </c>
      <c r="HD80" s="164">
        <v>0</v>
      </c>
      <c r="HE80" s="164">
        <v>0</v>
      </c>
      <c r="HF80" s="164">
        <v>0</v>
      </c>
      <c r="HG80" s="164">
        <v>0</v>
      </c>
      <c r="HH80" s="164">
        <v>0</v>
      </c>
      <c r="HI80" s="164">
        <v>0</v>
      </c>
      <c r="HJ80" s="164">
        <v>0</v>
      </c>
      <c r="HK80" s="164" t="s">
        <v>193</v>
      </c>
      <c r="HL80" s="164" t="s">
        <v>191</v>
      </c>
      <c r="HM80" s="164">
        <v>0</v>
      </c>
      <c r="HN80" s="164">
        <v>0</v>
      </c>
      <c r="HO80" s="164">
        <v>0</v>
      </c>
      <c r="HP80" s="164">
        <v>0</v>
      </c>
      <c r="HQ80" s="164">
        <v>1</v>
      </c>
      <c r="HR80" s="164">
        <v>0</v>
      </c>
      <c r="HS80" s="164">
        <v>0</v>
      </c>
      <c r="HT80" s="164">
        <v>0</v>
      </c>
      <c r="HU80" s="164">
        <v>0</v>
      </c>
      <c r="HV80" s="164" t="s">
        <v>132</v>
      </c>
      <c r="HW80" s="164" t="s">
        <v>109</v>
      </c>
      <c r="HX80" s="164" t="s">
        <v>109</v>
      </c>
      <c r="HY80" s="164" t="s">
        <v>106</v>
      </c>
      <c r="HZ80" s="164" t="s">
        <v>797</v>
      </c>
      <c r="IA80" s="164" t="s">
        <v>129</v>
      </c>
      <c r="IB80" s="164" t="s">
        <v>793</v>
      </c>
      <c r="IC80" s="164" t="s">
        <v>193</v>
      </c>
      <c r="ID80" s="164" t="s">
        <v>193</v>
      </c>
      <c r="IE80" s="164" t="s">
        <v>193</v>
      </c>
      <c r="IF80" s="164" t="s">
        <v>193</v>
      </c>
      <c r="IG80" s="164" t="s">
        <v>193</v>
      </c>
      <c r="IH80" s="164" t="s">
        <v>193</v>
      </c>
      <c r="II80" s="164" t="s">
        <v>193</v>
      </c>
      <c r="IJ80" s="164" t="s">
        <v>193</v>
      </c>
      <c r="IK80" s="164" t="s">
        <v>193</v>
      </c>
      <c r="IL80" s="164" t="s">
        <v>193</v>
      </c>
      <c r="IM80" s="164" t="s">
        <v>193</v>
      </c>
      <c r="IN80" s="164" t="s">
        <v>193</v>
      </c>
      <c r="IO80" s="164" t="s">
        <v>193</v>
      </c>
      <c r="IP80" s="164" t="s">
        <v>193</v>
      </c>
      <c r="IQ80" s="164" t="s">
        <v>193</v>
      </c>
      <c r="IR80" s="164" t="s">
        <v>193</v>
      </c>
      <c r="IS80" s="164" t="s">
        <v>193</v>
      </c>
      <c r="IT80" s="164" t="s">
        <v>193</v>
      </c>
      <c r="IU80" s="164" t="s">
        <v>193</v>
      </c>
      <c r="IV80" s="164" t="s">
        <v>193</v>
      </c>
      <c r="IW80" s="164" t="s">
        <v>193</v>
      </c>
      <c r="IX80" s="164" t="s">
        <v>193</v>
      </c>
      <c r="IY80" s="164" t="s">
        <v>193</v>
      </c>
      <c r="IZ80" s="164" t="s">
        <v>193</v>
      </c>
      <c r="JA80" s="164" t="s">
        <v>193</v>
      </c>
      <c r="JB80" s="164" t="s">
        <v>193</v>
      </c>
      <c r="JC80" s="164" t="s">
        <v>193</v>
      </c>
      <c r="JD80" s="164" t="s">
        <v>193</v>
      </c>
      <c r="JE80" s="164" t="s">
        <v>193</v>
      </c>
      <c r="JF80" s="164" t="s">
        <v>193</v>
      </c>
      <c r="JG80" s="164" t="s">
        <v>193</v>
      </c>
      <c r="JH80" s="164" t="s">
        <v>193</v>
      </c>
      <c r="JI80" s="164" t="s">
        <v>193</v>
      </c>
      <c r="JJ80" s="164" t="s">
        <v>193</v>
      </c>
      <c r="JK80" s="164" t="s">
        <v>193</v>
      </c>
      <c r="JL80" s="164" t="s">
        <v>193</v>
      </c>
      <c r="JM80" s="164" t="s">
        <v>193</v>
      </c>
      <c r="JN80" s="164" t="s">
        <v>193</v>
      </c>
      <c r="JO80" s="164" t="s">
        <v>193</v>
      </c>
      <c r="JP80" s="164" t="s">
        <v>193</v>
      </c>
      <c r="JQ80" s="164" t="s">
        <v>193</v>
      </c>
      <c r="JR80" s="166"/>
      <c r="JS80" s="166"/>
      <c r="JT80" s="166"/>
      <c r="JU80" s="166"/>
      <c r="JV80" s="166"/>
      <c r="JW80" s="164" t="s">
        <v>3865</v>
      </c>
      <c r="JX80" s="164" t="s">
        <v>193</v>
      </c>
      <c r="JY80" s="164">
        <v>188101562</v>
      </c>
      <c r="JZ80" s="164" t="s">
        <v>3866</v>
      </c>
      <c r="KA80" s="164" t="s">
        <v>3867</v>
      </c>
      <c r="KB80" s="164" t="s">
        <v>193</v>
      </c>
      <c r="KC80" s="164" t="s">
        <v>705</v>
      </c>
      <c r="KD80" s="164" t="s">
        <v>706</v>
      </c>
      <c r="KE80" s="164" t="s">
        <v>621</v>
      </c>
      <c r="KF80" s="164" t="s">
        <v>193</v>
      </c>
      <c r="KG80" s="164">
        <v>79</v>
      </c>
    </row>
    <row r="81" spans="1:293" x14ac:dyDescent="0.25">
      <c r="A81" s="164" t="s">
        <v>3868</v>
      </c>
      <c r="B81" s="164" t="s">
        <v>3869</v>
      </c>
      <c r="C81" s="164" t="s">
        <v>3548</v>
      </c>
      <c r="D81" s="164" t="s">
        <v>193</v>
      </c>
      <c r="E81" s="166"/>
      <c r="F81" s="164" t="s">
        <v>193</v>
      </c>
      <c r="G81" s="164">
        <v>0</v>
      </c>
      <c r="H81" s="164" t="s">
        <v>3548</v>
      </c>
      <c r="I81" s="164" t="s">
        <v>171</v>
      </c>
      <c r="J81" s="164" t="s">
        <v>193</v>
      </c>
      <c r="K81" s="164" t="s">
        <v>172</v>
      </c>
      <c r="L81" s="164" t="s">
        <v>171</v>
      </c>
      <c r="M81" s="164" t="s">
        <v>171</v>
      </c>
      <c r="N81" s="164" t="s">
        <v>773</v>
      </c>
      <c r="O81" s="164" t="s">
        <v>193</v>
      </c>
      <c r="P81" s="164" t="s">
        <v>195</v>
      </c>
      <c r="Q81" s="164" t="s">
        <v>774</v>
      </c>
      <c r="R81" s="164" t="s">
        <v>774</v>
      </c>
      <c r="S81" s="164" t="s">
        <v>106</v>
      </c>
      <c r="T81" s="164" t="s">
        <v>173</v>
      </c>
      <c r="U81" s="164" t="s">
        <v>174</v>
      </c>
      <c r="V81" s="164" t="s">
        <v>173</v>
      </c>
      <c r="W81" s="164" t="s">
        <v>250</v>
      </c>
      <c r="X81" s="164" t="s">
        <v>249</v>
      </c>
      <c r="Y81" s="164" t="s">
        <v>250</v>
      </c>
      <c r="Z81" s="164" t="s">
        <v>779</v>
      </c>
      <c r="AA81" s="164" t="s">
        <v>193</v>
      </c>
      <c r="AB81" s="164" t="s">
        <v>778</v>
      </c>
      <c r="AC81" s="164" t="s">
        <v>779</v>
      </c>
      <c r="AD81" s="164" t="s">
        <v>779</v>
      </c>
      <c r="AE81" s="164" t="s">
        <v>782</v>
      </c>
      <c r="AF81" s="164" t="s">
        <v>193</v>
      </c>
      <c r="AG81" s="164" t="s">
        <v>781</v>
      </c>
      <c r="AH81" s="164" t="s">
        <v>782</v>
      </c>
      <c r="AI81" s="164" t="s">
        <v>782</v>
      </c>
      <c r="AJ81" s="164" t="s">
        <v>543</v>
      </c>
      <c r="AK81" s="164" t="s">
        <v>495</v>
      </c>
      <c r="AL81" s="164" t="s">
        <v>109</v>
      </c>
      <c r="AM81" s="164" t="s">
        <v>193</v>
      </c>
      <c r="AN81" s="164" t="s">
        <v>109</v>
      </c>
      <c r="AO81" s="164" t="s">
        <v>193</v>
      </c>
      <c r="AP81" s="164" t="s">
        <v>496</v>
      </c>
      <c r="AQ81" s="166"/>
      <c r="AR81" s="166"/>
      <c r="AS81" s="164" t="s">
        <v>497</v>
      </c>
      <c r="AT81" s="164" t="s">
        <v>193</v>
      </c>
      <c r="AU81" s="164" t="s">
        <v>718</v>
      </c>
      <c r="AV81" s="164">
        <v>1</v>
      </c>
      <c r="AW81" s="164">
        <v>1</v>
      </c>
      <c r="AX81" s="164">
        <v>0</v>
      </c>
      <c r="AY81" s="164" t="s">
        <v>110</v>
      </c>
      <c r="AZ81" s="164" t="s">
        <v>503</v>
      </c>
      <c r="BA81" s="164" t="s">
        <v>112</v>
      </c>
      <c r="BB81" s="164">
        <v>1</v>
      </c>
      <c r="BC81" s="164">
        <v>0</v>
      </c>
      <c r="BD81" s="164">
        <v>0</v>
      </c>
      <c r="BE81" s="164">
        <v>0</v>
      </c>
      <c r="BF81" s="164">
        <v>0</v>
      </c>
      <c r="BG81" s="164">
        <v>0</v>
      </c>
      <c r="BH81" s="164">
        <v>0</v>
      </c>
      <c r="BI81" s="164">
        <v>0</v>
      </c>
      <c r="BJ81" s="164">
        <v>0</v>
      </c>
      <c r="BK81" s="164">
        <v>0</v>
      </c>
      <c r="BL81" s="164" t="s">
        <v>193</v>
      </c>
      <c r="BM81" s="164" t="s">
        <v>113</v>
      </c>
      <c r="BN81" s="164" t="s">
        <v>498</v>
      </c>
      <c r="BO81" s="164" t="s">
        <v>505</v>
      </c>
      <c r="BP81" s="164">
        <v>1</v>
      </c>
      <c r="BQ81" s="164">
        <v>1</v>
      </c>
      <c r="BR81" s="164">
        <v>1</v>
      </c>
      <c r="BS81" s="164">
        <v>1</v>
      </c>
      <c r="BT81" s="164">
        <v>1</v>
      </c>
      <c r="BU81" s="164">
        <v>1</v>
      </c>
      <c r="BV81" s="164">
        <v>1</v>
      </c>
      <c r="BW81" s="164">
        <v>0</v>
      </c>
      <c r="BX81" s="164" t="s">
        <v>504</v>
      </c>
      <c r="BY81" s="164">
        <v>200</v>
      </c>
      <c r="BZ81" s="164">
        <v>100</v>
      </c>
      <c r="CA81" s="164" t="s">
        <v>132</v>
      </c>
      <c r="CB81" s="164">
        <v>320</v>
      </c>
      <c r="CC81" s="164">
        <v>123.07692307692299</v>
      </c>
      <c r="CD81" s="164" t="s">
        <v>109</v>
      </c>
      <c r="CE81" s="164">
        <v>240</v>
      </c>
      <c r="CF81" s="164">
        <v>104.347826086956</v>
      </c>
      <c r="CG81" s="164" t="s">
        <v>109</v>
      </c>
      <c r="CH81" s="164">
        <v>270</v>
      </c>
      <c r="CI81" s="164">
        <v>93.103448275861993</v>
      </c>
      <c r="CJ81" s="164" t="s">
        <v>132</v>
      </c>
      <c r="CK81" s="164">
        <v>600</v>
      </c>
      <c r="CL81" s="164">
        <v>250</v>
      </c>
      <c r="CM81" s="164" t="s">
        <v>114</v>
      </c>
      <c r="CN81" s="164">
        <v>600</v>
      </c>
      <c r="CO81" s="164">
        <v>250</v>
      </c>
      <c r="CP81" s="164" t="s">
        <v>132</v>
      </c>
      <c r="CQ81" s="164" t="s">
        <v>632</v>
      </c>
      <c r="CR81" s="164" t="s">
        <v>114</v>
      </c>
      <c r="CS81" s="164" t="s">
        <v>193</v>
      </c>
      <c r="CT81" s="164" t="s">
        <v>193</v>
      </c>
      <c r="CU81" s="164" t="s">
        <v>121</v>
      </c>
      <c r="CV81" s="164" t="s">
        <v>122</v>
      </c>
      <c r="CW81" s="164" t="s">
        <v>515</v>
      </c>
      <c r="CX81" s="164">
        <v>591</v>
      </c>
      <c r="CY81" s="164">
        <v>125</v>
      </c>
      <c r="CZ81" s="164">
        <v>800.54991539763103</v>
      </c>
      <c r="DA81" s="164">
        <v>800.54991539763103</v>
      </c>
      <c r="DB81" s="164" t="s">
        <v>132</v>
      </c>
      <c r="DC81" s="164" t="s">
        <v>109</v>
      </c>
      <c r="DD81" s="164" t="s">
        <v>3748</v>
      </c>
      <c r="DE81" s="164">
        <v>0</v>
      </c>
      <c r="DF81" s="164">
        <v>0</v>
      </c>
      <c r="DG81" s="164">
        <v>0</v>
      </c>
      <c r="DH81" s="164">
        <v>0</v>
      </c>
      <c r="DI81" s="164">
        <v>1</v>
      </c>
      <c r="DJ81" s="164">
        <v>1</v>
      </c>
      <c r="DK81" s="164">
        <v>0</v>
      </c>
      <c r="DL81" s="164">
        <v>0</v>
      </c>
      <c r="DM81" s="164">
        <v>0</v>
      </c>
      <c r="DN81" s="164">
        <v>0</v>
      </c>
      <c r="DO81" s="164">
        <v>0</v>
      </c>
      <c r="DP81" s="164">
        <v>0</v>
      </c>
      <c r="DQ81" s="164">
        <v>0</v>
      </c>
      <c r="DR81" s="164">
        <v>0</v>
      </c>
      <c r="DS81" s="164" t="s">
        <v>193</v>
      </c>
      <c r="DT81" s="164" t="s">
        <v>127</v>
      </c>
      <c r="DU81" s="164">
        <v>0</v>
      </c>
      <c r="DV81" s="164">
        <v>0</v>
      </c>
      <c r="DW81" s="164">
        <v>0</v>
      </c>
      <c r="DX81" s="164">
        <v>0</v>
      </c>
      <c r="DY81" s="164">
        <v>0</v>
      </c>
      <c r="DZ81" s="164">
        <v>0</v>
      </c>
      <c r="EA81" s="164">
        <v>1</v>
      </c>
      <c r="EB81" s="164">
        <v>0</v>
      </c>
      <c r="EC81" s="164" t="s">
        <v>132</v>
      </c>
      <c r="ED81" s="164" t="s">
        <v>132</v>
      </c>
      <c r="EE81" s="164" t="s">
        <v>109</v>
      </c>
      <c r="EF81" s="164" t="s">
        <v>106</v>
      </c>
      <c r="EG81" s="164" t="s">
        <v>797</v>
      </c>
      <c r="EH81" s="164" t="s">
        <v>129</v>
      </c>
      <c r="EI81" s="164" t="s">
        <v>793</v>
      </c>
      <c r="EJ81" s="164" t="s">
        <v>719</v>
      </c>
      <c r="EK81" s="164">
        <v>1</v>
      </c>
      <c r="EL81" s="164">
        <v>1</v>
      </c>
      <c r="EM81" s="164">
        <v>1</v>
      </c>
      <c r="EN81" s="164">
        <v>1</v>
      </c>
      <c r="EO81" s="164">
        <v>1</v>
      </c>
      <c r="EP81" s="164">
        <v>0</v>
      </c>
      <c r="EQ81" s="164">
        <v>1</v>
      </c>
      <c r="ER81" s="164">
        <v>1</v>
      </c>
      <c r="ES81" s="164">
        <v>0</v>
      </c>
      <c r="ET81" s="164" t="s">
        <v>109</v>
      </c>
      <c r="EU81" s="164">
        <v>30</v>
      </c>
      <c r="EV81" s="164">
        <v>30</v>
      </c>
      <c r="EW81" s="164" t="s">
        <v>193</v>
      </c>
      <c r="EX81" s="164" t="s">
        <v>193</v>
      </c>
      <c r="EY81" s="164" t="s">
        <v>193</v>
      </c>
      <c r="EZ81" s="164">
        <v>30</v>
      </c>
      <c r="FA81" s="164" t="s">
        <v>132</v>
      </c>
      <c r="FB81" s="164">
        <v>20</v>
      </c>
      <c r="FC81" s="164" t="s">
        <v>132</v>
      </c>
      <c r="FD81" s="164">
        <v>35</v>
      </c>
      <c r="FE81" s="164" t="s">
        <v>132</v>
      </c>
      <c r="FF81" s="164" t="s">
        <v>193</v>
      </c>
      <c r="FG81" s="164" t="s">
        <v>193</v>
      </c>
      <c r="FH81" s="164" t="s">
        <v>193</v>
      </c>
      <c r="FI81" s="164" t="s">
        <v>193</v>
      </c>
      <c r="FJ81" s="164" t="s">
        <v>193</v>
      </c>
      <c r="FK81" s="164" t="s">
        <v>193</v>
      </c>
      <c r="FL81" s="164" t="s">
        <v>193</v>
      </c>
      <c r="FM81" s="164" t="s">
        <v>193</v>
      </c>
      <c r="FN81" s="164" t="s">
        <v>193</v>
      </c>
      <c r="FO81" s="164" t="s">
        <v>193</v>
      </c>
      <c r="FP81" s="164" t="s">
        <v>193</v>
      </c>
      <c r="FQ81" s="164" t="s">
        <v>109</v>
      </c>
      <c r="FR81" s="164">
        <v>25</v>
      </c>
      <c r="FS81" s="164" t="s">
        <v>193</v>
      </c>
      <c r="FT81" s="164" t="s">
        <v>193</v>
      </c>
      <c r="FU81" s="164">
        <v>25</v>
      </c>
      <c r="FV81" s="164" t="s">
        <v>132</v>
      </c>
      <c r="FW81" s="164" t="s">
        <v>109</v>
      </c>
      <c r="FX81" s="164">
        <v>50</v>
      </c>
      <c r="FY81" s="164" t="s">
        <v>193</v>
      </c>
      <c r="FZ81" s="164" t="s">
        <v>193</v>
      </c>
      <c r="GA81" s="164">
        <v>50</v>
      </c>
      <c r="GB81" s="164" t="s">
        <v>132</v>
      </c>
      <c r="GC81" s="164" t="s">
        <v>109</v>
      </c>
      <c r="GD81" s="164">
        <v>75</v>
      </c>
      <c r="GE81" s="164" t="s">
        <v>193</v>
      </c>
      <c r="GF81" s="164" t="s">
        <v>193</v>
      </c>
      <c r="GG81" s="164" t="s">
        <v>193</v>
      </c>
      <c r="GH81" s="164">
        <v>75</v>
      </c>
      <c r="GI81" s="164" t="s">
        <v>132</v>
      </c>
      <c r="GJ81" s="164" t="s">
        <v>109</v>
      </c>
      <c r="GK81" s="164" t="s">
        <v>193</v>
      </c>
      <c r="GL81" s="164">
        <v>5</v>
      </c>
      <c r="GM81" s="164" t="s">
        <v>193</v>
      </c>
      <c r="GN81" s="164" t="s">
        <v>193</v>
      </c>
      <c r="GO81" s="164" t="s">
        <v>193</v>
      </c>
      <c r="GP81" s="164" t="s">
        <v>193</v>
      </c>
      <c r="GQ81" s="164" t="s">
        <v>193</v>
      </c>
      <c r="GR81" s="164" t="s">
        <v>193</v>
      </c>
      <c r="GS81" s="164" t="s">
        <v>132</v>
      </c>
      <c r="GT81" s="164" t="s">
        <v>156</v>
      </c>
      <c r="GU81" s="164">
        <v>5</v>
      </c>
      <c r="GV81" s="164" t="s">
        <v>109</v>
      </c>
      <c r="GW81" s="164" t="s">
        <v>3848</v>
      </c>
      <c r="GX81" s="164">
        <v>0</v>
      </c>
      <c r="GY81" s="164">
        <v>0</v>
      </c>
      <c r="GZ81" s="164">
        <v>0</v>
      </c>
      <c r="HA81" s="164">
        <v>1</v>
      </c>
      <c r="HB81" s="164">
        <v>1</v>
      </c>
      <c r="HC81" s="164">
        <v>0</v>
      </c>
      <c r="HD81" s="164">
        <v>0</v>
      </c>
      <c r="HE81" s="164">
        <v>0</v>
      </c>
      <c r="HF81" s="164">
        <v>0</v>
      </c>
      <c r="HG81" s="164">
        <v>0</v>
      </c>
      <c r="HH81" s="164">
        <v>0</v>
      </c>
      <c r="HI81" s="164">
        <v>0</v>
      </c>
      <c r="HJ81" s="164">
        <v>0</v>
      </c>
      <c r="HK81" s="164" t="s">
        <v>193</v>
      </c>
      <c r="HL81" s="164" t="s">
        <v>191</v>
      </c>
      <c r="HM81" s="164">
        <v>0</v>
      </c>
      <c r="HN81" s="164">
        <v>0</v>
      </c>
      <c r="HO81" s="164">
        <v>0</v>
      </c>
      <c r="HP81" s="164">
        <v>0</v>
      </c>
      <c r="HQ81" s="164">
        <v>1</v>
      </c>
      <c r="HR81" s="164">
        <v>0</v>
      </c>
      <c r="HS81" s="164">
        <v>0</v>
      </c>
      <c r="HT81" s="164">
        <v>0</v>
      </c>
      <c r="HU81" s="164">
        <v>0</v>
      </c>
      <c r="HV81" s="164" t="s">
        <v>132</v>
      </c>
      <c r="HW81" s="164" t="s">
        <v>132</v>
      </c>
      <c r="HX81" s="164" t="s">
        <v>109</v>
      </c>
      <c r="HY81" s="164" t="s">
        <v>106</v>
      </c>
      <c r="HZ81" s="164" t="s">
        <v>797</v>
      </c>
      <c r="IA81" s="164" t="s">
        <v>173</v>
      </c>
      <c r="IB81" s="164" t="s">
        <v>797</v>
      </c>
      <c r="IC81" s="164" t="s">
        <v>193</v>
      </c>
      <c r="ID81" s="164" t="s">
        <v>193</v>
      </c>
      <c r="IE81" s="164" t="s">
        <v>193</v>
      </c>
      <c r="IF81" s="164" t="s">
        <v>193</v>
      </c>
      <c r="IG81" s="164" t="s">
        <v>193</v>
      </c>
      <c r="IH81" s="164" t="s">
        <v>193</v>
      </c>
      <c r="II81" s="164" t="s">
        <v>193</v>
      </c>
      <c r="IJ81" s="164" t="s">
        <v>193</v>
      </c>
      <c r="IK81" s="164" t="s">
        <v>193</v>
      </c>
      <c r="IL81" s="164" t="s">
        <v>193</v>
      </c>
      <c r="IM81" s="164" t="s">
        <v>193</v>
      </c>
      <c r="IN81" s="164" t="s">
        <v>193</v>
      </c>
      <c r="IO81" s="164" t="s">
        <v>193</v>
      </c>
      <c r="IP81" s="164" t="s">
        <v>193</v>
      </c>
      <c r="IQ81" s="164" t="s">
        <v>193</v>
      </c>
      <c r="IR81" s="164" t="s">
        <v>193</v>
      </c>
      <c r="IS81" s="164" t="s">
        <v>193</v>
      </c>
      <c r="IT81" s="164" t="s">
        <v>193</v>
      </c>
      <c r="IU81" s="164" t="s">
        <v>193</v>
      </c>
      <c r="IV81" s="164" t="s">
        <v>193</v>
      </c>
      <c r="IW81" s="164" t="s">
        <v>193</v>
      </c>
      <c r="IX81" s="164" t="s">
        <v>193</v>
      </c>
      <c r="IY81" s="164" t="s">
        <v>193</v>
      </c>
      <c r="IZ81" s="164" t="s">
        <v>193</v>
      </c>
      <c r="JA81" s="164" t="s">
        <v>193</v>
      </c>
      <c r="JB81" s="164" t="s">
        <v>193</v>
      </c>
      <c r="JC81" s="164" t="s">
        <v>193</v>
      </c>
      <c r="JD81" s="164" t="s">
        <v>193</v>
      </c>
      <c r="JE81" s="164" t="s">
        <v>193</v>
      </c>
      <c r="JF81" s="164" t="s">
        <v>193</v>
      </c>
      <c r="JG81" s="164" t="s">
        <v>193</v>
      </c>
      <c r="JH81" s="164" t="s">
        <v>193</v>
      </c>
      <c r="JI81" s="164" t="s">
        <v>193</v>
      </c>
      <c r="JJ81" s="164" t="s">
        <v>193</v>
      </c>
      <c r="JK81" s="164" t="s">
        <v>193</v>
      </c>
      <c r="JL81" s="164" t="s">
        <v>193</v>
      </c>
      <c r="JM81" s="164" t="s">
        <v>193</v>
      </c>
      <c r="JN81" s="164" t="s">
        <v>193</v>
      </c>
      <c r="JO81" s="164" t="s">
        <v>193</v>
      </c>
      <c r="JP81" s="164" t="s">
        <v>193</v>
      </c>
      <c r="JQ81" s="164" t="s">
        <v>193</v>
      </c>
      <c r="JR81" s="166"/>
      <c r="JS81" s="166"/>
      <c r="JT81" s="166"/>
      <c r="JU81" s="166"/>
      <c r="JV81" s="166"/>
      <c r="JW81" s="164" t="s">
        <v>193</v>
      </c>
      <c r="JX81" s="164" t="s">
        <v>193</v>
      </c>
      <c r="JY81" s="164">
        <v>188101563</v>
      </c>
      <c r="JZ81" s="164" t="s">
        <v>3870</v>
      </c>
      <c r="KA81" s="164" t="s">
        <v>3871</v>
      </c>
      <c r="KB81" s="164" t="s">
        <v>193</v>
      </c>
      <c r="KC81" s="164" t="s">
        <v>705</v>
      </c>
      <c r="KD81" s="164" t="s">
        <v>706</v>
      </c>
      <c r="KE81" s="164" t="s">
        <v>621</v>
      </c>
      <c r="KF81" s="164" t="s">
        <v>193</v>
      </c>
      <c r="KG81" s="164">
        <v>80</v>
      </c>
    </row>
    <row r="82" spans="1:293" x14ac:dyDescent="0.25">
      <c r="A82" s="164" t="s">
        <v>3872</v>
      </c>
      <c r="B82" s="164" t="s">
        <v>3873</v>
      </c>
      <c r="C82" s="164" t="s">
        <v>3548</v>
      </c>
      <c r="D82" s="164" t="s">
        <v>193</v>
      </c>
      <c r="E82" s="166"/>
      <c r="F82" s="164" t="s">
        <v>193</v>
      </c>
      <c r="G82" s="164" t="s">
        <v>193</v>
      </c>
      <c r="H82" s="164" t="s">
        <v>3548</v>
      </c>
      <c r="I82" s="164" t="s">
        <v>171</v>
      </c>
      <c r="J82" s="164" t="s">
        <v>193</v>
      </c>
      <c r="K82" s="164" t="s">
        <v>172</v>
      </c>
      <c r="L82" s="164" t="s">
        <v>171</v>
      </c>
      <c r="M82" s="164" t="s">
        <v>171</v>
      </c>
      <c r="N82" s="164" t="s">
        <v>773</v>
      </c>
      <c r="O82" s="164" t="s">
        <v>193</v>
      </c>
      <c r="P82" s="164" t="s">
        <v>195</v>
      </c>
      <c r="Q82" s="164" t="s">
        <v>774</v>
      </c>
      <c r="R82" s="164" t="s">
        <v>774</v>
      </c>
      <c r="S82" s="164" t="s">
        <v>106</v>
      </c>
      <c r="T82" s="164" t="s">
        <v>173</v>
      </c>
      <c r="U82" s="164" t="s">
        <v>174</v>
      </c>
      <c r="V82" s="164" t="s">
        <v>173</v>
      </c>
      <c r="W82" s="164" t="s">
        <v>250</v>
      </c>
      <c r="X82" s="164" t="s">
        <v>249</v>
      </c>
      <c r="Y82" s="164" t="s">
        <v>250</v>
      </c>
      <c r="Z82" s="164" t="s">
        <v>779</v>
      </c>
      <c r="AA82" s="164" t="s">
        <v>193</v>
      </c>
      <c r="AB82" s="164" t="s">
        <v>778</v>
      </c>
      <c r="AC82" s="164" t="s">
        <v>779</v>
      </c>
      <c r="AD82" s="164" t="s">
        <v>779</v>
      </c>
      <c r="AE82" s="164" t="s">
        <v>782</v>
      </c>
      <c r="AF82" s="164" t="s">
        <v>193</v>
      </c>
      <c r="AG82" s="164" t="s">
        <v>781</v>
      </c>
      <c r="AH82" s="164" t="s">
        <v>782</v>
      </c>
      <c r="AI82" s="164" t="s">
        <v>782</v>
      </c>
      <c r="AJ82" s="164" t="s">
        <v>543</v>
      </c>
      <c r="AK82" s="164" t="s">
        <v>495</v>
      </c>
      <c r="AL82" s="164" t="s">
        <v>109</v>
      </c>
      <c r="AM82" s="164" t="s">
        <v>193</v>
      </c>
      <c r="AN82" s="164" t="s">
        <v>109</v>
      </c>
      <c r="AO82" s="164" t="s">
        <v>193</v>
      </c>
      <c r="AP82" s="164" t="s">
        <v>496</v>
      </c>
      <c r="AQ82" s="166"/>
      <c r="AR82" s="166"/>
      <c r="AS82" s="164" t="s">
        <v>502</v>
      </c>
      <c r="AT82" s="164" t="s">
        <v>193</v>
      </c>
      <c r="AU82" s="164" t="s">
        <v>718</v>
      </c>
      <c r="AV82" s="164">
        <v>1</v>
      </c>
      <c r="AW82" s="164">
        <v>1</v>
      </c>
      <c r="AX82" s="164">
        <v>0</v>
      </c>
      <c r="AY82" s="164" t="s">
        <v>110</v>
      </c>
      <c r="AZ82" s="164" t="s">
        <v>503</v>
      </c>
      <c r="BA82" s="164" t="s">
        <v>112</v>
      </c>
      <c r="BB82" s="164">
        <v>1</v>
      </c>
      <c r="BC82" s="164">
        <v>0</v>
      </c>
      <c r="BD82" s="164">
        <v>0</v>
      </c>
      <c r="BE82" s="164">
        <v>0</v>
      </c>
      <c r="BF82" s="164">
        <v>0</v>
      </c>
      <c r="BG82" s="164">
        <v>0</v>
      </c>
      <c r="BH82" s="164">
        <v>0</v>
      </c>
      <c r="BI82" s="164">
        <v>0</v>
      </c>
      <c r="BJ82" s="164">
        <v>0</v>
      </c>
      <c r="BK82" s="164">
        <v>0</v>
      </c>
      <c r="BL82" s="164" t="s">
        <v>193</v>
      </c>
      <c r="BM82" s="164" t="s">
        <v>113</v>
      </c>
      <c r="BN82" s="164" t="s">
        <v>498</v>
      </c>
      <c r="BO82" s="164" t="s">
        <v>817</v>
      </c>
      <c r="BP82" s="164">
        <v>1</v>
      </c>
      <c r="BQ82" s="164">
        <v>1</v>
      </c>
      <c r="BR82" s="164">
        <v>1</v>
      </c>
      <c r="BS82" s="164">
        <v>1</v>
      </c>
      <c r="BT82" s="164">
        <v>1</v>
      </c>
      <c r="BU82" s="164">
        <v>1</v>
      </c>
      <c r="BV82" s="164">
        <v>1</v>
      </c>
      <c r="BW82" s="164">
        <v>0</v>
      </c>
      <c r="BX82" s="164" t="s">
        <v>504</v>
      </c>
      <c r="BY82" s="164">
        <v>200</v>
      </c>
      <c r="BZ82" s="164">
        <v>100</v>
      </c>
      <c r="CA82" s="164" t="s">
        <v>132</v>
      </c>
      <c r="CB82" s="164">
        <v>300</v>
      </c>
      <c r="CC82" s="164">
        <v>115.384615384615</v>
      </c>
      <c r="CD82" s="164" t="s">
        <v>109</v>
      </c>
      <c r="CE82" s="164">
        <v>200</v>
      </c>
      <c r="CF82" s="164">
        <v>86.956521739130395</v>
      </c>
      <c r="CG82" s="164" t="s">
        <v>109</v>
      </c>
      <c r="CH82" s="164">
        <v>250</v>
      </c>
      <c r="CI82" s="164">
        <v>86.2068965517241</v>
      </c>
      <c r="CJ82" s="164" t="s">
        <v>132</v>
      </c>
      <c r="CK82" s="164">
        <v>500</v>
      </c>
      <c r="CL82" s="164">
        <v>208.333333333333</v>
      </c>
      <c r="CM82" s="164" t="s">
        <v>132</v>
      </c>
      <c r="CN82" s="164">
        <v>500</v>
      </c>
      <c r="CO82" s="164">
        <v>208.333333333333</v>
      </c>
      <c r="CP82" s="164" t="s">
        <v>132</v>
      </c>
      <c r="CQ82" s="164" t="s">
        <v>632</v>
      </c>
      <c r="CR82" s="164" t="s">
        <v>109</v>
      </c>
      <c r="CS82" s="164">
        <v>750</v>
      </c>
      <c r="CT82" s="164" t="s">
        <v>193</v>
      </c>
      <c r="CU82" s="164" t="s">
        <v>193</v>
      </c>
      <c r="CV82" s="164" t="s">
        <v>193</v>
      </c>
      <c r="CW82" s="164" t="s">
        <v>193</v>
      </c>
      <c r="CX82" s="164" t="s">
        <v>193</v>
      </c>
      <c r="CY82" s="164" t="s">
        <v>193</v>
      </c>
      <c r="CZ82" s="164" t="s">
        <v>156</v>
      </c>
      <c r="DA82" s="164">
        <v>750</v>
      </c>
      <c r="DB82" s="164" t="s">
        <v>132</v>
      </c>
      <c r="DC82" s="164" t="s">
        <v>114</v>
      </c>
      <c r="DD82" s="164" t="s">
        <v>193</v>
      </c>
      <c r="DE82" s="164" t="s">
        <v>193</v>
      </c>
      <c r="DF82" s="164" t="s">
        <v>193</v>
      </c>
      <c r="DG82" s="164" t="s">
        <v>193</v>
      </c>
      <c r="DH82" s="164" t="s">
        <v>193</v>
      </c>
      <c r="DI82" s="164" t="s">
        <v>193</v>
      </c>
      <c r="DJ82" s="164" t="s">
        <v>193</v>
      </c>
      <c r="DK82" s="164" t="s">
        <v>193</v>
      </c>
      <c r="DL82" s="164" t="s">
        <v>193</v>
      </c>
      <c r="DM82" s="164" t="s">
        <v>193</v>
      </c>
      <c r="DN82" s="164" t="s">
        <v>193</v>
      </c>
      <c r="DO82" s="164" t="s">
        <v>193</v>
      </c>
      <c r="DP82" s="164" t="s">
        <v>193</v>
      </c>
      <c r="DQ82" s="164" t="s">
        <v>193</v>
      </c>
      <c r="DR82" s="164" t="s">
        <v>193</v>
      </c>
      <c r="DS82" s="164" t="s">
        <v>193</v>
      </c>
      <c r="DT82" s="164" t="s">
        <v>193</v>
      </c>
      <c r="DU82" s="164" t="s">
        <v>193</v>
      </c>
      <c r="DV82" s="164" t="s">
        <v>193</v>
      </c>
      <c r="DW82" s="164" t="s">
        <v>193</v>
      </c>
      <c r="DX82" s="164" t="s">
        <v>193</v>
      </c>
      <c r="DY82" s="164" t="s">
        <v>193</v>
      </c>
      <c r="DZ82" s="164" t="s">
        <v>193</v>
      </c>
      <c r="EA82" s="164" t="s">
        <v>193</v>
      </c>
      <c r="EB82" s="164" t="s">
        <v>193</v>
      </c>
      <c r="EC82" s="164" t="s">
        <v>132</v>
      </c>
      <c r="ED82" s="164" t="s">
        <v>114</v>
      </c>
      <c r="EE82" s="164" t="s">
        <v>109</v>
      </c>
      <c r="EF82" s="164" t="s">
        <v>106</v>
      </c>
      <c r="EG82" s="164" t="s">
        <v>797</v>
      </c>
      <c r="EH82" s="164" t="s">
        <v>129</v>
      </c>
      <c r="EI82" s="164" t="s">
        <v>793</v>
      </c>
      <c r="EJ82" s="164" t="s">
        <v>3874</v>
      </c>
      <c r="EK82" s="164">
        <v>1</v>
      </c>
      <c r="EL82" s="164">
        <v>0</v>
      </c>
      <c r="EM82" s="164">
        <v>1</v>
      </c>
      <c r="EN82" s="164">
        <v>0</v>
      </c>
      <c r="EO82" s="164">
        <v>0</v>
      </c>
      <c r="EP82" s="164">
        <v>0</v>
      </c>
      <c r="EQ82" s="164">
        <v>1</v>
      </c>
      <c r="ER82" s="164">
        <v>1</v>
      </c>
      <c r="ES82" s="164">
        <v>0</v>
      </c>
      <c r="ET82" s="164" t="s">
        <v>109</v>
      </c>
      <c r="EU82" s="164">
        <v>35</v>
      </c>
      <c r="EV82" s="164">
        <v>35</v>
      </c>
      <c r="EW82" s="164" t="s">
        <v>193</v>
      </c>
      <c r="EX82" s="164" t="s">
        <v>193</v>
      </c>
      <c r="EY82" s="164" t="s">
        <v>193</v>
      </c>
      <c r="EZ82" s="164">
        <v>35</v>
      </c>
      <c r="FA82" s="164" t="s">
        <v>132</v>
      </c>
      <c r="FB82" s="164" t="s">
        <v>193</v>
      </c>
      <c r="FC82" s="164" t="s">
        <v>193</v>
      </c>
      <c r="FD82" s="164" t="s">
        <v>193</v>
      </c>
      <c r="FE82" s="164" t="s">
        <v>193</v>
      </c>
      <c r="FF82" s="164" t="s">
        <v>193</v>
      </c>
      <c r="FG82" s="164" t="s">
        <v>193</v>
      </c>
      <c r="FH82" s="164" t="s">
        <v>193</v>
      </c>
      <c r="FI82" s="164" t="s">
        <v>193</v>
      </c>
      <c r="FJ82" s="164" t="s">
        <v>193</v>
      </c>
      <c r="FK82" s="164" t="s">
        <v>193</v>
      </c>
      <c r="FL82" s="164" t="s">
        <v>193</v>
      </c>
      <c r="FM82" s="164" t="s">
        <v>193</v>
      </c>
      <c r="FN82" s="164" t="s">
        <v>193</v>
      </c>
      <c r="FO82" s="164" t="s">
        <v>193</v>
      </c>
      <c r="FP82" s="164" t="s">
        <v>193</v>
      </c>
      <c r="FQ82" s="164" t="s">
        <v>109</v>
      </c>
      <c r="FR82" s="164">
        <v>25</v>
      </c>
      <c r="FS82" s="164" t="s">
        <v>193</v>
      </c>
      <c r="FT82" s="164" t="s">
        <v>193</v>
      </c>
      <c r="FU82" s="164">
        <v>25</v>
      </c>
      <c r="FV82" s="164" t="s">
        <v>109</v>
      </c>
      <c r="FW82" s="164" t="s">
        <v>109</v>
      </c>
      <c r="FX82" s="164">
        <v>125</v>
      </c>
      <c r="FY82" s="164" t="s">
        <v>193</v>
      </c>
      <c r="FZ82" s="164" t="s">
        <v>193</v>
      </c>
      <c r="GA82" s="164">
        <v>125</v>
      </c>
      <c r="GB82" s="164" t="s">
        <v>132</v>
      </c>
      <c r="GC82" s="164" t="s">
        <v>193</v>
      </c>
      <c r="GD82" s="164" t="s">
        <v>193</v>
      </c>
      <c r="GE82" s="164" t="s">
        <v>193</v>
      </c>
      <c r="GF82" s="164" t="s">
        <v>193</v>
      </c>
      <c r="GG82" s="164" t="s">
        <v>193</v>
      </c>
      <c r="GH82" s="164" t="s">
        <v>193</v>
      </c>
      <c r="GI82" s="164" t="s">
        <v>193</v>
      </c>
      <c r="GJ82" s="164" t="s">
        <v>109</v>
      </c>
      <c r="GK82" s="164" t="s">
        <v>193</v>
      </c>
      <c r="GL82" s="164">
        <v>5</v>
      </c>
      <c r="GM82" s="164" t="s">
        <v>193</v>
      </c>
      <c r="GN82" s="164" t="s">
        <v>193</v>
      </c>
      <c r="GO82" s="164" t="s">
        <v>193</v>
      </c>
      <c r="GP82" s="164" t="s">
        <v>193</v>
      </c>
      <c r="GQ82" s="164" t="s">
        <v>193</v>
      </c>
      <c r="GR82" s="164" t="s">
        <v>193</v>
      </c>
      <c r="GS82" s="164" t="s">
        <v>132</v>
      </c>
      <c r="GT82" s="164" t="s">
        <v>156</v>
      </c>
      <c r="GU82" s="164">
        <v>5</v>
      </c>
      <c r="GV82" s="164" t="s">
        <v>114</v>
      </c>
      <c r="GW82" s="164" t="s">
        <v>193</v>
      </c>
      <c r="GX82" s="164" t="s">
        <v>193</v>
      </c>
      <c r="GY82" s="164" t="s">
        <v>193</v>
      </c>
      <c r="GZ82" s="164" t="s">
        <v>193</v>
      </c>
      <c r="HA82" s="164" t="s">
        <v>193</v>
      </c>
      <c r="HB82" s="164" t="s">
        <v>193</v>
      </c>
      <c r="HC82" s="164" t="s">
        <v>193</v>
      </c>
      <c r="HD82" s="164" t="s">
        <v>193</v>
      </c>
      <c r="HE82" s="164" t="s">
        <v>193</v>
      </c>
      <c r="HF82" s="164" t="s">
        <v>193</v>
      </c>
      <c r="HG82" s="164" t="s">
        <v>193</v>
      </c>
      <c r="HH82" s="164" t="s">
        <v>193</v>
      </c>
      <c r="HI82" s="164" t="s">
        <v>193</v>
      </c>
      <c r="HJ82" s="164" t="s">
        <v>193</v>
      </c>
      <c r="HK82" s="164" t="s">
        <v>193</v>
      </c>
      <c r="HL82" s="164" t="s">
        <v>193</v>
      </c>
      <c r="HM82" s="164" t="s">
        <v>193</v>
      </c>
      <c r="HN82" s="164" t="s">
        <v>193</v>
      </c>
      <c r="HO82" s="164" t="s">
        <v>193</v>
      </c>
      <c r="HP82" s="164" t="s">
        <v>193</v>
      </c>
      <c r="HQ82" s="164" t="s">
        <v>193</v>
      </c>
      <c r="HR82" s="164" t="s">
        <v>193</v>
      </c>
      <c r="HS82" s="164" t="s">
        <v>193</v>
      </c>
      <c r="HT82" s="164" t="s">
        <v>193</v>
      </c>
      <c r="HU82" s="164" t="s">
        <v>193</v>
      </c>
      <c r="HV82" s="164" t="s">
        <v>132</v>
      </c>
      <c r="HW82" s="164" t="s">
        <v>114</v>
      </c>
      <c r="HX82" s="164" t="s">
        <v>109</v>
      </c>
      <c r="HY82" s="164" t="s">
        <v>106</v>
      </c>
      <c r="HZ82" s="164" t="s">
        <v>797</v>
      </c>
      <c r="IA82" s="164" t="s">
        <v>129</v>
      </c>
      <c r="IB82" s="164" t="s">
        <v>793</v>
      </c>
      <c r="IC82" s="164" t="s">
        <v>193</v>
      </c>
      <c r="ID82" s="164" t="s">
        <v>193</v>
      </c>
      <c r="IE82" s="164" t="s">
        <v>193</v>
      </c>
      <c r="IF82" s="164" t="s">
        <v>193</v>
      </c>
      <c r="IG82" s="164" t="s">
        <v>193</v>
      </c>
      <c r="IH82" s="164" t="s">
        <v>193</v>
      </c>
      <c r="II82" s="164" t="s">
        <v>193</v>
      </c>
      <c r="IJ82" s="164" t="s">
        <v>193</v>
      </c>
      <c r="IK82" s="164" t="s">
        <v>193</v>
      </c>
      <c r="IL82" s="164" t="s">
        <v>193</v>
      </c>
      <c r="IM82" s="164" t="s">
        <v>193</v>
      </c>
      <c r="IN82" s="164" t="s">
        <v>193</v>
      </c>
      <c r="IO82" s="164" t="s">
        <v>193</v>
      </c>
      <c r="IP82" s="164" t="s">
        <v>193</v>
      </c>
      <c r="IQ82" s="164" t="s">
        <v>193</v>
      </c>
      <c r="IR82" s="164" t="s">
        <v>193</v>
      </c>
      <c r="IS82" s="164" t="s">
        <v>193</v>
      </c>
      <c r="IT82" s="164" t="s">
        <v>193</v>
      </c>
      <c r="IU82" s="164" t="s">
        <v>193</v>
      </c>
      <c r="IV82" s="164" t="s">
        <v>193</v>
      </c>
      <c r="IW82" s="164" t="s">
        <v>193</v>
      </c>
      <c r="IX82" s="164" t="s">
        <v>193</v>
      </c>
      <c r="IY82" s="164" t="s">
        <v>193</v>
      </c>
      <c r="IZ82" s="164" t="s">
        <v>193</v>
      </c>
      <c r="JA82" s="164" t="s">
        <v>193</v>
      </c>
      <c r="JB82" s="164" t="s">
        <v>193</v>
      </c>
      <c r="JC82" s="164" t="s">
        <v>193</v>
      </c>
      <c r="JD82" s="164" t="s">
        <v>193</v>
      </c>
      <c r="JE82" s="164" t="s">
        <v>193</v>
      </c>
      <c r="JF82" s="164" t="s">
        <v>193</v>
      </c>
      <c r="JG82" s="164" t="s">
        <v>193</v>
      </c>
      <c r="JH82" s="164" t="s">
        <v>193</v>
      </c>
      <c r="JI82" s="164" t="s">
        <v>193</v>
      </c>
      <c r="JJ82" s="164" t="s">
        <v>193</v>
      </c>
      <c r="JK82" s="164" t="s">
        <v>193</v>
      </c>
      <c r="JL82" s="164" t="s">
        <v>193</v>
      </c>
      <c r="JM82" s="164" t="s">
        <v>193</v>
      </c>
      <c r="JN82" s="164" t="s">
        <v>193</v>
      </c>
      <c r="JO82" s="164" t="s">
        <v>193</v>
      </c>
      <c r="JP82" s="164" t="s">
        <v>193</v>
      </c>
      <c r="JQ82" s="164" t="s">
        <v>193</v>
      </c>
      <c r="JR82" s="166"/>
      <c r="JS82" s="166"/>
      <c r="JT82" s="166"/>
      <c r="JU82" s="166"/>
      <c r="JV82" s="166"/>
      <c r="JW82" s="164" t="s">
        <v>193</v>
      </c>
      <c r="JX82" s="164" t="s">
        <v>193</v>
      </c>
      <c r="JY82" s="164">
        <v>188101564</v>
      </c>
      <c r="JZ82" s="164" t="s">
        <v>3875</v>
      </c>
      <c r="KA82" s="164" t="s">
        <v>3876</v>
      </c>
      <c r="KB82" s="164" t="s">
        <v>193</v>
      </c>
      <c r="KC82" s="164" t="s">
        <v>705</v>
      </c>
      <c r="KD82" s="164" t="s">
        <v>706</v>
      </c>
      <c r="KE82" s="164" t="s">
        <v>621</v>
      </c>
      <c r="KF82" s="164" t="s">
        <v>193</v>
      </c>
      <c r="KG82" s="164">
        <v>81</v>
      </c>
    </row>
    <row r="83" spans="1:293" x14ac:dyDescent="0.25">
      <c r="A83" s="164" t="s">
        <v>3877</v>
      </c>
      <c r="B83" s="164" t="s">
        <v>3878</v>
      </c>
      <c r="C83" s="164" t="s">
        <v>3548</v>
      </c>
      <c r="D83" s="164" t="s">
        <v>193</v>
      </c>
      <c r="E83" s="166"/>
      <c r="F83" s="164" t="s">
        <v>193</v>
      </c>
      <c r="G83" s="164">
        <v>0</v>
      </c>
      <c r="H83" s="164" t="s">
        <v>3548</v>
      </c>
      <c r="I83" s="164" t="s">
        <v>171</v>
      </c>
      <c r="J83" s="164" t="s">
        <v>193</v>
      </c>
      <c r="K83" s="164" t="s">
        <v>172</v>
      </c>
      <c r="L83" s="164" t="s">
        <v>171</v>
      </c>
      <c r="M83" s="164" t="s">
        <v>171</v>
      </c>
      <c r="N83" s="164" t="s">
        <v>773</v>
      </c>
      <c r="O83" s="164" t="s">
        <v>193</v>
      </c>
      <c r="P83" s="164" t="s">
        <v>195</v>
      </c>
      <c r="Q83" s="164" t="s">
        <v>774</v>
      </c>
      <c r="R83" s="164" t="s">
        <v>774</v>
      </c>
      <c r="S83" s="164" t="s">
        <v>106</v>
      </c>
      <c r="T83" s="164" t="s">
        <v>173</v>
      </c>
      <c r="U83" s="164" t="s">
        <v>174</v>
      </c>
      <c r="V83" s="164" t="s">
        <v>173</v>
      </c>
      <c r="W83" s="164" t="s">
        <v>250</v>
      </c>
      <c r="X83" s="164" t="s">
        <v>249</v>
      </c>
      <c r="Y83" s="164" t="s">
        <v>250</v>
      </c>
      <c r="Z83" s="164" t="s">
        <v>779</v>
      </c>
      <c r="AA83" s="164" t="s">
        <v>193</v>
      </c>
      <c r="AB83" s="164" t="s">
        <v>778</v>
      </c>
      <c r="AC83" s="164" t="s">
        <v>779</v>
      </c>
      <c r="AD83" s="164" t="s">
        <v>779</v>
      </c>
      <c r="AE83" s="164" t="s">
        <v>782</v>
      </c>
      <c r="AF83" s="164" t="s">
        <v>193</v>
      </c>
      <c r="AG83" s="164" t="s">
        <v>781</v>
      </c>
      <c r="AH83" s="164" t="s">
        <v>782</v>
      </c>
      <c r="AI83" s="164" t="s">
        <v>782</v>
      </c>
      <c r="AJ83" s="164" t="s">
        <v>543</v>
      </c>
      <c r="AK83" s="164" t="s">
        <v>511</v>
      </c>
      <c r="AL83" s="164" t="s">
        <v>109</v>
      </c>
      <c r="AM83" s="164" t="s">
        <v>193</v>
      </c>
      <c r="AN83" s="164" t="s">
        <v>109</v>
      </c>
      <c r="AO83" s="164" t="s">
        <v>193</v>
      </c>
      <c r="AP83" s="164" t="s">
        <v>496</v>
      </c>
      <c r="AQ83" s="166"/>
      <c r="AR83" s="166"/>
      <c r="AS83" s="164" t="s">
        <v>193</v>
      </c>
      <c r="AT83" s="164" t="s">
        <v>193</v>
      </c>
      <c r="AU83" s="164" t="s">
        <v>193</v>
      </c>
      <c r="AV83" s="164" t="s">
        <v>193</v>
      </c>
      <c r="AW83" s="164" t="s">
        <v>193</v>
      </c>
      <c r="AX83" s="164" t="s">
        <v>193</v>
      </c>
      <c r="AY83" s="164" t="s">
        <v>193</v>
      </c>
      <c r="AZ83" s="164" t="s">
        <v>193</v>
      </c>
      <c r="BA83" s="164" t="s">
        <v>193</v>
      </c>
      <c r="BB83" s="164" t="s">
        <v>193</v>
      </c>
      <c r="BC83" s="164" t="s">
        <v>193</v>
      </c>
      <c r="BD83" s="164" t="s">
        <v>193</v>
      </c>
      <c r="BE83" s="164" t="s">
        <v>193</v>
      </c>
      <c r="BF83" s="164" t="s">
        <v>193</v>
      </c>
      <c r="BG83" s="164" t="s">
        <v>193</v>
      </c>
      <c r="BH83" s="164" t="s">
        <v>193</v>
      </c>
      <c r="BI83" s="164" t="s">
        <v>193</v>
      </c>
      <c r="BJ83" s="164" t="s">
        <v>193</v>
      </c>
      <c r="BK83" s="164" t="s">
        <v>193</v>
      </c>
      <c r="BL83" s="164" t="s">
        <v>193</v>
      </c>
      <c r="BM83" s="164" t="s">
        <v>193</v>
      </c>
      <c r="BN83" s="164" t="s">
        <v>193</v>
      </c>
      <c r="BO83" s="164" t="s">
        <v>193</v>
      </c>
      <c r="BP83" s="164" t="s">
        <v>193</v>
      </c>
      <c r="BQ83" s="164" t="s">
        <v>193</v>
      </c>
      <c r="BR83" s="164" t="s">
        <v>193</v>
      </c>
      <c r="BS83" s="164" t="s">
        <v>193</v>
      </c>
      <c r="BT83" s="164" t="s">
        <v>193</v>
      </c>
      <c r="BU83" s="164" t="s">
        <v>193</v>
      </c>
      <c r="BV83" s="164" t="s">
        <v>193</v>
      </c>
      <c r="BW83" s="164" t="s">
        <v>193</v>
      </c>
      <c r="BX83" s="164" t="s">
        <v>193</v>
      </c>
      <c r="BY83" s="164" t="s">
        <v>193</v>
      </c>
      <c r="BZ83" s="164" t="s">
        <v>193</v>
      </c>
      <c r="CA83" s="164" t="s">
        <v>193</v>
      </c>
      <c r="CB83" s="164" t="s">
        <v>193</v>
      </c>
      <c r="CC83" s="164" t="s">
        <v>193</v>
      </c>
      <c r="CD83" s="164" t="s">
        <v>193</v>
      </c>
      <c r="CE83" s="164" t="s">
        <v>193</v>
      </c>
      <c r="CF83" s="164" t="s">
        <v>193</v>
      </c>
      <c r="CG83" s="164" t="s">
        <v>193</v>
      </c>
      <c r="CH83" s="164" t="s">
        <v>193</v>
      </c>
      <c r="CI83" s="164" t="s">
        <v>193</v>
      </c>
      <c r="CJ83" s="164" t="s">
        <v>193</v>
      </c>
      <c r="CK83" s="164" t="s">
        <v>193</v>
      </c>
      <c r="CL83" s="164" t="s">
        <v>193</v>
      </c>
      <c r="CM83" s="164" t="s">
        <v>193</v>
      </c>
      <c r="CN83" s="164" t="s">
        <v>193</v>
      </c>
      <c r="CO83" s="164" t="s">
        <v>193</v>
      </c>
      <c r="CP83" s="164" t="s">
        <v>193</v>
      </c>
      <c r="CQ83" s="164" t="s">
        <v>193</v>
      </c>
      <c r="CR83" s="164" t="s">
        <v>193</v>
      </c>
      <c r="CS83" s="164" t="s">
        <v>193</v>
      </c>
      <c r="CT83" s="164" t="s">
        <v>193</v>
      </c>
      <c r="CU83" s="164" t="s">
        <v>193</v>
      </c>
      <c r="CV83" s="164" t="s">
        <v>193</v>
      </c>
      <c r="CW83" s="164" t="s">
        <v>193</v>
      </c>
      <c r="CX83" s="164" t="s">
        <v>193</v>
      </c>
      <c r="CY83" s="164" t="s">
        <v>193</v>
      </c>
      <c r="CZ83" s="164" t="s">
        <v>193</v>
      </c>
      <c r="DA83" s="164" t="s">
        <v>193</v>
      </c>
      <c r="DB83" s="164" t="s">
        <v>193</v>
      </c>
      <c r="DC83" s="164" t="s">
        <v>193</v>
      </c>
      <c r="DD83" s="164" t="s">
        <v>193</v>
      </c>
      <c r="DE83" s="164" t="s">
        <v>193</v>
      </c>
      <c r="DF83" s="164" t="s">
        <v>193</v>
      </c>
      <c r="DG83" s="164" t="s">
        <v>193</v>
      </c>
      <c r="DH83" s="164" t="s">
        <v>193</v>
      </c>
      <c r="DI83" s="164" t="s">
        <v>193</v>
      </c>
      <c r="DJ83" s="164" t="s">
        <v>193</v>
      </c>
      <c r="DK83" s="164" t="s">
        <v>193</v>
      </c>
      <c r="DL83" s="164" t="s">
        <v>193</v>
      </c>
      <c r="DM83" s="164" t="s">
        <v>193</v>
      </c>
      <c r="DN83" s="164" t="s">
        <v>193</v>
      </c>
      <c r="DO83" s="164" t="s">
        <v>193</v>
      </c>
      <c r="DP83" s="164" t="s">
        <v>193</v>
      </c>
      <c r="DQ83" s="164" t="s">
        <v>193</v>
      </c>
      <c r="DR83" s="164" t="s">
        <v>193</v>
      </c>
      <c r="DS83" s="164" t="s">
        <v>193</v>
      </c>
      <c r="DT83" s="164" t="s">
        <v>193</v>
      </c>
      <c r="DU83" s="164" t="s">
        <v>193</v>
      </c>
      <c r="DV83" s="164" t="s">
        <v>193</v>
      </c>
      <c r="DW83" s="164" t="s">
        <v>193</v>
      </c>
      <c r="DX83" s="164" t="s">
        <v>193</v>
      </c>
      <c r="DY83" s="164" t="s">
        <v>193</v>
      </c>
      <c r="DZ83" s="164" t="s">
        <v>193</v>
      </c>
      <c r="EA83" s="164" t="s">
        <v>193</v>
      </c>
      <c r="EB83" s="164" t="s">
        <v>193</v>
      </c>
      <c r="EC83" s="164" t="s">
        <v>193</v>
      </c>
      <c r="ED83" s="164" t="s">
        <v>193</v>
      </c>
      <c r="EE83" s="164" t="s">
        <v>193</v>
      </c>
      <c r="EF83" s="164" t="s">
        <v>193</v>
      </c>
      <c r="EG83" s="164" t="s">
        <v>193</v>
      </c>
      <c r="EH83" s="164" t="s">
        <v>193</v>
      </c>
      <c r="EI83" s="164" t="s">
        <v>193</v>
      </c>
      <c r="EJ83" s="164" t="s">
        <v>193</v>
      </c>
      <c r="EK83" s="164" t="s">
        <v>193</v>
      </c>
      <c r="EL83" s="164" t="s">
        <v>193</v>
      </c>
      <c r="EM83" s="164" t="s">
        <v>193</v>
      </c>
      <c r="EN83" s="164" t="s">
        <v>193</v>
      </c>
      <c r="EO83" s="164" t="s">
        <v>193</v>
      </c>
      <c r="EP83" s="164" t="s">
        <v>193</v>
      </c>
      <c r="EQ83" s="164" t="s">
        <v>193</v>
      </c>
      <c r="ER83" s="164" t="s">
        <v>193</v>
      </c>
      <c r="ES83" s="164" t="s">
        <v>193</v>
      </c>
      <c r="ET83" s="164" t="s">
        <v>193</v>
      </c>
      <c r="EU83" s="164" t="s">
        <v>193</v>
      </c>
      <c r="EV83" s="164" t="s">
        <v>193</v>
      </c>
      <c r="EW83" s="164" t="s">
        <v>193</v>
      </c>
      <c r="EX83" s="164" t="s">
        <v>193</v>
      </c>
      <c r="EY83" s="164" t="s">
        <v>193</v>
      </c>
      <c r="EZ83" s="164" t="s">
        <v>193</v>
      </c>
      <c r="FA83" s="164" t="s">
        <v>193</v>
      </c>
      <c r="FB83" s="164" t="s">
        <v>193</v>
      </c>
      <c r="FC83" s="164" t="s">
        <v>193</v>
      </c>
      <c r="FD83" s="164" t="s">
        <v>193</v>
      </c>
      <c r="FE83" s="164" t="s">
        <v>193</v>
      </c>
      <c r="FF83" s="164" t="s">
        <v>193</v>
      </c>
      <c r="FG83" s="164" t="s">
        <v>193</v>
      </c>
      <c r="FH83" s="164" t="s">
        <v>193</v>
      </c>
      <c r="FI83" s="164" t="s">
        <v>193</v>
      </c>
      <c r="FJ83" s="164" t="s">
        <v>193</v>
      </c>
      <c r="FK83" s="164" t="s">
        <v>193</v>
      </c>
      <c r="FL83" s="164" t="s">
        <v>193</v>
      </c>
      <c r="FM83" s="164" t="s">
        <v>193</v>
      </c>
      <c r="FN83" s="164" t="s">
        <v>193</v>
      </c>
      <c r="FO83" s="164" t="s">
        <v>193</v>
      </c>
      <c r="FP83" s="164" t="s">
        <v>193</v>
      </c>
      <c r="FQ83" s="164" t="s">
        <v>193</v>
      </c>
      <c r="FR83" s="164" t="s">
        <v>193</v>
      </c>
      <c r="FS83" s="164" t="s">
        <v>193</v>
      </c>
      <c r="FT83" s="164" t="s">
        <v>193</v>
      </c>
      <c r="FU83" s="164" t="s">
        <v>193</v>
      </c>
      <c r="FV83" s="164" t="s">
        <v>193</v>
      </c>
      <c r="FW83" s="164" t="s">
        <v>193</v>
      </c>
      <c r="FX83" s="164" t="s">
        <v>193</v>
      </c>
      <c r="FY83" s="164" t="s">
        <v>193</v>
      </c>
      <c r="FZ83" s="164" t="s">
        <v>193</v>
      </c>
      <c r="GA83" s="164" t="s">
        <v>193</v>
      </c>
      <c r="GB83" s="164" t="s">
        <v>193</v>
      </c>
      <c r="GC83" s="164" t="s">
        <v>193</v>
      </c>
      <c r="GD83" s="164" t="s">
        <v>193</v>
      </c>
      <c r="GE83" s="164" t="s">
        <v>193</v>
      </c>
      <c r="GF83" s="164" t="s">
        <v>193</v>
      </c>
      <c r="GG83" s="164" t="s">
        <v>193</v>
      </c>
      <c r="GH83" s="164" t="s">
        <v>193</v>
      </c>
      <c r="GI83" s="164" t="s">
        <v>193</v>
      </c>
      <c r="GJ83" s="164" t="s">
        <v>193</v>
      </c>
      <c r="GK83" s="164" t="s">
        <v>193</v>
      </c>
      <c r="GL83" s="164" t="s">
        <v>193</v>
      </c>
      <c r="GM83" s="164" t="s">
        <v>193</v>
      </c>
      <c r="GN83" s="164" t="s">
        <v>193</v>
      </c>
      <c r="GO83" s="164" t="s">
        <v>193</v>
      </c>
      <c r="GP83" s="164" t="s">
        <v>193</v>
      </c>
      <c r="GQ83" s="164" t="s">
        <v>193</v>
      </c>
      <c r="GR83" s="164" t="s">
        <v>193</v>
      </c>
      <c r="GS83" s="164" t="s">
        <v>193</v>
      </c>
      <c r="GT83" s="164" t="s">
        <v>193</v>
      </c>
      <c r="GU83" s="164" t="s">
        <v>193</v>
      </c>
      <c r="GV83" s="164" t="s">
        <v>193</v>
      </c>
      <c r="GW83" s="164" t="s">
        <v>193</v>
      </c>
      <c r="GX83" s="164" t="s">
        <v>193</v>
      </c>
      <c r="GY83" s="164" t="s">
        <v>193</v>
      </c>
      <c r="GZ83" s="164" t="s">
        <v>193</v>
      </c>
      <c r="HA83" s="164" t="s">
        <v>193</v>
      </c>
      <c r="HB83" s="164" t="s">
        <v>193</v>
      </c>
      <c r="HC83" s="164" t="s">
        <v>193</v>
      </c>
      <c r="HD83" s="164" t="s">
        <v>193</v>
      </c>
      <c r="HE83" s="164" t="s">
        <v>193</v>
      </c>
      <c r="HF83" s="164" t="s">
        <v>193</v>
      </c>
      <c r="HG83" s="164" t="s">
        <v>193</v>
      </c>
      <c r="HH83" s="164" t="s">
        <v>193</v>
      </c>
      <c r="HI83" s="164" t="s">
        <v>193</v>
      </c>
      <c r="HJ83" s="164" t="s">
        <v>193</v>
      </c>
      <c r="HK83" s="164" t="s">
        <v>193</v>
      </c>
      <c r="HL83" s="164" t="s">
        <v>193</v>
      </c>
      <c r="HM83" s="164" t="s">
        <v>193</v>
      </c>
      <c r="HN83" s="164" t="s">
        <v>193</v>
      </c>
      <c r="HO83" s="164" t="s">
        <v>193</v>
      </c>
      <c r="HP83" s="164" t="s">
        <v>193</v>
      </c>
      <c r="HQ83" s="164" t="s">
        <v>193</v>
      </c>
      <c r="HR83" s="164" t="s">
        <v>193</v>
      </c>
      <c r="HS83" s="164" t="s">
        <v>193</v>
      </c>
      <c r="HT83" s="164" t="s">
        <v>193</v>
      </c>
      <c r="HU83" s="164" t="s">
        <v>193</v>
      </c>
      <c r="HV83" s="164" t="s">
        <v>193</v>
      </c>
      <c r="HW83" s="164" t="s">
        <v>193</v>
      </c>
      <c r="HX83" s="164" t="s">
        <v>193</v>
      </c>
      <c r="HY83" s="164" t="s">
        <v>193</v>
      </c>
      <c r="HZ83" s="164" t="s">
        <v>193</v>
      </c>
      <c r="IA83" s="164" t="s">
        <v>193</v>
      </c>
      <c r="IB83" s="164" t="s">
        <v>193</v>
      </c>
      <c r="IC83" s="164" t="s">
        <v>109</v>
      </c>
      <c r="ID83" s="164" t="s">
        <v>193</v>
      </c>
      <c r="IE83" s="164" t="s">
        <v>512</v>
      </c>
      <c r="IF83" s="164" t="s">
        <v>193</v>
      </c>
      <c r="IG83" s="164" t="s">
        <v>3297</v>
      </c>
      <c r="IH83" s="164" t="s">
        <v>193</v>
      </c>
      <c r="II83" s="164" t="s">
        <v>522</v>
      </c>
      <c r="IJ83" s="164" t="s">
        <v>3298</v>
      </c>
      <c r="IK83" s="164" t="s">
        <v>3298</v>
      </c>
      <c r="IL83" s="164" t="s">
        <v>807</v>
      </c>
      <c r="IM83" s="164" t="s">
        <v>193</v>
      </c>
      <c r="IN83" s="164" t="s">
        <v>3287</v>
      </c>
      <c r="IO83" s="164" t="s">
        <v>804</v>
      </c>
      <c r="IP83" s="164" t="s">
        <v>805</v>
      </c>
      <c r="IQ83" s="164" t="s">
        <v>806</v>
      </c>
      <c r="IR83" s="164" t="s">
        <v>193</v>
      </c>
      <c r="IS83" s="164" t="s">
        <v>193</v>
      </c>
      <c r="IT83" s="164" t="s">
        <v>193</v>
      </c>
      <c r="IU83" s="164" t="s">
        <v>193</v>
      </c>
      <c r="IV83" s="164" t="s">
        <v>193</v>
      </c>
      <c r="IW83" s="164">
        <v>0</v>
      </c>
      <c r="IX83" s="164">
        <v>0</v>
      </c>
      <c r="IY83" s="164" t="s">
        <v>193</v>
      </c>
      <c r="IZ83" s="164" t="s">
        <v>156</v>
      </c>
      <c r="JA83" s="164">
        <v>0</v>
      </c>
      <c r="JB83" s="164" t="s">
        <v>109</v>
      </c>
      <c r="JC83" s="164" t="s">
        <v>193</v>
      </c>
      <c r="JD83" s="164" t="s">
        <v>114</v>
      </c>
      <c r="JE83" s="164" t="s">
        <v>193</v>
      </c>
      <c r="JF83" s="164" t="s">
        <v>193</v>
      </c>
      <c r="JG83" s="164" t="s">
        <v>193</v>
      </c>
      <c r="JH83" s="164" t="s">
        <v>193</v>
      </c>
      <c r="JI83" s="164" t="s">
        <v>193</v>
      </c>
      <c r="JJ83" s="164" t="s">
        <v>193</v>
      </c>
      <c r="JK83" s="164" t="s">
        <v>193</v>
      </c>
      <c r="JL83" s="164" t="s">
        <v>193</v>
      </c>
      <c r="JM83" s="164" t="s">
        <v>193</v>
      </c>
      <c r="JN83" s="164" t="s">
        <v>193</v>
      </c>
      <c r="JO83" s="164" t="s">
        <v>193</v>
      </c>
      <c r="JP83" s="164" t="s">
        <v>193</v>
      </c>
      <c r="JQ83" s="164" t="s">
        <v>193</v>
      </c>
      <c r="JR83" s="166"/>
      <c r="JS83" s="166"/>
      <c r="JT83" s="166"/>
      <c r="JU83" s="166"/>
      <c r="JV83" s="166"/>
      <c r="JW83" s="164" t="s">
        <v>3879</v>
      </c>
      <c r="JX83" s="164" t="s">
        <v>193</v>
      </c>
      <c r="JY83" s="164">
        <v>188101566</v>
      </c>
      <c r="JZ83" s="164" t="s">
        <v>3880</v>
      </c>
      <c r="KA83" s="164" t="s">
        <v>3881</v>
      </c>
      <c r="KB83" s="164" t="s">
        <v>193</v>
      </c>
      <c r="KC83" s="164" t="s">
        <v>705</v>
      </c>
      <c r="KD83" s="164" t="s">
        <v>706</v>
      </c>
      <c r="KE83" s="164" t="s">
        <v>621</v>
      </c>
      <c r="KF83" s="164" t="s">
        <v>193</v>
      </c>
      <c r="KG83" s="164">
        <v>82</v>
      </c>
    </row>
    <row r="84" spans="1:293" x14ac:dyDescent="0.25">
      <c r="A84" s="164" t="s">
        <v>3882</v>
      </c>
      <c r="B84" s="164" t="s">
        <v>3883</v>
      </c>
      <c r="C84" s="164" t="s">
        <v>3548</v>
      </c>
      <c r="D84" s="164" t="s">
        <v>193</v>
      </c>
      <c r="E84" s="166"/>
      <c r="F84" s="164" t="s">
        <v>193</v>
      </c>
      <c r="G84" s="164">
        <v>0</v>
      </c>
      <c r="H84" s="164" t="s">
        <v>3548</v>
      </c>
      <c r="I84" s="164" t="s">
        <v>171</v>
      </c>
      <c r="J84" s="164" t="s">
        <v>193</v>
      </c>
      <c r="K84" s="164" t="s">
        <v>172</v>
      </c>
      <c r="L84" s="164" t="s">
        <v>171</v>
      </c>
      <c r="M84" s="164" t="s">
        <v>171</v>
      </c>
      <c r="N84" s="164" t="s">
        <v>773</v>
      </c>
      <c r="O84" s="164" t="s">
        <v>193</v>
      </c>
      <c r="P84" s="164" t="s">
        <v>195</v>
      </c>
      <c r="Q84" s="164" t="s">
        <v>774</v>
      </c>
      <c r="R84" s="164" t="s">
        <v>774</v>
      </c>
      <c r="S84" s="164" t="s">
        <v>106</v>
      </c>
      <c r="T84" s="164" t="s">
        <v>173</v>
      </c>
      <c r="U84" s="164" t="s">
        <v>174</v>
      </c>
      <c r="V84" s="164" t="s">
        <v>173</v>
      </c>
      <c r="W84" s="164" t="s">
        <v>250</v>
      </c>
      <c r="X84" s="164" t="s">
        <v>249</v>
      </c>
      <c r="Y84" s="164" t="s">
        <v>250</v>
      </c>
      <c r="Z84" s="164" t="s">
        <v>779</v>
      </c>
      <c r="AA84" s="164" t="s">
        <v>193</v>
      </c>
      <c r="AB84" s="164" t="s">
        <v>778</v>
      </c>
      <c r="AC84" s="164" t="s">
        <v>779</v>
      </c>
      <c r="AD84" s="164" t="s">
        <v>779</v>
      </c>
      <c r="AE84" s="164" t="s">
        <v>782</v>
      </c>
      <c r="AF84" s="164" t="s">
        <v>193</v>
      </c>
      <c r="AG84" s="164" t="s">
        <v>781</v>
      </c>
      <c r="AH84" s="164" t="s">
        <v>782</v>
      </c>
      <c r="AI84" s="164" t="s">
        <v>782</v>
      </c>
      <c r="AJ84" s="164" t="s">
        <v>543</v>
      </c>
      <c r="AK84" s="164" t="s">
        <v>511</v>
      </c>
      <c r="AL84" s="164" t="s">
        <v>109</v>
      </c>
      <c r="AM84" s="164" t="s">
        <v>193</v>
      </c>
      <c r="AN84" s="164" t="s">
        <v>109</v>
      </c>
      <c r="AO84" s="164" t="s">
        <v>193</v>
      </c>
      <c r="AP84" s="164" t="s">
        <v>496</v>
      </c>
      <c r="AQ84" s="166"/>
      <c r="AR84" s="166"/>
      <c r="AS84" s="164" t="s">
        <v>193</v>
      </c>
      <c r="AT84" s="164" t="s">
        <v>193</v>
      </c>
      <c r="AU84" s="164" t="s">
        <v>193</v>
      </c>
      <c r="AV84" s="164" t="s">
        <v>193</v>
      </c>
      <c r="AW84" s="164" t="s">
        <v>193</v>
      </c>
      <c r="AX84" s="164" t="s">
        <v>193</v>
      </c>
      <c r="AY84" s="164" t="s">
        <v>193</v>
      </c>
      <c r="AZ84" s="164" t="s">
        <v>193</v>
      </c>
      <c r="BA84" s="164" t="s">
        <v>193</v>
      </c>
      <c r="BB84" s="164" t="s">
        <v>193</v>
      </c>
      <c r="BC84" s="164" t="s">
        <v>193</v>
      </c>
      <c r="BD84" s="164" t="s">
        <v>193</v>
      </c>
      <c r="BE84" s="164" t="s">
        <v>193</v>
      </c>
      <c r="BF84" s="164" t="s">
        <v>193</v>
      </c>
      <c r="BG84" s="164" t="s">
        <v>193</v>
      </c>
      <c r="BH84" s="164" t="s">
        <v>193</v>
      </c>
      <c r="BI84" s="164" t="s">
        <v>193</v>
      </c>
      <c r="BJ84" s="164" t="s">
        <v>193</v>
      </c>
      <c r="BK84" s="164" t="s">
        <v>193</v>
      </c>
      <c r="BL84" s="164" t="s">
        <v>193</v>
      </c>
      <c r="BM84" s="164" t="s">
        <v>193</v>
      </c>
      <c r="BN84" s="164" t="s">
        <v>193</v>
      </c>
      <c r="BO84" s="164" t="s">
        <v>193</v>
      </c>
      <c r="BP84" s="164" t="s">
        <v>193</v>
      </c>
      <c r="BQ84" s="164" t="s">
        <v>193</v>
      </c>
      <c r="BR84" s="164" t="s">
        <v>193</v>
      </c>
      <c r="BS84" s="164" t="s">
        <v>193</v>
      </c>
      <c r="BT84" s="164" t="s">
        <v>193</v>
      </c>
      <c r="BU84" s="164" t="s">
        <v>193</v>
      </c>
      <c r="BV84" s="164" t="s">
        <v>193</v>
      </c>
      <c r="BW84" s="164" t="s">
        <v>193</v>
      </c>
      <c r="BX84" s="164" t="s">
        <v>193</v>
      </c>
      <c r="BY84" s="164" t="s">
        <v>193</v>
      </c>
      <c r="BZ84" s="164" t="s">
        <v>193</v>
      </c>
      <c r="CA84" s="164" t="s">
        <v>193</v>
      </c>
      <c r="CB84" s="164" t="s">
        <v>193</v>
      </c>
      <c r="CC84" s="164" t="s">
        <v>193</v>
      </c>
      <c r="CD84" s="164" t="s">
        <v>193</v>
      </c>
      <c r="CE84" s="164" t="s">
        <v>193</v>
      </c>
      <c r="CF84" s="164" t="s">
        <v>193</v>
      </c>
      <c r="CG84" s="164" t="s">
        <v>193</v>
      </c>
      <c r="CH84" s="164" t="s">
        <v>193</v>
      </c>
      <c r="CI84" s="164" t="s">
        <v>193</v>
      </c>
      <c r="CJ84" s="164" t="s">
        <v>193</v>
      </c>
      <c r="CK84" s="164" t="s">
        <v>193</v>
      </c>
      <c r="CL84" s="164" t="s">
        <v>193</v>
      </c>
      <c r="CM84" s="164" t="s">
        <v>193</v>
      </c>
      <c r="CN84" s="164" t="s">
        <v>193</v>
      </c>
      <c r="CO84" s="164" t="s">
        <v>193</v>
      </c>
      <c r="CP84" s="164" t="s">
        <v>193</v>
      </c>
      <c r="CQ84" s="164" t="s">
        <v>193</v>
      </c>
      <c r="CR84" s="164" t="s">
        <v>193</v>
      </c>
      <c r="CS84" s="164" t="s">
        <v>193</v>
      </c>
      <c r="CT84" s="164" t="s">
        <v>193</v>
      </c>
      <c r="CU84" s="164" t="s">
        <v>193</v>
      </c>
      <c r="CV84" s="164" t="s">
        <v>193</v>
      </c>
      <c r="CW84" s="164" t="s">
        <v>193</v>
      </c>
      <c r="CX84" s="164" t="s">
        <v>193</v>
      </c>
      <c r="CY84" s="164" t="s">
        <v>193</v>
      </c>
      <c r="CZ84" s="164" t="s">
        <v>193</v>
      </c>
      <c r="DA84" s="164" t="s">
        <v>193</v>
      </c>
      <c r="DB84" s="164" t="s">
        <v>193</v>
      </c>
      <c r="DC84" s="164" t="s">
        <v>193</v>
      </c>
      <c r="DD84" s="164" t="s">
        <v>193</v>
      </c>
      <c r="DE84" s="164" t="s">
        <v>193</v>
      </c>
      <c r="DF84" s="164" t="s">
        <v>193</v>
      </c>
      <c r="DG84" s="164" t="s">
        <v>193</v>
      </c>
      <c r="DH84" s="164" t="s">
        <v>193</v>
      </c>
      <c r="DI84" s="164" t="s">
        <v>193</v>
      </c>
      <c r="DJ84" s="164" t="s">
        <v>193</v>
      </c>
      <c r="DK84" s="164" t="s">
        <v>193</v>
      </c>
      <c r="DL84" s="164" t="s">
        <v>193</v>
      </c>
      <c r="DM84" s="164" t="s">
        <v>193</v>
      </c>
      <c r="DN84" s="164" t="s">
        <v>193</v>
      </c>
      <c r="DO84" s="164" t="s">
        <v>193</v>
      </c>
      <c r="DP84" s="164" t="s">
        <v>193</v>
      </c>
      <c r="DQ84" s="164" t="s">
        <v>193</v>
      </c>
      <c r="DR84" s="164" t="s">
        <v>193</v>
      </c>
      <c r="DS84" s="164" t="s">
        <v>193</v>
      </c>
      <c r="DT84" s="164" t="s">
        <v>193</v>
      </c>
      <c r="DU84" s="164" t="s">
        <v>193</v>
      </c>
      <c r="DV84" s="164" t="s">
        <v>193</v>
      </c>
      <c r="DW84" s="164" t="s">
        <v>193</v>
      </c>
      <c r="DX84" s="164" t="s">
        <v>193</v>
      </c>
      <c r="DY84" s="164" t="s">
        <v>193</v>
      </c>
      <c r="DZ84" s="164" t="s">
        <v>193</v>
      </c>
      <c r="EA84" s="164" t="s">
        <v>193</v>
      </c>
      <c r="EB84" s="164" t="s">
        <v>193</v>
      </c>
      <c r="EC84" s="164" t="s">
        <v>193</v>
      </c>
      <c r="ED84" s="164" t="s">
        <v>193</v>
      </c>
      <c r="EE84" s="164" t="s">
        <v>193</v>
      </c>
      <c r="EF84" s="164" t="s">
        <v>193</v>
      </c>
      <c r="EG84" s="164" t="s">
        <v>193</v>
      </c>
      <c r="EH84" s="164" t="s">
        <v>193</v>
      </c>
      <c r="EI84" s="164" t="s">
        <v>193</v>
      </c>
      <c r="EJ84" s="164" t="s">
        <v>193</v>
      </c>
      <c r="EK84" s="164" t="s">
        <v>193</v>
      </c>
      <c r="EL84" s="164" t="s">
        <v>193</v>
      </c>
      <c r="EM84" s="164" t="s">
        <v>193</v>
      </c>
      <c r="EN84" s="164" t="s">
        <v>193</v>
      </c>
      <c r="EO84" s="164" t="s">
        <v>193</v>
      </c>
      <c r="EP84" s="164" t="s">
        <v>193</v>
      </c>
      <c r="EQ84" s="164" t="s">
        <v>193</v>
      </c>
      <c r="ER84" s="164" t="s">
        <v>193</v>
      </c>
      <c r="ES84" s="164" t="s">
        <v>193</v>
      </c>
      <c r="ET84" s="164" t="s">
        <v>193</v>
      </c>
      <c r="EU84" s="164" t="s">
        <v>193</v>
      </c>
      <c r="EV84" s="164" t="s">
        <v>193</v>
      </c>
      <c r="EW84" s="164" t="s">
        <v>193</v>
      </c>
      <c r="EX84" s="164" t="s">
        <v>193</v>
      </c>
      <c r="EY84" s="164" t="s">
        <v>193</v>
      </c>
      <c r="EZ84" s="164" t="s">
        <v>193</v>
      </c>
      <c r="FA84" s="164" t="s">
        <v>193</v>
      </c>
      <c r="FB84" s="164" t="s">
        <v>193</v>
      </c>
      <c r="FC84" s="164" t="s">
        <v>193</v>
      </c>
      <c r="FD84" s="164" t="s">
        <v>193</v>
      </c>
      <c r="FE84" s="164" t="s">
        <v>193</v>
      </c>
      <c r="FF84" s="164" t="s">
        <v>193</v>
      </c>
      <c r="FG84" s="164" t="s">
        <v>193</v>
      </c>
      <c r="FH84" s="164" t="s">
        <v>193</v>
      </c>
      <c r="FI84" s="164" t="s">
        <v>193</v>
      </c>
      <c r="FJ84" s="164" t="s">
        <v>193</v>
      </c>
      <c r="FK84" s="164" t="s">
        <v>193</v>
      </c>
      <c r="FL84" s="164" t="s">
        <v>193</v>
      </c>
      <c r="FM84" s="164" t="s">
        <v>193</v>
      </c>
      <c r="FN84" s="164" t="s">
        <v>193</v>
      </c>
      <c r="FO84" s="164" t="s">
        <v>193</v>
      </c>
      <c r="FP84" s="164" t="s">
        <v>193</v>
      </c>
      <c r="FQ84" s="164" t="s">
        <v>193</v>
      </c>
      <c r="FR84" s="164" t="s">
        <v>193</v>
      </c>
      <c r="FS84" s="164" t="s">
        <v>193</v>
      </c>
      <c r="FT84" s="164" t="s">
        <v>193</v>
      </c>
      <c r="FU84" s="164" t="s">
        <v>193</v>
      </c>
      <c r="FV84" s="164" t="s">
        <v>193</v>
      </c>
      <c r="FW84" s="164" t="s">
        <v>193</v>
      </c>
      <c r="FX84" s="164" t="s">
        <v>193</v>
      </c>
      <c r="FY84" s="164" t="s">
        <v>193</v>
      </c>
      <c r="FZ84" s="164" t="s">
        <v>193</v>
      </c>
      <c r="GA84" s="164" t="s">
        <v>193</v>
      </c>
      <c r="GB84" s="164" t="s">
        <v>193</v>
      </c>
      <c r="GC84" s="164" t="s">
        <v>193</v>
      </c>
      <c r="GD84" s="164" t="s">
        <v>193</v>
      </c>
      <c r="GE84" s="164" t="s">
        <v>193</v>
      </c>
      <c r="GF84" s="164" t="s">
        <v>193</v>
      </c>
      <c r="GG84" s="164" t="s">
        <v>193</v>
      </c>
      <c r="GH84" s="164" t="s">
        <v>193</v>
      </c>
      <c r="GI84" s="164" t="s">
        <v>193</v>
      </c>
      <c r="GJ84" s="164" t="s">
        <v>193</v>
      </c>
      <c r="GK84" s="164" t="s">
        <v>193</v>
      </c>
      <c r="GL84" s="164" t="s">
        <v>193</v>
      </c>
      <c r="GM84" s="164" t="s">
        <v>193</v>
      </c>
      <c r="GN84" s="164" t="s">
        <v>193</v>
      </c>
      <c r="GO84" s="164" t="s">
        <v>193</v>
      </c>
      <c r="GP84" s="164" t="s">
        <v>193</v>
      </c>
      <c r="GQ84" s="164" t="s">
        <v>193</v>
      </c>
      <c r="GR84" s="164" t="s">
        <v>193</v>
      </c>
      <c r="GS84" s="164" t="s">
        <v>193</v>
      </c>
      <c r="GT84" s="164" t="s">
        <v>193</v>
      </c>
      <c r="GU84" s="164" t="s">
        <v>193</v>
      </c>
      <c r="GV84" s="164" t="s">
        <v>193</v>
      </c>
      <c r="GW84" s="164" t="s">
        <v>193</v>
      </c>
      <c r="GX84" s="164" t="s">
        <v>193</v>
      </c>
      <c r="GY84" s="164" t="s">
        <v>193</v>
      </c>
      <c r="GZ84" s="164" t="s">
        <v>193</v>
      </c>
      <c r="HA84" s="164" t="s">
        <v>193</v>
      </c>
      <c r="HB84" s="164" t="s">
        <v>193</v>
      </c>
      <c r="HC84" s="164" t="s">
        <v>193</v>
      </c>
      <c r="HD84" s="164" t="s">
        <v>193</v>
      </c>
      <c r="HE84" s="164" t="s">
        <v>193</v>
      </c>
      <c r="HF84" s="164" t="s">
        <v>193</v>
      </c>
      <c r="HG84" s="164" t="s">
        <v>193</v>
      </c>
      <c r="HH84" s="164" t="s">
        <v>193</v>
      </c>
      <c r="HI84" s="164" t="s">
        <v>193</v>
      </c>
      <c r="HJ84" s="164" t="s">
        <v>193</v>
      </c>
      <c r="HK84" s="164" t="s">
        <v>193</v>
      </c>
      <c r="HL84" s="164" t="s">
        <v>193</v>
      </c>
      <c r="HM84" s="164" t="s">
        <v>193</v>
      </c>
      <c r="HN84" s="164" t="s">
        <v>193</v>
      </c>
      <c r="HO84" s="164" t="s">
        <v>193</v>
      </c>
      <c r="HP84" s="164" t="s">
        <v>193</v>
      </c>
      <c r="HQ84" s="164" t="s">
        <v>193</v>
      </c>
      <c r="HR84" s="164" t="s">
        <v>193</v>
      </c>
      <c r="HS84" s="164" t="s">
        <v>193</v>
      </c>
      <c r="HT84" s="164" t="s">
        <v>193</v>
      </c>
      <c r="HU84" s="164" t="s">
        <v>193</v>
      </c>
      <c r="HV84" s="164" t="s">
        <v>193</v>
      </c>
      <c r="HW84" s="164" t="s">
        <v>193</v>
      </c>
      <c r="HX84" s="164" t="s">
        <v>193</v>
      </c>
      <c r="HY84" s="164" t="s">
        <v>193</v>
      </c>
      <c r="HZ84" s="164" t="s">
        <v>193</v>
      </c>
      <c r="IA84" s="164" t="s">
        <v>193</v>
      </c>
      <c r="IB84" s="164" t="s">
        <v>193</v>
      </c>
      <c r="IC84" s="164" t="s">
        <v>109</v>
      </c>
      <c r="ID84" s="164" t="s">
        <v>193</v>
      </c>
      <c r="IE84" s="164" t="s">
        <v>512</v>
      </c>
      <c r="IF84" s="164" t="s">
        <v>193</v>
      </c>
      <c r="IG84" s="164" t="s">
        <v>3293</v>
      </c>
      <c r="IH84" s="164" t="s">
        <v>193</v>
      </c>
      <c r="II84" s="164" t="s">
        <v>523</v>
      </c>
      <c r="IJ84" s="164" t="s">
        <v>3294</v>
      </c>
      <c r="IK84" s="164" t="s">
        <v>3294</v>
      </c>
      <c r="IL84" s="164" t="s">
        <v>807</v>
      </c>
      <c r="IM84" s="164" t="s">
        <v>193</v>
      </c>
      <c r="IN84" s="164" t="s">
        <v>3287</v>
      </c>
      <c r="IO84" s="164" t="s">
        <v>804</v>
      </c>
      <c r="IP84" s="164" t="s">
        <v>805</v>
      </c>
      <c r="IQ84" s="164" t="s">
        <v>806</v>
      </c>
      <c r="IR84" s="164" t="s">
        <v>193</v>
      </c>
      <c r="IS84" s="164" t="s">
        <v>193</v>
      </c>
      <c r="IT84" s="164" t="s">
        <v>193</v>
      </c>
      <c r="IU84" s="164" t="s">
        <v>193</v>
      </c>
      <c r="IV84" s="164" t="s">
        <v>193</v>
      </c>
      <c r="IW84" s="164">
        <v>0</v>
      </c>
      <c r="IX84" s="164">
        <v>0</v>
      </c>
      <c r="IY84" s="164" t="s">
        <v>193</v>
      </c>
      <c r="IZ84" s="164" t="s">
        <v>156</v>
      </c>
      <c r="JA84" s="164">
        <v>0</v>
      </c>
      <c r="JB84" s="164" t="s">
        <v>132</v>
      </c>
      <c r="JC84" s="164" t="s">
        <v>193</v>
      </c>
      <c r="JD84" s="164" t="s">
        <v>109</v>
      </c>
      <c r="JE84" s="164" t="s">
        <v>3884</v>
      </c>
      <c r="JF84" s="164">
        <v>0</v>
      </c>
      <c r="JG84" s="164">
        <v>0</v>
      </c>
      <c r="JH84" s="164">
        <v>0</v>
      </c>
      <c r="JI84" s="164">
        <v>1</v>
      </c>
      <c r="JJ84" s="164">
        <v>1</v>
      </c>
      <c r="JK84" s="164">
        <v>0</v>
      </c>
      <c r="JL84" s="164">
        <v>0</v>
      </c>
      <c r="JM84" s="164">
        <v>0</v>
      </c>
      <c r="JN84" s="164">
        <v>0</v>
      </c>
      <c r="JO84" s="164">
        <v>0</v>
      </c>
      <c r="JP84" s="164">
        <v>0</v>
      </c>
      <c r="JQ84" s="164" t="s">
        <v>193</v>
      </c>
      <c r="JR84" s="166"/>
      <c r="JS84" s="166"/>
      <c r="JT84" s="166"/>
      <c r="JU84" s="166"/>
      <c r="JV84" s="166"/>
      <c r="JW84" s="164" t="s">
        <v>3885</v>
      </c>
      <c r="JX84" s="164" t="s">
        <v>193</v>
      </c>
      <c r="JY84" s="164">
        <v>188101570</v>
      </c>
      <c r="JZ84" s="164" t="s">
        <v>3886</v>
      </c>
      <c r="KA84" s="164" t="s">
        <v>3887</v>
      </c>
      <c r="KB84" s="164" t="s">
        <v>193</v>
      </c>
      <c r="KC84" s="164" t="s">
        <v>705</v>
      </c>
      <c r="KD84" s="164" t="s">
        <v>706</v>
      </c>
      <c r="KE84" s="164" t="s">
        <v>621</v>
      </c>
      <c r="KF84" s="164" t="s">
        <v>193</v>
      </c>
      <c r="KG84" s="164">
        <v>83</v>
      </c>
    </row>
    <row r="85" spans="1:293" x14ac:dyDescent="0.25">
      <c r="A85" s="164" t="s">
        <v>3888</v>
      </c>
      <c r="B85" s="164" t="s">
        <v>3889</v>
      </c>
      <c r="C85" s="164" t="s">
        <v>3548</v>
      </c>
      <c r="D85" s="164" t="s">
        <v>193</v>
      </c>
      <c r="E85" s="166"/>
      <c r="F85" s="164" t="s">
        <v>193</v>
      </c>
      <c r="G85" s="164" t="s">
        <v>193</v>
      </c>
      <c r="H85" s="164" t="s">
        <v>3548</v>
      </c>
      <c r="I85" s="164" t="s">
        <v>171</v>
      </c>
      <c r="J85" s="164" t="s">
        <v>193</v>
      </c>
      <c r="K85" s="164" t="s">
        <v>172</v>
      </c>
      <c r="L85" s="164" t="s">
        <v>171</v>
      </c>
      <c r="M85" s="164" t="s">
        <v>171</v>
      </c>
      <c r="N85" s="164" t="s">
        <v>773</v>
      </c>
      <c r="O85" s="164" t="s">
        <v>193</v>
      </c>
      <c r="P85" s="164" t="s">
        <v>195</v>
      </c>
      <c r="Q85" s="164" t="s">
        <v>774</v>
      </c>
      <c r="R85" s="164" t="s">
        <v>774</v>
      </c>
      <c r="S85" s="164" t="s">
        <v>106</v>
      </c>
      <c r="T85" s="164" t="s">
        <v>173</v>
      </c>
      <c r="U85" s="164" t="s">
        <v>174</v>
      </c>
      <c r="V85" s="164" t="s">
        <v>173</v>
      </c>
      <c r="W85" s="164" t="s">
        <v>250</v>
      </c>
      <c r="X85" s="164" t="s">
        <v>249</v>
      </c>
      <c r="Y85" s="164" t="s">
        <v>250</v>
      </c>
      <c r="Z85" s="164" t="s">
        <v>779</v>
      </c>
      <c r="AA85" s="164" t="s">
        <v>193</v>
      </c>
      <c r="AB85" s="164" t="s">
        <v>778</v>
      </c>
      <c r="AC85" s="164" t="s">
        <v>779</v>
      </c>
      <c r="AD85" s="164" t="s">
        <v>779</v>
      </c>
      <c r="AE85" s="164" t="s">
        <v>782</v>
      </c>
      <c r="AF85" s="164" t="s">
        <v>193</v>
      </c>
      <c r="AG85" s="164" t="s">
        <v>781</v>
      </c>
      <c r="AH85" s="164" t="s">
        <v>782</v>
      </c>
      <c r="AI85" s="164" t="s">
        <v>782</v>
      </c>
      <c r="AJ85" s="164" t="s">
        <v>543</v>
      </c>
      <c r="AK85" s="164" t="s">
        <v>511</v>
      </c>
      <c r="AL85" s="164" t="s">
        <v>109</v>
      </c>
      <c r="AM85" s="164" t="s">
        <v>193</v>
      </c>
      <c r="AN85" s="164" t="s">
        <v>109</v>
      </c>
      <c r="AO85" s="164" t="s">
        <v>193</v>
      </c>
      <c r="AP85" s="164" t="s">
        <v>496</v>
      </c>
      <c r="AQ85" s="166"/>
      <c r="AR85" s="166"/>
      <c r="AS85" s="164" t="s">
        <v>193</v>
      </c>
      <c r="AT85" s="164" t="s">
        <v>193</v>
      </c>
      <c r="AU85" s="164" t="s">
        <v>193</v>
      </c>
      <c r="AV85" s="164" t="s">
        <v>193</v>
      </c>
      <c r="AW85" s="164" t="s">
        <v>193</v>
      </c>
      <c r="AX85" s="164" t="s">
        <v>193</v>
      </c>
      <c r="AY85" s="164" t="s">
        <v>193</v>
      </c>
      <c r="AZ85" s="164" t="s">
        <v>193</v>
      </c>
      <c r="BA85" s="164" t="s">
        <v>193</v>
      </c>
      <c r="BB85" s="164" t="s">
        <v>193</v>
      </c>
      <c r="BC85" s="164" t="s">
        <v>193</v>
      </c>
      <c r="BD85" s="164" t="s">
        <v>193</v>
      </c>
      <c r="BE85" s="164" t="s">
        <v>193</v>
      </c>
      <c r="BF85" s="164" t="s">
        <v>193</v>
      </c>
      <c r="BG85" s="164" t="s">
        <v>193</v>
      </c>
      <c r="BH85" s="164" t="s">
        <v>193</v>
      </c>
      <c r="BI85" s="164" t="s">
        <v>193</v>
      </c>
      <c r="BJ85" s="164" t="s">
        <v>193</v>
      </c>
      <c r="BK85" s="164" t="s">
        <v>193</v>
      </c>
      <c r="BL85" s="164" t="s">
        <v>193</v>
      </c>
      <c r="BM85" s="164" t="s">
        <v>193</v>
      </c>
      <c r="BN85" s="164" t="s">
        <v>193</v>
      </c>
      <c r="BO85" s="164" t="s">
        <v>193</v>
      </c>
      <c r="BP85" s="164" t="s">
        <v>193</v>
      </c>
      <c r="BQ85" s="164" t="s">
        <v>193</v>
      </c>
      <c r="BR85" s="164" t="s">
        <v>193</v>
      </c>
      <c r="BS85" s="164" t="s">
        <v>193</v>
      </c>
      <c r="BT85" s="164" t="s">
        <v>193</v>
      </c>
      <c r="BU85" s="164" t="s">
        <v>193</v>
      </c>
      <c r="BV85" s="164" t="s">
        <v>193</v>
      </c>
      <c r="BW85" s="164" t="s">
        <v>193</v>
      </c>
      <c r="BX85" s="164" t="s">
        <v>193</v>
      </c>
      <c r="BY85" s="164" t="s">
        <v>193</v>
      </c>
      <c r="BZ85" s="164" t="s">
        <v>193</v>
      </c>
      <c r="CA85" s="164" t="s">
        <v>193</v>
      </c>
      <c r="CB85" s="164" t="s">
        <v>193</v>
      </c>
      <c r="CC85" s="164" t="s">
        <v>193</v>
      </c>
      <c r="CD85" s="164" t="s">
        <v>193</v>
      </c>
      <c r="CE85" s="164" t="s">
        <v>193</v>
      </c>
      <c r="CF85" s="164" t="s">
        <v>193</v>
      </c>
      <c r="CG85" s="164" t="s">
        <v>193</v>
      </c>
      <c r="CH85" s="164" t="s">
        <v>193</v>
      </c>
      <c r="CI85" s="164" t="s">
        <v>193</v>
      </c>
      <c r="CJ85" s="164" t="s">
        <v>193</v>
      </c>
      <c r="CK85" s="164" t="s">
        <v>193</v>
      </c>
      <c r="CL85" s="164" t="s">
        <v>193</v>
      </c>
      <c r="CM85" s="164" t="s">
        <v>193</v>
      </c>
      <c r="CN85" s="164" t="s">
        <v>193</v>
      </c>
      <c r="CO85" s="164" t="s">
        <v>193</v>
      </c>
      <c r="CP85" s="164" t="s">
        <v>193</v>
      </c>
      <c r="CQ85" s="164" t="s">
        <v>193</v>
      </c>
      <c r="CR85" s="164" t="s">
        <v>193</v>
      </c>
      <c r="CS85" s="164" t="s">
        <v>193</v>
      </c>
      <c r="CT85" s="164" t="s">
        <v>193</v>
      </c>
      <c r="CU85" s="164" t="s">
        <v>193</v>
      </c>
      <c r="CV85" s="164" t="s">
        <v>193</v>
      </c>
      <c r="CW85" s="164" t="s">
        <v>193</v>
      </c>
      <c r="CX85" s="164" t="s">
        <v>193</v>
      </c>
      <c r="CY85" s="164" t="s">
        <v>193</v>
      </c>
      <c r="CZ85" s="164" t="s">
        <v>193</v>
      </c>
      <c r="DA85" s="164" t="s">
        <v>193</v>
      </c>
      <c r="DB85" s="164" t="s">
        <v>193</v>
      </c>
      <c r="DC85" s="164" t="s">
        <v>193</v>
      </c>
      <c r="DD85" s="164" t="s">
        <v>193</v>
      </c>
      <c r="DE85" s="164" t="s">
        <v>193</v>
      </c>
      <c r="DF85" s="164" t="s">
        <v>193</v>
      </c>
      <c r="DG85" s="164" t="s">
        <v>193</v>
      </c>
      <c r="DH85" s="164" t="s">
        <v>193</v>
      </c>
      <c r="DI85" s="164" t="s">
        <v>193</v>
      </c>
      <c r="DJ85" s="164" t="s">
        <v>193</v>
      </c>
      <c r="DK85" s="164" t="s">
        <v>193</v>
      </c>
      <c r="DL85" s="164" t="s">
        <v>193</v>
      </c>
      <c r="DM85" s="164" t="s">
        <v>193</v>
      </c>
      <c r="DN85" s="164" t="s">
        <v>193</v>
      </c>
      <c r="DO85" s="164" t="s">
        <v>193</v>
      </c>
      <c r="DP85" s="164" t="s">
        <v>193</v>
      </c>
      <c r="DQ85" s="164" t="s">
        <v>193</v>
      </c>
      <c r="DR85" s="164" t="s">
        <v>193</v>
      </c>
      <c r="DS85" s="164" t="s">
        <v>193</v>
      </c>
      <c r="DT85" s="164" t="s">
        <v>193</v>
      </c>
      <c r="DU85" s="164" t="s">
        <v>193</v>
      </c>
      <c r="DV85" s="164" t="s">
        <v>193</v>
      </c>
      <c r="DW85" s="164" t="s">
        <v>193</v>
      </c>
      <c r="DX85" s="164" t="s">
        <v>193</v>
      </c>
      <c r="DY85" s="164" t="s">
        <v>193</v>
      </c>
      <c r="DZ85" s="164" t="s">
        <v>193</v>
      </c>
      <c r="EA85" s="164" t="s">
        <v>193</v>
      </c>
      <c r="EB85" s="164" t="s">
        <v>193</v>
      </c>
      <c r="EC85" s="164" t="s">
        <v>193</v>
      </c>
      <c r="ED85" s="164" t="s">
        <v>193</v>
      </c>
      <c r="EE85" s="164" t="s">
        <v>193</v>
      </c>
      <c r="EF85" s="164" t="s">
        <v>193</v>
      </c>
      <c r="EG85" s="164" t="s">
        <v>193</v>
      </c>
      <c r="EH85" s="164" t="s">
        <v>193</v>
      </c>
      <c r="EI85" s="164" t="s">
        <v>193</v>
      </c>
      <c r="EJ85" s="164" t="s">
        <v>193</v>
      </c>
      <c r="EK85" s="164" t="s">
        <v>193</v>
      </c>
      <c r="EL85" s="164" t="s">
        <v>193</v>
      </c>
      <c r="EM85" s="164" t="s">
        <v>193</v>
      </c>
      <c r="EN85" s="164" t="s">
        <v>193</v>
      </c>
      <c r="EO85" s="164" t="s">
        <v>193</v>
      </c>
      <c r="EP85" s="164" t="s">
        <v>193</v>
      </c>
      <c r="EQ85" s="164" t="s">
        <v>193</v>
      </c>
      <c r="ER85" s="164" t="s">
        <v>193</v>
      </c>
      <c r="ES85" s="164" t="s">
        <v>193</v>
      </c>
      <c r="ET85" s="164" t="s">
        <v>193</v>
      </c>
      <c r="EU85" s="164" t="s">
        <v>193</v>
      </c>
      <c r="EV85" s="164" t="s">
        <v>193</v>
      </c>
      <c r="EW85" s="164" t="s">
        <v>193</v>
      </c>
      <c r="EX85" s="164" t="s">
        <v>193</v>
      </c>
      <c r="EY85" s="164" t="s">
        <v>193</v>
      </c>
      <c r="EZ85" s="164" t="s">
        <v>193</v>
      </c>
      <c r="FA85" s="164" t="s">
        <v>193</v>
      </c>
      <c r="FB85" s="164" t="s">
        <v>193</v>
      </c>
      <c r="FC85" s="164" t="s">
        <v>193</v>
      </c>
      <c r="FD85" s="164" t="s">
        <v>193</v>
      </c>
      <c r="FE85" s="164" t="s">
        <v>193</v>
      </c>
      <c r="FF85" s="164" t="s">
        <v>193</v>
      </c>
      <c r="FG85" s="164" t="s">
        <v>193</v>
      </c>
      <c r="FH85" s="164" t="s">
        <v>193</v>
      </c>
      <c r="FI85" s="164" t="s">
        <v>193</v>
      </c>
      <c r="FJ85" s="164" t="s">
        <v>193</v>
      </c>
      <c r="FK85" s="164" t="s">
        <v>193</v>
      </c>
      <c r="FL85" s="164" t="s">
        <v>193</v>
      </c>
      <c r="FM85" s="164" t="s">
        <v>193</v>
      </c>
      <c r="FN85" s="164" t="s">
        <v>193</v>
      </c>
      <c r="FO85" s="164" t="s">
        <v>193</v>
      </c>
      <c r="FP85" s="164" t="s">
        <v>193</v>
      </c>
      <c r="FQ85" s="164" t="s">
        <v>193</v>
      </c>
      <c r="FR85" s="164" t="s">
        <v>193</v>
      </c>
      <c r="FS85" s="164" t="s">
        <v>193</v>
      </c>
      <c r="FT85" s="164" t="s">
        <v>193</v>
      </c>
      <c r="FU85" s="164" t="s">
        <v>193</v>
      </c>
      <c r="FV85" s="164" t="s">
        <v>193</v>
      </c>
      <c r="FW85" s="164" t="s">
        <v>193</v>
      </c>
      <c r="FX85" s="164" t="s">
        <v>193</v>
      </c>
      <c r="FY85" s="164" t="s">
        <v>193</v>
      </c>
      <c r="FZ85" s="164" t="s">
        <v>193</v>
      </c>
      <c r="GA85" s="164" t="s">
        <v>193</v>
      </c>
      <c r="GB85" s="164" t="s">
        <v>193</v>
      </c>
      <c r="GC85" s="164" t="s">
        <v>193</v>
      </c>
      <c r="GD85" s="164" t="s">
        <v>193</v>
      </c>
      <c r="GE85" s="164" t="s">
        <v>193</v>
      </c>
      <c r="GF85" s="164" t="s">
        <v>193</v>
      </c>
      <c r="GG85" s="164" t="s">
        <v>193</v>
      </c>
      <c r="GH85" s="164" t="s">
        <v>193</v>
      </c>
      <c r="GI85" s="164" t="s">
        <v>193</v>
      </c>
      <c r="GJ85" s="164" t="s">
        <v>193</v>
      </c>
      <c r="GK85" s="164" t="s">
        <v>193</v>
      </c>
      <c r="GL85" s="164" t="s">
        <v>193</v>
      </c>
      <c r="GM85" s="164" t="s">
        <v>193</v>
      </c>
      <c r="GN85" s="164" t="s">
        <v>193</v>
      </c>
      <c r="GO85" s="164" t="s">
        <v>193</v>
      </c>
      <c r="GP85" s="164" t="s">
        <v>193</v>
      </c>
      <c r="GQ85" s="164" t="s">
        <v>193</v>
      </c>
      <c r="GR85" s="164" t="s">
        <v>193</v>
      </c>
      <c r="GS85" s="164" t="s">
        <v>193</v>
      </c>
      <c r="GT85" s="164" t="s">
        <v>193</v>
      </c>
      <c r="GU85" s="164" t="s">
        <v>193</v>
      </c>
      <c r="GV85" s="164" t="s">
        <v>193</v>
      </c>
      <c r="GW85" s="164" t="s">
        <v>193</v>
      </c>
      <c r="GX85" s="164" t="s">
        <v>193</v>
      </c>
      <c r="GY85" s="164" t="s">
        <v>193</v>
      </c>
      <c r="GZ85" s="164" t="s">
        <v>193</v>
      </c>
      <c r="HA85" s="164" t="s">
        <v>193</v>
      </c>
      <c r="HB85" s="164" t="s">
        <v>193</v>
      </c>
      <c r="HC85" s="164" t="s">
        <v>193</v>
      </c>
      <c r="HD85" s="164" t="s">
        <v>193</v>
      </c>
      <c r="HE85" s="164" t="s">
        <v>193</v>
      </c>
      <c r="HF85" s="164" t="s">
        <v>193</v>
      </c>
      <c r="HG85" s="164" t="s">
        <v>193</v>
      </c>
      <c r="HH85" s="164" t="s">
        <v>193</v>
      </c>
      <c r="HI85" s="164" t="s">
        <v>193</v>
      </c>
      <c r="HJ85" s="164" t="s">
        <v>193</v>
      </c>
      <c r="HK85" s="164" t="s">
        <v>193</v>
      </c>
      <c r="HL85" s="164" t="s">
        <v>193</v>
      </c>
      <c r="HM85" s="164" t="s">
        <v>193</v>
      </c>
      <c r="HN85" s="164" t="s">
        <v>193</v>
      </c>
      <c r="HO85" s="164" t="s">
        <v>193</v>
      </c>
      <c r="HP85" s="164" t="s">
        <v>193</v>
      </c>
      <c r="HQ85" s="164" t="s">
        <v>193</v>
      </c>
      <c r="HR85" s="164" t="s">
        <v>193</v>
      </c>
      <c r="HS85" s="164" t="s">
        <v>193</v>
      </c>
      <c r="HT85" s="164" t="s">
        <v>193</v>
      </c>
      <c r="HU85" s="164" t="s">
        <v>193</v>
      </c>
      <c r="HV85" s="164" t="s">
        <v>193</v>
      </c>
      <c r="HW85" s="164" t="s">
        <v>193</v>
      </c>
      <c r="HX85" s="164" t="s">
        <v>193</v>
      </c>
      <c r="HY85" s="164" t="s">
        <v>193</v>
      </c>
      <c r="HZ85" s="164" t="s">
        <v>193</v>
      </c>
      <c r="IA85" s="164" t="s">
        <v>193</v>
      </c>
      <c r="IB85" s="164" t="s">
        <v>193</v>
      </c>
      <c r="IC85" s="164" t="s">
        <v>109</v>
      </c>
      <c r="ID85" s="164" t="s">
        <v>193</v>
      </c>
      <c r="IE85" s="164" t="s">
        <v>512</v>
      </c>
      <c r="IF85" s="164" t="s">
        <v>193</v>
      </c>
      <c r="IG85" s="164" t="s">
        <v>3284</v>
      </c>
      <c r="IH85" s="164" t="s">
        <v>193</v>
      </c>
      <c r="II85" s="164" t="s">
        <v>513</v>
      </c>
      <c r="IJ85" s="164" t="s">
        <v>3285</v>
      </c>
      <c r="IK85" s="164" t="s">
        <v>3285</v>
      </c>
      <c r="IL85" s="164" t="s">
        <v>807</v>
      </c>
      <c r="IM85" s="164" t="s">
        <v>193</v>
      </c>
      <c r="IN85" s="164" t="s">
        <v>3286</v>
      </c>
      <c r="IO85" s="164" t="s">
        <v>804</v>
      </c>
      <c r="IP85" s="164" t="s">
        <v>805</v>
      </c>
      <c r="IQ85" s="164" t="s">
        <v>806</v>
      </c>
      <c r="IR85" s="164" t="s">
        <v>193</v>
      </c>
      <c r="IS85" s="164" t="s">
        <v>193</v>
      </c>
      <c r="IT85" s="164" t="s">
        <v>193</v>
      </c>
      <c r="IU85" s="164" t="s">
        <v>193</v>
      </c>
      <c r="IV85" s="164" t="s">
        <v>193</v>
      </c>
      <c r="IW85" s="164">
        <v>50</v>
      </c>
      <c r="IX85" s="164">
        <v>10</v>
      </c>
      <c r="IY85" s="164" t="s">
        <v>193</v>
      </c>
      <c r="IZ85" s="164" t="s">
        <v>156</v>
      </c>
      <c r="JA85" s="164">
        <v>10</v>
      </c>
      <c r="JB85" s="164" t="s">
        <v>132</v>
      </c>
      <c r="JC85" s="164" t="s">
        <v>193</v>
      </c>
      <c r="JD85" s="164" t="s">
        <v>109</v>
      </c>
      <c r="JE85" s="164" t="s">
        <v>3560</v>
      </c>
      <c r="JF85" s="164">
        <v>0</v>
      </c>
      <c r="JG85" s="164">
        <v>0</v>
      </c>
      <c r="JH85" s="164">
        <v>0</v>
      </c>
      <c r="JI85" s="164">
        <v>0</v>
      </c>
      <c r="JJ85" s="164">
        <v>0</v>
      </c>
      <c r="JK85" s="164">
        <v>0</v>
      </c>
      <c r="JL85" s="164">
        <v>0</v>
      </c>
      <c r="JM85" s="164">
        <v>0</v>
      </c>
      <c r="JN85" s="164">
        <v>1</v>
      </c>
      <c r="JO85" s="164">
        <v>0</v>
      </c>
      <c r="JP85" s="164">
        <v>0</v>
      </c>
      <c r="JQ85" s="164" t="s">
        <v>193</v>
      </c>
      <c r="JR85" s="166"/>
      <c r="JS85" s="166"/>
      <c r="JT85" s="166"/>
      <c r="JU85" s="166"/>
      <c r="JV85" s="166"/>
      <c r="JW85" s="164" t="s">
        <v>193</v>
      </c>
      <c r="JX85" s="164" t="s">
        <v>193</v>
      </c>
      <c r="JY85" s="164">
        <v>188101582</v>
      </c>
      <c r="JZ85" s="164" t="s">
        <v>3890</v>
      </c>
      <c r="KA85" s="164" t="s">
        <v>3891</v>
      </c>
      <c r="KB85" s="164" t="s">
        <v>193</v>
      </c>
      <c r="KC85" s="164" t="s">
        <v>705</v>
      </c>
      <c r="KD85" s="164" t="s">
        <v>706</v>
      </c>
      <c r="KE85" s="164" t="s">
        <v>621</v>
      </c>
      <c r="KF85" s="164" t="s">
        <v>193</v>
      </c>
      <c r="KG85" s="164">
        <v>84</v>
      </c>
    </row>
    <row r="86" spans="1:293" x14ac:dyDescent="0.25">
      <c r="A86" s="164" t="s">
        <v>3892</v>
      </c>
      <c r="B86" s="164" t="s">
        <v>3893</v>
      </c>
      <c r="C86" s="164" t="s">
        <v>3548</v>
      </c>
      <c r="D86" s="164" t="s">
        <v>193</v>
      </c>
      <c r="E86" s="166"/>
      <c r="F86" s="164" t="s">
        <v>193</v>
      </c>
      <c r="G86" s="164" t="s">
        <v>193</v>
      </c>
      <c r="H86" s="164" t="s">
        <v>3548</v>
      </c>
      <c r="I86" s="164" t="s">
        <v>171</v>
      </c>
      <c r="J86" s="164" t="s">
        <v>193</v>
      </c>
      <c r="K86" s="164" t="s">
        <v>172</v>
      </c>
      <c r="L86" s="164" t="s">
        <v>171</v>
      </c>
      <c r="M86" s="164" t="s">
        <v>171</v>
      </c>
      <c r="N86" s="164" t="s">
        <v>773</v>
      </c>
      <c r="O86" s="164" t="s">
        <v>193</v>
      </c>
      <c r="P86" s="164" t="s">
        <v>195</v>
      </c>
      <c r="Q86" s="164" t="s">
        <v>774</v>
      </c>
      <c r="R86" s="164" t="s">
        <v>774</v>
      </c>
      <c r="S86" s="164" t="s">
        <v>106</v>
      </c>
      <c r="T86" s="164" t="s">
        <v>173</v>
      </c>
      <c r="U86" s="164" t="s">
        <v>174</v>
      </c>
      <c r="V86" s="164" t="s">
        <v>173</v>
      </c>
      <c r="W86" s="164" t="s">
        <v>250</v>
      </c>
      <c r="X86" s="164" t="s">
        <v>249</v>
      </c>
      <c r="Y86" s="164" t="s">
        <v>250</v>
      </c>
      <c r="Z86" s="164" t="s">
        <v>779</v>
      </c>
      <c r="AA86" s="164" t="s">
        <v>193</v>
      </c>
      <c r="AB86" s="164" t="s">
        <v>778</v>
      </c>
      <c r="AC86" s="164" t="s">
        <v>779</v>
      </c>
      <c r="AD86" s="164" t="s">
        <v>779</v>
      </c>
      <c r="AE86" s="164" t="s">
        <v>782</v>
      </c>
      <c r="AF86" s="164" t="s">
        <v>193</v>
      </c>
      <c r="AG86" s="164" t="s">
        <v>781</v>
      </c>
      <c r="AH86" s="164" t="s">
        <v>782</v>
      </c>
      <c r="AI86" s="164" t="s">
        <v>782</v>
      </c>
      <c r="AJ86" s="164" t="s">
        <v>543</v>
      </c>
      <c r="AK86" s="164" t="s">
        <v>511</v>
      </c>
      <c r="AL86" s="164" t="s">
        <v>109</v>
      </c>
      <c r="AM86" s="164" t="s">
        <v>193</v>
      </c>
      <c r="AN86" s="164" t="s">
        <v>109</v>
      </c>
      <c r="AO86" s="164" t="s">
        <v>193</v>
      </c>
      <c r="AP86" s="164" t="s">
        <v>500</v>
      </c>
      <c r="AQ86" s="166"/>
      <c r="AR86" s="166"/>
      <c r="AS86" s="164" t="s">
        <v>193</v>
      </c>
      <c r="AT86" s="164" t="s">
        <v>193</v>
      </c>
      <c r="AU86" s="164" t="s">
        <v>193</v>
      </c>
      <c r="AV86" s="164" t="s">
        <v>193</v>
      </c>
      <c r="AW86" s="164" t="s">
        <v>193</v>
      </c>
      <c r="AX86" s="164" t="s">
        <v>193</v>
      </c>
      <c r="AY86" s="164" t="s">
        <v>193</v>
      </c>
      <c r="AZ86" s="164" t="s">
        <v>193</v>
      </c>
      <c r="BA86" s="164" t="s">
        <v>193</v>
      </c>
      <c r="BB86" s="164" t="s">
        <v>193</v>
      </c>
      <c r="BC86" s="164" t="s">
        <v>193</v>
      </c>
      <c r="BD86" s="164" t="s">
        <v>193</v>
      </c>
      <c r="BE86" s="164" t="s">
        <v>193</v>
      </c>
      <c r="BF86" s="164" t="s">
        <v>193</v>
      </c>
      <c r="BG86" s="164" t="s">
        <v>193</v>
      </c>
      <c r="BH86" s="164" t="s">
        <v>193</v>
      </c>
      <c r="BI86" s="164" t="s">
        <v>193</v>
      </c>
      <c r="BJ86" s="164" t="s">
        <v>193</v>
      </c>
      <c r="BK86" s="164" t="s">
        <v>193</v>
      </c>
      <c r="BL86" s="164" t="s">
        <v>193</v>
      </c>
      <c r="BM86" s="164" t="s">
        <v>193</v>
      </c>
      <c r="BN86" s="164" t="s">
        <v>193</v>
      </c>
      <c r="BO86" s="164" t="s">
        <v>193</v>
      </c>
      <c r="BP86" s="164" t="s">
        <v>193</v>
      </c>
      <c r="BQ86" s="164" t="s">
        <v>193</v>
      </c>
      <c r="BR86" s="164" t="s">
        <v>193</v>
      </c>
      <c r="BS86" s="164" t="s">
        <v>193</v>
      </c>
      <c r="BT86" s="164" t="s">
        <v>193</v>
      </c>
      <c r="BU86" s="164" t="s">
        <v>193</v>
      </c>
      <c r="BV86" s="164" t="s">
        <v>193</v>
      </c>
      <c r="BW86" s="164" t="s">
        <v>193</v>
      </c>
      <c r="BX86" s="164" t="s">
        <v>193</v>
      </c>
      <c r="BY86" s="164" t="s">
        <v>193</v>
      </c>
      <c r="BZ86" s="164" t="s">
        <v>193</v>
      </c>
      <c r="CA86" s="164" t="s">
        <v>193</v>
      </c>
      <c r="CB86" s="164" t="s">
        <v>193</v>
      </c>
      <c r="CC86" s="164" t="s">
        <v>193</v>
      </c>
      <c r="CD86" s="164" t="s">
        <v>193</v>
      </c>
      <c r="CE86" s="164" t="s">
        <v>193</v>
      </c>
      <c r="CF86" s="164" t="s">
        <v>193</v>
      </c>
      <c r="CG86" s="164" t="s">
        <v>193</v>
      </c>
      <c r="CH86" s="164" t="s">
        <v>193</v>
      </c>
      <c r="CI86" s="164" t="s">
        <v>193</v>
      </c>
      <c r="CJ86" s="164" t="s">
        <v>193</v>
      </c>
      <c r="CK86" s="164" t="s">
        <v>193</v>
      </c>
      <c r="CL86" s="164" t="s">
        <v>193</v>
      </c>
      <c r="CM86" s="164" t="s">
        <v>193</v>
      </c>
      <c r="CN86" s="164" t="s">
        <v>193</v>
      </c>
      <c r="CO86" s="164" t="s">
        <v>193</v>
      </c>
      <c r="CP86" s="164" t="s">
        <v>193</v>
      </c>
      <c r="CQ86" s="164" t="s">
        <v>193</v>
      </c>
      <c r="CR86" s="164" t="s">
        <v>193</v>
      </c>
      <c r="CS86" s="164" t="s">
        <v>193</v>
      </c>
      <c r="CT86" s="164" t="s">
        <v>193</v>
      </c>
      <c r="CU86" s="164" t="s">
        <v>193</v>
      </c>
      <c r="CV86" s="164" t="s">
        <v>193</v>
      </c>
      <c r="CW86" s="164" t="s">
        <v>193</v>
      </c>
      <c r="CX86" s="164" t="s">
        <v>193</v>
      </c>
      <c r="CY86" s="164" t="s">
        <v>193</v>
      </c>
      <c r="CZ86" s="164" t="s">
        <v>193</v>
      </c>
      <c r="DA86" s="164" t="s">
        <v>193</v>
      </c>
      <c r="DB86" s="164" t="s">
        <v>193</v>
      </c>
      <c r="DC86" s="164" t="s">
        <v>193</v>
      </c>
      <c r="DD86" s="164" t="s">
        <v>193</v>
      </c>
      <c r="DE86" s="164" t="s">
        <v>193</v>
      </c>
      <c r="DF86" s="164" t="s">
        <v>193</v>
      </c>
      <c r="DG86" s="164" t="s">
        <v>193</v>
      </c>
      <c r="DH86" s="164" t="s">
        <v>193</v>
      </c>
      <c r="DI86" s="164" t="s">
        <v>193</v>
      </c>
      <c r="DJ86" s="164" t="s">
        <v>193</v>
      </c>
      <c r="DK86" s="164" t="s">
        <v>193</v>
      </c>
      <c r="DL86" s="164" t="s">
        <v>193</v>
      </c>
      <c r="DM86" s="164" t="s">
        <v>193</v>
      </c>
      <c r="DN86" s="164" t="s">
        <v>193</v>
      </c>
      <c r="DO86" s="164" t="s">
        <v>193</v>
      </c>
      <c r="DP86" s="164" t="s">
        <v>193</v>
      </c>
      <c r="DQ86" s="164" t="s">
        <v>193</v>
      </c>
      <c r="DR86" s="164" t="s">
        <v>193</v>
      </c>
      <c r="DS86" s="164" t="s">
        <v>193</v>
      </c>
      <c r="DT86" s="164" t="s">
        <v>193</v>
      </c>
      <c r="DU86" s="164" t="s">
        <v>193</v>
      </c>
      <c r="DV86" s="164" t="s">
        <v>193</v>
      </c>
      <c r="DW86" s="164" t="s">
        <v>193</v>
      </c>
      <c r="DX86" s="164" t="s">
        <v>193</v>
      </c>
      <c r="DY86" s="164" t="s">
        <v>193</v>
      </c>
      <c r="DZ86" s="164" t="s">
        <v>193</v>
      </c>
      <c r="EA86" s="164" t="s">
        <v>193</v>
      </c>
      <c r="EB86" s="164" t="s">
        <v>193</v>
      </c>
      <c r="EC86" s="164" t="s">
        <v>193</v>
      </c>
      <c r="ED86" s="164" t="s">
        <v>193</v>
      </c>
      <c r="EE86" s="164" t="s">
        <v>193</v>
      </c>
      <c r="EF86" s="164" t="s">
        <v>193</v>
      </c>
      <c r="EG86" s="164" t="s">
        <v>193</v>
      </c>
      <c r="EH86" s="164" t="s">
        <v>193</v>
      </c>
      <c r="EI86" s="164" t="s">
        <v>193</v>
      </c>
      <c r="EJ86" s="164" t="s">
        <v>193</v>
      </c>
      <c r="EK86" s="164" t="s">
        <v>193</v>
      </c>
      <c r="EL86" s="164" t="s">
        <v>193</v>
      </c>
      <c r="EM86" s="164" t="s">
        <v>193</v>
      </c>
      <c r="EN86" s="164" t="s">
        <v>193</v>
      </c>
      <c r="EO86" s="164" t="s">
        <v>193</v>
      </c>
      <c r="EP86" s="164" t="s">
        <v>193</v>
      </c>
      <c r="EQ86" s="164" t="s">
        <v>193</v>
      </c>
      <c r="ER86" s="164" t="s">
        <v>193</v>
      </c>
      <c r="ES86" s="164" t="s">
        <v>193</v>
      </c>
      <c r="ET86" s="164" t="s">
        <v>193</v>
      </c>
      <c r="EU86" s="164" t="s">
        <v>193</v>
      </c>
      <c r="EV86" s="164" t="s">
        <v>193</v>
      </c>
      <c r="EW86" s="164" t="s">
        <v>193</v>
      </c>
      <c r="EX86" s="164" t="s">
        <v>193</v>
      </c>
      <c r="EY86" s="164" t="s">
        <v>193</v>
      </c>
      <c r="EZ86" s="164" t="s">
        <v>193</v>
      </c>
      <c r="FA86" s="164" t="s">
        <v>193</v>
      </c>
      <c r="FB86" s="164" t="s">
        <v>193</v>
      </c>
      <c r="FC86" s="164" t="s">
        <v>193</v>
      </c>
      <c r="FD86" s="164" t="s">
        <v>193</v>
      </c>
      <c r="FE86" s="164" t="s">
        <v>193</v>
      </c>
      <c r="FF86" s="164" t="s">
        <v>193</v>
      </c>
      <c r="FG86" s="164" t="s">
        <v>193</v>
      </c>
      <c r="FH86" s="164" t="s">
        <v>193</v>
      </c>
      <c r="FI86" s="164" t="s">
        <v>193</v>
      </c>
      <c r="FJ86" s="164" t="s">
        <v>193</v>
      </c>
      <c r="FK86" s="164" t="s">
        <v>193</v>
      </c>
      <c r="FL86" s="164" t="s">
        <v>193</v>
      </c>
      <c r="FM86" s="164" t="s">
        <v>193</v>
      </c>
      <c r="FN86" s="164" t="s">
        <v>193</v>
      </c>
      <c r="FO86" s="164" t="s">
        <v>193</v>
      </c>
      <c r="FP86" s="164" t="s">
        <v>193</v>
      </c>
      <c r="FQ86" s="164" t="s">
        <v>193</v>
      </c>
      <c r="FR86" s="164" t="s">
        <v>193</v>
      </c>
      <c r="FS86" s="164" t="s">
        <v>193</v>
      </c>
      <c r="FT86" s="164" t="s">
        <v>193</v>
      </c>
      <c r="FU86" s="164" t="s">
        <v>193</v>
      </c>
      <c r="FV86" s="164" t="s">
        <v>193</v>
      </c>
      <c r="FW86" s="164" t="s">
        <v>193</v>
      </c>
      <c r="FX86" s="164" t="s">
        <v>193</v>
      </c>
      <c r="FY86" s="164" t="s">
        <v>193</v>
      </c>
      <c r="FZ86" s="164" t="s">
        <v>193</v>
      </c>
      <c r="GA86" s="164" t="s">
        <v>193</v>
      </c>
      <c r="GB86" s="164" t="s">
        <v>193</v>
      </c>
      <c r="GC86" s="164" t="s">
        <v>193</v>
      </c>
      <c r="GD86" s="164" t="s">
        <v>193</v>
      </c>
      <c r="GE86" s="164" t="s">
        <v>193</v>
      </c>
      <c r="GF86" s="164" t="s">
        <v>193</v>
      </c>
      <c r="GG86" s="164" t="s">
        <v>193</v>
      </c>
      <c r="GH86" s="164" t="s">
        <v>193</v>
      </c>
      <c r="GI86" s="164" t="s">
        <v>193</v>
      </c>
      <c r="GJ86" s="164" t="s">
        <v>193</v>
      </c>
      <c r="GK86" s="164" t="s">
        <v>193</v>
      </c>
      <c r="GL86" s="164" t="s">
        <v>193</v>
      </c>
      <c r="GM86" s="164" t="s">
        <v>193</v>
      </c>
      <c r="GN86" s="164" t="s">
        <v>193</v>
      </c>
      <c r="GO86" s="164" t="s">
        <v>193</v>
      </c>
      <c r="GP86" s="164" t="s">
        <v>193</v>
      </c>
      <c r="GQ86" s="164" t="s">
        <v>193</v>
      </c>
      <c r="GR86" s="164" t="s">
        <v>193</v>
      </c>
      <c r="GS86" s="164" t="s">
        <v>193</v>
      </c>
      <c r="GT86" s="164" t="s">
        <v>193</v>
      </c>
      <c r="GU86" s="164" t="s">
        <v>193</v>
      </c>
      <c r="GV86" s="164" t="s">
        <v>193</v>
      </c>
      <c r="GW86" s="164" t="s">
        <v>193</v>
      </c>
      <c r="GX86" s="164" t="s">
        <v>193</v>
      </c>
      <c r="GY86" s="164" t="s">
        <v>193</v>
      </c>
      <c r="GZ86" s="164" t="s">
        <v>193</v>
      </c>
      <c r="HA86" s="164" t="s">
        <v>193</v>
      </c>
      <c r="HB86" s="164" t="s">
        <v>193</v>
      </c>
      <c r="HC86" s="164" t="s">
        <v>193</v>
      </c>
      <c r="HD86" s="164" t="s">
        <v>193</v>
      </c>
      <c r="HE86" s="164" t="s">
        <v>193</v>
      </c>
      <c r="HF86" s="164" t="s">
        <v>193</v>
      </c>
      <c r="HG86" s="164" t="s">
        <v>193</v>
      </c>
      <c r="HH86" s="164" t="s">
        <v>193</v>
      </c>
      <c r="HI86" s="164" t="s">
        <v>193</v>
      </c>
      <c r="HJ86" s="164" t="s">
        <v>193</v>
      </c>
      <c r="HK86" s="164" t="s">
        <v>193</v>
      </c>
      <c r="HL86" s="164" t="s">
        <v>193</v>
      </c>
      <c r="HM86" s="164" t="s">
        <v>193</v>
      </c>
      <c r="HN86" s="164" t="s">
        <v>193</v>
      </c>
      <c r="HO86" s="164" t="s">
        <v>193</v>
      </c>
      <c r="HP86" s="164" t="s">
        <v>193</v>
      </c>
      <c r="HQ86" s="164" t="s">
        <v>193</v>
      </c>
      <c r="HR86" s="164" t="s">
        <v>193</v>
      </c>
      <c r="HS86" s="164" t="s">
        <v>193</v>
      </c>
      <c r="HT86" s="164" t="s">
        <v>193</v>
      </c>
      <c r="HU86" s="164" t="s">
        <v>193</v>
      </c>
      <c r="HV86" s="164" t="s">
        <v>193</v>
      </c>
      <c r="HW86" s="164" t="s">
        <v>193</v>
      </c>
      <c r="HX86" s="164" t="s">
        <v>193</v>
      </c>
      <c r="HY86" s="164" t="s">
        <v>193</v>
      </c>
      <c r="HZ86" s="164" t="s">
        <v>193</v>
      </c>
      <c r="IA86" s="164" t="s">
        <v>193</v>
      </c>
      <c r="IB86" s="164" t="s">
        <v>193</v>
      </c>
      <c r="IC86" s="164" t="s">
        <v>109</v>
      </c>
      <c r="ID86" s="164" t="s">
        <v>193</v>
      </c>
      <c r="IE86" s="164" t="s">
        <v>512</v>
      </c>
      <c r="IF86" s="164" t="s">
        <v>193</v>
      </c>
      <c r="IG86" s="164" t="s">
        <v>3284</v>
      </c>
      <c r="IH86" s="164" t="s">
        <v>193</v>
      </c>
      <c r="II86" s="164" t="s">
        <v>513</v>
      </c>
      <c r="IJ86" s="164" t="s">
        <v>3285</v>
      </c>
      <c r="IK86" s="164" t="s">
        <v>3285</v>
      </c>
      <c r="IL86" s="164" t="s">
        <v>807</v>
      </c>
      <c r="IM86" s="164" t="s">
        <v>193</v>
      </c>
      <c r="IN86" s="164" t="s">
        <v>812</v>
      </c>
      <c r="IO86" s="164" t="s">
        <v>804</v>
      </c>
      <c r="IP86" s="164" t="s">
        <v>805</v>
      </c>
      <c r="IQ86" s="164" t="s">
        <v>806</v>
      </c>
      <c r="IR86" s="164" t="s">
        <v>193</v>
      </c>
      <c r="IS86" s="164" t="s">
        <v>193</v>
      </c>
      <c r="IT86" s="164" t="s">
        <v>193</v>
      </c>
      <c r="IU86" s="164" t="s">
        <v>193</v>
      </c>
      <c r="IV86" s="164" t="s">
        <v>193</v>
      </c>
      <c r="IW86" s="164">
        <v>50</v>
      </c>
      <c r="IX86" s="164">
        <v>10</v>
      </c>
      <c r="IY86" s="164" t="s">
        <v>193</v>
      </c>
      <c r="IZ86" s="164" t="s">
        <v>156</v>
      </c>
      <c r="JA86" s="164">
        <v>10</v>
      </c>
      <c r="JB86" s="164" t="s">
        <v>132</v>
      </c>
      <c r="JC86" s="164" t="s">
        <v>193</v>
      </c>
      <c r="JD86" s="164" t="s">
        <v>109</v>
      </c>
      <c r="JE86" s="164" t="s">
        <v>3894</v>
      </c>
      <c r="JF86" s="164">
        <v>0</v>
      </c>
      <c r="JG86" s="164">
        <v>1</v>
      </c>
      <c r="JH86" s="164">
        <v>0</v>
      </c>
      <c r="JI86" s="164">
        <v>1</v>
      </c>
      <c r="JJ86" s="164">
        <v>0</v>
      </c>
      <c r="JK86" s="164">
        <v>0</v>
      </c>
      <c r="JL86" s="164">
        <v>0</v>
      </c>
      <c r="JM86" s="164">
        <v>0</v>
      </c>
      <c r="JN86" s="164">
        <v>1</v>
      </c>
      <c r="JO86" s="164">
        <v>0</v>
      </c>
      <c r="JP86" s="164">
        <v>0</v>
      </c>
      <c r="JQ86" s="164" t="s">
        <v>193</v>
      </c>
      <c r="JR86" s="166"/>
      <c r="JS86" s="166"/>
      <c r="JT86" s="166"/>
      <c r="JU86" s="166"/>
      <c r="JV86" s="166"/>
      <c r="JW86" s="164" t="s">
        <v>193</v>
      </c>
      <c r="JX86" s="164" t="s">
        <v>193</v>
      </c>
      <c r="JY86" s="164">
        <v>188101583</v>
      </c>
      <c r="JZ86" s="164" t="s">
        <v>3895</v>
      </c>
      <c r="KA86" s="164" t="s">
        <v>3896</v>
      </c>
      <c r="KB86" s="164" t="s">
        <v>193</v>
      </c>
      <c r="KC86" s="164" t="s">
        <v>705</v>
      </c>
      <c r="KD86" s="164" t="s">
        <v>706</v>
      </c>
      <c r="KE86" s="164" t="s">
        <v>621</v>
      </c>
      <c r="KF86" s="164" t="s">
        <v>193</v>
      </c>
      <c r="KG86" s="164">
        <v>85</v>
      </c>
    </row>
    <row r="87" spans="1:293" x14ac:dyDescent="0.25">
      <c r="A87" s="164" t="s">
        <v>3897</v>
      </c>
      <c r="B87" s="164" t="s">
        <v>3898</v>
      </c>
      <c r="C87" s="164" t="s">
        <v>3548</v>
      </c>
      <c r="D87" s="164" t="s">
        <v>193</v>
      </c>
      <c r="E87" s="166"/>
      <c r="F87" s="164" t="s">
        <v>193</v>
      </c>
      <c r="G87" s="164" t="s">
        <v>193</v>
      </c>
      <c r="H87" s="164" t="s">
        <v>3548</v>
      </c>
      <c r="I87" s="164" t="s">
        <v>171</v>
      </c>
      <c r="J87" s="164" t="s">
        <v>193</v>
      </c>
      <c r="K87" s="164" t="s">
        <v>172</v>
      </c>
      <c r="L87" s="164" t="s">
        <v>171</v>
      </c>
      <c r="M87" s="164" t="s">
        <v>171</v>
      </c>
      <c r="N87" s="164" t="s">
        <v>773</v>
      </c>
      <c r="O87" s="164" t="s">
        <v>193</v>
      </c>
      <c r="P87" s="164" t="s">
        <v>195</v>
      </c>
      <c r="Q87" s="164" t="s">
        <v>774</v>
      </c>
      <c r="R87" s="164" t="s">
        <v>774</v>
      </c>
      <c r="S87" s="164" t="s">
        <v>106</v>
      </c>
      <c r="T87" s="164" t="s">
        <v>173</v>
      </c>
      <c r="U87" s="164" t="s">
        <v>174</v>
      </c>
      <c r="V87" s="164" t="s">
        <v>173</v>
      </c>
      <c r="W87" s="164" t="s">
        <v>250</v>
      </c>
      <c r="X87" s="164" t="s">
        <v>249</v>
      </c>
      <c r="Y87" s="164" t="s">
        <v>250</v>
      </c>
      <c r="Z87" s="164" t="s">
        <v>779</v>
      </c>
      <c r="AA87" s="164" t="s">
        <v>193</v>
      </c>
      <c r="AB87" s="164" t="s">
        <v>778</v>
      </c>
      <c r="AC87" s="164" t="s">
        <v>779</v>
      </c>
      <c r="AD87" s="164" t="s">
        <v>779</v>
      </c>
      <c r="AE87" s="164" t="s">
        <v>782</v>
      </c>
      <c r="AF87" s="164" t="s">
        <v>193</v>
      </c>
      <c r="AG87" s="164" t="s">
        <v>781</v>
      </c>
      <c r="AH87" s="164" t="s">
        <v>782</v>
      </c>
      <c r="AI87" s="164" t="s">
        <v>782</v>
      </c>
      <c r="AJ87" s="164" t="s">
        <v>543</v>
      </c>
      <c r="AK87" s="164" t="s">
        <v>511</v>
      </c>
      <c r="AL87" s="164" t="s">
        <v>109</v>
      </c>
      <c r="AM87" s="164" t="s">
        <v>193</v>
      </c>
      <c r="AN87" s="164" t="s">
        <v>109</v>
      </c>
      <c r="AO87" s="164" t="s">
        <v>193</v>
      </c>
      <c r="AP87" s="164" t="s">
        <v>500</v>
      </c>
      <c r="AQ87" s="166"/>
      <c r="AR87" s="166"/>
      <c r="AS87" s="164" t="s">
        <v>193</v>
      </c>
      <c r="AT87" s="164" t="s">
        <v>193</v>
      </c>
      <c r="AU87" s="164" t="s">
        <v>193</v>
      </c>
      <c r="AV87" s="164" t="s">
        <v>193</v>
      </c>
      <c r="AW87" s="164" t="s">
        <v>193</v>
      </c>
      <c r="AX87" s="164" t="s">
        <v>193</v>
      </c>
      <c r="AY87" s="164" t="s">
        <v>193</v>
      </c>
      <c r="AZ87" s="164" t="s">
        <v>193</v>
      </c>
      <c r="BA87" s="164" t="s">
        <v>193</v>
      </c>
      <c r="BB87" s="164" t="s">
        <v>193</v>
      </c>
      <c r="BC87" s="164" t="s">
        <v>193</v>
      </c>
      <c r="BD87" s="164" t="s">
        <v>193</v>
      </c>
      <c r="BE87" s="164" t="s">
        <v>193</v>
      </c>
      <c r="BF87" s="164" t="s">
        <v>193</v>
      </c>
      <c r="BG87" s="164" t="s">
        <v>193</v>
      </c>
      <c r="BH87" s="164" t="s">
        <v>193</v>
      </c>
      <c r="BI87" s="164" t="s">
        <v>193</v>
      </c>
      <c r="BJ87" s="164" t="s">
        <v>193</v>
      </c>
      <c r="BK87" s="164" t="s">
        <v>193</v>
      </c>
      <c r="BL87" s="164" t="s">
        <v>193</v>
      </c>
      <c r="BM87" s="164" t="s">
        <v>193</v>
      </c>
      <c r="BN87" s="164" t="s">
        <v>193</v>
      </c>
      <c r="BO87" s="164" t="s">
        <v>193</v>
      </c>
      <c r="BP87" s="164" t="s">
        <v>193</v>
      </c>
      <c r="BQ87" s="164" t="s">
        <v>193</v>
      </c>
      <c r="BR87" s="164" t="s">
        <v>193</v>
      </c>
      <c r="BS87" s="164" t="s">
        <v>193</v>
      </c>
      <c r="BT87" s="164" t="s">
        <v>193</v>
      </c>
      <c r="BU87" s="164" t="s">
        <v>193</v>
      </c>
      <c r="BV87" s="164" t="s">
        <v>193</v>
      </c>
      <c r="BW87" s="164" t="s">
        <v>193</v>
      </c>
      <c r="BX87" s="164" t="s">
        <v>193</v>
      </c>
      <c r="BY87" s="164" t="s">
        <v>193</v>
      </c>
      <c r="BZ87" s="164" t="s">
        <v>193</v>
      </c>
      <c r="CA87" s="164" t="s">
        <v>193</v>
      </c>
      <c r="CB87" s="164" t="s">
        <v>193</v>
      </c>
      <c r="CC87" s="164" t="s">
        <v>193</v>
      </c>
      <c r="CD87" s="164" t="s">
        <v>193</v>
      </c>
      <c r="CE87" s="164" t="s">
        <v>193</v>
      </c>
      <c r="CF87" s="164" t="s">
        <v>193</v>
      </c>
      <c r="CG87" s="164" t="s">
        <v>193</v>
      </c>
      <c r="CH87" s="164" t="s">
        <v>193</v>
      </c>
      <c r="CI87" s="164" t="s">
        <v>193</v>
      </c>
      <c r="CJ87" s="164" t="s">
        <v>193</v>
      </c>
      <c r="CK87" s="164" t="s">
        <v>193</v>
      </c>
      <c r="CL87" s="164" t="s">
        <v>193</v>
      </c>
      <c r="CM87" s="164" t="s">
        <v>193</v>
      </c>
      <c r="CN87" s="164" t="s">
        <v>193</v>
      </c>
      <c r="CO87" s="164" t="s">
        <v>193</v>
      </c>
      <c r="CP87" s="164" t="s">
        <v>193</v>
      </c>
      <c r="CQ87" s="164" t="s">
        <v>193</v>
      </c>
      <c r="CR87" s="164" t="s">
        <v>193</v>
      </c>
      <c r="CS87" s="164" t="s">
        <v>193</v>
      </c>
      <c r="CT87" s="164" t="s">
        <v>193</v>
      </c>
      <c r="CU87" s="164" t="s">
        <v>193</v>
      </c>
      <c r="CV87" s="164" t="s">
        <v>193</v>
      </c>
      <c r="CW87" s="164" t="s">
        <v>193</v>
      </c>
      <c r="CX87" s="164" t="s">
        <v>193</v>
      </c>
      <c r="CY87" s="164" t="s">
        <v>193</v>
      </c>
      <c r="CZ87" s="164" t="s">
        <v>193</v>
      </c>
      <c r="DA87" s="164" t="s">
        <v>193</v>
      </c>
      <c r="DB87" s="164" t="s">
        <v>193</v>
      </c>
      <c r="DC87" s="164" t="s">
        <v>193</v>
      </c>
      <c r="DD87" s="164" t="s">
        <v>193</v>
      </c>
      <c r="DE87" s="164" t="s">
        <v>193</v>
      </c>
      <c r="DF87" s="164" t="s">
        <v>193</v>
      </c>
      <c r="DG87" s="164" t="s">
        <v>193</v>
      </c>
      <c r="DH87" s="164" t="s">
        <v>193</v>
      </c>
      <c r="DI87" s="164" t="s">
        <v>193</v>
      </c>
      <c r="DJ87" s="164" t="s">
        <v>193</v>
      </c>
      <c r="DK87" s="164" t="s">
        <v>193</v>
      </c>
      <c r="DL87" s="164" t="s">
        <v>193</v>
      </c>
      <c r="DM87" s="164" t="s">
        <v>193</v>
      </c>
      <c r="DN87" s="164" t="s">
        <v>193</v>
      </c>
      <c r="DO87" s="164" t="s">
        <v>193</v>
      </c>
      <c r="DP87" s="164" t="s">
        <v>193</v>
      </c>
      <c r="DQ87" s="164" t="s">
        <v>193</v>
      </c>
      <c r="DR87" s="164" t="s">
        <v>193</v>
      </c>
      <c r="DS87" s="164" t="s">
        <v>193</v>
      </c>
      <c r="DT87" s="164" t="s">
        <v>193</v>
      </c>
      <c r="DU87" s="164" t="s">
        <v>193</v>
      </c>
      <c r="DV87" s="164" t="s">
        <v>193</v>
      </c>
      <c r="DW87" s="164" t="s">
        <v>193</v>
      </c>
      <c r="DX87" s="164" t="s">
        <v>193</v>
      </c>
      <c r="DY87" s="164" t="s">
        <v>193</v>
      </c>
      <c r="DZ87" s="164" t="s">
        <v>193</v>
      </c>
      <c r="EA87" s="164" t="s">
        <v>193</v>
      </c>
      <c r="EB87" s="164" t="s">
        <v>193</v>
      </c>
      <c r="EC87" s="164" t="s">
        <v>193</v>
      </c>
      <c r="ED87" s="164" t="s">
        <v>193</v>
      </c>
      <c r="EE87" s="164" t="s">
        <v>193</v>
      </c>
      <c r="EF87" s="164" t="s">
        <v>193</v>
      </c>
      <c r="EG87" s="164" t="s">
        <v>193</v>
      </c>
      <c r="EH87" s="164" t="s">
        <v>193</v>
      </c>
      <c r="EI87" s="164" t="s">
        <v>193</v>
      </c>
      <c r="EJ87" s="164" t="s">
        <v>193</v>
      </c>
      <c r="EK87" s="164" t="s">
        <v>193</v>
      </c>
      <c r="EL87" s="164" t="s">
        <v>193</v>
      </c>
      <c r="EM87" s="164" t="s">
        <v>193</v>
      </c>
      <c r="EN87" s="164" t="s">
        <v>193</v>
      </c>
      <c r="EO87" s="164" t="s">
        <v>193</v>
      </c>
      <c r="EP87" s="164" t="s">
        <v>193</v>
      </c>
      <c r="EQ87" s="164" t="s">
        <v>193</v>
      </c>
      <c r="ER87" s="164" t="s">
        <v>193</v>
      </c>
      <c r="ES87" s="164" t="s">
        <v>193</v>
      </c>
      <c r="ET87" s="164" t="s">
        <v>193</v>
      </c>
      <c r="EU87" s="164" t="s">
        <v>193</v>
      </c>
      <c r="EV87" s="164" t="s">
        <v>193</v>
      </c>
      <c r="EW87" s="164" t="s">
        <v>193</v>
      </c>
      <c r="EX87" s="164" t="s">
        <v>193</v>
      </c>
      <c r="EY87" s="164" t="s">
        <v>193</v>
      </c>
      <c r="EZ87" s="164" t="s">
        <v>193</v>
      </c>
      <c r="FA87" s="164" t="s">
        <v>193</v>
      </c>
      <c r="FB87" s="164" t="s">
        <v>193</v>
      </c>
      <c r="FC87" s="164" t="s">
        <v>193</v>
      </c>
      <c r="FD87" s="164" t="s">
        <v>193</v>
      </c>
      <c r="FE87" s="164" t="s">
        <v>193</v>
      </c>
      <c r="FF87" s="164" t="s">
        <v>193</v>
      </c>
      <c r="FG87" s="164" t="s">
        <v>193</v>
      </c>
      <c r="FH87" s="164" t="s">
        <v>193</v>
      </c>
      <c r="FI87" s="164" t="s">
        <v>193</v>
      </c>
      <c r="FJ87" s="164" t="s">
        <v>193</v>
      </c>
      <c r="FK87" s="164" t="s">
        <v>193</v>
      </c>
      <c r="FL87" s="164" t="s">
        <v>193</v>
      </c>
      <c r="FM87" s="164" t="s">
        <v>193</v>
      </c>
      <c r="FN87" s="164" t="s">
        <v>193</v>
      </c>
      <c r="FO87" s="164" t="s">
        <v>193</v>
      </c>
      <c r="FP87" s="164" t="s">
        <v>193</v>
      </c>
      <c r="FQ87" s="164" t="s">
        <v>193</v>
      </c>
      <c r="FR87" s="164" t="s">
        <v>193</v>
      </c>
      <c r="FS87" s="164" t="s">
        <v>193</v>
      </c>
      <c r="FT87" s="164" t="s">
        <v>193</v>
      </c>
      <c r="FU87" s="164" t="s">
        <v>193</v>
      </c>
      <c r="FV87" s="164" t="s">
        <v>193</v>
      </c>
      <c r="FW87" s="164" t="s">
        <v>193</v>
      </c>
      <c r="FX87" s="164" t="s">
        <v>193</v>
      </c>
      <c r="FY87" s="164" t="s">
        <v>193</v>
      </c>
      <c r="FZ87" s="164" t="s">
        <v>193</v>
      </c>
      <c r="GA87" s="164" t="s">
        <v>193</v>
      </c>
      <c r="GB87" s="164" t="s">
        <v>193</v>
      </c>
      <c r="GC87" s="164" t="s">
        <v>193</v>
      </c>
      <c r="GD87" s="164" t="s">
        <v>193</v>
      </c>
      <c r="GE87" s="164" t="s">
        <v>193</v>
      </c>
      <c r="GF87" s="164" t="s">
        <v>193</v>
      </c>
      <c r="GG87" s="164" t="s">
        <v>193</v>
      </c>
      <c r="GH87" s="164" t="s">
        <v>193</v>
      </c>
      <c r="GI87" s="164" t="s">
        <v>193</v>
      </c>
      <c r="GJ87" s="164" t="s">
        <v>193</v>
      </c>
      <c r="GK87" s="164" t="s">
        <v>193</v>
      </c>
      <c r="GL87" s="164" t="s">
        <v>193</v>
      </c>
      <c r="GM87" s="164" t="s">
        <v>193</v>
      </c>
      <c r="GN87" s="164" t="s">
        <v>193</v>
      </c>
      <c r="GO87" s="164" t="s">
        <v>193</v>
      </c>
      <c r="GP87" s="164" t="s">
        <v>193</v>
      </c>
      <c r="GQ87" s="164" t="s">
        <v>193</v>
      </c>
      <c r="GR87" s="164" t="s">
        <v>193</v>
      </c>
      <c r="GS87" s="164" t="s">
        <v>193</v>
      </c>
      <c r="GT87" s="164" t="s">
        <v>193</v>
      </c>
      <c r="GU87" s="164" t="s">
        <v>193</v>
      </c>
      <c r="GV87" s="164" t="s">
        <v>193</v>
      </c>
      <c r="GW87" s="164" t="s">
        <v>193</v>
      </c>
      <c r="GX87" s="164" t="s">
        <v>193</v>
      </c>
      <c r="GY87" s="164" t="s">
        <v>193</v>
      </c>
      <c r="GZ87" s="164" t="s">
        <v>193</v>
      </c>
      <c r="HA87" s="164" t="s">
        <v>193</v>
      </c>
      <c r="HB87" s="164" t="s">
        <v>193</v>
      </c>
      <c r="HC87" s="164" t="s">
        <v>193</v>
      </c>
      <c r="HD87" s="164" t="s">
        <v>193</v>
      </c>
      <c r="HE87" s="164" t="s">
        <v>193</v>
      </c>
      <c r="HF87" s="164" t="s">
        <v>193</v>
      </c>
      <c r="HG87" s="164" t="s">
        <v>193</v>
      </c>
      <c r="HH87" s="164" t="s">
        <v>193</v>
      </c>
      <c r="HI87" s="164" t="s">
        <v>193</v>
      </c>
      <c r="HJ87" s="164" t="s">
        <v>193</v>
      </c>
      <c r="HK87" s="164" t="s">
        <v>193</v>
      </c>
      <c r="HL87" s="164" t="s">
        <v>193</v>
      </c>
      <c r="HM87" s="164" t="s">
        <v>193</v>
      </c>
      <c r="HN87" s="164" t="s">
        <v>193</v>
      </c>
      <c r="HO87" s="164" t="s">
        <v>193</v>
      </c>
      <c r="HP87" s="164" t="s">
        <v>193</v>
      </c>
      <c r="HQ87" s="164" t="s">
        <v>193</v>
      </c>
      <c r="HR87" s="164" t="s">
        <v>193</v>
      </c>
      <c r="HS87" s="164" t="s">
        <v>193</v>
      </c>
      <c r="HT87" s="164" t="s">
        <v>193</v>
      </c>
      <c r="HU87" s="164" t="s">
        <v>193</v>
      </c>
      <c r="HV87" s="164" t="s">
        <v>193</v>
      </c>
      <c r="HW87" s="164" t="s">
        <v>193</v>
      </c>
      <c r="HX87" s="164" t="s">
        <v>193</v>
      </c>
      <c r="HY87" s="164" t="s">
        <v>193</v>
      </c>
      <c r="HZ87" s="164" t="s">
        <v>193</v>
      </c>
      <c r="IA87" s="164" t="s">
        <v>193</v>
      </c>
      <c r="IB87" s="164" t="s">
        <v>193</v>
      </c>
      <c r="IC87" s="164" t="s">
        <v>109</v>
      </c>
      <c r="ID87" s="164" t="s">
        <v>193</v>
      </c>
      <c r="IE87" s="164" t="s">
        <v>512</v>
      </c>
      <c r="IF87" s="164" t="s">
        <v>193</v>
      </c>
      <c r="IG87" s="164" t="s">
        <v>3284</v>
      </c>
      <c r="IH87" s="164" t="s">
        <v>193</v>
      </c>
      <c r="II87" s="164" t="s">
        <v>513</v>
      </c>
      <c r="IJ87" s="164" t="s">
        <v>3285</v>
      </c>
      <c r="IK87" s="164" t="s">
        <v>3285</v>
      </c>
      <c r="IL87" s="164" t="s">
        <v>807</v>
      </c>
      <c r="IM87" s="164" t="s">
        <v>193</v>
      </c>
      <c r="IN87" s="164" t="s">
        <v>812</v>
      </c>
      <c r="IO87" s="164" t="s">
        <v>804</v>
      </c>
      <c r="IP87" s="164" t="s">
        <v>805</v>
      </c>
      <c r="IQ87" s="164" t="s">
        <v>806</v>
      </c>
      <c r="IR87" s="164" t="s">
        <v>193</v>
      </c>
      <c r="IS87" s="164" t="s">
        <v>193</v>
      </c>
      <c r="IT87" s="164" t="s">
        <v>193</v>
      </c>
      <c r="IU87" s="164" t="s">
        <v>193</v>
      </c>
      <c r="IV87" s="164" t="s">
        <v>193</v>
      </c>
      <c r="IW87" s="164">
        <v>50</v>
      </c>
      <c r="IX87" s="164">
        <v>10</v>
      </c>
      <c r="IY87" s="164" t="s">
        <v>193</v>
      </c>
      <c r="IZ87" s="164" t="s">
        <v>156</v>
      </c>
      <c r="JA87" s="164">
        <v>10</v>
      </c>
      <c r="JB87" s="164" t="s">
        <v>132</v>
      </c>
      <c r="JC87" s="164" t="s">
        <v>193</v>
      </c>
      <c r="JD87" s="164" t="s">
        <v>109</v>
      </c>
      <c r="JE87" s="164" t="s">
        <v>3605</v>
      </c>
      <c r="JF87" s="164">
        <v>0</v>
      </c>
      <c r="JG87" s="164">
        <v>1</v>
      </c>
      <c r="JH87" s="164">
        <v>0</v>
      </c>
      <c r="JI87" s="164">
        <v>0</v>
      </c>
      <c r="JJ87" s="164">
        <v>0</v>
      </c>
      <c r="JK87" s="164">
        <v>0</v>
      </c>
      <c r="JL87" s="164">
        <v>0</v>
      </c>
      <c r="JM87" s="164">
        <v>0</v>
      </c>
      <c r="JN87" s="164">
        <v>1</v>
      </c>
      <c r="JO87" s="164">
        <v>0</v>
      </c>
      <c r="JP87" s="164">
        <v>0</v>
      </c>
      <c r="JQ87" s="164" t="s">
        <v>193</v>
      </c>
      <c r="JR87" s="166"/>
      <c r="JS87" s="166"/>
      <c r="JT87" s="166"/>
      <c r="JU87" s="166"/>
      <c r="JV87" s="166"/>
      <c r="JW87" s="164" t="s">
        <v>193</v>
      </c>
      <c r="JX87" s="164" t="s">
        <v>193</v>
      </c>
      <c r="JY87" s="164">
        <v>188101589</v>
      </c>
      <c r="JZ87" s="164" t="s">
        <v>3899</v>
      </c>
      <c r="KA87" s="164" t="s">
        <v>3900</v>
      </c>
      <c r="KB87" s="164" t="s">
        <v>193</v>
      </c>
      <c r="KC87" s="164" t="s">
        <v>705</v>
      </c>
      <c r="KD87" s="164" t="s">
        <v>706</v>
      </c>
      <c r="KE87" s="164" t="s">
        <v>621</v>
      </c>
      <c r="KF87" s="164" t="s">
        <v>193</v>
      </c>
      <c r="KG87" s="164">
        <v>86</v>
      </c>
    </row>
    <row r="88" spans="1:293" x14ac:dyDescent="0.25">
      <c r="A88" s="164" t="s">
        <v>3901</v>
      </c>
      <c r="B88" s="164" t="s">
        <v>3902</v>
      </c>
      <c r="C88" s="164" t="s">
        <v>3548</v>
      </c>
      <c r="D88" s="164" t="s">
        <v>193</v>
      </c>
      <c r="E88" s="166"/>
      <c r="F88" s="164" t="s">
        <v>193</v>
      </c>
      <c r="G88" s="164">
        <v>0</v>
      </c>
      <c r="H88" s="164" t="s">
        <v>3548</v>
      </c>
      <c r="I88" s="164" t="s">
        <v>171</v>
      </c>
      <c r="J88" s="164" t="s">
        <v>193</v>
      </c>
      <c r="K88" s="164" t="s">
        <v>172</v>
      </c>
      <c r="L88" s="164" t="s">
        <v>171</v>
      </c>
      <c r="M88" s="164" t="s">
        <v>171</v>
      </c>
      <c r="N88" s="164" t="s">
        <v>773</v>
      </c>
      <c r="O88" s="164" t="s">
        <v>193</v>
      </c>
      <c r="P88" s="164" t="s">
        <v>195</v>
      </c>
      <c r="Q88" s="164" t="s">
        <v>774</v>
      </c>
      <c r="R88" s="164" t="s">
        <v>774</v>
      </c>
      <c r="S88" s="164" t="s">
        <v>106</v>
      </c>
      <c r="T88" s="164" t="s">
        <v>173</v>
      </c>
      <c r="U88" s="164" t="s">
        <v>174</v>
      </c>
      <c r="V88" s="164" t="s">
        <v>173</v>
      </c>
      <c r="W88" s="164" t="s">
        <v>250</v>
      </c>
      <c r="X88" s="164" t="s">
        <v>249</v>
      </c>
      <c r="Y88" s="164" t="s">
        <v>250</v>
      </c>
      <c r="Z88" s="164" t="s">
        <v>779</v>
      </c>
      <c r="AA88" s="164" t="s">
        <v>193</v>
      </c>
      <c r="AB88" s="164" t="s">
        <v>778</v>
      </c>
      <c r="AC88" s="164" t="s">
        <v>779</v>
      </c>
      <c r="AD88" s="164" t="s">
        <v>779</v>
      </c>
      <c r="AE88" s="164" t="s">
        <v>782</v>
      </c>
      <c r="AF88" s="164" t="s">
        <v>193</v>
      </c>
      <c r="AG88" s="164" t="s">
        <v>781</v>
      </c>
      <c r="AH88" s="164" t="s">
        <v>782</v>
      </c>
      <c r="AI88" s="164" t="s">
        <v>782</v>
      </c>
      <c r="AJ88" s="164" t="s">
        <v>543</v>
      </c>
      <c r="AK88" s="164" t="s">
        <v>511</v>
      </c>
      <c r="AL88" s="164" t="s">
        <v>109</v>
      </c>
      <c r="AM88" s="164" t="s">
        <v>193</v>
      </c>
      <c r="AN88" s="164" t="s">
        <v>109</v>
      </c>
      <c r="AO88" s="164" t="s">
        <v>193</v>
      </c>
      <c r="AP88" s="164" t="s">
        <v>496</v>
      </c>
      <c r="AQ88" s="166"/>
      <c r="AR88" s="166"/>
      <c r="AS88" s="164" t="s">
        <v>193</v>
      </c>
      <c r="AT88" s="164" t="s">
        <v>193</v>
      </c>
      <c r="AU88" s="164" t="s">
        <v>193</v>
      </c>
      <c r="AV88" s="164" t="s">
        <v>193</v>
      </c>
      <c r="AW88" s="164" t="s">
        <v>193</v>
      </c>
      <c r="AX88" s="164" t="s">
        <v>193</v>
      </c>
      <c r="AY88" s="164" t="s">
        <v>193</v>
      </c>
      <c r="AZ88" s="164" t="s">
        <v>193</v>
      </c>
      <c r="BA88" s="164" t="s">
        <v>193</v>
      </c>
      <c r="BB88" s="164" t="s">
        <v>193</v>
      </c>
      <c r="BC88" s="164" t="s">
        <v>193</v>
      </c>
      <c r="BD88" s="164" t="s">
        <v>193</v>
      </c>
      <c r="BE88" s="164" t="s">
        <v>193</v>
      </c>
      <c r="BF88" s="164" t="s">
        <v>193</v>
      </c>
      <c r="BG88" s="164" t="s">
        <v>193</v>
      </c>
      <c r="BH88" s="164" t="s">
        <v>193</v>
      </c>
      <c r="BI88" s="164" t="s">
        <v>193</v>
      </c>
      <c r="BJ88" s="164" t="s">
        <v>193</v>
      </c>
      <c r="BK88" s="164" t="s">
        <v>193</v>
      </c>
      <c r="BL88" s="164" t="s">
        <v>193</v>
      </c>
      <c r="BM88" s="164" t="s">
        <v>193</v>
      </c>
      <c r="BN88" s="164" t="s">
        <v>193</v>
      </c>
      <c r="BO88" s="164" t="s">
        <v>193</v>
      </c>
      <c r="BP88" s="164" t="s">
        <v>193</v>
      </c>
      <c r="BQ88" s="164" t="s">
        <v>193</v>
      </c>
      <c r="BR88" s="164" t="s">
        <v>193</v>
      </c>
      <c r="BS88" s="164" t="s">
        <v>193</v>
      </c>
      <c r="BT88" s="164" t="s">
        <v>193</v>
      </c>
      <c r="BU88" s="164" t="s">
        <v>193</v>
      </c>
      <c r="BV88" s="164" t="s">
        <v>193</v>
      </c>
      <c r="BW88" s="164" t="s">
        <v>193</v>
      </c>
      <c r="BX88" s="164" t="s">
        <v>193</v>
      </c>
      <c r="BY88" s="164" t="s">
        <v>193</v>
      </c>
      <c r="BZ88" s="164" t="s">
        <v>193</v>
      </c>
      <c r="CA88" s="164" t="s">
        <v>193</v>
      </c>
      <c r="CB88" s="164" t="s">
        <v>193</v>
      </c>
      <c r="CC88" s="164" t="s">
        <v>193</v>
      </c>
      <c r="CD88" s="164" t="s">
        <v>193</v>
      </c>
      <c r="CE88" s="164" t="s">
        <v>193</v>
      </c>
      <c r="CF88" s="164" t="s">
        <v>193</v>
      </c>
      <c r="CG88" s="164" t="s">
        <v>193</v>
      </c>
      <c r="CH88" s="164" t="s">
        <v>193</v>
      </c>
      <c r="CI88" s="164" t="s">
        <v>193</v>
      </c>
      <c r="CJ88" s="164" t="s">
        <v>193</v>
      </c>
      <c r="CK88" s="164" t="s">
        <v>193</v>
      </c>
      <c r="CL88" s="164" t="s">
        <v>193</v>
      </c>
      <c r="CM88" s="164" t="s">
        <v>193</v>
      </c>
      <c r="CN88" s="164" t="s">
        <v>193</v>
      </c>
      <c r="CO88" s="164" t="s">
        <v>193</v>
      </c>
      <c r="CP88" s="164" t="s">
        <v>193</v>
      </c>
      <c r="CQ88" s="164" t="s">
        <v>193</v>
      </c>
      <c r="CR88" s="164" t="s">
        <v>193</v>
      </c>
      <c r="CS88" s="164" t="s">
        <v>193</v>
      </c>
      <c r="CT88" s="164" t="s">
        <v>193</v>
      </c>
      <c r="CU88" s="164" t="s">
        <v>193</v>
      </c>
      <c r="CV88" s="164" t="s">
        <v>193</v>
      </c>
      <c r="CW88" s="164" t="s">
        <v>193</v>
      </c>
      <c r="CX88" s="164" t="s">
        <v>193</v>
      </c>
      <c r="CY88" s="164" t="s">
        <v>193</v>
      </c>
      <c r="CZ88" s="164" t="s">
        <v>193</v>
      </c>
      <c r="DA88" s="164" t="s">
        <v>193</v>
      </c>
      <c r="DB88" s="164" t="s">
        <v>193</v>
      </c>
      <c r="DC88" s="164" t="s">
        <v>193</v>
      </c>
      <c r="DD88" s="164" t="s">
        <v>193</v>
      </c>
      <c r="DE88" s="164" t="s">
        <v>193</v>
      </c>
      <c r="DF88" s="164" t="s">
        <v>193</v>
      </c>
      <c r="DG88" s="164" t="s">
        <v>193</v>
      </c>
      <c r="DH88" s="164" t="s">
        <v>193</v>
      </c>
      <c r="DI88" s="164" t="s">
        <v>193</v>
      </c>
      <c r="DJ88" s="164" t="s">
        <v>193</v>
      </c>
      <c r="DK88" s="164" t="s">
        <v>193</v>
      </c>
      <c r="DL88" s="164" t="s">
        <v>193</v>
      </c>
      <c r="DM88" s="164" t="s">
        <v>193</v>
      </c>
      <c r="DN88" s="164" t="s">
        <v>193</v>
      </c>
      <c r="DO88" s="164" t="s">
        <v>193</v>
      </c>
      <c r="DP88" s="164" t="s">
        <v>193</v>
      </c>
      <c r="DQ88" s="164" t="s">
        <v>193</v>
      </c>
      <c r="DR88" s="164" t="s">
        <v>193</v>
      </c>
      <c r="DS88" s="164" t="s">
        <v>193</v>
      </c>
      <c r="DT88" s="164" t="s">
        <v>193</v>
      </c>
      <c r="DU88" s="164" t="s">
        <v>193</v>
      </c>
      <c r="DV88" s="164" t="s">
        <v>193</v>
      </c>
      <c r="DW88" s="164" t="s">
        <v>193</v>
      </c>
      <c r="DX88" s="164" t="s">
        <v>193</v>
      </c>
      <c r="DY88" s="164" t="s">
        <v>193</v>
      </c>
      <c r="DZ88" s="164" t="s">
        <v>193</v>
      </c>
      <c r="EA88" s="164" t="s">
        <v>193</v>
      </c>
      <c r="EB88" s="164" t="s">
        <v>193</v>
      </c>
      <c r="EC88" s="164" t="s">
        <v>193</v>
      </c>
      <c r="ED88" s="164" t="s">
        <v>193</v>
      </c>
      <c r="EE88" s="164" t="s">
        <v>193</v>
      </c>
      <c r="EF88" s="164" t="s">
        <v>193</v>
      </c>
      <c r="EG88" s="164" t="s">
        <v>193</v>
      </c>
      <c r="EH88" s="164" t="s">
        <v>193</v>
      </c>
      <c r="EI88" s="164" t="s">
        <v>193</v>
      </c>
      <c r="EJ88" s="164" t="s">
        <v>193</v>
      </c>
      <c r="EK88" s="164" t="s">
        <v>193</v>
      </c>
      <c r="EL88" s="164" t="s">
        <v>193</v>
      </c>
      <c r="EM88" s="164" t="s">
        <v>193</v>
      </c>
      <c r="EN88" s="164" t="s">
        <v>193</v>
      </c>
      <c r="EO88" s="164" t="s">
        <v>193</v>
      </c>
      <c r="EP88" s="164" t="s">
        <v>193</v>
      </c>
      <c r="EQ88" s="164" t="s">
        <v>193</v>
      </c>
      <c r="ER88" s="164" t="s">
        <v>193</v>
      </c>
      <c r="ES88" s="164" t="s">
        <v>193</v>
      </c>
      <c r="ET88" s="164" t="s">
        <v>193</v>
      </c>
      <c r="EU88" s="164" t="s">
        <v>193</v>
      </c>
      <c r="EV88" s="164" t="s">
        <v>193</v>
      </c>
      <c r="EW88" s="164" t="s">
        <v>193</v>
      </c>
      <c r="EX88" s="164" t="s">
        <v>193</v>
      </c>
      <c r="EY88" s="164" t="s">
        <v>193</v>
      </c>
      <c r="EZ88" s="164" t="s">
        <v>193</v>
      </c>
      <c r="FA88" s="164" t="s">
        <v>193</v>
      </c>
      <c r="FB88" s="164" t="s">
        <v>193</v>
      </c>
      <c r="FC88" s="164" t="s">
        <v>193</v>
      </c>
      <c r="FD88" s="164" t="s">
        <v>193</v>
      </c>
      <c r="FE88" s="164" t="s">
        <v>193</v>
      </c>
      <c r="FF88" s="164" t="s">
        <v>193</v>
      </c>
      <c r="FG88" s="164" t="s">
        <v>193</v>
      </c>
      <c r="FH88" s="164" t="s">
        <v>193</v>
      </c>
      <c r="FI88" s="164" t="s">
        <v>193</v>
      </c>
      <c r="FJ88" s="164" t="s">
        <v>193</v>
      </c>
      <c r="FK88" s="164" t="s">
        <v>193</v>
      </c>
      <c r="FL88" s="164" t="s">
        <v>193</v>
      </c>
      <c r="FM88" s="164" t="s">
        <v>193</v>
      </c>
      <c r="FN88" s="164" t="s">
        <v>193</v>
      </c>
      <c r="FO88" s="164" t="s">
        <v>193</v>
      </c>
      <c r="FP88" s="164" t="s">
        <v>193</v>
      </c>
      <c r="FQ88" s="164" t="s">
        <v>193</v>
      </c>
      <c r="FR88" s="164" t="s">
        <v>193</v>
      </c>
      <c r="FS88" s="164" t="s">
        <v>193</v>
      </c>
      <c r="FT88" s="164" t="s">
        <v>193</v>
      </c>
      <c r="FU88" s="164" t="s">
        <v>193</v>
      </c>
      <c r="FV88" s="164" t="s">
        <v>193</v>
      </c>
      <c r="FW88" s="164" t="s">
        <v>193</v>
      </c>
      <c r="FX88" s="164" t="s">
        <v>193</v>
      </c>
      <c r="FY88" s="164" t="s">
        <v>193</v>
      </c>
      <c r="FZ88" s="164" t="s">
        <v>193</v>
      </c>
      <c r="GA88" s="164" t="s">
        <v>193</v>
      </c>
      <c r="GB88" s="164" t="s">
        <v>193</v>
      </c>
      <c r="GC88" s="164" t="s">
        <v>193</v>
      </c>
      <c r="GD88" s="164" t="s">
        <v>193</v>
      </c>
      <c r="GE88" s="164" t="s">
        <v>193</v>
      </c>
      <c r="GF88" s="164" t="s">
        <v>193</v>
      </c>
      <c r="GG88" s="164" t="s">
        <v>193</v>
      </c>
      <c r="GH88" s="164" t="s">
        <v>193</v>
      </c>
      <c r="GI88" s="164" t="s">
        <v>193</v>
      </c>
      <c r="GJ88" s="164" t="s">
        <v>193</v>
      </c>
      <c r="GK88" s="164" t="s">
        <v>193</v>
      </c>
      <c r="GL88" s="164" t="s">
        <v>193</v>
      </c>
      <c r="GM88" s="164" t="s">
        <v>193</v>
      </c>
      <c r="GN88" s="164" t="s">
        <v>193</v>
      </c>
      <c r="GO88" s="164" t="s">
        <v>193</v>
      </c>
      <c r="GP88" s="164" t="s">
        <v>193</v>
      </c>
      <c r="GQ88" s="164" t="s">
        <v>193</v>
      </c>
      <c r="GR88" s="164" t="s">
        <v>193</v>
      </c>
      <c r="GS88" s="164" t="s">
        <v>193</v>
      </c>
      <c r="GT88" s="164" t="s">
        <v>193</v>
      </c>
      <c r="GU88" s="164" t="s">
        <v>193</v>
      </c>
      <c r="GV88" s="164" t="s">
        <v>193</v>
      </c>
      <c r="GW88" s="164" t="s">
        <v>193</v>
      </c>
      <c r="GX88" s="164" t="s">
        <v>193</v>
      </c>
      <c r="GY88" s="164" t="s">
        <v>193</v>
      </c>
      <c r="GZ88" s="164" t="s">
        <v>193</v>
      </c>
      <c r="HA88" s="164" t="s">
        <v>193</v>
      </c>
      <c r="HB88" s="164" t="s">
        <v>193</v>
      </c>
      <c r="HC88" s="164" t="s">
        <v>193</v>
      </c>
      <c r="HD88" s="164" t="s">
        <v>193</v>
      </c>
      <c r="HE88" s="164" t="s">
        <v>193</v>
      </c>
      <c r="HF88" s="164" t="s">
        <v>193</v>
      </c>
      <c r="HG88" s="164" t="s">
        <v>193</v>
      </c>
      <c r="HH88" s="164" t="s">
        <v>193</v>
      </c>
      <c r="HI88" s="164" t="s">
        <v>193</v>
      </c>
      <c r="HJ88" s="164" t="s">
        <v>193</v>
      </c>
      <c r="HK88" s="164" t="s">
        <v>193</v>
      </c>
      <c r="HL88" s="164" t="s">
        <v>193</v>
      </c>
      <c r="HM88" s="164" t="s">
        <v>193</v>
      </c>
      <c r="HN88" s="164" t="s">
        <v>193</v>
      </c>
      <c r="HO88" s="164" t="s">
        <v>193</v>
      </c>
      <c r="HP88" s="164" t="s">
        <v>193</v>
      </c>
      <c r="HQ88" s="164" t="s">
        <v>193</v>
      </c>
      <c r="HR88" s="164" t="s">
        <v>193</v>
      </c>
      <c r="HS88" s="164" t="s">
        <v>193</v>
      </c>
      <c r="HT88" s="164" t="s">
        <v>193</v>
      </c>
      <c r="HU88" s="164" t="s">
        <v>193</v>
      </c>
      <c r="HV88" s="164" t="s">
        <v>193</v>
      </c>
      <c r="HW88" s="164" t="s">
        <v>193</v>
      </c>
      <c r="HX88" s="164" t="s">
        <v>193</v>
      </c>
      <c r="HY88" s="164" t="s">
        <v>193</v>
      </c>
      <c r="HZ88" s="164" t="s">
        <v>193</v>
      </c>
      <c r="IA88" s="164" t="s">
        <v>193</v>
      </c>
      <c r="IB88" s="164" t="s">
        <v>193</v>
      </c>
      <c r="IC88" s="164" t="s">
        <v>109</v>
      </c>
      <c r="ID88" s="164" t="s">
        <v>193</v>
      </c>
      <c r="IE88" s="164" t="s">
        <v>512</v>
      </c>
      <c r="IF88" s="164" t="s">
        <v>193</v>
      </c>
      <c r="IG88" s="164" t="s">
        <v>3284</v>
      </c>
      <c r="IH88" s="164" t="s">
        <v>193</v>
      </c>
      <c r="II88" s="164" t="s">
        <v>513</v>
      </c>
      <c r="IJ88" s="164" t="s">
        <v>3285</v>
      </c>
      <c r="IK88" s="164" t="s">
        <v>3285</v>
      </c>
      <c r="IL88" s="164" t="s">
        <v>807</v>
      </c>
      <c r="IM88" s="164" t="s">
        <v>193</v>
      </c>
      <c r="IN88" s="164" t="s">
        <v>812</v>
      </c>
      <c r="IO88" s="164" t="s">
        <v>804</v>
      </c>
      <c r="IP88" s="164" t="s">
        <v>805</v>
      </c>
      <c r="IQ88" s="164" t="s">
        <v>806</v>
      </c>
      <c r="IR88" s="164" t="s">
        <v>193</v>
      </c>
      <c r="IS88" s="164" t="s">
        <v>193</v>
      </c>
      <c r="IT88" s="164" t="s">
        <v>193</v>
      </c>
      <c r="IU88" s="164" t="s">
        <v>193</v>
      </c>
      <c r="IV88" s="164" t="s">
        <v>193</v>
      </c>
      <c r="IW88" s="164">
        <v>50</v>
      </c>
      <c r="IX88" s="164">
        <v>10</v>
      </c>
      <c r="IY88" s="164" t="s">
        <v>193</v>
      </c>
      <c r="IZ88" s="164" t="s">
        <v>156</v>
      </c>
      <c r="JA88" s="164">
        <v>10</v>
      </c>
      <c r="JB88" s="164" t="s">
        <v>109</v>
      </c>
      <c r="JC88" s="164" t="s">
        <v>193</v>
      </c>
      <c r="JD88" s="164" t="s">
        <v>109</v>
      </c>
      <c r="JE88" s="164" t="s">
        <v>3560</v>
      </c>
      <c r="JF88" s="164">
        <v>0</v>
      </c>
      <c r="JG88" s="164">
        <v>0</v>
      </c>
      <c r="JH88" s="164">
        <v>0</v>
      </c>
      <c r="JI88" s="164">
        <v>0</v>
      </c>
      <c r="JJ88" s="164">
        <v>0</v>
      </c>
      <c r="JK88" s="164">
        <v>0</v>
      </c>
      <c r="JL88" s="164">
        <v>0</v>
      </c>
      <c r="JM88" s="164">
        <v>0</v>
      </c>
      <c r="JN88" s="164">
        <v>1</v>
      </c>
      <c r="JO88" s="164">
        <v>0</v>
      </c>
      <c r="JP88" s="164">
        <v>0</v>
      </c>
      <c r="JQ88" s="164" t="s">
        <v>193</v>
      </c>
      <c r="JR88" s="166"/>
      <c r="JS88" s="166"/>
      <c r="JT88" s="166"/>
      <c r="JU88" s="166"/>
      <c r="JV88" s="166"/>
      <c r="JW88" s="164" t="s">
        <v>193</v>
      </c>
      <c r="JX88" s="164" t="s">
        <v>193</v>
      </c>
      <c r="JY88" s="164">
        <v>188101592</v>
      </c>
      <c r="JZ88" s="164" t="s">
        <v>3903</v>
      </c>
      <c r="KA88" s="164" t="s">
        <v>3904</v>
      </c>
      <c r="KB88" s="164" t="s">
        <v>193</v>
      </c>
      <c r="KC88" s="164" t="s">
        <v>705</v>
      </c>
      <c r="KD88" s="164" t="s">
        <v>706</v>
      </c>
      <c r="KE88" s="164" t="s">
        <v>621</v>
      </c>
      <c r="KF88" s="164" t="s">
        <v>193</v>
      </c>
      <c r="KG88" s="164">
        <v>87</v>
      </c>
    </row>
    <row r="89" spans="1:293" x14ac:dyDescent="0.25">
      <c r="A89" s="164" t="s">
        <v>3905</v>
      </c>
      <c r="B89" s="164" t="s">
        <v>3906</v>
      </c>
      <c r="C89" s="164" t="s">
        <v>3548</v>
      </c>
      <c r="D89" s="164" t="s">
        <v>193</v>
      </c>
      <c r="E89" s="166"/>
      <c r="F89" s="164" t="s">
        <v>193</v>
      </c>
      <c r="G89" s="164" t="s">
        <v>193</v>
      </c>
      <c r="H89" s="164" t="s">
        <v>3548</v>
      </c>
      <c r="I89" s="164" t="s">
        <v>171</v>
      </c>
      <c r="J89" s="164" t="s">
        <v>193</v>
      </c>
      <c r="K89" s="164" t="s">
        <v>172</v>
      </c>
      <c r="L89" s="164" t="s">
        <v>171</v>
      </c>
      <c r="M89" s="164" t="s">
        <v>171</v>
      </c>
      <c r="N89" s="164" t="s">
        <v>773</v>
      </c>
      <c r="O89" s="164" t="s">
        <v>193</v>
      </c>
      <c r="P89" s="164" t="s">
        <v>195</v>
      </c>
      <c r="Q89" s="164" t="s">
        <v>774</v>
      </c>
      <c r="R89" s="164" t="s">
        <v>774</v>
      </c>
      <c r="S89" s="164" t="s">
        <v>106</v>
      </c>
      <c r="T89" s="164" t="s">
        <v>173</v>
      </c>
      <c r="U89" s="164" t="s">
        <v>174</v>
      </c>
      <c r="V89" s="164" t="s">
        <v>173</v>
      </c>
      <c r="W89" s="164" t="s">
        <v>250</v>
      </c>
      <c r="X89" s="164" t="s">
        <v>249</v>
      </c>
      <c r="Y89" s="164" t="s">
        <v>250</v>
      </c>
      <c r="Z89" s="164" t="s">
        <v>779</v>
      </c>
      <c r="AA89" s="164" t="s">
        <v>193</v>
      </c>
      <c r="AB89" s="164" t="s">
        <v>778</v>
      </c>
      <c r="AC89" s="164" t="s">
        <v>779</v>
      </c>
      <c r="AD89" s="164" t="s">
        <v>779</v>
      </c>
      <c r="AE89" s="164" t="s">
        <v>782</v>
      </c>
      <c r="AF89" s="164" t="s">
        <v>193</v>
      </c>
      <c r="AG89" s="164" t="s">
        <v>781</v>
      </c>
      <c r="AH89" s="164" t="s">
        <v>782</v>
      </c>
      <c r="AI89" s="164" t="s">
        <v>782</v>
      </c>
      <c r="AJ89" s="164" t="s">
        <v>543</v>
      </c>
      <c r="AK89" s="164" t="s">
        <v>495</v>
      </c>
      <c r="AL89" s="164" t="s">
        <v>109</v>
      </c>
      <c r="AM89" s="164" t="s">
        <v>193</v>
      </c>
      <c r="AN89" s="164" t="s">
        <v>109</v>
      </c>
      <c r="AO89" s="164" t="s">
        <v>193</v>
      </c>
      <c r="AP89" s="164" t="s">
        <v>496</v>
      </c>
      <c r="AQ89" s="166"/>
      <c r="AR89" s="166"/>
      <c r="AS89" s="164" t="s">
        <v>502</v>
      </c>
      <c r="AT89" s="164" t="s">
        <v>193</v>
      </c>
      <c r="AU89" s="164" t="s">
        <v>718</v>
      </c>
      <c r="AV89" s="164">
        <v>1</v>
      </c>
      <c r="AW89" s="164">
        <v>1</v>
      </c>
      <c r="AX89" s="164">
        <v>0</v>
      </c>
      <c r="AY89" s="164" t="s">
        <v>110</v>
      </c>
      <c r="AZ89" s="164" t="s">
        <v>503</v>
      </c>
      <c r="BA89" s="164" t="s">
        <v>112</v>
      </c>
      <c r="BB89" s="164">
        <v>1</v>
      </c>
      <c r="BC89" s="164">
        <v>0</v>
      </c>
      <c r="BD89" s="164">
        <v>0</v>
      </c>
      <c r="BE89" s="164">
        <v>0</v>
      </c>
      <c r="BF89" s="164">
        <v>0</v>
      </c>
      <c r="BG89" s="164">
        <v>0</v>
      </c>
      <c r="BH89" s="164">
        <v>0</v>
      </c>
      <c r="BI89" s="164">
        <v>0</v>
      </c>
      <c r="BJ89" s="164">
        <v>0</v>
      </c>
      <c r="BK89" s="164">
        <v>0</v>
      </c>
      <c r="BL89" s="164" t="s">
        <v>193</v>
      </c>
      <c r="BM89" s="164" t="s">
        <v>113</v>
      </c>
      <c r="BN89" s="164" t="s">
        <v>498</v>
      </c>
      <c r="BO89" s="164" t="s">
        <v>509</v>
      </c>
      <c r="BP89" s="164">
        <v>1</v>
      </c>
      <c r="BQ89" s="164">
        <v>1</v>
      </c>
      <c r="BR89" s="164">
        <v>1</v>
      </c>
      <c r="BS89" s="164">
        <v>1</v>
      </c>
      <c r="BT89" s="164">
        <v>1</v>
      </c>
      <c r="BU89" s="164">
        <v>0</v>
      </c>
      <c r="BV89" s="164">
        <v>1</v>
      </c>
      <c r="BW89" s="164">
        <v>0</v>
      </c>
      <c r="BX89" s="164" t="s">
        <v>504</v>
      </c>
      <c r="BY89" s="164">
        <v>200</v>
      </c>
      <c r="BZ89" s="164">
        <v>100</v>
      </c>
      <c r="CA89" s="164" t="s">
        <v>132</v>
      </c>
      <c r="CB89" s="164">
        <v>300</v>
      </c>
      <c r="CC89" s="164">
        <v>115.384615384615</v>
      </c>
      <c r="CD89" s="164" t="s">
        <v>109</v>
      </c>
      <c r="CE89" s="164">
        <v>200</v>
      </c>
      <c r="CF89" s="164">
        <v>86.956521739130395</v>
      </c>
      <c r="CG89" s="164" t="s">
        <v>109</v>
      </c>
      <c r="CH89" s="164">
        <v>250</v>
      </c>
      <c r="CI89" s="164">
        <v>86.2068965517241</v>
      </c>
      <c r="CJ89" s="164" t="s">
        <v>109</v>
      </c>
      <c r="CK89" s="164">
        <v>500</v>
      </c>
      <c r="CL89" s="164">
        <v>208.333333333333</v>
      </c>
      <c r="CM89" s="164" t="s">
        <v>114</v>
      </c>
      <c r="CN89" s="164" t="s">
        <v>193</v>
      </c>
      <c r="CO89" s="164" t="s">
        <v>193</v>
      </c>
      <c r="CP89" s="164" t="s">
        <v>193</v>
      </c>
      <c r="CQ89" s="164" t="s">
        <v>632</v>
      </c>
      <c r="CR89" s="164" t="s">
        <v>109</v>
      </c>
      <c r="CS89" s="164">
        <v>750</v>
      </c>
      <c r="CT89" s="164" t="s">
        <v>193</v>
      </c>
      <c r="CU89" s="164" t="s">
        <v>193</v>
      </c>
      <c r="CV89" s="164" t="s">
        <v>193</v>
      </c>
      <c r="CW89" s="164" t="s">
        <v>193</v>
      </c>
      <c r="CX89" s="164" t="s">
        <v>193</v>
      </c>
      <c r="CY89" s="164" t="s">
        <v>193</v>
      </c>
      <c r="CZ89" s="164" t="s">
        <v>156</v>
      </c>
      <c r="DA89" s="164">
        <v>750</v>
      </c>
      <c r="DB89" s="164" t="s">
        <v>132</v>
      </c>
      <c r="DC89" s="164" t="s">
        <v>109</v>
      </c>
      <c r="DD89" s="164" t="s">
        <v>3848</v>
      </c>
      <c r="DE89" s="164">
        <v>0</v>
      </c>
      <c r="DF89" s="164">
        <v>0</v>
      </c>
      <c r="DG89" s="164">
        <v>0</v>
      </c>
      <c r="DH89" s="164">
        <v>0</v>
      </c>
      <c r="DI89" s="164">
        <v>1</v>
      </c>
      <c r="DJ89" s="164">
        <v>1</v>
      </c>
      <c r="DK89" s="164">
        <v>0</v>
      </c>
      <c r="DL89" s="164">
        <v>0</v>
      </c>
      <c r="DM89" s="164">
        <v>0</v>
      </c>
      <c r="DN89" s="164">
        <v>0</v>
      </c>
      <c r="DO89" s="164">
        <v>0</v>
      </c>
      <c r="DP89" s="164">
        <v>0</v>
      </c>
      <c r="DQ89" s="164">
        <v>0</v>
      </c>
      <c r="DR89" s="164">
        <v>0</v>
      </c>
      <c r="DS89" s="164" t="s">
        <v>193</v>
      </c>
      <c r="DT89" s="164" t="s">
        <v>509</v>
      </c>
      <c r="DU89" s="164">
        <v>1</v>
      </c>
      <c r="DV89" s="164">
        <v>1</v>
      </c>
      <c r="DW89" s="164">
        <v>1</v>
      </c>
      <c r="DX89" s="164">
        <v>1</v>
      </c>
      <c r="DY89" s="164">
        <v>1</v>
      </c>
      <c r="DZ89" s="164">
        <v>0</v>
      </c>
      <c r="EA89" s="164">
        <v>1</v>
      </c>
      <c r="EB89" s="164">
        <v>0</v>
      </c>
      <c r="EC89" s="164" t="s">
        <v>132</v>
      </c>
      <c r="ED89" s="164" t="s">
        <v>114</v>
      </c>
      <c r="EE89" s="164" t="s">
        <v>109</v>
      </c>
      <c r="EF89" s="164" t="s">
        <v>106</v>
      </c>
      <c r="EG89" s="164" t="s">
        <v>797</v>
      </c>
      <c r="EH89" s="164" t="s">
        <v>173</v>
      </c>
      <c r="EI89" s="164" t="s">
        <v>797</v>
      </c>
      <c r="EJ89" s="164" t="s">
        <v>708</v>
      </c>
      <c r="EK89" s="164">
        <v>1</v>
      </c>
      <c r="EL89" s="164">
        <v>0</v>
      </c>
      <c r="EM89" s="164">
        <v>0</v>
      </c>
      <c r="EN89" s="164">
        <v>0</v>
      </c>
      <c r="EO89" s="164">
        <v>0</v>
      </c>
      <c r="EP89" s="164">
        <v>0</v>
      </c>
      <c r="EQ89" s="164">
        <v>1</v>
      </c>
      <c r="ER89" s="164">
        <v>0</v>
      </c>
      <c r="ES89" s="164">
        <v>0</v>
      </c>
      <c r="ET89" s="164" t="s">
        <v>109</v>
      </c>
      <c r="EU89" s="164">
        <v>30</v>
      </c>
      <c r="EV89" s="164">
        <v>30</v>
      </c>
      <c r="EW89" s="164" t="s">
        <v>193</v>
      </c>
      <c r="EX89" s="164" t="s">
        <v>193</v>
      </c>
      <c r="EY89" s="164" t="s">
        <v>193</v>
      </c>
      <c r="EZ89" s="164">
        <v>30</v>
      </c>
      <c r="FA89" s="164" t="s">
        <v>132</v>
      </c>
      <c r="FB89" s="164" t="s">
        <v>193</v>
      </c>
      <c r="FC89" s="164" t="s">
        <v>193</v>
      </c>
      <c r="FD89" s="164" t="s">
        <v>193</v>
      </c>
      <c r="FE89" s="164" t="s">
        <v>193</v>
      </c>
      <c r="FF89" s="164" t="s">
        <v>193</v>
      </c>
      <c r="FG89" s="164" t="s">
        <v>193</v>
      </c>
      <c r="FH89" s="164" t="s">
        <v>193</v>
      </c>
      <c r="FI89" s="164" t="s">
        <v>193</v>
      </c>
      <c r="FJ89" s="164" t="s">
        <v>193</v>
      </c>
      <c r="FK89" s="164" t="s">
        <v>193</v>
      </c>
      <c r="FL89" s="164" t="s">
        <v>193</v>
      </c>
      <c r="FM89" s="164" t="s">
        <v>193</v>
      </c>
      <c r="FN89" s="164" t="s">
        <v>193</v>
      </c>
      <c r="FO89" s="164" t="s">
        <v>193</v>
      </c>
      <c r="FP89" s="164" t="s">
        <v>193</v>
      </c>
      <c r="FQ89" s="164" t="s">
        <v>193</v>
      </c>
      <c r="FR89" s="164" t="s">
        <v>193</v>
      </c>
      <c r="FS89" s="164" t="s">
        <v>193</v>
      </c>
      <c r="FT89" s="164" t="s">
        <v>193</v>
      </c>
      <c r="FU89" s="164" t="s">
        <v>193</v>
      </c>
      <c r="FV89" s="164" t="s">
        <v>193</v>
      </c>
      <c r="FW89" s="164" t="s">
        <v>193</v>
      </c>
      <c r="FX89" s="164" t="s">
        <v>193</v>
      </c>
      <c r="FY89" s="164" t="s">
        <v>193</v>
      </c>
      <c r="FZ89" s="164" t="s">
        <v>193</v>
      </c>
      <c r="GA89" s="164" t="s">
        <v>193</v>
      </c>
      <c r="GB89" s="164" t="s">
        <v>193</v>
      </c>
      <c r="GC89" s="164" t="s">
        <v>193</v>
      </c>
      <c r="GD89" s="164" t="s">
        <v>193</v>
      </c>
      <c r="GE89" s="164" t="s">
        <v>193</v>
      </c>
      <c r="GF89" s="164" t="s">
        <v>193</v>
      </c>
      <c r="GG89" s="164" t="s">
        <v>193</v>
      </c>
      <c r="GH89" s="164" t="s">
        <v>193</v>
      </c>
      <c r="GI89" s="164" t="s">
        <v>193</v>
      </c>
      <c r="GJ89" s="164" t="s">
        <v>109</v>
      </c>
      <c r="GK89" s="164" t="s">
        <v>193</v>
      </c>
      <c r="GL89" s="164">
        <v>5</v>
      </c>
      <c r="GM89" s="164" t="s">
        <v>193</v>
      </c>
      <c r="GN89" s="164" t="s">
        <v>193</v>
      </c>
      <c r="GO89" s="164" t="s">
        <v>193</v>
      </c>
      <c r="GP89" s="164" t="s">
        <v>193</v>
      </c>
      <c r="GQ89" s="164" t="s">
        <v>193</v>
      </c>
      <c r="GR89" s="164" t="s">
        <v>193</v>
      </c>
      <c r="GS89" s="164" t="s">
        <v>132</v>
      </c>
      <c r="GT89" s="164" t="s">
        <v>156</v>
      </c>
      <c r="GU89" s="164">
        <v>5</v>
      </c>
      <c r="GV89" s="164" t="s">
        <v>109</v>
      </c>
      <c r="GW89" s="164" t="s">
        <v>3748</v>
      </c>
      <c r="GX89" s="164">
        <v>0</v>
      </c>
      <c r="GY89" s="164">
        <v>0</v>
      </c>
      <c r="GZ89" s="164">
        <v>0</v>
      </c>
      <c r="HA89" s="164">
        <v>1</v>
      </c>
      <c r="HB89" s="164">
        <v>1</v>
      </c>
      <c r="HC89" s="164">
        <v>0</v>
      </c>
      <c r="HD89" s="164">
        <v>0</v>
      </c>
      <c r="HE89" s="164">
        <v>0</v>
      </c>
      <c r="HF89" s="164">
        <v>0</v>
      </c>
      <c r="HG89" s="164">
        <v>0</v>
      </c>
      <c r="HH89" s="164">
        <v>0</v>
      </c>
      <c r="HI89" s="164">
        <v>0</v>
      </c>
      <c r="HJ89" s="164">
        <v>0</v>
      </c>
      <c r="HK89" s="164" t="s">
        <v>193</v>
      </c>
      <c r="HL89" s="164" t="s">
        <v>720</v>
      </c>
      <c r="HM89" s="164">
        <v>0</v>
      </c>
      <c r="HN89" s="164">
        <v>0</v>
      </c>
      <c r="HO89" s="164">
        <v>0</v>
      </c>
      <c r="HP89" s="164">
        <v>0</v>
      </c>
      <c r="HQ89" s="164">
        <v>0</v>
      </c>
      <c r="HR89" s="164">
        <v>0</v>
      </c>
      <c r="HS89" s="164">
        <v>1</v>
      </c>
      <c r="HT89" s="164">
        <v>0</v>
      </c>
      <c r="HU89" s="164">
        <v>0</v>
      </c>
      <c r="HV89" s="164" t="s">
        <v>132</v>
      </c>
      <c r="HW89" s="164" t="s">
        <v>114</v>
      </c>
      <c r="HX89" s="164" t="s">
        <v>109</v>
      </c>
      <c r="HY89" s="164" t="s">
        <v>106</v>
      </c>
      <c r="HZ89" s="164" t="s">
        <v>797</v>
      </c>
      <c r="IA89" s="164" t="s">
        <v>129</v>
      </c>
      <c r="IB89" s="164" t="s">
        <v>793</v>
      </c>
      <c r="IC89" s="164" t="s">
        <v>193</v>
      </c>
      <c r="ID89" s="164" t="s">
        <v>193</v>
      </c>
      <c r="IE89" s="164" t="s">
        <v>193</v>
      </c>
      <c r="IF89" s="164" t="s">
        <v>193</v>
      </c>
      <c r="IG89" s="164" t="s">
        <v>193</v>
      </c>
      <c r="IH89" s="164" t="s">
        <v>193</v>
      </c>
      <c r="II89" s="164" t="s">
        <v>193</v>
      </c>
      <c r="IJ89" s="164" t="s">
        <v>193</v>
      </c>
      <c r="IK89" s="164" t="s">
        <v>193</v>
      </c>
      <c r="IL89" s="164" t="s">
        <v>193</v>
      </c>
      <c r="IM89" s="164" t="s">
        <v>193</v>
      </c>
      <c r="IN89" s="164" t="s">
        <v>193</v>
      </c>
      <c r="IO89" s="164" t="s">
        <v>193</v>
      </c>
      <c r="IP89" s="164" t="s">
        <v>193</v>
      </c>
      <c r="IQ89" s="164" t="s">
        <v>193</v>
      </c>
      <c r="IR89" s="164" t="s">
        <v>193</v>
      </c>
      <c r="IS89" s="164" t="s">
        <v>193</v>
      </c>
      <c r="IT89" s="164" t="s">
        <v>193</v>
      </c>
      <c r="IU89" s="164" t="s">
        <v>193</v>
      </c>
      <c r="IV89" s="164" t="s">
        <v>193</v>
      </c>
      <c r="IW89" s="164" t="s">
        <v>193</v>
      </c>
      <c r="IX89" s="164" t="s">
        <v>193</v>
      </c>
      <c r="IY89" s="164" t="s">
        <v>193</v>
      </c>
      <c r="IZ89" s="164" t="s">
        <v>193</v>
      </c>
      <c r="JA89" s="164" t="s">
        <v>193</v>
      </c>
      <c r="JB89" s="164" t="s">
        <v>193</v>
      </c>
      <c r="JC89" s="164" t="s">
        <v>193</v>
      </c>
      <c r="JD89" s="164" t="s">
        <v>193</v>
      </c>
      <c r="JE89" s="164" t="s">
        <v>193</v>
      </c>
      <c r="JF89" s="164" t="s">
        <v>193</v>
      </c>
      <c r="JG89" s="164" t="s">
        <v>193</v>
      </c>
      <c r="JH89" s="164" t="s">
        <v>193</v>
      </c>
      <c r="JI89" s="164" t="s">
        <v>193</v>
      </c>
      <c r="JJ89" s="164" t="s">
        <v>193</v>
      </c>
      <c r="JK89" s="164" t="s">
        <v>193</v>
      </c>
      <c r="JL89" s="164" t="s">
        <v>193</v>
      </c>
      <c r="JM89" s="164" t="s">
        <v>193</v>
      </c>
      <c r="JN89" s="164" t="s">
        <v>193</v>
      </c>
      <c r="JO89" s="164" t="s">
        <v>193</v>
      </c>
      <c r="JP89" s="164" t="s">
        <v>193</v>
      </c>
      <c r="JQ89" s="164" t="s">
        <v>193</v>
      </c>
      <c r="JR89" s="166"/>
      <c r="JS89" s="166"/>
      <c r="JT89" s="166"/>
      <c r="JU89" s="166"/>
      <c r="JV89" s="166"/>
      <c r="JW89" s="164" t="s">
        <v>193</v>
      </c>
      <c r="JX89" s="164" t="s">
        <v>193</v>
      </c>
      <c r="JY89" s="164">
        <v>188101628</v>
      </c>
      <c r="JZ89" s="164" t="s">
        <v>3907</v>
      </c>
      <c r="KA89" s="164" t="s">
        <v>3908</v>
      </c>
      <c r="KB89" s="164" t="s">
        <v>193</v>
      </c>
      <c r="KC89" s="164" t="s">
        <v>705</v>
      </c>
      <c r="KD89" s="164" t="s">
        <v>706</v>
      </c>
      <c r="KE89" s="164" t="s">
        <v>621</v>
      </c>
      <c r="KF89" s="164" t="s">
        <v>193</v>
      </c>
      <c r="KG89" s="164">
        <v>88</v>
      </c>
    </row>
    <row r="90" spans="1:293" x14ac:dyDescent="0.25">
      <c r="A90" s="164" t="s">
        <v>3909</v>
      </c>
      <c r="B90" s="164" t="s">
        <v>3910</v>
      </c>
      <c r="C90" s="164" t="s">
        <v>3639</v>
      </c>
      <c r="D90" s="164" t="s">
        <v>193</v>
      </c>
      <c r="E90" s="166"/>
      <c r="F90" s="164" t="s">
        <v>193</v>
      </c>
      <c r="G90" s="164">
        <v>0</v>
      </c>
      <c r="H90" s="164" t="s">
        <v>3548</v>
      </c>
      <c r="I90" s="164" t="s">
        <v>161</v>
      </c>
      <c r="J90" s="164" t="s">
        <v>193</v>
      </c>
      <c r="K90" s="164" t="s">
        <v>162</v>
      </c>
      <c r="L90" s="164" t="s">
        <v>161</v>
      </c>
      <c r="M90" s="164" t="s">
        <v>161</v>
      </c>
      <c r="N90" s="164" t="s">
        <v>107</v>
      </c>
      <c r="O90" s="164" t="s">
        <v>3911</v>
      </c>
      <c r="P90" s="164" t="s">
        <v>108</v>
      </c>
      <c r="Q90" s="164" t="s">
        <v>524</v>
      </c>
      <c r="R90" s="164" t="s">
        <v>3911</v>
      </c>
      <c r="S90" s="164" t="s">
        <v>117</v>
      </c>
      <c r="T90" s="164" t="s">
        <v>119</v>
      </c>
      <c r="U90" s="164" t="s">
        <v>169</v>
      </c>
      <c r="V90" s="164" t="s">
        <v>119</v>
      </c>
      <c r="W90" s="164" t="s">
        <v>233</v>
      </c>
      <c r="X90" s="164" t="s">
        <v>232</v>
      </c>
      <c r="Y90" s="164" t="s">
        <v>233</v>
      </c>
      <c r="Z90" s="164" t="s">
        <v>3304</v>
      </c>
      <c r="AA90" s="164" t="s">
        <v>193</v>
      </c>
      <c r="AB90" s="164" t="s">
        <v>571</v>
      </c>
      <c r="AC90" s="164" t="s">
        <v>3304</v>
      </c>
      <c r="AD90" s="164" t="s">
        <v>3304</v>
      </c>
      <c r="AE90" s="164" t="s">
        <v>709</v>
      </c>
      <c r="AF90" s="164" t="s">
        <v>193</v>
      </c>
      <c r="AG90" s="164" t="s">
        <v>170</v>
      </c>
      <c r="AH90" s="164" t="s">
        <v>709</v>
      </c>
      <c r="AI90" s="164" t="s">
        <v>709</v>
      </c>
      <c r="AJ90" s="164" t="s">
        <v>543</v>
      </c>
      <c r="AK90" s="164" t="s">
        <v>495</v>
      </c>
      <c r="AL90" s="164" t="s">
        <v>109</v>
      </c>
      <c r="AM90" s="164" t="s">
        <v>193</v>
      </c>
      <c r="AN90" s="164" t="s">
        <v>109</v>
      </c>
      <c r="AO90" s="164" t="s">
        <v>193</v>
      </c>
      <c r="AP90" s="164" t="s">
        <v>496</v>
      </c>
      <c r="AQ90" s="166"/>
      <c r="AR90" s="166"/>
      <c r="AS90" s="164" t="s">
        <v>502</v>
      </c>
      <c r="AT90" s="164" t="s">
        <v>193</v>
      </c>
      <c r="AU90" s="164" t="s">
        <v>111</v>
      </c>
      <c r="AV90" s="164">
        <v>1</v>
      </c>
      <c r="AW90" s="164">
        <v>0</v>
      </c>
      <c r="AX90" s="164">
        <v>0</v>
      </c>
      <c r="AY90" s="164" t="s">
        <v>110</v>
      </c>
      <c r="AZ90" s="164" t="s">
        <v>503</v>
      </c>
      <c r="BA90" s="164" t="s">
        <v>112</v>
      </c>
      <c r="BB90" s="164">
        <v>1</v>
      </c>
      <c r="BC90" s="164">
        <v>0</v>
      </c>
      <c r="BD90" s="164">
        <v>0</v>
      </c>
      <c r="BE90" s="164">
        <v>0</v>
      </c>
      <c r="BF90" s="164">
        <v>0</v>
      </c>
      <c r="BG90" s="164">
        <v>0</v>
      </c>
      <c r="BH90" s="164">
        <v>0</v>
      </c>
      <c r="BI90" s="164">
        <v>0</v>
      </c>
      <c r="BJ90" s="164">
        <v>0</v>
      </c>
      <c r="BK90" s="164">
        <v>0</v>
      </c>
      <c r="BL90" s="164" t="s">
        <v>193</v>
      </c>
      <c r="BM90" s="164" t="s">
        <v>128</v>
      </c>
      <c r="BN90" s="164" t="s">
        <v>498</v>
      </c>
      <c r="BO90" s="164" t="s">
        <v>505</v>
      </c>
      <c r="BP90" s="164">
        <v>1</v>
      </c>
      <c r="BQ90" s="164">
        <v>1</v>
      </c>
      <c r="BR90" s="164">
        <v>1</v>
      </c>
      <c r="BS90" s="164">
        <v>1</v>
      </c>
      <c r="BT90" s="164">
        <v>1</v>
      </c>
      <c r="BU90" s="164">
        <v>1</v>
      </c>
      <c r="BV90" s="164">
        <v>1</v>
      </c>
      <c r="BW90" s="164">
        <v>0</v>
      </c>
      <c r="BX90" s="164" t="s">
        <v>504</v>
      </c>
      <c r="BY90" s="164">
        <v>200</v>
      </c>
      <c r="BZ90" s="164">
        <v>100</v>
      </c>
      <c r="CA90" s="164" t="s">
        <v>109</v>
      </c>
      <c r="CB90" s="164">
        <v>300</v>
      </c>
      <c r="CC90" s="164">
        <v>115.384615384615</v>
      </c>
      <c r="CD90" s="164" t="s">
        <v>109</v>
      </c>
      <c r="CE90" s="164">
        <v>250</v>
      </c>
      <c r="CF90" s="164">
        <v>108.695652173913</v>
      </c>
      <c r="CG90" s="164" t="s">
        <v>109</v>
      </c>
      <c r="CH90" s="164">
        <v>300</v>
      </c>
      <c r="CI90" s="164">
        <v>103.448275862068</v>
      </c>
      <c r="CJ90" s="164" t="s">
        <v>109</v>
      </c>
      <c r="CK90" s="164">
        <v>550</v>
      </c>
      <c r="CL90" s="164">
        <v>229.166666666666</v>
      </c>
      <c r="CM90" s="164" t="s">
        <v>109</v>
      </c>
      <c r="CN90" s="164">
        <v>750</v>
      </c>
      <c r="CO90" s="164">
        <v>312.5</v>
      </c>
      <c r="CP90" s="164" t="s">
        <v>114</v>
      </c>
      <c r="CQ90" s="164" t="s">
        <v>632</v>
      </c>
      <c r="CR90" s="164" t="s">
        <v>109</v>
      </c>
      <c r="CS90" s="164">
        <v>950</v>
      </c>
      <c r="CT90" s="164" t="s">
        <v>193</v>
      </c>
      <c r="CU90" s="164" t="s">
        <v>193</v>
      </c>
      <c r="CV90" s="164" t="s">
        <v>193</v>
      </c>
      <c r="CW90" s="164" t="s">
        <v>193</v>
      </c>
      <c r="CX90" s="164" t="s">
        <v>193</v>
      </c>
      <c r="CY90" s="164" t="s">
        <v>193</v>
      </c>
      <c r="CZ90" s="164" t="s">
        <v>156</v>
      </c>
      <c r="DA90" s="164">
        <v>950</v>
      </c>
      <c r="DB90" s="164" t="s">
        <v>109</v>
      </c>
      <c r="DC90" s="164" t="s">
        <v>109</v>
      </c>
      <c r="DD90" s="164" t="s">
        <v>3912</v>
      </c>
      <c r="DE90" s="164">
        <v>0</v>
      </c>
      <c r="DF90" s="164">
        <v>1</v>
      </c>
      <c r="DG90" s="164">
        <v>0</v>
      </c>
      <c r="DH90" s="164">
        <v>0</v>
      </c>
      <c r="DI90" s="164">
        <v>0</v>
      </c>
      <c r="DJ90" s="164">
        <v>1</v>
      </c>
      <c r="DK90" s="164">
        <v>0</v>
      </c>
      <c r="DL90" s="164">
        <v>1</v>
      </c>
      <c r="DM90" s="164">
        <v>0</v>
      </c>
      <c r="DN90" s="164">
        <v>0</v>
      </c>
      <c r="DO90" s="164">
        <v>0</v>
      </c>
      <c r="DP90" s="164">
        <v>0</v>
      </c>
      <c r="DQ90" s="164">
        <v>1</v>
      </c>
      <c r="DR90" s="164">
        <v>0</v>
      </c>
      <c r="DS90" s="164" t="s">
        <v>3913</v>
      </c>
      <c r="DT90" s="164" t="s">
        <v>3914</v>
      </c>
      <c r="DU90" s="164">
        <v>1</v>
      </c>
      <c r="DV90" s="164">
        <v>0</v>
      </c>
      <c r="DW90" s="164">
        <v>1</v>
      </c>
      <c r="DX90" s="164">
        <v>0</v>
      </c>
      <c r="DY90" s="164">
        <v>0</v>
      </c>
      <c r="DZ90" s="164">
        <v>0</v>
      </c>
      <c r="EA90" s="164">
        <v>0</v>
      </c>
      <c r="EB90" s="164">
        <v>0</v>
      </c>
      <c r="EC90" s="164" t="s">
        <v>114</v>
      </c>
      <c r="ED90" s="164" t="s">
        <v>114</v>
      </c>
      <c r="EE90" s="164" t="s">
        <v>109</v>
      </c>
      <c r="EF90" s="164" t="s">
        <v>123</v>
      </c>
      <c r="EG90" s="164" t="s">
        <v>793</v>
      </c>
      <c r="EH90" s="164" t="s">
        <v>124</v>
      </c>
      <c r="EI90" s="164" t="s">
        <v>793</v>
      </c>
      <c r="EJ90" s="164" t="s">
        <v>193</v>
      </c>
      <c r="EK90" s="164" t="s">
        <v>193</v>
      </c>
      <c r="EL90" s="164" t="s">
        <v>193</v>
      </c>
      <c r="EM90" s="164" t="s">
        <v>193</v>
      </c>
      <c r="EN90" s="164" t="s">
        <v>193</v>
      </c>
      <c r="EO90" s="164" t="s">
        <v>193</v>
      </c>
      <c r="EP90" s="164" t="s">
        <v>193</v>
      </c>
      <c r="EQ90" s="164" t="s">
        <v>193</v>
      </c>
      <c r="ER90" s="164" t="s">
        <v>193</v>
      </c>
      <c r="ES90" s="164" t="s">
        <v>193</v>
      </c>
      <c r="ET90" s="164" t="s">
        <v>193</v>
      </c>
      <c r="EU90" s="164" t="s">
        <v>193</v>
      </c>
      <c r="EV90" s="164" t="s">
        <v>193</v>
      </c>
      <c r="EW90" s="164" t="s">
        <v>193</v>
      </c>
      <c r="EX90" s="164" t="s">
        <v>193</v>
      </c>
      <c r="EY90" s="164" t="s">
        <v>193</v>
      </c>
      <c r="EZ90" s="164" t="s">
        <v>193</v>
      </c>
      <c r="FA90" s="164" t="s">
        <v>193</v>
      </c>
      <c r="FB90" s="164" t="s">
        <v>193</v>
      </c>
      <c r="FC90" s="164" t="s">
        <v>193</v>
      </c>
      <c r="FD90" s="164" t="s">
        <v>193</v>
      </c>
      <c r="FE90" s="164" t="s">
        <v>193</v>
      </c>
      <c r="FF90" s="164" t="s">
        <v>193</v>
      </c>
      <c r="FG90" s="164" t="s">
        <v>193</v>
      </c>
      <c r="FH90" s="164" t="s">
        <v>193</v>
      </c>
      <c r="FI90" s="164" t="s">
        <v>193</v>
      </c>
      <c r="FJ90" s="164" t="s">
        <v>193</v>
      </c>
      <c r="FK90" s="164" t="s">
        <v>193</v>
      </c>
      <c r="FL90" s="164" t="s">
        <v>193</v>
      </c>
      <c r="FM90" s="164" t="s">
        <v>193</v>
      </c>
      <c r="FN90" s="164" t="s">
        <v>193</v>
      </c>
      <c r="FO90" s="164" t="s">
        <v>193</v>
      </c>
      <c r="FP90" s="164" t="s">
        <v>193</v>
      </c>
      <c r="FQ90" s="164" t="s">
        <v>193</v>
      </c>
      <c r="FR90" s="164" t="s">
        <v>193</v>
      </c>
      <c r="FS90" s="164" t="s">
        <v>193</v>
      </c>
      <c r="FT90" s="164" t="s">
        <v>193</v>
      </c>
      <c r="FU90" s="164" t="s">
        <v>193</v>
      </c>
      <c r="FV90" s="164" t="s">
        <v>193</v>
      </c>
      <c r="FW90" s="164" t="s">
        <v>193</v>
      </c>
      <c r="FX90" s="164" t="s">
        <v>193</v>
      </c>
      <c r="FY90" s="164" t="s">
        <v>193</v>
      </c>
      <c r="FZ90" s="164" t="s">
        <v>193</v>
      </c>
      <c r="GA90" s="164" t="s">
        <v>193</v>
      </c>
      <c r="GB90" s="164" t="s">
        <v>193</v>
      </c>
      <c r="GC90" s="164" t="s">
        <v>193</v>
      </c>
      <c r="GD90" s="164" t="s">
        <v>193</v>
      </c>
      <c r="GE90" s="164" t="s">
        <v>193</v>
      </c>
      <c r="GF90" s="164" t="s">
        <v>193</v>
      </c>
      <c r="GG90" s="164" t="s">
        <v>193</v>
      </c>
      <c r="GH90" s="164" t="s">
        <v>193</v>
      </c>
      <c r="GI90" s="164" t="s">
        <v>193</v>
      </c>
      <c r="GJ90" s="164" t="s">
        <v>193</v>
      </c>
      <c r="GK90" s="164" t="s">
        <v>193</v>
      </c>
      <c r="GL90" s="164" t="s">
        <v>193</v>
      </c>
      <c r="GM90" s="164" t="s">
        <v>193</v>
      </c>
      <c r="GN90" s="164" t="s">
        <v>193</v>
      </c>
      <c r="GO90" s="164" t="s">
        <v>193</v>
      </c>
      <c r="GP90" s="164" t="s">
        <v>193</v>
      </c>
      <c r="GQ90" s="164" t="s">
        <v>193</v>
      </c>
      <c r="GR90" s="164" t="s">
        <v>193</v>
      </c>
      <c r="GS90" s="164" t="s">
        <v>193</v>
      </c>
      <c r="GT90" s="164" t="s">
        <v>193</v>
      </c>
      <c r="GU90" s="164" t="s">
        <v>193</v>
      </c>
      <c r="GV90" s="164" t="s">
        <v>193</v>
      </c>
      <c r="GW90" s="164" t="s">
        <v>193</v>
      </c>
      <c r="GX90" s="164" t="s">
        <v>193</v>
      </c>
      <c r="GY90" s="164" t="s">
        <v>193</v>
      </c>
      <c r="GZ90" s="164" t="s">
        <v>193</v>
      </c>
      <c r="HA90" s="164" t="s">
        <v>193</v>
      </c>
      <c r="HB90" s="164" t="s">
        <v>193</v>
      </c>
      <c r="HC90" s="164" t="s">
        <v>193</v>
      </c>
      <c r="HD90" s="164" t="s">
        <v>193</v>
      </c>
      <c r="HE90" s="164" t="s">
        <v>193</v>
      </c>
      <c r="HF90" s="164" t="s">
        <v>193</v>
      </c>
      <c r="HG90" s="164" t="s">
        <v>193</v>
      </c>
      <c r="HH90" s="164" t="s">
        <v>193</v>
      </c>
      <c r="HI90" s="164" t="s">
        <v>193</v>
      </c>
      <c r="HJ90" s="164" t="s">
        <v>193</v>
      </c>
      <c r="HK90" s="164" t="s">
        <v>193</v>
      </c>
      <c r="HL90" s="164" t="s">
        <v>193</v>
      </c>
      <c r="HM90" s="164" t="s">
        <v>193</v>
      </c>
      <c r="HN90" s="164" t="s">
        <v>193</v>
      </c>
      <c r="HO90" s="164" t="s">
        <v>193</v>
      </c>
      <c r="HP90" s="164" t="s">
        <v>193</v>
      </c>
      <c r="HQ90" s="164" t="s">
        <v>193</v>
      </c>
      <c r="HR90" s="164" t="s">
        <v>193</v>
      </c>
      <c r="HS90" s="164" t="s">
        <v>193</v>
      </c>
      <c r="HT90" s="164" t="s">
        <v>193</v>
      </c>
      <c r="HU90" s="164" t="s">
        <v>193</v>
      </c>
      <c r="HV90" s="164" t="s">
        <v>193</v>
      </c>
      <c r="HW90" s="164" t="s">
        <v>193</v>
      </c>
      <c r="HX90" s="164" t="s">
        <v>193</v>
      </c>
      <c r="HY90" s="164" t="s">
        <v>193</v>
      </c>
      <c r="HZ90" s="164" t="s">
        <v>193</v>
      </c>
      <c r="IA90" s="164" t="s">
        <v>193</v>
      </c>
      <c r="IB90" s="164" t="s">
        <v>193</v>
      </c>
      <c r="IC90" s="164" t="s">
        <v>193</v>
      </c>
      <c r="ID90" s="164" t="s">
        <v>193</v>
      </c>
      <c r="IE90" s="164" t="s">
        <v>193</v>
      </c>
      <c r="IF90" s="164" t="s">
        <v>193</v>
      </c>
      <c r="IG90" s="164" t="s">
        <v>193</v>
      </c>
      <c r="IH90" s="164" t="s">
        <v>193</v>
      </c>
      <c r="II90" s="164" t="s">
        <v>193</v>
      </c>
      <c r="IJ90" s="164" t="s">
        <v>193</v>
      </c>
      <c r="IK90" s="164" t="s">
        <v>193</v>
      </c>
      <c r="IL90" s="164" t="s">
        <v>193</v>
      </c>
      <c r="IM90" s="164" t="s">
        <v>193</v>
      </c>
      <c r="IN90" s="164" t="s">
        <v>193</v>
      </c>
      <c r="IO90" s="164" t="s">
        <v>193</v>
      </c>
      <c r="IP90" s="164" t="s">
        <v>193</v>
      </c>
      <c r="IQ90" s="164" t="s">
        <v>193</v>
      </c>
      <c r="IR90" s="164" t="s">
        <v>193</v>
      </c>
      <c r="IS90" s="164" t="s">
        <v>193</v>
      </c>
      <c r="IT90" s="164" t="s">
        <v>193</v>
      </c>
      <c r="IU90" s="164" t="s">
        <v>193</v>
      </c>
      <c r="IV90" s="164" t="s">
        <v>193</v>
      </c>
      <c r="IW90" s="164" t="s">
        <v>193</v>
      </c>
      <c r="IX90" s="164" t="s">
        <v>193</v>
      </c>
      <c r="IY90" s="164" t="s">
        <v>193</v>
      </c>
      <c r="IZ90" s="164" t="s">
        <v>193</v>
      </c>
      <c r="JA90" s="164" t="s">
        <v>193</v>
      </c>
      <c r="JB90" s="164" t="s">
        <v>193</v>
      </c>
      <c r="JC90" s="164" t="s">
        <v>193</v>
      </c>
      <c r="JD90" s="164" t="s">
        <v>193</v>
      </c>
      <c r="JE90" s="164" t="s">
        <v>193</v>
      </c>
      <c r="JF90" s="164" t="s">
        <v>193</v>
      </c>
      <c r="JG90" s="164" t="s">
        <v>193</v>
      </c>
      <c r="JH90" s="164" t="s">
        <v>193</v>
      </c>
      <c r="JI90" s="164" t="s">
        <v>193</v>
      </c>
      <c r="JJ90" s="164" t="s">
        <v>193</v>
      </c>
      <c r="JK90" s="164" t="s">
        <v>193</v>
      </c>
      <c r="JL90" s="164" t="s">
        <v>193</v>
      </c>
      <c r="JM90" s="164" t="s">
        <v>193</v>
      </c>
      <c r="JN90" s="164" t="s">
        <v>193</v>
      </c>
      <c r="JO90" s="164" t="s">
        <v>193</v>
      </c>
      <c r="JP90" s="164" t="s">
        <v>193</v>
      </c>
      <c r="JQ90" s="164" t="s">
        <v>193</v>
      </c>
      <c r="JR90" s="166"/>
      <c r="JS90" s="166"/>
      <c r="JT90" s="166"/>
      <c r="JU90" s="166"/>
      <c r="JV90" s="166"/>
      <c r="JW90" s="164" t="s">
        <v>3915</v>
      </c>
      <c r="JX90" s="164" t="s">
        <v>193</v>
      </c>
      <c r="JY90" s="164">
        <v>188104879</v>
      </c>
      <c r="JZ90" s="164" t="s">
        <v>3916</v>
      </c>
      <c r="KA90" s="164" t="s">
        <v>3917</v>
      </c>
      <c r="KB90" s="164" t="s">
        <v>193</v>
      </c>
      <c r="KC90" s="164" t="s">
        <v>705</v>
      </c>
      <c r="KD90" s="164" t="s">
        <v>706</v>
      </c>
      <c r="KE90" s="164" t="s">
        <v>621</v>
      </c>
      <c r="KF90" s="164" t="s">
        <v>193</v>
      </c>
      <c r="KG90" s="164">
        <v>89</v>
      </c>
    </row>
    <row r="91" spans="1:293" x14ac:dyDescent="0.25">
      <c r="A91" s="164" t="s">
        <v>3918</v>
      </c>
      <c r="B91" s="164" t="s">
        <v>3919</v>
      </c>
      <c r="C91" s="164" t="s">
        <v>3639</v>
      </c>
      <c r="D91" s="164" t="s">
        <v>193</v>
      </c>
      <c r="E91" s="166"/>
      <c r="F91" s="164" t="s">
        <v>193</v>
      </c>
      <c r="G91" s="164">
        <v>0</v>
      </c>
      <c r="H91" s="164" t="s">
        <v>3548</v>
      </c>
      <c r="I91" s="164" t="s">
        <v>161</v>
      </c>
      <c r="J91" s="164" t="s">
        <v>193</v>
      </c>
      <c r="K91" s="164" t="s">
        <v>162</v>
      </c>
      <c r="L91" s="164" t="s">
        <v>161</v>
      </c>
      <c r="M91" s="164" t="s">
        <v>161</v>
      </c>
      <c r="N91" s="164" t="s">
        <v>107</v>
      </c>
      <c r="O91" s="164" t="s">
        <v>3920</v>
      </c>
      <c r="P91" s="164" t="s">
        <v>108</v>
      </c>
      <c r="Q91" s="164" t="s">
        <v>524</v>
      </c>
      <c r="R91" s="164" t="s">
        <v>3911</v>
      </c>
      <c r="S91" s="164" t="s">
        <v>117</v>
      </c>
      <c r="T91" s="164" t="s">
        <v>119</v>
      </c>
      <c r="U91" s="164" t="s">
        <v>169</v>
      </c>
      <c r="V91" s="164" t="s">
        <v>119</v>
      </c>
      <c r="W91" s="164" t="s">
        <v>233</v>
      </c>
      <c r="X91" s="164" t="s">
        <v>232</v>
      </c>
      <c r="Y91" s="164" t="s">
        <v>233</v>
      </c>
      <c r="Z91" s="164" t="s">
        <v>3304</v>
      </c>
      <c r="AA91" s="164" t="s">
        <v>193</v>
      </c>
      <c r="AB91" s="164" t="s">
        <v>571</v>
      </c>
      <c r="AC91" s="164" t="s">
        <v>3304</v>
      </c>
      <c r="AD91" s="164" t="s">
        <v>3304</v>
      </c>
      <c r="AE91" s="164" t="s">
        <v>709</v>
      </c>
      <c r="AF91" s="164" t="s">
        <v>193</v>
      </c>
      <c r="AG91" s="164" t="s">
        <v>170</v>
      </c>
      <c r="AH91" s="164" t="s">
        <v>709</v>
      </c>
      <c r="AI91" s="164" t="s">
        <v>709</v>
      </c>
      <c r="AJ91" s="164" t="s">
        <v>543</v>
      </c>
      <c r="AK91" s="164" t="s">
        <v>495</v>
      </c>
      <c r="AL91" s="164" t="s">
        <v>109</v>
      </c>
      <c r="AM91" s="164" t="s">
        <v>193</v>
      </c>
      <c r="AN91" s="164" t="s">
        <v>109</v>
      </c>
      <c r="AO91" s="164" t="s">
        <v>193</v>
      </c>
      <c r="AP91" s="164" t="s">
        <v>496</v>
      </c>
      <c r="AQ91" s="166"/>
      <c r="AR91" s="166"/>
      <c r="AS91" s="164" t="s">
        <v>502</v>
      </c>
      <c r="AT91" s="164" t="s">
        <v>193</v>
      </c>
      <c r="AU91" s="164" t="s">
        <v>111</v>
      </c>
      <c r="AV91" s="164">
        <v>1</v>
      </c>
      <c r="AW91" s="164">
        <v>0</v>
      </c>
      <c r="AX91" s="164">
        <v>0</v>
      </c>
      <c r="AY91" s="164" t="s">
        <v>110</v>
      </c>
      <c r="AZ91" s="164" t="s">
        <v>503</v>
      </c>
      <c r="BA91" s="164" t="s">
        <v>112</v>
      </c>
      <c r="BB91" s="164">
        <v>1</v>
      </c>
      <c r="BC91" s="164">
        <v>0</v>
      </c>
      <c r="BD91" s="164">
        <v>0</v>
      </c>
      <c r="BE91" s="164">
        <v>0</v>
      </c>
      <c r="BF91" s="164">
        <v>0</v>
      </c>
      <c r="BG91" s="164">
        <v>0</v>
      </c>
      <c r="BH91" s="164">
        <v>0</v>
      </c>
      <c r="BI91" s="164">
        <v>0</v>
      </c>
      <c r="BJ91" s="164">
        <v>0</v>
      </c>
      <c r="BK91" s="164">
        <v>0</v>
      </c>
      <c r="BL91" s="164" t="s">
        <v>193</v>
      </c>
      <c r="BM91" s="164" t="s">
        <v>113</v>
      </c>
      <c r="BN91" s="164" t="s">
        <v>507</v>
      </c>
      <c r="BO91" s="164" t="s">
        <v>505</v>
      </c>
      <c r="BP91" s="164">
        <v>1</v>
      </c>
      <c r="BQ91" s="164">
        <v>1</v>
      </c>
      <c r="BR91" s="164">
        <v>1</v>
      </c>
      <c r="BS91" s="164">
        <v>1</v>
      </c>
      <c r="BT91" s="164">
        <v>1</v>
      </c>
      <c r="BU91" s="164">
        <v>1</v>
      </c>
      <c r="BV91" s="164">
        <v>1</v>
      </c>
      <c r="BW91" s="164">
        <v>0</v>
      </c>
      <c r="BX91" s="164" t="s">
        <v>504</v>
      </c>
      <c r="BY91" s="164">
        <v>200</v>
      </c>
      <c r="BZ91" s="164">
        <v>100</v>
      </c>
      <c r="CA91" s="164" t="s">
        <v>109</v>
      </c>
      <c r="CB91" s="164">
        <v>300</v>
      </c>
      <c r="CC91" s="164">
        <v>115.384615384615</v>
      </c>
      <c r="CD91" s="164" t="s">
        <v>109</v>
      </c>
      <c r="CE91" s="164">
        <v>250</v>
      </c>
      <c r="CF91" s="164">
        <v>108.695652173913</v>
      </c>
      <c r="CG91" s="164" t="s">
        <v>109</v>
      </c>
      <c r="CH91" s="164">
        <v>300</v>
      </c>
      <c r="CI91" s="164">
        <v>103.448275862068</v>
      </c>
      <c r="CJ91" s="164" t="s">
        <v>109</v>
      </c>
      <c r="CK91" s="164">
        <v>500</v>
      </c>
      <c r="CL91" s="164">
        <v>208.333333333333</v>
      </c>
      <c r="CM91" s="164" t="s">
        <v>109</v>
      </c>
      <c r="CN91" s="164">
        <v>500</v>
      </c>
      <c r="CO91" s="164">
        <v>208</v>
      </c>
      <c r="CP91" s="164" t="s">
        <v>114</v>
      </c>
      <c r="CQ91" s="164" t="s">
        <v>632</v>
      </c>
      <c r="CR91" s="164" t="s">
        <v>109</v>
      </c>
      <c r="CS91" s="164">
        <v>900</v>
      </c>
      <c r="CT91" s="164" t="s">
        <v>193</v>
      </c>
      <c r="CU91" s="164" t="s">
        <v>193</v>
      </c>
      <c r="CV91" s="164" t="s">
        <v>193</v>
      </c>
      <c r="CW91" s="164" t="s">
        <v>193</v>
      </c>
      <c r="CX91" s="164" t="s">
        <v>193</v>
      </c>
      <c r="CY91" s="164" t="s">
        <v>193</v>
      </c>
      <c r="CZ91" s="164" t="s">
        <v>156</v>
      </c>
      <c r="DA91" s="164">
        <v>900</v>
      </c>
      <c r="DB91" s="164" t="s">
        <v>109</v>
      </c>
      <c r="DC91" s="164" t="s">
        <v>109</v>
      </c>
      <c r="DD91" s="164" t="s">
        <v>3716</v>
      </c>
      <c r="DE91" s="164">
        <v>0</v>
      </c>
      <c r="DF91" s="164">
        <v>1</v>
      </c>
      <c r="DG91" s="164">
        <v>0</v>
      </c>
      <c r="DH91" s="164">
        <v>0</v>
      </c>
      <c r="DI91" s="164">
        <v>0</v>
      </c>
      <c r="DJ91" s="164">
        <v>0</v>
      </c>
      <c r="DK91" s="164">
        <v>0</v>
      </c>
      <c r="DL91" s="164">
        <v>0</v>
      </c>
      <c r="DM91" s="164">
        <v>0</v>
      </c>
      <c r="DN91" s="164">
        <v>0</v>
      </c>
      <c r="DO91" s="164">
        <v>0</v>
      </c>
      <c r="DP91" s="164">
        <v>0</v>
      </c>
      <c r="DQ91" s="164">
        <v>0</v>
      </c>
      <c r="DR91" s="164">
        <v>0</v>
      </c>
      <c r="DS91" s="164" t="s">
        <v>193</v>
      </c>
      <c r="DT91" s="164" t="s">
        <v>3921</v>
      </c>
      <c r="DU91" s="164">
        <v>1</v>
      </c>
      <c r="DV91" s="164">
        <v>0</v>
      </c>
      <c r="DW91" s="164">
        <v>0</v>
      </c>
      <c r="DX91" s="164">
        <v>0</v>
      </c>
      <c r="DY91" s="164">
        <v>0</v>
      </c>
      <c r="DZ91" s="164">
        <v>0</v>
      </c>
      <c r="EA91" s="164">
        <v>1</v>
      </c>
      <c r="EB91" s="164">
        <v>0</v>
      </c>
      <c r="EC91" s="164" t="s">
        <v>114</v>
      </c>
      <c r="ED91" s="164" t="s">
        <v>114</v>
      </c>
      <c r="EE91" s="164" t="s">
        <v>109</v>
      </c>
      <c r="EF91" s="164" t="s">
        <v>117</v>
      </c>
      <c r="EG91" s="164" t="s">
        <v>797</v>
      </c>
      <c r="EH91" s="164" t="s">
        <v>119</v>
      </c>
      <c r="EI91" s="164" t="s">
        <v>797</v>
      </c>
      <c r="EJ91" s="164" t="s">
        <v>193</v>
      </c>
      <c r="EK91" s="164" t="s">
        <v>193</v>
      </c>
      <c r="EL91" s="164" t="s">
        <v>193</v>
      </c>
      <c r="EM91" s="164" t="s">
        <v>193</v>
      </c>
      <c r="EN91" s="164" t="s">
        <v>193</v>
      </c>
      <c r="EO91" s="164" t="s">
        <v>193</v>
      </c>
      <c r="EP91" s="164" t="s">
        <v>193</v>
      </c>
      <c r="EQ91" s="164" t="s">
        <v>193</v>
      </c>
      <c r="ER91" s="164" t="s">
        <v>193</v>
      </c>
      <c r="ES91" s="164" t="s">
        <v>193</v>
      </c>
      <c r="ET91" s="164" t="s">
        <v>193</v>
      </c>
      <c r="EU91" s="164" t="s">
        <v>193</v>
      </c>
      <c r="EV91" s="164" t="s">
        <v>193</v>
      </c>
      <c r="EW91" s="164" t="s">
        <v>193</v>
      </c>
      <c r="EX91" s="164" t="s">
        <v>193</v>
      </c>
      <c r="EY91" s="164" t="s">
        <v>193</v>
      </c>
      <c r="EZ91" s="164" t="s">
        <v>193</v>
      </c>
      <c r="FA91" s="164" t="s">
        <v>193</v>
      </c>
      <c r="FB91" s="164" t="s">
        <v>193</v>
      </c>
      <c r="FC91" s="164" t="s">
        <v>193</v>
      </c>
      <c r="FD91" s="164" t="s">
        <v>193</v>
      </c>
      <c r="FE91" s="164" t="s">
        <v>193</v>
      </c>
      <c r="FF91" s="164" t="s">
        <v>193</v>
      </c>
      <c r="FG91" s="164" t="s">
        <v>193</v>
      </c>
      <c r="FH91" s="164" t="s">
        <v>193</v>
      </c>
      <c r="FI91" s="164" t="s">
        <v>193</v>
      </c>
      <c r="FJ91" s="164" t="s">
        <v>193</v>
      </c>
      <c r="FK91" s="164" t="s">
        <v>193</v>
      </c>
      <c r="FL91" s="164" t="s">
        <v>193</v>
      </c>
      <c r="FM91" s="164" t="s">
        <v>193</v>
      </c>
      <c r="FN91" s="164" t="s">
        <v>193</v>
      </c>
      <c r="FO91" s="164" t="s">
        <v>193</v>
      </c>
      <c r="FP91" s="164" t="s">
        <v>193</v>
      </c>
      <c r="FQ91" s="164" t="s">
        <v>193</v>
      </c>
      <c r="FR91" s="164" t="s">
        <v>193</v>
      </c>
      <c r="FS91" s="164" t="s">
        <v>193</v>
      </c>
      <c r="FT91" s="164" t="s">
        <v>193</v>
      </c>
      <c r="FU91" s="164" t="s">
        <v>193</v>
      </c>
      <c r="FV91" s="164" t="s">
        <v>193</v>
      </c>
      <c r="FW91" s="164" t="s">
        <v>193</v>
      </c>
      <c r="FX91" s="164" t="s">
        <v>193</v>
      </c>
      <c r="FY91" s="164" t="s">
        <v>193</v>
      </c>
      <c r="FZ91" s="164" t="s">
        <v>193</v>
      </c>
      <c r="GA91" s="164" t="s">
        <v>193</v>
      </c>
      <c r="GB91" s="164" t="s">
        <v>193</v>
      </c>
      <c r="GC91" s="164" t="s">
        <v>193</v>
      </c>
      <c r="GD91" s="164" t="s">
        <v>193</v>
      </c>
      <c r="GE91" s="164" t="s">
        <v>193</v>
      </c>
      <c r="GF91" s="164" t="s">
        <v>193</v>
      </c>
      <c r="GG91" s="164" t="s">
        <v>193</v>
      </c>
      <c r="GH91" s="164" t="s">
        <v>193</v>
      </c>
      <c r="GI91" s="164" t="s">
        <v>193</v>
      </c>
      <c r="GJ91" s="164" t="s">
        <v>193</v>
      </c>
      <c r="GK91" s="164" t="s">
        <v>193</v>
      </c>
      <c r="GL91" s="164" t="s">
        <v>193</v>
      </c>
      <c r="GM91" s="164" t="s">
        <v>193</v>
      </c>
      <c r="GN91" s="164" t="s">
        <v>193</v>
      </c>
      <c r="GO91" s="164" t="s">
        <v>193</v>
      </c>
      <c r="GP91" s="164" t="s">
        <v>193</v>
      </c>
      <c r="GQ91" s="164" t="s">
        <v>193</v>
      </c>
      <c r="GR91" s="164" t="s">
        <v>193</v>
      </c>
      <c r="GS91" s="164" t="s">
        <v>193</v>
      </c>
      <c r="GT91" s="164" t="s">
        <v>193</v>
      </c>
      <c r="GU91" s="164" t="s">
        <v>193</v>
      </c>
      <c r="GV91" s="164" t="s">
        <v>193</v>
      </c>
      <c r="GW91" s="164" t="s">
        <v>193</v>
      </c>
      <c r="GX91" s="164" t="s">
        <v>193</v>
      </c>
      <c r="GY91" s="164" t="s">
        <v>193</v>
      </c>
      <c r="GZ91" s="164" t="s">
        <v>193</v>
      </c>
      <c r="HA91" s="164" t="s">
        <v>193</v>
      </c>
      <c r="HB91" s="164" t="s">
        <v>193</v>
      </c>
      <c r="HC91" s="164" t="s">
        <v>193</v>
      </c>
      <c r="HD91" s="164" t="s">
        <v>193</v>
      </c>
      <c r="HE91" s="164" t="s">
        <v>193</v>
      </c>
      <c r="HF91" s="164" t="s">
        <v>193</v>
      </c>
      <c r="HG91" s="164" t="s">
        <v>193</v>
      </c>
      <c r="HH91" s="164" t="s">
        <v>193</v>
      </c>
      <c r="HI91" s="164" t="s">
        <v>193</v>
      </c>
      <c r="HJ91" s="164" t="s">
        <v>193</v>
      </c>
      <c r="HK91" s="164" t="s">
        <v>193</v>
      </c>
      <c r="HL91" s="164" t="s">
        <v>193</v>
      </c>
      <c r="HM91" s="164" t="s">
        <v>193</v>
      </c>
      <c r="HN91" s="164" t="s">
        <v>193</v>
      </c>
      <c r="HO91" s="164" t="s">
        <v>193</v>
      </c>
      <c r="HP91" s="164" t="s">
        <v>193</v>
      </c>
      <c r="HQ91" s="164" t="s">
        <v>193</v>
      </c>
      <c r="HR91" s="164" t="s">
        <v>193</v>
      </c>
      <c r="HS91" s="164" t="s">
        <v>193</v>
      </c>
      <c r="HT91" s="164" t="s">
        <v>193</v>
      </c>
      <c r="HU91" s="164" t="s">
        <v>193</v>
      </c>
      <c r="HV91" s="164" t="s">
        <v>193</v>
      </c>
      <c r="HW91" s="164" t="s">
        <v>193</v>
      </c>
      <c r="HX91" s="164" t="s">
        <v>193</v>
      </c>
      <c r="HY91" s="164" t="s">
        <v>193</v>
      </c>
      <c r="HZ91" s="164" t="s">
        <v>193</v>
      </c>
      <c r="IA91" s="164" t="s">
        <v>193</v>
      </c>
      <c r="IB91" s="164" t="s">
        <v>193</v>
      </c>
      <c r="IC91" s="164" t="s">
        <v>193</v>
      </c>
      <c r="ID91" s="164" t="s">
        <v>193</v>
      </c>
      <c r="IE91" s="164" t="s">
        <v>193</v>
      </c>
      <c r="IF91" s="164" t="s">
        <v>193</v>
      </c>
      <c r="IG91" s="164" t="s">
        <v>193</v>
      </c>
      <c r="IH91" s="164" t="s">
        <v>193</v>
      </c>
      <c r="II91" s="164" t="s">
        <v>193</v>
      </c>
      <c r="IJ91" s="164" t="s">
        <v>193</v>
      </c>
      <c r="IK91" s="164" t="s">
        <v>193</v>
      </c>
      <c r="IL91" s="164" t="s">
        <v>193</v>
      </c>
      <c r="IM91" s="164" t="s">
        <v>193</v>
      </c>
      <c r="IN91" s="164" t="s">
        <v>193</v>
      </c>
      <c r="IO91" s="164" t="s">
        <v>193</v>
      </c>
      <c r="IP91" s="164" t="s">
        <v>193</v>
      </c>
      <c r="IQ91" s="164" t="s">
        <v>193</v>
      </c>
      <c r="IR91" s="164" t="s">
        <v>193</v>
      </c>
      <c r="IS91" s="164" t="s">
        <v>193</v>
      </c>
      <c r="IT91" s="164" t="s">
        <v>193</v>
      </c>
      <c r="IU91" s="164" t="s">
        <v>193</v>
      </c>
      <c r="IV91" s="164" t="s">
        <v>193</v>
      </c>
      <c r="IW91" s="164" t="s">
        <v>193</v>
      </c>
      <c r="IX91" s="164" t="s">
        <v>193</v>
      </c>
      <c r="IY91" s="164" t="s">
        <v>193</v>
      </c>
      <c r="IZ91" s="164" t="s">
        <v>193</v>
      </c>
      <c r="JA91" s="164" t="s">
        <v>193</v>
      </c>
      <c r="JB91" s="164" t="s">
        <v>193</v>
      </c>
      <c r="JC91" s="164" t="s">
        <v>193</v>
      </c>
      <c r="JD91" s="164" t="s">
        <v>193</v>
      </c>
      <c r="JE91" s="164" t="s">
        <v>193</v>
      </c>
      <c r="JF91" s="164" t="s">
        <v>193</v>
      </c>
      <c r="JG91" s="164" t="s">
        <v>193</v>
      </c>
      <c r="JH91" s="164" t="s">
        <v>193</v>
      </c>
      <c r="JI91" s="164" t="s">
        <v>193</v>
      </c>
      <c r="JJ91" s="164" t="s">
        <v>193</v>
      </c>
      <c r="JK91" s="164" t="s">
        <v>193</v>
      </c>
      <c r="JL91" s="164" t="s">
        <v>193</v>
      </c>
      <c r="JM91" s="164" t="s">
        <v>193</v>
      </c>
      <c r="JN91" s="164" t="s">
        <v>193</v>
      </c>
      <c r="JO91" s="164" t="s">
        <v>193</v>
      </c>
      <c r="JP91" s="164" t="s">
        <v>193</v>
      </c>
      <c r="JQ91" s="164" t="s">
        <v>193</v>
      </c>
      <c r="JR91" s="166"/>
      <c r="JS91" s="166"/>
      <c r="JT91" s="166"/>
      <c r="JU91" s="166"/>
      <c r="JV91" s="166"/>
      <c r="JW91" s="164" t="s">
        <v>193</v>
      </c>
      <c r="JX91" s="164" t="s">
        <v>193</v>
      </c>
      <c r="JY91" s="164">
        <v>188104886</v>
      </c>
      <c r="JZ91" s="164" t="s">
        <v>3922</v>
      </c>
      <c r="KA91" s="164" t="s">
        <v>3923</v>
      </c>
      <c r="KB91" s="164" t="s">
        <v>193</v>
      </c>
      <c r="KC91" s="164" t="s">
        <v>705</v>
      </c>
      <c r="KD91" s="164" t="s">
        <v>706</v>
      </c>
      <c r="KE91" s="164" t="s">
        <v>621</v>
      </c>
      <c r="KF91" s="164" t="s">
        <v>193</v>
      </c>
      <c r="KG91" s="164">
        <v>90</v>
      </c>
    </row>
    <row r="92" spans="1:293" x14ac:dyDescent="0.25">
      <c r="A92" s="164" t="s">
        <v>3924</v>
      </c>
      <c r="B92" s="164" t="s">
        <v>3925</v>
      </c>
      <c r="C92" s="164" t="s">
        <v>3639</v>
      </c>
      <c r="D92" s="164" t="s">
        <v>193</v>
      </c>
      <c r="E92" s="166"/>
      <c r="F92" s="164" t="s">
        <v>193</v>
      </c>
      <c r="G92" s="164">
        <v>1</v>
      </c>
      <c r="H92" s="164" t="s">
        <v>3548</v>
      </c>
      <c r="I92" s="164" t="s">
        <v>161</v>
      </c>
      <c r="J92" s="164" t="s">
        <v>193</v>
      </c>
      <c r="K92" s="164" t="s">
        <v>162</v>
      </c>
      <c r="L92" s="164" t="s">
        <v>161</v>
      </c>
      <c r="M92" s="164" t="s">
        <v>161</v>
      </c>
      <c r="N92" s="164" t="s">
        <v>107</v>
      </c>
      <c r="O92" s="164" t="s">
        <v>3911</v>
      </c>
      <c r="P92" s="164" t="s">
        <v>108</v>
      </c>
      <c r="Q92" s="164" t="s">
        <v>524</v>
      </c>
      <c r="R92" s="164" t="s">
        <v>3911</v>
      </c>
      <c r="S92" s="164" t="s">
        <v>117</v>
      </c>
      <c r="T92" s="164" t="s">
        <v>119</v>
      </c>
      <c r="U92" s="164" t="s">
        <v>169</v>
      </c>
      <c r="V92" s="164" t="s">
        <v>119</v>
      </c>
      <c r="W92" s="164" t="s">
        <v>233</v>
      </c>
      <c r="X92" s="164" t="s">
        <v>232</v>
      </c>
      <c r="Y92" s="164" t="s">
        <v>233</v>
      </c>
      <c r="Z92" s="164" t="s">
        <v>3304</v>
      </c>
      <c r="AA92" s="164" t="s">
        <v>193</v>
      </c>
      <c r="AB92" s="164" t="s">
        <v>571</v>
      </c>
      <c r="AC92" s="164" t="s">
        <v>3304</v>
      </c>
      <c r="AD92" s="164" t="s">
        <v>3304</v>
      </c>
      <c r="AE92" s="164" t="s">
        <v>709</v>
      </c>
      <c r="AF92" s="164" t="s">
        <v>193</v>
      </c>
      <c r="AG92" s="164" t="s">
        <v>170</v>
      </c>
      <c r="AH92" s="164" t="s">
        <v>709</v>
      </c>
      <c r="AI92" s="164" t="s">
        <v>709</v>
      </c>
      <c r="AJ92" s="164" t="s">
        <v>543</v>
      </c>
      <c r="AK92" s="164" t="s">
        <v>495</v>
      </c>
      <c r="AL92" s="164" t="s">
        <v>109</v>
      </c>
      <c r="AM92" s="164" t="s">
        <v>193</v>
      </c>
      <c r="AN92" s="164" t="s">
        <v>109</v>
      </c>
      <c r="AO92" s="164" t="s">
        <v>193</v>
      </c>
      <c r="AP92" s="164" t="s">
        <v>496</v>
      </c>
      <c r="AQ92" s="166"/>
      <c r="AR92" s="166"/>
      <c r="AS92" s="164" t="s">
        <v>502</v>
      </c>
      <c r="AT92" s="164" t="s">
        <v>193</v>
      </c>
      <c r="AU92" s="164" t="s">
        <v>707</v>
      </c>
      <c r="AV92" s="164">
        <v>0</v>
      </c>
      <c r="AW92" s="164">
        <v>1</v>
      </c>
      <c r="AX92" s="164">
        <v>0</v>
      </c>
      <c r="AY92" s="164" t="s">
        <v>130</v>
      </c>
      <c r="AZ92" s="164" t="s">
        <v>772</v>
      </c>
      <c r="BA92" s="164" t="s">
        <v>112</v>
      </c>
      <c r="BB92" s="164">
        <v>1</v>
      </c>
      <c r="BC92" s="164">
        <v>0</v>
      </c>
      <c r="BD92" s="164">
        <v>0</v>
      </c>
      <c r="BE92" s="164">
        <v>0</v>
      </c>
      <c r="BF92" s="164">
        <v>0</v>
      </c>
      <c r="BG92" s="164">
        <v>0</v>
      </c>
      <c r="BH92" s="164">
        <v>0</v>
      </c>
      <c r="BI92" s="164">
        <v>0</v>
      </c>
      <c r="BJ92" s="164">
        <v>0</v>
      </c>
      <c r="BK92" s="164">
        <v>0</v>
      </c>
      <c r="BL92" s="164" t="s">
        <v>193</v>
      </c>
      <c r="BM92" s="164" t="s">
        <v>128</v>
      </c>
      <c r="BN92" s="164" t="s">
        <v>498</v>
      </c>
      <c r="BO92" s="164" t="s">
        <v>193</v>
      </c>
      <c r="BP92" s="164" t="s">
        <v>193</v>
      </c>
      <c r="BQ92" s="164" t="s">
        <v>193</v>
      </c>
      <c r="BR92" s="164" t="s">
        <v>193</v>
      </c>
      <c r="BS92" s="164" t="s">
        <v>193</v>
      </c>
      <c r="BT92" s="164" t="s">
        <v>193</v>
      </c>
      <c r="BU92" s="164" t="s">
        <v>193</v>
      </c>
      <c r="BV92" s="164" t="s">
        <v>193</v>
      </c>
      <c r="BW92" s="164" t="s">
        <v>193</v>
      </c>
      <c r="BX92" s="164" t="s">
        <v>193</v>
      </c>
      <c r="BY92" s="164" t="s">
        <v>193</v>
      </c>
      <c r="BZ92" s="164" t="s">
        <v>193</v>
      </c>
      <c r="CA92" s="164" t="s">
        <v>193</v>
      </c>
      <c r="CB92" s="164" t="s">
        <v>193</v>
      </c>
      <c r="CC92" s="164" t="s">
        <v>193</v>
      </c>
      <c r="CD92" s="164" t="s">
        <v>193</v>
      </c>
      <c r="CE92" s="164" t="s">
        <v>193</v>
      </c>
      <c r="CF92" s="164" t="s">
        <v>193</v>
      </c>
      <c r="CG92" s="164" t="s">
        <v>193</v>
      </c>
      <c r="CH92" s="164" t="s">
        <v>193</v>
      </c>
      <c r="CI92" s="164" t="s">
        <v>193</v>
      </c>
      <c r="CJ92" s="164" t="s">
        <v>193</v>
      </c>
      <c r="CK92" s="164" t="s">
        <v>193</v>
      </c>
      <c r="CL92" s="164" t="s">
        <v>193</v>
      </c>
      <c r="CM92" s="164" t="s">
        <v>193</v>
      </c>
      <c r="CN92" s="164" t="s">
        <v>193</v>
      </c>
      <c r="CO92" s="164" t="s">
        <v>193</v>
      </c>
      <c r="CP92" s="164" t="s">
        <v>193</v>
      </c>
      <c r="CQ92" s="164" t="s">
        <v>193</v>
      </c>
      <c r="CR92" s="164" t="s">
        <v>193</v>
      </c>
      <c r="CS92" s="164" t="s">
        <v>193</v>
      </c>
      <c r="CT92" s="164" t="s">
        <v>193</v>
      </c>
      <c r="CU92" s="164" t="s">
        <v>193</v>
      </c>
      <c r="CV92" s="164" t="s">
        <v>193</v>
      </c>
      <c r="CW92" s="164" t="s">
        <v>193</v>
      </c>
      <c r="CX92" s="164" t="s">
        <v>193</v>
      </c>
      <c r="CY92" s="164" t="s">
        <v>193</v>
      </c>
      <c r="CZ92" s="164" t="s">
        <v>193</v>
      </c>
      <c r="DA92" s="164" t="s">
        <v>193</v>
      </c>
      <c r="DB92" s="164" t="s">
        <v>193</v>
      </c>
      <c r="DC92" s="164" t="s">
        <v>193</v>
      </c>
      <c r="DD92" s="164" t="s">
        <v>193</v>
      </c>
      <c r="DE92" s="164" t="s">
        <v>193</v>
      </c>
      <c r="DF92" s="164" t="s">
        <v>193</v>
      </c>
      <c r="DG92" s="164" t="s">
        <v>193</v>
      </c>
      <c r="DH92" s="164" t="s">
        <v>193</v>
      </c>
      <c r="DI92" s="164" t="s">
        <v>193</v>
      </c>
      <c r="DJ92" s="164" t="s">
        <v>193</v>
      </c>
      <c r="DK92" s="164" t="s">
        <v>193</v>
      </c>
      <c r="DL92" s="164" t="s">
        <v>193</v>
      </c>
      <c r="DM92" s="164" t="s">
        <v>193</v>
      </c>
      <c r="DN92" s="164" t="s">
        <v>193</v>
      </c>
      <c r="DO92" s="164" t="s">
        <v>193</v>
      </c>
      <c r="DP92" s="164" t="s">
        <v>193</v>
      </c>
      <c r="DQ92" s="164" t="s">
        <v>193</v>
      </c>
      <c r="DR92" s="164" t="s">
        <v>193</v>
      </c>
      <c r="DS92" s="164" t="s">
        <v>193</v>
      </c>
      <c r="DT92" s="164" t="s">
        <v>193</v>
      </c>
      <c r="DU92" s="164" t="s">
        <v>193</v>
      </c>
      <c r="DV92" s="164" t="s">
        <v>193</v>
      </c>
      <c r="DW92" s="164" t="s">
        <v>193</v>
      </c>
      <c r="DX92" s="164" t="s">
        <v>193</v>
      </c>
      <c r="DY92" s="164" t="s">
        <v>193</v>
      </c>
      <c r="DZ92" s="164" t="s">
        <v>193</v>
      </c>
      <c r="EA92" s="164" t="s">
        <v>193</v>
      </c>
      <c r="EB92" s="164" t="s">
        <v>193</v>
      </c>
      <c r="EC92" s="164" t="s">
        <v>193</v>
      </c>
      <c r="ED92" s="164" t="s">
        <v>193</v>
      </c>
      <c r="EE92" s="164" t="s">
        <v>193</v>
      </c>
      <c r="EF92" s="164" t="s">
        <v>193</v>
      </c>
      <c r="EG92" s="164" t="s">
        <v>193</v>
      </c>
      <c r="EH92" s="164" t="s">
        <v>193</v>
      </c>
      <c r="EI92" s="164" t="s">
        <v>193</v>
      </c>
      <c r="EJ92" s="164" t="s">
        <v>3926</v>
      </c>
      <c r="EK92" s="164">
        <v>1</v>
      </c>
      <c r="EL92" s="164">
        <v>1</v>
      </c>
      <c r="EM92" s="164">
        <v>1</v>
      </c>
      <c r="EN92" s="164">
        <v>1</v>
      </c>
      <c r="EO92" s="164">
        <v>1</v>
      </c>
      <c r="EP92" s="164">
        <v>1</v>
      </c>
      <c r="EQ92" s="164">
        <v>1</v>
      </c>
      <c r="ER92" s="164">
        <v>1</v>
      </c>
      <c r="ES92" s="164">
        <v>0</v>
      </c>
      <c r="ET92" s="164" t="s">
        <v>109</v>
      </c>
      <c r="EU92" s="164">
        <v>30</v>
      </c>
      <c r="EV92" s="164">
        <v>30</v>
      </c>
      <c r="EW92" s="164" t="s">
        <v>193</v>
      </c>
      <c r="EX92" s="164" t="s">
        <v>193</v>
      </c>
      <c r="EY92" s="164" t="s">
        <v>193</v>
      </c>
      <c r="EZ92" s="164">
        <v>30</v>
      </c>
      <c r="FA92" s="164" t="s">
        <v>109</v>
      </c>
      <c r="FB92" s="164">
        <v>20</v>
      </c>
      <c r="FC92" s="164" t="s">
        <v>109</v>
      </c>
      <c r="FD92" s="164">
        <v>20</v>
      </c>
      <c r="FE92" s="164" t="s">
        <v>109</v>
      </c>
      <c r="FF92" s="164" t="s">
        <v>114</v>
      </c>
      <c r="FG92" s="164" t="s">
        <v>193</v>
      </c>
      <c r="FH92" s="164" t="s">
        <v>193</v>
      </c>
      <c r="FI92" s="164" t="s">
        <v>121</v>
      </c>
      <c r="FJ92" s="164" t="s">
        <v>122</v>
      </c>
      <c r="FK92" s="164" t="s">
        <v>515</v>
      </c>
      <c r="FL92" s="164">
        <v>500</v>
      </c>
      <c r="FM92" s="164">
        <v>150</v>
      </c>
      <c r="FN92" s="164">
        <v>300</v>
      </c>
      <c r="FO92" s="164">
        <v>300</v>
      </c>
      <c r="FP92" s="164" t="s">
        <v>109</v>
      </c>
      <c r="FQ92" s="164" t="s">
        <v>109</v>
      </c>
      <c r="FR92" s="164">
        <v>15</v>
      </c>
      <c r="FS92" s="164" t="s">
        <v>193</v>
      </c>
      <c r="FT92" s="164" t="s">
        <v>193</v>
      </c>
      <c r="FU92" s="164">
        <v>15</v>
      </c>
      <c r="FV92" s="164" t="s">
        <v>114</v>
      </c>
      <c r="FW92" s="164" t="s">
        <v>109</v>
      </c>
      <c r="FX92" s="164">
        <v>75</v>
      </c>
      <c r="FY92" s="164" t="s">
        <v>193</v>
      </c>
      <c r="FZ92" s="164" t="s">
        <v>193</v>
      </c>
      <c r="GA92" s="164">
        <v>75</v>
      </c>
      <c r="GB92" s="164" t="s">
        <v>114</v>
      </c>
      <c r="GC92" s="164" t="s">
        <v>109</v>
      </c>
      <c r="GD92" s="164">
        <v>75</v>
      </c>
      <c r="GE92" s="164" t="s">
        <v>193</v>
      </c>
      <c r="GF92" s="164" t="s">
        <v>193</v>
      </c>
      <c r="GG92" s="164" t="s">
        <v>193</v>
      </c>
      <c r="GH92" s="164">
        <v>75</v>
      </c>
      <c r="GI92" s="164" t="s">
        <v>114</v>
      </c>
      <c r="GJ92" s="164" t="s">
        <v>109</v>
      </c>
      <c r="GK92" s="164" t="s">
        <v>193</v>
      </c>
      <c r="GL92" s="164">
        <v>5</v>
      </c>
      <c r="GM92" s="164" t="s">
        <v>193</v>
      </c>
      <c r="GN92" s="164" t="s">
        <v>193</v>
      </c>
      <c r="GO92" s="164" t="s">
        <v>193</v>
      </c>
      <c r="GP92" s="164" t="s">
        <v>193</v>
      </c>
      <c r="GQ92" s="164" t="s">
        <v>193</v>
      </c>
      <c r="GR92" s="164" t="s">
        <v>193</v>
      </c>
      <c r="GS92" s="164" t="s">
        <v>109</v>
      </c>
      <c r="GT92" s="164" t="s">
        <v>156</v>
      </c>
      <c r="GU92" s="164">
        <v>5</v>
      </c>
      <c r="GV92" s="164" t="s">
        <v>109</v>
      </c>
      <c r="GW92" s="164" t="s">
        <v>175</v>
      </c>
      <c r="GX92" s="164">
        <v>0</v>
      </c>
      <c r="GY92" s="164">
        <v>0</v>
      </c>
      <c r="GZ92" s="164">
        <v>0</v>
      </c>
      <c r="HA92" s="164">
        <v>0</v>
      </c>
      <c r="HB92" s="164">
        <v>0</v>
      </c>
      <c r="HC92" s="164">
        <v>0</v>
      </c>
      <c r="HD92" s="164">
        <v>1</v>
      </c>
      <c r="HE92" s="164">
        <v>0</v>
      </c>
      <c r="HF92" s="164">
        <v>0</v>
      </c>
      <c r="HG92" s="164">
        <v>0</v>
      </c>
      <c r="HH92" s="164">
        <v>0</v>
      </c>
      <c r="HI92" s="164">
        <v>0</v>
      </c>
      <c r="HJ92" s="164">
        <v>0</v>
      </c>
      <c r="HK92" s="164" t="s">
        <v>193</v>
      </c>
      <c r="HL92" s="164" t="s">
        <v>216</v>
      </c>
      <c r="HM92" s="164">
        <v>0</v>
      </c>
      <c r="HN92" s="164">
        <v>0</v>
      </c>
      <c r="HO92" s="164">
        <v>0</v>
      </c>
      <c r="HP92" s="164">
        <v>1</v>
      </c>
      <c r="HQ92" s="164">
        <v>0</v>
      </c>
      <c r="HR92" s="164">
        <v>0</v>
      </c>
      <c r="HS92" s="164">
        <v>0</v>
      </c>
      <c r="HT92" s="164">
        <v>0</v>
      </c>
      <c r="HU92" s="164">
        <v>0</v>
      </c>
      <c r="HV92" s="164" t="s">
        <v>114</v>
      </c>
      <c r="HW92" s="164" t="s">
        <v>114</v>
      </c>
      <c r="HX92" s="164" t="s">
        <v>109</v>
      </c>
      <c r="HY92" s="164" t="s">
        <v>117</v>
      </c>
      <c r="HZ92" s="164" t="s">
        <v>797</v>
      </c>
      <c r="IA92" s="164" t="s">
        <v>119</v>
      </c>
      <c r="IB92" s="164" t="s">
        <v>797</v>
      </c>
      <c r="IC92" s="164" t="s">
        <v>193</v>
      </c>
      <c r="ID92" s="164" t="s">
        <v>193</v>
      </c>
      <c r="IE92" s="164" t="s">
        <v>193</v>
      </c>
      <c r="IF92" s="164" t="s">
        <v>193</v>
      </c>
      <c r="IG92" s="164" t="s">
        <v>193</v>
      </c>
      <c r="IH92" s="164" t="s">
        <v>193</v>
      </c>
      <c r="II92" s="164" t="s">
        <v>193</v>
      </c>
      <c r="IJ92" s="164" t="s">
        <v>193</v>
      </c>
      <c r="IK92" s="164" t="s">
        <v>193</v>
      </c>
      <c r="IL92" s="164" t="s">
        <v>193</v>
      </c>
      <c r="IM92" s="164" t="s">
        <v>193</v>
      </c>
      <c r="IN92" s="164" t="s">
        <v>193</v>
      </c>
      <c r="IO92" s="164" t="s">
        <v>193</v>
      </c>
      <c r="IP92" s="164" t="s">
        <v>193</v>
      </c>
      <c r="IQ92" s="164" t="s">
        <v>193</v>
      </c>
      <c r="IR92" s="164" t="s">
        <v>193</v>
      </c>
      <c r="IS92" s="164" t="s">
        <v>193</v>
      </c>
      <c r="IT92" s="164" t="s">
        <v>193</v>
      </c>
      <c r="IU92" s="164" t="s">
        <v>193</v>
      </c>
      <c r="IV92" s="164" t="s">
        <v>193</v>
      </c>
      <c r="IW92" s="164" t="s">
        <v>193</v>
      </c>
      <c r="IX92" s="164" t="s">
        <v>193</v>
      </c>
      <c r="IY92" s="164" t="s">
        <v>193</v>
      </c>
      <c r="IZ92" s="164" t="s">
        <v>193</v>
      </c>
      <c r="JA92" s="164" t="s">
        <v>193</v>
      </c>
      <c r="JB92" s="164" t="s">
        <v>193</v>
      </c>
      <c r="JC92" s="164" t="s">
        <v>193</v>
      </c>
      <c r="JD92" s="164" t="s">
        <v>193</v>
      </c>
      <c r="JE92" s="164" t="s">
        <v>193</v>
      </c>
      <c r="JF92" s="164" t="s">
        <v>193</v>
      </c>
      <c r="JG92" s="164" t="s">
        <v>193</v>
      </c>
      <c r="JH92" s="164" t="s">
        <v>193</v>
      </c>
      <c r="JI92" s="164" t="s">
        <v>193</v>
      </c>
      <c r="JJ92" s="164" t="s">
        <v>193</v>
      </c>
      <c r="JK92" s="164" t="s">
        <v>193</v>
      </c>
      <c r="JL92" s="164" t="s">
        <v>193</v>
      </c>
      <c r="JM92" s="164" t="s">
        <v>193</v>
      </c>
      <c r="JN92" s="164" t="s">
        <v>193</v>
      </c>
      <c r="JO92" s="164" t="s">
        <v>193</v>
      </c>
      <c r="JP92" s="164" t="s">
        <v>193</v>
      </c>
      <c r="JQ92" s="164" t="s">
        <v>193</v>
      </c>
      <c r="JR92" s="166"/>
      <c r="JS92" s="166"/>
      <c r="JT92" s="166"/>
      <c r="JU92" s="166"/>
      <c r="JV92" s="166"/>
      <c r="JW92" s="164" t="s">
        <v>193</v>
      </c>
      <c r="JX92" s="164" t="s">
        <v>193</v>
      </c>
      <c r="JY92" s="164">
        <v>188104891</v>
      </c>
      <c r="JZ92" s="164" t="s">
        <v>3927</v>
      </c>
      <c r="KA92" s="164" t="s">
        <v>3928</v>
      </c>
      <c r="KB92" s="164" t="s">
        <v>193</v>
      </c>
      <c r="KC92" s="164" t="s">
        <v>705</v>
      </c>
      <c r="KD92" s="164" t="s">
        <v>706</v>
      </c>
      <c r="KE92" s="164" t="s">
        <v>621</v>
      </c>
      <c r="KF92" s="164" t="s">
        <v>193</v>
      </c>
      <c r="KG92" s="164">
        <v>91</v>
      </c>
    </row>
    <row r="93" spans="1:293" x14ac:dyDescent="0.25">
      <c r="A93" s="164" t="s">
        <v>3929</v>
      </c>
      <c r="B93" s="164" t="s">
        <v>3930</v>
      </c>
      <c r="C93" s="164" t="s">
        <v>3639</v>
      </c>
      <c r="D93" s="164" t="s">
        <v>193</v>
      </c>
      <c r="E93" s="166"/>
      <c r="F93" s="164" t="s">
        <v>193</v>
      </c>
      <c r="G93" s="164">
        <v>0</v>
      </c>
      <c r="H93" s="164" t="s">
        <v>3548</v>
      </c>
      <c r="I93" s="164" t="s">
        <v>161</v>
      </c>
      <c r="J93" s="164" t="s">
        <v>193</v>
      </c>
      <c r="K93" s="164" t="s">
        <v>162</v>
      </c>
      <c r="L93" s="164" t="s">
        <v>161</v>
      </c>
      <c r="M93" s="164" t="s">
        <v>161</v>
      </c>
      <c r="N93" s="164" t="s">
        <v>107</v>
      </c>
      <c r="O93" s="164" t="s">
        <v>3931</v>
      </c>
      <c r="P93" s="164" t="s">
        <v>108</v>
      </c>
      <c r="Q93" s="164" t="s">
        <v>524</v>
      </c>
      <c r="R93" s="164" t="s">
        <v>3911</v>
      </c>
      <c r="S93" s="164" t="s">
        <v>117</v>
      </c>
      <c r="T93" s="164" t="s">
        <v>119</v>
      </c>
      <c r="U93" s="164" t="s">
        <v>169</v>
      </c>
      <c r="V93" s="164" t="s">
        <v>119</v>
      </c>
      <c r="W93" s="164" t="s">
        <v>233</v>
      </c>
      <c r="X93" s="164" t="s">
        <v>232</v>
      </c>
      <c r="Y93" s="164" t="s">
        <v>233</v>
      </c>
      <c r="Z93" s="164" t="s">
        <v>3304</v>
      </c>
      <c r="AA93" s="164" t="s">
        <v>193</v>
      </c>
      <c r="AB93" s="164" t="s">
        <v>571</v>
      </c>
      <c r="AC93" s="164" t="s">
        <v>3304</v>
      </c>
      <c r="AD93" s="164" t="s">
        <v>3304</v>
      </c>
      <c r="AE93" s="164" t="s">
        <v>709</v>
      </c>
      <c r="AF93" s="164" t="s">
        <v>193</v>
      </c>
      <c r="AG93" s="164" t="s">
        <v>170</v>
      </c>
      <c r="AH93" s="164" t="s">
        <v>709</v>
      </c>
      <c r="AI93" s="164" t="s">
        <v>709</v>
      </c>
      <c r="AJ93" s="164" t="s">
        <v>543</v>
      </c>
      <c r="AK93" s="164" t="s">
        <v>495</v>
      </c>
      <c r="AL93" s="164" t="s">
        <v>109</v>
      </c>
      <c r="AM93" s="164" t="s">
        <v>193</v>
      </c>
      <c r="AN93" s="164" t="s">
        <v>109</v>
      </c>
      <c r="AO93" s="164" t="s">
        <v>193</v>
      </c>
      <c r="AP93" s="164" t="s">
        <v>500</v>
      </c>
      <c r="AQ93" s="166"/>
      <c r="AR93" s="166"/>
      <c r="AS93" s="164" t="s">
        <v>502</v>
      </c>
      <c r="AT93" s="164" t="s">
        <v>193</v>
      </c>
      <c r="AU93" s="164" t="s">
        <v>111</v>
      </c>
      <c r="AV93" s="164">
        <v>1</v>
      </c>
      <c r="AW93" s="164">
        <v>0</v>
      </c>
      <c r="AX93" s="164">
        <v>0</v>
      </c>
      <c r="AY93" s="164" t="s">
        <v>110</v>
      </c>
      <c r="AZ93" s="164" t="s">
        <v>503</v>
      </c>
      <c r="BA93" s="164" t="s">
        <v>112</v>
      </c>
      <c r="BB93" s="164">
        <v>1</v>
      </c>
      <c r="BC93" s="164">
        <v>0</v>
      </c>
      <c r="BD93" s="164">
        <v>0</v>
      </c>
      <c r="BE93" s="164">
        <v>0</v>
      </c>
      <c r="BF93" s="164">
        <v>0</v>
      </c>
      <c r="BG93" s="164">
        <v>0</v>
      </c>
      <c r="BH93" s="164">
        <v>0</v>
      </c>
      <c r="BI93" s="164">
        <v>0</v>
      </c>
      <c r="BJ93" s="164">
        <v>0</v>
      </c>
      <c r="BK93" s="164">
        <v>0</v>
      </c>
      <c r="BL93" s="164" t="s">
        <v>193</v>
      </c>
      <c r="BM93" s="164" t="s">
        <v>113</v>
      </c>
      <c r="BN93" s="164" t="s">
        <v>498</v>
      </c>
      <c r="BO93" s="164" t="s">
        <v>3290</v>
      </c>
      <c r="BP93" s="164">
        <v>1</v>
      </c>
      <c r="BQ93" s="164">
        <v>1</v>
      </c>
      <c r="BR93" s="164">
        <v>1</v>
      </c>
      <c r="BS93" s="164">
        <v>1</v>
      </c>
      <c r="BT93" s="164">
        <v>1</v>
      </c>
      <c r="BU93" s="164">
        <v>1</v>
      </c>
      <c r="BV93" s="164">
        <v>1</v>
      </c>
      <c r="BW93" s="164">
        <v>0</v>
      </c>
      <c r="BX93" s="164" t="s">
        <v>504</v>
      </c>
      <c r="BY93" s="164">
        <v>200</v>
      </c>
      <c r="BZ93" s="164">
        <v>100</v>
      </c>
      <c r="CA93" s="164" t="s">
        <v>114</v>
      </c>
      <c r="CB93" s="164">
        <v>300</v>
      </c>
      <c r="CC93" s="164">
        <v>115.384615384615</v>
      </c>
      <c r="CD93" s="164" t="s">
        <v>109</v>
      </c>
      <c r="CE93" s="164">
        <v>250</v>
      </c>
      <c r="CF93" s="164">
        <v>108.695652173913</v>
      </c>
      <c r="CG93" s="164" t="s">
        <v>109</v>
      </c>
      <c r="CH93" s="164">
        <v>250</v>
      </c>
      <c r="CI93" s="164">
        <v>86.2068965517241</v>
      </c>
      <c r="CJ93" s="164" t="s">
        <v>109</v>
      </c>
      <c r="CK93" s="164">
        <v>500</v>
      </c>
      <c r="CL93" s="164">
        <v>208.333333333333</v>
      </c>
      <c r="CM93" s="164" t="s">
        <v>109</v>
      </c>
      <c r="CN93" s="164">
        <v>800</v>
      </c>
      <c r="CO93" s="164">
        <v>333.33333333333297</v>
      </c>
      <c r="CP93" s="164" t="s">
        <v>109</v>
      </c>
      <c r="CQ93" s="164" t="s">
        <v>622</v>
      </c>
      <c r="CR93" s="164" t="s">
        <v>109</v>
      </c>
      <c r="CS93" s="164">
        <v>850</v>
      </c>
      <c r="CT93" s="164" t="s">
        <v>193</v>
      </c>
      <c r="CU93" s="164" t="s">
        <v>193</v>
      </c>
      <c r="CV93" s="164" t="s">
        <v>193</v>
      </c>
      <c r="CW93" s="164" t="s">
        <v>193</v>
      </c>
      <c r="CX93" s="164" t="s">
        <v>193</v>
      </c>
      <c r="CY93" s="164" t="s">
        <v>193</v>
      </c>
      <c r="CZ93" s="164" t="s">
        <v>156</v>
      </c>
      <c r="DA93" s="164">
        <v>850</v>
      </c>
      <c r="DB93" s="164" t="s">
        <v>109</v>
      </c>
      <c r="DC93" s="164" t="s">
        <v>109</v>
      </c>
      <c r="DD93" s="164" t="s">
        <v>3932</v>
      </c>
      <c r="DE93" s="164">
        <v>1</v>
      </c>
      <c r="DF93" s="164">
        <v>1</v>
      </c>
      <c r="DG93" s="164">
        <v>0</v>
      </c>
      <c r="DH93" s="164">
        <v>0</v>
      </c>
      <c r="DI93" s="164">
        <v>1</v>
      </c>
      <c r="DJ93" s="164">
        <v>0</v>
      </c>
      <c r="DK93" s="164">
        <v>0</v>
      </c>
      <c r="DL93" s="164">
        <v>0</v>
      </c>
      <c r="DM93" s="164">
        <v>0</v>
      </c>
      <c r="DN93" s="164">
        <v>0</v>
      </c>
      <c r="DO93" s="164">
        <v>0</v>
      </c>
      <c r="DP93" s="164">
        <v>0</v>
      </c>
      <c r="DQ93" s="164">
        <v>1</v>
      </c>
      <c r="DR93" s="164">
        <v>0</v>
      </c>
      <c r="DS93" s="164" t="s">
        <v>3913</v>
      </c>
      <c r="DT93" s="164" t="s">
        <v>3754</v>
      </c>
      <c r="DU93" s="164">
        <v>1</v>
      </c>
      <c r="DV93" s="164">
        <v>1</v>
      </c>
      <c r="DW93" s="164">
        <v>1</v>
      </c>
      <c r="DX93" s="164">
        <v>1</v>
      </c>
      <c r="DY93" s="164">
        <v>0</v>
      </c>
      <c r="DZ93" s="164">
        <v>0</v>
      </c>
      <c r="EA93" s="164">
        <v>0</v>
      </c>
      <c r="EB93" s="164">
        <v>0</v>
      </c>
      <c r="EC93" s="164" t="s">
        <v>114</v>
      </c>
      <c r="ED93" s="164" t="s">
        <v>114</v>
      </c>
      <c r="EE93" s="164" t="s">
        <v>109</v>
      </c>
      <c r="EF93" s="164" t="s">
        <v>123</v>
      </c>
      <c r="EG93" s="164" t="s">
        <v>793</v>
      </c>
      <c r="EH93" s="164" t="s">
        <v>124</v>
      </c>
      <c r="EI93" s="164" t="s">
        <v>793</v>
      </c>
      <c r="EJ93" s="164" t="s">
        <v>193</v>
      </c>
      <c r="EK93" s="164" t="s">
        <v>193</v>
      </c>
      <c r="EL93" s="164" t="s">
        <v>193</v>
      </c>
      <c r="EM93" s="164" t="s">
        <v>193</v>
      </c>
      <c r="EN93" s="164" t="s">
        <v>193</v>
      </c>
      <c r="EO93" s="164" t="s">
        <v>193</v>
      </c>
      <c r="EP93" s="164" t="s">
        <v>193</v>
      </c>
      <c r="EQ93" s="164" t="s">
        <v>193</v>
      </c>
      <c r="ER93" s="164" t="s">
        <v>193</v>
      </c>
      <c r="ES93" s="164" t="s">
        <v>193</v>
      </c>
      <c r="ET93" s="164" t="s">
        <v>193</v>
      </c>
      <c r="EU93" s="164" t="s">
        <v>193</v>
      </c>
      <c r="EV93" s="164" t="s">
        <v>193</v>
      </c>
      <c r="EW93" s="164" t="s">
        <v>193</v>
      </c>
      <c r="EX93" s="164" t="s">
        <v>193</v>
      </c>
      <c r="EY93" s="164" t="s">
        <v>193</v>
      </c>
      <c r="EZ93" s="164" t="s">
        <v>193</v>
      </c>
      <c r="FA93" s="164" t="s">
        <v>193</v>
      </c>
      <c r="FB93" s="164" t="s">
        <v>193</v>
      </c>
      <c r="FC93" s="164" t="s">
        <v>193</v>
      </c>
      <c r="FD93" s="164" t="s">
        <v>193</v>
      </c>
      <c r="FE93" s="164" t="s">
        <v>193</v>
      </c>
      <c r="FF93" s="164" t="s">
        <v>193</v>
      </c>
      <c r="FG93" s="164" t="s">
        <v>193</v>
      </c>
      <c r="FH93" s="164" t="s">
        <v>193</v>
      </c>
      <c r="FI93" s="164" t="s">
        <v>193</v>
      </c>
      <c r="FJ93" s="164" t="s">
        <v>193</v>
      </c>
      <c r="FK93" s="164" t="s">
        <v>193</v>
      </c>
      <c r="FL93" s="164" t="s">
        <v>193</v>
      </c>
      <c r="FM93" s="164" t="s">
        <v>193</v>
      </c>
      <c r="FN93" s="164" t="s">
        <v>193</v>
      </c>
      <c r="FO93" s="164" t="s">
        <v>193</v>
      </c>
      <c r="FP93" s="164" t="s">
        <v>193</v>
      </c>
      <c r="FQ93" s="164" t="s">
        <v>193</v>
      </c>
      <c r="FR93" s="164" t="s">
        <v>193</v>
      </c>
      <c r="FS93" s="164" t="s">
        <v>193</v>
      </c>
      <c r="FT93" s="164" t="s">
        <v>193</v>
      </c>
      <c r="FU93" s="164" t="s">
        <v>193</v>
      </c>
      <c r="FV93" s="164" t="s">
        <v>193</v>
      </c>
      <c r="FW93" s="164" t="s">
        <v>193</v>
      </c>
      <c r="FX93" s="164" t="s">
        <v>193</v>
      </c>
      <c r="FY93" s="164" t="s">
        <v>193</v>
      </c>
      <c r="FZ93" s="164" t="s">
        <v>193</v>
      </c>
      <c r="GA93" s="164" t="s">
        <v>193</v>
      </c>
      <c r="GB93" s="164" t="s">
        <v>193</v>
      </c>
      <c r="GC93" s="164" t="s">
        <v>193</v>
      </c>
      <c r="GD93" s="164" t="s">
        <v>193</v>
      </c>
      <c r="GE93" s="164" t="s">
        <v>193</v>
      </c>
      <c r="GF93" s="164" t="s">
        <v>193</v>
      </c>
      <c r="GG93" s="164" t="s">
        <v>193</v>
      </c>
      <c r="GH93" s="164" t="s">
        <v>193</v>
      </c>
      <c r="GI93" s="164" t="s">
        <v>193</v>
      </c>
      <c r="GJ93" s="164" t="s">
        <v>193</v>
      </c>
      <c r="GK93" s="164" t="s">
        <v>193</v>
      </c>
      <c r="GL93" s="164" t="s">
        <v>193</v>
      </c>
      <c r="GM93" s="164" t="s">
        <v>193</v>
      </c>
      <c r="GN93" s="164" t="s">
        <v>193</v>
      </c>
      <c r="GO93" s="164" t="s">
        <v>193</v>
      </c>
      <c r="GP93" s="164" t="s">
        <v>193</v>
      </c>
      <c r="GQ93" s="164" t="s">
        <v>193</v>
      </c>
      <c r="GR93" s="164" t="s">
        <v>193</v>
      </c>
      <c r="GS93" s="164" t="s">
        <v>193</v>
      </c>
      <c r="GT93" s="164" t="s">
        <v>193</v>
      </c>
      <c r="GU93" s="164" t="s">
        <v>193</v>
      </c>
      <c r="GV93" s="164" t="s">
        <v>193</v>
      </c>
      <c r="GW93" s="164" t="s">
        <v>193</v>
      </c>
      <c r="GX93" s="164" t="s">
        <v>193</v>
      </c>
      <c r="GY93" s="164" t="s">
        <v>193</v>
      </c>
      <c r="GZ93" s="164" t="s">
        <v>193</v>
      </c>
      <c r="HA93" s="164" t="s">
        <v>193</v>
      </c>
      <c r="HB93" s="164" t="s">
        <v>193</v>
      </c>
      <c r="HC93" s="164" t="s">
        <v>193</v>
      </c>
      <c r="HD93" s="164" t="s">
        <v>193</v>
      </c>
      <c r="HE93" s="164" t="s">
        <v>193</v>
      </c>
      <c r="HF93" s="164" t="s">
        <v>193</v>
      </c>
      <c r="HG93" s="164" t="s">
        <v>193</v>
      </c>
      <c r="HH93" s="164" t="s">
        <v>193</v>
      </c>
      <c r="HI93" s="164" t="s">
        <v>193</v>
      </c>
      <c r="HJ93" s="164" t="s">
        <v>193</v>
      </c>
      <c r="HK93" s="164" t="s">
        <v>193</v>
      </c>
      <c r="HL93" s="164" t="s">
        <v>193</v>
      </c>
      <c r="HM93" s="164" t="s">
        <v>193</v>
      </c>
      <c r="HN93" s="164" t="s">
        <v>193</v>
      </c>
      <c r="HO93" s="164" t="s">
        <v>193</v>
      </c>
      <c r="HP93" s="164" t="s">
        <v>193</v>
      </c>
      <c r="HQ93" s="164" t="s">
        <v>193</v>
      </c>
      <c r="HR93" s="164" t="s">
        <v>193</v>
      </c>
      <c r="HS93" s="164" t="s">
        <v>193</v>
      </c>
      <c r="HT93" s="164" t="s">
        <v>193</v>
      </c>
      <c r="HU93" s="164" t="s">
        <v>193</v>
      </c>
      <c r="HV93" s="164" t="s">
        <v>193</v>
      </c>
      <c r="HW93" s="164" t="s">
        <v>193</v>
      </c>
      <c r="HX93" s="164" t="s">
        <v>193</v>
      </c>
      <c r="HY93" s="164" t="s">
        <v>193</v>
      </c>
      <c r="HZ93" s="164" t="s">
        <v>193</v>
      </c>
      <c r="IA93" s="164" t="s">
        <v>193</v>
      </c>
      <c r="IB93" s="164" t="s">
        <v>193</v>
      </c>
      <c r="IC93" s="164" t="s">
        <v>193</v>
      </c>
      <c r="ID93" s="164" t="s">
        <v>193</v>
      </c>
      <c r="IE93" s="164" t="s">
        <v>193</v>
      </c>
      <c r="IF93" s="164" t="s">
        <v>193</v>
      </c>
      <c r="IG93" s="164" t="s">
        <v>193</v>
      </c>
      <c r="IH93" s="164" t="s">
        <v>193</v>
      </c>
      <c r="II93" s="164" t="s">
        <v>193</v>
      </c>
      <c r="IJ93" s="164" t="s">
        <v>193</v>
      </c>
      <c r="IK93" s="164" t="s">
        <v>193</v>
      </c>
      <c r="IL93" s="164" t="s">
        <v>193</v>
      </c>
      <c r="IM93" s="164" t="s">
        <v>193</v>
      </c>
      <c r="IN93" s="164" t="s">
        <v>193</v>
      </c>
      <c r="IO93" s="164" t="s">
        <v>193</v>
      </c>
      <c r="IP93" s="164" t="s">
        <v>193</v>
      </c>
      <c r="IQ93" s="164" t="s">
        <v>193</v>
      </c>
      <c r="IR93" s="164" t="s">
        <v>193</v>
      </c>
      <c r="IS93" s="164" t="s">
        <v>193</v>
      </c>
      <c r="IT93" s="164" t="s">
        <v>193</v>
      </c>
      <c r="IU93" s="164" t="s">
        <v>193</v>
      </c>
      <c r="IV93" s="164" t="s">
        <v>193</v>
      </c>
      <c r="IW93" s="164" t="s">
        <v>193</v>
      </c>
      <c r="IX93" s="164" t="s">
        <v>193</v>
      </c>
      <c r="IY93" s="164" t="s">
        <v>193</v>
      </c>
      <c r="IZ93" s="164" t="s">
        <v>193</v>
      </c>
      <c r="JA93" s="164" t="s">
        <v>193</v>
      </c>
      <c r="JB93" s="164" t="s">
        <v>193</v>
      </c>
      <c r="JC93" s="164" t="s">
        <v>193</v>
      </c>
      <c r="JD93" s="164" t="s">
        <v>193</v>
      </c>
      <c r="JE93" s="164" t="s">
        <v>193</v>
      </c>
      <c r="JF93" s="164" t="s">
        <v>193</v>
      </c>
      <c r="JG93" s="164" t="s">
        <v>193</v>
      </c>
      <c r="JH93" s="164" t="s">
        <v>193</v>
      </c>
      <c r="JI93" s="164" t="s">
        <v>193</v>
      </c>
      <c r="JJ93" s="164" t="s">
        <v>193</v>
      </c>
      <c r="JK93" s="164" t="s">
        <v>193</v>
      </c>
      <c r="JL93" s="164" t="s">
        <v>193</v>
      </c>
      <c r="JM93" s="164" t="s">
        <v>193</v>
      </c>
      <c r="JN93" s="164" t="s">
        <v>193</v>
      </c>
      <c r="JO93" s="164" t="s">
        <v>193</v>
      </c>
      <c r="JP93" s="164" t="s">
        <v>193</v>
      </c>
      <c r="JQ93" s="164" t="s">
        <v>193</v>
      </c>
      <c r="JR93" s="166"/>
      <c r="JS93" s="166"/>
      <c r="JT93" s="166"/>
      <c r="JU93" s="166"/>
      <c r="JV93" s="166"/>
      <c r="JW93" s="164" t="s">
        <v>3933</v>
      </c>
      <c r="JX93" s="164" t="s">
        <v>193</v>
      </c>
      <c r="JY93" s="164">
        <v>188104893</v>
      </c>
      <c r="JZ93" s="164" t="s">
        <v>3934</v>
      </c>
      <c r="KA93" s="164" t="s">
        <v>3935</v>
      </c>
      <c r="KB93" s="164" t="s">
        <v>193</v>
      </c>
      <c r="KC93" s="164" t="s">
        <v>705</v>
      </c>
      <c r="KD93" s="164" t="s">
        <v>706</v>
      </c>
      <c r="KE93" s="164" t="s">
        <v>621</v>
      </c>
      <c r="KF93" s="164" t="s">
        <v>193</v>
      </c>
      <c r="KG93" s="164">
        <v>92</v>
      </c>
    </row>
    <row r="94" spans="1:293" x14ac:dyDescent="0.25">
      <c r="A94" s="164" t="s">
        <v>3936</v>
      </c>
      <c r="B94" s="164" t="s">
        <v>3937</v>
      </c>
      <c r="C94" s="164" t="s">
        <v>3548</v>
      </c>
      <c r="D94" s="164" t="s">
        <v>193</v>
      </c>
      <c r="E94" s="166"/>
      <c r="F94" s="164" t="s">
        <v>193</v>
      </c>
      <c r="G94" s="164">
        <v>0</v>
      </c>
      <c r="H94" s="164" t="s">
        <v>3548</v>
      </c>
      <c r="I94" s="164" t="s">
        <v>161</v>
      </c>
      <c r="J94" s="164" t="s">
        <v>193</v>
      </c>
      <c r="K94" s="164" t="s">
        <v>162</v>
      </c>
      <c r="L94" s="164" t="s">
        <v>161</v>
      </c>
      <c r="M94" s="164" t="s">
        <v>161</v>
      </c>
      <c r="N94" s="164" t="s">
        <v>107</v>
      </c>
      <c r="O94" s="164" t="s">
        <v>3911</v>
      </c>
      <c r="P94" s="164" t="s">
        <v>108</v>
      </c>
      <c r="Q94" s="164" t="s">
        <v>524</v>
      </c>
      <c r="R94" s="164" t="s">
        <v>3911</v>
      </c>
      <c r="S94" s="164" t="s">
        <v>117</v>
      </c>
      <c r="T94" s="164" t="s">
        <v>119</v>
      </c>
      <c r="U94" s="164" t="s">
        <v>169</v>
      </c>
      <c r="V94" s="164" t="s">
        <v>119</v>
      </c>
      <c r="W94" s="164" t="s">
        <v>233</v>
      </c>
      <c r="X94" s="164" t="s">
        <v>232</v>
      </c>
      <c r="Y94" s="164" t="s">
        <v>233</v>
      </c>
      <c r="Z94" s="164" t="s">
        <v>3304</v>
      </c>
      <c r="AA94" s="164" t="s">
        <v>193</v>
      </c>
      <c r="AB94" s="164" t="s">
        <v>571</v>
      </c>
      <c r="AC94" s="164" t="s">
        <v>3304</v>
      </c>
      <c r="AD94" s="164" t="s">
        <v>3304</v>
      </c>
      <c r="AE94" s="164" t="s">
        <v>709</v>
      </c>
      <c r="AF94" s="164" t="s">
        <v>193</v>
      </c>
      <c r="AG94" s="164" t="s">
        <v>170</v>
      </c>
      <c r="AH94" s="164" t="s">
        <v>709</v>
      </c>
      <c r="AI94" s="164" t="s">
        <v>709</v>
      </c>
      <c r="AJ94" s="164" t="s">
        <v>543</v>
      </c>
      <c r="AK94" s="164" t="s">
        <v>495</v>
      </c>
      <c r="AL94" s="164" t="s">
        <v>109</v>
      </c>
      <c r="AM94" s="164" t="s">
        <v>193</v>
      </c>
      <c r="AN94" s="164" t="s">
        <v>109</v>
      </c>
      <c r="AO94" s="164" t="s">
        <v>193</v>
      </c>
      <c r="AP94" s="164" t="s">
        <v>500</v>
      </c>
      <c r="AQ94" s="166"/>
      <c r="AR94" s="166"/>
      <c r="AS94" s="164" t="s">
        <v>497</v>
      </c>
      <c r="AT94" s="164" t="s">
        <v>193</v>
      </c>
      <c r="AU94" s="164" t="s">
        <v>707</v>
      </c>
      <c r="AV94" s="164">
        <v>0</v>
      </c>
      <c r="AW94" s="164">
        <v>1</v>
      </c>
      <c r="AX94" s="164">
        <v>0</v>
      </c>
      <c r="AY94" s="164" t="s">
        <v>130</v>
      </c>
      <c r="AZ94" s="164" t="s">
        <v>772</v>
      </c>
      <c r="BA94" s="164" t="s">
        <v>112</v>
      </c>
      <c r="BB94" s="164">
        <v>1</v>
      </c>
      <c r="BC94" s="164">
        <v>0</v>
      </c>
      <c r="BD94" s="164">
        <v>0</v>
      </c>
      <c r="BE94" s="164">
        <v>0</v>
      </c>
      <c r="BF94" s="164">
        <v>0</v>
      </c>
      <c r="BG94" s="164">
        <v>0</v>
      </c>
      <c r="BH94" s="164">
        <v>0</v>
      </c>
      <c r="BI94" s="164">
        <v>0</v>
      </c>
      <c r="BJ94" s="164">
        <v>0</v>
      </c>
      <c r="BK94" s="164">
        <v>0</v>
      </c>
      <c r="BL94" s="164" t="s">
        <v>193</v>
      </c>
      <c r="BM94" s="164" t="s">
        <v>113</v>
      </c>
      <c r="BN94" s="164" t="s">
        <v>498</v>
      </c>
      <c r="BO94" s="164" t="s">
        <v>193</v>
      </c>
      <c r="BP94" s="164" t="s">
        <v>193</v>
      </c>
      <c r="BQ94" s="164" t="s">
        <v>193</v>
      </c>
      <c r="BR94" s="164" t="s">
        <v>193</v>
      </c>
      <c r="BS94" s="164" t="s">
        <v>193</v>
      </c>
      <c r="BT94" s="164" t="s">
        <v>193</v>
      </c>
      <c r="BU94" s="164" t="s">
        <v>193</v>
      </c>
      <c r="BV94" s="164" t="s">
        <v>193</v>
      </c>
      <c r="BW94" s="164" t="s">
        <v>193</v>
      </c>
      <c r="BX94" s="164" t="s">
        <v>193</v>
      </c>
      <c r="BY94" s="164" t="s">
        <v>193</v>
      </c>
      <c r="BZ94" s="164" t="s">
        <v>193</v>
      </c>
      <c r="CA94" s="164" t="s">
        <v>193</v>
      </c>
      <c r="CB94" s="164" t="s">
        <v>193</v>
      </c>
      <c r="CC94" s="164" t="s">
        <v>193</v>
      </c>
      <c r="CD94" s="164" t="s">
        <v>193</v>
      </c>
      <c r="CE94" s="164" t="s">
        <v>193</v>
      </c>
      <c r="CF94" s="164" t="s">
        <v>193</v>
      </c>
      <c r="CG94" s="164" t="s">
        <v>193</v>
      </c>
      <c r="CH94" s="164" t="s">
        <v>193</v>
      </c>
      <c r="CI94" s="164" t="s">
        <v>193</v>
      </c>
      <c r="CJ94" s="164" t="s">
        <v>193</v>
      </c>
      <c r="CK94" s="164" t="s">
        <v>193</v>
      </c>
      <c r="CL94" s="164" t="s">
        <v>193</v>
      </c>
      <c r="CM94" s="164" t="s">
        <v>193</v>
      </c>
      <c r="CN94" s="164" t="s">
        <v>193</v>
      </c>
      <c r="CO94" s="164" t="s">
        <v>193</v>
      </c>
      <c r="CP94" s="164" t="s">
        <v>193</v>
      </c>
      <c r="CQ94" s="164" t="s">
        <v>193</v>
      </c>
      <c r="CR94" s="164" t="s">
        <v>193</v>
      </c>
      <c r="CS94" s="164" t="s">
        <v>193</v>
      </c>
      <c r="CT94" s="164" t="s">
        <v>193</v>
      </c>
      <c r="CU94" s="164" t="s">
        <v>193</v>
      </c>
      <c r="CV94" s="164" t="s">
        <v>193</v>
      </c>
      <c r="CW94" s="164" t="s">
        <v>193</v>
      </c>
      <c r="CX94" s="164" t="s">
        <v>193</v>
      </c>
      <c r="CY94" s="164" t="s">
        <v>193</v>
      </c>
      <c r="CZ94" s="164" t="s">
        <v>193</v>
      </c>
      <c r="DA94" s="164" t="s">
        <v>193</v>
      </c>
      <c r="DB94" s="164" t="s">
        <v>193</v>
      </c>
      <c r="DC94" s="164" t="s">
        <v>193</v>
      </c>
      <c r="DD94" s="164" t="s">
        <v>193</v>
      </c>
      <c r="DE94" s="164" t="s">
        <v>193</v>
      </c>
      <c r="DF94" s="164" t="s">
        <v>193</v>
      </c>
      <c r="DG94" s="164" t="s">
        <v>193</v>
      </c>
      <c r="DH94" s="164" t="s">
        <v>193</v>
      </c>
      <c r="DI94" s="164" t="s">
        <v>193</v>
      </c>
      <c r="DJ94" s="164" t="s">
        <v>193</v>
      </c>
      <c r="DK94" s="164" t="s">
        <v>193</v>
      </c>
      <c r="DL94" s="164" t="s">
        <v>193</v>
      </c>
      <c r="DM94" s="164" t="s">
        <v>193</v>
      </c>
      <c r="DN94" s="164" t="s">
        <v>193</v>
      </c>
      <c r="DO94" s="164" t="s">
        <v>193</v>
      </c>
      <c r="DP94" s="164" t="s">
        <v>193</v>
      </c>
      <c r="DQ94" s="164" t="s">
        <v>193</v>
      </c>
      <c r="DR94" s="164" t="s">
        <v>193</v>
      </c>
      <c r="DS94" s="164" t="s">
        <v>193</v>
      </c>
      <c r="DT94" s="164" t="s">
        <v>193</v>
      </c>
      <c r="DU94" s="164" t="s">
        <v>193</v>
      </c>
      <c r="DV94" s="164" t="s">
        <v>193</v>
      </c>
      <c r="DW94" s="164" t="s">
        <v>193</v>
      </c>
      <c r="DX94" s="164" t="s">
        <v>193</v>
      </c>
      <c r="DY94" s="164" t="s">
        <v>193</v>
      </c>
      <c r="DZ94" s="164" t="s">
        <v>193</v>
      </c>
      <c r="EA94" s="164" t="s">
        <v>193</v>
      </c>
      <c r="EB94" s="164" t="s">
        <v>193</v>
      </c>
      <c r="EC94" s="164" t="s">
        <v>193</v>
      </c>
      <c r="ED94" s="164" t="s">
        <v>193</v>
      </c>
      <c r="EE94" s="164" t="s">
        <v>193</v>
      </c>
      <c r="EF94" s="164" t="s">
        <v>193</v>
      </c>
      <c r="EG94" s="164" t="s">
        <v>193</v>
      </c>
      <c r="EH94" s="164" t="s">
        <v>193</v>
      </c>
      <c r="EI94" s="164" t="s">
        <v>193</v>
      </c>
      <c r="EJ94" s="164" t="s">
        <v>723</v>
      </c>
      <c r="EK94" s="164">
        <v>1</v>
      </c>
      <c r="EL94" s="164">
        <v>1</v>
      </c>
      <c r="EM94" s="164">
        <v>1</v>
      </c>
      <c r="EN94" s="164">
        <v>1</v>
      </c>
      <c r="EO94" s="164">
        <v>1</v>
      </c>
      <c r="EP94" s="164">
        <v>1</v>
      </c>
      <c r="EQ94" s="164">
        <v>1</v>
      </c>
      <c r="ER94" s="164">
        <v>1</v>
      </c>
      <c r="ES94" s="164">
        <v>0</v>
      </c>
      <c r="ET94" s="164" t="s">
        <v>109</v>
      </c>
      <c r="EU94" s="164">
        <v>30</v>
      </c>
      <c r="EV94" s="164">
        <v>30</v>
      </c>
      <c r="EW94" s="164" t="s">
        <v>193</v>
      </c>
      <c r="EX94" s="164" t="s">
        <v>193</v>
      </c>
      <c r="EY94" s="164" t="s">
        <v>193</v>
      </c>
      <c r="EZ94" s="164">
        <v>30</v>
      </c>
      <c r="FA94" s="164" t="s">
        <v>109</v>
      </c>
      <c r="FB94" s="164">
        <v>25</v>
      </c>
      <c r="FC94" s="164" t="s">
        <v>109</v>
      </c>
      <c r="FD94" s="164">
        <v>50</v>
      </c>
      <c r="FE94" s="164" t="s">
        <v>109</v>
      </c>
      <c r="FF94" s="164" t="s">
        <v>109</v>
      </c>
      <c r="FG94" s="164" t="s">
        <v>3938</v>
      </c>
      <c r="FH94" s="164" t="s">
        <v>193</v>
      </c>
      <c r="FI94" s="164" t="s">
        <v>193</v>
      </c>
      <c r="FJ94" s="164" t="s">
        <v>193</v>
      </c>
      <c r="FK94" s="164" t="s">
        <v>193</v>
      </c>
      <c r="FL94" s="164" t="s">
        <v>193</v>
      </c>
      <c r="FM94" s="164" t="s">
        <v>193</v>
      </c>
      <c r="FN94" s="164" t="s">
        <v>156</v>
      </c>
      <c r="FO94" s="164">
        <v>200</v>
      </c>
      <c r="FP94" s="164" t="s">
        <v>109</v>
      </c>
      <c r="FQ94" s="164" t="s">
        <v>109</v>
      </c>
      <c r="FR94" s="164">
        <v>30</v>
      </c>
      <c r="FS94" s="164" t="s">
        <v>193</v>
      </c>
      <c r="FT94" s="164" t="s">
        <v>193</v>
      </c>
      <c r="FU94" s="164">
        <v>30</v>
      </c>
      <c r="FV94" s="164" t="s">
        <v>109</v>
      </c>
      <c r="FW94" s="164" t="s">
        <v>109</v>
      </c>
      <c r="FX94" s="164">
        <v>75</v>
      </c>
      <c r="FY94" s="164" t="s">
        <v>193</v>
      </c>
      <c r="FZ94" s="164" t="s">
        <v>193</v>
      </c>
      <c r="GA94" s="164">
        <v>75</v>
      </c>
      <c r="GB94" s="164" t="s">
        <v>109</v>
      </c>
      <c r="GC94" s="164" t="s">
        <v>109</v>
      </c>
      <c r="GD94" s="164">
        <v>75</v>
      </c>
      <c r="GE94" s="164" t="s">
        <v>193</v>
      </c>
      <c r="GF94" s="164" t="s">
        <v>193</v>
      </c>
      <c r="GG94" s="164" t="s">
        <v>193</v>
      </c>
      <c r="GH94" s="164">
        <v>75</v>
      </c>
      <c r="GI94" s="164" t="s">
        <v>114</v>
      </c>
      <c r="GJ94" s="164" t="s">
        <v>109</v>
      </c>
      <c r="GK94" s="164" t="s">
        <v>193</v>
      </c>
      <c r="GL94" s="164">
        <v>5</v>
      </c>
      <c r="GM94" s="164" t="s">
        <v>193</v>
      </c>
      <c r="GN94" s="164" t="s">
        <v>193</v>
      </c>
      <c r="GO94" s="164" t="s">
        <v>193</v>
      </c>
      <c r="GP94" s="164" t="s">
        <v>193</v>
      </c>
      <c r="GQ94" s="164" t="s">
        <v>193</v>
      </c>
      <c r="GR94" s="164" t="s">
        <v>193</v>
      </c>
      <c r="GS94" s="164" t="s">
        <v>109</v>
      </c>
      <c r="GT94" s="164" t="s">
        <v>156</v>
      </c>
      <c r="GU94" s="164">
        <v>5</v>
      </c>
      <c r="GV94" s="164" t="s">
        <v>114</v>
      </c>
      <c r="GW94" s="164" t="s">
        <v>193</v>
      </c>
      <c r="GX94" s="164" t="s">
        <v>193</v>
      </c>
      <c r="GY94" s="164" t="s">
        <v>193</v>
      </c>
      <c r="GZ94" s="164" t="s">
        <v>193</v>
      </c>
      <c r="HA94" s="164" t="s">
        <v>193</v>
      </c>
      <c r="HB94" s="164" t="s">
        <v>193</v>
      </c>
      <c r="HC94" s="164" t="s">
        <v>193</v>
      </c>
      <c r="HD94" s="164" t="s">
        <v>193</v>
      </c>
      <c r="HE94" s="164" t="s">
        <v>193</v>
      </c>
      <c r="HF94" s="164" t="s">
        <v>193</v>
      </c>
      <c r="HG94" s="164" t="s">
        <v>193</v>
      </c>
      <c r="HH94" s="164" t="s">
        <v>193</v>
      </c>
      <c r="HI94" s="164" t="s">
        <v>193</v>
      </c>
      <c r="HJ94" s="164" t="s">
        <v>193</v>
      </c>
      <c r="HK94" s="164" t="s">
        <v>193</v>
      </c>
      <c r="HL94" s="164" t="s">
        <v>193</v>
      </c>
      <c r="HM94" s="164" t="s">
        <v>193</v>
      </c>
      <c r="HN94" s="164" t="s">
        <v>193</v>
      </c>
      <c r="HO94" s="164" t="s">
        <v>193</v>
      </c>
      <c r="HP94" s="164" t="s">
        <v>193</v>
      </c>
      <c r="HQ94" s="164" t="s">
        <v>193</v>
      </c>
      <c r="HR94" s="164" t="s">
        <v>193</v>
      </c>
      <c r="HS94" s="164" t="s">
        <v>193</v>
      </c>
      <c r="HT94" s="164" t="s">
        <v>193</v>
      </c>
      <c r="HU94" s="164" t="s">
        <v>193</v>
      </c>
      <c r="HV94" s="164" t="s">
        <v>114</v>
      </c>
      <c r="HW94" s="164" t="s">
        <v>109</v>
      </c>
      <c r="HX94" s="164" t="s">
        <v>109</v>
      </c>
      <c r="HY94" s="164" t="s">
        <v>123</v>
      </c>
      <c r="HZ94" s="164" t="s">
        <v>793</v>
      </c>
      <c r="IA94" s="164" t="s">
        <v>124</v>
      </c>
      <c r="IB94" s="164" t="s">
        <v>793</v>
      </c>
      <c r="IC94" s="164" t="s">
        <v>193</v>
      </c>
      <c r="ID94" s="164" t="s">
        <v>193</v>
      </c>
      <c r="IE94" s="164" t="s">
        <v>193</v>
      </c>
      <c r="IF94" s="164" t="s">
        <v>193</v>
      </c>
      <c r="IG94" s="164" t="s">
        <v>193</v>
      </c>
      <c r="IH94" s="164" t="s">
        <v>193</v>
      </c>
      <c r="II94" s="164" t="s">
        <v>193</v>
      </c>
      <c r="IJ94" s="164" t="s">
        <v>193</v>
      </c>
      <c r="IK94" s="164" t="s">
        <v>193</v>
      </c>
      <c r="IL94" s="164" t="s">
        <v>193</v>
      </c>
      <c r="IM94" s="164" t="s">
        <v>193</v>
      </c>
      <c r="IN94" s="164" t="s">
        <v>193</v>
      </c>
      <c r="IO94" s="164" t="s">
        <v>193</v>
      </c>
      <c r="IP94" s="164" t="s">
        <v>193</v>
      </c>
      <c r="IQ94" s="164" t="s">
        <v>193</v>
      </c>
      <c r="IR94" s="164" t="s">
        <v>193</v>
      </c>
      <c r="IS94" s="164" t="s">
        <v>193</v>
      </c>
      <c r="IT94" s="164" t="s">
        <v>193</v>
      </c>
      <c r="IU94" s="164" t="s">
        <v>193</v>
      </c>
      <c r="IV94" s="164" t="s">
        <v>193</v>
      </c>
      <c r="IW94" s="164" t="s">
        <v>193</v>
      </c>
      <c r="IX94" s="164" t="s">
        <v>193</v>
      </c>
      <c r="IY94" s="164" t="s">
        <v>193</v>
      </c>
      <c r="IZ94" s="164" t="s">
        <v>193</v>
      </c>
      <c r="JA94" s="164" t="s">
        <v>193</v>
      </c>
      <c r="JB94" s="164" t="s">
        <v>193</v>
      </c>
      <c r="JC94" s="164" t="s">
        <v>193</v>
      </c>
      <c r="JD94" s="164" t="s">
        <v>193</v>
      </c>
      <c r="JE94" s="164" t="s">
        <v>193</v>
      </c>
      <c r="JF94" s="164" t="s">
        <v>193</v>
      </c>
      <c r="JG94" s="164" t="s">
        <v>193</v>
      </c>
      <c r="JH94" s="164" t="s">
        <v>193</v>
      </c>
      <c r="JI94" s="164" t="s">
        <v>193</v>
      </c>
      <c r="JJ94" s="164" t="s">
        <v>193</v>
      </c>
      <c r="JK94" s="164" t="s">
        <v>193</v>
      </c>
      <c r="JL94" s="164" t="s">
        <v>193</v>
      </c>
      <c r="JM94" s="164" t="s">
        <v>193</v>
      </c>
      <c r="JN94" s="164" t="s">
        <v>193</v>
      </c>
      <c r="JO94" s="164" t="s">
        <v>193</v>
      </c>
      <c r="JP94" s="164" t="s">
        <v>193</v>
      </c>
      <c r="JQ94" s="164" t="s">
        <v>193</v>
      </c>
      <c r="JR94" s="166"/>
      <c r="JS94" s="166"/>
      <c r="JT94" s="166"/>
      <c r="JU94" s="166"/>
      <c r="JV94" s="166"/>
      <c r="JW94" s="164" t="s">
        <v>193</v>
      </c>
      <c r="JX94" s="164" t="s">
        <v>193</v>
      </c>
      <c r="JY94" s="164">
        <v>188104896</v>
      </c>
      <c r="JZ94" s="164" t="s">
        <v>3939</v>
      </c>
      <c r="KA94" s="164" t="s">
        <v>3940</v>
      </c>
      <c r="KB94" s="164" t="s">
        <v>193</v>
      </c>
      <c r="KC94" s="164" t="s">
        <v>705</v>
      </c>
      <c r="KD94" s="164" t="s">
        <v>706</v>
      </c>
      <c r="KE94" s="164" t="s">
        <v>621</v>
      </c>
      <c r="KF94" s="164" t="s">
        <v>193</v>
      </c>
      <c r="KG94" s="164">
        <v>93</v>
      </c>
    </row>
    <row r="95" spans="1:293" x14ac:dyDescent="0.25">
      <c r="A95" s="164" t="s">
        <v>3941</v>
      </c>
      <c r="B95" s="164" t="s">
        <v>3942</v>
      </c>
      <c r="C95" s="164" t="s">
        <v>3548</v>
      </c>
      <c r="D95" s="164" t="s">
        <v>193</v>
      </c>
      <c r="E95" s="166"/>
      <c r="F95" s="164" t="s">
        <v>193</v>
      </c>
      <c r="G95" s="164">
        <v>0</v>
      </c>
      <c r="H95" s="164" t="s">
        <v>3548</v>
      </c>
      <c r="I95" s="164" t="s">
        <v>161</v>
      </c>
      <c r="J95" s="164" t="s">
        <v>193</v>
      </c>
      <c r="K95" s="164" t="s">
        <v>162</v>
      </c>
      <c r="L95" s="164" t="s">
        <v>161</v>
      </c>
      <c r="M95" s="164" t="s">
        <v>161</v>
      </c>
      <c r="N95" s="164" t="s">
        <v>107</v>
      </c>
      <c r="O95" s="164" t="s">
        <v>3943</v>
      </c>
      <c r="P95" s="164" t="s">
        <v>108</v>
      </c>
      <c r="Q95" s="164" t="s">
        <v>524</v>
      </c>
      <c r="R95" s="164" t="s">
        <v>3943</v>
      </c>
      <c r="S95" s="164" t="s">
        <v>117</v>
      </c>
      <c r="T95" s="164" t="s">
        <v>119</v>
      </c>
      <c r="U95" s="164" t="s">
        <v>169</v>
      </c>
      <c r="V95" s="164" t="s">
        <v>119</v>
      </c>
      <c r="W95" s="164" t="s">
        <v>233</v>
      </c>
      <c r="X95" s="164" t="s">
        <v>232</v>
      </c>
      <c r="Y95" s="164" t="s">
        <v>233</v>
      </c>
      <c r="Z95" s="164" t="s">
        <v>3304</v>
      </c>
      <c r="AA95" s="164" t="s">
        <v>193</v>
      </c>
      <c r="AB95" s="164" t="s">
        <v>571</v>
      </c>
      <c r="AC95" s="164" t="s">
        <v>3304</v>
      </c>
      <c r="AD95" s="164" t="s">
        <v>3304</v>
      </c>
      <c r="AE95" s="164" t="s">
        <v>709</v>
      </c>
      <c r="AF95" s="164" t="s">
        <v>193</v>
      </c>
      <c r="AG95" s="164" t="s">
        <v>170</v>
      </c>
      <c r="AH95" s="164" t="s">
        <v>709</v>
      </c>
      <c r="AI95" s="164" t="s">
        <v>709</v>
      </c>
      <c r="AJ95" s="164" t="s">
        <v>543</v>
      </c>
      <c r="AK95" s="164" t="s">
        <v>495</v>
      </c>
      <c r="AL95" s="164" t="s">
        <v>109</v>
      </c>
      <c r="AM95" s="164" t="s">
        <v>193</v>
      </c>
      <c r="AN95" s="164" t="s">
        <v>109</v>
      </c>
      <c r="AO95" s="164" t="s">
        <v>193</v>
      </c>
      <c r="AP95" s="164" t="s">
        <v>496</v>
      </c>
      <c r="AQ95" s="166"/>
      <c r="AR95" s="166"/>
      <c r="AS95" s="164" t="s">
        <v>497</v>
      </c>
      <c r="AT95" s="164" t="s">
        <v>193</v>
      </c>
      <c r="AU95" s="164" t="s">
        <v>707</v>
      </c>
      <c r="AV95" s="164">
        <v>0</v>
      </c>
      <c r="AW95" s="164">
        <v>1</v>
      </c>
      <c r="AX95" s="164">
        <v>0</v>
      </c>
      <c r="AY95" s="164" t="s">
        <v>130</v>
      </c>
      <c r="AZ95" s="164" t="s">
        <v>772</v>
      </c>
      <c r="BA95" s="164" t="s">
        <v>112</v>
      </c>
      <c r="BB95" s="164">
        <v>1</v>
      </c>
      <c r="BC95" s="164">
        <v>0</v>
      </c>
      <c r="BD95" s="164">
        <v>0</v>
      </c>
      <c r="BE95" s="164">
        <v>0</v>
      </c>
      <c r="BF95" s="164">
        <v>0</v>
      </c>
      <c r="BG95" s="164">
        <v>0</v>
      </c>
      <c r="BH95" s="164">
        <v>0</v>
      </c>
      <c r="BI95" s="164">
        <v>0</v>
      </c>
      <c r="BJ95" s="164">
        <v>0</v>
      </c>
      <c r="BK95" s="164">
        <v>0</v>
      </c>
      <c r="BL95" s="164" t="s">
        <v>193</v>
      </c>
      <c r="BM95" s="164" t="s">
        <v>113</v>
      </c>
      <c r="BN95" s="164" t="s">
        <v>498</v>
      </c>
      <c r="BO95" s="164" t="s">
        <v>193</v>
      </c>
      <c r="BP95" s="164" t="s">
        <v>193</v>
      </c>
      <c r="BQ95" s="164" t="s">
        <v>193</v>
      </c>
      <c r="BR95" s="164" t="s">
        <v>193</v>
      </c>
      <c r="BS95" s="164" t="s">
        <v>193</v>
      </c>
      <c r="BT95" s="164" t="s">
        <v>193</v>
      </c>
      <c r="BU95" s="164" t="s">
        <v>193</v>
      </c>
      <c r="BV95" s="164" t="s">
        <v>193</v>
      </c>
      <c r="BW95" s="164" t="s">
        <v>193</v>
      </c>
      <c r="BX95" s="164" t="s">
        <v>193</v>
      </c>
      <c r="BY95" s="164" t="s">
        <v>193</v>
      </c>
      <c r="BZ95" s="164" t="s">
        <v>193</v>
      </c>
      <c r="CA95" s="164" t="s">
        <v>193</v>
      </c>
      <c r="CB95" s="164" t="s">
        <v>193</v>
      </c>
      <c r="CC95" s="164" t="s">
        <v>193</v>
      </c>
      <c r="CD95" s="164" t="s">
        <v>193</v>
      </c>
      <c r="CE95" s="164" t="s">
        <v>193</v>
      </c>
      <c r="CF95" s="164" t="s">
        <v>193</v>
      </c>
      <c r="CG95" s="164" t="s">
        <v>193</v>
      </c>
      <c r="CH95" s="164" t="s">
        <v>193</v>
      </c>
      <c r="CI95" s="164" t="s">
        <v>193</v>
      </c>
      <c r="CJ95" s="164" t="s">
        <v>193</v>
      </c>
      <c r="CK95" s="164" t="s">
        <v>193</v>
      </c>
      <c r="CL95" s="164" t="s">
        <v>193</v>
      </c>
      <c r="CM95" s="164" t="s">
        <v>193</v>
      </c>
      <c r="CN95" s="164" t="s">
        <v>193</v>
      </c>
      <c r="CO95" s="164" t="s">
        <v>193</v>
      </c>
      <c r="CP95" s="164" t="s">
        <v>193</v>
      </c>
      <c r="CQ95" s="164" t="s">
        <v>193</v>
      </c>
      <c r="CR95" s="164" t="s">
        <v>193</v>
      </c>
      <c r="CS95" s="164" t="s">
        <v>193</v>
      </c>
      <c r="CT95" s="164" t="s">
        <v>193</v>
      </c>
      <c r="CU95" s="164" t="s">
        <v>193</v>
      </c>
      <c r="CV95" s="164" t="s">
        <v>193</v>
      </c>
      <c r="CW95" s="164" t="s">
        <v>193</v>
      </c>
      <c r="CX95" s="164" t="s">
        <v>193</v>
      </c>
      <c r="CY95" s="164" t="s">
        <v>193</v>
      </c>
      <c r="CZ95" s="164" t="s">
        <v>193</v>
      </c>
      <c r="DA95" s="164" t="s">
        <v>193</v>
      </c>
      <c r="DB95" s="164" t="s">
        <v>193</v>
      </c>
      <c r="DC95" s="164" t="s">
        <v>193</v>
      </c>
      <c r="DD95" s="164" t="s">
        <v>193</v>
      </c>
      <c r="DE95" s="164" t="s">
        <v>193</v>
      </c>
      <c r="DF95" s="164" t="s">
        <v>193</v>
      </c>
      <c r="DG95" s="164" t="s">
        <v>193</v>
      </c>
      <c r="DH95" s="164" t="s">
        <v>193</v>
      </c>
      <c r="DI95" s="164" t="s">
        <v>193</v>
      </c>
      <c r="DJ95" s="164" t="s">
        <v>193</v>
      </c>
      <c r="DK95" s="164" t="s">
        <v>193</v>
      </c>
      <c r="DL95" s="164" t="s">
        <v>193</v>
      </c>
      <c r="DM95" s="164" t="s">
        <v>193</v>
      </c>
      <c r="DN95" s="164" t="s">
        <v>193</v>
      </c>
      <c r="DO95" s="164" t="s">
        <v>193</v>
      </c>
      <c r="DP95" s="164" t="s">
        <v>193</v>
      </c>
      <c r="DQ95" s="164" t="s">
        <v>193</v>
      </c>
      <c r="DR95" s="164" t="s">
        <v>193</v>
      </c>
      <c r="DS95" s="164" t="s">
        <v>193</v>
      </c>
      <c r="DT95" s="164" t="s">
        <v>193</v>
      </c>
      <c r="DU95" s="164" t="s">
        <v>193</v>
      </c>
      <c r="DV95" s="164" t="s">
        <v>193</v>
      </c>
      <c r="DW95" s="164" t="s">
        <v>193</v>
      </c>
      <c r="DX95" s="164" t="s">
        <v>193</v>
      </c>
      <c r="DY95" s="164" t="s">
        <v>193</v>
      </c>
      <c r="DZ95" s="164" t="s">
        <v>193</v>
      </c>
      <c r="EA95" s="164" t="s">
        <v>193</v>
      </c>
      <c r="EB95" s="164" t="s">
        <v>193</v>
      </c>
      <c r="EC95" s="164" t="s">
        <v>193</v>
      </c>
      <c r="ED95" s="164" t="s">
        <v>193</v>
      </c>
      <c r="EE95" s="164" t="s">
        <v>193</v>
      </c>
      <c r="EF95" s="164" t="s">
        <v>193</v>
      </c>
      <c r="EG95" s="164" t="s">
        <v>193</v>
      </c>
      <c r="EH95" s="164" t="s">
        <v>193</v>
      </c>
      <c r="EI95" s="164" t="s">
        <v>193</v>
      </c>
      <c r="EJ95" s="164" t="s">
        <v>1577</v>
      </c>
      <c r="EK95" s="164">
        <v>0</v>
      </c>
      <c r="EL95" s="164">
        <v>0</v>
      </c>
      <c r="EM95" s="164">
        <v>0</v>
      </c>
      <c r="EN95" s="164">
        <v>0</v>
      </c>
      <c r="EO95" s="164">
        <v>0</v>
      </c>
      <c r="EP95" s="164">
        <v>1</v>
      </c>
      <c r="EQ95" s="164">
        <v>0</v>
      </c>
      <c r="ER95" s="164">
        <v>0</v>
      </c>
      <c r="ES95" s="164">
        <v>0</v>
      </c>
      <c r="ET95" s="164" t="s">
        <v>193</v>
      </c>
      <c r="EU95" s="164" t="s">
        <v>193</v>
      </c>
      <c r="EV95" s="164" t="s">
        <v>193</v>
      </c>
      <c r="EW95" s="164" t="s">
        <v>193</v>
      </c>
      <c r="EX95" s="164" t="s">
        <v>193</v>
      </c>
      <c r="EY95" s="164" t="s">
        <v>193</v>
      </c>
      <c r="EZ95" s="164" t="s">
        <v>193</v>
      </c>
      <c r="FA95" s="164" t="s">
        <v>193</v>
      </c>
      <c r="FB95" s="164" t="s">
        <v>193</v>
      </c>
      <c r="FC95" s="164" t="s">
        <v>193</v>
      </c>
      <c r="FD95" s="164" t="s">
        <v>193</v>
      </c>
      <c r="FE95" s="164" t="s">
        <v>193</v>
      </c>
      <c r="FF95" s="164" t="s">
        <v>114</v>
      </c>
      <c r="FG95" s="164" t="s">
        <v>193</v>
      </c>
      <c r="FH95" s="164" t="s">
        <v>193</v>
      </c>
      <c r="FI95" s="164" t="s">
        <v>121</v>
      </c>
      <c r="FJ95" s="164" t="s">
        <v>122</v>
      </c>
      <c r="FK95" s="164" t="s">
        <v>515</v>
      </c>
      <c r="FL95" s="164">
        <v>946</v>
      </c>
      <c r="FM95" s="164">
        <v>200</v>
      </c>
      <c r="FN95" s="164" t="s">
        <v>3944</v>
      </c>
      <c r="FO95" s="164" t="s">
        <v>3944</v>
      </c>
      <c r="FP95" s="164" t="s">
        <v>109</v>
      </c>
      <c r="FQ95" s="164" t="s">
        <v>193</v>
      </c>
      <c r="FR95" s="164" t="s">
        <v>193</v>
      </c>
      <c r="FS95" s="164" t="s">
        <v>193</v>
      </c>
      <c r="FT95" s="164" t="s">
        <v>193</v>
      </c>
      <c r="FU95" s="164" t="s">
        <v>193</v>
      </c>
      <c r="FV95" s="164" t="s">
        <v>193</v>
      </c>
      <c r="FW95" s="164" t="s">
        <v>193</v>
      </c>
      <c r="FX95" s="164" t="s">
        <v>193</v>
      </c>
      <c r="FY95" s="164" t="s">
        <v>193</v>
      </c>
      <c r="FZ95" s="164" t="s">
        <v>193</v>
      </c>
      <c r="GA95" s="164" t="s">
        <v>193</v>
      </c>
      <c r="GB95" s="164" t="s">
        <v>193</v>
      </c>
      <c r="GC95" s="164" t="s">
        <v>193</v>
      </c>
      <c r="GD95" s="164" t="s">
        <v>193</v>
      </c>
      <c r="GE95" s="164" t="s">
        <v>193</v>
      </c>
      <c r="GF95" s="164" t="s">
        <v>193</v>
      </c>
      <c r="GG95" s="164" t="s">
        <v>193</v>
      </c>
      <c r="GH95" s="164" t="s">
        <v>193</v>
      </c>
      <c r="GI95" s="164" t="s">
        <v>193</v>
      </c>
      <c r="GJ95" s="164" t="s">
        <v>193</v>
      </c>
      <c r="GK95" s="164" t="s">
        <v>193</v>
      </c>
      <c r="GL95" s="164" t="s">
        <v>193</v>
      </c>
      <c r="GM95" s="164" t="s">
        <v>193</v>
      </c>
      <c r="GN95" s="164" t="s">
        <v>193</v>
      </c>
      <c r="GO95" s="164" t="s">
        <v>193</v>
      </c>
      <c r="GP95" s="164" t="s">
        <v>193</v>
      </c>
      <c r="GQ95" s="164" t="s">
        <v>193</v>
      </c>
      <c r="GR95" s="164" t="s">
        <v>193</v>
      </c>
      <c r="GS95" s="164" t="s">
        <v>193</v>
      </c>
      <c r="GT95" s="164" t="s">
        <v>193</v>
      </c>
      <c r="GU95" s="164" t="s">
        <v>193</v>
      </c>
      <c r="GV95" s="164" t="s">
        <v>114</v>
      </c>
      <c r="GW95" s="164" t="s">
        <v>193</v>
      </c>
      <c r="GX95" s="164" t="s">
        <v>193</v>
      </c>
      <c r="GY95" s="164" t="s">
        <v>193</v>
      </c>
      <c r="GZ95" s="164" t="s">
        <v>193</v>
      </c>
      <c r="HA95" s="164" t="s">
        <v>193</v>
      </c>
      <c r="HB95" s="164" t="s">
        <v>193</v>
      </c>
      <c r="HC95" s="164" t="s">
        <v>193</v>
      </c>
      <c r="HD95" s="164" t="s">
        <v>193</v>
      </c>
      <c r="HE95" s="164" t="s">
        <v>193</v>
      </c>
      <c r="HF95" s="164" t="s">
        <v>193</v>
      </c>
      <c r="HG95" s="164" t="s">
        <v>193</v>
      </c>
      <c r="HH95" s="164" t="s">
        <v>193</v>
      </c>
      <c r="HI95" s="164" t="s">
        <v>193</v>
      </c>
      <c r="HJ95" s="164" t="s">
        <v>193</v>
      </c>
      <c r="HK95" s="164" t="s">
        <v>193</v>
      </c>
      <c r="HL95" s="164" t="s">
        <v>193</v>
      </c>
      <c r="HM95" s="164" t="s">
        <v>193</v>
      </c>
      <c r="HN95" s="164" t="s">
        <v>193</v>
      </c>
      <c r="HO95" s="164" t="s">
        <v>193</v>
      </c>
      <c r="HP95" s="164" t="s">
        <v>193</v>
      </c>
      <c r="HQ95" s="164" t="s">
        <v>193</v>
      </c>
      <c r="HR95" s="164" t="s">
        <v>193</v>
      </c>
      <c r="HS95" s="164" t="s">
        <v>193</v>
      </c>
      <c r="HT95" s="164" t="s">
        <v>193</v>
      </c>
      <c r="HU95" s="164" t="s">
        <v>193</v>
      </c>
      <c r="HV95" s="164" t="s">
        <v>114</v>
      </c>
      <c r="HW95" s="164" t="s">
        <v>114</v>
      </c>
      <c r="HX95" s="164" t="s">
        <v>109</v>
      </c>
      <c r="HY95" s="164" t="s">
        <v>123</v>
      </c>
      <c r="HZ95" s="164" t="s">
        <v>793</v>
      </c>
      <c r="IA95" s="164" t="s">
        <v>124</v>
      </c>
      <c r="IB95" s="164" t="s">
        <v>793</v>
      </c>
      <c r="IC95" s="164" t="s">
        <v>193</v>
      </c>
      <c r="ID95" s="164" t="s">
        <v>193</v>
      </c>
      <c r="IE95" s="164" t="s">
        <v>193</v>
      </c>
      <c r="IF95" s="164" t="s">
        <v>193</v>
      </c>
      <c r="IG95" s="164" t="s">
        <v>193</v>
      </c>
      <c r="IH95" s="164" t="s">
        <v>193</v>
      </c>
      <c r="II95" s="164" t="s">
        <v>193</v>
      </c>
      <c r="IJ95" s="164" t="s">
        <v>193</v>
      </c>
      <c r="IK95" s="164" t="s">
        <v>193</v>
      </c>
      <c r="IL95" s="164" t="s">
        <v>193</v>
      </c>
      <c r="IM95" s="164" t="s">
        <v>193</v>
      </c>
      <c r="IN95" s="164" t="s">
        <v>193</v>
      </c>
      <c r="IO95" s="164" t="s">
        <v>193</v>
      </c>
      <c r="IP95" s="164" t="s">
        <v>193</v>
      </c>
      <c r="IQ95" s="164" t="s">
        <v>193</v>
      </c>
      <c r="IR95" s="164" t="s">
        <v>193</v>
      </c>
      <c r="IS95" s="164" t="s">
        <v>193</v>
      </c>
      <c r="IT95" s="164" t="s">
        <v>193</v>
      </c>
      <c r="IU95" s="164" t="s">
        <v>193</v>
      </c>
      <c r="IV95" s="164" t="s">
        <v>193</v>
      </c>
      <c r="IW95" s="164" t="s">
        <v>193</v>
      </c>
      <c r="IX95" s="164" t="s">
        <v>193</v>
      </c>
      <c r="IY95" s="164" t="s">
        <v>193</v>
      </c>
      <c r="IZ95" s="164" t="s">
        <v>193</v>
      </c>
      <c r="JA95" s="164" t="s">
        <v>193</v>
      </c>
      <c r="JB95" s="164" t="s">
        <v>193</v>
      </c>
      <c r="JC95" s="164" t="s">
        <v>193</v>
      </c>
      <c r="JD95" s="164" t="s">
        <v>193</v>
      </c>
      <c r="JE95" s="164" t="s">
        <v>193</v>
      </c>
      <c r="JF95" s="164" t="s">
        <v>193</v>
      </c>
      <c r="JG95" s="164" t="s">
        <v>193</v>
      </c>
      <c r="JH95" s="164" t="s">
        <v>193</v>
      </c>
      <c r="JI95" s="164" t="s">
        <v>193</v>
      </c>
      <c r="JJ95" s="164" t="s">
        <v>193</v>
      </c>
      <c r="JK95" s="164" t="s">
        <v>193</v>
      </c>
      <c r="JL95" s="164" t="s">
        <v>193</v>
      </c>
      <c r="JM95" s="164" t="s">
        <v>193</v>
      </c>
      <c r="JN95" s="164" t="s">
        <v>193</v>
      </c>
      <c r="JO95" s="164" t="s">
        <v>193</v>
      </c>
      <c r="JP95" s="164" t="s">
        <v>193</v>
      </c>
      <c r="JQ95" s="164" t="s">
        <v>193</v>
      </c>
      <c r="JR95" s="166"/>
      <c r="JS95" s="166"/>
      <c r="JT95" s="166"/>
      <c r="JU95" s="166"/>
      <c r="JV95" s="166"/>
      <c r="JW95" s="164" t="s">
        <v>193</v>
      </c>
      <c r="JX95" s="164" t="s">
        <v>193</v>
      </c>
      <c r="JY95" s="164">
        <v>188104898</v>
      </c>
      <c r="JZ95" s="164" t="s">
        <v>3945</v>
      </c>
      <c r="KA95" s="164" t="s">
        <v>3946</v>
      </c>
      <c r="KB95" s="164" t="s">
        <v>193</v>
      </c>
      <c r="KC95" s="164" t="s">
        <v>705</v>
      </c>
      <c r="KD95" s="164" t="s">
        <v>706</v>
      </c>
      <c r="KE95" s="164" t="s">
        <v>621</v>
      </c>
      <c r="KF95" s="164" t="s">
        <v>193</v>
      </c>
      <c r="KG95" s="164">
        <v>94</v>
      </c>
    </row>
    <row r="96" spans="1:293" x14ac:dyDescent="0.25">
      <c r="A96" s="164" t="s">
        <v>3947</v>
      </c>
      <c r="B96" s="164" t="s">
        <v>3948</v>
      </c>
      <c r="C96" s="164" t="s">
        <v>3548</v>
      </c>
      <c r="D96" s="164" t="s">
        <v>193</v>
      </c>
      <c r="E96" s="166"/>
      <c r="F96" s="164" t="s">
        <v>193</v>
      </c>
      <c r="G96" s="164" t="s">
        <v>193</v>
      </c>
      <c r="H96" s="164" t="s">
        <v>3548</v>
      </c>
      <c r="I96" s="164" t="s">
        <v>161</v>
      </c>
      <c r="J96" s="164" t="s">
        <v>193</v>
      </c>
      <c r="K96" s="164" t="s">
        <v>162</v>
      </c>
      <c r="L96" s="164" t="s">
        <v>161</v>
      </c>
      <c r="M96" s="164" t="s">
        <v>161</v>
      </c>
      <c r="N96" s="164" t="s">
        <v>107</v>
      </c>
      <c r="O96" s="164" t="s">
        <v>3911</v>
      </c>
      <c r="P96" s="164" t="s">
        <v>108</v>
      </c>
      <c r="Q96" s="164" t="s">
        <v>524</v>
      </c>
      <c r="R96" s="164" t="s">
        <v>3911</v>
      </c>
      <c r="S96" s="164" t="s">
        <v>117</v>
      </c>
      <c r="T96" s="164" t="s">
        <v>119</v>
      </c>
      <c r="U96" s="164" t="s">
        <v>169</v>
      </c>
      <c r="V96" s="164" t="s">
        <v>119</v>
      </c>
      <c r="W96" s="164" t="s">
        <v>233</v>
      </c>
      <c r="X96" s="164" t="s">
        <v>232</v>
      </c>
      <c r="Y96" s="164" t="s">
        <v>233</v>
      </c>
      <c r="Z96" s="164" t="s">
        <v>3304</v>
      </c>
      <c r="AA96" s="164" t="s">
        <v>193</v>
      </c>
      <c r="AB96" s="164" t="s">
        <v>571</v>
      </c>
      <c r="AC96" s="164" t="s">
        <v>3304</v>
      </c>
      <c r="AD96" s="164" t="s">
        <v>3304</v>
      </c>
      <c r="AE96" s="164" t="s">
        <v>709</v>
      </c>
      <c r="AF96" s="164" t="s">
        <v>193</v>
      </c>
      <c r="AG96" s="164" t="s">
        <v>170</v>
      </c>
      <c r="AH96" s="164" t="s">
        <v>709</v>
      </c>
      <c r="AI96" s="164" t="s">
        <v>709</v>
      </c>
      <c r="AJ96" s="164" t="s">
        <v>543</v>
      </c>
      <c r="AK96" s="164" t="s">
        <v>511</v>
      </c>
      <c r="AL96" s="164" t="s">
        <v>109</v>
      </c>
      <c r="AM96" s="164" t="s">
        <v>193</v>
      </c>
      <c r="AN96" s="164" t="s">
        <v>109</v>
      </c>
      <c r="AO96" s="164" t="s">
        <v>193</v>
      </c>
      <c r="AP96" s="164" t="s">
        <v>496</v>
      </c>
      <c r="AQ96" s="166"/>
      <c r="AR96" s="166"/>
      <c r="AS96" s="164" t="s">
        <v>193</v>
      </c>
      <c r="AT96" s="164" t="s">
        <v>193</v>
      </c>
      <c r="AU96" s="164" t="s">
        <v>193</v>
      </c>
      <c r="AV96" s="164" t="s">
        <v>193</v>
      </c>
      <c r="AW96" s="164" t="s">
        <v>193</v>
      </c>
      <c r="AX96" s="164" t="s">
        <v>193</v>
      </c>
      <c r="AY96" s="164" t="s">
        <v>193</v>
      </c>
      <c r="AZ96" s="164" t="s">
        <v>193</v>
      </c>
      <c r="BA96" s="164" t="s">
        <v>193</v>
      </c>
      <c r="BB96" s="164" t="s">
        <v>193</v>
      </c>
      <c r="BC96" s="164" t="s">
        <v>193</v>
      </c>
      <c r="BD96" s="164" t="s">
        <v>193</v>
      </c>
      <c r="BE96" s="164" t="s">
        <v>193</v>
      </c>
      <c r="BF96" s="164" t="s">
        <v>193</v>
      </c>
      <c r="BG96" s="164" t="s">
        <v>193</v>
      </c>
      <c r="BH96" s="164" t="s">
        <v>193</v>
      </c>
      <c r="BI96" s="164" t="s">
        <v>193</v>
      </c>
      <c r="BJ96" s="164" t="s">
        <v>193</v>
      </c>
      <c r="BK96" s="164" t="s">
        <v>193</v>
      </c>
      <c r="BL96" s="164" t="s">
        <v>193</v>
      </c>
      <c r="BM96" s="164" t="s">
        <v>193</v>
      </c>
      <c r="BN96" s="164" t="s">
        <v>193</v>
      </c>
      <c r="BO96" s="164" t="s">
        <v>193</v>
      </c>
      <c r="BP96" s="164" t="s">
        <v>193</v>
      </c>
      <c r="BQ96" s="164" t="s">
        <v>193</v>
      </c>
      <c r="BR96" s="164" t="s">
        <v>193</v>
      </c>
      <c r="BS96" s="164" t="s">
        <v>193</v>
      </c>
      <c r="BT96" s="164" t="s">
        <v>193</v>
      </c>
      <c r="BU96" s="164" t="s">
        <v>193</v>
      </c>
      <c r="BV96" s="164" t="s">
        <v>193</v>
      </c>
      <c r="BW96" s="164" t="s">
        <v>193</v>
      </c>
      <c r="BX96" s="164" t="s">
        <v>193</v>
      </c>
      <c r="BY96" s="164" t="s">
        <v>193</v>
      </c>
      <c r="BZ96" s="164" t="s">
        <v>193</v>
      </c>
      <c r="CA96" s="164" t="s">
        <v>193</v>
      </c>
      <c r="CB96" s="164" t="s">
        <v>193</v>
      </c>
      <c r="CC96" s="164" t="s">
        <v>193</v>
      </c>
      <c r="CD96" s="164" t="s">
        <v>193</v>
      </c>
      <c r="CE96" s="164" t="s">
        <v>193</v>
      </c>
      <c r="CF96" s="164" t="s">
        <v>193</v>
      </c>
      <c r="CG96" s="164" t="s">
        <v>193</v>
      </c>
      <c r="CH96" s="164" t="s">
        <v>193</v>
      </c>
      <c r="CI96" s="164" t="s">
        <v>193</v>
      </c>
      <c r="CJ96" s="164" t="s">
        <v>193</v>
      </c>
      <c r="CK96" s="164" t="s">
        <v>193</v>
      </c>
      <c r="CL96" s="164" t="s">
        <v>193</v>
      </c>
      <c r="CM96" s="164" t="s">
        <v>193</v>
      </c>
      <c r="CN96" s="164" t="s">
        <v>193</v>
      </c>
      <c r="CO96" s="164" t="s">
        <v>193</v>
      </c>
      <c r="CP96" s="164" t="s">
        <v>193</v>
      </c>
      <c r="CQ96" s="164" t="s">
        <v>193</v>
      </c>
      <c r="CR96" s="164" t="s">
        <v>193</v>
      </c>
      <c r="CS96" s="164" t="s">
        <v>193</v>
      </c>
      <c r="CT96" s="164" t="s">
        <v>193</v>
      </c>
      <c r="CU96" s="164" t="s">
        <v>193</v>
      </c>
      <c r="CV96" s="164" t="s">
        <v>193</v>
      </c>
      <c r="CW96" s="164" t="s">
        <v>193</v>
      </c>
      <c r="CX96" s="164" t="s">
        <v>193</v>
      </c>
      <c r="CY96" s="164" t="s">
        <v>193</v>
      </c>
      <c r="CZ96" s="164" t="s">
        <v>193</v>
      </c>
      <c r="DA96" s="164" t="s">
        <v>193</v>
      </c>
      <c r="DB96" s="164" t="s">
        <v>193</v>
      </c>
      <c r="DC96" s="164" t="s">
        <v>193</v>
      </c>
      <c r="DD96" s="164" t="s">
        <v>193</v>
      </c>
      <c r="DE96" s="164" t="s">
        <v>193</v>
      </c>
      <c r="DF96" s="164" t="s">
        <v>193</v>
      </c>
      <c r="DG96" s="164" t="s">
        <v>193</v>
      </c>
      <c r="DH96" s="164" t="s">
        <v>193</v>
      </c>
      <c r="DI96" s="164" t="s">
        <v>193</v>
      </c>
      <c r="DJ96" s="164" t="s">
        <v>193</v>
      </c>
      <c r="DK96" s="164" t="s">
        <v>193</v>
      </c>
      <c r="DL96" s="164" t="s">
        <v>193</v>
      </c>
      <c r="DM96" s="164" t="s">
        <v>193</v>
      </c>
      <c r="DN96" s="164" t="s">
        <v>193</v>
      </c>
      <c r="DO96" s="164" t="s">
        <v>193</v>
      </c>
      <c r="DP96" s="164" t="s">
        <v>193</v>
      </c>
      <c r="DQ96" s="164" t="s">
        <v>193</v>
      </c>
      <c r="DR96" s="164" t="s">
        <v>193</v>
      </c>
      <c r="DS96" s="164" t="s">
        <v>193</v>
      </c>
      <c r="DT96" s="164" t="s">
        <v>193</v>
      </c>
      <c r="DU96" s="164" t="s">
        <v>193</v>
      </c>
      <c r="DV96" s="164" t="s">
        <v>193</v>
      </c>
      <c r="DW96" s="164" t="s">
        <v>193</v>
      </c>
      <c r="DX96" s="164" t="s">
        <v>193</v>
      </c>
      <c r="DY96" s="164" t="s">
        <v>193</v>
      </c>
      <c r="DZ96" s="164" t="s">
        <v>193</v>
      </c>
      <c r="EA96" s="164" t="s">
        <v>193</v>
      </c>
      <c r="EB96" s="164" t="s">
        <v>193</v>
      </c>
      <c r="EC96" s="164" t="s">
        <v>193</v>
      </c>
      <c r="ED96" s="164" t="s">
        <v>193</v>
      </c>
      <c r="EE96" s="164" t="s">
        <v>193</v>
      </c>
      <c r="EF96" s="164" t="s">
        <v>193</v>
      </c>
      <c r="EG96" s="164" t="s">
        <v>193</v>
      </c>
      <c r="EH96" s="164" t="s">
        <v>193</v>
      </c>
      <c r="EI96" s="164" t="s">
        <v>193</v>
      </c>
      <c r="EJ96" s="164" t="s">
        <v>193</v>
      </c>
      <c r="EK96" s="164" t="s">
        <v>193</v>
      </c>
      <c r="EL96" s="164" t="s">
        <v>193</v>
      </c>
      <c r="EM96" s="164" t="s">
        <v>193</v>
      </c>
      <c r="EN96" s="164" t="s">
        <v>193</v>
      </c>
      <c r="EO96" s="164" t="s">
        <v>193</v>
      </c>
      <c r="EP96" s="164" t="s">
        <v>193</v>
      </c>
      <c r="EQ96" s="164" t="s">
        <v>193</v>
      </c>
      <c r="ER96" s="164" t="s">
        <v>193</v>
      </c>
      <c r="ES96" s="164" t="s">
        <v>193</v>
      </c>
      <c r="ET96" s="164" t="s">
        <v>193</v>
      </c>
      <c r="EU96" s="164" t="s">
        <v>193</v>
      </c>
      <c r="EV96" s="164" t="s">
        <v>193</v>
      </c>
      <c r="EW96" s="164" t="s">
        <v>193</v>
      </c>
      <c r="EX96" s="164" t="s">
        <v>193</v>
      </c>
      <c r="EY96" s="164" t="s">
        <v>193</v>
      </c>
      <c r="EZ96" s="164" t="s">
        <v>193</v>
      </c>
      <c r="FA96" s="164" t="s">
        <v>193</v>
      </c>
      <c r="FB96" s="164" t="s">
        <v>193</v>
      </c>
      <c r="FC96" s="164" t="s">
        <v>193</v>
      </c>
      <c r="FD96" s="164" t="s">
        <v>193</v>
      </c>
      <c r="FE96" s="164" t="s">
        <v>193</v>
      </c>
      <c r="FF96" s="164" t="s">
        <v>193</v>
      </c>
      <c r="FG96" s="164" t="s">
        <v>193</v>
      </c>
      <c r="FH96" s="164" t="s">
        <v>193</v>
      </c>
      <c r="FI96" s="164" t="s">
        <v>193</v>
      </c>
      <c r="FJ96" s="164" t="s">
        <v>193</v>
      </c>
      <c r="FK96" s="164" t="s">
        <v>193</v>
      </c>
      <c r="FL96" s="164" t="s">
        <v>193</v>
      </c>
      <c r="FM96" s="164" t="s">
        <v>193</v>
      </c>
      <c r="FN96" s="164" t="s">
        <v>193</v>
      </c>
      <c r="FO96" s="164" t="s">
        <v>193</v>
      </c>
      <c r="FP96" s="164" t="s">
        <v>193</v>
      </c>
      <c r="FQ96" s="164" t="s">
        <v>193</v>
      </c>
      <c r="FR96" s="164" t="s">
        <v>193</v>
      </c>
      <c r="FS96" s="164" t="s">
        <v>193</v>
      </c>
      <c r="FT96" s="164" t="s">
        <v>193</v>
      </c>
      <c r="FU96" s="164" t="s">
        <v>193</v>
      </c>
      <c r="FV96" s="164" t="s">
        <v>193</v>
      </c>
      <c r="FW96" s="164" t="s">
        <v>193</v>
      </c>
      <c r="FX96" s="164" t="s">
        <v>193</v>
      </c>
      <c r="FY96" s="164" t="s">
        <v>193</v>
      </c>
      <c r="FZ96" s="164" t="s">
        <v>193</v>
      </c>
      <c r="GA96" s="164" t="s">
        <v>193</v>
      </c>
      <c r="GB96" s="164" t="s">
        <v>193</v>
      </c>
      <c r="GC96" s="164" t="s">
        <v>193</v>
      </c>
      <c r="GD96" s="164" t="s">
        <v>193</v>
      </c>
      <c r="GE96" s="164" t="s">
        <v>193</v>
      </c>
      <c r="GF96" s="164" t="s">
        <v>193</v>
      </c>
      <c r="GG96" s="164" t="s">
        <v>193</v>
      </c>
      <c r="GH96" s="164" t="s">
        <v>193</v>
      </c>
      <c r="GI96" s="164" t="s">
        <v>193</v>
      </c>
      <c r="GJ96" s="164" t="s">
        <v>193</v>
      </c>
      <c r="GK96" s="164" t="s">
        <v>193</v>
      </c>
      <c r="GL96" s="164" t="s">
        <v>193</v>
      </c>
      <c r="GM96" s="164" t="s">
        <v>193</v>
      </c>
      <c r="GN96" s="164" t="s">
        <v>193</v>
      </c>
      <c r="GO96" s="164" t="s">
        <v>193</v>
      </c>
      <c r="GP96" s="164" t="s">
        <v>193</v>
      </c>
      <c r="GQ96" s="164" t="s">
        <v>193</v>
      </c>
      <c r="GR96" s="164" t="s">
        <v>193</v>
      </c>
      <c r="GS96" s="164" t="s">
        <v>193</v>
      </c>
      <c r="GT96" s="164" t="s">
        <v>193</v>
      </c>
      <c r="GU96" s="164" t="s">
        <v>193</v>
      </c>
      <c r="GV96" s="164" t="s">
        <v>193</v>
      </c>
      <c r="GW96" s="164" t="s">
        <v>193</v>
      </c>
      <c r="GX96" s="164" t="s">
        <v>193</v>
      </c>
      <c r="GY96" s="164" t="s">
        <v>193</v>
      </c>
      <c r="GZ96" s="164" t="s">
        <v>193</v>
      </c>
      <c r="HA96" s="164" t="s">
        <v>193</v>
      </c>
      <c r="HB96" s="164" t="s">
        <v>193</v>
      </c>
      <c r="HC96" s="164" t="s">
        <v>193</v>
      </c>
      <c r="HD96" s="164" t="s">
        <v>193</v>
      </c>
      <c r="HE96" s="164" t="s">
        <v>193</v>
      </c>
      <c r="HF96" s="164" t="s">
        <v>193</v>
      </c>
      <c r="HG96" s="164" t="s">
        <v>193</v>
      </c>
      <c r="HH96" s="164" t="s">
        <v>193</v>
      </c>
      <c r="HI96" s="164" t="s">
        <v>193</v>
      </c>
      <c r="HJ96" s="164" t="s">
        <v>193</v>
      </c>
      <c r="HK96" s="164" t="s">
        <v>193</v>
      </c>
      <c r="HL96" s="164" t="s">
        <v>193</v>
      </c>
      <c r="HM96" s="164" t="s">
        <v>193</v>
      </c>
      <c r="HN96" s="164" t="s">
        <v>193</v>
      </c>
      <c r="HO96" s="164" t="s">
        <v>193</v>
      </c>
      <c r="HP96" s="164" t="s">
        <v>193</v>
      </c>
      <c r="HQ96" s="164" t="s">
        <v>193</v>
      </c>
      <c r="HR96" s="164" t="s">
        <v>193</v>
      </c>
      <c r="HS96" s="164" t="s">
        <v>193</v>
      </c>
      <c r="HT96" s="164" t="s">
        <v>193</v>
      </c>
      <c r="HU96" s="164" t="s">
        <v>193</v>
      </c>
      <c r="HV96" s="164" t="s">
        <v>193</v>
      </c>
      <c r="HW96" s="164" t="s">
        <v>193</v>
      </c>
      <c r="HX96" s="164" t="s">
        <v>193</v>
      </c>
      <c r="HY96" s="164" t="s">
        <v>193</v>
      </c>
      <c r="HZ96" s="164" t="s">
        <v>193</v>
      </c>
      <c r="IA96" s="164" t="s">
        <v>193</v>
      </c>
      <c r="IB96" s="164" t="s">
        <v>193</v>
      </c>
      <c r="IC96" s="164" t="s">
        <v>109</v>
      </c>
      <c r="ID96" s="164" t="s">
        <v>193</v>
      </c>
      <c r="IE96" s="164" t="s">
        <v>512</v>
      </c>
      <c r="IF96" s="164" t="s">
        <v>193</v>
      </c>
      <c r="IG96" s="164" t="s">
        <v>3284</v>
      </c>
      <c r="IH96" s="164" t="s">
        <v>193</v>
      </c>
      <c r="II96" s="164" t="s">
        <v>513</v>
      </c>
      <c r="IJ96" s="164" t="s">
        <v>3285</v>
      </c>
      <c r="IK96" s="164" t="s">
        <v>3285</v>
      </c>
      <c r="IL96" s="164" t="s">
        <v>807</v>
      </c>
      <c r="IM96" s="164" t="s">
        <v>193</v>
      </c>
      <c r="IN96" s="164" t="s">
        <v>3287</v>
      </c>
      <c r="IO96" s="164" t="s">
        <v>804</v>
      </c>
      <c r="IP96" s="164" t="s">
        <v>805</v>
      </c>
      <c r="IQ96" s="164" t="s">
        <v>806</v>
      </c>
      <c r="IR96" s="164" t="s">
        <v>193</v>
      </c>
      <c r="IS96" s="164" t="s">
        <v>193</v>
      </c>
      <c r="IT96" s="164" t="s">
        <v>193</v>
      </c>
      <c r="IU96" s="164" t="s">
        <v>193</v>
      </c>
      <c r="IV96" s="164" t="s">
        <v>193</v>
      </c>
      <c r="IW96" s="164">
        <v>40</v>
      </c>
      <c r="IX96" s="164">
        <v>8</v>
      </c>
      <c r="IY96" s="164" t="s">
        <v>193</v>
      </c>
      <c r="IZ96" s="164" t="s">
        <v>156</v>
      </c>
      <c r="JA96" s="164">
        <v>8</v>
      </c>
      <c r="JB96" s="164" t="s">
        <v>109</v>
      </c>
      <c r="JC96" s="164" t="s">
        <v>193</v>
      </c>
      <c r="JD96" s="164" t="s">
        <v>114</v>
      </c>
      <c r="JE96" s="164" t="s">
        <v>193</v>
      </c>
      <c r="JF96" s="164" t="s">
        <v>193</v>
      </c>
      <c r="JG96" s="164" t="s">
        <v>193</v>
      </c>
      <c r="JH96" s="164" t="s">
        <v>193</v>
      </c>
      <c r="JI96" s="164" t="s">
        <v>193</v>
      </c>
      <c r="JJ96" s="164" t="s">
        <v>193</v>
      </c>
      <c r="JK96" s="164" t="s">
        <v>193</v>
      </c>
      <c r="JL96" s="164" t="s">
        <v>193</v>
      </c>
      <c r="JM96" s="164" t="s">
        <v>193</v>
      </c>
      <c r="JN96" s="164" t="s">
        <v>193</v>
      </c>
      <c r="JO96" s="164" t="s">
        <v>193</v>
      </c>
      <c r="JP96" s="164" t="s">
        <v>193</v>
      </c>
      <c r="JQ96" s="164" t="s">
        <v>193</v>
      </c>
      <c r="JR96" s="166"/>
      <c r="JS96" s="166"/>
      <c r="JT96" s="166"/>
      <c r="JU96" s="166"/>
      <c r="JV96" s="166"/>
      <c r="JW96" s="164" t="s">
        <v>193</v>
      </c>
      <c r="JX96" s="164" t="s">
        <v>193</v>
      </c>
      <c r="JY96" s="164">
        <v>188104904</v>
      </c>
      <c r="JZ96" s="164" t="s">
        <v>3949</v>
      </c>
      <c r="KA96" s="164" t="s">
        <v>3950</v>
      </c>
      <c r="KB96" s="164" t="s">
        <v>193</v>
      </c>
      <c r="KC96" s="164" t="s">
        <v>705</v>
      </c>
      <c r="KD96" s="164" t="s">
        <v>706</v>
      </c>
      <c r="KE96" s="164" t="s">
        <v>621</v>
      </c>
      <c r="KF96" s="164" t="s">
        <v>193</v>
      </c>
      <c r="KG96" s="164">
        <v>95</v>
      </c>
    </row>
    <row r="97" spans="1:293" x14ac:dyDescent="0.25">
      <c r="A97" s="164" t="s">
        <v>3951</v>
      </c>
      <c r="B97" s="164" t="s">
        <v>3952</v>
      </c>
      <c r="C97" s="164" t="s">
        <v>3548</v>
      </c>
      <c r="D97" s="164" t="s">
        <v>193</v>
      </c>
      <c r="E97" s="166"/>
      <c r="F97" s="164" t="s">
        <v>193</v>
      </c>
      <c r="G97" s="164" t="s">
        <v>193</v>
      </c>
      <c r="H97" s="164" t="s">
        <v>3548</v>
      </c>
      <c r="I97" s="164" t="s">
        <v>161</v>
      </c>
      <c r="J97" s="164" t="s">
        <v>193</v>
      </c>
      <c r="K97" s="164" t="s">
        <v>162</v>
      </c>
      <c r="L97" s="164" t="s">
        <v>161</v>
      </c>
      <c r="M97" s="164" t="s">
        <v>161</v>
      </c>
      <c r="N97" s="164" t="s">
        <v>107</v>
      </c>
      <c r="O97" s="164" t="s">
        <v>3943</v>
      </c>
      <c r="P97" s="164" t="s">
        <v>108</v>
      </c>
      <c r="Q97" s="164" t="s">
        <v>524</v>
      </c>
      <c r="R97" s="164" t="s">
        <v>3943</v>
      </c>
      <c r="S97" s="164" t="s">
        <v>117</v>
      </c>
      <c r="T97" s="164" t="s">
        <v>119</v>
      </c>
      <c r="U97" s="164" t="s">
        <v>169</v>
      </c>
      <c r="V97" s="164" t="s">
        <v>119</v>
      </c>
      <c r="W97" s="164" t="s">
        <v>233</v>
      </c>
      <c r="X97" s="164" t="s">
        <v>232</v>
      </c>
      <c r="Y97" s="164" t="s">
        <v>233</v>
      </c>
      <c r="Z97" s="164" t="s">
        <v>3304</v>
      </c>
      <c r="AA97" s="164" t="s">
        <v>193</v>
      </c>
      <c r="AB97" s="164" t="s">
        <v>571</v>
      </c>
      <c r="AC97" s="164" t="s">
        <v>3304</v>
      </c>
      <c r="AD97" s="164" t="s">
        <v>3304</v>
      </c>
      <c r="AE97" s="164" t="s">
        <v>709</v>
      </c>
      <c r="AF97" s="164" t="s">
        <v>193</v>
      </c>
      <c r="AG97" s="164" t="s">
        <v>170</v>
      </c>
      <c r="AH97" s="164" t="s">
        <v>709</v>
      </c>
      <c r="AI97" s="164" t="s">
        <v>709</v>
      </c>
      <c r="AJ97" s="164" t="s">
        <v>543</v>
      </c>
      <c r="AK97" s="164" t="s">
        <v>511</v>
      </c>
      <c r="AL97" s="164" t="s">
        <v>109</v>
      </c>
      <c r="AM97" s="164" t="s">
        <v>193</v>
      </c>
      <c r="AN97" s="164" t="s">
        <v>109</v>
      </c>
      <c r="AO97" s="164" t="s">
        <v>193</v>
      </c>
      <c r="AP97" s="164" t="s">
        <v>496</v>
      </c>
      <c r="AQ97" s="166"/>
      <c r="AR97" s="166"/>
      <c r="AS97" s="164" t="s">
        <v>193</v>
      </c>
      <c r="AT97" s="164" t="s">
        <v>193</v>
      </c>
      <c r="AU97" s="164" t="s">
        <v>193</v>
      </c>
      <c r="AV97" s="164" t="s">
        <v>193</v>
      </c>
      <c r="AW97" s="164" t="s">
        <v>193</v>
      </c>
      <c r="AX97" s="164" t="s">
        <v>193</v>
      </c>
      <c r="AY97" s="164" t="s">
        <v>193</v>
      </c>
      <c r="AZ97" s="164" t="s">
        <v>193</v>
      </c>
      <c r="BA97" s="164" t="s">
        <v>193</v>
      </c>
      <c r="BB97" s="164" t="s">
        <v>193</v>
      </c>
      <c r="BC97" s="164" t="s">
        <v>193</v>
      </c>
      <c r="BD97" s="164" t="s">
        <v>193</v>
      </c>
      <c r="BE97" s="164" t="s">
        <v>193</v>
      </c>
      <c r="BF97" s="164" t="s">
        <v>193</v>
      </c>
      <c r="BG97" s="164" t="s">
        <v>193</v>
      </c>
      <c r="BH97" s="164" t="s">
        <v>193</v>
      </c>
      <c r="BI97" s="164" t="s">
        <v>193</v>
      </c>
      <c r="BJ97" s="164" t="s">
        <v>193</v>
      </c>
      <c r="BK97" s="164" t="s">
        <v>193</v>
      </c>
      <c r="BL97" s="164" t="s">
        <v>193</v>
      </c>
      <c r="BM97" s="164" t="s">
        <v>193</v>
      </c>
      <c r="BN97" s="164" t="s">
        <v>193</v>
      </c>
      <c r="BO97" s="164" t="s">
        <v>193</v>
      </c>
      <c r="BP97" s="164" t="s">
        <v>193</v>
      </c>
      <c r="BQ97" s="164" t="s">
        <v>193</v>
      </c>
      <c r="BR97" s="164" t="s">
        <v>193</v>
      </c>
      <c r="BS97" s="164" t="s">
        <v>193</v>
      </c>
      <c r="BT97" s="164" t="s">
        <v>193</v>
      </c>
      <c r="BU97" s="164" t="s">
        <v>193</v>
      </c>
      <c r="BV97" s="164" t="s">
        <v>193</v>
      </c>
      <c r="BW97" s="164" t="s">
        <v>193</v>
      </c>
      <c r="BX97" s="164" t="s">
        <v>193</v>
      </c>
      <c r="BY97" s="164" t="s">
        <v>193</v>
      </c>
      <c r="BZ97" s="164" t="s">
        <v>193</v>
      </c>
      <c r="CA97" s="164" t="s">
        <v>193</v>
      </c>
      <c r="CB97" s="164" t="s">
        <v>193</v>
      </c>
      <c r="CC97" s="164" t="s">
        <v>193</v>
      </c>
      <c r="CD97" s="164" t="s">
        <v>193</v>
      </c>
      <c r="CE97" s="164" t="s">
        <v>193</v>
      </c>
      <c r="CF97" s="164" t="s">
        <v>193</v>
      </c>
      <c r="CG97" s="164" t="s">
        <v>193</v>
      </c>
      <c r="CH97" s="164" t="s">
        <v>193</v>
      </c>
      <c r="CI97" s="164" t="s">
        <v>193</v>
      </c>
      <c r="CJ97" s="164" t="s">
        <v>193</v>
      </c>
      <c r="CK97" s="164" t="s">
        <v>193</v>
      </c>
      <c r="CL97" s="164" t="s">
        <v>193</v>
      </c>
      <c r="CM97" s="164" t="s">
        <v>193</v>
      </c>
      <c r="CN97" s="164" t="s">
        <v>193</v>
      </c>
      <c r="CO97" s="164" t="s">
        <v>193</v>
      </c>
      <c r="CP97" s="164" t="s">
        <v>193</v>
      </c>
      <c r="CQ97" s="164" t="s">
        <v>193</v>
      </c>
      <c r="CR97" s="164" t="s">
        <v>193</v>
      </c>
      <c r="CS97" s="164" t="s">
        <v>193</v>
      </c>
      <c r="CT97" s="164" t="s">
        <v>193</v>
      </c>
      <c r="CU97" s="164" t="s">
        <v>193</v>
      </c>
      <c r="CV97" s="164" t="s">
        <v>193</v>
      </c>
      <c r="CW97" s="164" t="s">
        <v>193</v>
      </c>
      <c r="CX97" s="164" t="s">
        <v>193</v>
      </c>
      <c r="CY97" s="164" t="s">
        <v>193</v>
      </c>
      <c r="CZ97" s="164" t="s">
        <v>193</v>
      </c>
      <c r="DA97" s="164" t="s">
        <v>193</v>
      </c>
      <c r="DB97" s="164" t="s">
        <v>193</v>
      </c>
      <c r="DC97" s="164" t="s">
        <v>193</v>
      </c>
      <c r="DD97" s="164" t="s">
        <v>193</v>
      </c>
      <c r="DE97" s="164" t="s">
        <v>193</v>
      </c>
      <c r="DF97" s="164" t="s">
        <v>193</v>
      </c>
      <c r="DG97" s="164" t="s">
        <v>193</v>
      </c>
      <c r="DH97" s="164" t="s">
        <v>193</v>
      </c>
      <c r="DI97" s="164" t="s">
        <v>193</v>
      </c>
      <c r="DJ97" s="164" t="s">
        <v>193</v>
      </c>
      <c r="DK97" s="164" t="s">
        <v>193</v>
      </c>
      <c r="DL97" s="164" t="s">
        <v>193</v>
      </c>
      <c r="DM97" s="164" t="s">
        <v>193</v>
      </c>
      <c r="DN97" s="164" t="s">
        <v>193</v>
      </c>
      <c r="DO97" s="164" t="s">
        <v>193</v>
      </c>
      <c r="DP97" s="164" t="s">
        <v>193</v>
      </c>
      <c r="DQ97" s="164" t="s">
        <v>193</v>
      </c>
      <c r="DR97" s="164" t="s">
        <v>193</v>
      </c>
      <c r="DS97" s="164" t="s">
        <v>193</v>
      </c>
      <c r="DT97" s="164" t="s">
        <v>193</v>
      </c>
      <c r="DU97" s="164" t="s">
        <v>193</v>
      </c>
      <c r="DV97" s="164" t="s">
        <v>193</v>
      </c>
      <c r="DW97" s="164" t="s">
        <v>193</v>
      </c>
      <c r="DX97" s="164" t="s">
        <v>193</v>
      </c>
      <c r="DY97" s="164" t="s">
        <v>193</v>
      </c>
      <c r="DZ97" s="164" t="s">
        <v>193</v>
      </c>
      <c r="EA97" s="164" t="s">
        <v>193</v>
      </c>
      <c r="EB97" s="164" t="s">
        <v>193</v>
      </c>
      <c r="EC97" s="164" t="s">
        <v>193</v>
      </c>
      <c r="ED97" s="164" t="s">
        <v>193</v>
      </c>
      <c r="EE97" s="164" t="s">
        <v>193</v>
      </c>
      <c r="EF97" s="164" t="s">
        <v>193</v>
      </c>
      <c r="EG97" s="164" t="s">
        <v>193</v>
      </c>
      <c r="EH97" s="164" t="s">
        <v>193</v>
      </c>
      <c r="EI97" s="164" t="s">
        <v>193</v>
      </c>
      <c r="EJ97" s="164" t="s">
        <v>193</v>
      </c>
      <c r="EK97" s="164" t="s">
        <v>193</v>
      </c>
      <c r="EL97" s="164" t="s">
        <v>193</v>
      </c>
      <c r="EM97" s="164" t="s">
        <v>193</v>
      </c>
      <c r="EN97" s="164" t="s">
        <v>193</v>
      </c>
      <c r="EO97" s="164" t="s">
        <v>193</v>
      </c>
      <c r="EP97" s="164" t="s">
        <v>193</v>
      </c>
      <c r="EQ97" s="164" t="s">
        <v>193</v>
      </c>
      <c r="ER97" s="164" t="s">
        <v>193</v>
      </c>
      <c r="ES97" s="164" t="s">
        <v>193</v>
      </c>
      <c r="ET97" s="164" t="s">
        <v>193</v>
      </c>
      <c r="EU97" s="164" t="s">
        <v>193</v>
      </c>
      <c r="EV97" s="164" t="s">
        <v>193</v>
      </c>
      <c r="EW97" s="164" t="s">
        <v>193</v>
      </c>
      <c r="EX97" s="164" t="s">
        <v>193</v>
      </c>
      <c r="EY97" s="164" t="s">
        <v>193</v>
      </c>
      <c r="EZ97" s="164" t="s">
        <v>193</v>
      </c>
      <c r="FA97" s="164" t="s">
        <v>193</v>
      </c>
      <c r="FB97" s="164" t="s">
        <v>193</v>
      </c>
      <c r="FC97" s="164" t="s">
        <v>193</v>
      </c>
      <c r="FD97" s="164" t="s">
        <v>193</v>
      </c>
      <c r="FE97" s="164" t="s">
        <v>193</v>
      </c>
      <c r="FF97" s="164" t="s">
        <v>193</v>
      </c>
      <c r="FG97" s="164" t="s">
        <v>193</v>
      </c>
      <c r="FH97" s="164" t="s">
        <v>193</v>
      </c>
      <c r="FI97" s="164" t="s">
        <v>193</v>
      </c>
      <c r="FJ97" s="164" t="s">
        <v>193</v>
      </c>
      <c r="FK97" s="164" t="s">
        <v>193</v>
      </c>
      <c r="FL97" s="164" t="s">
        <v>193</v>
      </c>
      <c r="FM97" s="164" t="s">
        <v>193</v>
      </c>
      <c r="FN97" s="164" t="s">
        <v>193</v>
      </c>
      <c r="FO97" s="164" t="s">
        <v>193</v>
      </c>
      <c r="FP97" s="164" t="s">
        <v>193</v>
      </c>
      <c r="FQ97" s="164" t="s">
        <v>193</v>
      </c>
      <c r="FR97" s="164" t="s">
        <v>193</v>
      </c>
      <c r="FS97" s="164" t="s">
        <v>193</v>
      </c>
      <c r="FT97" s="164" t="s">
        <v>193</v>
      </c>
      <c r="FU97" s="164" t="s">
        <v>193</v>
      </c>
      <c r="FV97" s="164" t="s">
        <v>193</v>
      </c>
      <c r="FW97" s="164" t="s">
        <v>193</v>
      </c>
      <c r="FX97" s="164" t="s">
        <v>193</v>
      </c>
      <c r="FY97" s="164" t="s">
        <v>193</v>
      </c>
      <c r="FZ97" s="164" t="s">
        <v>193</v>
      </c>
      <c r="GA97" s="164" t="s">
        <v>193</v>
      </c>
      <c r="GB97" s="164" t="s">
        <v>193</v>
      </c>
      <c r="GC97" s="164" t="s">
        <v>193</v>
      </c>
      <c r="GD97" s="164" t="s">
        <v>193</v>
      </c>
      <c r="GE97" s="164" t="s">
        <v>193</v>
      </c>
      <c r="GF97" s="164" t="s">
        <v>193</v>
      </c>
      <c r="GG97" s="164" t="s">
        <v>193</v>
      </c>
      <c r="GH97" s="164" t="s">
        <v>193</v>
      </c>
      <c r="GI97" s="164" t="s">
        <v>193</v>
      </c>
      <c r="GJ97" s="164" t="s">
        <v>193</v>
      </c>
      <c r="GK97" s="164" t="s">
        <v>193</v>
      </c>
      <c r="GL97" s="164" t="s">
        <v>193</v>
      </c>
      <c r="GM97" s="164" t="s">
        <v>193</v>
      </c>
      <c r="GN97" s="164" t="s">
        <v>193</v>
      </c>
      <c r="GO97" s="164" t="s">
        <v>193</v>
      </c>
      <c r="GP97" s="164" t="s">
        <v>193</v>
      </c>
      <c r="GQ97" s="164" t="s">
        <v>193</v>
      </c>
      <c r="GR97" s="164" t="s">
        <v>193</v>
      </c>
      <c r="GS97" s="164" t="s">
        <v>193</v>
      </c>
      <c r="GT97" s="164" t="s">
        <v>193</v>
      </c>
      <c r="GU97" s="164" t="s">
        <v>193</v>
      </c>
      <c r="GV97" s="164" t="s">
        <v>193</v>
      </c>
      <c r="GW97" s="164" t="s">
        <v>193</v>
      </c>
      <c r="GX97" s="164" t="s">
        <v>193</v>
      </c>
      <c r="GY97" s="164" t="s">
        <v>193</v>
      </c>
      <c r="GZ97" s="164" t="s">
        <v>193</v>
      </c>
      <c r="HA97" s="164" t="s">
        <v>193</v>
      </c>
      <c r="HB97" s="164" t="s">
        <v>193</v>
      </c>
      <c r="HC97" s="164" t="s">
        <v>193</v>
      </c>
      <c r="HD97" s="164" t="s">
        <v>193</v>
      </c>
      <c r="HE97" s="164" t="s">
        <v>193</v>
      </c>
      <c r="HF97" s="164" t="s">
        <v>193</v>
      </c>
      <c r="HG97" s="164" t="s">
        <v>193</v>
      </c>
      <c r="HH97" s="164" t="s">
        <v>193</v>
      </c>
      <c r="HI97" s="164" t="s">
        <v>193</v>
      </c>
      <c r="HJ97" s="164" t="s">
        <v>193</v>
      </c>
      <c r="HK97" s="164" t="s">
        <v>193</v>
      </c>
      <c r="HL97" s="164" t="s">
        <v>193</v>
      </c>
      <c r="HM97" s="164" t="s">
        <v>193</v>
      </c>
      <c r="HN97" s="164" t="s">
        <v>193</v>
      </c>
      <c r="HO97" s="164" t="s">
        <v>193</v>
      </c>
      <c r="HP97" s="164" t="s">
        <v>193</v>
      </c>
      <c r="HQ97" s="164" t="s">
        <v>193</v>
      </c>
      <c r="HR97" s="164" t="s">
        <v>193</v>
      </c>
      <c r="HS97" s="164" t="s">
        <v>193</v>
      </c>
      <c r="HT97" s="164" t="s">
        <v>193</v>
      </c>
      <c r="HU97" s="164" t="s">
        <v>193</v>
      </c>
      <c r="HV97" s="164" t="s">
        <v>193</v>
      </c>
      <c r="HW97" s="164" t="s">
        <v>193</v>
      </c>
      <c r="HX97" s="164" t="s">
        <v>193</v>
      </c>
      <c r="HY97" s="164" t="s">
        <v>193</v>
      </c>
      <c r="HZ97" s="164" t="s">
        <v>193</v>
      </c>
      <c r="IA97" s="164" t="s">
        <v>193</v>
      </c>
      <c r="IB97" s="164" t="s">
        <v>193</v>
      </c>
      <c r="IC97" s="164" t="s">
        <v>109</v>
      </c>
      <c r="ID97" s="164" t="s">
        <v>193</v>
      </c>
      <c r="IE97" s="164" t="s">
        <v>512</v>
      </c>
      <c r="IF97" s="164" t="s">
        <v>193</v>
      </c>
      <c r="IG97" s="164" t="s">
        <v>3293</v>
      </c>
      <c r="IH97" s="164" t="s">
        <v>193</v>
      </c>
      <c r="II97" s="164" t="s">
        <v>523</v>
      </c>
      <c r="IJ97" s="164" t="s">
        <v>3294</v>
      </c>
      <c r="IK97" s="164" t="s">
        <v>3294</v>
      </c>
      <c r="IL97" s="164" t="s">
        <v>816</v>
      </c>
      <c r="IM97" s="164" t="s">
        <v>193</v>
      </c>
      <c r="IN97" s="164" t="s">
        <v>3287</v>
      </c>
      <c r="IO97" s="164" t="s">
        <v>804</v>
      </c>
      <c r="IP97" s="164" t="s">
        <v>805</v>
      </c>
      <c r="IQ97" s="164" t="s">
        <v>806</v>
      </c>
      <c r="IR97" s="164" t="s">
        <v>193</v>
      </c>
      <c r="IS97" s="164" t="s">
        <v>193</v>
      </c>
      <c r="IT97" s="164" t="s">
        <v>193</v>
      </c>
      <c r="IU97" s="164" t="s">
        <v>193</v>
      </c>
      <c r="IV97" s="164" t="s">
        <v>193</v>
      </c>
      <c r="IW97" s="164">
        <v>0</v>
      </c>
      <c r="IX97" s="164">
        <v>0</v>
      </c>
      <c r="IY97" s="164" t="s">
        <v>193</v>
      </c>
      <c r="IZ97" s="164" t="s">
        <v>156</v>
      </c>
      <c r="JA97" s="164">
        <v>0</v>
      </c>
      <c r="JB97" s="164" t="s">
        <v>132</v>
      </c>
      <c r="JC97" s="164" t="s">
        <v>193</v>
      </c>
      <c r="JD97" s="164" t="s">
        <v>114</v>
      </c>
      <c r="JE97" s="164" t="s">
        <v>193</v>
      </c>
      <c r="JF97" s="164" t="s">
        <v>193</v>
      </c>
      <c r="JG97" s="164" t="s">
        <v>193</v>
      </c>
      <c r="JH97" s="164" t="s">
        <v>193</v>
      </c>
      <c r="JI97" s="164" t="s">
        <v>193</v>
      </c>
      <c r="JJ97" s="164" t="s">
        <v>193</v>
      </c>
      <c r="JK97" s="164" t="s">
        <v>193</v>
      </c>
      <c r="JL97" s="164" t="s">
        <v>193</v>
      </c>
      <c r="JM97" s="164" t="s">
        <v>193</v>
      </c>
      <c r="JN97" s="164" t="s">
        <v>193</v>
      </c>
      <c r="JO97" s="164" t="s">
        <v>193</v>
      </c>
      <c r="JP97" s="164" t="s">
        <v>193</v>
      </c>
      <c r="JQ97" s="164" t="s">
        <v>193</v>
      </c>
      <c r="JR97" s="166"/>
      <c r="JS97" s="166"/>
      <c r="JT97" s="166"/>
      <c r="JU97" s="166"/>
      <c r="JV97" s="166"/>
      <c r="JW97" s="164" t="s">
        <v>193</v>
      </c>
      <c r="JX97" s="164" t="s">
        <v>193</v>
      </c>
      <c r="JY97" s="164">
        <v>188104905</v>
      </c>
      <c r="JZ97" s="164" t="s">
        <v>3953</v>
      </c>
      <c r="KA97" s="164" t="s">
        <v>3954</v>
      </c>
      <c r="KB97" s="164" t="s">
        <v>193</v>
      </c>
      <c r="KC97" s="164" t="s">
        <v>705</v>
      </c>
      <c r="KD97" s="164" t="s">
        <v>706</v>
      </c>
      <c r="KE97" s="164" t="s">
        <v>621</v>
      </c>
      <c r="KF97" s="164" t="s">
        <v>193</v>
      </c>
      <c r="KG97" s="164">
        <v>96</v>
      </c>
    </row>
    <row r="98" spans="1:293" x14ac:dyDescent="0.25">
      <c r="A98" s="164" t="s">
        <v>3955</v>
      </c>
      <c r="B98" s="164" t="s">
        <v>3956</v>
      </c>
      <c r="C98" s="164" t="s">
        <v>3548</v>
      </c>
      <c r="D98" s="164" t="s">
        <v>193</v>
      </c>
      <c r="E98" s="166"/>
      <c r="F98" s="164" t="s">
        <v>193</v>
      </c>
      <c r="G98" s="164" t="s">
        <v>193</v>
      </c>
      <c r="H98" s="164" t="s">
        <v>3548</v>
      </c>
      <c r="I98" s="164" t="s">
        <v>161</v>
      </c>
      <c r="J98" s="164" t="s">
        <v>193</v>
      </c>
      <c r="K98" s="164" t="s">
        <v>162</v>
      </c>
      <c r="L98" s="164" t="s">
        <v>161</v>
      </c>
      <c r="M98" s="164" t="s">
        <v>161</v>
      </c>
      <c r="N98" s="164" t="s">
        <v>107</v>
      </c>
      <c r="O98" s="164" t="s">
        <v>3943</v>
      </c>
      <c r="P98" s="164" t="s">
        <v>108</v>
      </c>
      <c r="Q98" s="164" t="s">
        <v>524</v>
      </c>
      <c r="R98" s="164" t="s">
        <v>3943</v>
      </c>
      <c r="S98" s="164" t="s">
        <v>117</v>
      </c>
      <c r="T98" s="164" t="s">
        <v>119</v>
      </c>
      <c r="U98" s="164" t="s">
        <v>169</v>
      </c>
      <c r="V98" s="164" t="s">
        <v>119</v>
      </c>
      <c r="W98" s="164" t="s">
        <v>233</v>
      </c>
      <c r="X98" s="164" t="s">
        <v>232</v>
      </c>
      <c r="Y98" s="164" t="s">
        <v>233</v>
      </c>
      <c r="Z98" s="164" t="s">
        <v>3304</v>
      </c>
      <c r="AA98" s="164" t="s">
        <v>193</v>
      </c>
      <c r="AB98" s="164" t="s">
        <v>571</v>
      </c>
      <c r="AC98" s="164" t="s">
        <v>3304</v>
      </c>
      <c r="AD98" s="164" t="s">
        <v>3304</v>
      </c>
      <c r="AE98" s="164" t="s">
        <v>709</v>
      </c>
      <c r="AF98" s="164" t="s">
        <v>193</v>
      </c>
      <c r="AG98" s="164" t="s">
        <v>170</v>
      </c>
      <c r="AH98" s="164" t="s">
        <v>709</v>
      </c>
      <c r="AI98" s="164" t="s">
        <v>709</v>
      </c>
      <c r="AJ98" s="164" t="s">
        <v>543</v>
      </c>
      <c r="AK98" s="164" t="s">
        <v>511</v>
      </c>
      <c r="AL98" s="164" t="s">
        <v>109</v>
      </c>
      <c r="AM98" s="164" t="s">
        <v>193</v>
      </c>
      <c r="AN98" s="164" t="s">
        <v>109</v>
      </c>
      <c r="AO98" s="164" t="s">
        <v>193</v>
      </c>
      <c r="AP98" s="164" t="s">
        <v>500</v>
      </c>
      <c r="AQ98" s="166"/>
      <c r="AR98" s="166"/>
      <c r="AS98" s="164" t="s">
        <v>193</v>
      </c>
      <c r="AT98" s="164" t="s">
        <v>193</v>
      </c>
      <c r="AU98" s="164" t="s">
        <v>193</v>
      </c>
      <c r="AV98" s="164" t="s">
        <v>193</v>
      </c>
      <c r="AW98" s="164" t="s">
        <v>193</v>
      </c>
      <c r="AX98" s="164" t="s">
        <v>193</v>
      </c>
      <c r="AY98" s="164" t="s">
        <v>193</v>
      </c>
      <c r="AZ98" s="164" t="s">
        <v>193</v>
      </c>
      <c r="BA98" s="164" t="s">
        <v>193</v>
      </c>
      <c r="BB98" s="164" t="s">
        <v>193</v>
      </c>
      <c r="BC98" s="164" t="s">
        <v>193</v>
      </c>
      <c r="BD98" s="164" t="s">
        <v>193</v>
      </c>
      <c r="BE98" s="164" t="s">
        <v>193</v>
      </c>
      <c r="BF98" s="164" t="s">
        <v>193</v>
      </c>
      <c r="BG98" s="164" t="s">
        <v>193</v>
      </c>
      <c r="BH98" s="164" t="s">
        <v>193</v>
      </c>
      <c r="BI98" s="164" t="s">
        <v>193</v>
      </c>
      <c r="BJ98" s="164" t="s">
        <v>193</v>
      </c>
      <c r="BK98" s="164" t="s">
        <v>193</v>
      </c>
      <c r="BL98" s="164" t="s">
        <v>193</v>
      </c>
      <c r="BM98" s="164" t="s">
        <v>193</v>
      </c>
      <c r="BN98" s="164" t="s">
        <v>193</v>
      </c>
      <c r="BO98" s="164" t="s">
        <v>193</v>
      </c>
      <c r="BP98" s="164" t="s">
        <v>193</v>
      </c>
      <c r="BQ98" s="164" t="s">
        <v>193</v>
      </c>
      <c r="BR98" s="164" t="s">
        <v>193</v>
      </c>
      <c r="BS98" s="164" t="s">
        <v>193</v>
      </c>
      <c r="BT98" s="164" t="s">
        <v>193</v>
      </c>
      <c r="BU98" s="164" t="s">
        <v>193</v>
      </c>
      <c r="BV98" s="164" t="s">
        <v>193</v>
      </c>
      <c r="BW98" s="164" t="s">
        <v>193</v>
      </c>
      <c r="BX98" s="164" t="s">
        <v>193</v>
      </c>
      <c r="BY98" s="164" t="s">
        <v>193</v>
      </c>
      <c r="BZ98" s="164" t="s">
        <v>193</v>
      </c>
      <c r="CA98" s="164" t="s">
        <v>193</v>
      </c>
      <c r="CB98" s="164" t="s">
        <v>193</v>
      </c>
      <c r="CC98" s="164" t="s">
        <v>193</v>
      </c>
      <c r="CD98" s="164" t="s">
        <v>193</v>
      </c>
      <c r="CE98" s="164" t="s">
        <v>193</v>
      </c>
      <c r="CF98" s="164" t="s">
        <v>193</v>
      </c>
      <c r="CG98" s="164" t="s">
        <v>193</v>
      </c>
      <c r="CH98" s="164" t="s">
        <v>193</v>
      </c>
      <c r="CI98" s="164" t="s">
        <v>193</v>
      </c>
      <c r="CJ98" s="164" t="s">
        <v>193</v>
      </c>
      <c r="CK98" s="164" t="s">
        <v>193</v>
      </c>
      <c r="CL98" s="164" t="s">
        <v>193</v>
      </c>
      <c r="CM98" s="164" t="s">
        <v>193</v>
      </c>
      <c r="CN98" s="164" t="s">
        <v>193</v>
      </c>
      <c r="CO98" s="164" t="s">
        <v>193</v>
      </c>
      <c r="CP98" s="164" t="s">
        <v>193</v>
      </c>
      <c r="CQ98" s="164" t="s">
        <v>193</v>
      </c>
      <c r="CR98" s="164" t="s">
        <v>193</v>
      </c>
      <c r="CS98" s="164" t="s">
        <v>193</v>
      </c>
      <c r="CT98" s="164" t="s">
        <v>193</v>
      </c>
      <c r="CU98" s="164" t="s">
        <v>193</v>
      </c>
      <c r="CV98" s="164" t="s">
        <v>193</v>
      </c>
      <c r="CW98" s="164" t="s">
        <v>193</v>
      </c>
      <c r="CX98" s="164" t="s">
        <v>193</v>
      </c>
      <c r="CY98" s="164" t="s">
        <v>193</v>
      </c>
      <c r="CZ98" s="164" t="s">
        <v>193</v>
      </c>
      <c r="DA98" s="164" t="s">
        <v>193</v>
      </c>
      <c r="DB98" s="164" t="s">
        <v>193</v>
      </c>
      <c r="DC98" s="164" t="s">
        <v>193</v>
      </c>
      <c r="DD98" s="164" t="s">
        <v>193</v>
      </c>
      <c r="DE98" s="164" t="s">
        <v>193</v>
      </c>
      <c r="DF98" s="164" t="s">
        <v>193</v>
      </c>
      <c r="DG98" s="164" t="s">
        <v>193</v>
      </c>
      <c r="DH98" s="164" t="s">
        <v>193</v>
      </c>
      <c r="DI98" s="164" t="s">
        <v>193</v>
      </c>
      <c r="DJ98" s="164" t="s">
        <v>193</v>
      </c>
      <c r="DK98" s="164" t="s">
        <v>193</v>
      </c>
      <c r="DL98" s="164" t="s">
        <v>193</v>
      </c>
      <c r="DM98" s="164" t="s">
        <v>193</v>
      </c>
      <c r="DN98" s="164" t="s">
        <v>193</v>
      </c>
      <c r="DO98" s="164" t="s">
        <v>193</v>
      </c>
      <c r="DP98" s="164" t="s">
        <v>193</v>
      </c>
      <c r="DQ98" s="164" t="s">
        <v>193</v>
      </c>
      <c r="DR98" s="164" t="s">
        <v>193</v>
      </c>
      <c r="DS98" s="164" t="s">
        <v>193</v>
      </c>
      <c r="DT98" s="164" t="s">
        <v>193</v>
      </c>
      <c r="DU98" s="164" t="s">
        <v>193</v>
      </c>
      <c r="DV98" s="164" t="s">
        <v>193</v>
      </c>
      <c r="DW98" s="164" t="s">
        <v>193</v>
      </c>
      <c r="DX98" s="164" t="s">
        <v>193</v>
      </c>
      <c r="DY98" s="164" t="s">
        <v>193</v>
      </c>
      <c r="DZ98" s="164" t="s">
        <v>193</v>
      </c>
      <c r="EA98" s="164" t="s">
        <v>193</v>
      </c>
      <c r="EB98" s="164" t="s">
        <v>193</v>
      </c>
      <c r="EC98" s="164" t="s">
        <v>193</v>
      </c>
      <c r="ED98" s="164" t="s">
        <v>193</v>
      </c>
      <c r="EE98" s="164" t="s">
        <v>193</v>
      </c>
      <c r="EF98" s="164" t="s">
        <v>193</v>
      </c>
      <c r="EG98" s="164" t="s">
        <v>193</v>
      </c>
      <c r="EH98" s="164" t="s">
        <v>193</v>
      </c>
      <c r="EI98" s="164" t="s">
        <v>193</v>
      </c>
      <c r="EJ98" s="164" t="s">
        <v>193</v>
      </c>
      <c r="EK98" s="164" t="s">
        <v>193</v>
      </c>
      <c r="EL98" s="164" t="s">
        <v>193</v>
      </c>
      <c r="EM98" s="164" t="s">
        <v>193</v>
      </c>
      <c r="EN98" s="164" t="s">
        <v>193</v>
      </c>
      <c r="EO98" s="164" t="s">
        <v>193</v>
      </c>
      <c r="EP98" s="164" t="s">
        <v>193</v>
      </c>
      <c r="EQ98" s="164" t="s">
        <v>193</v>
      </c>
      <c r="ER98" s="164" t="s">
        <v>193</v>
      </c>
      <c r="ES98" s="164" t="s">
        <v>193</v>
      </c>
      <c r="ET98" s="164" t="s">
        <v>193</v>
      </c>
      <c r="EU98" s="164" t="s">
        <v>193</v>
      </c>
      <c r="EV98" s="164" t="s">
        <v>193</v>
      </c>
      <c r="EW98" s="164" t="s">
        <v>193</v>
      </c>
      <c r="EX98" s="164" t="s">
        <v>193</v>
      </c>
      <c r="EY98" s="164" t="s">
        <v>193</v>
      </c>
      <c r="EZ98" s="164" t="s">
        <v>193</v>
      </c>
      <c r="FA98" s="164" t="s">
        <v>193</v>
      </c>
      <c r="FB98" s="164" t="s">
        <v>193</v>
      </c>
      <c r="FC98" s="164" t="s">
        <v>193</v>
      </c>
      <c r="FD98" s="164" t="s">
        <v>193</v>
      </c>
      <c r="FE98" s="164" t="s">
        <v>193</v>
      </c>
      <c r="FF98" s="164" t="s">
        <v>193</v>
      </c>
      <c r="FG98" s="164" t="s">
        <v>193</v>
      </c>
      <c r="FH98" s="164" t="s">
        <v>193</v>
      </c>
      <c r="FI98" s="164" t="s">
        <v>193</v>
      </c>
      <c r="FJ98" s="164" t="s">
        <v>193</v>
      </c>
      <c r="FK98" s="164" t="s">
        <v>193</v>
      </c>
      <c r="FL98" s="164" t="s">
        <v>193</v>
      </c>
      <c r="FM98" s="164" t="s">
        <v>193</v>
      </c>
      <c r="FN98" s="164" t="s">
        <v>193</v>
      </c>
      <c r="FO98" s="164" t="s">
        <v>193</v>
      </c>
      <c r="FP98" s="164" t="s">
        <v>193</v>
      </c>
      <c r="FQ98" s="164" t="s">
        <v>193</v>
      </c>
      <c r="FR98" s="164" t="s">
        <v>193</v>
      </c>
      <c r="FS98" s="164" t="s">
        <v>193</v>
      </c>
      <c r="FT98" s="164" t="s">
        <v>193</v>
      </c>
      <c r="FU98" s="164" t="s">
        <v>193</v>
      </c>
      <c r="FV98" s="164" t="s">
        <v>193</v>
      </c>
      <c r="FW98" s="164" t="s">
        <v>193</v>
      </c>
      <c r="FX98" s="164" t="s">
        <v>193</v>
      </c>
      <c r="FY98" s="164" t="s">
        <v>193</v>
      </c>
      <c r="FZ98" s="164" t="s">
        <v>193</v>
      </c>
      <c r="GA98" s="164" t="s">
        <v>193</v>
      </c>
      <c r="GB98" s="164" t="s">
        <v>193</v>
      </c>
      <c r="GC98" s="164" t="s">
        <v>193</v>
      </c>
      <c r="GD98" s="164" t="s">
        <v>193</v>
      </c>
      <c r="GE98" s="164" t="s">
        <v>193</v>
      </c>
      <c r="GF98" s="164" t="s">
        <v>193</v>
      </c>
      <c r="GG98" s="164" t="s">
        <v>193</v>
      </c>
      <c r="GH98" s="164" t="s">
        <v>193</v>
      </c>
      <c r="GI98" s="164" t="s">
        <v>193</v>
      </c>
      <c r="GJ98" s="164" t="s">
        <v>193</v>
      </c>
      <c r="GK98" s="164" t="s">
        <v>193</v>
      </c>
      <c r="GL98" s="164" t="s">
        <v>193</v>
      </c>
      <c r="GM98" s="164" t="s">
        <v>193</v>
      </c>
      <c r="GN98" s="164" t="s">
        <v>193</v>
      </c>
      <c r="GO98" s="164" t="s">
        <v>193</v>
      </c>
      <c r="GP98" s="164" t="s">
        <v>193</v>
      </c>
      <c r="GQ98" s="164" t="s">
        <v>193</v>
      </c>
      <c r="GR98" s="164" t="s">
        <v>193</v>
      </c>
      <c r="GS98" s="164" t="s">
        <v>193</v>
      </c>
      <c r="GT98" s="164" t="s">
        <v>193</v>
      </c>
      <c r="GU98" s="164" t="s">
        <v>193</v>
      </c>
      <c r="GV98" s="164" t="s">
        <v>193</v>
      </c>
      <c r="GW98" s="164" t="s">
        <v>193</v>
      </c>
      <c r="GX98" s="164" t="s">
        <v>193</v>
      </c>
      <c r="GY98" s="164" t="s">
        <v>193</v>
      </c>
      <c r="GZ98" s="164" t="s">
        <v>193</v>
      </c>
      <c r="HA98" s="164" t="s">
        <v>193</v>
      </c>
      <c r="HB98" s="164" t="s">
        <v>193</v>
      </c>
      <c r="HC98" s="164" t="s">
        <v>193</v>
      </c>
      <c r="HD98" s="164" t="s">
        <v>193</v>
      </c>
      <c r="HE98" s="164" t="s">
        <v>193</v>
      </c>
      <c r="HF98" s="164" t="s">
        <v>193</v>
      </c>
      <c r="HG98" s="164" t="s">
        <v>193</v>
      </c>
      <c r="HH98" s="164" t="s">
        <v>193</v>
      </c>
      <c r="HI98" s="164" t="s">
        <v>193</v>
      </c>
      <c r="HJ98" s="164" t="s">
        <v>193</v>
      </c>
      <c r="HK98" s="164" t="s">
        <v>193</v>
      </c>
      <c r="HL98" s="164" t="s">
        <v>193</v>
      </c>
      <c r="HM98" s="164" t="s">
        <v>193</v>
      </c>
      <c r="HN98" s="164" t="s">
        <v>193</v>
      </c>
      <c r="HO98" s="164" t="s">
        <v>193</v>
      </c>
      <c r="HP98" s="164" t="s">
        <v>193</v>
      </c>
      <c r="HQ98" s="164" t="s">
        <v>193</v>
      </c>
      <c r="HR98" s="164" t="s">
        <v>193</v>
      </c>
      <c r="HS98" s="164" t="s">
        <v>193</v>
      </c>
      <c r="HT98" s="164" t="s">
        <v>193</v>
      </c>
      <c r="HU98" s="164" t="s">
        <v>193</v>
      </c>
      <c r="HV98" s="164" t="s">
        <v>193</v>
      </c>
      <c r="HW98" s="164" t="s">
        <v>193</v>
      </c>
      <c r="HX98" s="164" t="s">
        <v>193</v>
      </c>
      <c r="HY98" s="164" t="s">
        <v>193</v>
      </c>
      <c r="HZ98" s="164" t="s">
        <v>193</v>
      </c>
      <c r="IA98" s="164" t="s">
        <v>193</v>
      </c>
      <c r="IB98" s="164" t="s">
        <v>193</v>
      </c>
      <c r="IC98" s="164" t="s">
        <v>109</v>
      </c>
      <c r="ID98" s="164" t="s">
        <v>193</v>
      </c>
      <c r="IE98" s="164" t="s">
        <v>512</v>
      </c>
      <c r="IF98" s="164" t="s">
        <v>193</v>
      </c>
      <c r="IG98" s="164" t="s">
        <v>3293</v>
      </c>
      <c r="IH98" s="164" t="s">
        <v>193</v>
      </c>
      <c r="II98" s="164" t="s">
        <v>523</v>
      </c>
      <c r="IJ98" s="164" t="s">
        <v>3294</v>
      </c>
      <c r="IK98" s="164" t="s">
        <v>3294</v>
      </c>
      <c r="IL98" s="164" t="s">
        <v>816</v>
      </c>
      <c r="IM98" s="164" t="s">
        <v>193</v>
      </c>
      <c r="IN98" s="164" t="s">
        <v>3286</v>
      </c>
      <c r="IO98" s="164" t="s">
        <v>809</v>
      </c>
      <c r="IP98" s="164" t="s">
        <v>810</v>
      </c>
      <c r="IQ98" s="164" t="s">
        <v>811</v>
      </c>
      <c r="IR98" s="164" t="s">
        <v>193</v>
      </c>
      <c r="IS98" s="164" t="s">
        <v>193</v>
      </c>
      <c r="IT98" s="164" t="s">
        <v>193</v>
      </c>
      <c r="IU98" s="164" t="s">
        <v>193</v>
      </c>
      <c r="IV98" s="164" t="s">
        <v>193</v>
      </c>
      <c r="IW98" s="164">
        <v>0</v>
      </c>
      <c r="IX98" s="164">
        <v>0</v>
      </c>
      <c r="IY98" s="164" t="s">
        <v>193</v>
      </c>
      <c r="IZ98" s="164" t="s">
        <v>156</v>
      </c>
      <c r="JA98" s="164">
        <v>0</v>
      </c>
      <c r="JB98" s="164" t="s">
        <v>109</v>
      </c>
      <c r="JC98" s="164" t="s">
        <v>193</v>
      </c>
      <c r="JD98" s="164" t="s">
        <v>114</v>
      </c>
      <c r="JE98" s="164" t="s">
        <v>193</v>
      </c>
      <c r="JF98" s="164" t="s">
        <v>193</v>
      </c>
      <c r="JG98" s="164" t="s">
        <v>193</v>
      </c>
      <c r="JH98" s="164" t="s">
        <v>193</v>
      </c>
      <c r="JI98" s="164" t="s">
        <v>193</v>
      </c>
      <c r="JJ98" s="164" t="s">
        <v>193</v>
      </c>
      <c r="JK98" s="164" t="s">
        <v>193</v>
      </c>
      <c r="JL98" s="164" t="s">
        <v>193</v>
      </c>
      <c r="JM98" s="164" t="s">
        <v>193</v>
      </c>
      <c r="JN98" s="164" t="s">
        <v>193</v>
      </c>
      <c r="JO98" s="164" t="s">
        <v>193</v>
      </c>
      <c r="JP98" s="164" t="s">
        <v>193</v>
      </c>
      <c r="JQ98" s="164" t="s">
        <v>193</v>
      </c>
      <c r="JR98" s="166"/>
      <c r="JS98" s="166"/>
      <c r="JT98" s="166"/>
      <c r="JU98" s="166"/>
      <c r="JV98" s="166"/>
      <c r="JW98" s="164" t="s">
        <v>193</v>
      </c>
      <c r="JX98" s="164" t="s">
        <v>193</v>
      </c>
      <c r="JY98" s="164">
        <v>188104906</v>
      </c>
      <c r="JZ98" s="164" t="s">
        <v>3957</v>
      </c>
      <c r="KA98" s="164" t="s">
        <v>3958</v>
      </c>
      <c r="KB98" s="164" t="s">
        <v>193</v>
      </c>
      <c r="KC98" s="164" t="s">
        <v>705</v>
      </c>
      <c r="KD98" s="164" t="s">
        <v>706</v>
      </c>
      <c r="KE98" s="164" t="s">
        <v>621</v>
      </c>
      <c r="KF98" s="164" t="s">
        <v>193</v>
      </c>
      <c r="KG98" s="164">
        <v>97</v>
      </c>
    </row>
    <row r="99" spans="1:293" x14ac:dyDescent="0.25">
      <c r="A99" s="164" t="s">
        <v>3959</v>
      </c>
      <c r="B99" s="164" t="s">
        <v>3960</v>
      </c>
      <c r="C99" s="164" t="s">
        <v>3548</v>
      </c>
      <c r="D99" s="164" t="s">
        <v>193</v>
      </c>
      <c r="E99" s="166"/>
      <c r="F99" s="164" t="s">
        <v>193</v>
      </c>
      <c r="G99" s="164" t="s">
        <v>193</v>
      </c>
      <c r="H99" s="164" t="s">
        <v>3548</v>
      </c>
      <c r="I99" s="164" t="s">
        <v>161</v>
      </c>
      <c r="J99" s="164" t="s">
        <v>193</v>
      </c>
      <c r="K99" s="164" t="s">
        <v>162</v>
      </c>
      <c r="L99" s="164" t="s">
        <v>161</v>
      </c>
      <c r="M99" s="164" t="s">
        <v>161</v>
      </c>
      <c r="N99" s="164" t="s">
        <v>107</v>
      </c>
      <c r="O99" s="164" t="s">
        <v>3943</v>
      </c>
      <c r="P99" s="164" t="s">
        <v>108</v>
      </c>
      <c r="Q99" s="164" t="s">
        <v>524</v>
      </c>
      <c r="R99" s="164" t="s">
        <v>3943</v>
      </c>
      <c r="S99" s="164" t="s">
        <v>117</v>
      </c>
      <c r="T99" s="164" t="s">
        <v>119</v>
      </c>
      <c r="U99" s="164" t="s">
        <v>169</v>
      </c>
      <c r="V99" s="164" t="s">
        <v>119</v>
      </c>
      <c r="W99" s="164" t="s">
        <v>233</v>
      </c>
      <c r="X99" s="164" t="s">
        <v>232</v>
      </c>
      <c r="Y99" s="164" t="s">
        <v>233</v>
      </c>
      <c r="Z99" s="164" t="s">
        <v>3304</v>
      </c>
      <c r="AA99" s="164" t="s">
        <v>193</v>
      </c>
      <c r="AB99" s="164" t="s">
        <v>571</v>
      </c>
      <c r="AC99" s="164" t="s">
        <v>3304</v>
      </c>
      <c r="AD99" s="164" t="s">
        <v>3304</v>
      </c>
      <c r="AE99" s="164" t="s">
        <v>709</v>
      </c>
      <c r="AF99" s="164" t="s">
        <v>193</v>
      </c>
      <c r="AG99" s="164" t="s">
        <v>170</v>
      </c>
      <c r="AH99" s="164" t="s">
        <v>709</v>
      </c>
      <c r="AI99" s="164" t="s">
        <v>709</v>
      </c>
      <c r="AJ99" s="164" t="s">
        <v>543</v>
      </c>
      <c r="AK99" s="164" t="s">
        <v>511</v>
      </c>
      <c r="AL99" s="164" t="s">
        <v>109</v>
      </c>
      <c r="AM99" s="164" t="s">
        <v>193</v>
      </c>
      <c r="AN99" s="164" t="s">
        <v>109</v>
      </c>
      <c r="AO99" s="164" t="s">
        <v>193</v>
      </c>
      <c r="AP99" s="164" t="s">
        <v>496</v>
      </c>
      <c r="AQ99" s="166"/>
      <c r="AR99" s="166"/>
      <c r="AS99" s="164" t="s">
        <v>193</v>
      </c>
      <c r="AT99" s="164" t="s">
        <v>193</v>
      </c>
      <c r="AU99" s="164" t="s">
        <v>193</v>
      </c>
      <c r="AV99" s="164" t="s">
        <v>193</v>
      </c>
      <c r="AW99" s="164" t="s">
        <v>193</v>
      </c>
      <c r="AX99" s="164" t="s">
        <v>193</v>
      </c>
      <c r="AY99" s="164" t="s">
        <v>193</v>
      </c>
      <c r="AZ99" s="164" t="s">
        <v>193</v>
      </c>
      <c r="BA99" s="164" t="s">
        <v>193</v>
      </c>
      <c r="BB99" s="164" t="s">
        <v>193</v>
      </c>
      <c r="BC99" s="164" t="s">
        <v>193</v>
      </c>
      <c r="BD99" s="164" t="s">
        <v>193</v>
      </c>
      <c r="BE99" s="164" t="s">
        <v>193</v>
      </c>
      <c r="BF99" s="164" t="s">
        <v>193</v>
      </c>
      <c r="BG99" s="164" t="s">
        <v>193</v>
      </c>
      <c r="BH99" s="164" t="s">
        <v>193</v>
      </c>
      <c r="BI99" s="164" t="s">
        <v>193</v>
      </c>
      <c r="BJ99" s="164" t="s">
        <v>193</v>
      </c>
      <c r="BK99" s="164" t="s">
        <v>193</v>
      </c>
      <c r="BL99" s="164" t="s">
        <v>193</v>
      </c>
      <c r="BM99" s="164" t="s">
        <v>193</v>
      </c>
      <c r="BN99" s="164" t="s">
        <v>193</v>
      </c>
      <c r="BO99" s="164" t="s">
        <v>193</v>
      </c>
      <c r="BP99" s="164" t="s">
        <v>193</v>
      </c>
      <c r="BQ99" s="164" t="s">
        <v>193</v>
      </c>
      <c r="BR99" s="164" t="s">
        <v>193</v>
      </c>
      <c r="BS99" s="164" t="s">
        <v>193</v>
      </c>
      <c r="BT99" s="164" t="s">
        <v>193</v>
      </c>
      <c r="BU99" s="164" t="s">
        <v>193</v>
      </c>
      <c r="BV99" s="164" t="s">
        <v>193</v>
      </c>
      <c r="BW99" s="164" t="s">
        <v>193</v>
      </c>
      <c r="BX99" s="164" t="s">
        <v>193</v>
      </c>
      <c r="BY99" s="164" t="s">
        <v>193</v>
      </c>
      <c r="BZ99" s="164" t="s">
        <v>193</v>
      </c>
      <c r="CA99" s="164" t="s">
        <v>193</v>
      </c>
      <c r="CB99" s="164" t="s">
        <v>193</v>
      </c>
      <c r="CC99" s="164" t="s">
        <v>193</v>
      </c>
      <c r="CD99" s="164" t="s">
        <v>193</v>
      </c>
      <c r="CE99" s="164" t="s">
        <v>193</v>
      </c>
      <c r="CF99" s="164" t="s">
        <v>193</v>
      </c>
      <c r="CG99" s="164" t="s">
        <v>193</v>
      </c>
      <c r="CH99" s="164" t="s">
        <v>193</v>
      </c>
      <c r="CI99" s="164" t="s">
        <v>193</v>
      </c>
      <c r="CJ99" s="164" t="s">
        <v>193</v>
      </c>
      <c r="CK99" s="164" t="s">
        <v>193</v>
      </c>
      <c r="CL99" s="164" t="s">
        <v>193</v>
      </c>
      <c r="CM99" s="164" t="s">
        <v>193</v>
      </c>
      <c r="CN99" s="164" t="s">
        <v>193</v>
      </c>
      <c r="CO99" s="164" t="s">
        <v>193</v>
      </c>
      <c r="CP99" s="164" t="s">
        <v>193</v>
      </c>
      <c r="CQ99" s="164" t="s">
        <v>193</v>
      </c>
      <c r="CR99" s="164" t="s">
        <v>193</v>
      </c>
      <c r="CS99" s="164" t="s">
        <v>193</v>
      </c>
      <c r="CT99" s="164" t="s">
        <v>193</v>
      </c>
      <c r="CU99" s="164" t="s">
        <v>193</v>
      </c>
      <c r="CV99" s="164" t="s">
        <v>193</v>
      </c>
      <c r="CW99" s="164" t="s">
        <v>193</v>
      </c>
      <c r="CX99" s="164" t="s">
        <v>193</v>
      </c>
      <c r="CY99" s="164" t="s">
        <v>193</v>
      </c>
      <c r="CZ99" s="164" t="s">
        <v>193</v>
      </c>
      <c r="DA99" s="164" t="s">
        <v>193</v>
      </c>
      <c r="DB99" s="164" t="s">
        <v>193</v>
      </c>
      <c r="DC99" s="164" t="s">
        <v>193</v>
      </c>
      <c r="DD99" s="164" t="s">
        <v>193</v>
      </c>
      <c r="DE99" s="164" t="s">
        <v>193</v>
      </c>
      <c r="DF99" s="164" t="s">
        <v>193</v>
      </c>
      <c r="DG99" s="164" t="s">
        <v>193</v>
      </c>
      <c r="DH99" s="164" t="s">
        <v>193</v>
      </c>
      <c r="DI99" s="164" t="s">
        <v>193</v>
      </c>
      <c r="DJ99" s="164" t="s">
        <v>193</v>
      </c>
      <c r="DK99" s="164" t="s">
        <v>193</v>
      </c>
      <c r="DL99" s="164" t="s">
        <v>193</v>
      </c>
      <c r="DM99" s="164" t="s">
        <v>193</v>
      </c>
      <c r="DN99" s="164" t="s">
        <v>193</v>
      </c>
      <c r="DO99" s="164" t="s">
        <v>193</v>
      </c>
      <c r="DP99" s="164" t="s">
        <v>193</v>
      </c>
      <c r="DQ99" s="164" t="s">
        <v>193</v>
      </c>
      <c r="DR99" s="164" t="s">
        <v>193</v>
      </c>
      <c r="DS99" s="164" t="s">
        <v>193</v>
      </c>
      <c r="DT99" s="164" t="s">
        <v>193</v>
      </c>
      <c r="DU99" s="164" t="s">
        <v>193</v>
      </c>
      <c r="DV99" s="164" t="s">
        <v>193</v>
      </c>
      <c r="DW99" s="164" t="s">
        <v>193</v>
      </c>
      <c r="DX99" s="164" t="s">
        <v>193</v>
      </c>
      <c r="DY99" s="164" t="s">
        <v>193</v>
      </c>
      <c r="DZ99" s="164" t="s">
        <v>193</v>
      </c>
      <c r="EA99" s="164" t="s">
        <v>193</v>
      </c>
      <c r="EB99" s="164" t="s">
        <v>193</v>
      </c>
      <c r="EC99" s="164" t="s">
        <v>193</v>
      </c>
      <c r="ED99" s="164" t="s">
        <v>193</v>
      </c>
      <c r="EE99" s="164" t="s">
        <v>193</v>
      </c>
      <c r="EF99" s="164" t="s">
        <v>193</v>
      </c>
      <c r="EG99" s="164" t="s">
        <v>193</v>
      </c>
      <c r="EH99" s="164" t="s">
        <v>193</v>
      </c>
      <c r="EI99" s="164" t="s">
        <v>193</v>
      </c>
      <c r="EJ99" s="164" t="s">
        <v>193</v>
      </c>
      <c r="EK99" s="164" t="s">
        <v>193</v>
      </c>
      <c r="EL99" s="164" t="s">
        <v>193</v>
      </c>
      <c r="EM99" s="164" t="s">
        <v>193</v>
      </c>
      <c r="EN99" s="164" t="s">
        <v>193</v>
      </c>
      <c r="EO99" s="164" t="s">
        <v>193</v>
      </c>
      <c r="EP99" s="164" t="s">
        <v>193</v>
      </c>
      <c r="EQ99" s="164" t="s">
        <v>193</v>
      </c>
      <c r="ER99" s="164" t="s">
        <v>193</v>
      </c>
      <c r="ES99" s="164" t="s">
        <v>193</v>
      </c>
      <c r="ET99" s="164" t="s">
        <v>193</v>
      </c>
      <c r="EU99" s="164" t="s">
        <v>193</v>
      </c>
      <c r="EV99" s="164" t="s">
        <v>193</v>
      </c>
      <c r="EW99" s="164" t="s">
        <v>193</v>
      </c>
      <c r="EX99" s="164" t="s">
        <v>193</v>
      </c>
      <c r="EY99" s="164" t="s">
        <v>193</v>
      </c>
      <c r="EZ99" s="164" t="s">
        <v>193</v>
      </c>
      <c r="FA99" s="164" t="s">
        <v>193</v>
      </c>
      <c r="FB99" s="164" t="s">
        <v>193</v>
      </c>
      <c r="FC99" s="164" t="s">
        <v>193</v>
      </c>
      <c r="FD99" s="164" t="s">
        <v>193</v>
      </c>
      <c r="FE99" s="164" t="s">
        <v>193</v>
      </c>
      <c r="FF99" s="164" t="s">
        <v>193</v>
      </c>
      <c r="FG99" s="164" t="s">
        <v>193</v>
      </c>
      <c r="FH99" s="164" t="s">
        <v>193</v>
      </c>
      <c r="FI99" s="164" t="s">
        <v>193</v>
      </c>
      <c r="FJ99" s="164" t="s">
        <v>193</v>
      </c>
      <c r="FK99" s="164" t="s">
        <v>193</v>
      </c>
      <c r="FL99" s="164" t="s">
        <v>193</v>
      </c>
      <c r="FM99" s="164" t="s">
        <v>193</v>
      </c>
      <c r="FN99" s="164" t="s">
        <v>193</v>
      </c>
      <c r="FO99" s="164" t="s">
        <v>193</v>
      </c>
      <c r="FP99" s="164" t="s">
        <v>193</v>
      </c>
      <c r="FQ99" s="164" t="s">
        <v>193</v>
      </c>
      <c r="FR99" s="164" t="s">
        <v>193</v>
      </c>
      <c r="FS99" s="164" t="s">
        <v>193</v>
      </c>
      <c r="FT99" s="164" t="s">
        <v>193</v>
      </c>
      <c r="FU99" s="164" t="s">
        <v>193</v>
      </c>
      <c r="FV99" s="164" t="s">
        <v>193</v>
      </c>
      <c r="FW99" s="164" t="s">
        <v>193</v>
      </c>
      <c r="FX99" s="164" t="s">
        <v>193</v>
      </c>
      <c r="FY99" s="164" t="s">
        <v>193</v>
      </c>
      <c r="FZ99" s="164" t="s">
        <v>193</v>
      </c>
      <c r="GA99" s="164" t="s">
        <v>193</v>
      </c>
      <c r="GB99" s="164" t="s">
        <v>193</v>
      </c>
      <c r="GC99" s="164" t="s">
        <v>193</v>
      </c>
      <c r="GD99" s="164" t="s">
        <v>193</v>
      </c>
      <c r="GE99" s="164" t="s">
        <v>193</v>
      </c>
      <c r="GF99" s="164" t="s">
        <v>193</v>
      </c>
      <c r="GG99" s="164" t="s">
        <v>193</v>
      </c>
      <c r="GH99" s="164" t="s">
        <v>193</v>
      </c>
      <c r="GI99" s="164" t="s">
        <v>193</v>
      </c>
      <c r="GJ99" s="164" t="s">
        <v>193</v>
      </c>
      <c r="GK99" s="164" t="s">
        <v>193</v>
      </c>
      <c r="GL99" s="164" t="s">
        <v>193</v>
      </c>
      <c r="GM99" s="164" t="s">
        <v>193</v>
      </c>
      <c r="GN99" s="164" t="s">
        <v>193</v>
      </c>
      <c r="GO99" s="164" t="s">
        <v>193</v>
      </c>
      <c r="GP99" s="164" t="s">
        <v>193</v>
      </c>
      <c r="GQ99" s="164" t="s">
        <v>193</v>
      </c>
      <c r="GR99" s="164" t="s">
        <v>193</v>
      </c>
      <c r="GS99" s="164" t="s">
        <v>193</v>
      </c>
      <c r="GT99" s="164" t="s">
        <v>193</v>
      </c>
      <c r="GU99" s="164" t="s">
        <v>193</v>
      </c>
      <c r="GV99" s="164" t="s">
        <v>193</v>
      </c>
      <c r="GW99" s="164" t="s">
        <v>193</v>
      </c>
      <c r="GX99" s="164" t="s">
        <v>193</v>
      </c>
      <c r="GY99" s="164" t="s">
        <v>193</v>
      </c>
      <c r="GZ99" s="164" t="s">
        <v>193</v>
      </c>
      <c r="HA99" s="164" t="s">
        <v>193</v>
      </c>
      <c r="HB99" s="164" t="s">
        <v>193</v>
      </c>
      <c r="HC99" s="164" t="s">
        <v>193</v>
      </c>
      <c r="HD99" s="164" t="s">
        <v>193</v>
      </c>
      <c r="HE99" s="164" t="s">
        <v>193</v>
      </c>
      <c r="HF99" s="164" t="s">
        <v>193</v>
      </c>
      <c r="HG99" s="164" t="s">
        <v>193</v>
      </c>
      <c r="HH99" s="164" t="s">
        <v>193</v>
      </c>
      <c r="HI99" s="164" t="s">
        <v>193</v>
      </c>
      <c r="HJ99" s="164" t="s">
        <v>193</v>
      </c>
      <c r="HK99" s="164" t="s">
        <v>193</v>
      </c>
      <c r="HL99" s="164" t="s">
        <v>193</v>
      </c>
      <c r="HM99" s="164" t="s">
        <v>193</v>
      </c>
      <c r="HN99" s="164" t="s">
        <v>193</v>
      </c>
      <c r="HO99" s="164" t="s">
        <v>193</v>
      </c>
      <c r="HP99" s="164" t="s">
        <v>193</v>
      </c>
      <c r="HQ99" s="164" t="s">
        <v>193</v>
      </c>
      <c r="HR99" s="164" t="s">
        <v>193</v>
      </c>
      <c r="HS99" s="164" t="s">
        <v>193</v>
      </c>
      <c r="HT99" s="164" t="s">
        <v>193</v>
      </c>
      <c r="HU99" s="164" t="s">
        <v>193</v>
      </c>
      <c r="HV99" s="164" t="s">
        <v>193</v>
      </c>
      <c r="HW99" s="164" t="s">
        <v>193</v>
      </c>
      <c r="HX99" s="164" t="s">
        <v>193</v>
      </c>
      <c r="HY99" s="164" t="s">
        <v>193</v>
      </c>
      <c r="HZ99" s="164" t="s">
        <v>193</v>
      </c>
      <c r="IA99" s="164" t="s">
        <v>193</v>
      </c>
      <c r="IB99" s="164" t="s">
        <v>193</v>
      </c>
      <c r="IC99" s="164" t="s">
        <v>109</v>
      </c>
      <c r="ID99" s="164" t="s">
        <v>193</v>
      </c>
      <c r="IE99" s="164" t="s">
        <v>512</v>
      </c>
      <c r="IF99" s="164" t="s">
        <v>193</v>
      </c>
      <c r="IG99" s="164" t="s">
        <v>3284</v>
      </c>
      <c r="IH99" s="164" t="s">
        <v>193</v>
      </c>
      <c r="II99" s="164" t="s">
        <v>513</v>
      </c>
      <c r="IJ99" s="164" t="s">
        <v>3285</v>
      </c>
      <c r="IK99" s="164" t="s">
        <v>3285</v>
      </c>
      <c r="IL99" s="164" t="s">
        <v>807</v>
      </c>
      <c r="IM99" s="164" t="s">
        <v>193</v>
      </c>
      <c r="IN99" s="164" t="s">
        <v>3286</v>
      </c>
      <c r="IO99" s="164" t="s">
        <v>804</v>
      </c>
      <c r="IP99" s="164" t="s">
        <v>805</v>
      </c>
      <c r="IQ99" s="164" t="s">
        <v>806</v>
      </c>
      <c r="IR99" s="164" t="s">
        <v>193</v>
      </c>
      <c r="IS99" s="164" t="s">
        <v>193</v>
      </c>
      <c r="IT99" s="164" t="s">
        <v>193</v>
      </c>
      <c r="IU99" s="164" t="s">
        <v>193</v>
      </c>
      <c r="IV99" s="164" t="s">
        <v>193</v>
      </c>
      <c r="IW99" s="164">
        <v>35</v>
      </c>
      <c r="IX99" s="164">
        <v>7</v>
      </c>
      <c r="IY99" s="164" t="s">
        <v>193</v>
      </c>
      <c r="IZ99" s="164" t="s">
        <v>156</v>
      </c>
      <c r="JA99" s="164">
        <v>7</v>
      </c>
      <c r="JB99" s="164" t="s">
        <v>109</v>
      </c>
      <c r="JC99" s="164" t="s">
        <v>193</v>
      </c>
      <c r="JD99" s="164" t="s">
        <v>109</v>
      </c>
      <c r="JE99" s="164" t="s">
        <v>3560</v>
      </c>
      <c r="JF99" s="164">
        <v>0</v>
      </c>
      <c r="JG99" s="164">
        <v>0</v>
      </c>
      <c r="JH99" s="164">
        <v>0</v>
      </c>
      <c r="JI99" s="164">
        <v>0</v>
      </c>
      <c r="JJ99" s="164">
        <v>0</v>
      </c>
      <c r="JK99" s="164">
        <v>0</v>
      </c>
      <c r="JL99" s="164">
        <v>0</v>
      </c>
      <c r="JM99" s="164">
        <v>0</v>
      </c>
      <c r="JN99" s="164">
        <v>1</v>
      </c>
      <c r="JO99" s="164">
        <v>0</v>
      </c>
      <c r="JP99" s="164">
        <v>0</v>
      </c>
      <c r="JQ99" s="164" t="s">
        <v>193</v>
      </c>
      <c r="JR99" s="166"/>
      <c r="JS99" s="166"/>
      <c r="JT99" s="166"/>
      <c r="JU99" s="166"/>
      <c r="JV99" s="166"/>
      <c r="JW99" s="164" t="s">
        <v>193</v>
      </c>
      <c r="JX99" s="164" t="s">
        <v>193</v>
      </c>
      <c r="JY99" s="164">
        <v>188104908</v>
      </c>
      <c r="JZ99" s="164" t="s">
        <v>3961</v>
      </c>
      <c r="KA99" s="164" t="s">
        <v>3962</v>
      </c>
      <c r="KB99" s="164" t="s">
        <v>193</v>
      </c>
      <c r="KC99" s="164" t="s">
        <v>705</v>
      </c>
      <c r="KD99" s="164" t="s">
        <v>706</v>
      </c>
      <c r="KE99" s="164" t="s">
        <v>621</v>
      </c>
      <c r="KF99" s="164" t="s">
        <v>193</v>
      </c>
      <c r="KG99" s="164">
        <v>98</v>
      </c>
    </row>
    <row r="100" spans="1:293" x14ac:dyDescent="0.25">
      <c r="A100" s="164" t="s">
        <v>3963</v>
      </c>
      <c r="B100" s="164" t="s">
        <v>3964</v>
      </c>
      <c r="C100" s="164" t="s">
        <v>3548</v>
      </c>
      <c r="D100" s="164" t="s">
        <v>193</v>
      </c>
      <c r="E100" s="166"/>
      <c r="F100" s="164" t="s">
        <v>193</v>
      </c>
      <c r="G100" s="164" t="s">
        <v>193</v>
      </c>
      <c r="H100" s="164" t="s">
        <v>3548</v>
      </c>
      <c r="I100" s="164" t="s">
        <v>161</v>
      </c>
      <c r="J100" s="164" t="s">
        <v>193</v>
      </c>
      <c r="K100" s="164" t="s">
        <v>162</v>
      </c>
      <c r="L100" s="164" t="s">
        <v>161</v>
      </c>
      <c r="M100" s="164" t="s">
        <v>161</v>
      </c>
      <c r="N100" s="164" t="s">
        <v>107</v>
      </c>
      <c r="O100" s="164" t="s">
        <v>3911</v>
      </c>
      <c r="P100" s="164" t="s">
        <v>108</v>
      </c>
      <c r="Q100" s="164" t="s">
        <v>524</v>
      </c>
      <c r="R100" s="164" t="s">
        <v>3911</v>
      </c>
      <c r="S100" s="164" t="s">
        <v>117</v>
      </c>
      <c r="T100" s="164" t="s">
        <v>119</v>
      </c>
      <c r="U100" s="164" t="s">
        <v>169</v>
      </c>
      <c r="V100" s="164" t="s">
        <v>119</v>
      </c>
      <c r="W100" s="164" t="s">
        <v>233</v>
      </c>
      <c r="X100" s="164" t="s">
        <v>232</v>
      </c>
      <c r="Y100" s="164" t="s">
        <v>233</v>
      </c>
      <c r="Z100" s="164" t="s">
        <v>3304</v>
      </c>
      <c r="AA100" s="164" t="s">
        <v>193</v>
      </c>
      <c r="AB100" s="164" t="s">
        <v>571</v>
      </c>
      <c r="AC100" s="164" t="s">
        <v>3304</v>
      </c>
      <c r="AD100" s="164" t="s">
        <v>3304</v>
      </c>
      <c r="AE100" s="164" t="s">
        <v>709</v>
      </c>
      <c r="AF100" s="164" t="s">
        <v>193</v>
      </c>
      <c r="AG100" s="164" t="s">
        <v>170</v>
      </c>
      <c r="AH100" s="164" t="s">
        <v>709</v>
      </c>
      <c r="AI100" s="164" t="s">
        <v>709</v>
      </c>
      <c r="AJ100" s="164" t="s">
        <v>543</v>
      </c>
      <c r="AK100" s="164" t="s">
        <v>511</v>
      </c>
      <c r="AL100" s="164" t="s">
        <v>109</v>
      </c>
      <c r="AM100" s="164" t="s">
        <v>193</v>
      </c>
      <c r="AN100" s="164" t="s">
        <v>109</v>
      </c>
      <c r="AO100" s="164" t="s">
        <v>193</v>
      </c>
      <c r="AP100" s="164" t="s">
        <v>496</v>
      </c>
      <c r="AQ100" s="166"/>
      <c r="AR100" s="166"/>
      <c r="AS100" s="164" t="s">
        <v>193</v>
      </c>
      <c r="AT100" s="164" t="s">
        <v>193</v>
      </c>
      <c r="AU100" s="164" t="s">
        <v>193</v>
      </c>
      <c r="AV100" s="164" t="s">
        <v>193</v>
      </c>
      <c r="AW100" s="164" t="s">
        <v>193</v>
      </c>
      <c r="AX100" s="164" t="s">
        <v>193</v>
      </c>
      <c r="AY100" s="164" t="s">
        <v>193</v>
      </c>
      <c r="AZ100" s="164" t="s">
        <v>193</v>
      </c>
      <c r="BA100" s="164" t="s">
        <v>193</v>
      </c>
      <c r="BB100" s="164" t="s">
        <v>193</v>
      </c>
      <c r="BC100" s="164" t="s">
        <v>193</v>
      </c>
      <c r="BD100" s="164" t="s">
        <v>193</v>
      </c>
      <c r="BE100" s="164" t="s">
        <v>193</v>
      </c>
      <c r="BF100" s="164" t="s">
        <v>193</v>
      </c>
      <c r="BG100" s="164" t="s">
        <v>193</v>
      </c>
      <c r="BH100" s="164" t="s">
        <v>193</v>
      </c>
      <c r="BI100" s="164" t="s">
        <v>193</v>
      </c>
      <c r="BJ100" s="164" t="s">
        <v>193</v>
      </c>
      <c r="BK100" s="164" t="s">
        <v>193</v>
      </c>
      <c r="BL100" s="164" t="s">
        <v>193</v>
      </c>
      <c r="BM100" s="164" t="s">
        <v>193</v>
      </c>
      <c r="BN100" s="164" t="s">
        <v>193</v>
      </c>
      <c r="BO100" s="164" t="s">
        <v>193</v>
      </c>
      <c r="BP100" s="164" t="s">
        <v>193</v>
      </c>
      <c r="BQ100" s="164" t="s">
        <v>193</v>
      </c>
      <c r="BR100" s="164" t="s">
        <v>193</v>
      </c>
      <c r="BS100" s="164" t="s">
        <v>193</v>
      </c>
      <c r="BT100" s="164" t="s">
        <v>193</v>
      </c>
      <c r="BU100" s="164" t="s">
        <v>193</v>
      </c>
      <c r="BV100" s="164" t="s">
        <v>193</v>
      </c>
      <c r="BW100" s="164" t="s">
        <v>193</v>
      </c>
      <c r="BX100" s="164" t="s">
        <v>193</v>
      </c>
      <c r="BY100" s="164" t="s">
        <v>193</v>
      </c>
      <c r="BZ100" s="164" t="s">
        <v>193</v>
      </c>
      <c r="CA100" s="164" t="s">
        <v>193</v>
      </c>
      <c r="CB100" s="164" t="s">
        <v>193</v>
      </c>
      <c r="CC100" s="164" t="s">
        <v>193</v>
      </c>
      <c r="CD100" s="164" t="s">
        <v>193</v>
      </c>
      <c r="CE100" s="164" t="s">
        <v>193</v>
      </c>
      <c r="CF100" s="164" t="s">
        <v>193</v>
      </c>
      <c r="CG100" s="164" t="s">
        <v>193</v>
      </c>
      <c r="CH100" s="164" t="s">
        <v>193</v>
      </c>
      <c r="CI100" s="164" t="s">
        <v>193</v>
      </c>
      <c r="CJ100" s="164" t="s">
        <v>193</v>
      </c>
      <c r="CK100" s="164" t="s">
        <v>193</v>
      </c>
      <c r="CL100" s="164" t="s">
        <v>193</v>
      </c>
      <c r="CM100" s="164" t="s">
        <v>193</v>
      </c>
      <c r="CN100" s="164" t="s">
        <v>193</v>
      </c>
      <c r="CO100" s="164" t="s">
        <v>193</v>
      </c>
      <c r="CP100" s="164" t="s">
        <v>193</v>
      </c>
      <c r="CQ100" s="164" t="s">
        <v>193</v>
      </c>
      <c r="CR100" s="164" t="s">
        <v>193</v>
      </c>
      <c r="CS100" s="164" t="s">
        <v>193</v>
      </c>
      <c r="CT100" s="164" t="s">
        <v>193</v>
      </c>
      <c r="CU100" s="164" t="s">
        <v>193</v>
      </c>
      <c r="CV100" s="164" t="s">
        <v>193</v>
      </c>
      <c r="CW100" s="164" t="s">
        <v>193</v>
      </c>
      <c r="CX100" s="164" t="s">
        <v>193</v>
      </c>
      <c r="CY100" s="164" t="s">
        <v>193</v>
      </c>
      <c r="CZ100" s="164" t="s">
        <v>193</v>
      </c>
      <c r="DA100" s="164" t="s">
        <v>193</v>
      </c>
      <c r="DB100" s="164" t="s">
        <v>193</v>
      </c>
      <c r="DC100" s="164" t="s">
        <v>193</v>
      </c>
      <c r="DD100" s="164" t="s">
        <v>193</v>
      </c>
      <c r="DE100" s="164" t="s">
        <v>193</v>
      </c>
      <c r="DF100" s="164" t="s">
        <v>193</v>
      </c>
      <c r="DG100" s="164" t="s">
        <v>193</v>
      </c>
      <c r="DH100" s="164" t="s">
        <v>193</v>
      </c>
      <c r="DI100" s="164" t="s">
        <v>193</v>
      </c>
      <c r="DJ100" s="164" t="s">
        <v>193</v>
      </c>
      <c r="DK100" s="164" t="s">
        <v>193</v>
      </c>
      <c r="DL100" s="164" t="s">
        <v>193</v>
      </c>
      <c r="DM100" s="164" t="s">
        <v>193</v>
      </c>
      <c r="DN100" s="164" t="s">
        <v>193</v>
      </c>
      <c r="DO100" s="164" t="s">
        <v>193</v>
      </c>
      <c r="DP100" s="164" t="s">
        <v>193</v>
      </c>
      <c r="DQ100" s="164" t="s">
        <v>193</v>
      </c>
      <c r="DR100" s="164" t="s">
        <v>193</v>
      </c>
      <c r="DS100" s="164" t="s">
        <v>193</v>
      </c>
      <c r="DT100" s="164" t="s">
        <v>193</v>
      </c>
      <c r="DU100" s="164" t="s">
        <v>193</v>
      </c>
      <c r="DV100" s="164" t="s">
        <v>193</v>
      </c>
      <c r="DW100" s="164" t="s">
        <v>193</v>
      </c>
      <c r="DX100" s="164" t="s">
        <v>193</v>
      </c>
      <c r="DY100" s="164" t="s">
        <v>193</v>
      </c>
      <c r="DZ100" s="164" t="s">
        <v>193</v>
      </c>
      <c r="EA100" s="164" t="s">
        <v>193</v>
      </c>
      <c r="EB100" s="164" t="s">
        <v>193</v>
      </c>
      <c r="EC100" s="164" t="s">
        <v>193</v>
      </c>
      <c r="ED100" s="164" t="s">
        <v>193</v>
      </c>
      <c r="EE100" s="164" t="s">
        <v>193</v>
      </c>
      <c r="EF100" s="164" t="s">
        <v>193</v>
      </c>
      <c r="EG100" s="164" t="s">
        <v>193</v>
      </c>
      <c r="EH100" s="164" t="s">
        <v>193</v>
      </c>
      <c r="EI100" s="164" t="s">
        <v>193</v>
      </c>
      <c r="EJ100" s="164" t="s">
        <v>193</v>
      </c>
      <c r="EK100" s="164" t="s">
        <v>193</v>
      </c>
      <c r="EL100" s="164" t="s">
        <v>193</v>
      </c>
      <c r="EM100" s="164" t="s">
        <v>193</v>
      </c>
      <c r="EN100" s="164" t="s">
        <v>193</v>
      </c>
      <c r="EO100" s="164" t="s">
        <v>193</v>
      </c>
      <c r="EP100" s="164" t="s">
        <v>193</v>
      </c>
      <c r="EQ100" s="164" t="s">
        <v>193</v>
      </c>
      <c r="ER100" s="164" t="s">
        <v>193</v>
      </c>
      <c r="ES100" s="164" t="s">
        <v>193</v>
      </c>
      <c r="ET100" s="164" t="s">
        <v>193</v>
      </c>
      <c r="EU100" s="164" t="s">
        <v>193</v>
      </c>
      <c r="EV100" s="164" t="s">
        <v>193</v>
      </c>
      <c r="EW100" s="164" t="s">
        <v>193</v>
      </c>
      <c r="EX100" s="164" t="s">
        <v>193</v>
      </c>
      <c r="EY100" s="164" t="s">
        <v>193</v>
      </c>
      <c r="EZ100" s="164" t="s">
        <v>193</v>
      </c>
      <c r="FA100" s="164" t="s">
        <v>193</v>
      </c>
      <c r="FB100" s="164" t="s">
        <v>193</v>
      </c>
      <c r="FC100" s="164" t="s">
        <v>193</v>
      </c>
      <c r="FD100" s="164" t="s">
        <v>193</v>
      </c>
      <c r="FE100" s="164" t="s">
        <v>193</v>
      </c>
      <c r="FF100" s="164" t="s">
        <v>193</v>
      </c>
      <c r="FG100" s="164" t="s">
        <v>193</v>
      </c>
      <c r="FH100" s="164" t="s">
        <v>193</v>
      </c>
      <c r="FI100" s="164" t="s">
        <v>193</v>
      </c>
      <c r="FJ100" s="164" t="s">
        <v>193</v>
      </c>
      <c r="FK100" s="164" t="s">
        <v>193</v>
      </c>
      <c r="FL100" s="164" t="s">
        <v>193</v>
      </c>
      <c r="FM100" s="164" t="s">
        <v>193</v>
      </c>
      <c r="FN100" s="164" t="s">
        <v>193</v>
      </c>
      <c r="FO100" s="164" t="s">
        <v>193</v>
      </c>
      <c r="FP100" s="164" t="s">
        <v>193</v>
      </c>
      <c r="FQ100" s="164" t="s">
        <v>193</v>
      </c>
      <c r="FR100" s="164" t="s">
        <v>193</v>
      </c>
      <c r="FS100" s="164" t="s">
        <v>193</v>
      </c>
      <c r="FT100" s="164" t="s">
        <v>193</v>
      </c>
      <c r="FU100" s="164" t="s">
        <v>193</v>
      </c>
      <c r="FV100" s="164" t="s">
        <v>193</v>
      </c>
      <c r="FW100" s="164" t="s">
        <v>193</v>
      </c>
      <c r="FX100" s="164" t="s">
        <v>193</v>
      </c>
      <c r="FY100" s="164" t="s">
        <v>193</v>
      </c>
      <c r="FZ100" s="164" t="s">
        <v>193</v>
      </c>
      <c r="GA100" s="164" t="s">
        <v>193</v>
      </c>
      <c r="GB100" s="164" t="s">
        <v>193</v>
      </c>
      <c r="GC100" s="164" t="s">
        <v>193</v>
      </c>
      <c r="GD100" s="164" t="s">
        <v>193</v>
      </c>
      <c r="GE100" s="164" t="s">
        <v>193</v>
      </c>
      <c r="GF100" s="164" t="s">
        <v>193</v>
      </c>
      <c r="GG100" s="164" t="s">
        <v>193</v>
      </c>
      <c r="GH100" s="164" t="s">
        <v>193</v>
      </c>
      <c r="GI100" s="164" t="s">
        <v>193</v>
      </c>
      <c r="GJ100" s="164" t="s">
        <v>193</v>
      </c>
      <c r="GK100" s="164" t="s">
        <v>193</v>
      </c>
      <c r="GL100" s="164" t="s">
        <v>193</v>
      </c>
      <c r="GM100" s="164" t="s">
        <v>193</v>
      </c>
      <c r="GN100" s="164" t="s">
        <v>193</v>
      </c>
      <c r="GO100" s="164" t="s">
        <v>193</v>
      </c>
      <c r="GP100" s="164" t="s">
        <v>193</v>
      </c>
      <c r="GQ100" s="164" t="s">
        <v>193</v>
      </c>
      <c r="GR100" s="164" t="s">
        <v>193</v>
      </c>
      <c r="GS100" s="164" t="s">
        <v>193</v>
      </c>
      <c r="GT100" s="164" t="s">
        <v>193</v>
      </c>
      <c r="GU100" s="164" t="s">
        <v>193</v>
      </c>
      <c r="GV100" s="164" t="s">
        <v>193</v>
      </c>
      <c r="GW100" s="164" t="s">
        <v>193</v>
      </c>
      <c r="GX100" s="164" t="s">
        <v>193</v>
      </c>
      <c r="GY100" s="164" t="s">
        <v>193</v>
      </c>
      <c r="GZ100" s="164" t="s">
        <v>193</v>
      </c>
      <c r="HA100" s="164" t="s">
        <v>193</v>
      </c>
      <c r="HB100" s="164" t="s">
        <v>193</v>
      </c>
      <c r="HC100" s="164" t="s">
        <v>193</v>
      </c>
      <c r="HD100" s="164" t="s">
        <v>193</v>
      </c>
      <c r="HE100" s="164" t="s">
        <v>193</v>
      </c>
      <c r="HF100" s="164" t="s">
        <v>193</v>
      </c>
      <c r="HG100" s="164" t="s">
        <v>193</v>
      </c>
      <c r="HH100" s="164" t="s">
        <v>193</v>
      </c>
      <c r="HI100" s="164" t="s">
        <v>193</v>
      </c>
      <c r="HJ100" s="164" t="s">
        <v>193</v>
      </c>
      <c r="HK100" s="164" t="s">
        <v>193</v>
      </c>
      <c r="HL100" s="164" t="s">
        <v>193</v>
      </c>
      <c r="HM100" s="164" t="s">
        <v>193</v>
      </c>
      <c r="HN100" s="164" t="s">
        <v>193</v>
      </c>
      <c r="HO100" s="164" t="s">
        <v>193</v>
      </c>
      <c r="HP100" s="164" t="s">
        <v>193</v>
      </c>
      <c r="HQ100" s="164" t="s">
        <v>193</v>
      </c>
      <c r="HR100" s="164" t="s">
        <v>193</v>
      </c>
      <c r="HS100" s="164" t="s">
        <v>193</v>
      </c>
      <c r="HT100" s="164" t="s">
        <v>193</v>
      </c>
      <c r="HU100" s="164" t="s">
        <v>193</v>
      </c>
      <c r="HV100" s="164" t="s">
        <v>193</v>
      </c>
      <c r="HW100" s="164" t="s">
        <v>193</v>
      </c>
      <c r="HX100" s="164" t="s">
        <v>193</v>
      </c>
      <c r="HY100" s="164" t="s">
        <v>193</v>
      </c>
      <c r="HZ100" s="164" t="s">
        <v>193</v>
      </c>
      <c r="IA100" s="164" t="s">
        <v>193</v>
      </c>
      <c r="IB100" s="164" t="s">
        <v>193</v>
      </c>
      <c r="IC100" s="164" t="s">
        <v>109</v>
      </c>
      <c r="ID100" s="164" t="s">
        <v>193</v>
      </c>
      <c r="IE100" s="164" t="s">
        <v>512</v>
      </c>
      <c r="IF100" s="164" t="s">
        <v>193</v>
      </c>
      <c r="IG100" s="164" t="s">
        <v>3284</v>
      </c>
      <c r="IH100" s="164" t="s">
        <v>193</v>
      </c>
      <c r="II100" s="164" t="s">
        <v>513</v>
      </c>
      <c r="IJ100" s="164" t="s">
        <v>3285</v>
      </c>
      <c r="IK100" s="164" t="s">
        <v>3285</v>
      </c>
      <c r="IL100" s="164" t="s">
        <v>807</v>
      </c>
      <c r="IM100" s="164" t="s">
        <v>193</v>
      </c>
      <c r="IN100" s="164" t="s">
        <v>3287</v>
      </c>
      <c r="IO100" s="164" t="s">
        <v>804</v>
      </c>
      <c r="IP100" s="164" t="s">
        <v>805</v>
      </c>
      <c r="IQ100" s="164" t="s">
        <v>806</v>
      </c>
      <c r="IR100" s="164" t="s">
        <v>193</v>
      </c>
      <c r="IS100" s="164" t="s">
        <v>193</v>
      </c>
      <c r="IT100" s="164" t="s">
        <v>193</v>
      </c>
      <c r="IU100" s="164" t="s">
        <v>193</v>
      </c>
      <c r="IV100" s="164" t="s">
        <v>193</v>
      </c>
      <c r="IW100" s="164">
        <v>35</v>
      </c>
      <c r="IX100" s="164">
        <v>7</v>
      </c>
      <c r="IY100" s="164" t="s">
        <v>193</v>
      </c>
      <c r="IZ100" s="164" t="s">
        <v>156</v>
      </c>
      <c r="JA100" s="164">
        <v>7</v>
      </c>
      <c r="JB100" s="164" t="s">
        <v>109</v>
      </c>
      <c r="JC100" s="164" t="s">
        <v>193</v>
      </c>
      <c r="JD100" s="164" t="s">
        <v>114</v>
      </c>
      <c r="JE100" s="164" t="s">
        <v>193</v>
      </c>
      <c r="JF100" s="164" t="s">
        <v>193</v>
      </c>
      <c r="JG100" s="164" t="s">
        <v>193</v>
      </c>
      <c r="JH100" s="164" t="s">
        <v>193</v>
      </c>
      <c r="JI100" s="164" t="s">
        <v>193</v>
      </c>
      <c r="JJ100" s="164" t="s">
        <v>193</v>
      </c>
      <c r="JK100" s="164" t="s">
        <v>193</v>
      </c>
      <c r="JL100" s="164" t="s">
        <v>193</v>
      </c>
      <c r="JM100" s="164" t="s">
        <v>193</v>
      </c>
      <c r="JN100" s="164" t="s">
        <v>193</v>
      </c>
      <c r="JO100" s="164" t="s">
        <v>193</v>
      </c>
      <c r="JP100" s="164" t="s">
        <v>193</v>
      </c>
      <c r="JQ100" s="164" t="s">
        <v>193</v>
      </c>
      <c r="JR100" s="166"/>
      <c r="JS100" s="166"/>
      <c r="JT100" s="166"/>
      <c r="JU100" s="166"/>
      <c r="JV100" s="166"/>
      <c r="JW100" s="164" t="s">
        <v>193</v>
      </c>
      <c r="JX100" s="164" t="s">
        <v>193</v>
      </c>
      <c r="JY100" s="164">
        <v>188104911</v>
      </c>
      <c r="JZ100" s="164" t="s">
        <v>3965</v>
      </c>
      <c r="KA100" s="164" t="s">
        <v>3966</v>
      </c>
      <c r="KB100" s="164" t="s">
        <v>193</v>
      </c>
      <c r="KC100" s="164" t="s">
        <v>705</v>
      </c>
      <c r="KD100" s="164" t="s">
        <v>706</v>
      </c>
      <c r="KE100" s="164" t="s">
        <v>621</v>
      </c>
      <c r="KF100" s="164" t="s">
        <v>193</v>
      </c>
      <c r="KG100" s="164">
        <v>99</v>
      </c>
    </row>
    <row r="101" spans="1:293" x14ac:dyDescent="0.25">
      <c r="A101" s="164" t="s">
        <v>3967</v>
      </c>
      <c r="B101" s="164" t="s">
        <v>3968</v>
      </c>
      <c r="C101" s="164" t="s">
        <v>3639</v>
      </c>
      <c r="D101" s="164" t="s">
        <v>193</v>
      </c>
      <c r="E101" s="166"/>
      <c r="F101" s="164" t="s">
        <v>193</v>
      </c>
      <c r="G101" s="164">
        <v>1</v>
      </c>
      <c r="H101" s="164" t="s">
        <v>3548</v>
      </c>
      <c r="I101" s="164" t="s">
        <v>161</v>
      </c>
      <c r="J101" s="164" t="s">
        <v>193</v>
      </c>
      <c r="K101" s="164" t="s">
        <v>162</v>
      </c>
      <c r="L101" s="164" t="s">
        <v>161</v>
      </c>
      <c r="M101" s="164" t="s">
        <v>161</v>
      </c>
      <c r="N101" s="164" t="s">
        <v>107</v>
      </c>
      <c r="O101" s="164" t="s">
        <v>3931</v>
      </c>
      <c r="P101" s="164" t="s">
        <v>108</v>
      </c>
      <c r="Q101" s="164" t="s">
        <v>524</v>
      </c>
      <c r="R101" s="164" t="s">
        <v>3911</v>
      </c>
      <c r="S101" s="164" t="s">
        <v>117</v>
      </c>
      <c r="T101" s="164" t="s">
        <v>119</v>
      </c>
      <c r="U101" s="164" t="s">
        <v>169</v>
      </c>
      <c r="V101" s="164" t="s">
        <v>119</v>
      </c>
      <c r="W101" s="164" t="s">
        <v>233</v>
      </c>
      <c r="X101" s="164" t="s">
        <v>232</v>
      </c>
      <c r="Y101" s="164" t="s">
        <v>233</v>
      </c>
      <c r="Z101" s="164" t="s">
        <v>3304</v>
      </c>
      <c r="AA101" s="164" t="s">
        <v>193</v>
      </c>
      <c r="AB101" s="164" t="s">
        <v>571</v>
      </c>
      <c r="AC101" s="164" t="s">
        <v>3304</v>
      </c>
      <c r="AD101" s="164" t="s">
        <v>3304</v>
      </c>
      <c r="AE101" s="164" t="s">
        <v>709</v>
      </c>
      <c r="AF101" s="164" t="s">
        <v>193</v>
      </c>
      <c r="AG101" s="164" t="s">
        <v>170</v>
      </c>
      <c r="AH101" s="164" t="s">
        <v>709</v>
      </c>
      <c r="AI101" s="164" t="s">
        <v>709</v>
      </c>
      <c r="AJ101" s="164" t="s">
        <v>543</v>
      </c>
      <c r="AK101" s="164" t="s">
        <v>495</v>
      </c>
      <c r="AL101" s="164" t="s">
        <v>109</v>
      </c>
      <c r="AM101" s="164" t="s">
        <v>193</v>
      </c>
      <c r="AN101" s="164" t="s">
        <v>109</v>
      </c>
      <c r="AO101" s="164" t="s">
        <v>193</v>
      </c>
      <c r="AP101" s="164" t="s">
        <v>496</v>
      </c>
      <c r="AQ101" s="166"/>
      <c r="AR101" s="166"/>
      <c r="AS101" s="164" t="s">
        <v>502</v>
      </c>
      <c r="AT101" s="164" t="s">
        <v>193</v>
      </c>
      <c r="AU101" s="164" t="s">
        <v>707</v>
      </c>
      <c r="AV101" s="164">
        <v>0</v>
      </c>
      <c r="AW101" s="164">
        <v>1</v>
      </c>
      <c r="AX101" s="164">
        <v>0</v>
      </c>
      <c r="AY101" s="164" t="s">
        <v>130</v>
      </c>
      <c r="AZ101" s="164" t="s">
        <v>772</v>
      </c>
      <c r="BA101" s="164" t="s">
        <v>112</v>
      </c>
      <c r="BB101" s="164">
        <v>1</v>
      </c>
      <c r="BC101" s="164">
        <v>0</v>
      </c>
      <c r="BD101" s="164">
        <v>0</v>
      </c>
      <c r="BE101" s="164">
        <v>0</v>
      </c>
      <c r="BF101" s="164">
        <v>0</v>
      </c>
      <c r="BG101" s="164">
        <v>0</v>
      </c>
      <c r="BH101" s="164">
        <v>0</v>
      </c>
      <c r="BI101" s="164">
        <v>0</v>
      </c>
      <c r="BJ101" s="164">
        <v>0</v>
      </c>
      <c r="BK101" s="164">
        <v>0</v>
      </c>
      <c r="BL101" s="164" t="s">
        <v>193</v>
      </c>
      <c r="BM101" s="164" t="s">
        <v>128</v>
      </c>
      <c r="BN101" s="164" t="s">
        <v>498</v>
      </c>
      <c r="BO101" s="164" t="s">
        <v>193</v>
      </c>
      <c r="BP101" s="164" t="s">
        <v>193</v>
      </c>
      <c r="BQ101" s="164" t="s">
        <v>193</v>
      </c>
      <c r="BR101" s="164" t="s">
        <v>193</v>
      </c>
      <c r="BS101" s="164" t="s">
        <v>193</v>
      </c>
      <c r="BT101" s="164" t="s">
        <v>193</v>
      </c>
      <c r="BU101" s="164" t="s">
        <v>193</v>
      </c>
      <c r="BV101" s="164" t="s">
        <v>193</v>
      </c>
      <c r="BW101" s="164" t="s">
        <v>193</v>
      </c>
      <c r="BX101" s="164" t="s">
        <v>193</v>
      </c>
      <c r="BY101" s="164" t="s">
        <v>193</v>
      </c>
      <c r="BZ101" s="164" t="s">
        <v>193</v>
      </c>
      <c r="CA101" s="164" t="s">
        <v>193</v>
      </c>
      <c r="CB101" s="164" t="s">
        <v>193</v>
      </c>
      <c r="CC101" s="164" t="s">
        <v>193</v>
      </c>
      <c r="CD101" s="164" t="s">
        <v>193</v>
      </c>
      <c r="CE101" s="164" t="s">
        <v>193</v>
      </c>
      <c r="CF101" s="164" t="s">
        <v>193</v>
      </c>
      <c r="CG101" s="164" t="s">
        <v>193</v>
      </c>
      <c r="CH101" s="164" t="s">
        <v>193</v>
      </c>
      <c r="CI101" s="164" t="s">
        <v>193</v>
      </c>
      <c r="CJ101" s="164" t="s">
        <v>193</v>
      </c>
      <c r="CK101" s="164" t="s">
        <v>193</v>
      </c>
      <c r="CL101" s="164" t="s">
        <v>193</v>
      </c>
      <c r="CM101" s="164" t="s">
        <v>193</v>
      </c>
      <c r="CN101" s="164" t="s">
        <v>193</v>
      </c>
      <c r="CO101" s="164" t="s">
        <v>193</v>
      </c>
      <c r="CP101" s="164" t="s">
        <v>193</v>
      </c>
      <c r="CQ101" s="164" t="s">
        <v>193</v>
      </c>
      <c r="CR101" s="164" t="s">
        <v>193</v>
      </c>
      <c r="CS101" s="164" t="s">
        <v>193</v>
      </c>
      <c r="CT101" s="164" t="s">
        <v>193</v>
      </c>
      <c r="CU101" s="164" t="s">
        <v>193</v>
      </c>
      <c r="CV101" s="164" t="s">
        <v>193</v>
      </c>
      <c r="CW101" s="164" t="s">
        <v>193</v>
      </c>
      <c r="CX101" s="164" t="s">
        <v>193</v>
      </c>
      <c r="CY101" s="164" t="s">
        <v>193</v>
      </c>
      <c r="CZ101" s="164" t="s">
        <v>193</v>
      </c>
      <c r="DA101" s="164" t="s">
        <v>193</v>
      </c>
      <c r="DB101" s="164" t="s">
        <v>193</v>
      </c>
      <c r="DC101" s="164" t="s">
        <v>193</v>
      </c>
      <c r="DD101" s="164" t="s">
        <v>193</v>
      </c>
      <c r="DE101" s="164" t="s">
        <v>193</v>
      </c>
      <c r="DF101" s="164" t="s">
        <v>193</v>
      </c>
      <c r="DG101" s="164" t="s">
        <v>193</v>
      </c>
      <c r="DH101" s="164" t="s">
        <v>193</v>
      </c>
      <c r="DI101" s="164" t="s">
        <v>193</v>
      </c>
      <c r="DJ101" s="164" t="s">
        <v>193</v>
      </c>
      <c r="DK101" s="164" t="s">
        <v>193</v>
      </c>
      <c r="DL101" s="164" t="s">
        <v>193</v>
      </c>
      <c r="DM101" s="164" t="s">
        <v>193</v>
      </c>
      <c r="DN101" s="164" t="s">
        <v>193</v>
      </c>
      <c r="DO101" s="164" t="s">
        <v>193</v>
      </c>
      <c r="DP101" s="164" t="s">
        <v>193</v>
      </c>
      <c r="DQ101" s="164" t="s">
        <v>193</v>
      </c>
      <c r="DR101" s="164" t="s">
        <v>193</v>
      </c>
      <c r="DS101" s="164" t="s">
        <v>193</v>
      </c>
      <c r="DT101" s="164" t="s">
        <v>193</v>
      </c>
      <c r="DU101" s="164" t="s">
        <v>193</v>
      </c>
      <c r="DV101" s="164" t="s">
        <v>193</v>
      </c>
      <c r="DW101" s="164" t="s">
        <v>193</v>
      </c>
      <c r="DX101" s="164" t="s">
        <v>193</v>
      </c>
      <c r="DY101" s="164" t="s">
        <v>193</v>
      </c>
      <c r="DZ101" s="164" t="s">
        <v>193</v>
      </c>
      <c r="EA101" s="164" t="s">
        <v>193</v>
      </c>
      <c r="EB101" s="164" t="s">
        <v>193</v>
      </c>
      <c r="EC101" s="164" t="s">
        <v>193</v>
      </c>
      <c r="ED101" s="164" t="s">
        <v>193</v>
      </c>
      <c r="EE101" s="164" t="s">
        <v>193</v>
      </c>
      <c r="EF101" s="164" t="s">
        <v>193</v>
      </c>
      <c r="EG101" s="164" t="s">
        <v>193</v>
      </c>
      <c r="EH101" s="164" t="s">
        <v>193</v>
      </c>
      <c r="EI101" s="164" t="s">
        <v>193</v>
      </c>
      <c r="EJ101" s="164" t="s">
        <v>3969</v>
      </c>
      <c r="EK101" s="164">
        <v>1</v>
      </c>
      <c r="EL101" s="164">
        <v>1</v>
      </c>
      <c r="EM101" s="164">
        <v>1</v>
      </c>
      <c r="EN101" s="164">
        <v>1</v>
      </c>
      <c r="EO101" s="164">
        <v>1</v>
      </c>
      <c r="EP101" s="164">
        <v>1</v>
      </c>
      <c r="EQ101" s="164">
        <v>1</v>
      </c>
      <c r="ER101" s="164">
        <v>1</v>
      </c>
      <c r="ES101" s="164">
        <v>0</v>
      </c>
      <c r="ET101" s="164" t="s">
        <v>109</v>
      </c>
      <c r="EU101" s="164">
        <v>20</v>
      </c>
      <c r="EV101" s="164">
        <v>20</v>
      </c>
      <c r="EW101" s="164" t="s">
        <v>193</v>
      </c>
      <c r="EX101" s="164" t="s">
        <v>193</v>
      </c>
      <c r="EY101" s="164" t="s">
        <v>193</v>
      </c>
      <c r="EZ101" s="164">
        <v>20</v>
      </c>
      <c r="FA101" s="164" t="s">
        <v>109</v>
      </c>
      <c r="FB101" s="164">
        <v>20</v>
      </c>
      <c r="FC101" s="164" t="s">
        <v>109</v>
      </c>
      <c r="FD101" s="164">
        <v>25</v>
      </c>
      <c r="FE101" s="164" t="s">
        <v>109</v>
      </c>
      <c r="FF101" s="164" t="s">
        <v>114</v>
      </c>
      <c r="FG101" s="164" t="s">
        <v>193</v>
      </c>
      <c r="FH101" s="164" t="s">
        <v>193</v>
      </c>
      <c r="FI101" s="164" t="s">
        <v>121</v>
      </c>
      <c r="FJ101" s="164" t="s">
        <v>122</v>
      </c>
      <c r="FK101" s="164" t="s">
        <v>515</v>
      </c>
      <c r="FL101" s="164">
        <v>500</v>
      </c>
      <c r="FM101" s="164">
        <v>150</v>
      </c>
      <c r="FN101" s="164">
        <v>300</v>
      </c>
      <c r="FO101" s="164">
        <v>300</v>
      </c>
      <c r="FP101" s="164" t="s">
        <v>109</v>
      </c>
      <c r="FQ101" s="164" t="s">
        <v>109</v>
      </c>
      <c r="FR101" s="164">
        <v>25</v>
      </c>
      <c r="FS101" s="164" t="s">
        <v>193</v>
      </c>
      <c r="FT101" s="164" t="s">
        <v>193</v>
      </c>
      <c r="FU101" s="164">
        <v>25</v>
      </c>
      <c r="FV101" s="164" t="s">
        <v>114</v>
      </c>
      <c r="FW101" s="164" t="s">
        <v>109</v>
      </c>
      <c r="FX101" s="164">
        <v>75</v>
      </c>
      <c r="FY101" s="164" t="s">
        <v>193</v>
      </c>
      <c r="FZ101" s="164" t="s">
        <v>193</v>
      </c>
      <c r="GA101" s="164">
        <v>75</v>
      </c>
      <c r="GB101" s="164" t="s">
        <v>109</v>
      </c>
      <c r="GC101" s="164" t="s">
        <v>109</v>
      </c>
      <c r="GD101" s="164">
        <v>75</v>
      </c>
      <c r="GE101" s="164" t="s">
        <v>193</v>
      </c>
      <c r="GF101" s="164" t="s">
        <v>193</v>
      </c>
      <c r="GG101" s="164" t="s">
        <v>193</v>
      </c>
      <c r="GH101" s="164">
        <v>75</v>
      </c>
      <c r="GI101" s="164" t="s">
        <v>132</v>
      </c>
      <c r="GJ101" s="164" t="s">
        <v>109</v>
      </c>
      <c r="GK101" s="164" t="s">
        <v>193</v>
      </c>
      <c r="GL101" s="164">
        <v>5</v>
      </c>
      <c r="GM101" s="164" t="s">
        <v>193</v>
      </c>
      <c r="GN101" s="164" t="s">
        <v>193</v>
      </c>
      <c r="GO101" s="164" t="s">
        <v>193</v>
      </c>
      <c r="GP101" s="164" t="s">
        <v>193</v>
      </c>
      <c r="GQ101" s="164" t="s">
        <v>193</v>
      </c>
      <c r="GR101" s="164" t="s">
        <v>193</v>
      </c>
      <c r="GS101" s="164" t="s">
        <v>109</v>
      </c>
      <c r="GT101" s="164" t="s">
        <v>156</v>
      </c>
      <c r="GU101" s="164">
        <v>5</v>
      </c>
      <c r="GV101" s="164" t="s">
        <v>114</v>
      </c>
      <c r="GW101" s="164" t="s">
        <v>193</v>
      </c>
      <c r="GX101" s="164" t="s">
        <v>193</v>
      </c>
      <c r="GY101" s="164" t="s">
        <v>193</v>
      </c>
      <c r="GZ101" s="164" t="s">
        <v>193</v>
      </c>
      <c r="HA101" s="164" t="s">
        <v>193</v>
      </c>
      <c r="HB101" s="164" t="s">
        <v>193</v>
      </c>
      <c r="HC101" s="164" t="s">
        <v>193</v>
      </c>
      <c r="HD101" s="164" t="s">
        <v>193</v>
      </c>
      <c r="HE101" s="164" t="s">
        <v>193</v>
      </c>
      <c r="HF101" s="164" t="s">
        <v>193</v>
      </c>
      <c r="HG101" s="164" t="s">
        <v>193</v>
      </c>
      <c r="HH101" s="164" t="s">
        <v>193</v>
      </c>
      <c r="HI101" s="164" t="s">
        <v>193</v>
      </c>
      <c r="HJ101" s="164" t="s">
        <v>193</v>
      </c>
      <c r="HK101" s="164" t="s">
        <v>193</v>
      </c>
      <c r="HL101" s="164" t="s">
        <v>193</v>
      </c>
      <c r="HM101" s="164" t="s">
        <v>193</v>
      </c>
      <c r="HN101" s="164" t="s">
        <v>193</v>
      </c>
      <c r="HO101" s="164" t="s">
        <v>193</v>
      </c>
      <c r="HP101" s="164" t="s">
        <v>193</v>
      </c>
      <c r="HQ101" s="164" t="s">
        <v>193</v>
      </c>
      <c r="HR101" s="164" t="s">
        <v>193</v>
      </c>
      <c r="HS101" s="164" t="s">
        <v>193</v>
      </c>
      <c r="HT101" s="164" t="s">
        <v>193</v>
      </c>
      <c r="HU101" s="164" t="s">
        <v>193</v>
      </c>
      <c r="HV101" s="164" t="s">
        <v>114</v>
      </c>
      <c r="HW101" s="164" t="s">
        <v>114</v>
      </c>
      <c r="HX101" s="164" t="s">
        <v>109</v>
      </c>
      <c r="HY101" s="164" t="s">
        <v>123</v>
      </c>
      <c r="HZ101" s="164" t="s">
        <v>793</v>
      </c>
      <c r="IA101" s="164" t="s">
        <v>124</v>
      </c>
      <c r="IB101" s="164" t="s">
        <v>793</v>
      </c>
      <c r="IC101" s="164" t="s">
        <v>193</v>
      </c>
      <c r="ID101" s="164" t="s">
        <v>193</v>
      </c>
      <c r="IE101" s="164" t="s">
        <v>193</v>
      </c>
      <c r="IF101" s="164" t="s">
        <v>193</v>
      </c>
      <c r="IG101" s="164" t="s">
        <v>193</v>
      </c>
      <c r="IH101" s="164" t="s">
        <v>193</v>
      </c>
      <c r="II101" s="164" t="s">
        <v>193</v>
      </c>
      <c r="IJ101" s="164" t="s">
        <v>193</v>
      </c>
      <c r="IK101" s="164" t="s">
        <v>193</v>
      </c>
      <c r="IL101" s="164" t="s">
        <v>193</v>
      </c>
      <c r="IM101" s="164" t="s">
        <v>193</v>
      </c>
      <c r="IN101" s="164" t="s">
        <v>193</v>
      </c>
      <c r="IO101" s="164" t="s">
        <v>193</v>
      </c>
      <c r="IP101" s="164" t="s">
        <v>193</v>
      </c>
      <c r="IQ101" s="164" t="s">
        <v>193</v>
      </c>
      <c r="IR101" s="164" t="s">
        <v>193</v>
      </c>
      <c r="IS101" s="164" t="s">
        <v>193</v>
      </c>
      <c r="IT101" s="164" t="s">
        <v>193</v>
      </c>
      <c r="IU101" s="164" t="s">
        <v>193</v>
      </c>
      <c r="IV101" s="164" t="s">
        <v>193</v>
      </c>
      <c r="IW101" s="164" t="s">
        <v>193</v>
      </c>
      <c r="IX101" s="164" t="s">
        <v>193</v>
      </c>
      <c r="IY101" s="164" t="s">
        <v>193</v>
      </c>
      <c r="IZ101" s="164" t="s">
        <v>193</v>
      </c>
      <c r="JA101" s="164" t="s">
        <v>193</v>
      </c>
      <c r="JB101" s="164" t="s">
        <v>193</v>
      </c>
      <c r="JC101" s="164" t="s">
        <v>193</v>
      </c>
      <c r="JD101" s="164" t="s">
        <v>193</v>
      </c>
      <c r="JE101" s="164" t="s">
        <v>193</v>
      </c>
      <c r="JF101" s="164" t="s">
        <v>193</v>
      </c>
      <c r="JG101" s="164" t="s">
        <v>193</v>
      </c>
      <c r="JH101" s="164" t="s">
        <v>193</v>
      </c>
      <c r="JI101" s="164" t="s">
        <v>193</v>
      </c>
      <c r="JJ101" s="164" t="s">
        <v>193</v>
      </c>
      <c r="JK101" s="164" t="s">
        <v>193</v>
      </c>
      <c r="JL101" s="164" t="s">
        <v>193</v>
      </c>
      <c r="JM101" s="164" t="s">
        <v>193</v>
      </c>
      <c r="JN101" s="164" t="s">
        <v>193</v>
      </c>
      <c r="JO101" s="164" t="s">
        <v>193</v>
      </c>
      <c r="JP101" s="164" t="s">
        <v>193</v>
      </c>
      <c r="JQ101" s="164" t="s">
        <v>193</v>
      </c>
      <c r="JR101" s="166"/>
      <c r="JS101" s="166"/>
      <c r="JT101" s="166"/>
      <c r="JU101" s="166"/>
      <c r="JV101" s="166"/>
      <c r="JW101" s="164" t="s">
        <v>193</v>
      </c>
      <c r="JX101" s="164" t="s">
        <v>193</v>
      </c>
      <c r="JY101" s="164">
        <v>188105077</v>
      </c>
      <c r="JZ101" s="164" t="s">
        <v>3970</v>
      </c>
      <c r="KA101" s="164" t="s">
        <v>3971</v>
      </c>
      <c r="KB101" s="164" t="s">
        <v>193</v>
      </c>
      <c r="KC101" s="164" t="s">
        <v>705</v>
      </c>
      <c r="KD101" s="164" t="s">
        <v>706</v>
      </c>
      <c r="KE101" s="164" t="s">
        <v>621</v>
      </c>
      <c r="KF101" s="164" t="s">
        <v>193</v>
      </c>
      <c r="KG101" s="164">
        <v>100</v>
      </c>
    </row>
    <row r="102" spans="1:293" x14ac:dyDescent="0.25">
      <c r="A102" s="164" t="s">
        <v>3972</v>
      </c>
      <c r="B102" s="164" t="s">
        <v>3973</v>
      </c>
      <c r="C102" s="164" t="s">
        <v>3548</v>
      </c>
      <c r="D102" s="164" t="s">
        <v>193</v>
      </c>
      <c r="E102" s="166"/>
      <c r="F102" s="164" t="s">
        <v>193</v>
      </c>
      <c r="G102" s="164" t="s">
        <v>193</v>
      </c>
      <c r="H102" s="164" t="s">
        <v>3548</v>
      </c>
      <c r="I102" s="164" t="s">
        <v>161</v>
      </c>
      <c r="J102" s="164" t="s">
        <v>193</v>
      </c>
      <c r="K102" s="164" t="s">
        <v>162</v>
      </c>
      <c r="L102" s="164" t="s">
        <v>161</v>
      </c>
      <c r="M102" s="164" t="s">
        <v>161</v>
      </c>
      <c r="N102" s="164" t="s">
        <v>107</v>
      </c>
      <c r="O102" s="164" t="s">
        <v>3911</v>
      </c>
      <c r="P102" s="164" t="s">
        <v>108</v>
      </c>
      <c r="Q102" s="164" t="s">
        <v>524</v>
      </c>
      <c r="R102" s="164" t="s">
        <v>3911</v>
      </c>
      <c r="S102" s="164" t="s">
        <v>117</v>
      </c>
      <c r="T102" s="164" t="s">
        <v>119</v>
      </c>
      <c r="U102" s="164" t="s">
        <v>169</v>
      </c>
      <c r="V102" s="164" t="s">
        <v>119</v>
      </c>
      <c r="W102" s="164" t="s">
        <v>233</v>
      </c>
      <c r="X102" s="164" t="s">
        <v>232</v>
      </c>
      <c r="Y102" s="164" t="s">
        <v>233</v>
      </c>
      <c r="Z102" s="164" t="s">
        <v>3304</v>
      </c>
      <c r="AA102" s="164" t="s">
        <v>193</v>
      </c>
      <c r="AB102" s="164" t="s">
        <v>571</v>
      </c>
      <c r="AC102" s="164" t="s">
        <v>3304</v>
      </c>
      <c r="AD102" s="164" t="s">
        <v>3304</v>
      </c>
      <c r="AE102" s="164" t="s">
        <v>709</v>
      </c>
      <c r="AF102" s="164" t="s">
        <v>193</v>
      </c>
      <c r="AG102" s="164" t="s">
        <v>170</v>
      </c>
      <c r="AH102" s="164" t="s">
        <v>709</v>
      </c>
      <c r="AI102" s="164" t="s">
        <v>709</v>
      </c>
      <c r="AJ102" s="164" t="s">
        <v>543</v>
      </c>
      <c r="AK102" s="164" t="s">
        <v>495</v>
      </c>
      <c r="AL102" s="164" t="s">
        <v>109</v>
      </c>
      <c r="AM102" s="164" t="s">
        <v>193</v>
      </c>
      <c r="AN102" s="164" t="s">
        <v>109</v>
      </c>
      <c r="AO102" s="164" t="s">
        <v>193</v>
      </c>
      <c r="AP102" s="164" t="s">
        <v>496</v>
      </c>
      <c r="AQ102" s="166"/>
      <c r="AR102" s="166"/>
      <c r="AS102" s="164" t="s">
        <v>502</v>
      </c>
      <c r="AT102" s="164" t="s">
        <v>193</v>
      </c>
      <c r="AU102" s="164" t="s">
        <v>707</v>
      </c>
      <c r="AV102" s="164">
        <v>0</v>
      </c>
      <c r="AW102" s="164">
        <v>1</v>
      </c>
      <c r="AX102" s="164">
        <v>0</v>
      </c>
      <c r="AY102" s="164" t="s">
        <v>130</v>
      </c>
      <c r="AZ102" s="164" t="s">
        <v>772</v>
      </c>
      <c r="BA102" s="164" t="s">
        <v>112</v>
      </c>
      <c r="BB102" s="164">
        <v>1</v>
      </c>
      <c r="BC102" s="164">
        <v>0</v>
      </c>
      <c r="BD102" s="164">
        <v>0</v>
      </c>
      <c r="BE102" s="164">
        <v>0</v>
      </c>
      <c r="BF102" s="164">
        <v>0</v>
      </c>
      <c r="BG102" s="164">
        <v>0</v>
      </c>
      <c r="BH102" s="164">
        <v>0</v>
      </c>
      <c r="BI102" s="164">
        <v>0</v>
      </c>
      <c r="BJ102" s="164">
        <v>0</v>
      </c>
      <c r="BK102" s="164">
        <v>0</v>
      </c>
      <c r="BL102" s="164" t="s">
        <v>193</v>
      </c>
      <c r="BM102" s="164" t="s">
        <v>113</v>
      </c>
      <c r="BN102" s="164" t="s">
        <v>507</v>
      </c>
      <c r="BO102" s="164" t="s">
        <v>193</v>
      </c>
      <c r="BP102" s="164" t="s">
        <v>193</v>
      </c>
      <c r="BQ102" s="164" t="s">
        <v>193</v>
      </c>
      <c r="BR102" s="164" t="s">
        <v>193</v>
      </c>
      <c r="BS102" s="164" t="s">
        <v>193</v>
      </c>
      <c r="BT102" s="164" t="s">
        <v>193</v>
      </c>
      <c r="BU102" s="164" t="s">
        <v>193</v>
      </c>
      <c r="BV102" s="164" t="s">
        <v>193</v>
      </c>
      <c r="BW102" s="164" t="s">
        <v>193</v>
      </c>
      <c r="BX102" s="164" t="s">
        <v>193</v>
      </c>
      <c r="BY102" s="164" t="s">
        <v>193</v>
      </c>
      <c r="BZ102" s="164" t="s">
        <v>193</v>
      </c>
      <c r="CA102" s="164" t="s">
        <v>193</v>
      </c>
      <c r="CB102" s="164" t="s">
        <v>193</v>
      </c>
      <c r="CC102" s="164" t="s">
        <v>193</v>
      </c>
      <c r="CD102" s="164" t="s">
        <v>193</v>
      </c>
      <c r="CE102" s="164" t="s">
        <v>193</v>
      </c>
      <c r="CF102" s="164" t="s">
        <v>193</v>
      </c>
      <c r="CG102" s="164" t="s">
        <v>193</v>
      </c>
      <c r="CH102" s="164" t="s">
        <v>193</v>
      </c>
      <c r="CI102" s="164" t="s">
        <v>193</v>
      </c>
      <c r="CJ102" s="164" t="s">
        <v>193</v>
      </c>
      <c r="CK102" s="164" t="s">
        <v>193</v>
      </c>
      <c r="CL102" s="164" t="s">
        <v>193</v>
      </c>
      <c r="CM102" s="164" t="s">
        <v>193</v>
      </c>
      <c r="CN102" s="164" t="s">
        <v>193</v>
      </c>
      <c r="CO102" s="164" t="s">
        <v>193</v>
      </c>
      <c r="CP102" s="164" t="s">
        <v>193</v>
      </c>
      <c r="CQ102" s="164" t="s">
        <v>193</v>
      </c>
      <c r="CR102" s="164" t="s">
        <v>193</v>
      </c>
      <c r="CS102" s="164" t="s">
        <v>193</v>
      </c>
      <c r="CT102" s="164" t="s">
        <v>193</v>
      </c>
      <c r="CU102" s="164" t="s">
        <v>193</v>
      </c>
      <c r="CV102" s="164" t="s">
        <v>193</v>
      </c>
      <c r="CW102" s="164" t="s">
        <v>193</v>
      </c>
      <c r="CX102" s="164" t="s">
        <v>193</v>
      </c>
      <c r="CY102" s="164" t="s">
        <v>193</v>
      </c>
      <c r="CZ102" s="164" t="s">
        <v>193</v>
      </c>
      <c r="DA102" s="164" t="s">
        <v>193</v>
      </c>
      <c r="DB102" s="164" t="s">
        <v>193</v>
      </c>
      <c r="DC102" s="164" t="s">
        <v>193</v>
      </c>
      <c r="DD102" s="164" t="s">
        <v>193</v>
      </c>
      <c r="DE102" s="164" t="s">
        <v>193</v>
      </c>
      <c r="DF102" s="164" t="s">
        <v>193</v>
      </c>
      <c r="DG102" s="164" t="s">
        <v>193</v>
      </c>
      <c r="DH102" s="164" t="s">
        <v>193</v>
      </c>
      <c r="DI102" s="164" t="s">
        <v>193</v>
      </c>
      <c r="DJ102" s="164" t="s">
        <v>193</v>
      </c>
      <c r="DK102" s="164" t="s">
        <v>193</v>
      </c>
      <c r="DL102" s="164" t="s">
        <v>193</v>
      </c>
      <c r="DM102" s="164" t="s">
        <v>193</v>
      </c>
      <c r="DN102" s="164" t="s">
        <v>193</v>
      </c>
      <c r="DO102" s="164" t="s">
        <v>193</v>
      </c>
      <c r="DP102" s="164" t="s">
        <v>193</v>
      </c>
      <c r="DQ102" s="164" t="s">
        <v>193</v>
      </c>
      <c r="DR102" s="164" t="s">
        <v>193</v>
      </c>
      <c r="DS102" s="164" t="s">
        <v>193</v>
      </c>
      <c r="DT102" s="164" t="s">
        <v>193</v>
      </c>
      <c r="DU102" s="164" t="s">
        <v>193</v>
      </c>
      <c r="DV102" s="164" t="s">
        <v>193</v>
      </c>
      <c r="DW102" s="164" t="s">
        <v>193</v>
      </c>
      <c r="DX102" s="164" t="s">
        <v>193</v>
      </c>
      <c r="DY102" s="164" t="s">
        <v>193</v>
      </c>
      <c r="DZ102" s="164" t="s">
        <v>193</v>
      </c>
      <c r="EA102" s="164" t="s">
        <v>193</v>
      </c>
      <c r="EB102" s="164" t="s">
        <v>193</v>
      </c>
      <c r="EC102" s="164" t="s">
        <v>193</v>
      </c>
      <c r="ED102" s="164" t="s">
        <v>193</v>
      </c>
      <c r="EE102" s="164" t="s">
        <v>193</v>
      </c>
      <c r="EF102" s="164" t="s">
        <v>193</v>
      </c>
      <c r="EG102" s="164" t="s">
        <v>193</v>
      </c>
      <c r="EH102" s="164" t="s">
        <v>193</v>
      </c>
      <c r="EI102" s="164" t="s">
        <v>193</v>
      </c>
      <c r="EJ102" s="164" t="s">
        <v>719</v>
      </c>
      <c r="EK102" s="164">
        <v>1</v>
      </c>
      <c r="EL102" s="164">
        <v>1</v>
      </c>
      <c r="EM102" s="164">
        <v>1</v>
      </c>
      <c r="EN102" s="164">
        <v>1</v>
      </c>
      <c r="EO102" s="164">
        <v>1</v>
      </c>
      <c r="EP102" s="164">
        <v>0</v>
      </c>
      <c r="EQ102" s="164">
        <v>1</v>
      </c>
      <c r="ER102" s="164">
        <v>1</v>
      </c>
      <c r="ES102" s="164">
        <v>0</v>
      </c>
      <c r="ET102" s="164" t="s">
        <v>109</v>
      </c>
      <c r="EU102" s="164">
        <v>25</v>
      </c>
      <c r="EV102" s="164">
        <v>25</v>
      </c>
      <c r="EW102" s="164" t="s">
        <v>193</v>
      </c>
      <c r="EX102" s="164" t="s">
        <v>193</v>
      </c>
      <c r="EY102" s="164" t="s">
        <v>193</v>
      </c>
      <c r="EZ102" s="164">
        <v>25</v>
      </c>
      <c r="FA102" s="164" t="s">
        <v>109</v>
      </c>
      <c r="FB102" s="164">
        <v>25</v>
      </c>
      <c r="FC102" s="164" t="s">
        <v>109</v>
      </c>
      <c r="FD102" s="164">
        <v>20</v>
      </c>
      <c r="FE102" s="164" t="s">
        <v>114</v>
      </c>
      <c r="FF102" s="164" t="s">
        <v>193</v>
      </c>
      <c r="FG102" s="164" t="s">
        <v>193</v>
      </c>
      <c r="FH102" s="164" t="s">
        <v>193</v>
      </c>
      <c r="FI102" s="164" t="s">
        <v>193</v>
      </c>
      <c r="FJ102" s="164" t="s">
        <v>193</v>
      </c>
      <c r="FK102" s="164" t="s">
        <v>193</v>
      </c>
      <c r="FL102" s="164" t="s">
        <v>193</v>
      </c>
      <c r="FM102" s="164" t="s">
        <v>193</v>
      </c>
      <c r="FN102" s="164" t="s">
        <v>193</v>
      </c>
      <c r="FO102" s="164" t="s">
        <v>193</v>
      </c>
      <c r="FP102" s="164" t="s">
        <v>193</v>
      </c>
      <c r="FQ102" s="164" t="s">
        <v>109</v>
      </c>
      <c r="FR102" s="164">
        <v>20</v>
      </c>
      <c r="FS102" s="164" t="s">
        <v>193</v>
      </c>
      <c r="FT102" s="164" t="s">
        <v>193</v>
      </c>
      <c r="FU102" s="164">
        <v>20</v>
      </c>
      <c r="FV102" s="164" t="s">
        <v>114</v>
      </c>
      <c r="FW102" s="164" t="s">
        <v>109</v>
      </c>
      <c r="FX102" s="164">
        <v>75</v>
      </c>
      <c r="FY102" s="164" t="s">
        <v>193</v>
      </c>
      <c r="FZ102" s="164" t="s">
        <v>193</v>
      </c>
      <c r="GA102" s="164">
        <v>75</v>
      </c>
      <c r="GB102" s="164" t="s">
        <v>109</v>
      </c>
      <c r="GC102" s="164" t="s">
        <v>109</v>
      </c>
      <c r="GD102" s="164">
        <v>75</v>
      </c>
      <c r="GE102" s="164" t="s">
        <v>193</v>
      </c>
      <c r="GF102" s="164" t="s">
        <v>193</v>
      </c>
      <c r="GG102" s="164" t="s">
        <v>193</v>
      </c>
      <c r="GH102" s="164">
        <v>75</v>
      </c>
      <c r="GI102" s="164" t="s">
        <v>114</v>
      </c>
      <c r="GJ102" s="164" t="s">
        <v>109</v>
      </c>
      <c r="GK102" s="164" t="s">
        <v>193</v>
      </c>
      <c r="GL102" s="164">
        <v>5</v>
      </c>
      <c r="GM102" s="164" t="s">
        <v>193</v>
      </c>
      <c r="GN102" s="164" t="s">
        <v>193</v>
      </c>
      <c r="GO102" s="164" t="s">
        <v>193</v>
      </c>
      <c r="GP102" s="164" t="s">
        <v>193</v>
      </c>
      <c r="GQ102" s="164" t="s">
        <v>193</v>
      </c>
      <c r="GR102" s="164" t="s">
        <v>193</v>
      </c>
      <c r="GS102" s="164" t="s">
        <v>109</v>
      </c>
      <c r="GT102" s="164" t="s">
        <v>156</v>
      </c>
      <c r="GU102" s="164">
        <v>5</v>
      </c>
      <c r="GV102" s="164" t="s">
        <v>114</v>
      </c>
      <c r="GW102" s="164" t="s">
        <v>193</v>
      </c>
      <c r="GX102" s="164" t="s">
        <v>193</v>
      </c>
      <c r="GY102" s="164" t="s">
        <v>193</v>
      </c>
      <c r="GZ102" s="164" t="s">
        <v>193</v>
      </c>
      <c r="HA102" s="164" t="s">
        <v>193</v>
      </c>
      <c r="HB102" s="164" t="s">
        <v>193</v>
      </c>
      <c r="HC102" s="164" t="s">
        <v>193</v>
      </c>
      <c r="HD102" s="164" t="s">
        <v>193</v>
      </c>
      <c r="HE102" s="164" t="s">
        <v>193</v>
      </c>
      <c r="HF102" s="164" t="s">
        <v>193</v>
      </c>
      <c r="HG102" s="164" t="s">
        <v>193</v>
      </c>
      <c r="HH102" s="164" t="s">
        <v>193</v>
      </c>
      <c r="HI102" s="164" t="s">
        <v>193</v>
      </c>
      <c r="HJ102" s="164" t="s">
        <v>193</v>
      </c>
      <c r="HK102" s="164" t="s">
        <v>193</v>
      </c>
      <c r="HL102" s="164" t="s">
        <v>193</v>
      </c>
      <c r="HM102" s="164" t="s">
        <v>193</v>
      </c>
      <c r="HN102" s="164" t="s">
        <v>193</v>
      </c>
      <c r="HO102" s="164" t="s">
        <v>193</v>
      </c>
      <c r="HP102" s="164" t="s">
        <v>193</v>
      </c>
      <c r="HQ102" s="164" t="s">
        <v>193</v>
      </c>
      <c r="HR102" s="164" t="s">
        <v>193</v>
      </c>
      <c r="HS102" s="164" t="s">
        <v>193</v>
      </c>
      <c r="HT102" s="164" t="s">
        <v>193</v>
      </c>
      <c r="HU102" s="164" t="s">
        <v>193</v>
      </c>
      <c r="HV102" s="164" t="s">
        <v>114</v>
      </c>
      <c r="HW102" s="164" t="s">
        <v>114</v>
      </c>
      <c r="HX102" s="164" t="s">
        <v>109</v>
      </c>
      <c r="HY102" s="164" t="s">
        <v>123</v>
      </c>
      <c r="HZ102" s="164" t="s">
        <v>793</v>
      </c>
      <c r="IA102" s="164" t="s">
        <v>124</v>
      </c>
      <c r="IB102" s="164" t="s">
        <v>793</v>
      </c>
      <c r="IC102" s="164" t="s">
        <v>193</v>
      </c>
      <c r="ID102" s="164" t="s">
        <v>193</v>
      </c>
      <c r="IE102" s="164" t="s">
        <v>193</v>
      </c>
      <c r="IF102" s="164" t="s">
        <v>193</v>
      </c>
      <c r="IG102" s="164" t="s">
        <v>193</v>
      </c>
      <c r="IH102" s="164" t="s">
        <v>193</v>
      </c>
      <c r="II102" s="164" t="s">
        <v>193</v>
      </c>
      <c r="IJ102" s="164" t="s">
        <v>193</v>
      </c>
      <c r="IK102" s="164" t="s">
        <v>193</v>
      </c>
      <c r="IL102" s="164" t="s">
        <v>193</v>
      </c>
      <c r="IM102" s="164" t="s">
        <v>193</v>
      </c>
      <c r="IN102" s="164" t="s">
        <v>193</v>
      </c>
      <c r="IO102" s="164" t="s">
        <v>193</v>
      </c>
      <c r="IP102" s="164" t="s">
        <v>193</v>
      </c>
      <c r="IQ102" s="164" t="s">
        <v>193</v>
      </c>
      <c r="IR102" s="164" t="s">
        <v>193</v>
      </c>
      <c r="IS102" s="164" t="s">
        <v>193</v>
      </c>
      <c r="IT102" s="164" t="s">
        <v>193</v>
      </c>
      <c r="IU102" s="164" t="s">
        <v>193</v>
      </c>
      <c r="IV102" s="164" t="s">
        <v>193</v>
      </c>
      <c r="IW102" s="164" t="s">
        <v>193</v>
      </c>
      <c r="IX102" s="164" t="s">
        <v>193</v>
      </c>
      <c r="IY102" s="164" t="s">
        <v>193</v>
      </c>
      <c r="IZ102" s="164" t="s">
        <v>193</v>
      </c>
      <c r="JA102" s="164" t="s">
        <v>193</v>
      </c>
      <c r="JB102" s="164" t="s">
        <v>193</v>
      </c>
      <c r="JC102" s="164" t="s">
        <v>193</v>
      </c>
      <c r="JD102" s="164" t="s">
        <v>193</v>
      </c>
      <c r="JE102" s="164" t="s">
        <v>193</v>
      </c>
      <c r="JF102" s="164" t="s">
        <v>193</v>
      </c>
      <c r="JG102" s="164" t="s">
        <v>193</v>
      </c>
      <c r="JH102" s="164" t="s">
        <v>193</v>
      </c>
      <c r="JI102" s="164" t="s">
        <v>193</v>
      </c>
      <c r="JJ102" s="164" t="s">
        <v>193</v>
      </c>
      <c r="JK102" s="164" t="s">
        <v>193</v>
      </c>
      <c r="JL102" s="164" t="s">
        <v>193</v>
      </c>
      <c r="JM102" s="164" t="s">
        <v>193</v>
      </c>
      <c r="JN102" s="164" t="s">
        <v>193</v>
      </c>
      <c r="JO102" s="164" t="s">
        <v>193</v>
      </c>
      <c r="JP102" s="164" t="s">
        <v>193</v>
      </c>
      <c r="JQ102" s="164" t="s">
        <v>193</v>
      </c>
      <c r="JR102" s="166"/>
      <c r="JS102" s="166"/>
      <c r="JT102" s="166"/>
      <c r="JU102" s="166"/>
      <c r="JV102" s="166"/>
      <c r="JW102" s="164" t="s">
        <v>193</v>
      </c>
      <c r="JX102" s="164" t="s">
        <v>193</v>
      </c>
      <c r="JY102" s="164">
        <v>188105082</v>
      </c>
      <c r="JZ102" s="164" t="s">
        <v>3974</v>
      </c>
      <c r="KA102" s="164" t="s">
        <v>3975</v>
      </c>
      <c r="KB102" s="164" t="s">
        <v>193</v>
      </c>
      <c r="KC102" s="164" t="s">
        <v>705</v>
      </c>
      <c r="KD102" s="164" t="s">
        <v>706</v>
      </c>
      <c r="KE102" s="164" t="s">
        <v>621</v>
      </c>
      <c r="KF102" s="164" t="s">
        <v>193</v>
      </c>
      <c r="KG102" s="164">
        <v>101</v>
      </c>
    </row>
    <row r="103" spans="1:293" x14ac:dyDescent="0.25">
      <c r="A103" s="164" t="s">
        <v>3976</v>
      </c>
      <c r="B103" s="164" t="s">
        <v>3977</v>
      </c>
      <c r="C103" s="164" t="s">
        <v>3548</v>
      </c>
      <c r="D103" s="164" t="s">
        <v>193</v>
      </c>
      <c r="E103" s="166"/>
      <c r="F103" s="164" t="s">
        <v>193</v>
      </c>
      <c r="G103" s="164">
        <v>0</v>
      </c>
      <c r="H103" s="164" t="s">
        <v>3548</v>
      </c>
      <c r="I103" s="164" t="s">
        <v>161</v>
      </c>
      <c r="J103" s="164" t="s">
        <v>193</v>
      </c>
      <c r="K103" s="164" t="s">
        <v>162</v>
      </c>
      <c r="L103" s="164" t="s">
        <v>161</v>
      </c>
      <c r="M103" s="164" t="s">
        <v>161</v>
      </c>
      <c r="N103" s="164" t="s">
        <v>107</v>
      </c>
      <c r="O103" s="164" t="s">
        <v>3943</v>
      </c>
      <c r="P103" s="164" t="s">
        <v>108</v>
      </c>
      <c r="Q103" s="164" t="s">
        <v>524</v>
      </c>
      <c r="R103" s="164" t="s">
        <v>3943</v>
      </c>
      <c r="S103" s="164" t="s">
        <v>117</v>
      </c>
      <c r="T103" s="164" t="s">
        <v>119</v>
      </c>
      <c r="U103" s="164" t="s">
        <v>169</v>
      </c>
      <c r="V103" s="164" t="s">
        <v>119</v>
      </c>
      <c r="W103" s="164" t="s">
        <v>233</v>
      </c>
      <c r="X103" s="164" t="s">
        <v>232</v>
      </c>
      <c r="Y103" s="164" t="s">
        <v>233</v>
      </c>
      <c r="Z103" s="164" t="s">
        <v>3304</v>
      </c>
      <c r="AA103" s="164" t="s">
        <v>193</v>
      </c>
      <c r="AB103" s="164" t="s">
        <v>571</v>
      </c>
      <c r="AC103" s="164" t="s">
        <v>3304</v>
      </c>
      <c r="AD103" s="164" t="s">
        <v>3304</v>
      </c>
      <c r="AE103" s="164" t="s">
        <v>709</v>
      </c>
      <c r="AF103" s="164" t="s">
        <v>193</v>
      </c>
      <c r="AG103" s="164" t="s">
        <v>170</v>
      </c>
      <c r="AH103" s="164" t="s">
        <v>709</v>
      </c>
      <c r="AI103" s="164" t="s">
        <v>709</v>
      </c>
      <c r="AJ103" s="164" t="s">
        <v>543</v>
      </c>
      <c r="AK103" s="164" t="s">
        <v>511</v>
      </c>
      <c r="AL103" s="164" t="s">
        <v>109</v>
      </c>
      <c r="AM103" s="164" t="s">
        <v>193</v>
      </c>
      <c r="AN103" s="164" t="s">
        <v>109</v>
      </c>
      <c r="AO103" s="164" t="s">
        <v>193</v>
      </c>
      <c r="AP103" s="164" t="s">
        <v>496</v>
      </c>
      <c r="AQ103" s="166"/>
      <c r="AR103" s="166"/>
      <c r="AS103" s="164" t="s">
        <v>193</v>
      </c>
      <c r="AT103" s="164" t="s">
        <v>193</v>
      </c>
      <c r="AU103" s="164" t="s">
        <v>193</v>
      </c>
      <c r="AV103" s="164" t="s">
        <v>193</v>
      </c>
      <c r="AW103" s="164" t="s">
        <v>193</v>
      </c>
      <c r="AX103" s="164" t="s">
        <v>193</v>
      </c>
      <c r="AY103" s="164" t="s">
        <v>193</v>
      </c>
      <c r="AZ103" s="164" t="s">
        <v>193</v>
      </c>
      <c r="BA103" s="164" t="s">
        <v>193</v>
      </c>
      <c r="BB103" s="164" t="s">
        <v>193</v>
      </c>
      <c r="BC103" s="164" t="s">
        <v>193</v>
      </c>
      <c r="BD103" s="164" t="s">
        <v>193</v>
      </c>
      <c r="BE103" s="164" t="s">
        <v>193</v>
      </c>
      <c r="BF103" s="164" t="s">
        <v>193</v>
      </c>
      <c r="BG103" s="164" t="s">
        <v>193</v>
      </c>
      <c r="BH103" s="164" t="s">
        <v>193</v>
      </c>
      <c r="BI103" s="164" t="s">
        <v>193</v>
      </c>
      <c r="BJ103" s="164" t="s">
        <v>193</v>
      </c>
      <c r="BK103" s="164" t="s">
        <v>193</v>
      </c>
      <c r="BL103" s="164" t="s">
        <v>193</v>
      </c>
      <c r="BM103" s="164" t="s">
        <v>193</v>
      </c>
      <c r="BN103" s="164" t="s">
        <v>193</v>
      </c>
      <c r="BO103" s="164" t="s">
        <v>193</v>
      </c>
      <c r="BP103" s="164" t="s">
        <v>193</v>
      </c>
      <c r="BQ103" s="164" t="s">
        <v>193</v>
      </c>
      <c r="BR103" s="164" t="s">
        <v>193</v>
      </c>
      <c r="BS103" s="164" t="s">
        <v>193</v>
      </c>
      <c r="BT103" s="164" t="s">
        <v>193</v>
      </c>
      <c r="BU103" s="164" t="s">
        <v>193</v>
      </c>
      <c r="BV103" s="164" t="s">
        <v>193</v>
      </c>
      <c r="BW103" s="164" t="s">
        <v>193</v>
      </c>
      <c r="BX103" s="164" t="s">
        <v>193</v>
      </c>
      <c r="BY103" s="164" t="s">
        <v>193</v>
      </c>
      <c r="BZ103" s="164" t="s">
        <v>193</v>
      </c>
      <c r="CA103" s="164" t="s">
        <v>193</v>
      </c>
      <c r="CB103" s="164" t="s">
        <v>193</v>
      </c>
      <c r="CC103" s="164" t="s">
        <v>193</v>
      </c>
      <c r="CD103" s="164" t="s">
        <v>193</v>
      </c>
      <c r="CE103" s="164" t="s">
        <v>193</v>
      </c>
      <c r="CF103" s="164" t="s">
        <v>193</v>
      </c>
      <c r="CG103" s="164" t="s">
        <v>193</v>
      </c>
      <c r="CH103" s="164" t="s">
        <v>193</v>
      </c>
      <c r="CI103" s="164" t="s">
        <v>193</v>
      </c>
      <c r="CJ103" s="164" t="s">
        <v>193</v>
      </c>
      <c r="CK103" s="164" t="s">
        <v>193</v>
      </c>
      <c r="CL103" s="164" t="s">
        <v>193</v>
      </c>
      <c r="CM103" s="164" t="s">
        <v>193</v>
      </c>
      <c r="CN103" s="164" t="s">
        <v>193</v>
      </c>
      <c r="CO103" s="164" t="s">
        <v>193</v>
      </c>
      <c r="CP103" s="164" t="s">
        <v>193</v>
      </c>
      <c r="CQ103" s="164" t="s">
        <v>193</v>
      </c>
      <c r="CR103" s="164" t="s">
        <v>193</v>
      </c>
      <c r="CS103" s="164" t="s">
        <v>193</v>
      </c>
      <c r="CT103" s="164" t="s">
        <v>193</v>
      </c>
      <c r="CU103" s="164" t="s">
        <v>193</v>
      </c>
      <c r="CV103" s="164" t="s">
        <v>193</v>
      </c>
      <c r="CW103" s="164" t="s">
        <v>193</v>
      </c>
      <c r="CX103" s="164" t="s">
        <v>193</v>
      </c>
      <c r="CY103" s="164" t="s">
        <v>193</v>
      </c>
      <c r="CZ103" s="164" t="s">
        <v>193</v>
      </c>
      <c r="DA103" s="164" t="s">
        <v>193</v>
      </c>
      <c r="DB103" s="164" t="s">
        <v>193</v>
      </c>
      <c r="DC103" s="164" t="s">
        <v>193</v>
      </c>
      <c r="DD103" s="164" t="s">
        <v>193</v>
      </c>
      <c r="DE103" s="164" t="s">
        <v>193</v>
      </c>
      <c r="DF103" s="164" t="s">
        <v>193</v>
      </c>
      <c r="DG103" s="164" t="s">
        <v>193</v>
      </c>
      <c r="DH103" s="164" t="s">
        <v>193</v>
      </c>
      <c r="DI103" s="164" t="s">
        <v>193</v>
      </c>
      <c r="DJ103" s="164" t="s">
        <v>193</v>
      </c>
      <c r="DK103" s="164" t="s">
        <v>193</v>
      </c>
      <c r="DL103" s="164" t="s">
        <v>193</v>
      </c>
      <c r="DM103" s="164" t="s">
        <v>193</v>
      </c>
      <c r="DN103" s="164" t="s">
        <v>193</v>
      </c>
      <c r="DO103" s="164" t="s">
        <v>193</v>
      </c>
      <c r="DP103" s="164" t="s">
        <v>193</v>
      </c>
      <c r="DQ103" s="164" t="s">
        <v>193</v>
      </c>
      <c r="DR103" s="164" t="s">
        <v>193</v>
      </c>
      <c r="DS103" s="164" t="s">
        <v>193</v>
      </c>
      <c r="DT103" s="164" t="s">
        <v>193</v>
      </c>
      <c r="DU103" s="164" t="s">
        <v>193</v>
      </c>
      <c r="DV103" s="164" t="s">
        <v>193</v>
      </c>
      <c r="DW103" s="164" t="s">
        <v>193</v>
      </c>
      <c r="DX103" s="164" t="s">
        <v>193</v>
      </c>
      <c r="DY103" s="164" t="s">
        <v>193</v>
      </c>
      <c r="DZ103" s="164" t="s">
        <v>193</v>
      </c>
      <c r="EA103" s="164" t="s">
        <v>193</v>
      </c>
      <c r="EB103" s="164" t="s">
        <v>193</v>
      </c>
      <c r="EC103" s="164" t="s">
        <v>193</v>
      </c>
      <c r="ED103" s="164" t="s">
        <v>193</v>
      </c>
      <c r="EE103" s="164" t="s">
        <v>193</v>
      </c>
      <c r="EF103" s="164" t="s">
        <v>193</v>
      </c>
      <c r="EG103" s="164" t="s">
        <v>193</v>
      </c>
      <c r="EH103" s="164" t="s">
        <v>193</v>
      </c>
      <c r="EI103" s="164" t="s">
        <v>193</v>
      </c>
      <c r="EJ103" s="164" t="s">
        <v>193</v>
      </c>
      <c r="EK103" s="164" t="s">
        <v>193</v>
      </c>
      <c r="EL103" s="164" t="s">
        <v>193</v>
      </c>
      <c r="EM103" s="164" t="s">
        <v>193</v>
      </c>
      <c r="EN103" s="164" t="s">
        <v>193</v>
      </c>
      <c r="EO103" s="164" t="s">
        <v>193</v>
      </c>
      <c r="EP103" s="164" t="s">
        <v>193</v>
      </c>
      <c r="EQ103" s="164" t="s">
        <v>193</v>
      </c>
      <c r="ER103" s="164" t="s">
        <v>193</v>
      </c>
      <c r="ES103" s="164" t="s">
        <v>193</v>
      </c>
      <c r="ET103" s="164" t="s">
        <v>193</v>
      </c>
      <c r="EU103" s="164" t="s">
        <v>193</v>
      </c>
      <c r="EV103" s="164" t="s">
        <v>193</v>
      </c>
      <c r="EW103" s="164" t="s">
        <v>193</v>
      </c>
      <c r="EX103" s="164" t="s">
        <v>193</v>
      </c>
      <c r="EY103" s="164" t="s">
        <v>193</v>
      </c>
      <c r="EZ103" s="164" t="s">
        <v>193</v>
      </c>
      <c r="FA103" s="164" t="s">
        <v>193</v>
      </c>
      <c r="FB103" s="164" t="s">
        <v>193</v>
      </c>
      <c r="FC103" s="164" t="s">
        <v>193</v>
      </c>
      <c r="FD103" s="164" t="s">
        <v>193</v>
      </c>
      <c r="FE103" s="164" t="s">
        <v>193</v>
      </c>
      <c r="FF103" s="164" t="s">
        <v>193</v>
      </c>
      <c r="FG103" s="164" t="s">
        <v>193</v>
      </c>
      <c r="FH103" s="164" t="s">
        <v>193</v>
      </c>
      <c r="FI103" s="164" t="s">
        <v>193</v>
      </c>
      <c r="FJ103" s="164" t="s">
        <v>193</v>
      </c>
      <c r="FK103" s="164" t="s">
        <v>193</v>
      </c>
      <c r="FL103" s="164" t="s">
        <v>193</v>
      </c>
      <c r="FM103" s="164" t="s">
        <v>193</v>
      </c>
      <c r="FN103" s="164" t="s">
        <v>193</v>
      </c>
      <c r="FO103" s="164" t="s">
        <v>193</v>
      </c>
      <c r="FP103" s="164" t="s">
        <v>193</v>
      </c>
      <c r="FQ103" s="164" t="s">
        <v>193</v>
      </c>
      <c r="FR103" s="164" t="s">
        <v>193</v>
      </c>
      <c r="FS103" s="164" t="s">
        <v>193</v>
      </c>
      <c r="FT103" s="164" t="s">
        <v>193</v>
      </c>
      <c r="FU103" s="164" t="s">
        <v>193</v>
      </c>
      <c r="FV103" s="164" t="s">
        <v>193</v>
      </c>
      <c r="FW103" s="164" t="s">
        <v>193</v>
      </c>
      <c r="FX103" s="164" t="s">
        <v>193</v>
      </c>
      <c r="FY103" s="164" t="s">
        <v>193</v>
      </c>
      <c r="FZ103" s="164" t="s">
        <v>193</v>
      </c>
      <c r="GA103" s="164" t="s">
        <v>193</v>
      </c>
      <c r="GB103" s="164" t="s">
        <v>193</v>
      </c>
      <c r="GC103" s="164" t="s">
        <v>193</v>
      </c>
      <c r="GD103" s="164" t="s">
        <v>193</v>
      </c>
      <c r="GE103" s="164" t="s">
        <v>193</v>
      </c>
      <c r="GF103" s="164" t="s">
        <v>193</v>
      </c>
      <c r="GG103" s="164" t="s">
        <v>193</v>
      </c>
      <c r="GH103" s="164" t="s">
        <v>193</v>
      </c>
      <c r="GI103" s="164" t="s">
        <v>193</v>
      </c>
      <c r="GJ103" s="164" t="s">
        <v>193</v>
      </c>
      <c r="GK103" s="164" t="s">
        <v>193</v>
      </c>
      <c r="GL103" s="164" t="s">
        <v>193</v>
      </c>
      <c r="GM103" s="164" t="s">
        <v>193</v>
      </c>
      <c r="GN103" s="164" t="s">
        <v>193</v>
      </c>
      <c r="GO103" s="164" t="s">
        <v>193</v>
      </c>
      <c r="GP103" s="164" t="s">
        <v>193</v>
      </c>
      <c r="GQ103" s="164" t="s">
        <v>193</v>
      </c>
      <c r="GR103" s="164" t="s">
        <v>193</v>
      </c>
      <c r="GS103" s="164" t="s">
        <v>193</v>
      </c>
      <c r="GT103" s="164" t="s">
        <v>193</v>
      </c>
      <c r="GU103" s="164" t="s">
        <v>193</v>
      </c>
      <c r="GV103" s="164" t="s">
        <v>193</v>
      </c>
      <c r="GW103" s="164" t="s">
        <v>193</v>
      </c>
      <c r="GX103" s="164" t="s">
        <v>193</v>
      </c>
      <c r="GY103" s="164" t="s">
        <v>193</v>
      </c>
      <c r="GZ103" s="164" t="s">
        <v>193</v>
      </c>
      <c r="HA103" s="164" t="s">
        <v>193</v>
      </c>
      <c r="HB103" s="164" t="s">
        <v>193</v>
      </c>
      <c r="HC103" s="164" t="s">
        <v>193</v>
      </c>
      <c r="HD103" s="164" t="s">
        <v>193</v>
      </c>
      <c r="HE103" s="164" t="s">
        <v>193</v>
      </c>
      <c r="HF103" s="164" t="s">
        <v>193</v>
      </c>
      <c r="HG103" s="164" t="s">
        <v>193</v>
      </c>
      <c r="HH103" s="164" t="s">
        <v>193</v>
      </c>
      <c r="HI103" s="164" t="s">
        <v>193</v>
      </c>
      <c r="HJ103" s="164" t="s">
        <v>193</v>
      </c>
      <c r="HK103" s="164" t="s">
        <v>193</v>
      </c>
      <c r="HL103" s="164" t="s">
        <v>193</v>
      </c>
      <c r="HM103" s="164" t="s">
        <v>193</v>
      </c>
      <c r="HN103" s="164" t="s">
        <v>193</v>
      </c>
      <c r="HO103" s="164" t="s">
        <v>193</v>
      </c>
      <c r="HP103" s="164" t="s">
        <v>193</v>
      </c>
      <c r="HQ103" s="164" t="s">
        <v>193</v>
      </c>
      <c r="HR103" s="164" t="s">
        <v>193</v>
      </c>
      <c r="HS103" s="164" t="s">
        <v>193</v>
      </c>
      <c r="HT103" s="164" t="s">
        <v>193</v>
      </c>
      <c r="HU103" s="164" t="s">
        <v>193</v>
      </c>
      <c r="HV103" s="164" t="s">
        <v>193</v>
      </c>
      <c r="HW103" s="164" t="s">
        <v>193</v>
      </c>
      <c r="HX103" s="164" t="s">
        <v>193</v>
      </c>
      <c r="HY103" s="164" t="s">
        <v>193</v>
      </c>
      <c r="HZ103" s="164" t="s">
        <v>193</v>
      </c>
      <c r="IA103" s="164" t="s">
        <v>193</v>
      </c>
      <c r="IB103" s="164" t="s">
        <v>193</v>
      </c>
      <c r="IC103" s="164" t="s">
        <v>109</v>
      </c>
      <c r="ID103" s="164" t="s">
        <v>193</v>
      </c>
      <c r="IE103" s="164" t="s">
        <v>512</v>
      </c>
      <c r="IF103" s="164" t="s">
        <v>193</v>
      </c>
      <c r="IG103" s="164" t="s">
        <v>3411</v>
      </c>
      <c r="IH103" s="164" t="s">
        <v>193</v>
      </c>
      <c r="II103" s="164" t="s">
        <v>716</v>
      </c>
      <c r="IJ103" s="164" t="s">
        <v>3412</v>
      </c>
      <c r="IK103" s="164" t="s">
        <v>3412</v>
      </c>
      <c r="IL103" s="164" t="s">
        <v>816</v>
      </c>
      <c r="IM103" s="164" t="s">
        <v>193</v>
      </c>
      <c r="IN103" s="164" t="s">
        <v>3287</v>
      </c>
      <c r="IO103" s="164" t="s">
        <v>804</v>
      </c>
      <c r="IP103" s="164" t="s">
        <v>805</v>
      </c>
      <c r="IQ103" s="164" t="s">
        <v>806</v>
      </c>
      <c r="IR103" s="164" t="s">
        <v>193</v>
      </c>
      <c r="IS103" s="164" t="s">
        <v>193</v>
      </c>
      <c r="IT103" s="164" t="s">
        <v>193</v>
      </c>
      <c r="IU103" s="164" t="s">
        <v>193</v>
      </c>
      <c r="IV103" s="164" t="s">
        <v>193</v>
      </c>
      <c r="IW103" s="164">
        <v>0</v>
      </c>
      <c r="IX103" s="164">
        <v>0</v>
      </c>
      <c r="IY103" s="164" t="s">
        <v>193</v>
      </c>
      <c r="IZ103" s="164" t="s">
        <v>156</v>
      </c>
      <c r="JA103" s="164">
        <v>0</v>
      </c>
      <c r="JB103" s="164" t="s">
        <v>114</v>
      </c>
      <c r="JC103" s="164" t="s">
        <v>710</v>
      </c>
      <c r="JD103" s="164" t="s">
        <v>114</v>
      </c>
      <c r="JE103" s="164" t="s">
        <v>193</v>
      </c>
      <c r="JF103" s="164" t="s">
        <v>193</v>
      </c>
      <c r="JG103" s="164" t="s">
        <v>193</v>
      </c>
      <c r="JH103" s="164" t="s">
        <v>193</v>
      </c>
      <c r="JI103" s="164" t="s">
        <v>193</v>
      </c>
      <c r="JJ103" s="164" t="s">
        <v>193</v>
      </c>
      <c r="JK103" s="164" t="s">
        <v>193</v>
      </c>
      <c r="JL103" s="164" t="s">
        <v>193</v>
      </c>
      <c r="JM103" s="164" t="s">
        <v>193</v>
      </c>
      <c r="JN103" s="164" t="s">
        <v>193</v>
      </c>
      <c r="JO103" s="164" t="s">
        <v>193</v>
      </c>
      <c r="JP103" s="164" t="s">
        <v>193</v>
      </c>
      <c r="JQ103" s="164" t="s">
        <v>193</v>
      </c>
      <c r="JR103" s="166"/>
      <c r="JS103" s="166"/>
      <c r="JT103" s="166"/>
      <c r="JU103" s="166"/>
      <c r="JV103" s="166"/>
      <c r="JW103" s="164" t="s">
        <v>193</v>
      </c>
      <c r="JX103" s="164" t="s">
        <v>193</v>
      </c>
      <c r="JY103" s="164">
        <v>188105084</v>
      </c>
      <c r="JZ103" s="164" t="s">
        <v>3978</v>
      </c>
      <c r="KA103" s="164" t="s">
        <v>3979</v>
      </c>
      <c r="KB103" s="164" t="s">
        <v>193</v>
      </c>
      <c r="KC103" s="164" t="s">
        <v>705</v>
      </c>
      <c r="KD103" s="164" t="s">
        <v>706</v>
      </c>
      <c r="KE103" s="164" t="s">
        <v>621</v>
      </c>
      <c r="KF103" s="164" t="s">
        <v>193</v>
      </c>
      <c r="KG103" s="164">
        <v>102</v>
      </c>
    </row>
    <row r="104" spans="1:293" x14ac:dyDescent="0.25">
      <c r="A104" s="164" t="s">
        <v>3980</v>
      </c>
      <c r="B104" s="164" t="s">
        <v>3981</v>
      </c>
      <c r="C104" s="164" t="s">
        <v>3639</v>
      </c>
      <c r="D104" s="164" t="s">
        <v>193</v>
      </c>
      <c r="E104" s="166"/>
      <c r="F104" s="164" t="s">
        <v>193</v>
      </c>
      <c r="G104" s="164">
        <v>0</v>
      </c>
      <c r="H104" s="164" t="s">
        <v>3548</v>
      </c>
      <c r="I104" s="164" t="s">
        <v>161</v>
      </c>
      <c r="J104" s="164" t="s">
        <v>193</v>
      </c>
      <c r="K104" s="164" t="s">
        <v>162</v>
      </c>
      <c r="L104" s="164" t="s">
        <v>161</v>
      </c>
      <c r="M104" s="164" t="s">
        <v>161</v>
      </c>
      <c r="N104" s="164" t="s">
        <v>107</v>
      </c>
      <c r="O104" s="164" t="s">
        <v>3911</v>
      </c>
      <c r="P104" s="164" t="s">
        <v>108</v>
      </c>
      <c r="Q104" s="164" t="s">
        <v>524</v>
      </c>
      <c r="R104" s="164" t="s">
        <v>3911</v>
      </c>
      <c r="S104" s="164" t="s">
        <v>117</v>
      </c>
      <c r="T104" s="164" t="s">
        <v>119</v>
      </c>
      <c r="U104" s="164" t="s">
        <v>169</v>
      </c>
      <c r="V104" s="164" t="s">
        <v>119</v>
      </c>
      <c r="W104" s="164" t="s">
        <v>233</v>
      </c>
      <c r="X104" s="164" t="s">
        <v>232</v>
      </c>
      <c r="Y104" s="164" t="s">
        <v>233</v>
      </c>
      <c r="Z104" s="164" t="s">
        <v>3304</v>
      </c>
      <c r="AA104" s="164" t="s">
        <v>193</v>
      </c>
      <c r="AB104" s="164" t="s">
        <v>571</v>
      </c>
      <c r="AC104" s="164" t="s">
        <v>3304</v>
      </c>
      <c r="AD104" s="164" t="s">
        <v>3304</v>
      </c>
      <c r="AE104" s="164" t="s">
        <v>709</v>
      </c>
      <c r="AF104" s="164" t="s">
        <v>193</v>
      </c>
      <c r="AG104" s="164" t="s">
        <v>170</v>
      </c>
      <c r="AH104" s="164" t="s">
        <v>709</v>
      </c>
      <c r="AI104" s="164" t="s">
        <v>709</v>
      </c>
      <c r="AJ104" s="164" t="s">
        <v>543</v>
      </c>
      <c r="AK104" s="164" t="s">
        <v>495</v>
      </c>
      <c r="AL104" s="164" t="s">
        <v>109</v>
      </c>
      <c r="AM104" s="164" t="s">
        <v>193</v>
      </c>
      <c r="AN104" s="164" t="s">
        <v>109</v>
      </c>
      <c r="AO104" s="164" t="s">
        <v>193</v>
      </c>
      <c r="AP104" s="164" t="s">
        <v>500</v>
      </c>
      <c r="AQ104" s="166"/>
      <c r="AR104" s="166"/>
      <c r="AS104" s="164" t="s">
        <v>497</v>
      </c>
      <c r="AT104" s="164" t="s">
        <v>193</v>
      </c>
      <c r="AU104" s="164" t="s">
        <v>111</v>
      </c>
      <c r="AV104" s="164">
        <v>1</v>
      </c>
      <c r="AW104" s="164">
        <v>0</v>
      </c>
      <c r="AX104" s="164">
        <v>0</v>
      </c>
      <c r="AY104" s="164" t="s">
        <v>110</v>
      </c>
      <c r="AZ104" s="164" t="s">
        <v>503</v>
      </c>
      <c r="BA104" s="164" t="s">
        <v>112</v>
      </c>
      <c r="BB104" s="164">
        <v>1</v>
      </c>
      <c r="BC104" s="164">
        <v>0</v>
      </c>
      <c r="BD104" s="164">
        <v>0</v>
      </c>
      <c r="BE104" s="164">
        <v>0</v>
      </c>
      <c r="BF104" s="164">
        <v>0</v>
      </c>
      <c r="BG104" s="164">
        <v>0</v>
      </c>
      <c r="BH104" s="164">
        <v>0</v>
      </c>
      <c r="BI104" s="164">
        <v>0</v>
      </c>
      <c r="BJ104" s="164">
        <v>0</v>
      </c>
      <c r="BK104" s="164">
        <v>0</v>
      </c>
      <c r="BL104" s="164" t="s">
        <v>193</v>
      </c>
      <c r="BM104" s="164" t="s">
        <v>113</v>
      </c>
      <c r="BN104" s="164" t="s">
        <v>507</v>
      </c>
      <c r="BO104" s="164" t="s">
        <v>3982</v>
      </c>
      <c r="BP104" s="164">
        <v>1</v>
      </c>
      <c r="BQ104" s="164">
        <v>1</v>
      </c>
      <c r="BR104" s="164">
        <v>1</v>
      </c>
      <c r="BS104" s="164">
        <v>1</v>
      </c>
      <c r="BT104" s="164">
        <v>1</v>
      </c>
      <c r="BU104" s="164">
        <v>1</v>
      </c>
      <c r="BV104" s="164">
        <v>1</v>
      </c>
      <c r="BW104" s="164">
        <v>0</v>
      </c>
      <c r="BX104" s="164" t="s">
        <v>504</v>
      </c>
      <c r="BY104" s="164">
        <v>200</v>
      </c>
      <c r="BZ104" s="164">
        <v>100</v>
      </c>
      <c r="CA104" s="164" t="s">
        <v>109</v>
      </c>
      <c r="CB104" s="164">
        <v>300</v>
      </c>
      <c r="CC104" s="164">
        <v>115.384615384615</v>
      </c>
      <c r="CD104" s="164" t="s">
        <v>109</v>
      </c>
      <c r="CE104" s="164">
        <v>250</v>
      </c>
      <c r="CF104" s="164">
        <v>108.695652173913</v>
      </c>
      <c r="CG104" s="164" t="s">
        <v>109</v>
      </c>
      <c r="CH104" s="164">
        <v>300</v>
      </c>
      <c r="CI104" s="164">
        <v>103.448275862068</v>
      </c>
      <c r="CJ104" s="164" t="s">
        <v>109</v>
      </c>
      <c r="CK104" s="164">
        <v>500</v>
      </c>
      <c r="CL104" s="164">
        <v>208.333333333333</v>
      </c>
      <c r="CM104" s="164" t="s">
        <v>109</v>
      </c>
      <c r="CN104" s="164">
        <v>800</v>
      </c>
      <c r="CO104" s="164">
        <v>333.33333333333297</v>
      </c>
      <c r="CP104" s="164" t="s">
        <v>114</v>
      </c>
      <c r="CQ104" s="164" t="s">
        <v>632</v>
      </c>
      <c r="CR104" s="164" t="s">
        <v>109</v>
      </c>
      <c r="CS104" s="164">
        <v>900</v>
      </c>
      <c r="CT104" s="164" t="s">
        <v>193</v>
      </c>
      <c r="CU104" s="164" t="s">
        <v>193</v>
      </c>
      <c r="CV104" s="164" t="s">
        <v>193</v>
      </c>
      <c r="CW104" s="164" t="s">
        <v>193</v>
      </c>
      <c r="CX104" s="164" t="s">
        <v>193</v>
      </c>
      <c r="CY104" s="164" t="s">
        <v>193</v>
      </c>
      <c r="CZ104" s="164" t="s">
        <v>156</v>
      </c>
      <c r="DA104" s="164">
        <v>900</v>
      </c>
      <c r="DB104" s="164" t="s">
        <v>109</v>
      </c>
      <c r="DC104" s="164" t="s">
        <v>109</v>
      </c>
      <c r="DD104" s="164" t="s">
        <v>3983</v>
      </c>
      <c r="DE104" s="164">
        <v>0</v>
      </c>
      <c r="DF104" s="164">
        <v>1</v>
      </c>
      <c r="DG104" s="164">
        <v>0</v>
      </c>
      <c r="DH104" s="164">
        <v>0</v>
      </c>
      <c r="DI104" s="164">
        <v>0</v>
      </c>
      <c r="DJ104" s="164">
        <v>0</v>
      </c>
      <c r="DK104" s="164">
        <v>0</v>
      </c>
      <c r="DL104" s="164">
        <v>1</v>
      </c>
      <c r="DM104" s="164">
        <v>0</v>
      </c>
      <c r="DN104" s="164">
        <v>0</v>
      </c>
      <c r="DO104" s="164">
        <v>0</v>
      </c>
      <c r="DP104" s="164">
        <v>0</v>
      </c>
      <c r="DQ104" s="164">
        <v>0</v>
      </c>
      <c r="DR104" s="164">
        <v>0</v>
      </c>
      <c r="DS104" s="164" t="s">
        <v>193</v>
      </c>
      <c r="DT104" s="164" t="s">
        <v>3984</v>
      </c>
      <c r="DU104" s="164">
        <v>0</v>
      </c>
      <c r="DV104" s="164">
        <v>0</v>
      </c>
      <c r="DW104" s="164">
        <v>0</v>
      </c>
      <c r="DX104" s="164">
        <v>0</v>
      </c>
      <c r="DY104" s="164">
        <v>1</v>
      </c>
      <c r="DZ104" s="164">
        <v>0</v>
      </c>
      <c r="EA104" s="164">
        <v>1</v>
      </c>
      <c r="EB104" s="164">
        <v>0</v>
      </c>
      <c r="EC104" s="164" t="s">
        <v>114</v>
      </c>
      <c r="ED104" s="164" t="s">
        <v>109</v>
      </c>
      <c r="EE104" s="164" t="s">
        <v>109</v>
      </c>
      <c r="EF104" s="164" t="s">
        <v>123</v>
      </c>
      <c r="EG104" s="164" t="s">
        <v>793</v>
      </c>
      <c r="EH104" s="164" t="s">
        <v>124</v>
      </c>
      <c r="EI104" s="164" t="s">
        <v>793</v>
      </c>
      <c r="EJ104" s="164" t="s">
        <v>193</v>
      </c>
      <c r="EK104" s="164" t="s">
        <v>193</v>
      </c>
      <c r="EL104" s="164" t="s">
        <v>193</v>
      </c>
      <c r="EM104" s="164" t="s">
        <v>193</v>
      </c>
      <c r="EN104" s="164" t="s">
        <v>193</v>
      </c>
      <c r="EO104" s="164" t="s">
        <v>193</v>
      </c>
      <c r="EP104" s="164" t="s">
        <v>193</v>
      </c>
      <c r="EQ104" s="164" t="s">
        <v>193</v>
      </c>
      <c r="ER104" s="164" t="s">
        <v>193</v>
      </c>
      <c r="ES104" s="164" t="s">
        <v>193</v>
      </c>
      <c r="ET104" s="164" t="s">
        <v>193</v>
      </c>
      <c r="EU104" s="164" t="s">
        <v>193</v>
      </c>
      <c r="EV104" s="164" t="s">
        <v>193</v>
      </c>
      <c r="EW104" s="164" t="s">
        <v>193</v>
      </c>
      <c r="EX104" s="164" t="s">
        <v>193</v>
      </c>
      <c r="EY104" s="164" t="s">
        <v>193</v>
      </c>
      <c r="EZ104" s="164" t="s">
        <v>193</v>
      </c>
      <c r="FA104" s="164" t="s">
        <v>193</v>
      </c>
      <c r="FB104" s="164" t="s">
        <v>193</v>
      </c>
      <c r="FC104" s="164" t="s">
        <v>193</v>
      </c>
      <c r="FD104" s="164" t="s">
        <v>193</v>
      </c>
      <c r="FE104" s="164" t="s">
        <v>193</v>
      </c>
      <c r="FF104" s="164" t="s">
        <v>193</v>
      </c>
      <c r="FG104" s="164" t="s">
        <v>193</v>
      </c>
      <c r="FH104" s="164" t="s">
        <v>193</v>
      </c>
      <c r="FI104" s="164" t="s">
        <v>193</v>
      </c>
      <c r="FJ104" s="164" t="s">
        <v>193</v>
      </c>
      <c r="FK104" s="164" t="s">
        <v>193</v>
      </c>
      <c r="FL104" s="164" t="s">
        <v>193</v>
      </c>
      <c r="FM104" s="164" t="s">
        <v>193</v>
      </c>
      <c r="FN104" s="164" t="s">
        <v>193</v>
      </c>
      <c r="FO104" s="164" t="s">
        <v>193</v>
      </c>
      <c r="FP104" s="164" t="s">
        <v>193</v>
      </c>
      <c r="FQ104" s="164" t="s">
        <v>193</v>
      </c>
      <c r="FR104" s="164" t="s">
        <v>193</v>
      </c>
      <c r="FS104" s="164" t="s">
        <v>193</v>
      </c>
      <c r="FT104" s="164" t="s">
        <v>193</v>
      </c>
      <c r="FU104" s="164" t="s">
        <v>193</v>
      </c>
      <c r="FV104" s="164" t="s">
        <v>193</v>
      </c>
      <c r="FW104" s="164" t="s">
        <v>193</v>
      </c>
      <c r="FX104" s="164" t="s">
        <v>193</v>
      </c>
      <c r="FY104" s="164" t="s">
        <v>193</v>
      </c>
      <c r="FZ104" s="164" t="s">
        <v>193</v>
      </c>
      <c r="GA104" s="164" t="s">
        <v>193</v>
      </c>
      <c r="GB104" s="164" t="s">
        <v>193</v>
      </c>
      <c r="GC104" s="164" t="s">
        <v>193</v>
      </c>
      <c r="GD104" s="164" t="s">
        <v>193</v>
      </c>
      <c r="GE104" s="164" t="s">
        <v>193</v>
      </c>
      <c r="GF104" s="164" t="s">
        <v>193</v>
      </c>
      <c r="GG104" s="164" t="s">
        <v>193</v>
      </c>
      <c r="GH104" s="164" t="s">
        <v>193</v>
      </c>
      <c r="GI104" s="164" t="s">
        <v>193</v>
      </c>
      <c r="GJ104" s="164" t="s">
        <v>193</v>
      </c>
      <c r="GK104" s="164" t="s">
        <v>193</v>
      </c>
      <c r="GL104" s="164" t="s">
        <v>193</v>
      </c>
      <c r="GM104" s="164" t="s">
        <v>193</v>
      </c>
      <c r="GN104" s="164" t="s">
        <v>193</v>
      </c>
      <c r="GO104" s="164" t="s">
        <v>193</v>
      </c>
      <c r="GP104" s="164" t="s">
        <v>193</v>
      </c>
      <c r="GQ104" s="164" t="s">
        <v>193</v>
      </c>
      <c r="GR104" s="164" t="s">
        <v>193</v>
      </c>
      <c r="GS104" s="164" t="s">
        <v>193</v>
      </c>
      <c r="GT104" s="164" t="s">
        <v>193</v>
      </c>
      <c r="GU104" s="164" t="s">
        <v>193</v>
      </c>
      <c r="GV104" s="164" t="s">
        <v>193</v>
      </c>
      <c r="GW104" s="164" t="s">
        <v>193</v>
      </c>
      <c r="GX104" s="164" t="s">
        <v>193</v>
      </c>
      <c r="GY104" s="164" t="s">
        <v>193</v>
      </c>
      <c r="GZ104" s="164" t="s">
        <v>193</v>
      </c>
      <c r="HA104" s="164" t="s">
        <v>193</v>
      </c>
      <c r="HB104" s="164" t="s">
        <v>193</v>
      </c>
      <c r="HC104" s="164" t="s">
        <v>193</v>
      </c>
      <c r="HD104" s="164" t="s">
        <v>193</v>
      </c>
      <c r="HE104" s="164" t="s">
        <v>193</v>
      </c>
      <c r="HF104" s="164" t="s">
        <v>193</v>
      </c>
      <c r="HG104" s="164" t="s">
        <v>193</v>
      </c>
      <c r="HH104" s="164" t="s">
        <v>193</v>
      </c>
      <c r="HI104" s="164" t="s">
        <v>193</v>
      </c>
      <c r="HJ104" s="164" t="s">
        <v>193</v>
      </c>
      <c r="HK104" s="164" t="s">
        <v>193</v>
      </c>
      <c r="HL104" s="164" t="s">
        <v>193</v>
      </c>
      <c r="HM104" s="164" t="s">
        <v>193</v>
      </c>
      <c r="HN104" s="164" t="s">
        <v>193</v>
      </c>
      <c r="HO104" s="164" t="s">
        <v>193</v>
      </c>
      <c r="HP104" s="164" t="s">
        <v>193</v>
      </c>
      <c r="HQ104" s="164" t="s">
        <v>193</v>
      </c>
      <c r="HR104" s="164" t="s">
        <v>193</v>
      </c>
      <c r="HS104" s="164" t="s">
        <v>193</v>
      </c>
      <c r="HT104" s="164" t="s">
        <v>193</v>
      </c>
      <c r="HU104" s="164" t="s">
        <v>193</v>
      </c>
      <c r="HV104" s="164" t="s">
        <v>193</v>
      </c>
      <c r="HW104" s="164" t="s">
        <v>193</v>
      </c>
      <c r="HX104" s="164" t="s">
        <v>193</v>
      </c>
      <c r="HY104" s="164" t="s">
        <v>193</v>
      </c>
      <c r="HZ104" s="164" t="s">
        <v>193</v>
      </c>
      <c r="IA104" s="164" t="s">
        <v>193</v>
      </c>
      <c r="IB104" s="164" t="s">
        <v>193</v>
      </c>
      <c r="IC104" s="164" t="s">
        <v>193</v>
      </c>
      <c r="ID104" s="164" t="s">
        <v>193</v>
      </c>
      <c r="IE104" s="164" t="s">
        <v>193</v>
      </c>
      <c r="IF104" s="164" t="s">
        <v>193</v>
      </c>
      <c r="IG104" s="164" t="s">
        <v>193</v>
      </c>
      <c r="IH104" s="164" t="s">
        <v>193</v>
      </c>
      <c r="II104" s="164" t="s">
        <v>193</v>
      </c>
      <c r="IJ104" s="164" t="s">
        <v>193</v>
      </c>
      <c r="IK104" s="164" t="s">
        <v>193</v>
      </c>
      <c r="IL104" s="164" t="s">
        <v>193</v>
      </c>
      <c r="IM104" s="164" t="s">
        <v>193</v>
      </c>
      <c r="IN104" s="164" t="s">
        <v>193</v>
      </c>
      <c r="IO104" s="164" t="s">
        <v>193</v>
      </c>
      <c r="IP104" s="164" t="s">
        <v>193</v>
      </c>
      <c r="IQ104" s="164" t="s">
        <v>193</v>
      </c>
      <c r="IR104" s="164" t="s">
        <v>193</v>
      </c>
      <c r="IS104" s="164" t="s">
        <v>193</v>
      </c>
      <c r="IT104" s="164" t="s">
        <v>193</v>
      </c>
      <c r="IU104" s="164" t="s">
        <v>193</v>
      </c>
      <c r="IV104" s="164" t="s">
        <v>193</v>
      </c>
      <c r="IW104" s="164" t="s">
        <v>193</v>
      </c>
      <c r="IX104" s="164" t="s">
        <v>193</v>
      </c>
      <c r="IY104" s="164" t="s">
        <v>193</v>
      </c>
      <c r="IZ104" s="164" t="s">
        <v>193</v>
      </c>
      <c r="JA104" s="164" t="s">
        <v>193</v>
      </c>
      <c r="JB104" s="164" t="s">
        <v>193</v>
      </c>
      <c r="JC104" s="164" t="s">
        <v>193</v>
      </c>
      <c r="JD104" s="164" t="s">
        <v>193</v>
      </c>
      <c r="JE104" s="164" t="s">
        <v>193</v>
      </c>
      <c r="JF104" s="164" t="s">
        <v>193</v>
      </c>
      <c r="JG104" s="164" t="s">
        <v>193</v>
      </c>
      <c r="JH104" s="164" t="s">
        <v>193</v>
      </c>
      <c r="JI104" s="164" t="s">
        <v>193</v>
      </c>
      <c r="JJ104" s="164" t="s">
        <v>193</v>
      </c>
      <c r="JK104" s="164" t="s">
        <v>193</v>
      </c>
      <c r="JL104" s="164" t="s">
        <v>193</v>
      </c>
      <c r="JM104" s="164" t="s">
        <v>193</v>
      </c>
      <c r="JN104" s="164" t="s">
        <v>193</v>
      </c>
      <c r="JO104" s="164" t="s">
        <v>193</v>
      </c>
      <c r="JP104" s="164" t="s">
        <v>193</v>
      </c>
      <c r="JQ104" s="164" t="s">
        <v>193</v>
      </c>
      <c r="JR104" s="166"/>
      <c r="JS104" s="166"/>
      <c r="JT104" s="166"/>
      <c r="JU104" s="166"/>
      <c r="JV104" s="166"/>
      <c r="JW104" s="164" t="s">
        <v>193</v>
      </c>
      <c r="JX104" s="164" t="s">
        <v>193</v>
      </c>
      <c r="JY104" s="164">
        <v>188105110</v>
      </c>
      <c r="JZ104" s="164" t="s">
        <v>3985</v>
      </c>
      <c r="KA104" s="164" t="s">
        <v>3986</v>
      </c>
      <c r="KB104" s="164" t="s">
        <v>193</v>
      </c>
      <c r="KC104" s="164" t="s">
        <v>705</v>
      </c>
      <c r="KD104" s="164" t="s">
        <v>706</v>
      </c>
      <c r="KE104" s="164" t="s">
        <v>621</v>
      </c>
      <c r="KF104" s="164" t="s">
        <v>193</v>
      </c>
      <c r="KG104" s="164">
        <v>103</v>
      </c>
    </row>
    <row r="105" spans="1:293" x14ac:dyDescent="0.25">
      <c r="A105" s="164" t="s">
        <v>3987</v>
      </c>
      <c r="B105" s="164" t="s">
        <v>3988</v>
      </c>
      <c r="C105" s="164" t="s">
        <v>3508</v>
      </c>
      <c r="D105" s="164" t="s">
        <v>193</v>
      </c>
      <c r="E105" s="166"/>
      <c r="F105" s="164" t="s">
        <v>193</v>
      </c>
      <c r="G105" s="164">
        <v>0</v>
      </c>
      <c r="H105" s="164" t="s">
        <v>3508</v>
      </c>
      <c r="I105" s="164" t="s">
        <v>627</v>
      </c>
      <c r="J105" s="164" t="s">
        <v>193</v>
      </c>
      <c r="K105" s="164" t="s">
        <v>628</v>
      </c>
      <c r="L105" s="164" t="s">
        <v>627</v>
      </c>
      <c r="M105" s="164" t="s">
        <v>627</v>
      </c>
      <c r="N105" s="164" t="s">
        <v>634</v>
      </c>
      <c r="O105" s="164" t="s">
        <v>193</v>
      </c>
      <c r="P105" s="164" t="s">
        <v>668</v>
      </c>
      <c r="Q105" s="164" t="s">
        <v>634</v>
      </c>
      <c r="R105" s="164" t="s">
        <v>634</v>
      </c>
      <c r="S105" s="164" t="s">
        <v>506</v>
      </c>
      <c r="T105" s="164" t="s">
        <v>219</v>
      </c>
      <c r="U105" s="164" t="s">
        <v>209</v>
      </c>
      <c r="V105" s="164" t="s">
        <v>219</v>
      </c>
      <c r="W105" s="164" t="s">
        <v>231</v>
      </c>
      <c r="X105" s="164" t="s">
        <v>230</v>
      </c>
      <c r="Y105" s="164" t="s">
        <v>231</v>
      </c>
      <c r="Z105" s="164" t="s">
        <v>3509</v>
      </c>
      <c r="AA105" s="164" t="s">
        <v>193</v>
      </c>
      <c r="AB105" s="164" t="s">
        <v>711</v>
      </c>
      <c r="AC105" s="164" t="s">
        <v>3509</v>
      </c>
      <c r="AD105" s="164" t="s">
        <v>3509</v>
      </c>
      <c r="AE105" s="164" t="s">
        <v>639</v>
      </c>
      <c r="AF105" s="164" t="s">
        <v>193</v>
      </c>
      <c r="AG105" s="164" t="s">
        <v>640</v>
      </c>
      <c r="AH105" s="164" t="s">
        <v>639</v>
      </c>
      <c r="AI105" s="164" t="s">
        <v>639</v>
      </c>
      <c r="AJ105" s="164" t="s">
        <v>543</v>
      </c>
      <c r="AK105" s="164" t="s">
        <v>495</v>
      </c>
      <c r="AL105" s="164" t="s">
        <v>109</v>
      </c>
      <c r="AM105" s="164" t="s">
        <v>193</v>
      </c>
      <c r="AN105" s="164" t="s">
        <v>109</v>
      </c>
      <c r="AO105" s="164" t="s">
        <v>193</v>
      </c>
      <c r="AP105" s="164" t="s">
        <v>496</v>
      </c>
      <c r="AQ105" s="166"/>
      <c r="AR105" s="166"/>
      <c r="AS105" s="164" t="s">
        <v>502</v>
      </c>
      <c r="AT105" s="164" t="s">
        <v>193</v>
      </c>
      <c r="AU105" s="164" t="s">
        <v>111</v>
      </c>
      <c r="AV105" s="164">
        <v>1</v>
      </c>
      <c r="AW105" s="164">
        <v>0</v>
      </c>
      <c r="AX105" s="164">
        <v>0</v>
      </c>
      <c r="AY105" s="164" t="s">
        <v>110</v>
      </c>
      <c r="AZ105" s="164" t="s">
        <v>503</v>
      </c>
      <c r="BA105" s="164" t="s">
        <v>112</v>
      </c>
      <c r="BB105" s="164">
        <v>1</v>
      </c>
      <c r="BC105" s="164">
        <v>0</v>
      </c>
      <c r="BD105" s="164">
        <v>0</v>
      </c>
      <c r="BE105" s="164">
        <v>0</v>
      </c>
      <c r="BF105" s="164">
        <v>0</v>
      </c>
      <c r="BG105" s="164">
        <v>0</v>
      </c>
      <c r="BH105" s="164">
        <v>0</v>
      </c>
      <c r="BI105" s="164">
        <v>0</v>
      </c>
      <c r="BJ105" s="164">
        <v>0</v>
      </c>
      <c r="BK105" s="164">
        <v>0</v>
      </c>
      <c r="BL105" s="164" t="s">
        <v>193</v>
      </c>
      <c r="BM105" s="164" t="s">
        <v>113</v>
      </c>
      <c r="BN105" s="164" t="s">
        <v>498</v>
      </c>
      <c r="BO105" s="164" t="s">
        <v>505</v>
      </c>
      <c r="BP105" s="164">
        <v>1</v>
      </c>
      <c r="BQ105" s="164">
        <v>1</v>
      </c>
      <c r="BR105" s="164">
        <v>1</v>
      </c>
      <c r="BS105" s="164">
        <v>1</v>
      </c>
      <c r="BT105" s="164">
        <v>1</v>
      </c>
      <c r="BU105" s="164">
        <v>1</v>
      </c>
      <c r="BV105" s="164">
        <v>1</v>
      </c>
      <c r="BW105" s="164">
        <v>0</v>
      </c>
      <c r="BX105" s="164" t="s">
        <v>504</v>
      </c>
      <c r="BY105" s="164">
        <v>150</v>
      </c>
      <c r="BZ105" s="164">
        <v>75</v>
      </c>
      <c r="CA105" s="164" t="s">
        <v>114</v>
      </c>
      <c r="CB105" s="164">
        <v>275</v>
      </c>
      <c r="CC105" s="164">
        <v>105.76923076923001</v>
      </c>
      <c r="CD105" s="164" t="s">
        <v>109</v>
      </c>
      <c r="CE105" s="164">
        <v>200</v>
      </c>
      <c r="CF105" s="164">
        <v>86.956521739130395</v>
      </c>
      <c r="CG105" s="164" t="s">
        <v>114</v>
      </c>
      <c r="CH105" s="164">
        <v>225</v>
      </c>
      <c r="CI105" s="164">
        <v>77.586206896551701</v>
      </c>
      <c r="CJ105" s="164" t="s">
        <v>109</v>
      </c>
      <c r="CK105" s="164">
        <v>400</v>
      </c>
      <c r="CL105" s="164">
        <v>166.666666666666</v>
      </c>
      <c r="CM105" s="164" t="s">
        <v>114</v>
      </c>
      <c r="CN105" s="164">
        <v>500</v>
      </c>
      <c r="CO105" s="164">
        <v>208.333333333333</v>
      </c>
      <c r="CP105" s="164" t="s">
        <v>114</v>
      </c>
      <c r="CQ105" s="164" t="s">
        <v>632</v>
      </c>
      <c r="CR105" s="164" t="s">
        <v>109</v>
      </c>
      <c r="CS105" s="164">
        <v>700</v>
      </c>
      <c r="CT105" s="164" t="s">
        <v>193</v>
      </c>
      <c r="CU105" s="164" t="s">
        <v>193</v>
      </c>
      <c r="CV105" s="164" t="s">
        <v>193</v>
      </c>
      <c r="CW105" s="164" t="s">
        <v>193</v>
      </c>
      <c r="CX105" s="164" t="s">
        <v>193</v>
      </c>
      <c r="CY105" s="164" t="s">
        <v>193</v>
      </c>
      <c r="CZ105" s="164" t="s">
        <v>156</v>
      </c>
      <c r="DA105" s="164">
        <v>700</v>
      </c>
      <c r="DB105" s="164" t="s">
        <v>109</v>
      </c>
      <c r="DC105" s="164" t="s">
        <v>114</v>
      </c>
      <c r="DD105" s="164" t="s">
        <v>193</v>
      </c>
      <c r="DE105" s="164" t="s">
        <v>193</v>
      </c>
      <c r="DF105" s="164" t="s">
        <v>193</v>
      </c>
      <c r="DG105" s="164" t="s">
        <v>193</v>
      </c>
      <c r="DH105" s="164" t="s">
        <v>193</v>
      </c>
      <c r="DI105" s="164" t="s">
        <v>193</v>
      </c>
      <c r="DJ105" s="164" t="s">
        <v>193</v>
      </c>
      <c r="DK105" s="164" t="s">
        <v>193</v>
      </c>
      <c r="DL105" s="164" t="s">
        <v>193</v>
      </c>
      <c r="DM105" s="164" t="s">
        <v>193</v>
      </c>
      <c r="DN105" s="164" t="s">
        <v>193</v>
      </c>
      <c r="DO105" s="164" t="s">
        <v>193</v>
      </c>
      <c r="DP105" s="164" t="s">
        <v>193</v>
      </c>
      <c r="DQ105" s="164" t="s">
        <v>193</v>
      </c>
      <c r="DR105" s="164" t="s">
        <v>193</v>
      </c>
      <c r="DS105" s="164" t="s">
        <v>193</v>
      </c>
      <c r="DT105" s="164" t="s">
        <v>193</v>
      </c>
      <c r="DU105" s="164" t="s">
        <v>193</v>
      </c>
      <c r="DV105" s="164" t="s">
        <v>193</v>
      </c>
      <c r="DW105" s="164" t="s">
        <v>193</v>
      </c>
      <c r="DX105" s="164" t="s">
        <v>193</v>
      </c>
      <c r="DY105" s="164" t="s">
        <v>193</v>
      </c>
      <c r="DZ105" s="164" t="s">
        <v>193</v>
      </c>
      <c r="EA105" s="164" t="s">
        <v>193</v>
      </c>
      <c r="EB105" s="164" t="s">
        <v>193</v>
      </c>
      <c r="EC105" s="164" t="s">
        <v>109</v>
      </c>
      <c r="ED105" s="164" t="s">
        <v>109</v>
      </c>
      <c r="EE105" s="164" t="s">
        <v>109</v>
      </c>
      <c r="EF105" s="164" t="s">
        <v>506</v>
      </c>
      <c r="EG105" s="164" t="s">
        <v>797</v>
      </c>
      <c r="EH105" s="164" t="s">
        <v>219</v>
      </c>
      <c r="EI105" s="164" t="s">
        <v>797</v>
      </c>
      <c r="EJ105" s="164" t="s">
        <v>193</v>
      </c>
      <c r="EK105" s="164" t="s">
        <v>193</v>
      </c>
      <c r="EL105" s="164" t="s">
        <v>193</v>
      </c>
      <c r="EM105" s="164" t="s">
        <v>193</v>
      </c>
      <c r="EN105" s="164" t="s">
        <v>193</v>
      </c>
      <c r="EO105" s="164" t="s">
        <v>193</v>
      </c>
      <c r="EP105" s="164" t="s">
        <v>193</v>
      </c>
      <c r="EQ105" s="164" t="s">
        <v>193</v>
      </c>
      <c r="ER105" s="164" t="s">
        <v>193</v>
      </c>
      <c r="ES105" s="164" t="s">
        <v>193</v>
      </c>
      <c r="ET105" s="164" t="s">
        <v>193</v>
      </c>
      <c r="EU105" s="164" t="s">
        <v>193</v>
      </c>
      <c r="EV105" s="164" t="s">
        <v>193</v>
      </c>
      <c r="EW105" s="164" t="s">
        <v>193</v>
      </c>
      <c r="EX105" s="164" t="s">
        <v>193</v>
      </c>
      <c r="EY105" s="164" t="s">
        <v>193</v>
      </c>
      <c r="EZ105" s="164" t="s">
        <v>193</v>
      </c>
      <c r="FA105" s="164" t="s">
        <v>193</v>
      </c>
      <c r="FB105" s="164" t="s">
        <v>193</v>
      </c>
      <c r="FC105" s="164" t="s">
        <v>193</v>
      </c>
      <c r="FD105" s="164" t="s">
        <v>193</v>
      </c>
      <c r="FE105" s="164" t="s">
        <v>193</v>
      </c>
      <c r="FF105" s="164" t="s">
        <v>193</v>
      </c>
      <c r="FG105" s="164" t="s">
        <v>193</v>
      </c>
      <c r="FH105" s="164" t="s">
        <v>193</v>
      </c>
      <c r="FI105" s="164" t="s">
        <v>193</v>
      </c>
      <c r="FJ105" s="164" t="s">
        <v>193</v>
      </c>
      <c r="FK105" s="164" t="s">
        <v>193</v>
      </c>
      <c r="FL105" s="164" t="s">
        <v>193</v>
      </c>
      <c r="FM105" s="164" t="s">
        <v>193</v>
      </c>
      <c r="FN105" s="164" t="s">
        <v>193</v>
      </c>
      <c r="FO105" s="164" t="s">
        <v>193</v>
      </c>
      <c r="FP105" s="164" t="s">
        <v>193</v>
      </c>
      <c r="FQ105" s="164" t="s">
        <v>193</v>
      </c>
      <c r="FR105" s="164" t="s">
        <v>193</v>
      </c>
      <c r="FS105" s="164" t="s">
        <v>193</v>
      </c>
      <c r="FT105" s="164" t="s">
        <v>193</v>
      </c>
      <c r="FU105" s="164" t="s">
        <v>193</v>
      </c>
      <c r="FV105" s="164" t="s">
        <v>193</v>
      </c>
      <c r="FW105" s="164" t="s">
        <v>193</v>
      </c>
      <c r="FX105" s="164" t="s">
        <v>193</v>
      </c>
      <c r="FY105" s="164" t="s">
        <v>193</v>
      </c>
      <c r="FZ105" s="164" t="s">
        <v>193</v>
      </c>
      <c r="GA105" s="164" t="s">
        <v>193</v>
      </c>
      <c r="GB105" s="164" t="s">
        <v>193</v>
      </c>
      <c r="GC105" s="164" t="s">
        <v>193</v>
      </c>
      <c r="GD105" s="164" t="s">
        <v>193</v>
      </c>
      <c r="GE105" s="164" t="s">
        <v>193</v>
      </c>
      <c r="GF105" s="164" t="s">
        <v>193</v>
      </c>
      <c r="GG105" s="164" t="s">
        <v>193</v>
      </c>
      <c r="GH105" s="164" t="s">
        <v>193</v>
      </c>
      <c r="GI105" s="164" t="s">
        <v>193</v>
      </c>
      <c r="GJ105" s="164" t="s">
        <v>193</v>
      </c>
      <c r="GK105" s="164" t="s">
        <v>193</v>
      </c>
      <c r="GL105" s="164" t="s">
        <v>193</v>
      </c>
      <c r="GM105" s="164" t="s">
        <v>193</v>
      </c>
      <c r="GN105" s="164" t="s">
        <v>193</v>
      </c>
      <c r="GO105" s="164" t="s">
        <v>193</v>
      </c>
      <c r="GP105" s="164" t="s">
        <v>193</v>
      </c>
      <c r="GQ105" s="164" t="s">
        <v>193</v>
      </c>
      <c r="GR105" s="164" t="s">
        <v>193</v>
      </c>
      <c r="GS105" s="164" t="s">
        <v>193</v>
      </c>
      <c r="GT105" s="164" t="s">
        <v>193</v>
      </c>
      <c r="GU105" s="164" t="s">
        <v>193</v>
      </c>
      <c r="GV105" s="164" t="s">
        <v>193</v>
      </c>
      <c r="GW105" s="164" t="s">
        <v>193</v>
      </c>
      <c r="GX105" s="164" t="s">
        <v>193</v>
      </c>
      <c r="GY105" s="164" t="s">
        <v>193</v>
      </c>
      <c r="GZ105" s="164" t="s">
        <v>193</v>
      </c>
      <c r="HA105" s="164" t="s">
        <v>193</v>
      </c>
      <c r="HB105" s="164" t="s">
        <v>193</v>
      </c>
      <c r="HC105" s="164" t="s">
        <v>193</v>
      </c>
      <c r="HD105" s="164" t="s">
        <v>193</v>
      </c>
      <c r="HE105" s="164" t="s">
        <v>193</v>
      </c>
      <c r="HF105" s="164" t="s">
        <v>193</v>
      </c>
      <c r="HG105" s="164" t="s">
        <v>193</v>
      </c>
      <c r="HH105" s="164" t="s">
        <v>193</v>
      </c>
      <c r="HI105" s="164" t="s">
        <v>193</v>
      </c>
      <c r="HJ105" s="164" t="s">
        <v>193</v>
      </c>
      <c r="HK105" s="164" t="s">
        <v>193</v>
      </c>
      <c r="HL105" s="164" t="s">
        <v>193</v>
      </c>
      <c r="HM105" s="164" t="s">
        <v>193</v>
      </c>
      <c r="HN105" s="164" t="s">
        <v>193</v>
      </c>
      <c r="HO105" s="164" t="s">
        <v>193</v>
      </c>
      <c r="HP105" s="164" t="s">
        <v>193</v>
      </c>
      <c r="HQ105" s="164" t="s">
        <v>193</v>
      </c>
      <c r="HR105" s="164" t="s">
        <v>193</v>
      </c>
      <c r="HS105" s="164" t="s">
        <v>193</v>
      </c>
      <c r="HT105" s="164" t="s">
        <v>193</v>
      </c>
      <c r="HU105" s="164" t="s">
        <v>193</v>
      </c>
      <c r="HV105" s="164" t="s">
        <v>193</v>
      </c>
      <c r="HW105" s="164" t="s">
        <v>193</v>
      </c>
      <c r="HX105" s="164" t="s">
        <v>193</v>
      </c>
      <c r="HY105" s="164" t="s">
        <v>193</v>
      </c>
      <c r="HZ105" s="164" t="s">
        <v>193</v>
      </c>
      <c r="IA105" s="164" t="s">
        <v>193</v>
      </c>
      <c r="IB105" s="164" t="s">
        <v>193</v>
      </c>
      <c r="IC105" s="164" t="s">
        <v>193</v>
      </c>
      <c r="ID105" s="164" t="s">
        <v>193</v>
      </c>
      <c r="IE105" s="164" t="s">
        <v>193</v>
      </c>
      <c r="IF105" s="164" t="s">
        <v>193</v>
      </c>
      <c r="IG105" s="164" t="s">
        <v>193</v>
      </c>
      <c r="IH105" s="164" t="s">
        <v>193</v>
      </c>
      <c r="II105" s="164" t="s">
        <v>193</v>
      </c>
      <c r="IJ105" s="164" t="s">
        <v>193</v>
      </c>
      <c r="IK105" s="164" t="s">
        <v>193</v>
      </c>
      <c r="IL105" s="164" t="s">
        <v>193</v>
      </c>
      <c r="IM105" s="164" t="s">
        <v>193</v>
      </c>
      <c r="IN105" s="164" t="s">
        <v>193</v>
      </c>
      <c r="IO105" s="164" t="s">
        <v>193</v>
      </c>
      <c r="IP105" s="164" t="s">
        <v>193</v>
      </c>
      <c r="IQ105" s="164" t="s">
        <v>193</v>
      </c>
      <c r="IR105" s="164" t="s">
        <v>193</v>
      </c>
      <c r="IS105" s="164" t="s">
        <v>193</v>
      </c>
      <c r="IT105" s="164" t="s">
        <v>193</v>
      </c>
      <c r="IU105" s="164" t="s">
        <v>193</v>
      </c>
      <c r="IV105" s="164" t="s">
        <v>193</v>
      </c>
      <c r="IW105" s="164" t="s">
        <v>193</v>
      </c>
      <c r="IX105" s="164" t="s">
        <v>193</v>
      </c>
      <c r="IY105" s="164" t="s">
        <v>193</v>
      </c>
      <c r="IZ105" s="164" t="s">
        <v>193</v>
      </c>
      <c r="JA105" s="164" t="s">
        <v>193</v>
      </c>
      <c r="JB105" s="164" t="s">
        <v>193</v>
      </c>
      <c r="JC105" s="164" t="s">
        <v>193</v>
      </c>
      <c r="JD105" s="164" t="s">
        <v>193</v>
      </c>
      <c r="JE105" s="164" t="s">
        <v>193</v>
      </c>
      <c r="JF105" s="164" t="s">
        <v>193</v>
      </c>
      <c r="JG105" s="164" t="s">
        <v>193</v>
      </c>
      <c r="JH105" s="164" t="s">
        <v>193</v>
      </c>
      <c r="JI105" s="164" t="s">
        <v>193</v>
      </c>
      <c r="JJ105" s="164" t="s">
        <v>193</v>
      </c>
      <c r="JK105" s="164" t="s">
        <v>193</v>
      </c>
      <c r="JL105" s="164" t="s">
        <v>193</v>
      </c>
      <c r="JM105" s="164" t="s">
        <v>193</v>
      </c>
      <c r="JN105" s="164" t="s">
        <v>193</v>
      </c>
      <c r="JO105" s="164" t="s">
        <v>193</v>
      </c>
      <c r="JP105" s="164" t="s">
        <v>193</v>
      </c>
      <c r="JQ105" s="164" t="s">
        <v>193</v>
      </c>
      <c r="JR105" s="166"/>
      <c r="JS105" s="166"/>
      <c r="JT105" s="166"/>
      <c r="JU105" s="166"/>
      <c r="JV105" s="166"/>
      <c r="JW105" s="164" t="s">
        <v>193</v>
      </c>
      <c r="JX105" s="164" t="s">
        <v>193</v>
      </c>
      <c r="JY105" s="164">
        <v>188284489</v>
      </c>
      <c r="JZ105" s="164" t="s">
        <v>3989</v>
      </c>
      <c r="KA105" s="164" t="s">
        <v>3990</v>
      </c>
      <c r="KB105" s="164" t="s">
        <v>193</v>
      </c>
      <c r="KC105" s="164" t="s">
        <v>705</v>
      </c>
      <c r="KD105" s="164" t="s">
        <v>706</v>
      </c>
      <c r="KE105" s="164" t="s">
        <v>621</v>
      </c>
      <c r="KF105" s="164" t="s">
        <v>193</v>
      </c>
      <c r="KG105" s="164">
        <v>104</v>
      </c>
    </row>
    <row r="106" spans="1:293" x14ac:dyDescent="0.25">
      <c r="A106" s="164" t="s">
        <v>3991</v>
      </c>
      <c r="B106" s="164" t="s">
        <v>3992</v>
      </c>
      <c r="C106" s="164" t="s">
        <v>3508</v>
      </c>
      <c r="D106" s="164" t="s">
        <v>193</v>
      </c>
      <c r="E106" s="166"/>
      <c r="F106" s="164" t="s">
        <v>193</v>
      </c>
      <c r="G106" s="164">
        <v>0</v>
      </c>
      <c r="H106" s="164" t="s">
        <v>3508</v>
      </c>
      <c r="I106" s="164" t="s">
        <v>627</v>
      </c>
      <c r="J106" s="164" t="s">
        <v>193</v>
      </c>
      <c r="K106" s="164" t="s">
        <v>628</v>
      </c>
      <c r="L106" s="164" t="s">
        <v>627</v>
      </c>
      <c r="M106" s="164" t="s">
        <v>627</v>
      </c>
      <c r="N106" s="164" t="s">
        <v>634</v>
      </c>
      <c r="O106" s="164" t="s">
        <v>193</v>
      </c>
      <c r="P106" s="164" t="s">
        <v>668</v>
      </c>
      <c r="Q106" s="164" t="s">
        <v>634</v>
      </c>
      <c r="R106" s="164" t="s">
        <v>634</v>
      </c>
      <c r="S106" s="164" t="s">
        <v>506</v>
      </c>
      <c r="T106" s="164" t="s">
        <v>219</v>
      </c>
      <c r="U106" s="164" t="s">
        <v>209</v>
      </c>
      <c r="V106" s="164" t="s">
        <v>219</v>
      </c>
      <c r="W106" s="164" t="s">
        <v>231</v>
      </c>
      <c r="X106" s="164" t="s">
        <v>230</v>
      </c>
      <c r="Y106" s="164" t="s">
        <v>231</v>
      </c>
      <c r="Z106" s="164" t="s">
        <v>3509</v>
      </c>
      <c r="AA106" s="164" t="s">
        <v>193</v>
      </c>
      <c r="AB106" s="164" t="s">
        <v>711</v>
      </c>
      <c r="AC106" s="164" t="s">
        <v>3509</v>
      </c>
      <c r="AD106" s="164" t="s">
        <v>3509</v>
      </c>
      <c r="AE106" s="164" t="s">
        <v>639</v>
      </c>
      <c r="AF106" s="164" t="s">
        <v>193</v>
      </c>
      <c r="AG106" s="164" t="s">
        <v>640</v>
      </c>
      <c r="AH106" s="164" t="s">
        <v>639</v>
      </c>
      <c r="AI106" s="164" t="s">
        <v>639</v>
      </c>
      <c r="AJ106" s="164" t="s">
        <v>543</v>
      </c>
      <c r="AK106" s="164" t="s">
        <v>495</v>
      </c>
      <c r="AL106" s="164" t="s">
        <v>109</v>
      </c>
      <c r="AM106" s="164" t="s">
        <v>193</v>
      </c>
      <c r="AN106" s="164" t="s">
        <v>109</v>
      </c>
      <c r="AO106" s="164" t="s">
        <v>193</v>
      </c>
      <c r="AP106" s="164" t="s">
        <v>496</v>
      </c>
      <c r="AQ106" s="166"/>
      <c r="AR106" s="166"/>
      <c r="AS106" s="164" t="s">
        <v>502</v>
      </c>
      <c r="AT106" s="164" t="s">
        <v>193</v>
      </c>
      <c r="AU106" s="164" t="s">
        <v>111</v>
      </c>
      <c r="AV106" s="164">
        <v>1</v>
      </c>
      <c r="AW106" s="164">
        <v>0</v>
      </c>
      <c r="AX106" s="164">
        <v>0</v>
      </c>
      <c r="AY106" s="164" t="s">
        <v>110</v>
      </c>
      <c r="AZ106" s="164" t="s">
        <v>503</v>
      </c>
      <c r="BA106" s="164" t="s">
        <v>112</v>
      </c>
      <c r="BB106" s="164">
        <v>1</v>
      </c>
      <c r="BC106" s="164">
        <v>0</v>
      </c>
      <c r="BD106" s="164">
        <v>0</v>
      </c>
      <c r="BE106" s="164">
        <v>0</v>
      </c>
      <c r="BF106" s="164">
        <v>0</v>
      </c>
      <c r="BG106" s="164">
        <v>0</v>
      </c>
      <c r="BH106" s="164">
        <v>0</v>
      </c>
      <c r="BI106" s="164">
        <v>0</v>
      </c>
      <c r="BJ106" s="164">
        <v>0</v>
      </c>
      <c r="BK106" s="164">
        <v>0</v>
      </c>
      <c r="BL106" s="164" t="s">
        <v>193</v>
      </c>
      <c r="BM106" s="164" t="s">
        <v>113</v>
      </c>
      <c r="BN106" s="164" t="s">
        <v>498</v>
      </c>
      <c r="BO106" s="164" t="s">
        <v>505</v>
      </c>
      <c r="BP106" s="164">
        <v>1</v>
      </c>
      <c r="BQ106" s="164">
        <v>1</v>
      </c>
      <c r="BR106" s="164">
        <v>1</v>
      </c>
      <c r="BS106" s="164">
        <v>1</v>
      </c>
      <c r="BT106" s="164">
        <v>1</v>
      </c>
      <c r="BU106" s="164">
        <v>1</v>
      </c>
      <c r="BV106" s="164">
        <v>1</v>
      </c>
      <c r="BW106" s="164">
        <v>0</v>
      </c>
      <c r="BX106" s="164" t="s">
        <v>504</v>
      </c>
      <c r="BY106" s="164">
        <v>160</v>
      </c>
      <c r="BZ106" s="164">
        <v>80</v>
      </c>
      <c r="CA106" s="164" t="s">
        <v>114</v>
      </c>
      <c r="CB106" s="164">
        <v>275</v>
      </c>
      <c r="CC106" s="164">
        <v>105.76923076923001</v>
      </c>
      <c r="CD106" s="164" t="s">
        <v>109</v>
      </c>
      <c r="CE106" s="164">
        <v>200</v>
      </c>
      <c r="CF106" s="164">
        <v>86.956521739130395</v>
      </c>
      <c r="CG106" s="164" t="s">
        <v>109</v>
      </c>
      <c r="CH106" s="164">
        <v>225</v>
      </c>
      <c r="CI106" s="164">
        <v>77.586206896551701</v>
      </c>
      <c r="CJ106" s="164" t="s">
        <v>109</v>
      </c>
      <c r="CK106" s="164">
        <v>400</v>
      </c>
      <c r="CL106" s="164">
        <v>166.666666666666</v>
      </c>
      <c r="CM106" s="164" t="s">
        <v>114</v>
      </c>
      <c r="CN106" s="164">
        <v>500</v>
      </c>
      <c r="CO106" s="164">
        <v>208.333333333333</v>
      </c>
      <c r="CP106" s="164" t="s">
        <v>114</v>
      </c>
      <c r="CQ106" s="164" t="s">
        <v>622</v>
      </c>
      <c r="CR106" s="164" t="s">
        <v>109</v>
      </c>
      <c r="CS106" s="164">
        <v>700</v>
      </c>
      <c r="CT106" s="164" t="s">
        <v>193</v>
      </c>
      <c r="CU106" s="164" t="s">
        <v>193</v>
      </c>
      <c r="CV106" s="164" t="s">
        <v>193</v>
      </c>
      <c r="CW106" s="164" t="s">
        <v>193</v>
      </c>
      <c r="CX106" s="164" t="s">
        <v>193</v>
      </c>
      <c r="CY106" s="164" t="s">
        <v>193</v>
      </c>
      <c r="CZ106" s="164" t="s">
        <v>156</v>
      </c>
      <c r="DA106" s="164">
        <v>700</v>
      </c>
      <c r="DB106" s="164" t="s">
        <v>109</v>
      </c>
      <c r="DC106" s="164" t="s">
        <v>114</v>
      </c>
      <c r="DD106" s="164" t="s">
        <v>193</v>
      </c>
      <c r="DE106" s="164" t="s">
        <v>193</v>
      </c>
      <c r="DF106" s="164" t="s">
        <v>193</v>
      </c>
      <c r="DG106" s="164" t="s">
        <v>193</v>
      </c>
      <c r="DH106" s="164" t="s">
        <v>193</v>
      </c>
      <c r="DI106" s="164" t="s">
        <v>193</v>
      </c>
      <c r="DJ106" s="164" t="s">
        <v>193</v>
      </c>
      <c r="DK106" s="164" t="s">
        <v>193</v>
      </c>
      <c r="DL106" s="164" t="s">
        <v>193</v>
      </c>
      <c r="DM106" s="164" t="s">
        <v>193</v>
      </c>
      <c r="DN106" s="164" t="s">
        <v>193</v>
      </c>
      <c r="DO106" s="164" t="s">
        <v>193</v>
      </c>
      <c r="DP106" s="164" t="s">
        <v>193</v>
      </c>
      <c r="DQ106" s="164" t="s">
        <v>193</v>
      </c>
      <c r="DR106" s="164" t="s">
        <v>193</v>
      </c>
      <c r="DS106" s="164" t="s">
        <v>193</v>
      </c>
      <c r="DT106" s="164" t="s">
        <v>193</v>
      </c>
      <c r="DU106" s="164" t="s">
        <v>193</v>
      </c>
      <c r="DV106" s="164" t="s">
        <v>193</v>
      </c>
      <c r="DW106" s="164" t="s">
        <v>193</v>
      </c>
      <c r="DX106" s="164" t="s">
        <v>193</v>
      </c>
      <c r="DY106" s="164" t="s">
        <v>193</v>
      </c>
      <c r="DZ106" s="164" t="s">
        <v>193</v>
      </c>
      <c r="EA106" s="164" t="s">
        <v>193</v>
      </c>
      <c r="EB106" s="164" t="s">
        <v>193</v>
      </c>
      <c r="EC106" s="164" t="s">
        <v>114</v>
      </c>
      <c r="ED106" s="164" t="s">
        <v>114</v>
      </c>
      <c r="EE106" s="164" t="s">
        <v>109</v>
      </c>
      <c r="EF106" s="164" t="s">
        <v>506</v>
      </c>
      <c r="EG106" s="164" t="s">
        <v>797</v>
      </c>
      <c r="EH106" s="164" t="s">
        <v>219</v>
      </c>
      <c r="EI106" s="164" t="s">
        <v>797</v>
      </c>
      <c r="EJ106" s="164" t="s">
        <v>193</v>
      </c>
      <c r="EK106" s="164" t="s">
        <v>193</v>
      </c>
      <c r="EL106" s="164" t="s">
        <v>193</v>
      </c>
      <c r="EM106" s="164" t="s">
        <v>193</v>
      </c>
      <c r="EN106" s="164" t="s">
        <v>193</v>
      </c>
      <c r="EO106" s="164" t="s">
        <v>193</v>
      </c>
      <c r="EP106" s="164" t="s">
        <v>193</v>
      </c>
      <c r="EQ106" s="164" t="s">
        <v>193</v>
      </c>
      <c r="ER106" s="164" t="s">
        <v>193</v>
      </c>
      <c r="ES106" s="164" t="s">
        <v>193</v>
      </c>
      <c r="ET106" s="164" t="s">
        <v>193</v>
      </c>
      <c r="EU106" s="164" t="s">
        <v>193</v>
      </c>
      <c r="EV106" s="164" t="s">
        <v>193</v>
      </c>
      <c r="EW106" s="164" t="s">
        <v>193</v>
      </c>
      <c r="EX106" s="164" t="s">
        <v>193</v>
      </c>
      <c r="EY106" s="164" t="s">
        <v>193</v>
      </c>
      <c r="EZ106" s="164" t="s">
        <v>193</v>
      </c>
      <c r="FA106" s="164" t="s">
        <v>193</v>
      </c>
      <c r="FB106" s="164" t="s">
        <v>193</v>
      </c>
      <c r="FC106" s="164" t="s">
        <v>193</v>
      </c>
      <c r="FD106" s="164" t="s">
        <v>193</v>
      </c>
      <c r="FE106" s="164" t="s">
        <v>193</v>
      </c>
      <c r="FF106" s="164" t="s">
        <v>193</v>
      </c>
      <c r="FG106" s="164" t="s">
        <v>193</v>
      </c>
      <c r="FH106" s="164" t="s">
        <v>193</v>
      </c>
      <c r="FI106" s="164" t="s">
        <v>193</v>
      </c>
      <c r="FJ106" s="164" t="s">
        <v>193</v>
      </c>
      <c r="FK106" s="164" t="s">
        <v>193</v>
      </c>
      <c r="FL106" s="164" t="s">
        <v>193</v>
      </c>
      <c r="FM106" s="164" t="s">
        <v>193</v>
      </c>
      <c r="FN106" s="164" t="s">
        <v>193</v>
      </c>
      <c r="FO106" s="164" t="s">
        <v>193</v>
      </c>
      <c r="FP106" s="164" t="s">
        <v>193</v>
      </c>
      <c r="FQ106" s="164" t="s">
        <v>193</v>
      </c>
      <c r="FR106" s="164" t="s">
        <v>193</v>
      </c>
      <c r="FS106" s="164" t="s">
        <v>193</v>
      </c>
      <c r="FT106" s="164" t="s">
        <v>193</v>
      </c>
      <c r="FU106" s="164" t="s">
        <v>193</v>
      </c>
      <c r="FV106" s="164" t="s">
        <v>193</v>
      </c>
      <c r="FW106" s="164" t="s">
        <v>193</v>
      </c>
      <c r="FX106" s="164" t="s">
        <v>193</v>
      </c>
      <c r="FY106" s="164" t="s">
        <v>193</v>
      </c>
      <c r="FZ106" s="164" t="s">
        <v>193</v>
      </c>
      <c r="GA106" s="164" t="s">
        <v>193</v>
      </c>
      <c r="GB106" s="164" t="s">
        <v>193</v>
      </c>
      <c r="GC106" s="164" t="s">
        <v>193</v>
      </c>
      <c r="GD106" s="164" t="s">
        <v>193</v>
      </c>
      <c r="GE106" s="164" t="s">
        <v>193</v>
      </c>
      <c r="GF106" s="164" t="s">
        <v>193</v>
      </c>
      <c r="GG106" s="164" t="s">
        <v>193</v>
      </c>
      <c r="GH106" s="164" t="s">
        <v>193</v>
      </c>
      <c r="GI106" s="164" t="s">
        <v>193</v>
      </c>
      <c r="GJ106" s="164" t="s">
        <v>193</v>
      </c>
      <c r="GK106" s="164" t="s">
        <v>193</v>
      </c>
      <c r="GL106" s="164" t="s">
        <v>193</v>
      </c>
      <c r="GM106" s="164" t="s">
        <v>193</v>
      </c>
      <c r="GN106" s="164" t="s">
        <v>193</v>
      </c>
      <c r="GO106" s="164" t="s">
        <v>193</v>
      </c>
      <c r="GP106" s="164" t="s">
        <v>193</v>
      </c>
      <c r="GQ106" s="164" t="s">
        <v>193</v>
      </c>
      <c r="GR106" s="164" t="s">
        <v>193</v>
      </c>
      <c r="GS106" s="164" t="s">
        <v>193</v>
      </c>
      <c r="GT106" s="164" t="s">
        <v>193</v>
      </c>
      <c r="GU106" s="164" t="s">
        <v>193</v>
      </c>
      <c r="GV106" s="164" t="s">
        <v>193</v>
      </c>
      <c r="GW106" s="164" t="s">
        <v>193</v>
      </c>
      <c r="GX106" s="164" t="s">
        <v>193</v>
      </c>
      <c r="GY106" s="164" t="s">
        <v>193</v>
      </c>
      <c r="GZ106" s="164" t="s">
        <v>193</v>
      </c>
      <c r="HA106" s="164" t="s">
        <v>193</v>
      </c>
      <c r="HB106" s="164" t="s">
        <v>193</v>
      </c>
      <c r="HC106" s="164" t="s">
        <v>193</v>
      </c>
      <c r="HD106" s="164" t="s">
        <v>193</v>
      </c>
      <c r="HE106" s="164" t="s">
        <v>193</v>
      </c>
      <c r="HF106" s="164" t="s">
        <v>193</v>
      </c>
      <c r="HG106" s="164" t="s">
        <v>193</v>
      </c>
      <c r="HH106" s="164" t="s">
        <v>193</v>
      </c>
      <c r="HI106" s="164" t="s">
        <v>193</v>
      </c>
      <c r="HJ106" s="164" t="s">
        <v>193</v>
      </c>
      <c r="HK106" s="164" t="s">
        <v>193</v>
      </c>
      <c r="HL106" s="164" t="s">
        <v>193</v>
      </c>
      <c r="HM106" s="164" t="s">
        <v>193</v>
      </c>
      <c r="HN106" s="164" t="s">
        <v>193</v>
      </c>
      <c r="HO106" s="164" t="s">
        <v>193</v>
      </c>
      <c r="HP106" s="164" t="s">
        <v>193</v>
      </c>
      <c r="HQ106" s="164" t="s">
        <v>193</v>
      </c>
      <c r="HR106" s="164" t="s">
        <v>193</v>
      </c>
      <c r="HS106" s="164" t="s">
        <v>193</v>
      </c>
      <c r="HT106" s="164" t="s">
        <v>193</v>
      </c>
      <c r="HU106" s="164" t="s">
        <v>193</v>
      </c>
      <c r="HV106" s="164" t="s">
        <v>193</v>
      </c>
      <c r="HW106" s="164" t="s">
        <v>193</v>
      </c>
      <c r="HX106" s="164" t="s">
        <v>193</v>
      </c>
      <c r="HY106" s="164" t="s">
        <v>193</v>
      </c>
      <c r="HZ106" s="164" t="s">
        <v>193</v>
      </c>
      <c r="IA106" s="164" t="s">
        <v>193</v>
      </c>
      <c r="IB106" s="164" t="s">
        <v>193</v>
      </c>
      <c r="IC106" s="164" t="s">
        <v>193</v>
      </c>
      <c r="ID106" s="164" t="s">
        <v>193</v>
      </c>
      <c r="IE106" s="164" t="s">
        <v>193</v>
      </c>
      <c r="IF106" s="164" t="s">
        <v>193</v>
      </c>
      <c r="IG106" s="164" t="s">
        <v>193</v>
      </c>
      <c r="IH106" s="164" t="s">
        <v>193</v>
      </c>
      <c r="II106" s="164" t="s">
        <v>193</v>
      </c>
      <c r="IJ106" s="164" t="s">
        <v>193</v>
      </c>
      <c r="IK106" s="164" t="s">
        <v>193</v>
      </c>
      <c r="IL106" s="164" t="s">
        <v>193</v>
      </c>
      <c r="IM106" s="164" t="s">
        <v>193</v>
      </c>
      <c r="IN106" s="164" t="s">
        <v>193</v>
      </c>
      <c r="IO106" s="164" t="s">
        <v>193</v>
      </c>
      <c r="IP106" s="164" t="s">
        <v>193</v>
      </c>
      <c r="IQ106" s="164" t="s">
        <v>193</v>
      </c>
      <c r="IR106" s="164" t="s">
        <v>193</v>
      </c>
      <c r="IS106" s="164" t="s">
        <v>193</v>
      </c>
      <c r="IT106" s="164" t="s">
        <v>193</v>
      </c>
      <c r="IU106" s="164" t="s">
        <v>193</v>
      </c>
      <c r="IV106" s="164" t="s">
        <v>193</v>
      </c>
      <c r="IW106" s="164" t="s">
        <v>193</v>
      </c>
      <c r="IX106" s="164" t="s">
        <v>193</v>
      </c>
      <c r="IY106" s="164" t="s">
        <v>193</v>
      </c>
      <c r="IZ106" s="164" t="s">
        <v>193</v>
      </c>
      <c r="JA106" s="164" t="s">
        <v>193</v>
      </c>
      <c r="JB106" s="164" t="s">
        <v>193</v>
      </c>
      <c r="JC106" s="164" t="s">
        <v>193</v>
      </c>
      <c r="JD106" s="164" t="s">
        <v>193</v>
      </c>
      <c r="JE106" s="164" t="s">
        <v>193</v>
      </c>
      <c r="JF106" s="164" t="s">
        <v>193</v>
      </c>
      <c r="JG106" s="164" t="s">
        <v>193</v>
      </c>
      <c r="JH106" s="164" t="s">
        <v>193</v>
      </c>
      <c r="JI106" s="164" t="s">
        <v>193</v>
      </c>
      <c r="JJ106" s="164" t="s">
        <v>193</v>
      </c>
      <c r="JK106" s="164" t="s">
        <v>193</v>
      </c>
      <c r="JL106" s="164" t="s">
        <v>193</v>
      </c>
      <c r="JM106" s="164" t="s">
        <v>193</v>
      </c>
      <c r="JN106" s="164" t="s">
        <v>193</v>
      </c>
      <c r="JO106" s="164" t="s">
        <v>193</v>
      </c>
      <c r="JP106" s="164" t="s">
        <v>193</v>
      </c>
      <c r="JQ106" s="164" t="s">
        <v>193</v>
      </c>
      <c r="JR106" s="166"/>
      <c r="JS106" s="166"/>
      <c r="JT106" s="166"/>
      <c r="JU106" s="166"/>
      <c r="JV106" s="166"/>
      <c r="JW106" s="164" t="s">
        <v>193</v>
      </c>
      <c r="JX106" s="164" t="s">
        <v>193</v>
      </c>
      <c r="JY106" s="164">
        <v>188284496</v>
      </c>
      <c r="JZ106" s="164" t="s">
        <v>3993</v>
      </c>
      <c r="KA106" s="164" t="s">
        <v>3994</v>
      </c>
      <c r="KB106" s="164" t="s">
        <v>193</v>
      </c>
      <c r="KC106" s="164" t="s">
        <v>705</v>
      </c>
      <c r="KD106" s="164" t="s">
        <v>706</v>
      </c>
      <c r="KE106" s="164" t="s">
        <v>621</v>
      </c>
      <c r="KF106" s="164" t="s">
        <v>193</v>
      </c>
      <c r="KG106" s="164">
        <v>105</v>
      </c>
    </row>
    <row r="107" spans="1:293" x14ac:dyDescent="0.25">
      <c r="A107" s="164" t="s">
        <v>3995</v>
      </c>
      <c r="B107" s="164" t="s">
        <v>3996</v>
      </c>
      <c r="C107" s="164" t="s">
        <v>3508</v>
      </c>
      <c r="D107" s="164" t="s">
        <v>193</v>
      </c>
      <c r="E107" s="166"/>
      <c r="F107" s="164" t="s">
        <v>193</v>
      </c>
      <c r="G107" s="164">
        <v>0</v>
      </c>
      <c r="H107" s="164" t="s">
        <v>3508</v>
      </c>
      <c r="I107" s="164" t="s">
        <v>627</v>
      </c>
      <c r="J107" s="164" t="s">
        <v>193</v>
      </c>
      <c r="K107" s="164" t="s">
        <v>628</v>
      </c>
      <c r="L107" s="164" t="s">
        <v>627</v>
      </c>
      <c r="M107" s="164" t="s">
        <v>627</v>
      </c>
      <c r="N107" s="164" t="s">
        <v>634</v>
      </c>
      <c r="O107" s="164" t="s">
        <v>193</v>
      </c>
      <c r="P107" s="164" t="s">
        <v>668</v>
      </c>
      <c r="Q107" s="164" t="s">
        <v>634</v>
      </c>
      <c r="R107" s="164" t="s">
        <v>634</v>
      </c>
      <c r="S107" s="164" t="s">
        <v>506</v>
      </c>
      <c r="T107" s="164" t="s">
        <v>219</v>
      </c>
      <c r="U107" s="164" t="s">
        <v>209</v>
      </c>
      <c r="V107" s="164" t="s">
        <v>219</v>
      </c>
      <c r="W107" s="164" t="s">
        <v>231</v>
      </c>
      <c r="X107" s="164" t="s">
        <v>230</v>
      </c>
      <c r="Y107" s="164" t="s">
        <v>231</v>
      </c>
      <c r="Z107" s="164" t="s">
        <v>3509</v>
      </c>
      <c r="AA107" s="164" t="s">
        <v>193</v>
      </c>
      <c r="AB107" s="164" t="s">
        <v>711</v>
      </c>
      <c r="AC107" s="164" t="s">
        <v>3509</v>
      </c>
      <c r="AD107" s="164" t="s">
        <v>3509</v>
      </c>
      <c r="AE107" s="164" t="s">
        <v>639</v>
      </c>
      <c r="AF107" s="164" t="s">
        <v>193</v>
      </c>
      <c r="AG107" s="164" t="s">
        <v>640</v>
      </c>
      <c r="AH107" s="164" t="s">
        <v>639</v>
      </c>
      <c r="AI107" s="164" t="s">
        <v>639</v>
      </c>
      <c r="AJ107" s="164" t="s">
        <v>543</v>
      </c>
      <c r="AK107" s="164" t="s">
        <v>495</v>
      </c>
      <c r="AL107" s="164" t="s">
        <v>109</v>
      </c>
      <c r="AM107" s="164" t="s">
        <v>193</v>
      </c>
      <c r="AN107" s="164" t="s">
        <v>109</v>
      </c>
      <c r="AO107" s="164" t="s">
        <v>193</v>
      </c>
      <c r="AP107" s="164" t="s">
        <v>496</v>
      </c>
      <c r="AQ107" s="166"/>
      <c r="AR107" s="166"/>
      <c r="AS107" s="164" t="s">
        <v>502</v>
      </c>
      <c r="AT107" s="164" t="s">
        <v>193</v>
      </c>
      <c r="AU107" s="164" t="s">
        <v>111</v>
      </c>
      <c r="AV107" s="164">
        <v>1</v>
      </c>
      <c r="AW107" s="164">
        <v>0</v>
      </c>
      <c r="AX107" s="164">
        <v>0</v>
      </c>
      <c r="AY107" s="164" t="s">
        <v>110</v>
      </c>
      <c r="AZ107" s="164" t="s">
        <v>503</v>
      </c>
      <c r="BA107" s="164" t="s">
        <v>112</v>
      </c>
      <c r="BB107" s="164">
        <v>1</v>
      </c>
      <c r="BC107" s="164">
        <v>0</v>
      </c>
      <c r="BD107" s="164">
        <v>0</v>
      </c>
      <c r="BE107" s="164">
        <v>0</v>
      </c>
      <c r="BF107" s="164">
        <v>0</v>
      </c>
      <c r="BG107" s="164">
        <v>0</v>
      </c>
      <c r="BH107" s="164">
        <v>0</v>
      </c>
      <c r="BI107" s="164">
        <v>0</v>
      </c>
      <c r="BJ107" s="164">
        <v>0</v>
      </c>
      <c r="BK107" s="164">
        <v>0</v>
      </c>
      <c r="BL107" s="164" t="s">
        <v>193</v>
      </c>
      <c r="BM107" s="164" t="s">
        <v>113</v>
      </c>
      <c r="BN107" s="164" t="s">
        <v>498</v>
      </c>
      <c r="BO107" s="164" t="s">
        <v>505</v>
      </c>
      <c r="BP107" s="164">
        <v>1</v>
      </c>
      <c r="BQ107" s="164">
        <v>1</v>
      </c>
      <c r="BR107" s="164">
        <v>1</v>
      </c>
      <c r="BS107" s="164">
        <v>1</v>
      </c>
      <c r="BT107" s="164">
        <v>1</v>
      </c>
      <c r="BU107" s="164">
        <v>1</v>
      </c>
      <c r="BV107" s="164">
        <v>1</v>
      </c>
      <c r="BW107" s="164">
        <v>0</v>
      </c>
      <c r="BX107" s="164" t="s">
        <v>504</v>
      </c>
      <c r="BY107" s="164">
        <v>160</v>
      </c>
      <c r="BZ107" s="164">
        <v>80</v>
      </c>
      <c r="CA107" s="164" t="s">
        <v>114</v>
      </c>
      <c r="CB107" s="164">
        <v>275</v>
      </c>
      <c r="CC107" s="164">
        <v>105.76923076923001</v>
      </c>
      <c r="CD107" s="164" t="s">
        <v>109</v>
      </c>
      <c r="CE107" s="164">
        <v>200</v>
      </c>
      <c r="CF107" s="164">
        <v>86.956521739130395</v>
      </c>
      <c r="CG107" s="164" t="s">
        <v>109</v>
      </c>
      <c r="CH107" s="164">
        <v>250</v>
      </c>
      <c r="CI107" s="164">
        <v>86.2068965517241</v>
      </c>
      <c r="CJ107" s="164" t="s">
        <v>109</v>
      </c>
      <c r="CK107" s="164">
        <v>400</v>
      </c>
      <c r="CL107" s="164">
        <v>166.666666666666</v>
      </c>
      <c r="CM107" s="164" t="s">
        <v>114</v>
      </c>
      <c r="CN107" s="164">
        <v>500</v>
      </c>
      <c r="CO107" s="164">
        <v>208.333333333333</v>
      </c>
      <c r="CP107" s="164" t="s">
        <v>114</v>
      </c>
      <c r="CQ107" s="164" t="s">
        <v>622</v>
      </c>
      <c r="CR107" s="164" t="s">
        <v>109</v>
      </c>
      <c r="CS107" s="164">
        <v>700</v>
      </c>
      <c r="CT107" s="164" t="s">
        <v>193</v>
      </c>
      <c r="CU107" s="164" t="s">
        <v>193</v>
      </c>
      <c r="CV107" s="164" t="s">
        <v>193</v>
      </c>
      <c r="CW107" s="164" t="s">
        <v>193</v>
      </c>
      <c r="CX107" s="164" t="s">
        <v>193</v>
      </c>
      <c r="CY107" s="164" t="s">
        <v>193</v>
      </c>
      <c r="CZ107" s="164" t="s">
        <v>156</v>
      </c>
      <c r="DA107" s="164">
        <v>700</v>
      </c>
      <c r="DB107" s="164" t="s">
        <v>132</v>
      </c>
      <c r="DC107" s="164" t="s">
        <v>114</v>
      </c>
      <c r="DD107" s="164" t="s">
        <v>193</v>
      </c>
      <c r="DE107" s="164" t="s">
        <v>193</v>
      </c>
      <c r="DF107" s="164" t="s">
        <v>193</v>
      </c>
      <c r="DG107" s="164" t="s">
        <v>193</v>
      </c>
      <c r="DH107" s="164" t="s">
        <v>193</v>
      </c>
      <c r="DI107" s="164" t="s">
        <v>193</v>
      </c>
      <c r="DJ107" s="164" t="s">
        <v>193</v>
      </c>
      <c r="DK107" s="164" t="s">
        <v>193</v>
      </c>
      <c r="DL107" s="164" t="s">
        <v>193</v>
      </c>
      <c r="DM107" s="164" t="s">
        <v>193</v>
      </c>
      <c r="DN107" s="164" t="s">
        <v>193</v>
      </c>
      <c r="DO107" s="164" t="s">
        <v>193</v>
      </c>
      <c r="DP107" s="164" t="s">
        <v>193</v>
      </c>
      <c r="DQ107" s="164" t="s">
        <v>193</v>
      </c>
      <c r="DR107" s="164" t="s">
        <v>193</v>
      </c>
      <c r="DS107" s="164" t="s">
        <v>193</v>
      </c>
      <c r="DT107" s="164" t="s">
        <v>193</v>
      </c>
      <c r="DU107" s="164" t="s">
        <v>193</v>
      </c>
      <c r="DV107" s="164" t="s">
        <v>193</v>
      </c>
      <c r="DW107" s="164" t="s">
        <v>193</v>
      </c>
      <c r="DX107" s="164" t="s">
        <v>193</v>
      </c>
      <c r="DY107" s="164" t="s">
        <v>193</v>
      </c>
      <c r="DZ107" s="164" t="s">
        <v>193</v>
      </c>
      <c r="EA107" s="164" t="s">
        <v>193</v>
      </c>
      <c r="EB107" s="164" t="s">
        <v>193</v>
      </c>
      <c r="EC107" s="164" t="s">
        <v>109</v>
      </c>
      <c r="ED107" s="164" t="s">
        <v>109</v>
      </c>
      <c r="EE107" s="164" t="s">
        <v>109</v>
      </c>
      <c r="EF107" s="164" t="s">
        <v>506</v>
      </c>
      <c r="EG107" s="164" t="s">
        <v>797</v>
      </c>
      <c r="EH107" s="164" t="s">
        <v>219</v>
      </c>
      <c r="EI107" s="164" t="s">
        <v>797</v>
      </c>
      <c r="EJ107" s="164" t="s">
        <v>193</v>
      </c>
      <c r="EK107" s="164" t="s">
        <v>193</v>
      </c>
      <c r="EL107" s="164" t="s">
        <v>193</v>
      </c>
      <c r="EM107" s="164" t="s">
        <v>193</v>
      </c>
      <c r="EN107" s="164" t="s">
        <v>193</v>
      </c>
      <c r="EO107" s="164" t="s">
        <v>193</v>
      </c>
      <c r="EP107" s="164" t="s">
        <v>193</v>
      </c>
      <c r="EQ107" s="164" t="s">
        <v>193</v>
      </c>
      <c r="ER107" s="164" t="s">
        <v>193</v>
      </c>
      <c r="ES107" s="164" t="s">
        <v>193</v>
      </c>
      <c r="ET107" s="164" t="s">
        <v>193</v>
      </c>
      <c r="EU107" s="164" t="s">
        <v>193</v>
      </c>
      <c r="EV107" s="164" t="s">
        <v>193</v>
      </c>
      <c r="EW107" s="164" t="s">
        <v>193</v>
      </c>
      <c r="EX107" s="164" t="s">
        <v>193</v>
      </c>
      <c r="EY107" s="164" t="s">
        <v>193</v>
      </c>
      <c r="EZ107" s="164" t="s">
        <v>193</v>
      </c>
      <c r="FA107" s="164" t="s">
        <v>193</v>
      </c>
      <c r="FB107" s="164" t="s">
        <v>193</v>
      </c>
      <c r="FC107" s="164" t="s">
        <v>193</v>
      </c>
      <c r="FD107" s="164" t="s">
        <v>193</v>
      </c>
      <c r="FE107" s="164" t="s">
        <v>193</v>
      </c>
      <c r="FF107" s="164" t="s">
        <v>193</v>
      </c>
      <c r="FG107" s="164" t="s">
        <v>193</v>
      </c>
      <c r="FH107" s="164" t="s">
        <v>193</v>
      </c>
      <c r="FI107" s="164" t="s">
        <v>193</v>
      </c>
      <c r="FJ107" s="164" t="s">
        <v>193</v>
      </c>
      <c r="FK107" s="164" t="s">
        <v>193</v>
      </c>
      <c r="FL107" s="164" t="s">
        <v>193</v>
      </c>
      <c r="FM107" s="164" t="s">
        <v>193</v>
      </c>
      <c r="FN107" s="164" t="s">
        <v>193</v>
      </c>
      <c r="FO107" s="164" t="s">
        <v>193</v>
      </c>
      <c r="FP107" s="164" t="s">
        <v>193</v>
      </c>
      <c r="FQ107" s="164" t="s">
        <v>193</v>
      </c>
      <c r="FR107" s="164" t="s">
        <v>193</v>
      </c>
      <c r="FS107" s="164" t="s">
        <v>193</v>
      </c>
      <c r="FT107" s="164" t="s">
        <v>193</v>
      </c>
      <c r="FU107" s="164" t="s">
        <v>193</v>
      </c>
      <c r="FV107" s="164" t="s">
        <v>193</v>
      </c>
      <c r="FW107" s="164" t="s">
        <v>193</v>
      </c>
      <c r="FX107" s="164" t="s">
        <v>193</v>
      </c>
      <c r="FY107" s="164" t="s">
        <v>193</v>
      </c>
      <c r="FZ107" s="164" t="s">
        <v>193</v>
      </c>
      <c r="GA107" s="164" t="s">
        <v>193</v>
      </c>
      <c r="GB107" s="164" t="s">
        <v>193</v>
      </c>
      <c r="GC107" s="164" t="s">
        <v>193</v>
      </c>
      <c r="GD107" s="164" t="s">
        <v>193</v>
      </c>
      <c r="GE107" s="164" t="s">
        <v>193</v>
      </c>
      <c r="GF107" s="164" t="s">
        <v>193</v>
      </c>
      <c r="GG107" s="164" t="s">
        <v>193</v>
      </c>
      <c r="GH107" s="164" t="s">
        <v>193</v>
      </c>
      <c r="GI107" s="164" t="s">
        <v>193</v>
      </c>
      <c r="GJ107" s="164" t="s">
        <v>193</v>
      </c>
      <c r="GK107" s="164" t="s">
        <v>193</v>
      </c>
      <c r="GL107" s="164" t="s">
        <v>193</v>
      </c>
      <c r="GM107" s="164" t="s">
        <v>193</v>
      </c>
      <c r="GN107" s="164" t="s">
        <v>193</v>
      </c>
      <c r="GO107" s="164" t="s">
        <v>193</v>
      </c>
      <c r="GP107" s="164" t="s">
        <v>193</v>
      </c>
      <c r="GQ107" s="164" t="s">
        <v>193</v>
      </c>
      <c r="GR107" s="164" t="s">
        <v>193</v>
      </c>
      <c r="GS107" s="164" t="s">
        <v>193</v>
      </c>
      <c r="GT107" s="164" t="s">
        <v>193</v>
      </c>
      <c r="GU107" s="164" t="s">
        <v>193</v>
      </c>
      <c r="GV107" s="164" t="s">
        <v>193</v>
      </c>
      <c r="GW107" s="164" t="s">
        <v>193</v>
      </c>
      <c r="GX107" s="164" t="s">
        <v>193</v>
      </c>
      <c r="GY107" s="164" t="s">
        <v>193</v>
      </c>
      <c r="GZ107" s="164" t="s">
        <v>193</v>
      </c>
      <c r="HA107" s="164" t="s">
        <v>193</v>
      </c>
      <c r="HB107" s="164" t="s">
        <v>193</v>
      </c>
      <c r="HC107" s="164" t="s">
        <v>193</v>
      </c>
      <c r="HD107" s="164" t="s">
        <v>193</v>
      </c>
      <c r="HE107" s="164" t="s">
        <v>193</v>
      </c>
      <c r="HF107" s="164" t="s">
        <v>193</v>
      </c>
      <c r="HG107" s="164" t="s">
        <v>193</v>
      </c>
      <c r="HH107" s="164" t="s">
        <v>193</v>
      </c>
      <c r="HI107" s="164" t="s">
        <v>193</v>
      </c>
      <c r="HJ107" s="164" t="s">
        <v>193</v>
      </c>
      <c r="HK107" s="164" t="s">
        <v>193</v>
      </c>
      <c r="HL107" s="164" t="s">
        <v>193</v>
      </c>
      <c r="HM107" s="164" t="s">
        <v>193</v>
      </c>
      <c r="HN107" s="164" t="s">
        <v>193</v>
      </c>
      <c r="HO107" s="164" t="s">
        <v>193</v>
      </c>
      <c r="HP107" s="164" t="s">
        <v>193</v>
      </c>
      <c r="HQ107" s="164" t="s">
        <v>193</v>
      </c>
      <c r="HR107" s="164" t="s">
        <v>193</v>
      </c>
      <c r="HS107" s="164" t="s">
        <v>193</v>
      </c>
      <c r="HT107" s="164" t="s">
        <v>193</v>
      </c>
      <c r="HU107" s="164" t="s">
        <v>193</v>
      </c>
      <c r="HV107" s="164" t="s">
        <v>193</v>
      </c>
      <c r="HW107" s="164" t="s">
        <v>193</v>
      </c>
      <c r="HX107" s="164" t="s">
        <v>193</v>
      </c>
      <c r="HY107" s="164" t="s">
        <v>193</v>
      </c>
      <c r="HZ107" s="164" t="s">
        <v>193</v>
      </c>
      <c r="IA107" s="164" t="s">
        <v>193</v>
      </c>
      <c r="IB107" s="164" t="s">
        <v>193</v>
      </c>
      <c r="IC107" s="164" t="s">
        <v>193</v>
      </c>
      <c r="ID107" s="164" t="s">
        <v>193</v>
      </c>
      <c r="IE107" s="164" t="s">
        <v>193</v>
      </c>
      <c r="IF107" s="164" t="s">
        <v>193</v>
      </c>
      <c r="IG107" s="164" t="s">
        <v>193</v>
      </c>
      <c r="IH107" s="164" t="s">
        <v>193</v>
      </c>
      <c r="II107" s="164" t="s">
        <v>193</v>
      </c>
      <c r="IJ107" s="164" t="s">
        <v>193</v>
      </c>
      <c r="IK107" s="164" t="s">
        <v>193</v>
      </c>
      <c r="IL107" s="164" t="s">
        <v>193</v>
      </c>
      <c r="IM107" s="164" t="s">
        <v>193</v>
      </c>
      <c r="IN107" s="164" t="s">
        <v>193</v>
      </c>
      <c r="IO107" s="164" t="s">
        <v>193</v>
      </c>
      <c r="IP107" s="164" t="s">
        <v>193</v>
      </c>
      <c r="IQ107" s="164" t="s">
        <v>193</v>
      </c>
      <c r="IR107" s="164" t="s">
        <v>193</v>
      </c>
      <c r="IS107" s="164" t="s">
        <v>193</v>
      </c>
      <c r="IT107" s="164" t="s">
        <v>193</v>
      </c>
      <c r="IU107" s="164" t="s">
        <v>193</v>
      </c>
      <c r="IV107" s="164" t="s">
        <v>193</v>
      </c>
      <c r="IW107" s="164" t="s">
        <v>193</v>
      </c>
      <c r="IX107" s="164" t="s">
        <v>193</v>
      </c>
      <c r="IY107" s="164" t="s">
        <v>193</v>
      </c>
      <c r="IZ107" s="164" t="s">
        <v>193</v>
      </c>
      <c r="JA107" s="164" t="s">
        <v>193</v>
      </c>
      <c r="JB107" s="164" t="s">
        <v>193</v>
      </c>
      <c r="JC107" s="164" t="s">
        <v>193</v>
      </c>
      <c r="JD107" s="164" t="s">
        <v>193</v>
      </c>
      <c r="JE107" s="164" t="s">
        <v>193</v>
      </c>
      <c r="JF107" s="164" t="s">
        <v>193</v>
      </c>
      <c r="JG107" s="164" t="s">
        <v>193</v>
      </c>
      <c r="JH107" s="164" t="s">
        <v>193</v>
      </c>
      <c r="JI107" s="164" t="s">
        <v>193</v>
      </c>
      <c r="JJ107" s="164" t="s">
        <v>193</v>
      </c>
      <c r="JK107" s="164" t="s">
        <v>193</v>
      </c>
      <c r="JL107" s="164" t="s">
        <v>193</v>
      </c>
      <c r="JM107" s="164" t="s">
        <v>193</v>
      </c>
      <c r="JN107" s="164" t="s">
        <v>193</v>
      </c>
      <c r="JO107" s="164" t="s">
        <v>193</v>
      </c>
      <c r="JP107" s="164" t="s">
        <v>193</v>
      </c>
      <c r="JQ107" s="164" t="s">
        <v>193</v>
      </c>
      <c r="JR107" s="166"/>
      <c r="JS107" s="166"/>
      <c r="JT107" s="166"/>
      <c r="JU107" s="166"/>
      <c r="JV107" s="166"/>
      <c r="JW107" s="164" t="s">
        <v>193</v>
      </c>
      <c r="JX107" s="164" t="s">
        <v>193</v>
      </c>
      <c r="JY107" s="164">
        <v>188284501</v>
      </c>
      <c r="JZ107" s="164" t="s">
        <v>3997</v>
      </c>
      <c r="KA107" s="164" t="s">
        <v>3998</v>
      </c>
      <c r="KB107" s="164" t="s">
        <v>193</v>
      </c>
      <c r="KC107" s="164" t="s">
        <v>705</v>
      </c>
      <c r="KD107" s="164" t="s">
        <v>706</v>
      </c>
      <c r="KE107" s="164" t="s">
        <v>621</v>
      </c>
      <c r="KF107" s="164" t="s">
        <v>193</v>
      </c>
      <c r="KG107" s="164">
        <v>106</v>
      </c>
    </row>
    <row r="108" spans="1:293" x14ac:dyDescent="0.25">
      <c r="A108" s="164" t="s">
        <v>3999</v>
      </c>
      <c r="B108" s="164" t="s">
        <v>4000</v>
      </c>
      <c r="C108" s="164" t="s">
        <v>3508</v>
      </c>
      <c r="D108" s="164" t="s">
        <v>193</v>
      </c>
      <c r="E108" s="166"/>
      <c r="F108" s="164" t="s">
        <v>193</v>
      </c>
      <c r="G108" s="164">
        <v>0</v>
      </c>
      <c r="H108" s="164" t="s">
        <v>3508</v>
      </c>
      <c r="I108" s="164" t="s">
        <v>627</v>
      </c>
      <c r="J108" s="164" t="s">
        <v>193</v>
      </c>
      <c r="K108" s="164" t="s">
        <v>628</v>
      </c>
      <c r="L108" s="164" t="s">
        <v>627</v>
      </c>
      <c r="M108" s="164" t="s">
        <v>627</v>
      </c>
      <c r="N108" s="164" t="s">
        <v>634</v>
      </c>
      <c r="O108" s="164" t="s">
        <v>193</v>
      </c>
      <c r="P108" s="164" t="s">
        <v>668</v>
      </c>
      <c r="Q108" s="164" t="s">
        <v>634</v>
      </c>
      <c r="R108" s="164" t="s">
        <v>634</v>
      </c>
      <c r="S108" s="164" t="s">
        <v>506</v>
      </c>
      <c r="T108" s="164" t="s">
        <v>219</v>
      </c>
      <c r="U108" s="164" t="s">
        <v>209</v>
      </c>
      <c r="V108" s="164" t="s">
        <v>219</v>
      </c>
      <c r="W108" s="164" t="s">
        <v>231</v>
      </c>
      <c r="X108" s="164" t="s">
        <v>230</v>
      </c>
      <c r="Y108" s="164" t="s">
        <v>231</v>
      </c>
      <c r="Z108" s="164" t="s">
        <v>3509</v>
      </c>
      <c r="AA108" s="164" t="s">
        <v>193</v>
      </c>
      <c r="AB108" s="164" t="s">
        <v>711</v>
      </c>
      <c r="AC108" s="164" t="s">
        <v>3509</v>
      </c>
      <c r="AD108" s="164" t="s">
        <v>3509</v>
      </c>
      <c r="AE108" s="164" t="s">
        <v>639</v>
      </c>
      <c r="AF108" s="164" t="s">
        <v>193</v>
      </c>
      <c r="AG108" s="164" t="s">
        <v>640</v>
      </c>
      <c r="AH108" s="164" t="s">
        <v>639</v>
      </c>
      <c r="AI108" s="164" t="s">
        <v>639</v>
      </c>
      <c r="AJ108" s="164" t="s">
        <v>543</v>
      </c>
      <c r="AK108" s="164" t="s">
        <v>495</v>
      </c>
      <c r="AL108" s="164" t="s">
        <v>109</v>
      </c>
      <c r="AM108" s="164" t="s">
        <v>193</v>
      </c>
      <c r="AN108" s="164" t="s">
        <v>109</v>
      </c>
      <c r="AO108" s="164" t="s">
        <v>193</v>
      </c>
      <c r="AP108" s="164" t="s">
        <v>496</v>
      </c>
      <c r="AQ108" s="166"/>
      <c r="AR108" s="166"/>
      <c r="AS108" s="164" t="s">
        <v>502</v>
      </c>
      <c r="AT108" s="164" t="s">
        <v>193</v>
      </c>
      <c r="AU108" s="164" t="s">
        <v>111</v>
      </c>
      <c r="AV108" s="164">
        <v>1</v>
      </c>
      <c r="AW108" s="164">
        <v>0</v>
      </c>
      <c r="AX108" s="164">
        <v>0</v>
      </c>
      <c r="AY108" s="164" t="s">
        <v>110</v>
      </c>
      <c r="AZ108" s="164" t="s">
        <v>503</v>
      </c>
      <c r="BA108" s="164" t="s">
        <v>112</v>
      </c>
      <c r="BB108" s="164">
        <v>1</v>
      </c>
      <c r="BC108" s="164">
        <v>0</v>
      </c>
      <c r="BD108" s="164">
        <v>0</v>
      </c>
      <c r="BE108" s="164">
        <v>0</v>
      </c>
      <c r="BF108" s="164">
        <v>0</v>
      </c>
      <c r="BG108" s="164">
        <v>0</v>
      </c>
      <c r="BH108" s="164">
        <v>0</v>
      </c>
      <c r="BI108" s="164">
        <v>0</v>
      </c>
      <c r="BJ108" s="164">
        <v>0</v>
      </c>
      <c r="BK108" s="164">
        <v>0</v>
      </c>
      <c r="BL108" s="164" t="s">
        <v>193</v>
      </c>
      <c r="BM108" s="164" t="s">
        <v>128</v>
      </c>
      <c r="BN108" s="164" t="s">
        <v>498</v>
      </c>
      <c r="BO108" s="164" t="s">
        <v>505</v>
      </c>
      <c r="BP108" s="164">
        <v>1</v>
      </c>
      <c r="BQ108" s="164">
        <v>1</v>
      </c>
      <c r="BR108" s="164">
        <v>1</v>
      </c>
      <c r="BS108" s="164">
        <v>1</v>
      </c>
      <c r="BT108" s="164">
        <v>1</v>
      </c>
      <c r="BU108" s="164">
        <v>1</v>
      </c>
      <c r="BV108" s="164">
        <v>1</v>
      </c>
      <c r="BW108" s="164">
        <v>0</v>
      </c>
      <c r="BX108" s="164" t="s">
        <v>504</v>
      </c>
      <c r="BY108" s="164">
        <v>160</v>
      </c>
      <c r="BZ108" s="164">
        <v>80</v>
      </c>
      <c r="CA108" s="164" t="s">
        <v>109</v>
      </c>
      <c r="CB108" s="164">
        <v>275</v>
      </c>
      <c r="CC108" s="164">
        <v>105.76923076923001</v>
      </c>
      <c r="CD108" s="164" t="s">
        <v>109</v>
      </c>
      <c r="CE108" s="164">
        <v>200</v>
      </c>
      <c r="CF108" s="164">
        <v>86.956521739130395</v>
      </c>
      <c r="CG108" s="164" t="s">
        <v>109</v>
      </c>
      <c r="CH108" s="164">
        <v>250</v>
      </c>
      <c r="CI108" s="164">
        <v>86.2068965517241</v>
      </c>
      <c r="CJ108" s="164" t="s">
        <v>109</v>
      </c>
      <c r="CK108" s="164">
        <v>400</v>
      </c>
      <c r="CL108" s="164">
        <v>166.666666666666</v>
      </c>
      <c r="CM108" s="164" t="s">
        <v>114</v>
      </c>
      <c r="CN108" s="164">
        <v>500</v>
      </c>
      <c r="CO108" s="164">
        <v>208.333333333333</v>
      </c>
      <c r="CP108" s="164" t="s">
        <v>114</v>
      </c>
      <c r="CQ108" s="164" t="s">
        <v>622</v>
      </c>
      <c r="CR108" s="164" t="s">
        <v>109</v>
      </c>
      <c r="CS108" s="164">
        <v>700</v>
      </c>
      <c r="CT108" s="164" t="s">
        <v>193</v>
      </c>
      <c r="CU108" s="164" t="s">
        <v>193</v>
      </c>
      <c r="CV108" s="164" t="s">
        <v>193</v>
      </c>
      <c r="CW108" s="164" t="s">
        <v>193</v>
      </c>
      <c r="CX108" s="164" t="s">
        <v>193</v>
      </c>
      <c r="CY108" s="164" t="s">
        <v>193</v>
      </c>
      <c r="CZ108" s="164" t="s">
        <v>156</v>
      </c>
      <c r="DA108" s="164">
        <v>700</v>
      </c>
      <c r="DB108" s="164" t="s">
        <v>109</v>
      </c>
      <c r="DC108" s="164" t="s">
        <v>114</v>
      </c>
      <c r="DD108" s="164" t="s">
        <v>193</v>
      </c>
      <c r="DE108" s="164" t="s">
        <v>193</v>
      </c>
      <c r="DF108" s="164" t="s">
        <v>193</v>
      </c>
      <c r="DG108" s="164" t="s">
        <v>193</v>
      </c>
      <c r="DH108" s="164" t="s">
        <v>193</v>
      </c>
      <c r="DI108" s="164" t="s">
        <v>193</v>
      </c>
      <c r="DJ108" s="164" t="s">
        <v>193</v>
      </c>
      <c r="DK108" s="164" t="s">
        <v>193</v>
      </c>
      <c r="DL108" s="164" t="s">
        <v>193</v>
      </c>
      <c r="DM108" s="164" t="s">
        <v>193</v>
      </c>
      <c r="DN108" s="164" t="s">
        <v>193</v>
      </c>
      <c r="DO108" s="164" t="s">
        <v>193</v>
      </c>
      <c r="DP108" s="164" t="s">
        <v>193</v>
      </c>
      <c r="DQ108" s="164" t="s">
        <v>193</v>
      </c>
      <c r="DR108" s="164" t="s">
        <v>193</v>
      </c>
      <c r="DS108" s="164" t="s">
        <v>193</v>
      </c>
      <c r="DT108" s="164" t="s">
        <v>193</v>
      </c>
      <c r="DU108" s="164" t="s">
        <v>193</v>
      </c>
      <c r="DV108" s="164" t="s">
        <v>193</v>
      </c>
      <c r="DW108" s="164" t="s">
        <v>193</v>
      </c>
      <c r="DX108" s="164" t="s">
        <v>193</v>
      </c>
      <c r="DY108" s="164" t="s">
        <v>193</v>
      </c>
      <c r="DZ108" s="164" t="s">
        <v>193</v>
      </c>
      <c r="EA108" s="164" t="s">
        <v>193</v>
      </c>
      <c r="EB108" s="164" t="s">
        <v>193</v>
      </c>
      <c r="EC108" s="164" t="s">
        <v>109</v>
      </c>
      <c r="ED108" s="164" t="s">
        <v>114</v>
      </c>
      <c r="EE108" s="164" t="s">
        <v>109</v>
      </c>
      <c r="EF108" s="164" t="s">
        <v>506</v>
      </c>
      <c r="EG108" s="164" t="s">
        <v>797</v>
      </c>
      <c r="EH108" s="164" t="s">
        <v>219</v>
      </c>
      <c r="EI108" s="164" t="s">
        <v>797</v>
      </c>
      <c r="EJ108" s="164" t="s">
        <v>193</v>
      </c>
      <c r="EK108" s="164" t="s">
        <v>193</v>
      </c>
      <c r="EL108" s="164" t="s">
        <v>193</v>
      </c>
      <c r="EM108" s="164" t="s">
        <v>193</v>
      </c>
      <c r="EN108" s="164" t="s">
        <v>193</v>
      </c>
      <c r="EO108" s="164" t="s">
        <v>193</v>
      </c>
      <c r="EP108" s="164" t="s">
        <v>193</v>
      </c>
      <c r="EQ108" s="164" t="s">
        <v>193</v>
      </c>
      <c r="ER108" s="164" t="s">
        <v>193</v>
      </c>
      <c r="ES108" s="164" t="s">
        <v>193</v>
      </c>
      <c r="ET108" s="164" t="s">
        <v>193</v>
      </c>
      <c r="EU108" s="164" t="s">
        <v>193</v>
      </c>
      <c r="EV108" s="164" t="s">
        <v>193</v>
      </c>
      <c r="EW108" s="164" t="s">
        <v>193</v>
      </c>
      <c r="EX108" s="164" t="s">
        <v>193</v>
      </c>
      <c r="EY108" s="164" t="s">
        <v>193</v>
      </c>
      <c r="EZ108" s="164" t="s">
        <v>193</v>
      </c>
      <c r="FA108" s="164" t="s">
        <v>193</v>
      </c>
      <c r="FB108" s="164" t="s">
        <v>193</v>
      </c>
      <c r="FC108" s="164" t="s">
        <v>193</v>
      </c>
      <c r="FD108" s="164" t="s">
        <v>193</v>
      </c>
      <c r="FE108" s="164" t="s">
        <v>193</v>
      </c>
      <c r="FF108" s="164" t="s">
        <v>193</v>
      </c>
      <c r="FG108" s="164" t="s">
        <v>193</v>
      </c>
      <c r="FH108" s="164" t="s">
        <v>193</v>
      </c>
      <c r="FI108" s="164" t="s">
        <v>193</v>
      </c>
      <c r="FJ108" s="164" t="s">
        <v>193</v>
      </c>
      <c r="FK108" s="164" t="s">
        <v>193</v>
      </c>
      <c r="FL108" s="164" t="s">
        <v>193</v>
      </c>
      <c r="FM108" s="164" t="s">
        <v>193</v>
      </c>
      <c r="FN108" s="164" t="s">
        <v>193</v>
      </c>
      <c r="FO108" s="164" t="s">
        <v>193</v>
      </c>
      <c r="FP108" s="164" t="s">
        <v>193</v>
      </c>
      <c r="FQ108" s="164" t="s">
        <v>193</v>
      </c>
      <c r="FR108" s="164" t="s">
        <v>193</v>
      </c>
      <c r="FS108" s="164" t="s">
        <v>193</v>
      </c>
      <c r="FT108" s="164" t="s">
        <v>193</v>
      </c>
      <c r="FU108" s="164" t="s">
        <v>193</v>
      </c>
      <c r="FV108" s="164" t="s">
        <v>193</v>
      </c>
      <c r="FW108" s="164" t="s">
        <v>193</v>
      </c>
      <c r="FX108" s="164" t="s">
        <v>193</v>
      </c>
      <c r="FY108" s="164" t="s">
        <v>193</v>
      </c>
      <c r="FZ108" s="164" t="s">
        <v>193</v>
      </c>
      <c r="GA108" s="164" t="s">
        <v>193</v>
      </c>
      <c r="GB108" s="164" t="s">
        <v>193</v>
      </c>
      <c r="GC108" s="164" t="s">
        <v>193</v>
      </c>
      <c r="GD108" s="164" t="s">
        <v>193</v>
      </c>
      <c r="GE108" s="164" t="s">
        <v>193</v>
      </c>
      <c r="GF108" s="164" t="s">
        <v>193</v>
      </c>
      <c r="GG108" s="164" t="s">
        <v>193</v>
      </c>
      <c r="GH108" s="164" t="s">
        <v>193</v>
      </c>
      <c r="GI108" s="164" t="s">
        <v>193</v>
      </c>
      <c r="GJ108" s="164" t="s">
        <v>193</v>
      </c>
      <c r="GK108" s="164" t="s">
        <v>193</v>
      </c>
      <c r="GL108" s="164" t="s">
        <v>193</v>
      </c>
      <c r="GM108" s="164" t="s">
        <v>193</v>
      </c>
      <c r="GN108" s="164" t="s">
        <v>193</v>
      </c>
      <c r="GO108" s="164" t="s">
        <v>193</v>
      </c>
      <c r="GP108" s="164" t="s">
        <v>193</v>
      </c>
      <c r="GQ108" s="164" t="s">
        <v>193</v>
      </c>
      <c r="GR108" s="164" t="s">
        <v>193</v>
      </c>
      <c r="GS108" s="164" t="s">
        <v>193</v>
      </c>
      <c r="GT108" s="164" t="s">
        <v>193</v>
      </c>
      <c r="GU108" s="164" t="s">
        <v>193</v>
      </c>
      <c r="GV108" s="164" t="s">
        <v>193</v>
      </c>
      <c r="GW108" s="164" t="s">
        <v>193</v>
      </c>
      <c r="GX108" s="164" t="s">
        <v>193</v>
      </c>
      <c r="GY108" s="164" t="s">
        <v>193</v>
      </c>
      <c r="GZ108" s="164" t="s">
        <v>193</v>
      </c>
      <c r="HA108" s="164" t="s">
        <v>193</v>
      </c>
      <c r="HB108" s="164" t="s">
        <v>193</v>
      </c>
      <c r="HC108" s="164" t="s">
        <v>193</v>
      </c>
      <c r="HD108" s="164" t="s">
        <v>193</v>
      </c>
      <c r="HE108" s="164" t="s">
        <v>193</v>
      </c>
      <c r="HF108" s="164" t="s">
        <v>193</v>
      </c>
      <c r="HG108" s="164" t="s">
        <v>193</v>
      </c>
      <c r="HH108" s="164" t="s">
        <v>193</v>
      </c>
      <c r="HI108" s="164" t="s">
        <v>193</v>
      </c>
      <c r="HJ108" s="164" t="s">
        <v>193</v>
      </c>
      <c r="HK108" s="164" t="s">
        <v>193</v>
      </c>
      <c r="HL108" s="164" t="s">
        <v>193</v>
      </c>
      <c r="HM108" s="164" t="s">
        <v>193</v>
      </c>
      <c r="HN108" s="164" t="s">
        <v>193</v>
      </c>
      <c r="HO108" s="164" t="s">
        <v>193</v>
      </c>
      <c r="HP108" s="164" t="s">
        <v>193</v>
      </c>
      <c r="HQ108" s="164" t="s">
        <v>193</v>
      </c>
      <c r="HR108" s="164" t="s">
        <v>193</v>
      </c>
      <c r="HS108" s="164" t="s">
        <v>193</v>
      </c>
      <c r="HT108" s="164" t="s">
        <v>193</v>
      </c>
      <c r="HU108" s="164" t="s">
        <v>193</v>
      </c>
      <c r="HV108" s="164" t="s">
        <v>193</v>
      </c>
      <c r="HW108" s="164" t="s">
        <v>193</v>
      </c>
      <c r="HX108" s="164" t="s">
        <v>193</v>
      </c>
      <c r="HY108" s="164" t="s">
        <v>193</v>
      </c>
      <c r="HZ108" s="164" t="s">
        <v>193</v>
      </c>
      <c r="IA108" s="164" t="s">
        <v>193</v>
      </c>
      <c r="IB108" s="164" t="s">
        <v>193</v>
      </c>
      <c r="IC108" s="164" t="s">
        <v>193</v>
      </c>
      <c r="ID108" s="164" t="s">
        <v>193</v>
      </c>
      <c r="IE108" s="164" t="s">
        <v>193</v>
      </c>
      <c r="IF108" s="164" t="s">
        <v>193</v>
      </c>
      <c r="IG108" s="164" t="s">
        <v>193</v>
      </c>
      <c r="IH108" s="164" t="s">
        <v>193</v>
      </c>
      <c r="II108" s="164" t="s">
        <v>193</v>
      </c>
      <c r="IJ108" s="164" t="s">
        <v>193</v>
      </c>
      <c r="IK108" s="164" t="s">
        <v>193</v>
      </c>
      <c r="IL108" s="164" t="s">
        <v>193</v>
      </c>
      <c r="IM108" s="164" t="s">
        <v>193</v>
      </c>
      <c r="IN108" s="164" t="s">
        <v>193</v>
      </c>
      <c r="IO108" s="164" t="s">
        <v>193</v>
      </c>
      <c r="IP108" s="164" t="s">
        <v>193</v>
      </c>
      <c r="IQ108" s="164" t="s">
        <v>193</v>
      </c>
      <c r="IR108" s="164" t="s">
        <v>193</v>
      </c>
      <c r="IS108" s="164" t="s">
        <v>193</v>
      </c>
      <c r="IT108" s="164" t="s">
        <v>193</v>
      </c>
      <c r="IU108" s="164" t="s">
        <v>193</v>
      </c>
      <c r="IV108" s="164" t="s">
        <v>193</v>
      </c>
      <c r="IW108" s="164" t="s">
        <v>193</v>
      </c>
      <c r="IX108" s="164" t="s">
        <v>193</v>
      </c>
      <c r="IY108" s="164" t="s">
        <v>193</v>
      </c>
      <c r="IZ108" s="164" t="s">
        <v>193</v>
      </c>
      <c r="JA108" s="164" t="s">
        <v>193</v>
      </c>
      <c r="JB108" s="164" t="s">
        <v>193</v>
      </c>
      <c r="JC108" s="164" t="s">
        <v>193</v>
      </c>
      <c r="JD108" s="164" t="s">
        <v>193</v>
      </c>
      <c r="JE108" s="164" t="s">
        <v>193</v>
      </c>
      <c r="JF108" s="164" t="s">
        <v>193</v>
      </c>
      <c r="JG108" s="164" t="s">
        <v>193</v>
      </c>
      <c r="JH108" s="164" t="s">
        <v>193</v>
      </c>
      <c r="JI108" s="164" t="s">
        <v>193</v>
      </c>
      <c r="JJ108" s="164" t="s">
        <v>193</v>
      </c>
      <c r="JK108" s="164" t="s">
        <v>193</v>
      </c>
      <c r="JL108" s="164" t="s">
        <v>193</v>
      </c>
      <c r="JM108" s="164" t="s">
        <v>193</v>
      </c>
      <c r="JN108" s="164" t="s">
        <v>193</v>
      </c>
      <c r="JO108" s="164" t="s">
        <v>193</v>
      </c>
      <c r="JP108" s="164" t="s">
        <v>193</v>
      </c>
      <c r="JQ108" s="164" t="s">
        <v>193</v>
      </c>
      <c r="JR108" s="166"/>
      <c r="JS108" s="166"/>
      <c r="JT108" s="166"/>
      <c r="JU108" s="166"/>
      <c r="JV108" s="166"/>
      <c r="JW108" s="164" t="s">
        <v>193</v>
      </c>
      <c r="JX108" s="164" t="s">
        <v>193</v>
      </c>
      <c r="JY108" s="164">
        <v>188284548</v>
      </c>
      <c r="JZ108" s="164" t="s">
        <v>4001</v>
      </c>
      <c r="KA108" s="164" t="s">
        <v>4002</v>
      </c>
      <c r="KB108" s="164" t="s">
        <v>193</v>
      </c>
      <c r="KC108" s="164" t="s">
        <v>705</v>
      </c>
      <c r="KD108" s="164" t="s">
        <v>706</v>
      </c>
      <c r="KE108" s="164" t="s">
        <v>621</v>
      </c>
      <c r="KF108" s="164" t="s">
        <v>193</v>
      </c>
      <c r="KG108" s="164">
        <v>107</v>
      </c>
    </row>
    <row r="109" spans="1:293" x14ac:dyDescent="0.25">
      <c r="A109" s="164" t="s">
        <v>4003</v>
      </c>
      <c r="B109" s="164" t="s">
        <v>4004</v>
      </c>
      <c r="C109" s="164" t="s">
        <v>3508</v>
      </c>
      <c r="D109" s="164" t="s">
        <v>193</v>
      </c>
      <c r="E109" s="166"/>
      <c r="F109" s="164">
        <v>372032320216900</v>
      </c>
      <c r="G109" s="164">
        <v>0</v>
      </c>
      <c r="H109" s="164" t="s">
        <v>3508</v>
      </c>
      <c r="I109" s="164" t="s">
        <v>627</v>
      </c>
      <c r="J109" s="164" t="s">
        <v>193</v>
      </c>
      <c r="K109" s="164" t="s">
        <v>628</v>
      </c>
      <c r="L109" s="164" t="s">
        <v>627</v>
      </c>
      <c r="M109" s="164" t="s">
        <v>627</v>
      </c>
      <c r="N109" s="164" t="s">
        <v>633</v>
      </c>
      <c r="O109" s="164" t="s">
        <v>193</v>
      </c>
      <c r="P109" s="164" t="s">
        <v>666</v>
      </c>
      <c r="Q109" s="164" t="s">
        <v>633</v>
      </c>
      <c r="R109" s="164" t="s">
        <v>633</v>
      </c>
      <c r="S109" s="164" t="s">
        <v>506</v>
      </c>
      <c r="T109" s="164" t="s">
        <v>219</v>
      </c>
      <c r="U109" s="164" t="s">
        <v>209</v>
      </c>
      <c r="V109" s="164" t="s">
        <v>219</v>
      </c>
      <c r="W109" s="164" t="s">
        <v>231</v>
      </c>
      <c r="X109" s="164" t="s">
        <v>230</v>
      </c>
      <c r="Y109" s="164" t="s">
        <v>231</v>
      </c>
      <c r="Z109" s="164" t="s">
        <v>3509</v>
      </c>
      <c r="AA109" s="164" t="s">
        <v>193</v>
      </c>
      <c r="AB109" s="164" t="s">
        <v>711</v>
      </c>
      <c r="AC109" s="164" t="s">
        <v>3509</v>
      </c>
      <c r="AD109" s="164" t="s">
        <v>3509</v>
      </c>
      <c r="AE109" s="164" t="s">
        <v>639</v>
      </c>
      <c r="AF109" s="164" t="s">
        <v>193</v>
      </c>
      <c r="AG109" s="164" t="s">
        <v>640</v>
      </c>
      <c r="AH109" s="164" t="s">
        <v>639</v>
      </c>
      <c r="AI109" s="164" t="s">
        <v>639</v>
      </c>
      <c r="AJ109" s="164" t="s">
        <v>543</v>
      </c>
      <c r="AK109" s="164" t="s">
        <v>495</v>
      </c>
      <c r="AL109" s="164" t="s">
        <v>109</v>
      </c>
      <c r="AM109" s="164" t="s">
        <v>193</v>
      </c>
      <c r="AN109" s="164" t="s">
        <v>109</v>
      </c>
      <c r="AO109" s="164" t="s">
        <v>193</v>
      </c>
      <c r="AP109" s="164" t="s">
        <v>496</v>
      </c>
      <c r="AQ109" s="166"/>
      <c r="AR109" s="166"/>
      <c r="AS109" s="164" t="s">
        <v>502</v>
      </c>
      <c r="AT109" s="164" t="s">
        <v>193</v>
      </c>
      <c r="AU109" s="164" t="s">
        <v>707</v>
      </c>
      <c r="AV109" s="164">
        <v>0</v>
      </c>
      <c r="AW109" s="164">
        <v>1</v>
      </c>
      <c r="AX109" s="164">
        <v>0</v>
      </c>
      <c r="AY109" s="164" t="s">
        <v>130</v>
      </c>
      <c r="AZ109" s="164" t="s">
        <v>772</v>
      </c>
      <c r="BA109" s="164" t="s">
        <v>4005</v>
      </c>
      <c r="BB109" s="164">
        <v>1</v>
      </c>
      <c r="BC109" s="164">
        <v>0</v>
      </c>
      <c r="BD109" s="164">
        <v>1</v>
      </c>
      <c r="BE109" s="164">
        <v>0</v>
      </c>
      <c r="BF109" s="164">
        <v>1</v>
      </c>
      <c r="BG109" s="164">
        <v>0</v>
      </c>
      <c r="BH109" s="164">
        <v>0</v>
      </c>
      <c r="BI109" s="164">
        <v>0</v>
      </c>
      <c r="BJ109" s="164">
        <v>0</v>
      </c>
      <c r="BK109" s="164">
        <v>0</v>
      </c>
      <c r="BL109" s="164" t="s">
        <v>193</v>
      </c>
      <c r="BM109" s="164" t="s">
        <v>128</v>
      </c>
      <c r="BN109" s="164" t="s">
        <v>498</v>
      </c>
      <c r="BO109" s="164" t="s">
        <v>193</v>
      </c>
      <c r="BP109" s="164" t="s">
        <v>193</v>
      </c>
      <c r="BQ109" s="164" t="s">
        <v>193</v>
      </c>
      <c r="BR109" s="164" t="s">
        <v>193</v>
      </c>
      <c r="BS109" s="164" t="s">
        <v>193</v>
      </c>
      <c r="BT109" s="164" t="s">
        <v>193</v>
      </c>
      <c r="BU109" s="164" t="s">
        <v>193</v>
      </c>
      <c r="BV109" s="164" t="s">
        <v>193</v>
      </c>
      <c r="BW109" s="164" t="s">
        <v>193</v>
      </c>
      <c r="BX109" s="164" t="s">
        <v>193</v>
      </c>
      <c r="BY109" s="164" t="s">
        <v>193</v>
      </c>
      <c r="BZ109" s="164" t="s">
        <v>193</v>
      </c>
      <c r="CA109" s="164" t="s">
        <v>193</v>
      </c>
      <c r="CB109" s="164" t="s">
        <v>193</v>
      </c>
      <c r="CC109" s="164" t="s">
        <v>193</v>
      </c>
      <c r="CD109" s="164" t="s">
        <v>193</v>
      </c>
      <c r="CE109" s="164" t="s">
        <v>193</v>
      </c>
      <c r="CF109" s="164" t="s">
        <v>193</v>
      </c>
      <c r="CG109" s="164" t="s">
        <v>193</v>
      </c>
      <c r="CH109" s="164" t="s">
        <v>193</v>
      </c>
      <c r="CI109" s="164" t="s">
        <v>193</v>
      </c>
      <c r="CJ109" s="164" t="s">
        <v>193</v>
      </c>
      <c r="CK109" s="164" t="s">
        <v>193</v>
      </c>
      <c r="CL109" s="164" t="s">
        <v>193</v>
      </c>
      <c r="CM109" s="164" t="s">
        <v>193</v>
      </c>
      <c r="CN109" s="164" t="s">
        <v>193</v>
      </c>
      <c r="CO109" s="164" t="s">
        <v>193</v>
      </c>
      <c r="CP109" s="164" t="s">
        <v>193</v>
      </c>
      <c r="CQ109" s="164" t="s">
        <v>193</v>
      </c>
      <c r="CR109" s="164" t="s">
        <v>193</v>
      </c>
      <c r="CS109" s="164" t="s">
        <v>193</v>
      </c>
      <c r="CT109" s="164" t="s">
        <v>193</v>
      </c>
      <c r="CU109" s="164" t="s">
        <v>193</v>
      </c>
      <c r="CV109" s="164" t="s">
        <v>193</v>
      </c>
      <c r="CW109" s="164" t="s">
        <v>193</v>
      </c>
      <c r="CX109" s="164" t="s">
        <v>193</v>
      </c>
      <c r="CY109" s="164" t="s">
        <v>193</v>
      </c>
      <c r="CZ109" s="164" t="s">
        <v>193</v>
      </c>
      <c r="DA109" s="164" t="s">
        <v>193</v>
      </c>
      <c r="DB109" s="164" t="s">
        <v>193</v>
      </c>
      <c r="DC109" s="164" t="s">
        <v>193</v>
      </c>
      <c r="DD109" s="164" t="s">
        <v>193</v>
      </c>
      <c r="DE109" s="164" t="s">
        <v>193</v>
      </c>
      <c r="DF109" s="164" t="s">
        <v>193</v>
      </c>
      <c r="DG109" s="164" t="s">
        <v>193</v>
      </c>
      <c r="DH109" s="164" t="s">
        <v>193</v>
      </c>
      <c r="DI109" s="164" t="s">
        <v>193</v>
      </c>
      <c r="DJ109" s="164" t="s">
        <v>193</v>
      </c>
      <c r="DK109" s="164" t="s">
        <v>193</v>
      </c>
      <c r="DL109" s="164" t="s">
        <v>193</v>
      </c>
      <c r="DM109" s="164" t="s">
        <v>193</v>
      </c>
      <c r="DN109" s="164" t="s">
        <v>193</v>
      </c>
      <c r="DO109" s="164" t="s">
        <v>193</v>
      </c>
      <c r="DP109" s="164" t="s">
        <v>193</v>
      </c>
      <c r="DQ109" s="164" t="s">
        <v>193</v>
      </c>
      <c r="DR109" s="164" t="s">
        <v>193</v>
      </c>
      <c r="DS109" s="164" t="s">
        <v>193</v>
      </c>
      <c r="DT109" s="164" t="s">
        <v>193</v>
      </c>
      <c r="DU109" s="164" t="s">
        <v>193</v>
      </c>
      <c r="DV109" s="164" t="s">
        <v>193</v>
      </c>
      <c r="DW109" s="164" t="s">
        <v>193</v>
      </c>
      <c r="DX109" s="164" t="s">
        <v>193</v>
      </c>
      <c r="DY109" s="164" t="s">
        <v>193</v>
      </c>
      <c r="DZ109" s="164" t="s">
        <v>193</v>
      </c>
      <c r="EA109" s="164" t="s">
        <v>193</v>
      </c>
      <c r="EB109" s="164" t="s">
        <v>193</v>
      </c>
      <c r="EC109" s="164" t="s">
        <v>193</v>
      </c>
      <c r="ED109" s="164" t="s">
        <v>193</v>
      </c>
      <c r="EE109" s="164" t="s">
        <v>193</v>
      </c>
      <c r="EF109" s="164" t="s">
        <v>193</v>
      </c>
      <c r="EG109" s="164" t="s">
        <v>193</v>
      </c>
      <c r="EH109" s="164" t="s">
        <v>193</v>
      </c>
      <c r="EI109" s="164" t="s">
        <v>193</v>
      </c>
      <c r="EJ109" s="164" t="s">
        <v>719</v>
      </c>
      <c r="EK109" s="164">
        <v>1</v>
      </c>
      <c r="EL109" s="164">
        <v>1</v>
      </c>
      <c r="EM109" s="164">
        <v>1</v>
      </c>
      <c r="EN109" s="164">
        <v>1</v>
      </c>
      <c r="EO109" s="164">
        <v>1</v>
      </c>
      <c r="EP109" s="164">
        <v>0</v>
      </c>
      <c r="EQ109" s="164">
        <v>1</v>
      </c>
      <c r="ER109" s="164">
        <v>1</v>
      </c>
      <c r="ES109" s="164">
        <v>0</v>
      </c>
      <c r="ET109" s="164" t="s">
        <v>109</v>
      </c>
      <c r="EU109" s="164">
        <v>30</v>
      </c>
      <c r="EV109" s="164">
        <v>30</v>
      </c>
      <c r="EW109" s="164" t="s">
        <v>193</v>
      </c>
      <c r="EX109" s="164" t="s">
        <v>193</v>
      </c>
      <c r="EY109" s="164" t="s">
        <v>193</v>
      </c>
      <c r="EZ109" s="164">
        <v>30</v>
      </c>
      <c r="FA109" s="164" t="s">
        <v>132</v>
      </c>
      <c r="FB109" s="164">
        <v>20</v>
      </c>
      <c r="FC109" s="164" t="s">
        <v>132</v>
      </c>
      <c r="FD109" s="164">
        <v>35</v>
      </c>
      <c r="FE109" s="164" t="s">
        <v>132</v>
      </c>
      <c r="FF109" s="164" t="s">
        <v>193</v>
      </c>
      <c r="FG109" s="164" t="s">
        <v>193</v>
      </c>
      <c r="FH109" s="164" t="s">
        <v>193</v>
      </c>
      <c r="FI109" s="164" t="s">
        <v>193</v>
      </c>
      <c r="FJ109" s="164" t="s">
        <v>193</v>
      </c>
      <c r="FK109" s="164" t="s">
        <v>193</v>
      </c>
      <c r="FL109" s="164" t="s">
        <v>193</v>
      </c>
      <c r="FM109" s="164" t="s">
        <v>193</v>
      </c>
      <c r="FN109" s="164" t="s">
        <v>193</v>
      </c>
      <c r="FO109" s="164" t="s">
        <v>193</v>
      </c>
      <c r="FP109" s="164" t="s">
        <v>193</v>
      </c>
      <c r="FQ109" s="164" t="s">
        <v>109</v>
      </c>
      <c r="FR109" s="164">
        <v>25</v>
      </c>
      <c r="FS109" s="164" t="s">
        <v>193</v>
      </c>
      <c r="FT109" s="164" t="s">
        <v>193</v>
      </c>
      <c r="FU109" s="164">
        <v>25</v>
      </c>
      <c r="FV109" s="164" t="s">
        <v>132</v>
      </c>
      <c r="FW109" s="164" t="s">
        <v>109</v>
      </c>
      <c r="FX109" s="164">
        <v>75</v>
      </c>
      <c r="FY109" s="164" t="s">
        <v>193</v>
      </c>
      <c r="FZ109" s="164" t="s">
        <v>193</v>
      </c>
      <c r="GA109" s="164">
        <v>75</v>
      </c>
      <c r="GB109" s="164" t="s">
        <v>132</v>
      </c>
      <c r="GC109" s="164" t="s">
        <v>109</v>
      </c>
      <c r="GD109" s="164">
        <v>75</v>
      </c>
      <c r="GE109" s="164" t="s">
        <v>193</v>
      </c>
      <c r="GF109" s="164" t="s">
        <v>193</v>
      </c>
      <c r="GG109" s="164" t="s">
        <v>193</v>
      </c>
      <c r="GH109" s="164">
        <v>75</v>
      </c>
      <c r="GI109" s="164" t="s">
        <v>132</v>
      </c>
      <c r="GJ109" s="164" t="s">
        <v>109</v>
      </c>
      <c r="GK109" s="164" t="s">
        <v>193</v>
      </c>
      <c r="GL109" s="164">
        <v>5</v>
      </c>
      <c r="GM109" s="164" t="s">
        <v>193</v>
      </c>
      <c r="GN109" s="164" t="s">
        <v>193</v>
      </c>
      <c r="GO109" s="164" t="s">
        <v>193</v>
      </c>
      <c r="GP109" s="164" t="s">
        <v>193</v>
      </c>
      <c r="GQ109" s="164" t="s">
        <v>193</v>
      </c>
      <c r="GR109" s="164" t="s">
        <v>193</v>
      </c>
      <c r="GS109" s="164" t="s">
        <v>132</v>
      </c>
      <c r="GT109" s="164" t="s">
        <v>156</v>
      </c>
      <c r="GU109" s="164">
        <v>5</v>
      </c>
      <c r="GV109" s="164" t="s">
        <v>114</v>
      </c>
      <c r="GW109" s="164" t="s">
        <v>193</v>
      </c>
      <c r="GX109" s="164" t="s">
        <v>193</v>
      </c>
      <c r="GY109" s="164" t="s">
        <v>193</v>
      </c>
      <c r="GZ109" s="164" t="s">
        <v>193</v>
      </c>
      <c r="HA109" s="164" t="s">
        <v>193</v>
      </c>
      <c r="HB109" s="164" t="s">
        <v>193</v>
      </c>
      <c r="HC109" s="164" t="s">
        <v>193</v>
      </c>
      <c r="HD109" s="164" t="s">
        <v>193</v>
      </c>
      <c r="HE109" s="164" t="s">
        <v>193</v>
      </c>
      <c r="HF109" s="164" t="s">
        <v>193</v>
      </c>
      <c r="HG109" s="164" t="s">
        <v>193</v>
      </c>
      <c r="HH109" s="164" t="s">
        <v>193</v>
      </c>
      <c r="HI109" s="164" t="s">
        <v>193</v>
      </c>
      <c r="HJ109" s="164" t="s">
        <v>193</v>
      </c>
      <c r="HK109" s="164" t="s">
        <v>193</v>
      </c>
      <c r="HL109" s="164" t="s">
        <v>193</v>
      </c>
      <c r="HM109" s="164" t="s">
        <v>193</v>
      </c>
      <c r="HN109" s="164" t="s">
        <v>193</v>
      </c>
      <c r="HO109" s="164" t="s">
        <v>193</v>
      </c>
      <c r="HP109" s="164" t="s">
        <v>193</v>
      </c>
      <c r="HQ109" s="164" t="s">
        <v>193</v>
      </c>
      <c r="HR109" s="164" t="s">
        <v>193</v>
      </c>
      <c r="HS109" s="164" t="s">
        <v>193</v>
      </c>
      <c r="HT109" s="164" t="s">
        <v>193</v>
      </c>
      <c r="HU109" s="164" t="s">
        <v>193</v>
      </c>
      <c r="HV109" s="164" t="s">
        <v>114</v>
      </c>
      <c r="HW109" s="164" t="s">
        <v>114</v>
      </c>
      <c r="HX109" s="164" t="s">
        <v>109</v>
      </c>
      <c r="HY109" s="164" t="s">
        <v>117</v>
      </c>
      <c r="HZ109" s="164" t="s">
        <v>793</v>
      </c>
      <c r="IA109" s="164" t="s">
        <v>119</v>
      </c>
      <c r="IB109" s="164" t="s">
        <v>793</v>
      </c>
      <c r="IC109" s="164" t="s">
        <v>193</v>
      </c>
      <c r="ID109" s="164" t="s">
        <v>193</v>
      </c>
      <c r="IE109" s="164" t="s">
        <v>193</v>
      </c>
      <c r="IF109" s="164" t="s">
        <v>193</v>
      </c>
      <c r="IG109" s="164" t="s">
        <v>193</v>
      </c>
      <c r="IH109" s="164" t="s">
        <v>193</v>
      </c>
      <c r="II109" s="164" t="s">
        <v>193</v>
      </c>
      <c r="IJ109" s="164" t="s">
        <v>193</v>
      </c>
      <c r="IK109" s="164" t="s">
        <v>193</v>
      </c>
      <c r="IL109" s="164" t="s">
        <v>193</v>
      </c>
      <c r="IM109" s="164" t="s">
        <v>193</v>
      </c>
      <c r="IN109" s="164" t="s">
        <v>193</v>
      </c>
      <c r="IO109" s="164" t="s">
        <v>193</v>
      </c>
      <c r="IP109" s="164" t="s">
        <v>193</v>
      </c>
      <c r="IQ109" s="164" t="s">
        <v>193</v>
      </c>
      <c r="IR109" s="164" t="s">
        <v>193</v>
      </c>
      <c r="IS109" s="164" t="s">
        <v>193</v>
      </c>
      <c r="IT109" s="164" t="s">
        <v>193</v>
      </c>
      <c r="IU109" s="164" t="s">
        <v>193</v>
      </c>
      <c r="IV109" s="164" t="s">
        <v>193</v>
      </c>
      <c r="IW109" s="164" t="s">
        <v>193</v>
      </c>
      <c r="IX109" s="164" t="s">
        <v>193</v>
      </c>
      <c r="IY109" s="164" t="s">
        <v>193</v>
      </c>
      <c r="IZ109" s="164" t="s">
        <v>193</v>
      </c>
      <c r="JA109" s="164" t="s">
        <v>193</v>
      </c>
      <c r="JB109" s="164" t="s">
        <v>193</v>
      </c>
      <c r="JC109" s="164" t="s">
        <v>193</v>
      </c>
      <c r="JD109" s="164" t="s">
        <v>193</v>
      </c>
      <c r="JE109" s="164" t="s">
        <v>193</v>
      </c>
      <c r="JF109" s="164" t="s">
        <v>193</v>
      </c>
      <c r="JG109" s="164" t="s">
        <v>193</v>
      </c>
      <c r="JH109" s="164" t="s">
        <v>193</v>
      </c>
      <c r="JI109" s="164" t="s">
        <v>193</v>
      </c>
      <c r="JJ109" s="164" t="s">
        <v>193</v>
      </c>
      <c r="JK109" s="164" t="s">
        <v>193</v>
      </c>
      <c r="JL109" s="164" t="s">
        <v>193</v>
      </c>
      <c r="JM109" s="164" t="s">
        <v>193</v>
      </c>
      <c r="JN109" s="164" t="s">
        <v>193</v>
      </c>
      <c r="JO109" s="164" t="s">
        <v>193</v>
      </c>
      <c r="JP109" s="164" t="s">
        <v>193</v>
      </c>
      <c r="JQ109" s="164" t="s">
        <v>193</v>
      </c>
      <c r="JR109" s="166"/>
      <c r="JS109" s="166"/>
      <c r="JT109" s="166"/>
      <c r="JU109" s="166"/>
      <c r="JV109" s="166"/>
      <c r="JW109" s="164" t="s">
        <v>4006</v>
      </c>
      <c r="JX109" s="164" t="s">
        <v>193</v>
      </c>
      <c r="JY109" s="164">
        <v>188284928</v>
      </c>
      <c r="JZ109" s="164" t="s">
        <v>4007</v>
      </c>
      <c r="KA109" s="164" t="s">
        <v>4008</v>
      </c>
      <c r="KB109" s="164" t="s">
        <v>193</v>
      </c>
      <c r="KC109" s="164" t="s">
        <v>705</v>
      </c>
      <c r="KD109" s="164" t="s">
        <v>706</v>
      </c>
      <c r="KE109" s="164" t="s">
        <v>621</v>
      </c>
      <c r="KF109" s="164" t="s">
        <v>193</v>
      </c>
      <c r="KG109" s="164">
        <v>108</v>
      </c>
    </row>
    <row r="110" spans="1:293" x14ac:dyDescent="0.25">
      <c r="A110" s="164" t="s">
        <v>4009</v>
      </c>
      <c r="B110" s="164" t="s">
        <v>4010</v>
      </c>
      <c r="C110" s="164" t="s">
        <v>3508</v>
      </c>
      <c r="D110" s="164" t="s">
        <v>193</v>
      </c>
      <c r="E110" s="166"/>
      <c r="F110" s="164">
        <v>372032320216900</v>
      </c>
      <c r="G110" s="164">
        <v>0</v>
      </c>
      <c r="H110" s="164" t="s">
        <v>3508</v>
      </c>
      <c r="I110" s="164" t="s">
        <v>627</v>
      </c>
      <c r="J110" s="164" t="s">
        <v>193</v>
      </c>
      <c r="K110" s="164" t="s">
        <v>628</v>
      </c>
      <c r="L110" s="164" t="s">
        <v>627</v>
      </c>
      <c r="M110" s="164" t="s">
        <v>627</v>
      </c>
      <c r="N110" s="164" t="s">
        <v>633</v>
      </c>
      <c r="O110" s="164" t="s">
        <v>193</v>
      </c>
      <c r="P110" s="164" t="s">
        <v>666</v>
      </c>
      <c r="Q110" s="164" t="s">
        <v>633</v>
      </c>
      <c r="R110" s="164" t="s">
        <v>633</v>
      </c>
      <c r="S110" s="164" t="s">
        <v>506</v>
      </c>
      <c r="T110" s="164" t="s">
        <v>219</v>
      </c>
      <c r="U110" s="164" t="s">
        <v>209</v>
      </c>
      <c r="V110" s="164" t="s">
        <v>219</v>
      </c>
      <c r="W110" s="164" t="s">
        <v>231</v>
      </c>
      <c r="X110" s="164" t="s">
        <v>230</v>
      </c>
      <c r="Y110" s="164" t="s">
        <v>231</v>
      </c>
      <c r="Z110" s="164" t="s">
        <v>3509</v>
      </c>
      <c r="AA110" s="164" t="s">
        <v>193</v>
      </c>
      <c r="AB110" s="164" t="s">
        <v>711</v>
      </c>
      <c r="AC110" s="164" t="s">
        <v>3509</v>
      </c>
      <c r="AD110" s="164" t="s">
        <v>3509</v>
      </c>
      <c r="AE110" s="164" t="s">
        <v>639</v>
      </c>
      <c r="AF110" s="164" t="s">
        <v>193</v>
      </c>
      <c r="AG110" s="164" t="s">
        <v>640</v>
      </c>
      <c r="AH110" s="164" t="s">
        <v>639</v>
      </c>
      <c r="AI110" s="164" t="s">
        <v>639</v>
      </c>
      <c r="AJ110" s="164" t="s">
        <v>543</v>
      </c>
      <c r="AK110" s="164" t="s">
        <v>495</v>
      </c>
      <c r="AL110" s="164" t="s">
        <v>109</v>
      </c>
      <c r="AM110" s="164" t="s">
        <v>193</v>
      </c>
      <c r="AN110" s="164" t="s">
        <v>109</v>
      </c>
      <c r="AO110" s="164" t="s">
        <v>193</v>
      </c>
      <c r="AP110" s="164" t="s">
        <v>496</v>
      </c>
      <c r="AQ110" s="166"/>
      <c r="AR110" s="166"/>
      <c r="AS110" s="164" t="s">
        <v>502</v>
      </c>
      <c r="AT110" s="164" t="s">
        <v>193</v>
      </c>
      <c r="AU110" s="164" t="s">
        <v>707</v>
      </c>
      <c r="AV110" s="164">
        <v>0</v>
      </c>
      <c r="AW110" s="164">
        <v>1</v>
      </c>
      <c r="AX110" s="164">
        <v>0</v>
      </c>
      <c r="AY110" s="164" t="s">
        <v>130</v>
      </c>
      <c r="AZ110" s="164" t="s">
        <v>772</v>
      </c>
      <c r="BA110" s="164" t="s">
        <v>519</v>
      </c>
      <c r="BB110" s="164">
        <v>1</v>
      </c>
      <c r="BC110" s="164">
        <v>0</v>
      </c>
      <c r="BD110" s="164">
        <v>0</v>
      </c>
      <c r="BE110" s="164">
        <v>0</v>
      </c>
      <c r="BF110" s="164">
        <v>1</v>
      </c>
      <c r="BG110" s="164">
        <v>0</v>
      </c>
      <c r="BH110" s="164">
        <v>0</v>
      </c>
      <c r="BI110" s="164">
        <v>0</v>
      </c>
      <c r="BJ110" s="164">
        <v>0</v>
      </c>
      <c r="BK110" s="164">
        <v>0</v>
      </c>
      <c r="BL110" s="164" t="s">
        <v>193</v>
      </c>
      <c r="BM110" s="164" t="s">
        <v>128</v>
      </c>
      <c r="BN110" s="164" t="s">
        <v>142</v>
      </c>
      <c r="BO110" s="164" t="s">
        <v>193</v>
      </c>
      <c r="BP110" s="164" t="s">
        <v>193</v>
      </c>
      <c r="BQ110" s="164" t="s">
        <v>193</v>
      </c>
      <c r="BR110" s="164" t="s">
        <v>193</v>
      </c>
      <c r="BS110" s="164" t="s">
        <v>193</v>
      </c>
      <c r="BT110" s="164" t="s">
        <v>193</v>
      </c>
      <c r="BU110" s="164" t="s">
        <v>193</v>
      </c>
      <c r="BV110" s="164" t="s">
        <v>193</v>
      </c>
      <c r="BW110" s="164" t="s">
        <v>193</v>
      </c>
      <c r="BX110" s="164" t="s">
        <v>193</v>
      </c>
      <c r="BY110" s="164" t="s">
        <v>193</v>
      </c>
      <c r="BZ110" s="164" t="s">
        <v>193</v>
      </c>
      <c r="CA110" s="164" t="s">
        <v>193</v>
      </c>
      <c r="CB110" s="164" t="s">
        <v>193</v>
      </c>
      <c r="CC110" s="164" t="s">
        <v>193</v>
      </c>
      <c r="CD110" s="164" t="s">
        <v>193</v>
      </c>
      <c r="CE110" s="164" t="s">
        <v>193</v>
      </c>
      <c r="CF110" s="164" t="s">
        <v>193</v>
      </c>
      <c r="CG110" s="164" t="s">
        <v>193</v>
      </c>
      <c r="CH110" s="164" t="s">
        <v>193</v>
      </c>
      <c r="CI110" s="164" t="s">
        <v>193</v>
      </c>
      <c r="CJ110" s="164" t="s">
        <v>193</v>
      </c>
      <c r="CK110" s="164" t="s">
        <v>193</v>
      </c>
      <c r="CL110" s="164" t="s">
        <v>193</v>
      </c>
      <c r="CM110" s="164" t="s">
        <v>193</v>
      </c>
      <c r="CN110" s="164" t="s">
        <v>193</v>
      </c>
      <c r="CO110" s="164" t="s">
        <v>193</v>
      </c>
      <c r="CP110" s="164" t="s">
        <v>193</v>
      </c>
      <c r="CQ110" s="164" t="s">
        <v>193</v>
      </c>
      <c r="CR110" s="164" t="s">
        <v>193</v>
      </c>
      <c r="CS110" s="164" t="s">
        <v>193</v>
      </c>
      <c r="CT110" s="164" t="s">
        <v>193</v>
      </c>
      <c r="CU110" s="164" t="s">
        <v>193</v>
      </c>
      <c r="CV110" s="164" t="s">
        <v>193</v>
      </c>
      <c r="CW110" s="164" t="s">
        <v>193</v>
      </c>
      <c r="CX110" s="164" t="s">
        <v>193</v>
      </c>
      <c r="CY110" s="164" t="s">
        <v>193</v>
      </c>
      <c r="CZ110" s="164" t="s">
        <v>193</v>
      </c>
      <c r="DA110" s="164" t="s">
        <v>193</v>
      </c>
      <c r="DB110" s="164" t="s">
        <v>193</v>
      </c>
      <c r="DC110" s="164" t="s">
        <v>193</v>
      </c>
      <c r="DD110" s="164" t="s">
        <v>193</v>
      </c>
      <c r="DE110" s="164" t="s">
        <v>193</v>
      </c>
      <c r="DF110" s="164" t="s">
        <v>193</v>
      </c>
      <c r="DG110" s="164" t="s">
        <v>193</v>
      </c>
      <c r="DH110" s="164" t="s">
        <v>193</v>
      </c>
      <c r="DI110" s="164" t="s">
        <v>193</v>
      </c>
      <c r="DJ110" s="164" t="s">
        <v>193</v>
      </c>
      <c r="DK110" s="164" t="s">
        <v>193</v>
      </c>
      <c r="DL110" s="164" t="s">
        <v>193</v>
      </c>
      <c r="DM110" s="164" t="s">
        <v>193</v>
      </c>
      <c r="DN110" s="164" t="s">
        <v>193</v>
      </c>
      <c r="DO110" s="164" t="s">
        <v>193</v>
      </c>
      <c r="DP110" s="164" t="s">
        <v>193</v>
      </c>
      <c r="DQ110" s="164" t="s">
        <v>193</v>
      </c>
      <c r="DR110" s="164" t="s">
        <v>193</v>
      </c>
      <c r="DS110" s="164" t="s">
        <v>193</v>
      </c>
      <c r="DT110" s="164" t="s">
        <v>193</v>
      </c>
      <c r="DU110" s="164" t="s">
        <v>193</v>
      </c>
      <c r="DV110" s="164" t="s">
        <v>193</v>
      </c>
      <c r="DW110" s="164" t="s">
        <v>193</v>
      </c>
      <c r="DX110" s="164" t="s">
        <v>193</v>
      </c>
      <c r="DY110" s="164" t="s">
        <v>193</v>
      </c>
      <c r="DZ110" s="164" t="s">
        <v>193</v>
      </c>
      <c r="EA110" s="164" t="s">
        <v>193</v>
      </c>
      <c r="EB110" s="164" t="s">
        <v>193</v>
      </c>
      <c r="EC110" s="164" t="s">
        <v>193</v>
      </c>
      <c r="ED110" s="164" t="s">
        <v>193</v>
      </c>
      <c r="EE110" s="164" t="s">
        <v>193</v>
      </c>
      <c r="EF110" s="164" t="s">
        <v>193</v>
      </c>
      <c r="EG110" s="164" t="s">
        <v>193</v>
      </c>
      <c r="EH110" s="164" t="s">
        <v>193</v>
      </c>
      <c r="EI110" s="164" t="s">
        <v>193</v>
      </c>
      <c r="EJ110" s="164" t="s">
        <v>719</v>
      </c>
      <c r="EK110" s="164">
        <v>1</v>
      </c>
      <c r="EL110" s="164">
        <v>1</v>
      </c>
      <c r="EM110" s="164">
        <v>1</v>
      </c>
      <c r="EN110" s="164">
        <v>1</v>
      </c>
      <c r="EO110" s="164">
        <v>1</v>
      </c>
      <c r="EP110" s="164">
        <v>0</v>
      </c>
      <c r="EQ110" s="164">
        <v>1</v>
      </c>
      <c r="ER110" s="164">
        <v>1</v>
      </c>
      <c r="ES110" s="164">
        <v>0</v>
      </c>
      <c r="ET110" s="164" t="s">
        <v>109</v>
      </c>
      <c r="EU110" s="164">
        <v>30</v>
      </c>
      <c r="EV110" s="164">
        <v>30</v>
      </c>
      <c r="EW110" s="164" t="s">
        <v>193</v>
      </c>
      <c r="EX110" s="164" t="s">
        <v>193</v>
      </c>
      <c r="EY110" s="164" t="s">
        <v>193</v>
      </c>
      <c r="EZ110" s="164">
        <v>30</v>
      </c>
      <c r="FA110" s="164" t="s">
        <v>132</v>
      </c>
      <c r="FB110" s="164">
        <v>20</v>
      </c>
      <c r="FC110" s="164" t="s">
        <v>132</v>
      </c>
      <c r="FD110" s="164">
        <v>35</v>
      </c>
      <c r="FE110" s="164" t="s">
        <v>132</v>
      </c>
      <c r="FF110" s="164" t="s">
        <v>193</v>
      </c>
      <c r="FG110" s="164" t="s">
        <v>193</v>
      </c>
      <c r="FH110" s="164" t="s">
        <v>193</v>
      </c>
      <c r="FI110" s="164" t="s">
        <v>193</v>
      </c>
      <c r="FJ110" s="164" t="s">
        <v>193</v>
      </c>
      <c r="FK110" s="164" t="s">
        <v>193</v>
      </c>
      <c r="FL110" s="164" t="s">
        <v>193</v>
      </c>
      <c r="FM110" s="164" t="s">
        <v>193</v>
      </c>
      <c r="FN110" s="164" t="s">
        <v>193</v>
      </c>
      <c r="FO110" s="164" t="s">
        <v>193</v>
      </c>
      <c r="FP110" s="164" t="s">
        <v>193</v>
      </c>
      <c r="FQ110" s="164" t="s">
        <v>109</v>
      </c>
      <c r="FR110" s="164">
        <v>25</v>
      </c>
      <c r="FS110" s="164" t="s">
        <v>193</v>
      </c>
      <c r="FT110" s="164" t="s">
        <v>193</v>
      </c>
      <c r="FU110" s="164">
        <v>25</v>
      </c>
      <c r="FV110" s="164" t="s">
        <v>132</v>
      </c>
      <c r="FW110" s="164" t="s">
        <v>109</v>
      </c>
      <c r="FX110" s="164">
        <v>75</v>
      </c>
      <c r="FY110" s="164" t="s">
        <v>193</v>
      </c>
      <c r="FZ110" s="164" t="s">
        <v>193</v>
      </c>
      <c r="GA110" s="164">
        <v>75</v>
      </c>
      <c r="GB110" s="164" t="s">
        <v>132</v>
      </c>
      <c r="GC110" s="164" t="s">
        <v>109</v>
      </c>
      <c r="GD110" s="164">
        <v>75</v>
      </c>
      <c r="GE110" s="164" t="s">
        <v>193</v>
      </c>
      <c r="GF110" s="164" t="s">
        <v>193</v>
      </c>
      <c r="GG110" s="164" t="s">
        <v>193</v>
      </c>
      <c r="GH110" s="164">
        <v>75</v>
      </c>
      <c r="GI110" s="164" t="s">
        <v>132</v>
      </c>
      <c r="GJ110" s="164" t="s">
        <v>109</v>
      </c>
      <c r="GK110" s="164" t="s">
        <v>193</v>
      </c>
      <c r="GL110" s="164">
        <v>5</v>
      </c>
      <c r="GM110" s="164" t="s">
        <v>193</v>
      </c>
      <c r="GN110" s="164" t="s">
        <v>193</v>
      </c>
      <c r="GO110" s="164" t="s">
        <v>193</v>
      </c>
      <c r="GP110" s="164" t="s">
        <v>193</v>
      </c>
      <c r="GQ110" s="164" t="s">
        <v>193</v>
      </c>
      <c r="GR110" s="164" t="s">
        <v>193</v>
      </c>
      <c r="GS110" s="164" t="s">
        <v>132</v>
      </c>
      <c r="GT110" s="164" t="s">
        <v>156</v>
      </c>
      <c r="GU110" s="164">
        <v>5</v>
      </c>
      <c r="GV110" s="164" t="s">
        <v>114</v>
      </c>
      <c r="GW110" s="164" t="s">
        <v>193</v>
      </c>
      <c r="GX110" s="164" t="s">
        <v>193</v>
      </c>
      <c r="GY110" s="164" t="s">
        <v>193</v>
      </c>
      <c r="GZ110" s="164" t="s">
        <v>193</v>
      </c>
      <c r="HA110" s="164" t="s">
        <v>193</v>
      </c>
      <c r="HB110" s="164" t="s">
        <v>193</v>
      </c>
      <c r="HC110" s="164" t="s">
        <v>193</v>
      </c>
      <c r="HD110" s="164" t="s">
        <v>193</v>
      </c>
      <c r="HE110" s="164" t="s">
        <v>193</v>
      </c>
      <c r="HF110" s="164" t="s">
        <v>193</v>
      </c>
      <c r="HG110" s="164" t="s">
        <v>193</v>
      </c>
      <c r="HH110" s="164" t="s">
        <v>193</v>
      </c>
      <c r="HI110" s="164" t="s">
        <v>193</v>
      </c>
      <c r="HJ110" s="164" t="s">
        <v>193</v>
      </c>
      <c r="HK110" s="164" t="s">
        <v>193</v>
      </c>
      <c r="HL110" s="164" t="s">
        <v>193</v>
      </c>
      <c r="HM110" s="164" t="s">
        <v>193</v>
      </c>
      <c r="HN110" s="164" t="s">
        <v>193</v>
      </c>
      <c r="HO110" s="164" t="s">
        <v>193</v>
      </c>
      <c r="HP110" s="164" t="s">
        <v>193</v>
      </c>
      <c r="HQ110" s="164" t="s">
        <v>193</v>
      </c>
      <c r="HR110" s="164" t="s">
        <v>193</v>
      </c>
      <c r="HS110" s="164" t="s">
        <v>193</v>
      </c>
      <c r="HT110" s="164" t="s">
        <v>193</v>
      </c>
      <c r="HU110" s="164" t="s">
        <v>193</v>
      </c>
      <c r="HV110" s="164" t="s">
        <v>109</v>
      </c>
      <c r="HW110" s="164" t="s">
        <v>114</v>
      </c>
      <c r="HX110" s="164" t="s">
        <v>109</v>
      </c>
      <c r="HY110" s="164" t="s">
        <v>117</v>
      </c>
      <c r="HZ110" s="164" t="s">
        <v>793</v>
      </c>
      <c r="IA110" s="164" t="s">
        <v>119</v>
      </c>
      <c r="IB110" s="164" t="s">
        <v>793</v>
      </c>
      <c r="IC110" s="164" t="s">
        <v>193</v>
      </c>
      <c r="ID110" s="164" t="s">
        <v>193</v>
      </c>
      <c r="IE110" s="164" t="s">
        <v>193</v>
      </c>
      <c r="IF110" s="164" t="s">
        <v>193</v>
      </c>
      <c r="IG110" s="164" t="s">
        <v>193</v>
      </c>
      <c r="IH110" s="164" t="s">
        <v>193</v>
      </c>
      <c r="II110" s="164" t="s">
        <v>193</v>
      </c>
      <c r="IJ110" s="164" t="s">
        <v>193</v>
      </c>
      <c r="IK110" s="164" t="s">
        <v>193</v>
      </c>
      <c r="IL110" s="164" t="s">
        <v>193</v>
      </c>
      <c r="IM110" s="164" t="s">
        <v>193</v>
      </c>
      <c r="IN110" s="164" t="s">
        <v>193</v>
      </c>
      <c r="IO110" s="164" t="s">
        <v>193</v>
      </c>
      <c r="IP110" s="164" t="s">
        <v>193</v>
      </c>
      <c r="IQ110" s="164" t="s">
        <v>193</v>
      </c>
      <c r="IR110" s="164" t="s">
        <v>193</v>
      </c>
      <c r="IS110" s="164" t="s">
        <v>193</v>
      </c>
      <c r="IT110" s="164" t="s">
        <v>193</v>
      </c>
      <c r="IU110" s="164" t="s">
        <v>193</v>
      </c>
      <c r="IV110" s="164" t="s">
        <v>193</v>
      </c>
      <c r="IW110" s="164" t="s">
        <v>193</v>
      </c>
      <c r="IX110" s="164" t="s">
        <v>193</v>
      </c>
      <c r="IY110" s="164" t="s">
        <v>193</v>
      </c>
      <c r="IZ110" s="164" t="s">
        <v>193</v>
      </c>
      <c r="JA110" s="164" t="s">
        <v>193</v>
      </c>
      <c r="JB110" s="164" t="s">
        <v>193</v>
      </c>
      <c r="JC110" s="164" t="s">
        <v>193</v>
      </c>
      <c r="JD110" s="164" t="s">
        <v>193</v>
      </c>
      <c r="JE110" s="164" t="s">
        <v>193</v>
      </c>
      <c r="JF110" s="164" t="s">
        <v>193</v>
      </c>
      <c r="JG110" s="164" t="s">
        <v>193</v>
      </c>
      <c r="JH110" s="164" t="s">
        <v>193</v>
      </c>
      <c r="JI110" s="164" t="s">
        <v>193</v>
      </c>
      <c r="JJ110" s="164" t="s">
        <v>193</v>
      </c>
      <c r="JK110" s="164" t="s">
        <v>193</v>
      </c>
      <c r="JL110" s="164" t="s">
        <v>193</v>
      </c>
      <c r="JM110" s="164" t="s">
        <v>193</v>
      </c>
      <c r="JN110" s="164" t="s">
        <v>193</v>
      </c>
      <c r="JO110" s="164" t="s">
        <v>193</v>
      </c>
      <c r="JP110" s="164" t="s">
        <v>193</v>
      </c>
      <c r="JQ110" s="164" t="s">
        <v>193</v>
      </c>
      <c r="JR110" s="166"/>
      <c r="JS110" s="166"/>
      <c r="JT110" s="166"/>
      <c r="JU110" s="166"/>
      <c r="JV110" s="166"/>
      <c r="JW110" s="164" t="s">
        <v>4006</v>
      </c>
      <c r="JX110" s="164" t="s">
        <v>193</v>
      </c>
      <c r="JY110" s="164">
        <v>188284940</v>
      </c>
      <c r="JZ110" s="164" t="s">
        <v>4011</v>
      </c>
      <c r="KA110" s="164" t="s">
        <v>4012</v>
      </c>
      <c r="KB110" s="164" t="s">
        <v>193</v>
      </c>
      <c r="KC110" s="164" t="s">
        <v>705</v>
      </c>
      <c r="KD110" s="164" t="s">
        <v>706</v>
      </c>
      <c r="KE110" s="164" t="s">
        <v>621</v>
      </c>
      <c r="KF110" s="164" t="s">
        <v>193</v>
      </c>
      <c r="KG110" s="164">
        <v>109</v>
      </c>
    </row>
    <row r="111" spans="1:293" x14ac:dyDescent="0.25">
      <c r="A111" s="164" t="s">
        <v>4013</v>
      </c>
      <c r="B111" s="164" t="s">
        <v>4014</v>
      </c>
      <c r="C111" s="164" t="s">
        <v>3508</v>
      </c>
      <c r="D111" s="164" t="s">
        <v>193</v>
      </c>
      <c r="E111" s="166"/>
      <c r="F111" s="164">
        <v>372032320216900</v>
      </c>
      <c r="G111" s="164">
        <v>0</v>
      </c>
      <c r="H111" s="164" t="s">
        <v>3508</v>
      </c>
      <c r="I111" s="164" t="s">
        <v>627</v>
      </c>
      <c r="J111" s="164" t="s">
        <v>193</v>
      </c>
      <c r="K111" s="164" t="s">
        <v>628</v>
      </c>
      <c r="L111" s="164" t="s">
        <v>627</v>
      </c>
      <c r="M111" s="164" t="s">
        <v>627</v>
      </c>
      <c r="N111" s="164" t="s">
        <v>633</v>
      </c>
      <c r="O111" s="164" t="s">
        <v>193</v>
      </c>
      <c r="P111" s="164" t="s">
        <v>666</v>
      </c>
      <c r="Q111" s="164" t="s">
        <v>633</v>
      </c>
      <c r="R111" s="164" t="s">
        <v>633</v>
      </c>
      <c r="S111" s="164" t="s">
        <v>506</v>
      </c>
      <c r="T111" s="164" t="s">
        <v>219</v>
      </c>
      <c r="U111" s="164" t="s">
        <v>209</v>
      </c>
      <c r="V111" s="164" t="s">
        <v>219</v>
      </c>
      <c r="W111" s="164" t="s">
        <v>231</v>
      </c>
      <c r="X111" s="164" t="s">
        <v>230</v>
      </c>
      <c r="Y111" s="164" t="s">
        <v>231</v>
      </c>
      <c r="Z111" s="164" t="s">
        <v>3509</v>
      </c>
      <c r="AA111" s="164" t="s">
        <v>193</v>
      </c>
      <c r="AB111" s="164" t="s">
        <v>711</v>
      </c>
      <c r="AC111" s="164" t="s">
        <v>3509</v>
      </c>
      <c r="AD111" s="164" t="s">
        <v>3509</v>
      </c>
      <c r="AE111" s="164" t="s">
        <v>639</v>
      </c>
      <c r="AF111" s="164" t="s">
        <v>193</v>
      </c>
      <c r="AG111" s="164" t="s">
        <v>640</v>
      </c>
      <c r="AH111" s="164" t="s">
        <v>639</v>
      </c>
      <c r="AI111" s="164" t="s">
        <v>639</v>
      </c>
      <c r="AJ111" s="164" t="s">
        <v>543</v>
      </c>
      <c r="AK111" s="164" t="s">
        <v>495</v>
      </c>
      <c r="AL111" s="164" t="s">
        <v>109</v>
      </c>
      <c r="AM111" s="164" t="s">
        <v>193</v>
      </c>
      <c r="AN111" s="164" t="s">
        <v>109</v>
      </c>
      <c r="AO111" s="164" t="s">
        <v>193</v>
      </c>
      <c r="AP111" s="164" t="s">
        <v>496</v>
      </c>
      <c r="AQ111" s="166"/>
      <c r="AR111" s="166"/>
      <c r="AS111" s="164" t="s">
        <v>502</v>
      </c>
      <c r="AT111" s="164" t="s">
        <v>193</v>
      </c>
      <c r="AU111" s="164" t="s">
        <v>707</v>
      </c>
      <c r="AV111" s="164">
        <v>0</v>
      </c>
      <c r="AW111" s="164">
        <v>1</v>
      </c>
      <c r="AX111" s="164">
        <v>0</v>
      </c>
      <c r="AY111" s="164" t="s">
        <v>130</v>
      </c>
      <c r="AZ111" s="164" t="s">
        <v>772</v>
      </c>
      <c r="BA111" s="164" t="s">
        <v>112</v>
      </c>
      <c r="BB111" s="164">
        <v>1</v>
      </c>
      <c r="BC111" s="164">
        <v>0</v>
      </c>
      <c r="BD111" s="164">
        <v>0</v>
      </c>
      <c r="BE111" s="164">
        <v>0</v>
      </c>
      <c r="BF111" s="164">
        <v>0</v>
      </c>
      <c r="BG111" s="164">
        <v>0</v>
      </c>
      <c r="BH111" s="164">
        <v>0</v>
      </c>
      <c r="BI111" s="164">
        <v>0</v>
      </c>
      <c r="BJ111" s="164">
        <v>0</v>
      </c>
      <c r="BK111" s="164">
        <v>0</v>
      </c>
      <c r="BL111" s="164" t="s">
        <v>193</v>
      </c>
      <c r="BM111" s="164" t="s">
        <v>128</v>
      </c>
      <c r="BN111" s="164" t="s">
        <v>142</v>
      </c>
      <c r="BO111" s="164" t="s">
        <v>193</v>
      </c>
      <c r="BP111" s="164" t="s">
        <v>193</v>
      </c>
      <c r="BQ111" s="164" t="s">
        <v>193</v>
      </c>
      <c r="BR111" s="164" t="s">
        <v>193</v>
      </c>
      <c r="BS111" s="164" t="s">
        <v>193</v>
      </c>
      <c r="BT111" s="164" t="s">
        <v>193</v>
      </c>
      <c r="BU111" s="164" t="s">
        <v>193</v>
      </c>
      <c r="BV111" s="164" t="s">
        <v>193</v>
      </c>
      <c r="BW111" s="164" t="s">
        <v>193</v>
      </c>
      <c r="BX111" s="164" t="s">
        <v>193</v>
      </c>
      <c r="BY111" s="164" t="s">
        <v>193</v>
      </c>
      <c r="BZ111" s="164" t="s">
        <v>193</v>
      </c>
      <c r="CA111" s="164" t="s">
        <v>193</v>
      </c>
      <c r="CB111" s="164" t="s">
        <v>193</v>
      </c>
      <c r="CC111" s="164" t="s">
        <v>193</v>
      </c>
      <c r="CD111" s="164" t="s">
        <v>193</v>
      </c>
      <c r="CE111" s="164" t="s">
        <v>193</v>
      </c>
      <c r="CF111" s="164" t="s">
        <v>193</v>
      </c>
      <c r="CG111" s="164" t="s">
        <v>193</v>
      </c>
      <c r="CH111" s="164" t="s">
        <v>193</v>
      </c>
      <c r="CI111" s="164" t="s">
        <v>193</v>
      </c>
      <c r="CJ111" s="164" t="s">
        <v>193</v>
      </c>
      <c r="CK111" s="164" t="s">
        <v>193</v>
      </c>
      <c r="CL111" s="164" t="s">
        <v>193</v>
      </c>
      <c r="CM111" s="164" t="s">
        <v>193</v>
      </c>
      <c r="CN111" s="164" t="s">
        <v>193</v>
      </c>
      <c r="CO111" s="164" t="s">
        <v>193</v>
      </c>
      <c r="CP111" s="164" t="s">
        <v>193</v>
      </c>
      <c r="CQ111" s="164" t="s">
        <v>193</v>
      </c>
      <c r="CR111" s="164" t="s">
        <v>193</v>
      </c>
      <c r="CS111" s="164" t="s">
        <v>193</v>
      </c>
      <c r="CT111" s="164" t="s">
        <v>193</v>
      </c>
      <c r="CU111" s="164" t="s">
        <v>193</v>
      </c>
      <c r="CV111" s="164" t="s">
        <v>193</v>
      </c>
      <c r="CW111" s="164" t="s">
        <v>193</v>
      </c>
      <c r="CX111" s="164" t="s">
        <v>193</v>
      </c>
      <c r="CY111" s="164" t="s">
        <v>193</v>
      </c>
      <c r="CZ111" s="164" t="s">
        <v>193</v>
      </c>
      <c r="DA111" s="164" t="s">
        <v>193</v>
      </c>
      <c r="DB111" s="164" t="s">
        <v>193</v>
      </c>
      <c r="DC111" s="164" t="s">
        <v>193</v>
      </c>
      <c r="DD111" s="164" t="s">
        <v>193</v>
      </c>
      <c r="DE111" s="164" t="s">
        <v>193</v>
      </c>
      <c r="DF111" s="164" t="s">
        <v>193</v>
      </c>
      <c r="DG111" s="164" t="s">
        <v>193</v>
      </c>
      <c r="DH111" s="164" t="s">
        <v>193</v>
      </c>
      <c r="DI111" s="164" t="s">
        <v>193</v>
      </c>
      <c r="DJ111" s="164" t="s">
        <v>193</v>
      </c>
      <c r="DK111" s="164" t="s">
        <v>193</v>
      </c>
      <c r="DL111" s="164" t="s">
        <v>193</v>
      </c>
      <c r="DM111" s="164" t="s">
        <v>193</v>
      </c>
      <c r="DN111" s="164" t="s">
        <v>193</v>
      </c>
      <c r="DO111" s="164" t="s">
        <v>193</v>
      </c>
      <c r="DP111" s="164" t="s">
        <v>193</v>
      </c>
      <c r="DQ111" s="164" t="s">
        <v>193</v>
      </c>
      <c r="DR111" s="164" t="s">
        <v>193</v>
      </c>
      <c r="DS111" s="164" t="s">
        <v>193</v>
      </c>
      <c r="DT111" s="164" t="s">
        <v>193</v>
      </c>
      <c r="DU111" s="164" t="s">
        <v>193</v>
      </c>
      <c r="DV111" s="164" t="s">
        <v>193</v>
      </c>
      <c r="DW111" s="164" t="s">
        <v>193</v>
      </c>
      <c r="DX111" s="164" t="s">
        <v>193</v>
      </c>
      <c r="DY111" s="164" t="s">
        <v>193</v>
      </c>
      <c r="DZ111" s="164" t="s">
        <v>193</v>
      </c>
      <c r="EA111" s="164" t="s">
        <v>193</v>
      </c>
      <c r="EB111" s="164" t="s">
        <v>193</v>
      </c>
      <c r="EC111" s="164" t="s">
        <v>193</v>
      </c>
      <c r="ED111" s="164" t="s">
        <v>193</v>
      </c>
      <c r="EE111" s="164" t="s">
        <v>193</v>
      </c>
      <c r="EF111" s="164" t="s">
        <v>193</v>
      </c>
      <c r="EG111" s="164" t="s">
        <v>193</v>
      </c>
      <c r="EH111" s="164" t="s">
        <v>193</v>
      </c>
      <c r="EI111" s="164" t="s">
        <v>193</v>
      </c>
      <c r="EJ111" s="164" t="s">
        <v>719</v>
      </c>
      <c r="EK111" s="164">
        <v>1</v>
      </c>
      <c r="EL111" s="164">
        <v>1</v>
      </c>
      <c r="EM111" s="164">
        <v>1</v>
      </c>
      <c r="EN111" s="164">
        <v>1</v>
      </c>
      <c r="EO111" s="164">
        <v>1</v>
      </c>
      <c r="EP111" s="164">
        <v>0</v>
      </c>
      <c r="EQ111" s="164">
        <v>1</v>
      </c>
      <c r="ER111" s="164">
        <v>1</v>
      </c>
      <c r="ES111" s="164">
        <v>0</v>
      </c>
      <c r="ET111" s="164" t="s">
        <v>109</v>
      </c>
      <c r="EU111" s="164">
        <v>30</v>
      </c>
      <c r="EV111" s="164">
        <v>30</v>
      </c>
      <c r="EW111" s="164" t="s">
        <v>193</v>
      </c>
      <c r="EX111" s="164" t="s">
        <v>193</v>
      </c>
      <c r="EY111" s="164" t="s">
        <v>193</v>
      </c>
      <c r="EZ111" s="164">
        <v>30</v>
      </c>
      <c r="FA111" s="164" t="s">
        <v>132</v>
      </c>
      <c r="FB111" s="164">
        <v>25</v>
      </c>
      <c r="FC111" s="164" t="s">
        <v>132</v>
      </c>
      <c r="FD111" s="164">
        <v>35</v>
      </c>
      <c r="FE111" s="164" t="s">
        <v>132</v>
      </c>
      <c r="FF111" s="164" t="s">
        <v>193</v>
      </c>
      <c r="FG111" s="164" t="s">
        <v>193</v>
      </c>
      <c r="FH111" s="164" t="s">
        <v>193</v>
      </c>
      <c r="FI111" s="164" t="s">
        <v>193</v>
      </c>
      <c r="FJ111" s="164" t="s">
        <v>193</v>
      </c>
      <c r="FK111" s="164" t="s">
        <v>193</v>
      </c>
      <c r="FL111" s="164" t="s">
        <v>193</v>
      </c>
      <c r="FM111" s="164" t="s">
        <v>193</v>
      </c>
      <c r="FN111" s="164" t="s">
        <v>193</v>
      </c>
      <c r="FO111" s="164" t="s">
        <v>193</v>
      </c>
      <c r="FP111" s="164" t="s">
        <v>193</v>
      </c>
      <c r="FQ111" s="164" t="s">
        <v>109</v>
      </c>
      <c r="FR111" s="164">
        <v>25</v>
      </c>
      <c r="FS111" s="164" t="s">
        <v>193</v>
      </c>
      <c r="FT111" s="164" t="s">
        <v>193</v>
      </c>
      <c r="FU111" s="164">
        <v>25</v>
      </c>
      <c r="FV111" s="164" t="s">
        <v>132</v>
      </c>
      <c r="FW111" s="164" t="s">
        <v>109</v>
      </c>
      <c r="FX111" s="164">
        <v>75</v>
      </c>
      <c r="FY111" s="164" t="s">
        <v>193</v>
      </c>
      <c r="FZ111" s="164" t="s">
        <v>193</v>
      </c>
      <c r="GA111" s="164">
        <v>75</v>
      </c>
      <c r="GB111" s="164" t="s">
        <v>132</v>
      </c>
      <c r="GC111" s="164" t="s">
        <v>109</v>
      </c>
      <c r="GD111" s="164">
        <v>75</v>
      </c>
      <c r="GE111" s="164" t="s">
        <v>193</v>
      </c>
      <c r="GF111" s="164" t="s">
        <v>193</v>
      </c>
      <c r="GG111" s="164" t="s">
        <v>193</v>
      </c>
      <c r="GH111" s="164">
        <v>75</v>
      </c>
      <c r="GI111" s="164" t="s">
        <v>132</v>
      </c>
      <c r="GJ111" s="164" t="s">
        <v>109</v>
      </c>
      <c r="GK111" s="164" t="s">
        <v>193</v>
      </c>
      <c r="GL111" s="164">
        <v>5</v>
      </c>
      <c r="GM111" s="164" t="s">
        <v>193</v>
      </c>
      <c r="GN111" s="164" t="s">
        <v>193</v>
      </c>
      <c r="GO111" s="164" t="s">
        <v>193</v>
      </c>
      <c r="GP111" s="164" t="s">
        <v>193</v>
      </c>
      <c r="GQ111" s="164" t="s">
        <v>193</v>
      </c>
      <c r="GR111" s="164" t="s">
        <v>193</v>
      </c>
      <c r="GS111" s="164" t="s">
        <v>132</v>
      </c>
      <c r="GT111" s="164" t="s">
        <v>156</v>
      </c>
      <c r="GU111" s="164">
        <v>5</v>
      </c>
      <c r="GV111" s="164" t="s">
        <v>114</v>
      </c>
      <c r="GW111" s="164" t="s">
        <v>193</v>
      </c>
      <c r="GX111" s="164" t="s">
        <v>193</v>
      </c>
      <c r="GY111" s="164" t="s">
        <v>193</v>
      </c>
      <c r="GZ111" s="164" t="s">
        <v>193</v>
      </c>
      <c r="HA111" s="164" t="s">
        <v>193</v>
      </c>
      <c r="HB111" s="164" t="s">
        <v>193</v>
      </c>
      <c r="HC111" s="164" t="s">
        <v>193</v>
      </c>
      <c r="HD111" s="164" t="s">
        <v>193</v>
      </c>
      <c r="HE111" s="164" t="s">
        <v>193</v>
      </c>
      <c r="HF111" s="164" t="s">
        <v>193</v>
      </c>
      <c r="HG111" s="164" t="s">
        <v>193</v>
      </c>
      <c r="HH111" s="164" t="s">
        <v>193</v>
      </c>
      <c r="HI111" s="164" t="s">
        <v>193</v>
      </c>
      <c r="HJ111" s="164" t="s">
        <v>193</v>
      </c>
      <c r="HK111" s="164" t="s">
        <v>193</v>
      </c>
      <c r="HL111" s="164" t="s">
        <v>193</v>
      </c>
      <c r="HM111" s="164" t="s">
        <v>193</v>
      </c>
      <c r="HN111" s="164" t="s">
        <v>193</v>
      </c>
      <c r="HO111" s="164" t="s">
        <v>193</v>
      </c>
      <c r="HP111" s="164" t="s">
        <v>193</v>
      </c>
      <c r="HQ111" s="164" t="s">
        <v>193</v>
      </c>
      <c r="HR111" s="164" t="s">
        <v>193</v>
      </c>
      <c r="HS111" s="164" t="s">
        <v>193</v>
      </c>
      <c r="HT111" s="164" t="s">
        <v>193</v>
      </c>
      <c r="HU111" s="164" t="s">
        <v>193</v>
      </c>
      <c r="HV111" s="164" t="s">
        <v>109</v>
      </c>
      <c r="HW111" s="164" t="s">
        <v>114</v>
      </c>
      <c r="HX111" s="164" t="s">
        <v>109</v>
      </c>
      <c r="HY111" s="164" t="s">
        <v>506</v>
      </c>
      <c r="HZ111" s="164" t="s">
        <v>797</v>
      </c>
      <c r="IA111" s="164" t="s">
        <v>219</v>
      </c>
      <c r="IB111" s="164" t="s">
        <v>797</v>
      </c>
      <c r="IC111" s="164" t="s">
        <v>193</v>
      </c>
      <c r="ID111" s="164" t="s">
        <v>193</v>
      </c>
      <c r="IE111" s="164" t="s">
        <v>193</v>
      </c>
      <c r="IF111" s="164" t="s">
        <v>193</v>
      </c>
      <c r="IG111" s="164" t="s">
        <v>193</v>
      </c>
      <c r="IH111" s="164" t="s">
        <v>193</v>
      </c>
      <c r="II111" s="164" t="s">
        <v>193</v>
      </c>
      <c r="IJ111" s="164" t="s">
        <v>193</v>
      </c>
      <c r="IK111" s="164" t="s">
        <v>193</v>
      </c>
      <c r="IL111" s="164" t="s">
        <v>193</v>
      </c>
      <c r="IM111" s="164" t="s">
        <v>193</v>
      </c>
      <c r="IN111" s="164" t="s">
        <v>193</v>
      </c>
      <c r="IO111" s="164" t="s">
        <v>193</v>
      </c>
      <c r="IP111" s="164" t="s">
        <v>193</v>
      </c>
      <c r="IQ111" s="164" t="s">
        <v>193</v>
      </c>
      <c r="IR111" s="164" t="s">
        <v>193</v>
      </c>
      <c r="IS111" s="164" t="s">
        <v>193</v>
      </c>
      <c r="IT111" s="164" t="s">
        <v>193</v>
      </c>
      <c r="IU111" s="164" t="s">
        <v>193</v>
      </c>
      <c r="IV111" s="164" t="s">
        <v>193</v>
      </c>
      <c r="IW111" s="164" t="s">
        <v>193</v>
      </c>
      <c r="IX111" s="164" t="s">
        <v>193</v>
      </c>
      <c r="IY111" s="164" t="s">
        <v>193</v>
      </c>
      <c r="IZ111" s="164" t="s">
        <v>193</v>
      </c>
      <c r="JA111" s="164" t="s">
        <v>193</v>
      </c>
      <c r="JB111" s="164" t="s">
        <v>193</v>
      </c>
      <c r="JC111" s="164" t="s">
        <v>193</v>
      </c>
      <c r="JD111" s="164" t="s">
        <v>193</v>
      </c>
      <c r="JE111" s="164" t="s">
        <v>193</v>
      </c>
      <c r="JF111" s="164" t="s">
        <v>193</v>
      </c>
      <c r="JG111" s="164" t="s">
        <v>193</v>
      </c>
      <c r="JH111" s="164" t="s">
        <v>193</v>
      </c>
      <c r="JI111" s="164" t="s">
        <v>193</v>
      </c>
      <c r="JJ111" s="164" t="s">
        <v>193</v>
      </c>
      <c r="JK111" s="164" t="s">
        <v>193</v>
      </c>
      <c r="JL111" s="164" t="s">
        <v>193</v>
      </c>
      <c r="JM111" s="164" t="s">
        <v>193</v>
      </c>
      <c r="JN111" s="164" t="s">
        <v>193</v>
      </c>
      <c r="JO111" s="164" t="s">
        <v>193</v>
      </c>
      <c r="JP111" s="164" t="s">
        <v>193</v>
      </c>
      <c r="JQ111" s="164" t="s">
        <v>193</v>
      </c>
      <c r="JR111" s="166"/>
      <c r="JS111" s="166"/>
      <c r="JT111" s="166"/>
      <c r="JU111" s="166"/>
      <c r="JV111" s="166"/>
      <c r="JW111" s="164" t="s">
        <v>4006</v>
      </c>
      <c r="JX111" s="164" t="s">
        <v>193</v>
      </c>
      <c r="JY111" s="164">
        <v>188284945</v>
      </c>
      <c r="JZ111" s="164" t="s">
        <v>4015</v>
      </c>
      <c r="KA111" s="164" t="s">
        <v>4016</v>
      </c>
      <c r="KB111" s="164" t="s">
        <v>193</v>
      </c>
      <c r="KC111" s="164" t="s">
        <v>705</v>
      </c>
      <c r="KD111" s="164" t="s">
        <v>706</v>
      </c>
      <c r="KE111" s="164" t="s">
        <v>621</v>
      </c>
      <c r="KF111" s="164" t="s">
        <v>193</v>
      </c>
      <c r="KG111" s="164">
        <v>110</v>
      </c>
    </row>
    <row r="112" spans="1:293" x14ac:dyDescent="0.25">
      <c r="A112" s="164" t="s">
        <v>4017</v>
      </c>
      <c r="B112" s="164" t="s">
        <v>4018</v>
      </c>
      <c r="C112" s="164" t="s">
        <v>3508</v>
      </c>
      <c r="D112" s="164" t="s">
        <v>193</v>
      </c>
      <c r="E112" s="166"/>
      <c r="F112" s="164">
        <v>372032320216900</v>
      </c>
      <c r="G112" s="164">
        <v>0</v>
      </c>
      <c r="H112" s="164" t="s">
        <v>3508</v>
      </c>
      <c r="I112" s="164" t="s">
        <v>627</v>
      </c>
      <c r="J112" s="164" t="s">
        <v>193</v>
      </c>
      <c r="K112" s="164" t="s">
        <v>628</v>
      </c>
      <c r="L112" s="164" t="s">
        <v>627</v>
      </c>
      <c r="M112" s="164" t="s">
        <v>627</v>
      </c>
      <c r="N112" s="164" t="s">
        <v>633</v>
      </c>
      <c r="O112" s="164" t="s">
        <v>193</v>
      </c>
      <c r="P112" s="164" t="s">
        <v>666</v>
      </c>
      <c r="Q112" s="164" t="s">
        <v>633</v>
      </c>
      <c r="R112" s="164" t="s">
        <v>633</v>
      </c>
      <c r="S112" s="164" t="s">
        <v>506</v>
      </c>
      <c r="T112" s="164" t="s">
        <v>219</v>
      </c>
      <c r="U112" s="164" t="s">
        <v>209</v>
      </c>
      <c r="V112" s="164" t="s">
        <v>219</v>
      </c>
      <c r="W112" s="164" t="s">
        <v>231</v>
      </c>
      <c r="X112" s="164" t="s">
        <v>230</v>
      </c>
      <c r="Y112" s="164" t="s">
        <v>231</v>
      </c>
      <c r="Z112" s="164" t="s">
        <v>3509</v>
      </c>
      <c r="AA112" s="164" t="s">
        <v>193</v>
      </c>
      <c r="AB112" s="164" t="s">
        <v>711</v>
      </c>
      <c r="AC112" s="164" t="s">
        <v>3509</v>
      </c>
      <c r="AD112" s="164" t="s">
        <v>3509</v>
      </c>
      <c r="AE112" s="164" t="s">
        <v>639</v>
      </c>
      <c r="AF112" s="164" t="s">
        <v>193</v>
      </c>
      <c r="AG112" s="164" t="s">
        <v>640</v>
      </c>
      <c r="AH112" s="164" t="s">
        <v>639</v>
      </c>
      <c r="AI112" s="164" t="s">
        <v>639</v>
      </c>
      <c r="AJ112" s="164" t="s">
        <v>543</v>
      </c>
      <c r="AK112" s="164" t="s">
        <v>495</v>
      </c>
      <c r="AL112" s="164" t="s">
        <v>109</v>
      </c>
      <c r="AM112" s="164" t="s">
        <v>193</v>
      </c>
      <c r="AN112" s="164" t="s">
        <v>109</v>
      </c>
      <c r="AO112" s="164" t="s">
        <v>193</v>
      </c>
      <c r="AP112" s="164" t="s">
        <v>496</v>
      </c>
      <c r="AQ112" s="166"/>
      <c r="AR112" s="166"/>
      <c r="AS112" s="164" t="s">
        <v>502</v>
      </c>
      <c r="AT112" s="164" t="s">
        <v>193</v>
      </c>
      <c r="AU112" s="164" t="s">
        <v>707</v>
      </c>
      <c r="AV112" s="164">
        <v>0</v>
      </c>
      <c r="AW112" s="164">
        <v>1</v>
      </c>
      <c r="AX112" s="164">
        <v>0</v>
      </c>
      <c r="AY112" s="164" t="s">
        <v>130</v>
      </c>
      <c r="AZ112" s="164" t="s">
        <v>772</v>
      </c>
      <c r="BA112" s="164" t="s">
        <v>4019</v>
      </c>
      <c r="BB112" s="164">
        <v>1</v>
      </c>
      <c r="BC112" s="164">
        <v>0</v>
      </c>
      <c r="BD112" s="164">
        <v>1</v>
      </c>
      <c r="BE112" s="164">
        <v>0</v>
      </c>
      <c r="BF112" s="164">
        <v>1</v>
      </c>
      <c r="BG112" s="164">
        <v>0</v>
      </c>
      <c r="BH112" s="164">
        <v>0</v>
      </c>
      <c r="BI112" s="164">
        <v>0</v>
      </c>
      <c r="BJ112" s="164">
        <v>0</v>
      </c>
      <c r="BK112" s="164">
        <v>0</v>
      </c>
      <c r="BL112" s="164" t="s">
        <v>193</v>
      </c>
      <c r="BM112" s="164" t="s">
        <v>128</v>
      </c>
      <c r="BN112" s="164" t="s">
        <v>507</v>
      </c>
      <c r="BO112" s="164" t="s">
        <v>193</v>
      </c>
      <c r="BP112" s="164" t="s">
        <v>193</v>
      </c>
      <c r="BQ112" s="164" t="s">
        <v>193</v>
      </c>
      <c r="BR112" s="164" t="s">
        <v>193</v>
      </c>
      <c r="BS112" s="164" t="s">
        <v>193</v>
      </c>
      <c r="BT112" s="164" t="s">
        <v>193</v>
      </c>
      <c r="BU112" s="164" t="s">
        <v>193</v>
      </c>
      <c r="BV112" s="164" t="s">
        <v>193</v>
      </c>
      <c r="BW112" s="164" t="s">
        <v>193</v>
      </c>
      <c r="BX112" s="164" t="s">
        <v>193</v>
      </c>
      <c r="BY112" s="164" t="s">
        <v>193</v>
      </c>
      <c r="BZ112" s="164" t="s">
        <v>193</v>
      </c>
      <c r="CA112" s="164" t="s">
        <v>193</v>
      </c>
      <c r="CB112" s="164" t="s">
        <v>193</v>
      </c>
      <c r="CC112" s="164" t="s">
        <v>193</v>
      </c>
      <c r="CD112" s="164" t="s">
        <v>193</v>
      </c>
      <c r="CE112" s="164" t="s">
        <v>193</v>
      </c>
      <c r="CF112" s="164" t="s">
        <v>193</v>
      </c>
      <c r="CG112" s="164" t="s">
        <v>193</v>
      </c>
      <c r="CH112" s="164" t="s">
        <v>193</v>
      </c>
      <c r="CI112" s="164" t="s">
        <v>193</v>
      </c>
      <c r="CJ112" s="164" t="s">
        <v>193</v>
      </c>
      <c r="CK112" s="164" t="s">
        <v>193</v>
      </c>
      <c r="CL112" s="164" t="s">
        <v>193</v>
      </c>
      <c r="CM112" s="164" t="s">
        <v>193</v>
      </c>
      <c r="CN112" s="164" t="s">
        <v>193</v>
      </c>
      <c r="CO112" s="164" t="s">
        <v>193</v>
      </c>
      <c r="CP112" s="164" t="s">
        <v>193</v>
      </c>
      <c r="CQ112" s="164" t="s">
        <v>193</v>
      </c>
      <c r="CR112" s="164" t="s">
        <v>193</v>
      </c>
      <c r="CS112" s="164" t="s">
        <v>193</v>
      </c>
      <c r="CT112" s="164" t="s">
        <v>193</v>
      </c>
      <c r="CU112" s="164" t="s">
        <v>193</v>
      </c>
      <c r="CV112" s="164" t="s">
        <v>193</v>
      </c>
      <c r="CW112" s="164" t="s">
        <v>193</v>
      </c>
      <c r="CX112" s="164" t="s">
        <v>193</v>
      </c>
      <c r="CY112" s="164" t="s">
        <v>193</v>
      </c>
      <c r="CZ112" s="164" t="s">
        <v>193</v>
      </c>
      <c r="DA112" s="164" t="s">
        <v>193</v>
      </c>
      <c r="DB112" s="164" t="s">
        <v>193</v>
      </c>
      <c r="DC112" s="164" t="s">
        <v>193</v>
      </c>
      <c r="DD112" s="164" t="s">
        <v>193</v>
      </c>
      <c r="DE112" s="164" t="s">
        <v>193</v>
      </c>
      <c r="DF112" s="164" t="s">
        <v>193</v>
      </c>
      <c r="DG112" s="164" t="s">
        <v>193</v>
      </c>
      <c r="DH112" s="164" t="s">
        <v>193</v>
      </c>
      <c r="DI112" s="164" t="s">
        <v>193</v>
      </c>
      <c r="DJ112" s="164" t="s">
        <v>193</v>
      </c>
      <c r="DK112" s="164" t="s">
        <v>193</v>
      </c>
      <c r="DL112" s="164" t="s">
        <v>193</v>
      </c>
      <c r="DM112" s="164" t="s">
        <v>193</v>
      </c>
      <c r="DN112" s="164" t="s">
        <v>193</v>
      </c>
      <c r="DO112" s="164" t="s">
        <v>193</v>
      </c>
      <c r="DP112" s="164" t="s">
        <v>193</v>
      </c>
      <c r="DQ112" s="164" t="s">
        <v>193</v>
      </c>
      <c r="DR112" s="164" t="s">
        <v>193</v>
      </c>
      <c r="DS112" s="164" t="s">
        <v>193</v>
      </c>
      <c r="DT112" s="164" t="s">
        <v>193</v>
      </c>
      <c r="DU112" s="164" t="s">
        <v>193</v>
      </c>
      <c r="DV112" s="164" t="s">
        <v>193</v>
      </c>
      <c r="DW112" s="164" t="s">
        <v>193</v>
      </c>
      <c r="DX112" s="164" t="s">
        <v>193</v>
      </c>
      <c r="DY112" s="164" t="s">
        <v>193</v>
      </c>
      <c r="DZ112" s="164" t="s">
        <v>193</v>
      </c>
      <c r="EA112" s="164" t="s">
        <v>193</v>
      </c>
      <c r="EB112" s="164" t="s">
        <v>193</v>
      </c>
      <c r="EC112" s="164" t="s">
        <v>193</v>
      </c>
      <c r="ED112" s="164" t="s">
        <v>193</v>
      </c>
      <c r="EE112" s="164" t="s">
        <v>193</v>
      </c>
      <c r="EF112" s="164" t="s">
        <v>193</v>
      </c>
      <c r="EG112" s="164" t="s">
        <v>193</v>
      </c>
      <c r="EH112" s="164" t="s">
        <v>193</v>
      </c>
      <c r="EI112" s="164" t="s">
        <v>193</v>
      </c>
      <c r="EJ112" s="164" t="s">
        <v>719</v>
      </c>
      <c r="EK112" s="164">
        <v>1</v>
      </c>
      <c r="EL112" s="164">
        <v>1</v>
      </c>
      <c r="EM112" s="164">
        <v>1</v>
      </c>
      <c r="EN112" s="164">
        <v>1</v>
      </c>
      <c r="EO112" s="164">
        <v>1</v>
      </c>
      <c r="EP112" s="164">
        <v>0</v>
      </c>
      <c r="EQ112" s="164">
        <v>1</v>
      </c>
      <c r="ER112" s="164">
        <v>1</v>
      </c>
      <c r="ES112" s="164">
        <v>0</v>
      </c>
      <c r="ET112" s="164" t="s">
        <v>109</v>
      </c>
      <c r="EU112" s="164">
        <v>30</v>
      </c>
      <c r="EV112" s="164">
        <v>30</v>
      </c>
      <c r="EW112" s="164" t="s">
        <v>193</v>
      </c>
      <c r="EX112" s="164" t="s">
        <v>193</v>
      </c>
      <c r="EY112" s="164" t="s">
        <v>193</v>
      </c>
      <c r="EZ112" s="164">
        <v>30</v>
      </c>
      <c r="FA112" s="164" t="s">
        <v>132</v>
      </c>
      <c r="FB112" s="164">
        <v>25</v>
      </c>
      <c r="FC112" s="164" t="s">
        <v>132</v>
      </c>
      <c r="FD112" s="164">
        <v>50</v>
      </c>
      <c r="FE112" s="164" t="s">
        <v>132</v>
      </c>
      <c r="FF112" s="164" t="s">
        <v>193</v>
      </c>
      <c r="FG112" s="164" t="s">
        <v>193</v>
      </c>
      <c r="FH112" s="164" t="s">
        <v>193</v>
      </c>
      <c r="FI112" s="164" t="s">
        <v>193</v>
      </c>
      <c r="FJ112" s="164" t="s">
        <v>193</v>
      </c>
      <c r="FK112" s="164" t="s">
        <v>193</v>
      </c>
      <c r="FL112" s="164" t="s">
        <v>193</v>
      </c>
      <c r="FM112" s="164" t="s">
        <v>193</v>
      </c>
      <c r="FN112" s="164" t="s">
        <v>193</v>
      </c>
      <c r="FO112" s="164" t="s">
        <v>193</v>
      </c>
      <c r="FP112" s="164" t="s">
        <v>193</v>
      </c>
      <c r="FQ112" s="164" t="s">
        <v>109</v>
      </c>
      <c r="FR112" s="164">
        <v>20</v>
      </c>
      <c r="FS112" s="164" t="s">
        <v>193</v>
      </c>
      <c r="FT112" s="164" t="s">
        <v>193</v>
      </c>
      <c r="FU112" s="164">
        <v>20</v>
      </c>
      <c r="FV112" s="164" t="s">
        <v>132</v>
      </c>
      <c r="FW112" s="164" t="s">
        <v>109</v>
      </c>
      <c r="FX112" s="164">
        <v>75</v>
      </c>
      <c r="FY112" s="164" t="s">
        <v>193</v>
      </c>
      <c r="FZ112" s="164" t="s">
        <v>193</v>
      </c>
      <c r="GA112" s="164">
        <v>75</v>
      </c>
      <c r="GB112" s="164" t="s">
        <v>132</v>
      </c>
      <c r="GC112" s="164" t="s">
        <v>109</v>
      </c>
      <c r="GD112" s="164">
        <v>100</v>
      </c>
      <c r="GE112" s="164" t="s">
        <v>193</v>
      </c>
      <c r="GF112" s="164" t="s">
        <v>193</v>
      </c>
      <c r="GG112" s="164" t="s">
        <v>193</v>
      </c>
      <c r="GH112" s="164">
        <v>100</v>
      </c>
      <c r="GI112" s="164" t="s">
        <v>132</v>
      </c>
      <c r="GJ112" s="164" t="s">
        <v>109</v>
      </c>
      <c r="GK112" s="164" t="s">
        <v>193</v>
      </c>
      <c r="GL112" s="164">
        <v>5</v>
      </c>
      <c r="GM112" s="164" t="s">
        <v>193</v>
      </c>
      <c r="GN112" s="164" t="s">
        <v>193</v>
      </c>
      <c r="GO112" s="164" t="s">
        <v>193</v>
      </c>
      <c r="GP112" s="164" t="s">
        <v>193</v>
      </c>
      <c r="GQ112" s="164" t="s">
        <v>193</v>
      </c>
      <c r="GR112" s="164" t="s">
        <v>193</v>
      </c>
      <c r="GS112" s="164" t="s">
        <v>132</v>
      </c>
      <c r="GT112" s="164" t="s">
        <v>156</v>
      </c>
      <c r="GU112" s="164">
        <v>5</v>
      </c>
      <c r="GV112" s="164" t="s">
        <v>114</v>
      </c>
      <c r="GW112" s="164" t="s">
        <v>193</v>
      </c>
      <c r="GX112" s="164" t="s">
        <v>193</v>
      </c>
      <c r="GY112" s="164" t="s">
        <v>193</v>
      </c>
      <c r="GZ112" s="164" t="s">
        <v>193</v>
      </c>
      <c r="HA112" s="164" t="s">
        <v>193</v>
      </c>
      <c r="HB112" s="164" t="s">
        <v>193</v>
      </c>
      <c r="HC112" s="164" t="s">
        <v>193</v>
      </c>
      <c r="HD112" s="164" t="s">
        <v>193</v>
      </c>
      <c r="HE112" s="164" t="s">
        <v>193</v>
      </c>
      <c r="HF112" s="164" t="s">
        <v>193</v>
      </c>
      <c r="HG112" s="164" t="s">
        <v>193</v>
      </c>
      <c r="HH112" s="164" t="s">
        <v>193</v>
      </c>
      <c r="HI112" s="164" t="s">
        <v>193</v>
      </c>
      <c r="HJ112" s="164" t="s">
        <v>193</v>
      </c>
      <c r="HK112" s="164" t="s">
        <v>193</v>
      </c>
      <c r="HL112" s="164" t="s">
        <v>193</v>
      </c>
      <c r="HM112" s="164" t="s">
        <v>193</v>
      </c>
      <c r="HN112" s="164" t="s">
        <v>193</v>
      </c>
      <c r="HO112" s="164" t="s">
        <v>193</v>
      </c>
      <c r="HP112" s="164" t="s">
        <v>193</v>
      </c>
      <c r="HQ112" s="164" t="s">
        <v>193</v>
      </c>
      <c r="HR112" s="164" t="s">
        <v>193</v>
      </c>
      <c r="HS112" s="164" t="s">
        <v>193</v>
      </c>
      <c r="HT112" s="164" t="s">
        <v>193</v>
      </c>
      <c r="HU112" s="164" t="s">
        <v>193</v>
      </c>
      <c r="HV112" s="164" t="s">
        <v>114</v>
      </c>
      <c r="HW112" s="164" t="s">
        <v>114</v>
      </c>
      <c r="HX112" s="164" t="s">
        <v>109</v>
      </c>
      <c r="HY112" s="164" t="s">
        <v>117</v>
      </c>
      <c r="HZ112" s="164" t="s">
        <v>793</v>
      </c>
      <c r="IA112" s="164" t="s">
        <v>119</v>
      </c>
      <c r="IB112" s="164" t="s">
        <v>793</v>
      </c>
      <c r="IC112" s="164" t="s">
        <v>193</v>
      </c>
      <c r="ID112" s="164" t="s">
        <v>193</v>
      </c>
      <c r="IE112" s="164" t="s">
        <v>193</v>
      </c>
      <c r="IF112" s="164" t="s">
        <v>193</v>
      </c>
      <c r="IG112" s="164" t="s">
        <v>193</v>
      </c>
      <c r="IH112" s="164" t="s">
        <v>193</v>
      </c>
      <c r="II112" s="164" t="s">
        <v>193</v>
      </c>
      <c r="IJ112" s="164" t="s">
        <v>193</v>
      </c>
      <c r="IK112" s="164" t="s">
        <v>193</v>
      </c>
      <c r="IL112" s="164" t="s">
        <v>193</v>
      </c>
      <c r="IM112" s="164" t="s">
        <v>193</v>
      </c>
      <c r="IN112" s="164" t="s">
        <v>193</v>
      </c>
      <c r="IO112" s="164" t="s">
        <v>193</v>
      </c>
      <c r="IP112" s="164" t="s">
        <v>193</v>
      </c>
      <c r="IQ112" s="164" t="s">
        <v>193</v>
      </c>
      <c r="IR112" s="164" t="s">
        <v>193</v>
      </c>
      <c r="IS112" s="164" t="s">
        <v>193</v>
      </c>
      <c r="IT112" s="164" t="s">
        <v>193</v>
      </c>
      <c r="IU112" s="164" t="s">
        <v>193</v>
      </c>
      <c r="IV112" s="164" t="s">
        <v>193</v>
      </c>
      <c r="IW112" s="164" t="s">
        <v>193</v>
      </c>
      <c r="IX112" s="164" t="s">
        <v>193</v>
      </c>
      <c r="IY112" s="164" t="s">
        <v>193</v>
      </c>
      <c r="IZ112" s="164" t="s">
        <v>193</v>
      </c>
      <c r="JA112" s="164" t="s">
        <v>193</v>
      </c>
      <c r="JB112" s="164" t="s">
        <v>193</v>
      </c>
      <c r="JC112" s="164" t="s">
        <v>193</v>
      </c>
      <c r="JD112" s="164" t="s">
        <v>193</v>
      </c>
      <c r="JE112" s="164" t="s">
        <v>193</v>
      </c>
      <c r="JF112" s="164" t="s">
        <v>193</v>
      </c>
      <c r="JG112" s="164" t="s">
        <v>193</v>
      </c>
      <c r="JH112" s="164" t="s">
        <v>193</v>
      </c>
      <c r="JI112" s="164" t="s">
        <v>193</v>
      </c>
      <c r="JJ112" s="164" t="s">
        <v>193</v>
      </c>
      <c r="JK112" s="164" t="s">
        <v>193</v>
      </c>
      <c r="JL112" s="164" t="s">
        <v>193</v>
      </c>
      <c r="JM112" s="164" t="s">
        <v>193</v>
      </c>
      <c r="JN112" s="164" t="s">
        <v>193</v>
      </c>
      <c r="JO112" s="164" t="s">
        <v>193</v>
      </c>
      <c r="JP112" s="164" t="s">
        <v>193</v>
      </c>
      <c r="JQ112" s="164" t="s">
        <v>193</v>
      </c>
      <c r="JR112" s="166"/>
      <c r="JS112" s="166"/>
      <c r="JT112" s="166"/>
      <c r="JU112" s="166"/>
      <c r="JV112" s="166"/>
      <c r="JW112" s="164" t="s">
        <v>4006</v>
      </c>
      <c r="JX112" s="164" t="s">
        <v>193</v>
      </c>
      <c r="JY112" s="164">
        <v>188284962</v>
      </c>
      <c r="JZ112" s="164" t="s">
        <v>4020</v>
      </c>
      <c r="KA112" s="164" t="s">
        <v>4021</v>
      </c>
      <c r="KB112" s="164" t="s">
        <v>193</v>
      </c>
      <c r="KC112" s="164" t="s">
        <v>705</v>
      </c>
      <c r="KD112" s="164" t="s">
        <v>706</v>
      </c>
      <c r="KE112" s="164" t="s">
        <v>621</v>
      </c>
      <c r="KF112" s="164" t="s">
        <v>193</v>
      </c>
      <c r="KG112" s="164">
        <v>111</v>
      </c>
    </row>
    <row r="113" spans="1:293" x14ac:dyDescent="0.25">
      <c r="A113" s="164" t="s">
        <v>4022</v>
      </c>
      <c r="B113" s="164" t="s">
        <v>4023</v>
      </c>
      <c r="C113" s="164" t="s">
        <v>4024</v>
      </c>
      <c r="D113" s="164" t="s">
        <v>193</v>
      </c>
      <c r="E113" s="166"/>
      <c r="F113" s="164" t="s">
        <v>193</v>
      </c>
      <c r="G113" s="164" t="s">
        <v>193</v>
      </c>
      <c r="H113" s="164" t="s">
        <v>4024</v>
      </c>
      <c r="I113" s="164" t="s">
        <v>831</v>
      </c>
      <c r="J113" s="164" t="s">
        <v>193</v>
      </c>
      <c r="K113" s="164" t="s">
        <v>832</v>
      </c>
      <c r="L113" s="164" t="s">
        <v>831</v>
      </c>
      <c r="M113" s="164" t="s">
        <v>831</v>
      </c>
      <c r="N113" s="164" t="s">
        <v>4025</v>
      </c>
      <c r="O113" s="164" t="s">
        <v>193</v>
      </c>
      <c r="P113" s="164" t="s">
        <v>4026</v>
      </c>
      <c r="Q113" s="164" t="s">
        <v>4025</v>
      </c>
      <c r="R113" s="164" t="s">
        <v>4025</v>
      </c>
      <c r="S113" s="164" t="s">
        <v>176</v>
      </c>
      <c r="T113" s="164" t="s">
        <v>178</v>
      </c>
      <c r="U113" s="164" t="s">
        <v>208</v>
      </c>
      <c r="V113" s="164" t="s">
        <v>178</v>
      </c>
      <c r="W113" s="164" t="s">
        <v>227</v>
      </c>
      <c r="X113" s="164" t="s">
        <v>226</v>
      </c>
      <c r="Y113" s="164" t="s">
        <v>227</v>
      </c>
      <c r="Z113" s="164" t="s">
        <v>566</v>
      </c>
      <c r="AA113" s="164" t="s">
        <v>193</v>
      </c>
      <c r="AB113" s="164" t="s">
        <v>565</v>
      </c>
      <c r="AC113" s="164" t="s">
        <v>566</v>
      </c>
      <c r="AD113" s="164" t="s">
        <v>566</v>
      </c>
      <c r="AE113" s="164" t="s">
        <v>837</v>
      </c>
      <c r="AF113" s="164" t="s">
        <v>193</v>
      </c>
      <c r="AG113" s="164" t="s">
        <v>565</v>
      </c>
      <c r="AH113" s="164" t="s">
        <v>837</v>
      </c>
      <c r="AI113" s="164" t="s">
        <v>837</v>
      </c>
      <c r="AJ113" s="164" t="s">
        <v>543</v>
      </c>
      <c r="AK113" s="164" t="s">
        <v>495</v>
      </c>
      <c r="AL113" s="164" t="s">
        <v>109</v>
      </c>
      <c r="AM113" s="164" t="s">
        <v>193</v>
      </c>
      <c r="AN113" s="164" t="s">
        <v>109</v>
      </c>
      <c r="AO113" s="164" t="s">
        <v>193</v>
      </c>
      <c r="AP113" s="164" t="s">
        <v>496</v>
      </c>
      <c r="AQ113" s="166"/>
      <c r="AR113" s="166"/>
      <c r="AS113" s="164" t="s">
        <v>497</v>
      </c>
      <c r="AT113" s="164" t="s">
        <v>193</v>
      </c>
      <c r="AU113" s="164" t="s">
        <v>111</v>
      </c>
      <c r="AV113" s="164">
        <v>1</v>
      </c>
      <c r="AW113" s="164">
        <v>0</v>
      </c>
      <c r="AX113" s="164">
        <v>0</v>
      </c>
      <c r="AY113" s="164" t="s">
        <v>110</v>
      </c>
      <c r="AZ113" s="164" t="s">
        <v>503</v>
      </c>
      <c r="BA113" s="164" t="s">
        <v>112</v>
      </c>
      <c r="BB113" s="164">
        <v>1</v>
      </c>
      <c r="BC113" s="164">
        <v>0</v>
      </c>
      <c r="BD113" s="164">
        <v>0</v>
      </c>
      <c r="BE113" s="164">
        <v>0</v>
      </c>
      <c r="BF113" s="164">
        <v>0</v>
      </c>
      <c r="BG113" s="164">
        <v>0</v>
      </c>
      <c r="BH113" s="164">
        <v>0</v>
      </c>
      <c r="BI113" s="164">
        <v>0</v>
      </c>
      <c r="BJ113" s="164">
        <v>0</v>
      </c>
      <c r="BK113" s="164">
        <v>0</v>
      </c>
      <c r="BL113" s="164" t="s">
        <v>193</v>
      </c>
      <c r="BM113" s="164" t="s">
        <v>113</v>
      </c>
      <c r="BN113" s="164" t="s">
        <v>507</v>
      </c>
      <c r="BO113" s="164" t="s">
        <v>505</v>
      </c>
      <c r="BP113" s="164">
        <v>1</v>
      </c>
      <c r="BQ113" s="164">
        <v>1</v>
      </c>
      <c r="BR113" s="164">
        <v>1</v>
      </c>
      <c r="BS113" s="164">
        <v>1</v>
      </c>
      <c r="BT113" s="164">
        <v>1</v>
      </c>
      <c r="BU113" s="164">
        <v>1</v>
      </c>
      <c r="BV113" s="164">
        <v>1</v>
      </c>
      <c r="BW113" s="164">
        <v>0</v>
      </c>
      <c r="BX113" s="164" t="s">
        <v>114</v>
      </c>
      <c r="BY113" s="164" t="s">
        <v>193</v>
      </c>
      <c r="BZ113" s="164" t="s">
        <v>193</v>
      </c>
      <c r="CA113" s="164" t="s">
        <v>193</v>
      </c>
      <c r="CB113" s="164" t="s">
        <v>193</v>
      </c>
      <c r="CC113" s="164" t="s">
        <v>193</v>
      </c>
      <c r="CD113" s="164" t="s">
        <v>193</v>
      </c>
      <c r="CE113" s="164" t="s">
        <v>193</v>
      </c>
      <c r="CF113" s="164" t="s">
        <v>193</v>
      </c>
      <c r="CG113" s="164" t="s">
        <v>193</v>
      </c>
      <c r="CH113" s="164" t="s">
        <v>193</v>
      </c>
      <c r="CI113" s="164" t="s">
        <v>193</v>
      </c>
      <c r="CJ113" s="164" t="s">
        <v>193</v>
      </c>
      <c r="CK113" s="164" t="s">
        <v>193</v>
      </c>
      <c r="CL113" s="164" t="s">
        <v>193</v>
      </c>
      <c r="CM113" s="164" t="s">
        <v>193</v>
      </c>
      <c r="CN113" s="164" t="s">
        <v>193</v>
      </c>
      <c r="CO113" s="164" t="s">
        <v>193</v>
      </c>
      <c r="CP113" s="164" t="s">
        <v>193</v>
      </c>
      <c r="CQ113" s="164" t="s">
        <v>622</v>
      </c>
      <c r="CR113" s="164" t="s">
        <v>114</v>
      </c>
      <c r="CS113" s="164" t="s">
        <v>193</v>
      </c>
      <c r="CT113" s="164" t="s">
        <v>193</v>
      </c>
      <c r="CU113" s="164" t="s">
        <v>874</v>
      </c>
      <c r="CV113" s="164" t="s">
        <v>875</v>
      </c>
      <c r="CW113" s="164" t="s">
        <v>525</v>
      </c>
      <c r="CX113" s="164">
        <v>1</v>
      </c>
      <c r="CY113" s="164">
        <v>100</v>
      </c>
      <c r="CZ113" s="164">
        <v>18.899999999999999</v>
      </c>
      <c r="DA113" s="164">
        <v>378</v>
      </c>
      <c r="DB113" s="164" t="s">
        <v>132</v>
      </c>
      <c r="DC113" s="164" t="s">
        <v>109</v>
      </c>
      <c r="DD113" s="164" t="s">
        <v>4027</v>
      </c>
      <c r="DE113" s="164">
        <v>1</v>
      </c>
      <c r="DF113" s="164">
        <v>0</v>
      </c>
      <c r="DG113" s="164">
        <v>0</v>
      </c>
      <c r="DH113" s="164">
        <v>0</v>
      </c>
      <c r="DI113" s="164">
        <v>1</v>
      </c>
      <c r="DJ113" s="164">
        <v>0</v>
      </c>
      <c r="DK113" s="164">
        <v>0</v>
      </c>
      <c r="DL113" s="164">
        <v>0</v>
      </c>
      <c r="DM113" s="164">
        <v>0</v>
      </c>
      <c r="DN113" s="164">
        <v>0</v>
      </c>
      <c r="DO113" s="164">
        <v>0</v>
      </c>
      <c r="DP113" s="164">
        <v>0</v>
      </c>
      <c r="DQ113" s="164">
        <v>0</v>
      </c>
      <c r="DR113" s="164">
        <v>0</v>
      </c>
      <c r="DS113" s="164" t="s">
        <v>193</v>
      </c>
      <c r="DT113" s="164" t="s">
        <v>505</v>
      </c>
      <c r="DU113" s="164">
        <v>1</v>
      </c>
      <c r="DV113" s="164">
        <v>1</v>
      </c>
      <c r="DW113" s="164">
        <v>1</v>
      </c>
      <c r="DX113" s="164">
        <v>1</v>
      </c>
      <c r="DY113" s="164">
        <v>1</v>
      </c>
      <c r="DZ113" s="164">
        <v>1</v>
      </c>
      <c r="EA113" s="164">
        <v>1</v>
      </c>
      <c r="EB113" s="164">
        <v>0</v>
      </c>
      <c r="EC113" s="164" t="s">
        <v>114</v>
      </c>
      <c r="ED113" s="164" t="s">
        <v>114</v>
      </c>
      <c r="EE113" s="164" t="s">
        <v>109</v>
      </c>
      <c r="EF113" s="164" t="s">
        <v>176</v>
      </c>
      <c r="EG113" s="164" t="s">
        <v>797</v>
      </c>
      <c r="EH113" s="164" t="s">
        <v>178</v>
      </c>
      <c r="EI113" s="164" t="s">
        <v>797</v>
      </c>
      <c r="EJ113" s="164" t="s">
        <v>193</v>
      </c>
      <c r="EK113" s="164" t="s">
        <v>193</v>
      </c>
      <c r="EL113" s="164" t="s">
        <v>193</v>
      </c>
      <c r="EM113" s="164" t="s">
        <v>193</v>
      </c>
      <c r="EN113" s="164" t="s">
        <v>193</v>
      </c>
      <c r="EO113" s="164" t="s">
        <v>193</v>
      </c>
      <c r="EP113" s="164" t="s">
        <v>193</v>
      </c>
      <c r="EQ113" s="164" t="s">
        <v>193</v>
      </c>
      <c r="ER113" s="164" t="s">
        <v>193</v>
      </c>
      <c r="ES113" s="164" t="s">
        <v>193</v>
      </c>
      <c r="ET113" s="164" t="s">
        <v>193</v>
      </c>
      <c r="EU113" s="164" t="s">
        <v>193</v>
      </c>
      <c r="EV113" s="164" t="s">
        <v>193</v>
      </c>
      <c r="EW113" s="164" t="s">
        <v>193</v>
      </c>
      <c r="EX113" s="164" t="s">
        <v>193</v>
      </c>
      <c r="EY113" s="164" t="s">
        <v>193</v>
      </c>
      <c r="EZ113" s="164" t="s">
        <v>193</v>
      </c>
      <c r="FA113" s="164" t="s">
        <v>193</v>
      </c>
      <c r="FB113" s="164" t="s">
        <v>193</v>
      </c>
      <c r="FC113" s="164" t="s">
        <v>193</v>
      </c>
      <c r="FD113" s="164" t="s">
        <v>193</v>
      </c>
      <c r="FE113" s="164" t="s">
        <v>193</v>
      </c>
      <c r="FF113" s="164" t="s">
        <v>193</v>
      </c>
      <c r="FG113" s="164" t="s">
        <v>193</v>
      </c>
      <c r="FH113" s="164" t="s">
        <v>193</v>
      </c>
      <c r="FI113" s="164" t="s">
        <v>193</v>
      </c>
      <c r="FJ113" s="164" t="s">
        <v>193</v>
      </c>
      <c r="FK113" s="164" t="s">
        <v>193</v>
      </c>
      <c r="FL113" s="164" t="s">
        <v>193</v>
      </c>
      <c r="FM113" s="164" t="s">
        <v>193</v>
      </c>
      <c r="FN113" s="164" t="s">
        <v>193</v>
      </c>
      <c r="FO113" s="164" t="s">
        <v>193</v>
      </c>
      <c r="FP113" s="164" t="s">
        <v>193</v>
      </c>
      <c r="FQ113" s="164" t="s">
        <v>193</v>
      </c>
      <c r="FR113" s="164" t="s">
        <v>193</v>
      </c>
      <c r="FS113" s="164" t="s">
        <v>193</v>
      </c>
      <c r="FT113" s="164" t="s">
        <v>193</v>
      </c>
      <c r="FU113" s="164" t="s">
        <v>193</v>
      </c>
      <c r="FV113" s="164" t="s">
        <v>193</v>
      </c>
      <c r="FW113" s="164" t="s">
        <v>193</v>
      </c>
      <c r="FX113" s="164" t="s">
        <v>193</v>
      </c>
      <c r="FY113" s="164" t="s">
        <v>193</v>
      </c>
      <c r="FZ113" s="164" t="s">
        <v>193</v>
      </c>
      <c r="GA113" s="164" t="s">
        <v>193</v>
      </c>
      <c r="GB113" s="164" t="s">
        <v>193</v>
      </c>
      <c r="GC113" s="164" t="s">
        <v>193</v>
      </c>
      <c r="GD113" s="164" t="s">
        <v>193</v>
      </c>
      <c r="GE113" s="164" t="s">
        <v>193</v>
      </c>
      <c r="GF113" s="164" t="s">
        <v>193</v>
      </c>
      <c r="GG113" s="164" t="s">
        <v>193</v>
      </c>
      <c r="GH113" s="164" t="s">
        <v>193</v>
      </c>
      <c r="GI113" s="164" t="s">
        <v>193</v>
      </c>
      <c r="GJ113" s="164" t="s">
        <v>193</v>
      </c>
      <c r="GK113" s="164" t="s">
        <v>193</v>
      </c>
      <c r="GL113" s="164" t="s">
        <v>193</v>
      </c>
      <c r="GM113" s="164" t="s">
        <v>193</v>
      </c>
      <c r="GN113" s="164" t="s">
        <v>193</v>
      </c>
      <c r="GO113" s="164" t="s">
        <v>193</v>
      </c>
      <c r="GP113" s="164" t="s">
        <v>193</v>
      </c>
      <c r="GQ113" s="164" t="s">
        <v>193</v>
      </c>
      <c r="GR113" s="164" t="s">
        <v>193</v>
      </c>
      <c r="GS113" s="164" t="s">
        <v>193</v>
      </c>
      <c r="GT113" s="164" t="s">
        <v>193</v>
      </c>
      <c r="GU113" s="164" t="s">
        <v>193</v>
      </c>
      <c r="GV113" s="164" t="s">
        <v>193</v>
      </c>
      <c r="GW113" s="164" t="s">
        <v>193</v>
      </c>
      <c r="GX113" s="164" t="s">
        <v>193</v>
      </c>
      <c r="GY113" s="164" t="s">
        <v>193</v>
      </c>
      <c r="GZ113" s="164" t="s">
        <v>193</v>
      </c>
      <c r="HA113" s="164" t="s">
        <v>193</v>
      </c>
      <c r="HB113" s="164" t="s">
        <v>193</v>
      </c>
      <c r="HC113" s="164" t="s">
        <v>193</v>
      </c>
      <c r="HD113" s="164" t="s">
        <v>193</v>
      </c>
      <c r="HE113" s="164" t="s">
        <v>193</v>
      </c>
      <c r="HF113" s="164" t="s">
        <v>193</v>
      </c>
      <c r="HG113" s="164" t="s">
        <v>193</v>
      </c>
      <c r="HH113" s="164" t="s">
        <v>193</v>
      </c>
      <c r="HI113" s="164" t="s">
        <v>193</v>
      </c>
      <c r="HJ113" s="164" t="s">
        <v>193</v>
      </c>
      <c r="HK113" s="164" t="s">
        <v>193</v>
      </c>
      <c r="HL113" s="164" t="s">
        <v>193</v>
      </c>
      <c r="HM113" s="164" t="s">
        <v>193</v>
      </c>
      <c r="HN113" s="164" t="s">
        <v>193</v>
      </c>
      <c r="HO113" s="164" t="s">
        <v>193</v>
      </c>
      <c r="HP113" s="164" t="s">
        <v>193</v>
      </c>
      <c r="HQ113" s="164" t="s">
        <v>193</v>
      </c>
      <c r="HR113" s="164" t="s">
        <v>193</v>
      </c>
      <c r="HS113" s="164" t="s">
        <v>193</v>
      </c>
      <c r="HT113" s="164" t="s">
        <v>193</v>
      </c>
      <c r="HU113" s="164" t="s">
        <v>193</v>
      </c>
      <c r="HV113" s="164" t="s">
        <v>193</v>
      </c>
      <c r="HW113" s="164" t="s">
        <v>193</v>
      </c>
      <c r="HX113" s="164" t="s">
        <v>193</v>
      </c>
      <c r="HY113" s="164" t="s">
        <v>193</v>
      </c>
      <c r="HZ113" s="164" t="s">
        <v>193</v>
      </c>
      <c r="IA113" s="164" t="s">
        <v>193</v>
      </c>
      <c r="IB113" s="164" t="s">
        <v>193</v>
      </c>
      <c r="IC113" s="164" t="s">
        <v>193</v>
      </c>
      <c r="ID113" s="164" t="s">
        <v>193</v>
      </c>
      <c r="IE113" s="164" t="s">
        <v>193</v>
      </c>
      <c r="IF113" s="164" t="s">
        <v>193</v>
      </c>
      <c r="IG113" s="164" t="s">
        <v>193</v>
      </c>
      <c r="IH113" s="164" t="s">
        <v>193</v>
      </c>
      <c r="II113" s="164" t="s">
        <v>193</v>
      </c>
      <c r="IJ113" s="164" t="s">
        <v>193</v>
      </c>
      <c r="IK113" s="164" t="s">
        <v>193</v>
      </c>
      <c r="IL113" s="164" t="s">
        <v>193</v>
      </c>
      <c r="IM113" s="164" t="s">
        <v>193</v>
      </c>
      <c r="IN113" s="164" t="s">
        <v>193</v>
      </c>
      <c r="IO113" s="164" t="s">
        <v>193</v>
      </c>
      <c r="IP113" s="164" t="s">
        <v>193</v>
      </c>
      <c r="IQ113" s="164" t="s">
        <v>193</v>
      </c>
      <c r="IR113" s="164" t="s">
        <v>193</v>
      </c>
      <c r="IS113" s="164" t="s">
        <v>193</v>
      </c>
      <c r="IT113" s="164" t="s">
        <v>193</v>
      </c>
      <c r="IU113" s="164" t="s">
        <v>193</v>
      </c>
      <c r="IV113" s="164" t="s">
        <v>193</v>
      </c>
      <c r="IW113" s="164" t="s">
        <v>193</v>
      </c>
      <c r="IX113" s="164" t="s">
        <v>193</v>
      </c>
      <c r="IY113" s="164" t="s">
        <v>193</v>
      </c>
      <c r="IZ113" s="164" t="s">
        <v>193</v>
      </c>
      <c r="JA113" s="164" t="s">
        <v>193</v>
      </c>
      <c r="JB113" s="164" t="s">
        <v>193</v>
      </c>
      <c r="JC113" s="164" t="s">
        <v>193</v>
      </c>
      <c r="JD113" s="164" t="s">
        <v>193</v>
      </c>
      <c r="JE113" s="164" t="s">
        <v>193</v>
      </c>
      <c r="JF113" s="164" t="s">
        <v>193</v>
      </c>
      <c r="JG113" s="164" t="s">
        <v>193</v>
      </c>
      <c r="JH113" s="164" t="s">
        <v>193</v>
      </c>
      <c r="JI113" s="164" t="s">
        <v>193</v>
      </c>
      <c r="JJ113" s="164" t="s">
        <v>193</v>
      </c>
      <c r="JK113" s="164" t="s">
        <v>193</v>
      </c>
      <c r="JL113" s="164" t="s">
        <v>193</v>
      </c>
      <c r="JM113" s="164" t="s">
        <v>193</v>
      </c>
      <c r="JN113" s="164" t="s">
        <v>193</v>
      </c>
      <c r="JO113" s="164" t="s">
        <v>193</v>
      </c>
      <c r="JP113" s="164" t="s">
        <v>193</v>
      </c>
      <c r="JQ113" s="164" t="s">
        <v>193</v>
      </c>
      <c r="JR113" s="166"/>
      <c r="JS113" s="166"/>
      <c r="JT113" s="166"/>
      <c r="JU113" s="166"/>
      <c r="JV113" s="166"/>
      <c r="JW113" s="164" t="s">
        <v>4028</v>
      </c>
      <c r="JX113" s="164" t="s">
        <v>193</v>
      </c>
      <c r="JY113" s="164">
        <v>188368133</v>
      </c>
      <c r="JZ113" s="164" t="s">
        <v>4029</v>
      </c>
      <c r="KA113" s="164" t="s">
        <v>4030</v>
      </c>
      <c r="KB113" s="164" t="s">
        <v>193</v>
      </c>
      <c r="KC113" s="164" t="s">
        <v>705</v>
      </c>
      <c r="KD113" s="164" t="s">
        <v>706</v>
      </c>
      <c r="KE113" s="164" t="s">
        <v>621</v>
      </c>
      <c r="KF113" s="164" t="s">
        <v>193</v>
      </c>
      <c r="KG113" s="164">
        <v>112</v>
      </c>
    </row>
    <row r="114" spans="1:293" x14ac:dyDescent="0.25">
      <c r="A114" s="164" t="s">
        <v>4031</v>
      </c>
      <c r="B114" s="164" t="s">
        <v>4032</v>
      </c>
      <c r="C114" s="164" t="s">
        <v>4024</v>
      </c>
      <c r="D114" s="164" t="s">
        <v>193</v>
      </c>
      <c r="E114" s="166"/>
      <c r="F114" s="164" t="s">
        <v>193</v>
      </c>
      <c r="G114" s="164" t="s">
        <v>193</v>
      </c>
      <c r="H114" s="164" t="s">
        <v>4024</v>
      </c>
      <c r="I114" s="164" t="s">
        <v>831</v>
      </c>
      <c r="J114" s="164" t="s">
        <v>193</v>
      </c>
      <c r="K114" s="164" t="s">
        <v>832</v>
      </c>
      <c r="L114" s="164" t="s">
        <v>831</v>
      </c>
      <c r="M114" s="164" t="s">
        <v>831</v>
      </c>
      <c r="N114" s="164" t="s">
        <v>4025</v>
      </c>
      <c r="O114" s="164" t="s">
        <v>193</v>
      </c>
      <c r="P114" s="164" t="s">
        <v>4026</v>
      </c>
      <c r="Q114" s="164" t="s">
        <v>4025</v>
      </c>
      <c r="R114" s="164" t="s">
        <v>4025</v>
      </c>
      <c r="S114" s="164" t="s">
        <v>176</v>
      </c>
      <c r="T114" s="164" t="s">
        <v>178</v>
      </c>
      <c r="U114" s="164" t="s">
        <v>208</v>
      </c>
      <c r="V114" s="164" t="s">
        <v>178</v>
      </c>
      <c r="W114" s="164" t="s">
        <v>227</v>
      </c>
      <c r="X114" s="164" t="s">
        <v>226</v>
      </c>
      <c r="Y114" s="164" t="s">
        <v>227</v>
      </c>
      <c r="Z114" s="164" t="s">
        <v>566</v>
      </c>
      <c r="AA114" s="164" t="s">
        <v>193</v>
      </c>
      <c r="AB114" s="164" t="s">
        <v>565</v>
      </c>
      <c r="AC114" s="164" t="s">
        <v>566</v>
      </c>
      <c r="AD114" s="164" t="s">
        <v>566</v>
      </c>
      <c r="AE114" s="164" t="s">
        <v>837</v>
      </c>
      <c r="AF114" s="164" t="s">
        <v>193</v>
      </c>
      <c r="AG114" s="164" t="s">
        <v>565</v>
      </c>
      <c r="AH114" s="164" t="s">
        <v>837</v>
      </c>
      <c r="AI114" s="164" t="s">
        <v>837</v>
      </c>
      <c r="AJ114" s="164" t="s">
        <v>543</v>
      </c>
      <c r="AK114" s="164" t="s">
        <v>495</v>
      </c>
      <c r="AL114" s="164" t="s">
        <v>109</v>
      </c>
      <c r="AM114" s="164" t="s">
        <v>193</v>
      </c>
      <c r="AN114" s="164" t="s">
        <v>109</v>
      </c>
      <c r="AO114" s="164" t="s">
        <v>193</v>
      </c>
      <c r="AP114" s="164" t="s">
        <v>496</v>
      </c>
      <c r="AQ114" s="166"/>
      <c r="AR114" s="166"/>
      <c r="AS114" s="164" t="s">
        <v>497</v>
      </c>
      <c r="AT114" s="164" t="s">
        <v>193</v>
      </c>
      <c r="AU114" s="164" t="s">
        <v>111</v>
      </c>
      <c r="AV114" s="164">
        <v>1</v>
      </c>
      <c r="AW114" s="164">
        <v>0</v>
      </c>
      <c r="AX114" s="164">
        <v>0</v>
      </c>
      <c r="AY114" s="164" t="s">
        <v>110</v>
      </c>
      <c r="AZ114" s="164" t="s">
        <v>503</v>
      </c>
      <c r="BA114" s="164" t="s">
        <v>112</v>
      </c>
      <c r="BB114" s="164">
        <v>1</v>
      </c>
      <c r="BC114" s="164">
        <v>0</v>
      </c>
      <c r="BD114" s="164">
        <v>0</v>
      </c>
      <c r="BE114" s="164">
        <v>0</v>
      </c>
      <c r="BF114" s="164">
        <v>0</v>
      </c>
      <c r="BG114" s="164">
        <v>0</v>
      </c>
      <c r="BH114" s="164">
        <v>0</v>
      </c>
      <c r="BI114" s="164">
        <v>0</v>
      </c>
      <c r="BJ114" s="164">
        <v>0</v>
      </c>
      <c r="BK114" s="164">
        <v>0</v>
      </c>
      <c r="BL114" s="164" t="s">
        <v>193</v>
      </c>
      <c r="BM114" s="164" t="s">
        <v>128</v>
      </c>
      <c r="BN114" s="164" t="s">
        <v>142</v>
      </c>
      <c r="BO114" s="164" t="s">
        <v>3754</v>
      </c>
      <c r="BP114" s="164">
        <v>1</v>
      </c>
      <c r="BQ114" s="164">
        <v>1</v>
      </c>
      <c r="BR114" s="164">
        <v>1</v>
      </c>
      <c r="BS114" s="164">
        <v>1</v>
      </c>
      <c r="BT114" s="164">
        <v>0</v>
      </c>
      <c r="BU114" s="164">
        <v>0</v>
      </c>
      <c r="BV114" s="164">
        <v>0</v>
      </c>
      <c r="BW114" s="164">
        <v>0</v>
      </c>
      <c r="BX114" s="164" t="s">
        <v>504</v>
      </c>
      <c r="BY114" s="164">
        <v>450</v>
      </c>
      <c r="BZ114" s="164">
        <v>250</v>
      </c>
      <c r="CA114" s="164" t="s">
        <v>132</v>
      </c>
      <c r="CB114" s="164">
        <v>250</v>
      </c>
      <c r="CC114" s="164">
        <v>96.153846153846104</v>
      </c>
      <c r="CD114" s="164" t="s">
        <v>132</v>
      </c>
      <c r="CE114" s="164">
        <v>220</v>
      </c>
      <c r="CF114" s="164">
        <v>95.652173913043399</v>
      </c>
      <c r="CG114" s="164" t="s">
        <v>132</v>
      </c>
      <c r="CH114" s="164">
        <v>350</v>
      </c>
      <c r="CI114" s="164">
        <v>120.689655172413</v>
      </c>
      <c r="CJ114" s="164" t="s">
        <v>132</v>
      </c>
      <c r="CK114" s="164" t="s">
        <v>193</v>
      </c>
      <c r="CL114" s="164" t="s">
        <v>193</v>
      </c>
      <c r="CM114" s="164" t="s">
        <v>193</v>
      </c>
      <c r="CN114" s="164" t="s">
        <v>193</v>
      </c>
      <c r="CO114" s="164" t="s">
        <v>193</v>
      </c>
      <c r="CP114" s="164" t="s">
        <v>193</v>
      </c>
      <c r="CQ114" s="164" t="s">
        <v>193</v>
      </c>
      <c r="CR114" s="164" t="s">
        <v>193</v>
      </c>
      <c r="CS114" s="164" t="s">
        <v>193</v>
      </c>
      <c r="CT114" s="164" t="s">
        <v>193</v>
      </c>
      <c r="CU114" s="164" t="s">
        <v>193</v>
      </c>
      <c r="CV114" s="164" t="s">
        <v>193</v>
      </c>
      <c r="CW114" s="164" t="s">
        <v>193</v>
      </c>
      <c r="CX114" s="164" t="s">
        <v>193</v>
      </c>
      <c r="CY114" s="164" t="s">
        <v>193</v>
      </c>
      <c r="CZ114" s="164" t="s">
        <v>193</v>
      </c>
      <c r="DA114" s="164" t="s">
        <v>193</v>
      </c>
      <c r="DB114" s="164" t="s">
        <v>193</v>
      </c>
      <c r="DC114" s="164" t="s">
        <v>109</v>
      </c>
      <c r="DD114" s="164" t="s">
        <v>4033</v>
      </c>
      <c r="DE114" s="164">
        <v>1</v>
      </c>
      <c r="DF114" s="164">
        <v>1</v>
      </c>
      <c r="DG114" s="164">
        <v>0</v>
      </c>
      <c r="DH114" s="164">
        <v>0</v>
      </c>
      <c r="DI114" s="164">
        <v>1</v>
      </c>
      <c r="DJ114" s="164">
        <v>0</v>
      </c>
      <c r="DK114" s="164">
        <v>0</v>
      </c>
      <c r="DL114" s="164">
        <v>0</v>
      </c>
      <c r="DM114" s="164">
        <v>0</v>
      </c>
      <c r="DN114" s="164">
        <v>0</v>
      </c>
      <c r="DO114" s="164">
        <v>0</v>
      </c>
      <c r="DP114" s="164">
        <v>0</v>
      </c>
      <c r="DQ114" s="164">
        <v>0</v>
      </c>
      <c r="DR114" s="164">
        <v>0</v>
      </c>
      <c r="DS114" s="164" t="s">
        <v>193</v>
      </c>
      <c r="DT114" s="164" t="s">
        <v>3754</v>
      </c>
      <c r="DU114" s="164">
        <v>1</v>
      </c>
      <c r="DV114" s="164">
        <v>1</v>
      </c>
      <c r="DW114" s="164">
        <v>1</v>
      </c>
      <c r="DX114" s="164">
        <v>1</v>
      </c>
      <c r="DY114" s="164">
        <v>0</v>
      </c>
      <c r="DZ114" s="164">
        <v>0</v>
      </c>
      <c r="EA114" s="164">
        <v>0</v>
      </c>
      <c r="EB114" s="164">
        <v>0</v>
      </c>
      <c r="EC114" s="164" t="s">
        <v>114</v>
      </c>
      <c r="ED114" s="164" t="s">
        <v>114</v>
      </c>
      <c r="EE114" s="164" t="s">
        <v>109</v>
      </c>
      <c r="EF114" s="164" t="s">
        <v>176</v>
      </c>
      <c r="EG114" s="164" t="s">
        <v>797</v>
      </c>
      <c r="EH114" s="164" t="s">
        <v>178</v>
      </c>
      <c r="EI114" s="164" t="s">
        <v>797</v>
      </c>
      <c r="EJ114" s="164" t="s">
        <v>193</v>
      </c>
      <c r="EK114" s="164" t="s">
        <v>193</v>
      </c>
      <c r="EL114" s="164" t="s">
        <v>193</v>
      </c>
      <c r="EM114" s="164" t="s">
        <v>193</v>
      </c>
      <c r="EN114" s="164" t="s">
        <v>193</v>
      </c>
      <c r="EO114" s="164" t="s">
        <v>193</v>
      </c>
      <c r="EP114" s="164" t="s">
        <v>193</v>
      </c>
      <c r="EQ114" s="164" t="s">
        <v>193</v>
      </c>
      <c r="ER114" s="164" t="s">
        <v>193</v>
      </c>
      <c r="ES114" s="164" t="s">
        <v>193</v>
      </c>
      <c r="ET114" s="164" t="s">
        <v>193</v>
      </c>
      <c r="EU114" s="164" t="s">
        <v>193</v>
      </c>
      <c r="EV114" s="164" t="s">
        <v>193</v>
      </c>
      <c r="EW114" s="164" t="s">
        <v>193</v>
      </c>
      <c r="EX114" s="164" t="s">
        <v>193</v>
      </c>
      <c r="EY114" s="164" t="s">
        <v>193</v>
      </c>
      <c r="EZ114" s="164" t="s">
        <v>193</v>
      </c>
      <c r="FA114" s="164" t="s">
        <v>193</v>
      </c>
      <c r="FB114" s="164" t="s">
        <v>193</v>
      </c>
      <c r="FC114" s="164" t="s">
        <v>193</v>
      </c>
      <c r="FD114" s="164" t="s">
        <v>193</v>
      </c>
      <c r="FE114" s="164" t="s">
        <v>193</v>
      </c>
      <c r="FF114" s="164" t="s">
        <v>193</v>
      </c>
      <c r="FG114" s="164" t="s">
        <v>193</v>
      </c>
      <c r="FH114" s="164" t="s">
        <v>193</v>
      </c>
      <c r="FI114" s="164" t="s">
        <v>193</v>
      </c>
      <c r="FJ114" s="164" t="s">
        <v>193</v>
      </c>
      <c r="FK114" s="164" t="s">
        <v>193</v>
      </c>
      <c r="FL114" s="164" t="s">
        <v>193</v>
      </c>
      <c r="FM114" s="164" t="s">
        <v>193</v>
      </c>
      <c r="FN114" s="164" t="s">
        <v>193</v>
      </c>
      <c r="FO114" s="164" t="s">
        <v>193</v>
      </c>
      <c r="FP114" s="164" t="s">
        <v>193</v>
      </c>
      <c r="FQ114" s="164" t="s">
        <v>193</v>
      </c>
      <c r="FR114" s="164" t="s">
        <v>193</v>
      </c>
      <c r="FS114" s="164" t="s">
        <v>193</v>
      </c>
      <c r="FT114" s="164" t="s">
        <v>193</v>
      </c>
      <c r="FU114" s="164" t="s">
        <v>193</v>
      </c>
      <c r="FV114" s="164" t="s">
        <v>193</v>
      </c>
      <c r="FW114" s="164" t="s">
        <v>193</v>
      </c>
      <c r="FX114" s="164" t="s">
        <v>193</v>
      </c>
      <c r="FY114" s="164" t="s">
        <v>193</v>
      </c>
      <c r="FZ114" s="164" t="s">
        <v>193</v>
      </c>
      <c r="GA114" s="164" t="s">
        <v>193</v>
      </c>
      <c r="GB114" s="164" t="s">
        <v>193</v>
      </c>
      <c r="GC114" s="164" t="s">
        <v>193</v>
      </c>
      <c r="GD114" s="164" t="s">
        <v>193</v>
      </c>
      <c r="GE114" s="164" t="s">
        <v>193</v>
      </c>
      <c r="GF114" s="164" t="s">
        <v>193</v>
      </c>
      <c r="GG114" s="164" t="s">
        <v>193</v>
      </c>
      <c r="GH114" s="164" t="s">
        <v>193</v>
      </c>
      <c r="GI114" s="164" t="s">
        <v>193</v>
      </c>
      <c r="GJ114" s="164" t="s">
        <v>193</v>
      </c>
      <c r="GK114" s="164" t="s">
        <v>193</v>
      </c>
      <c r="GL114" s="164" t="s">
        <v>193</v>
      </c>
      <c r="GM114" s="164" t="s">
        <v>193</v>
      </c>
      <c r="GN114" s="164" t="s">
        <v>193</v>
      </c>
      <c r="GO114" s="164" t="s">
        <v>193</v>
      </c>
      <c r="GP114" s="164" t="s">
        <v>193</v>
      </c>
      <c r="GQ114" s="164" t="s">
        <v>193</v>
      </c>
      <c r="GR114" s="164" t="s">
        <v>193</v>
      </c>
      <c r="GS114" s="164" t="s">
        <v>193</v>
      </c>
      <c r="GT114" s="164" t="s">
        <v>193</v>
      </c>
      <c r="GU114" s="164" t="s">
        <v>193</v>
      </c>
      <c r="GV114" s="164" t="s">
        <v>193</v>
      </c>
      <c r="GW114" s="164" t="s">
        <v>193</v>
      </c>
      <c r="GX114" s="164" t="s">
        <v>193</v>
      </c>
      <c r="GY114" s="164" t="s">
        <v>193</v>
      </c>
      <c r="GZ114" s="164" t="s">
        <v>193</v>
      </c>
      <c r="HA114" s="164" t="s">
        <v>193</v>
      </c>
      <c r="HB114" s="164" t="s">
        <v>193</v>
      </c>
      <c r="HC114" s="164" t="s">
        <v>193</v>
      </c>
      <c r="HD114" s="164" t="s">
        <v>193</v>
      </c>
      <c r="HE114" s="164" t="s">
        <v>193</v>
      </c>
      <c r="HF114" s="164" t="s">
        <v>193</v>
      </c>
      <c r="HG114" s="164" t="s">
        <v>193</v>
      </c>
      <c r="HH114" s="164" t="s">
        <v>193</v>
      </c>
      <c r="HI114" s="164" t="s">
        <v>193</v>
      </c>
      <c r="HJ114" s="164" t="s">
        <v>193</v>
      </c>
      <c r="HK114" s="164" t="s">
        <v>193</v>
      </c>
      <c r="HL114" s="164" t="s">
        <v>193</v>
      </c>
      <c r="HM114" s="164" t="s">
        <v>193</v>
      </c>
      <c r="HN114" s="164" t="s">
        <v>193</v>
      </c>
      <c r="HO114" s="164" t="s">
        <v>193</v>
      </c>
      <c r="HP114" s="164" t="s">
        <v>193</v>
      </c>
      <c r="HQ114" s="164" t="s">
        <v>193</v>
      </c>
      <c r="HR114" s="164" t="s">
        <v>193</v>
      </c>
      <c r="HS114" s="164" t="s">
        <v>193</v>
      </c>
      <c r="HT114" s="164" t="s">
        <v>193</v>
      </c>
      <c r="HU114" s="164" t="s">
        <v>193</v>
      </c>
      <c r="HV114" s="164" t="s">
        <v>193</v>
      </c>
      <c r="HW114" s="164" t="s">
        <v>193</v>
      </c>
      <c r="HX114" s="164" t="s">
        <v>193</v>
      </c>
      <c r="HY114" s="164" t="s">
        <v>193</v>
      </c>
      <c r="HZ114" s="164" t="s">
        <v>193</v>
      </c>
      <c r="IA114" s="164" t="s">
        <v>193</v>
      </c>
      <c r="IB114" s="164" t="s">
        <v>193</v>
      </c>
      <c r="IC114" s="164" t="s">
        <v>193</v>
      </c>
      <c r="ID114" s="164" t="s">
        <v>193</v>
      </c>
      <c r="IE114" s="164" t="s">
        <v>193</v>
      </c>
      <c r="IF114" s="164" t="s">
        <v>193</v>
      </c>
      <c r="IG114" s="164" t="s">
        <v>193</v>
      </c>
      <c r="IH114" s="164" t="s">
        <v>193</v>
      </c>
      <c r="II114" s="164" t="s">
        <v>193</v>
      </c>
      <c r="IJ114" s="164" t="s">
        <v>193</v>
      </c>
      <c r="IK114" s="164" t="s">
        <v>193</v>
      </c>
      <c r="IL114" s="164" t="s">
        <v>193</v>
      </c>
      <c r="IM114" s="164" t="s">
        <v>193</v>
      </c>
      <c r="IN114" s="164" t="s">
        <v>193</v>
      </c>
      <c r="IO114" s="164" t="s">
        <v>193</v>
      </c>
      <c r="IP114" s="164" t="s">
        <v>193</v>
      </c>
      <c r="IQ114" s="164" t="s">
        <v>193</v>
      </c>
      <c r="IR114" s="164" t="s">
        <v>193</v>
      </c>
      <c r="IS114" s="164" t="s">
        <v>193</v>
      </c>
      <c r="IT114" s="164" t="s">
        <v>193</v>
      </c>
      <c r="IU114" s="164" t="s">
        <v>193</v>
      </c>
      <c r="IV114" s="164" t="s">
        <v>193</v>
      </c>
      <c r="IW114" s="164" t="s">
        <v>193</v>
      </c>
      <c r="IX114" s="164" t="s">
        <v>193</v>
      </c>
      <c r="IY114" s="164" t="s">
        <v>193</v>
      </c>
      <c r="IZ114" s="164" t="s">
        <v>193</v>
      </c>
      <c r="JA114" s="164" t="s">
        <v>193</v>
      </c>
      <c r="JB114" s="164" t="s">
        <v>193</v>
      </c>
      <c r="JC114" s="164" t="s">
        <v>193</v>
      </c>
      <c r="JD114" s="164" t="s">
        <v>193</v>
      </c>
      <c r="JE114" s="164" t="s">
        <v>193</v>
      </c>
      <c r="JF114" s="164" t="s">
        <v>193</v>
      </c>
      <c r="JG114" s="164" t="s">
        <v>193</v>
      </c>
      <c r="JH114" s="164" t="s">
        <v>193</v>
      </c>
      <c r="JI114" s="164" t="s">
        <v>193</v>
      </c>
      <c r="JJ114" s="164" t="s">
        <v>193</v>
      </c>
      <c r="JK114" s="164" t="s">
        <v>193</v>
      </c>
      <c r="JL114" s="164" t="s">
        <v>193</v>
      </c>
      <c r="JM114" s="164" t="s">
        <v>193</v>
      </c>
      <c r="JN114" s="164" t="s">
        <v>193</v>
      </c>
      <c r="JO114" s="164" t="s">
        <v>193</v>
      </c>
      <c r="JP114" s="164" t="s">
        <v>193</v>
      </c>
      <c r="JQ114" s="164" t="s">
        <v>193</v>
      </c>
      <c r="JR114" s="166"/>
      <c r="JS114" s="166"/>
      <c r="JT114" s="166"/>
      <c r="JU114" s="166"/>
      <c r="JV114" s="166"/>
      <c r="JW114" s="164" t="s">
        <v>4034</v>
      </c>
      <c r="JX114" s="164" t="s">
        <v>193</v>
      </c>
      <c r="JY114" s="164">
        <v>188368137</v>
      </c>
      <c r="JZ114" s="164" t="s">
        <v>4035</v>
      </c>
      <c r="KA114" s="164" t="s">
        <v>4036</v>
      </c>
      <c r="KB114" s="164" t="s">
        <v>193</v>
      </c>
      <c r="KC114" s="164" t="s">
        <v>705</v>
      </c>
      <c r="KD114" s="164" t="s">
        <v>706</v>
      </c>
      <c r="KE114" s="164" t="s">
        <v>621</v>
      </c>
      <c r="KF114" s="164" t="s">
        <v>193</v>
      </c>
      <c r="KG114" s="164">
        <v>113</v>
      </c>
    </row>
    <row r="115" spans="1:293" x14ac:dyDescent="0.25">
      <c r="A115" s="164" t="s">
        <v>4037</v>
      </c>
      <c r="B115" s="164" t="s">
        <v>4038</v>
      </c>
      <c r="C115" s="164" t="s">
        <v>4024</v>
      </c>
      <c r="D115" s="164" t="s">
        <v>193</v>
      </c>
      <c r="E115" s="166"/>
      <c r="F115" s="164" t="s">
        <v>193</v>
      </c>
      <c r="G115" s="164" t="s">
        <v>193</v>
      </c>
      <c r="H115" s="164" t="s">
        <v>4024</v>
      </c>
      <c r="I115" s="164" t="s">
        <v>831</v>
      </c>
      <c r="J115" s="164" t="s">
        <v>193</v>
      </c>
      <c r="K115" s="164" t="s">
        <v>832</v>
      </c>
      <c r="L115" s="164" t="s">
        <v>831</v>
      </c>
      <c r="M115" s="164" t="s">
        <v>831</v>
      </c>
      <c r="N115" s="164" t="s">
        <v>4025</v>
      </c>
      <c r="O115" s="164" t="s">
        <v>193</v>
      </c>
      <c r="P115" s="164" t="s">
        <v>4026</v>
      </c>
      <c r="Q115" s="164" t="s">
        <v>4025</v>
      </c>
      <c r="R115" s="164" t="s">
        <v>4025</v>
      </c>
      <c r="S115" s="164" t="s">
        <v>176</v>
      </c>
      <c r="T115" s="164" t="s">
        <v>178</v>
      </c>
      <c r="U115" s="164" t="s">
        <v>208</v>
      </c>
      <c r="V115" s="164" t="s">
        <v>178</v>
      </c>
      <c r="W115" s="164" t="s">
        <v>227</v>
      </c>
      <c r="X115" s="164" t="s">
        <v>226</v>
      </c>
      <c r="Y115" s="164" t="s">
        <v>227</v>
      </c>
      <c r="Z115" s="164" t="s">
        <v>566</v>
      </c>
      <c r="AA115" s="164" t="s">
        <v>193</v>
      </c>
      <c r="AB115" s="164" t="s">
        <v>565</v>
      </c>
      <c r="AC115" s="164" t="s">
        <v>566</v>
      </c>
      <c r="AD115" s="164" t="s">
        <v>566</v>
      </c>
      <c r="AE115" s="164" t="s">
        <v>837</v>
      </c>
      <c r="AF115" s="164" t="s">
        <v>193</v>
      </c>
      <c r="AG115" s="164" t="s">
        <v>565</v>
      </c>
      <c r="AH115" s="164" t="s">
        <v>837</v>
      </c>
      <c r="AI115" s="164" t="s">
        <v>837</v>
      </c>
      <c r="AJ115" s="164" t="s">
        <v>543</v>
      </c>
      <c r="AK115" s="164" t="s">
        <v>495</v>
      </c>
      <c r="AL115" s="164" t="s">
        <v>109</v>
      </c>
      <c r="AM115" s="164" t="s">
        <v>193</v>
      </c>
      <c r="AN115" s="164" t="s">
        <v>109</v>
      </c>
      <c r="AO115" s="164" t="s">
        <v>193</v>
      </c>
      <c r="AP115" s="164" t="s">
        <v>496</v>
      </c>
      <c r="AQ115" s="166"/>
      <c r="AR115" s="166"/>
      <c r="AS115" s="164" t="s">
        <v>497</v>
      </c>
      <c r="AT115" s="164" t="s">
        <v>193</v>
      </c>
      <c r="AU115" s="164" t="s">
        <v>111</v>
      </c>
      <c r="AV115" s="164">
        <v>1</v>
      </c>
      <c r="AW115" s="164">
        <v>0</v>
      </c>
      <c r="AX115" s="164">
        <v>0</v>
      </c>
      <c r="AY115" s="164" t="s">
        <v>110</v>
      </c>
      <c r="AZ115" s="164" t="s">
        <v>503</v>
      </c>
      <c r="BA115" s="164" t="s">
        <v>142</v>
      </c>
      <c r="BB115" s="164">
        <v>0</v>
      </c>
      <c r="BC115" s="164">
        <v>0</v>
      </c>
      <c r="BD115" s="164">
        <v>0</v>
      </c>
      <c r="BE115" s="164">
        <v>0</v>
      </c>
      <c r="BF115" s="164">
        <v>0</v>
      </c>
      <c r="BG115" s="164">
        <v>0</v>
      </c>
      <c r="BH115" s="164">
        <v>0</v>
      </c>
      <c r="BI115" s="164">
        <v>0</v>
      </c>
      <c r="BJ115" s="164">
        <v>0</v>
      </c>
      <c r="BK115" s="164">
        <v>1</v>
      </c>
      <c r="BL115" s="164" t="s">
        <v>193</v>
      </c>
      <c r="BM115" s="164" t="s">
        <v>142</v>
      </c>
      <c r="BN115" s="164" t="s">
        <v>142</v>
      </c>
      <c r="BO115" s="164" t="s">
        <v>126</v>
      </c>
      <c r="BP115" s="164">
        <v>0</v>
      </c>
      <c r="BQ115" s="164">
        <v>1</v>
      </c>
      <c r="BR115" s="164">
        <v>0</v>
      </c>
      <c r="BS115" s="164">
        <v>0</v>
      </c>
      <c r="BT115" s="164">
        <v>0</v>
      </c>
      <c r="BU115" s="164">
        <v>0</v>
      </c>
      <c r="BV115" s="164">
        <v>0</v>
      </c>
      <c r="BW115" s="164">
        <v>0</v>
      </c>
      <c r="BX115" s="164" t="s">
        <v>114</v>
      </c>
      <c r="BY115" s="164" t="s">
        <v>193</v>
      </c>
      <c r="BZ115" s="164" t="s">
        <v>193</v>
      </c>
      <c r="CA115" s="164" t="s">
        <v>193</v>
      </c>
      <c r="CB115" s="164" t="s">
        <v>193</v>
      </c>
      <c r="CC115" s="164" t="s">
        <v>193</v>
      </c>
      <c r="CD115" s="164" t="s">
        <v>193</v>
      </c>
      <c r="CE115" s="164" t="s">
        <v>193</v>
      </c>
      <c r="CF115" s="164" t="s">
        <v>193</v>
      </c>
      <c r="CG115" s="164" t="s">
        <v>193</v>
      </c>
      <c r="CH115" s="164" t="s">
        <v>193</v>
      </c>
      <c r="CI115" s="164" t="s">
        <v>193</v>
      </c>
      <c r="CJ115" s="164" t="s">
        <v>193</v>
      </c>
      <c r="CK115" s="164" t="s">
        <v>193</v>
      </c>
      <c r="CL115" s="164" t="s">
        <v>193</v>
      </c>
      <c r="CM115" s="164" t="s">
        <v>193</v>
      </c>
      <c r="CN115" s="164" t="s">
        <v>193</v>
      </c>
      <c r="CO115" s="164" t="s">
        <v>193</v>
      </c>
      <c r="CP115" s="164" t="s">
        <v>193</v>
      </c>
      <c r="CQ115" s="164" t="s">
        <v>193</v>
      </c>
      <c r="CR115" s="164" t="s">
        <v>193</v>
      </c>
      <c r="CS115" s="164" t="s">
        <v>193</v>
      </c>
      <c r="CT115" s="164" t="s">
        <v>193</v>
      </c>
      <c r="CU115" s="164" t="s">
        <v>193</v>
      </c>
      <c r="CV115" s="164" t="s">
        <v>193</v>
      </c>
      <c r="CW115" s="164" t="s">
        <v>193</v>
      </c>
      <c r="CX115" s="164" t="s">
        <v>193</v>
      </c>
      <c r="CY115" s="164" t="s">
        <v>193</v>
      </c>
      <c r="CZ115" s="164" t="s">
        <v>193</v>
      </c>
      <c r="DA115" s="164" t="s">
        <v>193</v>
      </c>
      <c r="DB115" s="164" t="s">
        <v>193</v>
      </c>
      <c r="DC115" s="164" t="s">
        <v>132</v>
      </c>
      <c r="DD115" s="164" t="s">
        <v>193</v>
      </c>
      <c r="DE115" s="164" t="s">
        <v>193</v>
      </c>
      <c r="DF115" s="164" t="s">
        <v>193</v>
      </c>
      <c r="DG115" s="164" t="s">
        <v>193</v>
      </c>
      <c r="DH115" s="164" t="s">
        <v>193</v>
      </c>
      <c r="DI115" s="164" t="s">
        <v>193</v>
      </c>
      <c r="DJ115" s="164" t="s">
        <v>193</v>
      </c>
      <c r="DK115" s="164" t="s">
        <v>193</v>
      </c>
      <c r="DL115" s="164" t="s">
        <v>193</v>
      </c>
      <c r="DM115" s="164" t="s">
        <v>193</v>
      </c>
      <c r="DN115" s="164" t="s">
        <v>193</v>
      </c>
      <c r="DO115" s="164" t="s">
        <v>193</v>
      </c>
      <c r="DP115" s="164" t="s">
        <v>193</v>
      </c>
      <c r="DQ115" s="164" t="s">
        <v>193</v>
      </c>
      <c r="DR115" s="164" t="s">
        <v>193</v>
      </c>
      <c r="DS115" s="164" t="s">
        <v>193</v>
      </c>
      <c r="DT115" s="164" t="s">
        <v>193</v>
      </c>
      <c r="DU115" s="164" t="s">
        <v>193</v>
      </c>
      <c r="DV115" s="164" t="s">
        <v>193</v>
      </c>
      <c r="DW115" s="164" t="s">
        <v>193</v>
      </c>
      <c r="DX115" s="164" t="s">
        <v>193</v>
      </c>
      <c r="DY115" s="164" t="s">
        <v>193</v>
      </c>
      <c r="DZ115" s="164" t="s">
        <v>193</v>
      </c>
      <c r="EA115" s="164" t="s">
        <v>193</v>
      </c>
      <c r="EB115" s="164" t="s">
        <v>193</v>
      </c>
      <c r="EC115" s="164" t="s">
        <v>132</v>
      </c>
      <c r="ED115" s="164" t="s">
        <v>114</v>
      </c>
      <c r="EE115" s="164" t="s">
        <v>109</v>
      </c>
      <c r="EF115" s="164" t="s">
        <v>176</v>
      </c>
      <c r="EG115" s="164" t="s">
        <v>797</v>
      </c>
      <c r="EH115" s="164" t="s">
        <v>178</v>
      </c>
      <c r="EI115" s="164" t="s">
        <v>797</v>
      </c>
      <c r="EJ115" s="164" t="s">
        <v>193</v>
      </c>
      <c r="EK115" s="164" t="s">
        <v>193</v>
      </c>
      <c r="EL115" s="164" t="s">
        <v>193</v>
      </c>
      <c r="EM115" s="164" t="s">
        <v>193</v>
      </c>
      <c r="EN115" s="164" t="s">
        <v>193</v>
      </c>
      <c r="EO115" s="164" t="s">
        <v>193</v>
      </c>
      <c r="EP115" s="164" t="s">
        <v>193</v>
      </c>
      <c r="EQ115" s="164" t="s">
        <v>193</v>
      </c>
      <c r="ER115" s="164" t="s">
        <v>193</v>
      </c>
      <c r="ES115" s="164" t="s">
        <v>193</v>
      </c>
      <c r="ET115" s="164" t="s">
        <v>193</v>
      </c>
      <c r="EU115" s="164" t="s">
        <v>193</v>
      </c>
      <c r="EV115" s="164" t="s">
        <v>193</v>
      </c>
      <c r="EW115" s="164" t="s">
        <v>193</v>
      </c>
      <c r="EX115" s="164" t="s">
        <v>193</v>
      </c>
      <c r="EY115" s="164" t="s">
        <v>193</v>
      </c>
      <c r="EZ115" s="164" t="s">
        <v>193</v>
      </c>
      <c r="FA115" s="164" t="s">
        <v>193</v>
      </c>
      <c r="FB115" s="164" t="s">
        <v>193</v>
      </c>
      <c r="FC115" s="164" t="s">
        <v>193</v>
      </c>
      <c r="FD115" s="164" t="s">
        <v>193</v>
      </c>
      <c r="FE115" s="164" t="s">
        <v>193</v>
      </c>
      <c r="FF115" s="164" t="s">
        <v>193</v>
      </c>
      <c r="FG115" s="164" t="s">
        <v>193</v>
      </c>
      <c r="FH115" s="164" t="s">
        <v>193</v>
      </c>
      <c r="FI115" s="164" t="s">
        <v>193</v>
      </c>
      <c r="FJ115" s="164" t="s">
        <v>193</v>
      </c>
      <c r="FK115" s="164" t="s">
        <v>193</v>
      </c>
      <c r="FL115" s="164" t="s">
        <v>193</v>
      </c>
      <c r="FM115" s="164" t="s">
        <v>193</v>
      </c>
      <c r="FN115" s="164" t="s">
        <v>193</v>
      </c>
      <c r="FO115" s="164" t="s">
        <v>193</v>
      </c>
      <c r="FP115" s="164" t="s">
        <v>193</v>
      </c>
      <c r="FQ115" s="164" t="s">
        <v>193</v>
      </c>
      <c r="FR115" s="164" t="s">
        <v>193</v>
      </c>
      <c r="FS115" s="164" t="s">
        <v>193</v>
      </c>
      <c r="FT115" s="164" t="s">
        <v>193</v>
      </c>
      <c r="FU115" s="164" t="s">
        <v>193</v>
      </c>
      <c r="FV115" s="164" t="s">
        <v>193</v>
      </c>
      <c r="FW115" s="164" t="s">
        <v>193</v>
      </c>
      <c r="FX115" s="164" t="s">
        <v>193</v>
      </c>
      <c r="FY115" s="164" t="s">
        <v>193</v>
      </c>
      <c r="FZ115" s="164" t="s">
        <v>193</v>
      </c>
      <c r="GA115" s="164" t="s">
        <v>193</v>
      </c>
      <c r="GB115" s="164" t="s">
        <v>193</v>
      </c>
      <c r="GC115" s="164" t="s">
        <v>193</v>
      </c>
      <c r="GD115" s="164" t="s">
        <v>193</v>
      </c>
      <c r="GE115" s="164" t="s">
        <v>193</v>
      </c>
      <c r="GF115" s="164" t="s">
        <v>193</v>
      </c>
      <c r="GG115" s="164" t="s">
        <v>193</v>
      </c>
      <c r="GH115" s="164" t="s">
        <v>193</v>
      </c>
      <c r="GI115" s="164" t="s">
        <v>193</v>
      </c>
      <c r="GJ115" s="164" t="s">
        <v>193</v>
      </c>
      <c r="GK115" s="164" t="s">
        <v>193</v>
      </c>
      <c r="GL115" s="164" t="s">
        <v>193</v>
      </c>
      <c r="GM115" s="164" t="s">
        <v>193</v>
      </c>
      <c r="GN115" s="164" t="s">
        <v>193</v>
      </c>
      <c r="GO115" s="164" t="s">
        <v>193</v>
      </c>
      <c r="GP115" s="164" t="s">
        <v>193</v>
      </c>
      <c r="GQ115" s="164" t="s">
        <v>193</v>
      </c>
      <c r="GR115" s="164" t="s">
        <v>193</v>
      </c>
      <c r="GS115" s="164" t="s">
        <v>193</v>
      </c>
      <c r="GT115" s="164" t="s">
        <v>193</v>
      </c>
      <c r="GU115" s="164" t="s">
        <v>193</v>
      </c>
      <c r="GV115" s="164" t="s">
        <v>193</v>
      </c>
      <c r="GW115" s="164" t="s">
        <v>193</v>
      </c>
      <c r="GX115" s="164" t="s">
        <v>193</v>
      </c>
      <c r="GY115" s="164" t="s">
        <v>193</v>
      </c>
      <c r="GZ115" s="164" t="s">
        <v>193</v>
      </c>
      <c r="HA115" s="164" t="s">
        <v>193</v>
      </c>
      <c r="HB115" s="164" t="s">
        <v>193</v>
      </c>
      <c r="HC115" s="164" t="s">
        <v>193</v>
      </c>
      <c r="HD115" s="164" t="s">
        <v>193</v>
      </c>
      <c r="HE115" s="164" t="s">
        <v>193</v>
      </c>
      <c r="HF115" s="164" t="s">
        <v>193</v>
      </c>
      <c r="HG115" s="164" t="s">
        <v>193</v>
      </c>
      <c r="HH115" s="164" t="s">
        <v>193</v>
      </c>
      <c r="HI115" s="164" t="s">
        <v>193</v>
      </c>
      <c r="HJ115" s="164" t="s">
        <v>193</v>
      </c>
      <c r="HK115" s="164" t="s">
        <v>193</v>
      </c>
      <c r="HL115" s="164" t="s">
        <v>193</v>
      </c>
      <c r="HM115" s="164" t="s">
        <v>193</v>
      </c>
      <c r="HN115" s="164" t="s">
        <v>193</v>
      </c>
      <c r="HO115" s="164" t="s">
        <v>193</v>
      </c>
      <c r="HP115" s="164" t="s">
        <v>193</v>
      </c>
      <c r="HQ115" s="164" t="s">
        <v>193</v>
      </c>
      <c r="HR115" s="164" t="s">
        <v>193</v>
      </c>
      <c r="HS115" s="164" t="s">
        <v>193</v>
      </c>
      <c r="HT115" s="164" t="s">
        <v>193</v>
      </c>
      <c r="HU115" s="164" t="s">
        <v>193</v>
      </c>
      <c r="HV115" s="164" t="s">
        <v>193</v>
      </c>
      <c r="HW115" s="164" t="s">
        <v>193</v>
      </c>
      <c r="HX115" s="164" t="s">
        <v>193</v>
      </c>
      <c r="HY115" s="164" t="s">
        <v>193</v>
      </c>
      <c r="HZ115" s="164" t="s">
        <v>193</v>
      </c>
      <c r="IA115" s="164" t="s">
        <v>193</v>
      </c>
      <c r="IB115" s="164" t="s">
        <v>193</v>
      </c>
      <c r="IC115" s="164" t="s">
        <v>193</v>
      </c>
      <c r="ID115" s="164" t="s">
        <v>193</v>
      </c>
      <c r="IE115" s="164" t="s">
        <v>193</v>
      </c>
      <c r="IF115" s="164" t="s">
        <v>193</v>
      </c>
      <c r="IG115" s="164" t="s">
        <v>193</v>
      </c>
      <c r="IH115" s="164" t="s">
        <v>193</v>
      </c>
      <c r="II115" s="164" t="s">
        <v>193</v>
      </c>
      <c r="IJ115" s="164" t="s">
        <v>193</v>
      </c>
      <c r="IK115" s="164" t="s">
        <v>193</v>
      </c>
      <c r="IL115" s="164" t="s">
        <v>193</v>
      </c>
      <c r="IM115" s="164" t="s">
        <v>193</v>
      </c>
      <c r="IN115" s="164" t="s">
        <v>193</v>
      </c>
      <c r="IO115" s="164" t="s">
        <v>193</v>
      </c>
      <c r="IP115" s="164" t="s">
        <v>193</v>
      </c>
      <c r="IQ115" s="164" t="s">
        <v>193</v>
      </c>
      <c r="IR115" s="164" t="s">
        <v>193</v>
      </c>
      <c r="IS115" s="164" t="s">
        <v>193</v>
      </c>
      <c r="IT115" s="164" t="s">
        <v>193</v>
      </c>
      <c r="IU115" s="164" t="s">
        <v>193</v>
      </c>
      <c r="IV115" s="164" t="s">
        <v>193</v>
      </c>
      <c r="IW115" s="164" t="s">
        <v>193</v>
      </c>
      <c r="IX115" s="164" t="s">
        <v>193</v>
      </c>
      <c r="IY115" s="164" t="s">
        <v>193</v>
      </c>
      <c r="IZ115" s="164" t="s">
        <v>193</v>
      </c>
      <c r="JA115" s="164" t="s">
        <v>193</v>
      </c>
      <c r="JB115" s="164" t="s">
        <v>193</v>
      </c>
      <c r="JC115" s="164" t="s">
        <v>193</v>
      </c>
      <c r="JD115" s="164" t="s">
        <v>193</v>
      </c>
      <c r="JE115" s="164" t="s">
        <v>193</v>
      </c>
      <c r="JF115" s="164" t="s">
        <v>193</v>
      </c>
      <c r="JG115" s="164" t="s">
        <v>193</v>
      </c>
      <c r="JH115" s="164" t="s">
        <v>193</v>
      </c>
      <c r="JI115" s="164" t="s">
        <v>193</v>
      </c>
      <c r="JJ115" s="164" t="s">
        <v>193</v>
      </c>
      <c r="JK115" s="164" t="s">
        <v>193</v>
      </c>
      <c r="JL115" s="164" t="s">
        <v>193</v>
      </c>
      <c r="JM115" s="164" t="s">
        <v>193</v>
      </c>
      <c r="JN115" s="164" t="s">
        <v>193</v>
      </c>
      <c r="JO115" s="164" t="s">
        <v>193</v>
      </c>
      <c r="JP115" s="164" t="s">
        <v>193</v>
      </c>
      <c r="JQ115" s="164" t="s">
        <v>193</v>
      </c>
      <c r="JR115" s="166"/>
      <c r="JS115" s="166"/>
      <c r="JT115" s="166"/>
      <c r="JU115" s="166"/>
      <c r="JV115" s="166"/>
      <c r="JW115" s="164" t="s">
        <v>4039</v>
      </c>
      <c r="JX115" s="164" t="s">
        <v>193</v>
      </c>
      <c r="JY115" s="164">
        <v>188368146</v>
      </c>
      <c r="JZ115" s="164" t="s">
        <v>4040</v>
      </c>
      <c r="KA115" s="164" t="s">
        <v>4041</v>
      </c>
      <c r="KB115" s="164" t="s">
        <v>193</v>
      </c>
      <c r="KC115" s="164" t="s">
        <v>705</v>
      </c>
      <c r="KD115" s="164" t="s">
        <v>706</v>
      </c>
      <c r="KE115" s="164" t="s">
        <v>621</v>
      </c>
      <c r="KF115" s="164" t="s">
        <v>193</v>
      </c>
      <c r="KG115" s="164">
        <v>114</v>
      </c>
    </row>
    <row r="116" spans="1:293" x14ac:dyDescent="0.25">
      <c r="A116" s="164" t="s">
        <v>4042</v>
      </c>
      <c r="B116" s="164" t="s">
        <v>4043</v>
      </c>
      <c r="C116" s="164" t="s">
        <v>4024</v>
      </c>
      <c r="D116" s="164" t="s">
        <v>193</v>
      </c>
      <c r="E116" s="166"/>
      <c r="F116" s="164" t="s">
        <v>193</v>
      </c>
      <c r="G116" s="164" t="s">
        <v>193</v>
      </c>
      <c r="H116" s="164" t="s">
        <v>4024</v>
      </c>
      <c r="I116" s="164" t="s">
        <v>831</v>
      </c>
      <c r="J116" s="164" t="s">
        <v>193</v>
      </c>
      <c r="K116" s="164" t="s">
        <v>832</v>
      </c>
      <c r="L116" s="164" t="s">
        <v>831</v>
      </c>
      <c r="M116" s="164" t="s">
        <v>831</v>
      </c>
      <c r="N116" s="164" t="s">
        <v>4044</v>
      </c>
      <c r="O116" s="164" t="s">
        <v>193</v>
      </c>
      <c r="P116" s="164" t="s">
        <v>4045</v>
      </c>
      <c r="Q116" s="164" t="s">
        <v>4044</v>
      </c>
      <c r="R116" s="164" t="s">
        <v>4044</v>
      </c>
      <c r="S116" s="164" t="s">
        <v>176</v>
      </c>
      <c r="T116" s="164" t="s">
        <v>178</v>
      </c>
      <c r="U116" s="164" t="s">
        <v>208</v>
      </c>
      <c r="V116" s="164" t="s">
        <v>178</v>
      </c>
      <c r="W116" s="164" t="s">
        <v>227</v>
      </c>
      <c r="X116" s="164" t="s">
        <v>226</v>
      </c>
      <c r="Y116" s="164" t="s">
        <v>227</v>
      </c>
      <c r="Z116" s="164" t="s">
        <v>566</v>
      </c>
      <c r="AA116" s="164" t="s">
        <v>193</v>
      </c>
      <c r="AB116" s="164" t="s">
        <v>565</v>
      </c>
      <c r="AC116" s="164" t="s">
        <v>566</v>
      </c>
      <c r="AD116" s="164" t="s">
        <v>566</v>
      </c>
      <c r="AE116" s="164" t="s">
        <v>837</v>
      </c>
      <c r="AF116" s="164" t="s">
        <v>193</v>
      </c>
      <c r="AG116" s="164" t="s">
        <v>565</v>
      </c>
      <c r="AH116" s="164" t="s">
        <v>837</v>
      </c>
      <c r="AI116" s="164" t="s">
        <v>837</v>
      </c>
      <c r="AJ116" s="164" t="s">
        <v>543</v>
      </c>
      <c r="AK116" s="164" t="s">
        <v>495</v>
      </c>
      <c r="AL116" s="164" t="s">
        <v>109</v>
      </c>
      <c r="AM116" s="164" t="s">
        <v>193</v>
      </c>
      <c r="AN116" s="164" t="s">
        <v>109</v>
      </c>
      <c r="AO116" s="164" t="s">
        <v>193</v>
      </c>
      <c r="AP116" s="164" t="s">
        <v>496</v>
      </c>
      <c r="AQ116" s="166"/>
      <c r="AR116" s="166"/>
      <c r="AS116" s="164" t="s">
        <v>502</v>
      </c>
      <c r="AT116" s="164" t="s">
        <v>193</v>
      </c>
      <c r="AU116" s="164" t="s">
        <v>111</v>
      </c>
      <c r="AV116" s="164">
        <v>1</v>
      </c>
      <c r="AW116" s="164">
        <v>0</v>
      </c>
      <c r="AX116" s="164">
        <v>0</v>
      </c>
      <c r="AY116" s="164" t="s">
        <v>110</v>
      </c>
      <c r="AZ116" s="164" t="s">
        <v>503</v>
      </c>
      <c r="BA116" s="164" t="s">
        <v>112</v>
      </c>
      <c r="BB116" s="164">
        <v>1</v>
      </c>
      <c r="BC116" s="164">
        <v>0</v>
      </c>
      <c r="BD116" s="164">
        <v>0</v>
      </c>
      <c r="BE116" s="164">
        <v>0</v>
      </c>
      <c r="BF116" s="164">
        <v>0</v>
      </c>
      <c r="BG116" s="164">
        <v>0</v>
      </c>
      <c r="BH116" s="164">
        <v>0</v>
      </c>
      <c r="BI116" s="164">
        <v>0</v>
      </c>
      <c r="BJ116" s="164">
        <v>0</v>
      </c>
      <c r="BK116" s="164">
        <v>0</v>
      </c>
      <c r="BL116" s="164" t="s">
        <v>193</v>
      </c>
      <c r="BM116" s="164" t="s">
        <v>143</v>
      </c>
      <c r="BN116" s="164" t="s">
        <v>507</v>
      </c>
      <c r="BO116" s="164" t="s">
        <v>505</v>
      </c>
      <c r="BP116" s="164">
        <v>1</v>
      </c>
      <c r="BQ116" s="164">
        <v>1</v>
      </c>
      <c r="BR116" s="164">
        <v>1</v>
      </c>
      <c r="BS116" s="164">
        <v>1</v>
      </c>
      <c r="BT116" s="164">
        <v>1</v>
      </c>
      <c r="BU116" s="164">
        <v>1</v>
      </c>
      <c r="BV116" s="164">
        <v>1</v>
      </c>
      <c r="BW116" s="164">
        <v>0</v>
      </c>
      <c r="BX116" s="164" t="s">
        <v>504</v>
      </c>
      <c r="BY116" s="164">
        <v>450</v>
      </c>
      <c r="BZ116" s="164">
        <v>250</v>
      </c>
      <c r="CA116" s="164" t="s">
        <v>132</v>
      </c>
      <c r="CB116" s="164">
        <v>300</v>
      </c>
      <c r="CC116" s="164">
        <v>115.384615384615</v>
      </c>
      <c r="CD116" s="164" t="s">
        <v>109</v>
      </c>
      <c r="CE116" s="164">
        <v>250</v>
      </c>
      <c r="CF116" s="164">
        <v>108.695652173913</v>
      </c>
      <c r="CG116" s="164" t="s">
        <v>114</v>
      </c>
      <c r="CH116" s="164">
        <v>300</v>
      </c>
      <c r="CI116" s="164">
        <v>103.448275862068</v>
      </c>
      <c r="CJ116" s="164" t="s">
        <v>132</v>
      </c>
      <c r="CK116" s="164" t="s">
        <v>193</v>
      </c>
      <c r="CL116" s="164" t="s">
        <v>193</v>
      </c>
      <c r="CM116" s="164" t="s">
        <v>132</v>
      </c>
      <c r="CN116" s="164" t="s">
        <v>193</v>
      </c>
      <c r="CO116" s="164" t="s">
        <v>193</v>
      </c>
      <c r="CP116" s="164" t="s">
        <v>114</v>
      </c>
      <c r="CQ116" s="164" t="s">
        <v>622</v>
      </c>
      <c r="CR116" s="164" t="s">
        <v>114</v>
      </c>
      <c r="CS116" s="164" t="s">
        <v>193</v>
      </c>
      <c r="CT116" s="164" t="s">
        <v>193</v>
      </c>
      <c r="CU116" s="164" t="s">
        <v>1553</v>
      </c>
      <c r="CV116" s="164" t="s">
        <v>1552</v>
      </c>
      <c r="CW116" s="164" t="s">
        <v>1554</v>
      </c>
      <c r="CX116" s="164">
        <v>999</v>
      </c>
      <c r="CY116" s="164">
        <v>125</v>
      </c>
      <c r="CZ116" s="164">
        <v>0.63146479813146394</v>
      </c>
      <c r="DA116" s="164" t="s">
        <v>132</v>
      </c>
      <c r="DB116" s="164" t="e">
        <v>#REF!</v>
      </c>
      <c r="DC116" s="164" t="s">
        <v>109</v>
      </c>
      <c r="DD116" s="164" t="s">
        <v>4046</v>
      </c>
      <c r="DE116" s="164">
        <v>1</v>
      </c>
      <c r="DF116" s="164">
        <v>1</v>
      </c>
      <c r="DG116" s="164">
        <v>0</v>
      </c>
      <c r="DH116" s="164">
        <v>0</v>
      </c>
      <c r="DI116" s="164">
        <v>1</v>
      </c>
      <c r="DJ116" s="164">
        <v>1</v>
      </c>
      <c r="DK116" s="164">
        <v>0</v>
      </c>
      <c r="DL116" s="164">
        <v>0</v>
      </c>
      <c r="DM116" s="164">
        <v>0</v>
      </c>
      <c r="DN116" s="164">
        <v>0</v>
      </c>
      <c r="DO116" s="164">
        <v>0</v>
      </c>
      <c r="DP116" s="164">
        <v>0</v>
      </c>
      <c r="DQ116" s="164">
        <v>0</v>
      </c>
      <c r="DR116" s="164">
        <v>0</v>
      </c>
      <c r="DS116" s="164" t="s">
        <v>193</v>
      </c>
      <c r="DT116" s="164" t="s">
        <v>4047</v>
      </c>
      <c r="DU116" s="164">
        <v>1</v>
      </c>
      <c r="DV116" s="164">
        <v>1</v>
      </c>
      <c r="DW116" s="164">
        <v>0</v>
      </c>
      <c r="DX116" s="164">
        <v>0</v>
      </c>
      <c r="DY116" s="164">
        <v>0</v>
      </c>
      <c r="DZ116" s="164">
        <v>0</v>
      </c>
      <c r="EA116" s="164">
        <v>1</v>
      </c>
      <c r="EB116" s="164">
        <v>0</v>
      </c>
      <c r="EC116" s="164" t="s">
        <v>114</v>
      </c>
      <c r="ED116" s="164" t="s">
        <v>114</v>
      </c>
      <c r="EE116" s="164" t="s">
        <v>109</v>
      </c>
      <c r="EF116" s="164" t="s">
        <v>176</v>
      </c>
      <c r="EG116" s="164" t="s">
        <v>797</v>
      </c>
      <c r="EH116" s="164" t="s">
        <v>178</v>
      </c>
      <c r="EI116" s="164" t="s">
        <v>797</v>
      </c>
      <c r="EJ116" s="164" t="s">
        <v>193</v>
      </c>
      <c r="EK116" s="164" t="s">
        <v>193</v>
      </c>
      <c r="EL116" s="164" t="s">
        <v>193</v>
      </c>
      <c r="EM116" s="164" t="s">
        <v>193</v>
      </c>
      <c r="EN116" s="164" t="s">
        <v>193</v>
      </c>
      <c r="EO116" s="164" t="s">
        <v>193</v>
      </c>
      <c r="EP116" s="164" t="s">
        <v>193</v>
      </c>
      <c r="EQ116" s="164" t="s">
        <v>193</v>
      </c>
      <c r="ER116" s="164" t="s">
        <v>193</v>
      </c>
      <c r="ES116" s="164" t="s">
        <v>193</v>
      </c>
      <c r="ET116" s="164" t="s">
        <v>193</v>
      </c>
      <c r="EU116" s="164" t="s">
        <v>193</v>
      </c>
      <c r="EV116" s="164" t="s">
        <v>193</v>
      </c>
      <c r="EW116" s="164" t="s">
        <v>193</v>
      </c>
      <c r="EX116" s="164" t="s">
        <v>193</v>
      </c>
      <c r="EY116" s="164" t="s">
        <v>193</v>
      </c>
      <c r="EZ116" s="164" t="s">
        <v>193</v>
      </c>
      <c r="FA116" s="164" t="s">
        <v>193</v>
      </c>
      <c r="FB116" s="164" t="s">
        <v>193</v>
      </c>
      <c r="FC116" s="164" t="s">
        <v>193</v>
      </c>
      <c r="FD116" s="164" t="s">
        <v>193</v>
      </c>
      <c r="FE116" s="164" t="s">
        <v>193</v>
      </c>
      <c r="FF116" s="164" t="s">
        <v>193</v>
      </c>
      <c r="FG116" s="164" t="s">
        <v>193</v>
      </c>
      <c r="FH116" s="164" t="s">
        <v>193</v>
      </c>
      <c r="FI116" s="164" t="s">
        <v>193</v>
      </c>
      <c r="FJ116" s="164" t="s">
        <v>193</v>
      </c>
      <c r="FK116" s="164" t="s">
        <v>193</v>
      </c>
      <c r="FL116" s="164" t="s">
        <v>193</v>
      </c>
      <c r="FM116" s="164" t="s">
        <v>193</v>
      </c>
      <c r="FN116" s="164" t="s">
        <v>193</v>
      </c>
      <c r="FO116" s="164" t="s">
        <v>193</v>
      </c>
      <c r="FP116" s="164" t="s">
        <v>193</v>
      </c>
      <c r="FQ116" s="164" t="s">
        <v>193</v>
      </c>
      <c r="FR116" s="164" t="s">
        <v>193</v>
      </c>
      <c r="FS116" s="164" t="s">
        <v>193</v>
      </c>
      <c r="FT116" s="164" t="s">
        <v>193</v>
      </c>
      <c r="FU116" s="164" t="s">
        <v>193</v>
      </c>
      <c r="FV116" s="164" t="s">
        <v>193</v>
      </c>
      <c r="FW116" s="164" t="s">
        <v>193</v>
      </c>
      <c r="FX116" s="164" t="s">
        <v>193</v>
      </c>
      <c r="FY116" s="164" t="s">
        <v>193</v>
      </c>
      <c r="FZ116" s="164" t="s">
        <v>193</v>
      </c>
      <c r="GA116" s="164" t="s">
        <v>193</v>
      </c>
      <c r="GB116" s="164" t="s">
        <v>193</v>
      </c>
      <c r="GC116" s="164" t="s">
        <v>193</v>
      </c>
      <c r="GD116" s="164" t="s">
        <v>193</v>
      </c>
      <c r="GE116" s="164" t="s">
        <v>193</v>
      </c>
      <c r="GF116" s="164" t="s">
        <v>193</v>
      </c>
      <c r="GG116" s="164" t="s">
        <v>193</v>
      </c>
      <c r="GH116" s="164" t="s">
        <v>193</v>
      </c>
      <c r="GI116" s="164" t="s">
        <v>193</v>
      </c>
      <c r="GJ116" s="164" t="s">
        <v>193</v>
      </c>
      <c r="GK116" s="164" t="s">
        <v>193</v>
      </c>
      <c r="GL116" s="164" t="s">
        <v>193</v>
      </c>
      <c r="GM116" s="164" t="s">
        <v>193</v>
      </c>
      <c r="GN116" s="164" t="s">
        <v>193</v>
      </c>
      <c r="GO116" s="164" t="s">
        <v>193</v>
      </c>
      <c r="GP116" s="164" t="s">
        <v>193</v>
      </c>
      <c r="GQ116" s="164" t="s">
        <v>193</v>
      </c>
      <c r="GR116" s="164" t="s">
        <v>193</v>
      </c>
      <c r="GS116" s="164" t="s">
        <v>193</v>
      </c>
      <c r="GT116" s="164" t="s">
        <v>193</v>
      </c>
      <c r="GU116" s="164" t="s">
        <v>193</v>
      </c>
      <c r="GV116" s="164" t="s">
        <v>193</v>
      </c>
      <c r="GW116" s="164" t="s">
        <v>193</v>
      </c>
      <c r="GX116" s="164" t="s">
        <v>193</v>
      </c>
      <c r="GY116" s="164" t="s">
        <v>193</v>
      </c>
      <c r="GZ116" s="164" t="s">
        <v>193</v>
      </c>
      <c r="HA116" s="164" t="s">
        <v>193</v>
      </c>
      <c r="HB116" s="164" t="s">
        <v>193</v>
      </c>
      <c r="HC116" s="164" t="s">
        <v>193</v>
      </c>
      <c r="HD116" s="164" t="s">
        <v>193</v>
      </c>
      <c r="HE116" s="164" t="s">
        <v>193</v>
      </c>
      <c r="HF116" s="164" t="s">
        <v>193</v>
      </c>
      <c r="HG116" s="164" t="s">
        <v>193</v>
      </c>
      <c r="HH116" s="164" t="s">
        <v>193</v>
      </c>
      <c r="HI116" s="164" t="s">
        <v>193</v>
      </c>
      <c r="HJ116" s="164" t="s">
        <v>193</v>
      </c>
      <c r="HK116" s="164" t="s">
        <v>193</v>
      </c>
      <c r="HL116" s="164" t="s">
        <v>193</v>
      </c>
      <c r="HM116" s="164" t="s">
        <v>193</v>
      </c>
      <c r="HN116" s="164" t="s">
        <v>193</v>
      </c>
      <c r="HO116" s="164" t="s">
        <v>193</v>
      </c>
      <c r="HP116" s="164" t="s">
        <v>193</v>
      </c>
      <c r="HQ116" s="164" t="s">
        <v>193</v>
      </c>
      <c r="HR116" s="164" t="s">
        <v>193</v>
      </c>
      <c r="HS116" s="164" t="s">
        <v>193</v>
      </c>
      <c r="HT116" s="164" t="s">
        <v>193</v>
      </c>
      <c r="HU116" s="164" t="s">
        <v>193</v>
      </c>
      <c r="HV116" s="164" t="s">
        <v>193</v>
      </c>
      <c r="HW116" s="164" t="s">
        <v>193</v>
      </c>
      <c r="HX116" s="164" t="s">
        <v>193</v>
      </c>
      <c r="HY116" s="164" t="s">
        <v>193</v>
      </c>
      <c r="HZ116" s="164" t="s">
        <v>193</v>
      </c>
      <c r="IA116" s="164" t="s">
        <v>193</v>
      </c>
      <c r="IB116" s="164" t="s">
        <v>193</v>
      </c>
      <c r="IC116" s="164" t="s">
        <v>193</v>
      </c>
      <c r="ID116" s="164" t="s">
        <v>193</v>
      </c>
      <c r="IE116" s="164" t="s">
        <v>193</v>
      </c>
      <c r="IF116" s="164" t="s">
        <v>193</v>
      </c>
      <c r="IG116" s="164" t="s">
        <v>193</v>
      </c>
      <c r="IH116" s="164" t="s">
        <v>193</v>
      </c>
      <c r="II116" s="164" t="s">
        <v>193</v>
      </c>
      <c r="IJ116" s="164" t="s">
        <v>193</v>
      </c>
      <c r="IK116" s="164" t="s">
        <v>193</v>
      </c>
      <c r="IL116" s="164" t="s">
        <v>193</v>
      </c>
      <c r="IM116" s="164" t="s">
        <v>193</v>
      </c>
      <c r="IN116" s="164" t="s">
        <v>193</v>
      </c>
      <c r="IO116" s="164" t="s">
        <v>193</v>
      </c>
      <c r="IP116" s="164" t="s">
        <v>193</v>
      </c>
      <c r="IQ116" s="164" t="s">
        <v>193</v>
      </c>
      <c r="IR116" s="164" t="s">
        <v>193</v>
      </c>
      <c r="IS116" s="164" t="s">
        <v>193</v>
      </c>
      <c r="IT116" s="164" t="s">
        <v>193</v>
      </c>
      <c r="IU116" s="164" t="s">
        <v>193</v>
      </c>
      <c r="IV116" s="164" t="s">
        <v>193</v>
      </c>
      <c r="IW116" s="164" t="s">
        <v>193</v>
      </c>
      <c r="IX116" s="164" t="s">
        <v>193</v>
      </c>
      <c r="IY116" s="164" t="s">
        <v>193</v>
      </c>
      <c r="IZ116" s="164" t="s">
        <v>193</v>
      </c>
      <c r="JA116" s="164" t="s">
        <v>193</v>
      </c>
      <c r="JB116" s="164" t="s">
        <v>193</v>
      </c>
      <c r="JC116" s="164" t="s">
        <v>193</v>
      </c>
      <c r="JD116" s="164" t="s">
        <v>193</v>
      </c>
      <c r="JE116" s="164" t="s">
        <v>193</v>
      </c>
      <c r="JF116" s="164" t="s">
        <v>193</v>
      </c>
      <c r="JG116" s="164" t="s">
        <v>193</v>
      </c>
      <c r="JH116" s="164" t="s">
        <v>193</v>
      </c>
      <c r="JI116" s="164" t="s">
        <v>193</v>
      </c>
      <c r="JJ116" s="164" t="s">
        <v>193</v>
      </c>
      <c r="JK116" s="164" t="s">
        <v>193</v>
      </c>
      <c r="JL116" s="164" t="s">
        <v>193</v>
      </c>
      <c r="JM116" s="164" t="s">
        <v>193</v>
      </c>
      <c r="JN116" s="164" t="s">
        <v>193</v>
      </c>
      <c r="JO116" s="164" t="s">
        <v>193</v>
      </c>
      <c r="JP116" s="164" t="s">
        <v>193</v>
      </c>
      <c r="JQ116" s="164" t="s">
        <v>193</v>
      </c>
      <c r="JR116" s="166"/>
      <c r="JS116" s="166"/>
      <c r="JT116" s="166"/>
      <c r="JU116" s="166"/>
      <c r="JV116" s="166"/>
      <c r="JW116" s="164" t="s">
        <v>4048</v>
      </c>
      <c r="JX116" s="164" t="s">
        <v>193</v>
      </c>
      <c r="JY116" s="164">
        <v>188368277</v>
      </c>
      <c r="JZ116" s="164" t="s">
        <v>4049</v>
      </c>
      <c r="KA116" s="164" t="s">
        <v>4050</v>
      </c>
      <c r="KB116" s="164" t="s">
        <v>193</v>
      </c>
      <c r="KC116" s="164" t="s">
        <v>705</v>
      </c>
      <c r="KD116" s="164" t="s">
        <v>706</v>
      </c>
      <c r="KE116" s="164" t="s">
        <v>621</v>
      </c>
      <c r="KF116" s="164" t="s">
        <v>193</v>
      </c>
      <c r="KG116" s="164">
        <v>116</v>
      </c>
    </row>
    <row r="117" spans="1:293" x14ac:dyDescent="0.25">
      <c r="A117" s="164" t="s">
        <v>4051</v>
      </c>
      <c r="B117" s="164" t="s">
        <v>4052</v>
      </c>
      <c r="C117" s="164" t="s">
        <v>4024</v>
      </c>
      <c r="D117" s="164" t="s">
        <v>193</v>
      </c>
      <c r="E117" s="166"/>
      <c r="F117" s="164" t="s">
        <v>193</v>
      </c>
      <c r="G117" s="164">
        <v>0</v>
      </c>
      <c r="H117" s="164" t="s">
        <v>4024</v>
      </c>
      <c r="I117" s="164" t="s">
        <v>831</v>
      </c>
      <c r="J117" s="164" t="s">
        <v>193</v>
      </c>
      <c r="K117" s="164" t="s">
        <v>832</v>
      </c>
      <c r="L117" s="164" t="s">
        <v>831</v>
      </c>
      <c r="M117" s="164" t="s">
        <v>831</v>
      </c>
      <c r="N117" s="164" t="s">
        <v>4044</v>
      </c>
      <c r="O117" s="164" t="s">
        <v>193</v>
      </c>
      <c r="P117" s="164" t="s">
        <v>4045</v>
      </c>
      <c r="Q117" s="164" t="s">
        <v>4044</v>
      </c>
      <c r="R117" s="164" t="s">
        <v>4044</v>
      </c>
      <c r="S117" s="164" t="s">
        <v>176</v>
      </c>
      <c r="T117" s="164" t="s">
        <v>178</v>
      </c>
      <c r="U117" s="164" t="s">
        <v>208</v>
      </c>
      <c r="V117" s="164" t="s">
        <v>178</v>
      </c>
      <c r="W117" s="164" t="s">
        <v>227</v>
      </c>
      <c r="X117" s="164" t="s">
        <v>226</v>
      </c>
      <c r="Y117" s="164" t="s">
        <v>227</v>
      </c>
      <c r="Z117" s="164" t="s">
        <v>566</v>
      </c>
      <c r="AA117" s="164" t="s">
        <v>193</v>
      </c>
      <c r="AB117" s="164" t="s">
        <v>565</v>
      </c>
      <c r="AC117" s="164" t="s">
        <v>566</v>
      </c>
      <c r="AD117" s="164" t="s">
        <v>566</v>
      </c>
      <c r="AE117" s="164" t="s">
        <v>837</v>
      </c>
      <c r="AF117" s="164" t="s">
        <v>193</v>
      </c>
      <c r="AG117" s="164" t="s">
        <v>565</v>
      </c>
      <c r="AH117" s="164" t="s">
        <v>837</v>
      </c>
      <c r="AI117" s="164" t="s">
        <v>837</v>
      </c>
      <c r="AJ117" s="164" t="s">
        <v>543</v>
      </c>
      <c r="AK117" s="164" t="s">
        <v>495</v>
      </c>
      <c r="AL117" s="164" t="s">
        <v>109</v>
      </c>
      <c r="AM117" s="164" t="s">
        <v>193</v>
      </c>
      <c r="AN117" s="164" t="s">
        <v>109</v>
      </c>
      <c r="AO117" s="164" t="s">
        <v>193</v>
      </c>
      <c r="AP117" s="164" t="s">
        <v>496</v>
      </c>
      <c r="AQ117" s="166"/>
      <c r="AR117" s="166"/>
      <c r="AS117" s="164" t="s">
        <v>502</v>
      </c>
      <c r="AT117" s="164" t="s">
        <v>193</v>
      </c>
      <c r="AU117" s="164" t="s">
        <v>718</v>
      </c>
      <c r="AV117" s="164">
        <v>1</v>
      </c>
      <c r="AW117" s="164">
        <v>1</v>
      </c>
      <c r="AX117" s="164">
        <v>0</v>
      </c>
      <c r="AY117" s="164" t="s">
        <v>110</v>
      </c>
      <c r="AZ117" s="164" t="s">
        <v>503</v>
      </c>
      <c r="BA117" s="164" t="s">
        <v>112</v>
      </c>
      <c r="BB117" s="164">
        <v>1</v>
      </c>
      <c r="BC117" s="164">
        <v>0</v>
      </c>
      <c r="BD117" s="164">
        <v>0</v>
      </c>
      <c r="BE117" s="164">
        <v>0</v>
      </c>
      <c r="BF117" s="164">
        <v>0</v>
      </c>
      <c r="BG117" s="164">
        <v>0</v>
      </c>
      <c r="BH117" s="164">
        <v>0</v>
      </c>
      <c r="BI117" s="164">
        <v>0</v>
      </c>
      <c r="BJ117" s="164">
        <v>0</v>
      </c>
      <c r="BK117" s="164">
        <v>0</v>
      </c>
      <c r="BL117" s="164" t="s">
        <v>193</v>
      </c>
      <c r="BM117" s="164" t="s">
        <v>143</v>
      </c>
      <c r="BN117" s="164" t="s">
        <v>507</v>
      </c>
      <c r="BO117" s="164" t="s">
        <v>509</v>
      </c>
      <c r="BP117" s="164">
        <v>1</v>
      </c>
      <c r="BQ117" s="164">
        <v>1</v>
      </c>
      <c r="BR117" s="164">
        <v>1</v>
      </c>
      <c r="BS117" s="164">
        <v>1</v>
      </c>
      <c r="BT117" s="164">
        <v>1</v>
      </c>
      <c r="BU117" s="164">
        <v>0</v>
      </c>
      <c r="BV117" s="164">
        <v>1</v>
      </c>
      <c r="BW117" s="164">
        <v>0</v>
      </c>
      <c r="BX117" s="164" t="s">
        <v>504</v>
      </c>
      <c r="BY117" s="164">
        <v>350</v>
      </c>
      <c r="BZ117" s="164">
        <v>175</v>
      </c>
      <c r="CA117" s="164" t="s">
        <v>132</v>
      </c>
      <c r="CB117" s="164">
        <v>300</v>
      </c>
      <c r="CC117" s="164">
        <v>115.384615384615</v>
      </c>
      <c r="CD117" s="164" t="s">
        <v>109</v>
      </c>
      <c r="CE117" s="164">
        <v>250</v>
      </c>
      <c r="CF117" s="164">
        <v>108.695652173913</v>
      </c>
      <c r="CG117" s="164" t="s">
        <v>114</v>
      </c>
      <c r="CH117" s="164">
        <v>270</v>
      </c>
      <c r="CI117" s="164">
        <v>93.103448275861993</v>
      </c>
      <c r="CJ117" s="164" t="s">
        <v>132</v>
      </c>
      <c r="CK117" s="164">
        <v>510</v>
      </c>
      <c r="CL117" s="164">
        <v>212.5</v>
      </c>
      <c r="CM117" s="164" t="s">
        <v>114</v>
      </c>
      <c r="CN117" s="164" t="s">
        <v>193</v>
      </c>
      <c r="CO117" s="164" t="s">
        <v>193</v>
      </c>
      <c r="CP117" s="164" t="s">
        <v>193</v>
      </c>
      <c r="CQ117" s="164" t="s">
        <v>622</v>
      </c>
      <c r="CR117" s="164" t="s">
        <v>109</v>
      </c>
      <c r="CS117" s="164">
        <v>425</v>
      </c>
      <c r="CT117" s="164" t="s">
        <v>193</v>
      </c>
      <c r="CU117" s="164" t="s">
        <v>193</v>
      </c>
      <c r="CV117" s="164" t="s">
        <v>193</v>
      </c>
      <c r="CW117" s="164" t="s">
        <v>193</v>
      </c>
      <c r="CX117" s="164" t="s">
        <v>193</v>
      </c>
      <c r="CY117" s="164" t="s">
        <v>193</v>
      </c>
      <c r="CZ117" s="164" t="s">
        <v>156</v>
      </c>
      <c r="DA117" s="164">
        <v>425</v>
      </c>
      <c r="DB117" s="164" t="s">
        <v>109</v>
      </c>
      <c r="DC117" s="164" t="s">
        <v>109</v>
      </c>
      <c r="DD117" s="164" t="s">
        <v>4046</v>
      </c>
      <c r="DE117" s="164">
        <v>1</v>
      </c>
      <c r="DF117" s="164">
        <v>1</v>
      </c>
      <c r="DG117" s="164">
        <v>0</v>
      </c>
      <c r="DH117" s="164">
        <v>0</v>
      </c>
      <c r="DI117" s="164">
        <v>1</v>
      </c>
      <c r="DJ117" s="164">
        <v>1</v>
      </c>
      <c r="DK117" s="164">
        <v>0</v>
      </c>
      <c r="DL117" s="164">
        <v>0</v>
      </c>
      <c r="DM117" s="164">
        <v>0</v>
      </c>
      <c r="DN117" s="164">
        <v>0</v>
      </c>
      <c r="DO117" s="164">
        <v>0</v>
      </c>
      <c r="DP117" s="164">
        <v>0</v>
      </c>
      <c r="DQ117" s="164">
        <v>0</v>
      </c>
      <c r="DR117" s="164">
        <v>0</v>
      </c>
      <c r="DS117" s="164" t="s">
        <v>193</v>
      </c>
      <c r="DT117" s="164" t="s">
        <v>3303</v>
      </c>
      <c r="DU117" s="164">
        <v>1</v>
      </c>
      <c r="DV117" s="164">
        <v>1</v>
      </c>
      <c r="DW117" s="164">
        <v>0</v>
      </c>
      <c r="DX117" s="164">
        <v>1</v>
      </c>
      <c r="DY117" s="164">
        <v>0</v>
      </c>
      <c r="DZ117" s="164">
        <v>0</v>
      </c>
      <c r="EA117" s="164">
        <v>0</v>
      </c>
      <c r="EB117" s="164">
        <v>0</v>
      </c>
      <c r="EC117" s="164" t="s">
        <v>114</v>
      </c>
      <c r="ED117" s="164" t="s">
        <v>114</v>
      </c>
      <c r="EE117" s="164" t="s">
        <v>109</v>
      </c>
      <c r="EF117" s="164" t="s">
        <v>176</v>
      </c>
      <c r="EG117" s="164" t="s">
        <v>797</v>
      </c>
      <c r="EH117" s="164" t="s">
        <v>178</v>
      </c>
      <c r="EI117" s="164" t="s">
        <v>797</v>
      </c>
      <c r="EJ117" s="164" t="s">
        <v>4053</v>
      </c>
      <c r="EK117" s="164">
        <v>1</v>
      </c>
      <c r="EL117" s="164">
        <v>1</v>
      </c>
      <c r="EM117" s="164">
        <v>1</v>
      </c>
      <c r="EN117" s="164">
        <v>1</v>
      </c>
      <c r="EO117" s="164">
        <v>1</v>
      </c>
      <c r="EP117" s="164">
        <v>1</v>
      </c>
      <c r="EQ117" s="164">
        <v>0</v>
      </c>
      <c r="ER117" s="164">
        <v>1</v>
      </c>
      <c r="ES117" s="164">
        <v>0</v>
      </c>
      <c r="ET117" s="164" t="s">
        <v>109</v>
      </c>
      <c r="EU117" s="164">
        <v>30</v>
      </c>
      <c r="EV117" s="164">
        <v>30</v>
      </c>
      <c r="EW117" s="164" t="s">
        <v>193</v>
      </c>
      <c r="EX117" s="164" t="s">
        <v>193</v>
      </c>
      <c r="EY117" s="164" t="s">
        <v>193</v>
      </c>
      <c r="EZ117" s="164">
        <v>30</v>
      </c>
      <c r="FA117" s="164" t="s">
        <v>132</v>
      </c>
      <c r="FB117" s="164">
        <v>25</v>
      </c>
      <c r="FC117" s="164" t="s">
        <v>132</v>
      </c>
      <c r="FD117" s="164">
        <v>50</v>
      </c>
      <c r="FE117" s="164" t="s">
        <v>132</v>
      </c>
      <c r="FF117" s="164" t="s">
        <v>109</v>
      </c>
      <c r="FG117" s="164" t="s">
        <v>4054</v>
      </c>
      <c r="FH117" s="164" t="s">
        <v>193</v>
      </c>
      <c r="FI117" s="164" t="s">
        <v>193</v>
      </c>
      <c r="FJ117" s="164" t="s">
        <v>193</v>
      </c>
      <c r="FK117" s="164" t="s">
        <v>193</v>
      </c>
      <c r="FL117" s="164" t="s">
        <v>193</v>
      </c>
      <c r="FM117" s="164" t="s">
        <v>193</v>
      </c>
      <c r="FN117" s="164" t="s">
        <v>156</v>
      </c>
      <c r="FO117" s="164">
        <v>300</v>
      </c>
      <c r="FP117" s="164" t="s">
        <v>109</v>
      </c>
      <c r="FQ117" s="164" t="s">
        <v>109</v>
      </c>
      <c r="FR117" s="164">
        <v>30</v>
      </c>
      <c r="FS117" s="164" t="s">
        <v>193</v>
      </c>
      <c r="FT117" s="164" t="s">
        <v>193</v>
      </c>
      <c r="FU117" s="164">
        <v>30</v>
      </c>
      <c r="FV117" s="164" t="s">
        <v>109</v>
      </c>
      <c r="FW117" s="164" t="s">
        <v>109</v>
      </c>
      <c r="FX117" s="164">
        <v>100</v>
      </c>
      <c r="FY117" s="164" t="s">
        <v>193</v>
      </c>
      <c r="FZ117" s="164" t="s">
        <v>193</v>
      </c>
      <c r="GA117" s="164">
        <v>100</v>
      </c>
      <c r="GB117" s="164" t="s">
        <v>132</v>
      </c>
      <c r="GC117" s="164" t="s">
        <v>109</v>
      </c>
      <c r="GD117" s="164">
        <v>50</v>
      </c>
      <c r="GE117" s="164" t="s">
        <v>193</v>
      </c>
      <c r="GF117" s="164" t="s">
        <v>193</v>
      </c>
      <c r="GG117" s="164" t="s">
        <v>193</v>
      </c>
      <c r="GH117" s="164">
        <v>50</v>
      </c>
      <c r="GI117" s="164" t="s">
        <v>132</v>
      </c>
      <c r="GJ117" s="164" t="s">
        <v>193</v>
      </c>
      <c r="GK117" s="164" t="s">
        <v>193</v>
      </c>
      <c r="GL117" s="164" t="s">
        <v>193</v>
      </c>
      <c r="GM117" s="164" t="s">
        <v>193</v>
      </c>
      <c r="GN117" s="164" t="s">
        <v>193</v>
      </c>
      <c r="GO117" s="164" t="s">
        <v>193</v>
      </c>
      <c r="GP117" s="164" t="s">
        <v>193</v>
      </c>
      <c r="GQ117" s="164" t="s">
        <v>193</v>
      </c>
      <c r="GR117" s="164" t="s">
        <v>193</v>
      </c>
      <c r="GS117" s="164" t="s">
        <v>193</v>
      </c>
      <c r="GT117" s="164" t="s">
        <v>193</v>
      </c>
      <c r="GU117" s="164" t="s">
        <v>193</v>
      </c>
      <c r="GV117" s="164" t="s">
        <v>109</v>
      </c>
      <c r="GW117" s="164" t="s">
        <v>4055</v>
      </c>
      <c r="GX117" s="164">
        <v>1</v>
      </c>
      <c r="GY117" s="164">
        <v>0</v>
      </c>
      <c r="GZ117" s="164">
        <v>0</v>
      </c>
      <c r="HA117" s="164">
        <v>1</v>
      </c>
      <c r="HB117" s="164">
        <v>1</v>
      </c>
      <c r="HC117" s="164">
        <v>0</v>
      </c>
      <c r="HD117" s="164">
        <v>0</v>
      </c>
      <c r="HE117" s="164">
        <v>0</v>
      </c>
      <c r="HF117" s="164">
        <v>0</v>
      </c>
      <c r="HG117" s="164">
        <v>0</v>
      </c>
      <c r="HH117" s="164">
        <v>0</v>
      </c>
      <c r="HI117" s="164">
        <v>0</v>
      </c>
      <c r="HJ117" s="164">
        <v>0</v>
      </c>
      <c r="HK117" s="164" t="s">
        <v>193</v>
      </c>
      <c r="HL117" s="164" t="s">
        <v>4056</v>
      </c>
      <c r="HM117" s="164">
        <v>1</v>
      </c>
      <c r="HN117" s="164">
        <v>0</v>
      </c>
      <c r="HO117" s="164">
        <v>0</v>
      </c>
      <c r="HP117" s="164">
        <v>0</v>
      </c>
      <c r="HQ117" s="164">
        <v>0</v>
      </c>
      <c r="HR117" s="164">
        <v>0</v>
      </c>
      <c r="HS117" s="164">
        <v>0</v>
      </c>
      <c r="HT117" s="164">
        <v>1</v>
      </c>
      <c r="HU117" s="164">
        <v>0</v>
      </c>
      <c r="HV117" s="164" t="s">
        <v>114</v>
      </c>
      <c r="HW117" s="164" t="s">
        <v>114</v>
      </c>
      <c r="HX117" s="164" t="s">
        <v>109</v>
      </c>
      <c r="HY117" s="164" t="s">
        <v>176</v>
      </c>
      <c r="HZ117" s="164" t="s">
        <v>797</v>
      </c>
      <c r="IA117" s="164" t="s">
        <v>178</v>
      </c>
      <c r="IB117" s="164" t="s">
        <v>797</v>
      </c>
      <c r="IC117" s="164" t="s">
        <v>193</v>
      </c>
      <c r="ID117" s="164" t="s">
        <v>193</v>
      </c>
      <c r="IE117" s="164" t="s">
        <v>193</v>
      </c>
      <c r="IF117" s="164" t="s">
        <v>193</v>
      </c>
      <c r="IG117" s="164" t="s">
        <v>193</v>
      </c>
      <c r="IH117" s="164" t="s">
        <v>193</v>
      </c>
      <c r="II117" s="164" t="s">
        <v>193</v>
      </c>
      <c r="IJ117" s="164" t="s">
        <v>193</v>
      </c>
      <c r="IK117" s="164" t="s">
        <v>193</v>
      </c>
      <c r="IL117" s="164" t="s">
        <v>193</v>
      </c>
      <c r="IM117" s="164" t="s">
        <v>193</v>
      </c>
      <c r="IN117" s="164" t="s">
        <v>193</v>
      </c>
      <c r="IO117" s="164" t="s">
        <v>193</v>
      </c>
      <c r="IP117" s="164" t="s">
        <v>193</v>
      </c>
      <c r="IQ117" s="164" t="s">
        <v>193</v>
      </c>
      <c r="IR117" s="164" t="s">
        <v>193</v>
      </c>
      <c r="IS117" s="164" t="s">
        <v>193</v>
      </c>
      <c r="IT117" s="164" t="s">
        <v>193</v>
      </c>
      <c r="IU117" s="164" t="s">
        <v>193</v>
      </c>
      <c r="IV117" s="164" t="s">
        <v>193</v>
      </c>
      <c r="IW117" s="164" t="s">
        <v>193</v>
      </c>
      <c r="IX117" s="164" t="s">
        <v>193</v>
      </c>
      <c r="IY117" s="164" t="s">
        <v>193</v>
      </c>
      <c r="IZ117" s="164" t="s">
        <v>193</v>
      </c>
      <c r="JA117" s="164" t="s">
        <v>193</v>
      </c>
      <c r="JB117" s="164" t="s">
        <v>193</v>
      </c>
      <c r="JC117" s="164" t="s">
        <v>193</v>
      </c>
      <c r="JD117" s="164" t="s">
        <v>193</v>
      </c>
      <c r="JE117" s="164" t="s">
        <v>193</v>
      </c>
      <c r="JF117" s="164" t="s">
        <v>193</v>
      </c>
      <c r="JG117" s="164" t="s">
        <v>193</v>
      </c>
      <c r="JH117" s="164" t="s">
        <v>193</v>
      </c>
      <c r="JI117" s="164" t="s">
        <v>193</v>
      </c>
      <c r="JJ117" s="164" t="s">
        <v>193</v>
      </c>
      <c r="JK117" s="164" t="s">
        <v>193</v>
      </c>
      <c r="JL117" s="164" t="s">
        <v>193</v>
      </c>
      <c r="JM117" s="164" t="s">
        <v>193</v>
      </c>
      <c r="JN117" s="164" t="s">
        <v>193</v>
      </c>
      <c r="JO117" s="164" t="s">
        <v>193</v>
      </c>
      <c r="JP117" s="164" t="s">
        <v>193</v>
      </c>
      <c r="JQ117" s="164" t="s">
        <v>193</v>
      </c>
      <c r="JR117" s="166"/>
      <c r="JS117" s="166"/>
      <c r="JT117" s="166"/>
      <c r="JU117" s="166"/>
      <c r="JV117" s="166"/>
      <c r="JW117" s="164" t="s">
        <v>193</v>
      </c>
      <c r="JX117" s="164" t="s">
        <v>193</v>
      </c>
      <c r="JY117" s="164">
        <v>188368282</v>
      </c>
      <c r="JZ117" s="164" t="s">
        <v>4057</v>
      </c>
      <c r="KA117" s="164" t="s">
        <v>4058</v>
      </c>
      <c r="KB117" s="164" t="s">
        <v>193</v>
      </c>
      <c r="KC117" s="164" t="s">
        <v>705</v>
      </c>
      <c r="KD117" s="164" t="s">
        <v>706</v>
      </c>
      <c r="KE117" s="164" t="s">
        <v>621</v>
      </c>
      <c r="KF117" s="164" t="s">
        <v>193</v>
      </c>
      <c r="KG117" s="164">
        <v>117</v>
      </c>
    </row>
    <row r="118" spans="1:293" x14ac:dyDescent="0.25">
      <c r="A118" s="164" t="s">
        <v>4059</v>
      </c>
      <c r="B118" s="164" t="s">
        <v>4060</v>
      </c>
      <c r="C118" s="164" t="s">
        <v>4024</v>
      </c>
      <c r="D118" s="164" t="s">
        <v>193</v>
      </c>
      <c r="E118" s="166"/>
      <c r="F118" s="164" t="s">
        <v>193</v>
      </c>
      <c r="G118" s="164" t="s">
        <v>193</v>
      </c>
      <c r="H118" s="164" t="s">
        <v>4024</v>
      </c>
      <c r="I118" s="164" t="s">
        <v>831</v>
      </c>
      <c r="J118" s="164" t="s">
        <v>193</v>
      </c>
      <c r="K118" s="164" t="s">
        <v>832</v>
      </c>
      <c r="L118" s="164" t="s">
        <v>831</v>
      </c>
      <c r="M118" s="164" t="s">
        <v>831</v>
      </c>
      <c r="N118" s="164" t="s">
        <v>4044</v>
      </c>
      <c r="O118" s="164" t="s">
        <v>193</v>
      </c>
      <c r="P118" s="164" t="s">
        <v>4045</v>
      </c>
      <c r="Q118" s="164" t="s">
        <v>4044</v>
      </c>
      <c r="R118" s="164" t="s">
        <v>4044</v>
      </c>
      <c r="S118" s="164" t="s">
        <v>176</v>
      </c>
      <c r="T118" s="164" t="s">
        <v>178</v>
      </c>
      <c r="U118" s="164" t="s">
        <v>208</v>
      </c>
      <c r="V118" s="164" t="s">
        <v>178</v>
      </c>
      <c r="W118" s="164" t="s">
        <v>227</v>
      </c>
      <c r="X118" s="164" t="s">
        <v>226</v>
      </c>
      <c r="Y118" s="164" t="s">
        <v>227</v>
      </c>
      <c r="Z118" s="164" t="s">
        <v>566</v>
      </c>
      <c r="AA118" s="164" t="s">
        <v>193</v>
      </c>
      <c r="AB118" s="164" t="s">
        <v>565</v>
      </c>
      <c r="AC118" s="164" t="s">
        <v>566</v>
      </c>
      <c r="AD118" s="164" t="s">
        <v>566</v>
      </c>
      <c r="AE118" s="164" t="s">
        <v>837</v>
      </c>
      <c r="AF118" s="164" t="s">
        <v>193</v>
      </c>
      <c r="AG118" s="164" t="s">
        <v>565</v>
      </c>
      <c r="AH118" s="164" t="s">
        <v>837</v>
      </c>
      <c r="AI118" s="164" t="s">
        <v>837</v>
      </c>
      <c r="AJ118" s="164" t="s">
        <v>543</v>
      </c>
      <c r="AK118" s="164" t="s">
        <v>511</v>
      </c>
      <c r="AL118" s="164" t="s">
        <v>109</v>
      </c>
      <c r="AM118" s="164" t="s">
        <v>193</v>
      </c>
      <c r="AN118" s="164" t="s">
        <v>109</v>
      </c>
      <c r="AO118" s="164" t="s">
        <v>193</v>
      </c>
      <c r="AP118" s="164" t="s">
        <v>496</v>
      </c>
      <c r="AQ118" s="166"/>
      <c r="AR118" s="166"/>
      <c r="AS118" s="164" t="s">
        <v>193</v>
      </c>
      <c r="AT118" s="164" t="s">
        <v>193</v>
      </c>
      <c r="AU118" s="164" t="s">
        <v>193</v>
      </c>
      <c r="AV118" s="164" t="s">
        <v>193</v>
      </c>
      <c r="AW118" s="164" t="s">
        <v>193</v>
      </c>
      <c r="AX118" s="164" t="s">
        <v>193</v>
      </c>
      <c r="AY118" s="164" t="s">
        <v>193</v>
      </c>
      <c r="AZ118" s="164" t="s">
        <v>193</v>
      </c>
      <c r="BA118" s="164" t="s">
        <v>193</v>
      </c>
      <c r="BB118" s="164" t="s">
        <v>193</v>
      </c>
      <c r="BC118" s="164" t="s">
        <v>193</v>
      </c>
      <c r="BD118" s="164" t="s">
        <v>193</v>
      </c>
      <c r="BE118" s="164" t="s">
        <v>193</v>
      </c>
      <c r="BF118" s="164" t="s">
        <v>193</v>
      </c>
      <c r="BG118" s="164" t="s">
        <v>193</v>
      </c>
      <c r="BH118" s="164" t="s">
        <v>193</v>
      </c>
      <c r="BI118" s="164" t="s">
        <v>193</v>
      </c>
      <c r="BJ118" s="164" t="s">
        <v>193</v>
      </c>
      <c r="BK118" s="164" t="s">
        <v>193</v>
      </c>
      <c r="BL118" s="164" t="s">
        <v>193</v>
      </c>
      <c r="BM118" s="164" t="s">
        <v>193</v>
      </c>
      <c r="BN118" s="164" t="s">
        <v>193</v>
      </c>
      <c r="BO118" s="164" t="s">
        <v>193</v>
      </c>
      <c r="BP118" s="164" t="s">
        <v>193</v>
      </c>
      <c r="BQ118" s="164" t="s">
        <v>193</v>
      </c>
      <c r="BR118" s="164" t="s">
        <v>193</v>
      </c>
      <c r="BS118" s="164" t="s">
        <v>193</v>
      </c>
      <c r="BT118" s="164" t="s">
        <v>193</v>
      </c>
      <c r="BU118" s="164" t="s">
        <v>193</v>
      </c>
      <c r="BV118" s="164" t="s">
        <v>193</v>
      </c>
      <c r="BW118" s="164" t="s">
        <v>193</v>
      </c>
      <c r="BX118" s="164" t="s">
        <v>193</v>
      </c>
      <c r="BY118" s="164" t="s">
        <v>193</v>
      </c>
      <c r="BZ118" s="164" t="s">
        <v>193</v>
      </c>
      <c r="CA118" s="164" t="s">
        <v>193</v>
      </c>
      <c r="CB118" s="164" t="s">
        <v>193</v>
      </c>
      <c r="CC118" s="164" t="s">
        <v>193</v>
      </c>
      <c r="CD118" s="164" t="s">
        <v>193</v>
      </c>
      <c r="CE118" s="164" t="s">
        <v>193</v>
      </c>
      <c r="CF118" s="164" t="s">
        <v>193</v>
      </c>
      <c r="CG118" s="164" t="s">
        <v>193</v>
      </c>
      <c r="CH118" s="164" t="s">
        <v>193</v>
      </c>
      <c r="CI118" s="164" t="s">
        <v>193</v>
      </c>
      <c r="CJ118" s="164" t="s">
        <v>193</v>
      </c>
      <c r="CK118" s="164" t="s">
        <v>193</v>
      </c>
      <c r="CL118" s="164" t="s">
        <v>193</v>
      </c>
      <c r="CM118" s="164" t="s">
        <v>193</v>
      </c>
      <c r="CN118" s="164" t="s">
        <v>193</v>
      </c>
      <c r="CO118" s="164" t="s">
        <v>193</v>
      </c>
      <c r="CP118" s="164" t="s">
        <v>193</v>
      </c>
      <c r="CQ118" s="164" t="s">
        <v>193</v>
      </c>
      <c r="CR118" s="164" t="s">
        <v>193</v>
      </c>
      <c r="CS118" s="164" t="s">
        <v>193</v>
      </c>
      <c r="CT118" s="164" t="s">
        <v>193</v>
      </c>
      <c r="CU118" s="164" t="s">
        <v>193</v>
      </c>
      <c r="CV118" s="164" t="s">
        <v>193</v>
      </c>
      <c r="CW118" s="164" t="s">
        <v>193</v>
      </c>
      <c r="CX118" s="164" t="s">
        <v>193</v>
      </c>
      <c r="CY118" s="164" t="s">
        <v>193</v>
      </c>
      <c r="CZ118" s="164" t="s">
        <v>193</v>
      </c>
      <c r="DA118" s="164" t="s">
        <v>193</v>
      </c>
      <c r="DB118" s="164" t="s">
        <v>193</v>
      </c>
      <c r="DC118" s="164" t="s">
        <v>193</v>
      </c>
      <c r="DD118" s="164" t="s">
        <v>193</v>
      </c>
      <c r="DE118" s="164" t="s">
        <v>193</v>
      </c>
      <c r="DF118" s="164" t="s">
        <v>193</v>
      </c>
      <c r="DG118" s="164" t="s">
        <v>193</v>
      </c>
      <c r="DH118" s="164" t="s">
        <v>193</v>
      </c>
      <c r="DI118" s="164" t="s">
        <v>193</v>
      </c>
      <c r="DJ118" s="164" t="s">
        <v>193</v>
      </c>
      <c r="DK118" s="164" t="s">
        <v>193</v>
      </c>
      <c r="DL118" s="164" t="s">
        <v>193</v>
      </c>
      <c r="DM118" s="164" t="s">
        <v>193</v>
      </c>
      <c r="DN118" s="164" t="s">
        <v>193</v>
      </c>
      <c r="DO118" s="164" t="s">
        <v>193</v>
      </c>
      <c r="DP118" s="164" t="s">
        <v>193</v>
      </c>
      <c r="DQ118" s="164" t="s">
        <v>193</v>
      </c>
      <c r="DR118" s="164" t="s">
        <v>193</v>
      </c>
      <c r="DS118" s="164" t="s">
        <v>193</v>
      </c>
      <c r="DT118" s="164" t="s">
        <v>193</v>
      </c>
      <c r="DU118" s="164" t="s">
        <v>193</v>
      </c>
      <c r="DV118" s="164" t="s">
        <v>193</v>
      </c>
      <c r="DW118" s="164" t="s">
        <v>193</v>
      </c>
      <c r="DX118" s="164" t="s">
        <v>193</v>
      </c>
      <c r="DY118" s="164" t="s">
        <v>193</v>
      </c>
      <c r="DZ118" s="164" t="s">
        <v>193</v>
      </c>
      <c r="EA118" s="164" t="s">
        <v>193</v>
      </c>
      <c r="EB118" s="164" t="s">
        <v>193</v>
      </c>
      <c r="EC118" s="164" t="s">
        <v>193</v>
      </c>
      <c r="ED118" s="164" t="s">
        <v>193</v>
      </c>
      <c r="EE118" s="164" t="s">
        <v>193</v>
      </c>
      <c r="EF118" s="164" t="s">
        <v>193</v>
      </c>
      <c r="EG118" s="164" t="s">
        <v>193</v>
      </c>
      <c r="EH118" s="164" t="s">
        <v>193</v>
      </c>
      <c r="EI118" s="164" t="s">
        <v>193</v>
      </c>
      <c r="EJ118" s="164" t="s">
        <v>193</v>
      </c>
      <c r="EK118" s="164" t="s">
        <v>193</v>
      </c>
      <c r="EL118" s="164" t="s">
        <v>193</v>
      </c>
      <c r="EM118" s="164" t="s">
        <v>193</v>
      </c>
      <c r="EN118" s="164" t="s">
        <v>193</v>
      </c>
      <c r="EO118" s="164" t="s">
        <v>193</v>
      </c>
      <c r="EP118" s="164" t="s">
        <v>193</v>
      </c>
      <c r="EQ118" s="164" t="s">
        <v>193</v>
      </c>
      <c r="ER118" s="164" t="s">
        <v>193</v>
      </c>
      <c r="ES118" s="164" t="s">
        <v>193</v>
      </c>
      <c r="ET118" s="164" t="s">
        <v>193</v>
      </c>
      <c r="EU118" s="164" t="s">
        <v>193</v>
      </c>
      <c r="EV118" s="164" t="s">
        <v>193</v>
      </c>
      <c r="EW118" s="164" t="s">
        <v>193</v>
      </c>
      <c r="EX118" s="164" t="s">
        <v>193</v>
      </c>
      <c r="EY118" s="164" t="s">
        <v>193</v>
      </c>
      <c r="EZ118" s="164" t="s">
        <v>193</v>
      </c>
      <c r="FA118" s="164" t="s">
        <v>193</v>
      </c>
      <c r="FB118" s="164" t="s">
        <v>193</v>
      </c>
      <c r="FC118" s="164" t="s">
        <v>193</v>
      </c>
      <c r="FD118" s="164" t="s">
        <v>193</v>
      </c>
      <c r="FE118" s="164" t="s">
        <v>193</v>
      </c>
      <c r="FF118" s="164" t="s">
        <v>193</v>
      </c>
      <c r="FG118" s="164" t="s">
        <v>193</v>
      </c>
      <c r="FH118" s="164" t="s">
        <v>193</v>
      </c>
      <c r="FI118" s="164" t="s">
        <v>193</v>
      </c>
      <c r="FJ118" s="164" t="s">
        <v>193</v>
      </c>
      <c r="FK118" s="164" t="s">
        <v>193</v>
      </c>
      <c r="FL118" s="164" t="s">
        <v>193</v>
      </c>
      <c r="FM118" s="164" t="s">
        <v>193</v>
      </c>
      <c r="FN118" s="164" t="s">
        <v>193</v>
      </c>
      <c r="FO118" s="164" t="s">
        <v>193</v>
      </c>
      <c r="FP118" s="164" t="s">
        <v>193</v>
      </c>
      <c r="FQ118" s="164" t="s">
        <v>193</v>
      </c>
      <c r="FR118" s="164" t="s">
        <v>193</v>
      </c>
      <c r="FS118" s="164" t="s">
        <v>193</v>
      </c>
      <c r="FT118" s="164" t="s">
        <v>193</v>
      </c>
      <c r="FU118" s="164" t="s">
        <v>193</v>
      </c>
      <c r="FV118" s="164" t="s">
        <v>193</v>
      </c>
      <c r="FW118" s="164" t="s">
        <v>193</v>
      </c>
      <c r="FX118" s="164" t="s">
        <v>193</v>
      </c>
      <c r="FY118" s="164" t="s">
        <v>193</v>
      </c>
      <c r="FZ118" s="164" t="s">
        <v>193</v>
      </c>
      <c r="GA118" s="164" t="s">
        <v>193</v>
      </c>
      <c r="GB118" s="164" t="s">
        <v>193</v>
      </c>
      <c r="GC118" s="164" t="s">
        <v>193</v>
      </c>
      <c r="GD118" s="164" t="s">
        <v>193</v>
      </c>
      <c r="GE118" s="164" t="s">
        <v>193</v>
      </c>
      <c r="GF118" s="164" t="s">
        <v>193</v>
      </c>
      <c r="GG118" s="164" t="s">
        <v>193</v>
      </c>
      <c r="GH118" s="164" t="s">
        <v>193</v>
      </c>
      <c r="GI118" s="164" t="s">
        <v>193</v>
      </c>
      <c r="GJ118" s="164" t="s">
        <v>193</v>
      </c>
      <c r="GK118" s="164" t="s">
        <v>193</v>
      </c>
      <c r="GL118" s="164" t="s">
        <v>193</v>
      </c>
      <c r="GM118" s="164" t="s">
        <v>193</v>
      </c>
      <c r="GN118" s="164" t="s">
        <v>193</v>
      </c>
      <c r="GO118" s="164" t="s">
        <v>193</v>
      </c>
      <c r="GP118" s="164" t="s">
        <v>193</v>
      </c>
      <c r="GQ118" s="164" t="s">
        <v>193</v>
      </c>
      <c r="GR118" s="164" t="s">
        <v>193</v>
      </c>
      <c r="GS118" s="164" t="s">
        <v>193</v>
      </c>
      <c r="GT118" s="164" t="s">
        <v>193</v>
      </c>
      <c r="GU118" s="164" t="s">
        <v>193</v>
      </c>
      <c r="GV118" s="164" t="s">
        <v>193</v>
      </c>
      <c r="GW118" s="164" t="s">
        <v>193</v>
      </c>
      <c r="GX118" s="164" t="s">
        <v>193</v>
      </c>
      <c r="GY118" s="164" t="s">
        <v>193</v>
      </c>
      <c r="GZ118" s="164" t="s">
        <v>193</v>
      </c>
      <c r="HA118" s="164" t="s">
        <v>193</v>
      </c>
      <c r="HB118" s="164" t="s">
        <v>193</v>
      </c>
      <c r="HC118" s="164" t="s">
        <v>193</v>
      </c>
      <c r="HD118" s="164" t="s">
        <v>193</v>
      </c>
      <c r="HE118" s="164" t="s">
        <v>193</v>
      </c>
      <c r="HF118" s="164" t="s">
        <v>193</v>
      </c>
      <c r="HG118" s="164" t="s">
        <v>193</v>
      </c>
      <c r="HH118" s="164" t="s">
        <v>193</v>
      </c>
      <c r="HI118" s="164" t="s">
        <v>193</v>
      </c>
      <c r="HJ118" s="164" t="s">
        <v>193</v>
      </c>
      <c r="HK118" s="164" t="s">
        <v>193</v>
      </c>
      <c r="HL118" s="164" t="s">
        <v>193</v>
      </c>
      <c r="HM118" s="164" t="s">
        <v>193</v>
      </c>
      <c r="HN118" s="164" t="s">
        <v>193</v>
      </c>
      <c r="HO118" s="164" t="s">
        <v>193</v>
      </c>
      <c r="HP118" s="164" t="s">
        <v>193</v>
      </c>
      <c r="HQ118" s="164" t="s">
        <v>193</v>
      </c>
      <c r="HR118" s="164" t="s">
        <v>193</v>
      </c>
      <c r="HS118" s="164" t="s">
        <v>193</v>
      </c>
      <c r="HT118" s="164" t="s">
        <v>193</v>
      </c>
      <c r="HU118" s="164" t="s">
        <v>193</v>
      </c>
      <c r="HV118" s="164" t="s">
        <v>193</v>
      </c>
      <c r="HW118" s="164" t="s">
        <v>193</v>
      </c>
      <c r="HX118" s="164" t="s">
        <v>193</v>
      </c>
      <c r="HY118" s="164" t="s">
        <v>193</v>
      </c>
      <c r="HZ118" s="164" t="s">
        <v>193</v>
      </c>
      <c r="IA118" s="164" t="s">
        <v>193</v>
      </c>
      <c r="IB118" s="164" t="s">
        <v>193</v>
      </c>
      <c r="IC118" s="164" t="s">
        <v>109</v>
      </c>
      <c r="ID118" s="164" t="s">
        <v>193</v>
      </c>
      <c r="IE118" s="164" t="s">
        <v>512</v>
      </c>
      <c r="IF118" s="164" t="s">
        <v>193</v>
      </c>
      <c r="IG118" s="164" t="s">
        <v>3284</v>
      </c>
      <c r="IH118" s="164" t="s">
        <v>193</v>
      </c>
      <c r="II118" s="164" t="s">
        <v>513</v>
      </c>
      <c r="IJ118" s="164" t="s">
        <v>3285</v>
      </c>
      <c r="IK118" s="164" t="s">
        <v>3285</v>
      </c>
      <c r="IL118" s="164" t="s">
        <v>807</v>
      </c>
      <c r="IM118" s="164" t="s">
        <v>193</v>
      </c>
      <c r="IN118" s="164" t="s">
        <v>3287</v>
      </c>
      <c r="IO118" s="164" t="s">
        <v>804</v>
      </c>
      <c r="IP118" s="164" t="s">
        <v>805</v>
      </c>
      <c r="IQ118" s="164" t="s">
        <v>806</v>
      </c>
      <c r="IR118" s="164" t="s">
        <v>193</v>
      </c>
      <c r="IS118" s="164" t="s">
        <v>193</v>
      </c>
      <c r="IT118" s="164" t="s">
        <v>193</v>
      </c>
      <c r="IU118" s="164" t="s">
        <v>193</v>
      </c>
      <c r="IV118" s="164" t="s">
        <v>193</v>
      </c>
      <c r="IW118" s="164">
        <v>60</v>
      </c>
      <c r="IX118" s="164">
        <v>12</v>
      </c>
      <c r="IY118" s="164" t="s">
        <v>193</v>
      </c>
      <c r="IZ118" s="164" t="s">
        <v>156</v>
      </c>
      <c r="JA118" s="164">
        <v>12</v>
      </c>
      <c r="JB118" s="164" t="s">
        <v>109</v>
      </c>
      <c r="JC118" s="164" t="s">
        <v>193</v>
      </c>
      <c r="JD118" s="164" t="s">
        <v>132</v>
      </c>
      <c r="JE118" s="164" t="s">
        <v>193</v>
      </c>
      <c r="JF118" s="164" t="s">
        <v>193</v>
      </c>
      <c r="JG118" s="164" t="s">
        <v>193</v>
      </c>
      <c r="JH118" s="164" t="s">
        <v>193</v>
      </c>
      <c r="JI118" s="164" t="s">
        <v>193</v>
      </c>
      <c r="JJ118" s="164" t="s">
        <v>193</v>
      </c>
      <c r="JK118" s="164" t="s">
        <v>193</v>
      </c>
      <c r="JL118" s="164" t="s">
        <v>193</v>
      </c>
      <c r="JM118" s="164" t="s">
        <v>193</v>
      </c>
      <c r="JN118" s="164" t="s">
        <v>193</v>
      </c>
      <c r="JO118" s="164" t="s">
        <v>193</v>
      </c>
      <c r="JP118" s="164" t="s">
        <v>193</v>
      </c>
      <c r="JQ118" s="164" t="s">
        <v>193</v>
      </c>
      <c r="JR118" s="166"/>
      <c r="JS118" s="166"/>
      <c r="JT118" s="166"/>
      <c r="JU118" s="166"/>
      <c r="JV118" s="166"/>
      <c r="JW118" s="164" t="s">
        <v>193</v>
      </c>
      <c r="JX118" s="164" t="s">
        <v>193</v>
      </c>
      <c r="JY118" s="164">
        <v>188368288</v>
      </c>
      <c r="JZ118" s="164" t="s">
        <v>4061</v>
      </c>
      <c r="KA118" s="164" t="s">
        <v>4058</v>
      </c>
      <c r="KB118" s="164" t="s">
        <v>193</v>
      </c>
      <c r="KC118" s="164" t="s">
        <v>705</v>
      </c>
      <c r="KD118" s="164" t="s">
        <v>706</v>
      </c>
      <c r="KE118" s="164" t="s">
        <v>621</v>
      </c>
      <c r="KF118" s="164" t="s">
        <v>193</v>
      </c>
      <c r="KG118" s="164">
        <v>118</v>
      </c>
    </row>
    <row r="119" spans="1:293" x14ac:dyDescent="0.25">
      <c r="A119" s="164" t="s">
        <v>4062</v>
      </c>
      <c r="B119" s="164" t="s">
        <v>4063</v>
      </c>
      <c r="C119" s="164" t="s">
        <v>4024</v>
      </c>
      <c r="D119" s="164" t="s">
        <v>193</v>
      </c>
      <c r="E119" s="166"/>
      <c r="F119" s="164" t="s">
        <v>193</v>
      </c>
      <c r="G119" s="164" t="s">
        <v>193</v>
      </c>
      <c r="H119" s="164" t="s">
        <v>4024</v>
      </c>
      <c r="I119" s="164" t="s">
        <v>831</v>
      </c>
      <c r="J119" s="164" t="s">
        <v>193</v>
      </c>
      <c r="K119" s="164" t="s">
        <v>832</v>
      </c>
      <c r="L119" s="164" t="s">
        <v>831</v>
      </c>
      <c r="M119" s="164" t="s">
        <v>831</v>
      </c>
      <c r="N119" s="164" t="s">
        <v>4044</v>
      </c>
      <c r="O119" s="164" t="s">
        <v>193</v>
      </c>
      <c r="P119" s="164" t="s">
        <v>4045</v>
      </c>
      <c r="Q119" s="164" t="s">
        <v>4044</v>
      </c>
      <c r="R119" s="164" t="s">
        <v>4044</v>
      </c>
      <c r="S119" s="164" t="s">
        <v>176</v>
      </c>
      <c r="T119" s="164" t="s">
        <v>178</v>
      </c>
      <c r="U119" s="164" t="s">
        <v>208</v>
      </c>
      <c r="V119" s="164" t="s">
        <v>178</v>
      </c>
      <c r="W119" s="164" t="s">
        <v>227</v>
      </c>
      <c r="X119" s="164" t="s">
        <v>226</v>
      </c>
      <c r="Y119" s="164" t="s">
        <v>227</v>
      </c>
      <c r="Z119" s="164" t="s">
        <v>566</v>
      </c>
      <c r="AA119" s="164" t="s">
        <v>193</v>
      </c>
      <c r="AB119" s="164" t="s">
        <v>565</v>
      </c>
      <c r="AC119" s="164" t="s">
        <v>566</v>
      </c>
      <c r="AD119" s="164" t="s">
        <v>566</v>
      </c>
      <c r="AE119" s="164" t="s">
        <v>837</v>
      </c>
      <c r="AF119" s="164" t="s">
        <v>193</v>
      </c>
      <c r="AG119" s="164" t="s">
        <v>565</v>
      </c>
      <c r="AH119" s="164" t="s">
        <v>837</v>
      </c>
      <c r="AI119" s="164" t="s">
        <v>837</v>
      </c>
      <c r="AJ119" s="164" t="s">
        <v>543</v>
      </c>
      <c r="AK119" s="164" t="s">
        <v>495</v>
      </c>
      <c r="AL119" s="164" t="s">
        <v>109</v>
      </c>
      <c r="AM119" s="164" t="s">
        <v>193</v>
      </c>
      <c r="AN119" s="164" t="s">
        <v>109</v>
      </c>
      <c r="AO119" s="164" t="s">
        <v>193</v>
      </c>
      <c r="AP119" s="164" t="s">
        <v>496</v>
      </c>
      <c r="AQ119" s="166"/>
      <c r="AR119" s="166"/>
      <c r="AS119" s="164" t="s">
        <v>502</v>
      </c>
      <c r="AT119" s="164" t="s">
        <v>193</v>
      </c>
      <c r="AU119" s="164" t="s">
        <v>707</v>
      </c>
      <c r="AV119" s="164">
        <v>0</v>
      </c>
      <c r="AW119" s="164">
        <v>1</v>
      </c>
      <c r="AX119" s="164">
        <v>0</v>
      </c>
      <c r="AY119" s="164" t="s">
        <v>130</v>
      </c>
      <c r="AZ119" s="164" t="s">
        <v>772</v>
      </c>
      <c r="BA119" s="164" t="s">
        <v>112</v>
      </c>
      <c r="BB119" s="164">
        <v>1</v>
      </c>
      <c r="BC119" s="164">
        <v>0</v>
      </c>
      <c r="BD119" s="164">
        <v>0</v>
      </c>
      <c r="BE119" s="164">
        <v>0</v>
      </c>
      <c r="BF119" s="164">
        <v>0</v>
      </c>
      <c r="BG119" s="164">
        <v>0</v>
      </c>
      <c r="BH119" s="164">
        <v>0</v>
      </c>
      <c r="BI119" s="164">
        <v>0</v>
      </c>
      <c r="BJ119" s="164">
        <v>0</v>
      </c>
      <c r="BK119" s="164">
        <v>0</v>
      </c>
      <c r="BL119" s="164" t="s">
        <v>193</v>
      </c>
      <c r="BM119" s="164" t="s">
        <v>128</v>
      </c>
      <c r="BN119" s="164" t="s">
        <v>507</v>
      </c>
      <c r="BO119" s="164" t="s">
        <v>193</v>
      </c>
      <c r="BP119" s="164" t="s">
        <v>193</v>
      </c>
      <c r="BQ119" s="164" t="s">
        <v>193</v>
      </c>
      <c r="BR119" s="164" t="s">
        <v>193</v>
      </c>
      <c r="BS119" s="164" t="s">
        <v>193</v>
      </c>
      <c r="BT119" s="164" t="s">
        <v>193</v>
      </c>
      <c r="BU119" s="164" t="s">
        <v>193</v>
      </c>
      <c r="BV119" s="164" t="s">
        <v>193</v>
      </c>
      <c r="BW119" s="164" t="s">
        <v>193</v>
      </c>
      <c r="BX119" s="164" t="s">
        <v>193</v>
      </c>
      <c r="BY119" s="164" t="s">
        <v>193</v>
      </c>
      <c r="BZ119" s="164" t="s">
        <v>193</v>
      </c>
      <c r="CA119" s="164" t="s">
        <v>193</v>
      </c>
      <c r="CB119" s="164" t="s">
        <v>193</v>
      </c>
      <c r="CC119" s="164" t="s">
        <v>193</v>
      </c>
      <c r="CD119" s="164" t="s">
        <v>193</v>
      </c>
      <c r="CE119" s="164" t="s">
        <v>193</v>
      </c>
      <c r="CF119" s="164" t="s">
        <v>193</v>
      </c>
      <c r="CG119" s="164" t="s">
        <v>193</v>
      </c>
      <c r="CH119" s="164" t="s">
        <v>193</v>
      </c>
      <c r="CI119" s="164" t="s">
        <v>193</v>
      </c>
      <c r="CJ119" s="164" t="s">
        <v>193</v>
      </c>
      <c r="CK119" s="164" t="s">
        <v>193</v>
      </c>
      <c r="CL119" s="164" t="s">
        <v>193</v>
      </c>
      <c r="CM119" s="164" t="s">
        <v>193</v>
      </c>
      <c r="CN119" s="164" t="s">
        <v>193</v>
      </c>
      <c r="CO119" s="164" t="s">
        <v>193</v>
      </c>
      <c r="CP119" s="164" t="s">
        <v>193</v>
      </c>
      <c r="CQ119" s="164" t="s">
        <v>193</v>
      </c>
      <c r="CR119" s="164" t="s">
        <v>193</v>
      </c>
      <c r="CS119" s="164" t="s">
        <v>193</v>
      </c>
      <c r="CT119" s="164" t="s">
        <v>193</v>
      </c>
      <c r="CU119" s="164" t="s">
        <v>193</v>
      </c>
      <c r="CV119" s="164" t="s">
        <v>193</v>
      </c>
      <c r="CW119" s="164" t="s">
        <v>193</v>
      </c>
      <c r="CX119" s="164" t="s">
        <v>193</v>
      </c>
      <c r="CY119" s="164" t="s">
        <v>193</v>
      </c>
      <c r="CZ119" s="164" t="s">
        <v>193</v>
      </c>
      <c r="DA119" s="164" t="s">
        <v>193</v>
      </c>
      <c r="DB119" s="164" t="s">
        <v>193</v>
      </c>
      <c r="DC119" s="164" t="s">
        <v>193</v>
      </c>
      <c r="DD119" s="164" t="s">
        <v>193</v>
      </c>
      <c r="DE119" s="164" t="s">
        <v>193</v>
      </c>
      <c r="DF119" s="164" t="s">
        <v>193</v>
      </c>
      <c r="DG119" s="164" t="s">
        <v>193</v>
      </c>
      <c r="DH119" s="164" t="s">
        <v>193</v>
      </c>
      <c r="DI119" s="164" t="s">
        <v>193</v>
      </c>
      <c r="DJ119" s="164" t="s">
        <v>193</v>
      </c>
      <c r="DK119" s="164" t="s">
        <v>193</v>
      </c>
      <c r="DL119" s="164" t="s">
        <v>193</v>
      </c>
      <c r="DM119" s="164" t="s">
        <v>193</v>
      </c>
      <c r="DN119" s="164" t="s">
        <v>193</v>
      </c>
      <c r="DO119" s="164" t="s">
        <v>193</v>
      </c>
      <c r="DP119" s="164" t="s">
        <v>193</v>
      </c>
      <c r="DQ119" s="164" t="s">
        <v>193</v>
      </c>
      <c r="DR119" s="164" t="s">
        <v>193</v>
      </c>
      <c r="DS119" s="164" t="s">
        <v>193</v>
      </c>
      <c r="DT119" s="164" t="s">
        <v>193</v>
      </c>
      <c r="DU119" s="164" t="s">
        <v>193</v>
      </c>
      <c r="DV119" s="164" t="s">
        <v>193</v>
      </c>
      <c r="DW119" s="164" t="s">
        <v>193</v>
      </c>
      <c r="DX119" s="164" t="s">
        <v>193</v>
      </c>
      <c r="DY119" s="164" t="s">
        <v>193</v>
      </c>
      <c r="DZ119" s="164" t="s">
        <v>193</v>
      </c>
      <c r="EA119" s="164" t="s">
        <v>193</v>
      </c>
      <c r="EB119" s="164" t="s">
        <v>193</v>
      </c>
      <c r="EC119" s="164" t="s">
        <v>193</v>
      </c>
      <c r="ED119" s="164" t="s">
        <v>193</v>
      </c>
      <c r="EE119" s="164" t="s">
        <v>193</v>
      </c>
      <c r="EF119" s="164" t="s">
        <v>193</v>
      </c>
      <c r="EG119" s="164" t="s">
        <v>193</v>
      </c>
      <c r="EH119" s="164" t="s">
        <v>193</v>
      </c>
      <c r="EI119" s="164" t="s">
        <v>193</v>
      </c>
      <c r="EJ119" s="164" t="s">
        <v>4064</v>
      </c>
      <c r="EK119" s="164">
        <v>1</v>
      </c>
      <c r="EL119" s="164">
        <v>1</v>
      </c>
      <c r="EM119" s="164">
        <v>1</v>
      </c>
      <c r="EN119" s="164">
        <v>1</v>
      </c>
      <c r="EO119" s="164">
        <v>0</v>
      </c>
      <c r="EP119" s="164">
        <v>0</v>
      </c>
      <c r="EQ119" s="164">
        <v>0</v>
      </c>
      <c r="ER119" s="164">
        <v>1</v>
      </c>
      <c r="ES119" s="164">
        <v>0</v>
      </c>
      <c r="ET119" s="164" t="s">
        <v>109</v>
      </c>
      <c r="EU119" s="164">
        <v>30</v>
      </c>
      <c r="EV119" s="164">
        <v>50</v>
      </c>
      <c r="EW119" s="164" t="s">
        <v>193</v>
      </c>
      <c r="EX119" s="164" t="s">
        <v>193</v>
      </c>
      <c r="EY119" s="164" t="s">
        <v>193</v>
      </c>
      <c r="EZ119" s="164">
        <v>30</v>
      </c>
      <c r="FA119" s="164" t="s">
        <v>132</v>
      </c>
      <c r="FB119" s="164">
        <v>25</v>
      </c>
      <c r="FC119" s="164" t="s">
        <v>132</v>
      </c>
      <c r="FD119" s="164">
        <v>50</v>
      </c>
      <c r="FE119" s="164" t="s">
        <v>132</v>
      </c>
      <c r="FF119" s="164" t="s">
        <v>193</v>
      </c>
      <c r="FG119" s="164" t="s">
        <v>193</v>
      </c>
      <c r="FH119" s="164" t="s">
        <v>193</v>
      </c>
      <c r="FI119" s="164" t="s">
        <v>193</v>
      </c>
      <c r="FJ119" s="164" t="s">
        <v>193</v>
      </c>
      <c r="FK119" s="164" t="s">
        <v>193</v>
      </c>
      <c r="FL119" s="164" t="s">
        <v>193</v>
      </c>
      <c r="FM119" s="164" t="s">
        <v>193</v>
      </c>
      <c r="FN119" s="164" t="s">
        <v>193</v>
      </c>
      <c r="FO119" s="164" t="s">
        <v>193</v>
      </c>
      <c r="FP119" s="164" t="s">
        <v>193</v>
      </c>
      <c r="FQ119" s="164" t="s">
        <v>109</v>
      </c>
      <c r="FR119" s="164">
        <v>35</v>
      </c>
      <c r="FS119" s="164" t="s">
        <v>193</v>
      </c>
      <c r="FT119" s="164" t="s">
        <v>193</v>
      </c>
      <c r="FU119" s="164">
        <v>35</v>
      </c>
      <c r="FV119" s="164" t="s">
        <v>132</v>
      </c>
      <c r="FW119" s="164" t="s">
        <v>109</v>
      </c>
      <c r="FX119" s="164">
        <v>125</v>
      </c>
      <c r="FY119" s="164" t="s">
        <v>193</v>
      </c>
      <c r="FZ119" s="164" t="s">
        <v>193</v>
      </c>
      <c r="GA119" s="164">
        <v>125</v>
      </c>
      <c r="GB119" s="164" t="s">
        <v>109</v>
      </c>
      <c r="GC119" s="164" t="s">
        <v>193</v>
      </c>
      <c r="GD119" s="164" t="s">
        <v>193</v>
      </c>
      <c r="GE119" s="164" t="s">
        <v>193</v>
      </c>
      <c r="GF119" s="164" t="s">
        <v>193</v>
      </c>
      <c r="GG119" s="164" t="s">
        <v>193</v>
      </c>
      <c r="GH119" s="164" t="s">
        <v>193</v>
      </c>
      <c r="GI119" s="164" t="s">
        <v>193</v>
      </c>
      <c r="GJ119" s="164" t="s">
        <v>193</v>
      </c>
      <c r="GK119" s="164" t="s">
        <v>193</v>
      </c>
      <c r="GL119" s="164" t="s">
        <v>193</v>
      </c>
      <c r="GM119" s="164" t="s">
        <v>193</v>
      </c>
      <c r="GN119" s="164" t="s">
        <v>193</v>
      </c>
      <c r="GO119" s="164" t="s">
        <v>193</v>
      </c>
      <c r="GP119" s="164" t="s">
        <v>193</v>
      </c>
      <c r="GQ119" s="164" t="s">
        <v>193</v>
      </c>
      <c r="GR119" s="164" t="s">
        <v>193</v>
      </c>
      <c r="GS119" s="164" t="s">
        <v>193</v>
      </c>
      <c r="GT119" s="164" t="s">
        <v>193</v>
      </c>
      <c r="GU119" s="164" t="s">
        <v>193</v>
      </c>
      <c r="GV119" s="164" t="s">
        <v>114</v>
      </c>
      <c r="GW119" s="164" t="s">
        <v>193</v>
      </c>
      <c r="GX119" s="164" t="s">
        <v>193</v>
      </c>
      <c r="GY119" s="164" t="s">
        <v>193</v>
      </c>
      <c r="GZ119" s="164" t="s">
        <v>193</v>
      </c>
      <c r="HA119" s="164" t="s">
        <v>193</v>
      </c>
      <c r="HB119" s="164" t="s">
        <v>193</v>
      </c>
      <c r="HC119" s="164" t="s">
        <v>193</v>
      </c>
      <c r="HD119" s="164" t="s">
        <v>193</v>
      </c>
      <c r="HE119" s="164" t="s">
        <v>193</v>
      </c>
      <c r="HF119" s="164" t="s">
        <v>193</v>
      </c>
      <c r="HG119" s="164" t="s">
        <v>193</v>
      </c>
      <c r="HH119" s="164" t="s">
        <v>193</v>
      </c>
      <c r="HI119" s="164" t="s">
        <v>193</v>
      </c>
      <c r="HJ119" s="164" t="s">
        <v>193</v>
      </c>
      <c r="HK119" s="164" t="s">
        <v>193</v>
      </c>
      <c r="HL119" s="164" t="s">
        <v>193</v>
      </c>
      <c r="HM119" s="164" t="s">
        <v>193</v>
      </c>
      <c r="HN119" s="164" t="s">
        <v>193</v>
      </c>
      <c r="HO119" s="164" t="s">
        <v>193</v>
      </c>
      <c r="HP119" s="164" t="s">
        <v>193</v>
      </c>
      <c r="HQ119" s="164" t="s">
        <v>193</v>
      </c>
      <c r="HR119" s="164" t="s">
        <v>193</v>
      </c>
      <c r="HS119" s="164" t="s">
        <v>193</v>
      </c>
      <c r="HT119" s="164" t="s">
        <v>193</v>
      </c>
      <c r="HU119" s="164" t="s">
        <v>193</v>
      </c>
      <c r="HV119" s="164" t="s">
        <v>114</v>
      </c>
      <c r="HW119" s="164" t="s">
        <v>114</v>
      </c>
      <c r="HX119" s="164" t="s">
        <v>109</v>
      </c>
      <c r="HY119" s="164" t="s">
        <v>176</v>
      </c>
      <c r="HZ119" s="164" t="s">
        <v>797</v>
      </c>
      <c r="IA119" s="164" t="s">
        <v>1846</v>
      </c>
      <c r="IB119" s="164" t="s">
        <v>793</v>
      </c>
      <c r="IC119" s="164" t="s">
        <v>193</v>
      </c>
      <c r="ID119" s="164" t="s">
        <v>193</v>
      </c>
      <c r="IE119" s="164" t="s">
        <v>193</v>
      </c>
      <c r="IF119" s="164" t="s">
        <v>193</v>
      </c>
      <c r="IG119" s="164" t="s">
        <v>193</v>
      </c>
      <c r="IH119" s="164" t="s">
        <v>193</v>
      </c>
      <c r="II119" s="164" t="s">
        <v>193</v>
      </c>
      <c r="IJ119" s="164" t="s">
        <v>193</v>
      </c>
      <c r="IK119" s="164" t="s">
        <v>193</v>
      </c>
      <c r="IL119" s="164" t="s">
        <v>193</v>
      </c>
      <c r="IM119" s="164" t="s">
        <v>193</v>
      </c>
      <c r="IN119" s="164" t="s">
        <v>193</v>
      </c>
      <c r="IO119" s="164" t="s">
        <v>193</v>
      </c>
      <c r="IP119" s="164" t="s">
        <v>193</v>
      </c>
      <c r="IQ119" s="164" t="s">
        <v>193</v>
      </c>
      <c r="IR119" s="164" t="s">
        <v>193</v>
      </c>
      <c r="IS119" s="164" t="s">
        <v>193</v>
      </c>
      <c r="IT119" s="164" t="s">
        <v>193</v>
      </c>
      <c r="IU119" s="164" t="s">
        <v>193</v>
      </c>
      <c r="IV119" s="164" t="s">
        <v>193</v>
      </c>
      <c r="IW119" s="164" t="s">
        <v>193</v>
      </c>
      <c r="IX119" s="164" t="s">
        <v>193</v>
      </c>
      <c r="IY119" s="164" t="s">
        <v>193</v>
      </c>
      <c r="IZ119" s="164" t="s">
        <v>193</v>
      </c>
      <c r="JA119" s="164" t="s">
        <v>193</v>
      </c>
      <c r="JB119" s="164" t="s">
        <v>193</v>
      </c>
      <c r="JC119" s="164" t="s">
        <v>193</v>
      </c>
      <c r="JD119" s="164" t="s">
        <v>193</v>
      </c>
      <c r="JE119" s="164" t="s">
        <v>193</v>
      </c>
      <c r="JF119" s="164" t="s">
        <v>193</v>
      </c>
      <c r="JG119" s="164" t="s">
        <v>193</v>
      </c>
      <c r="JH119" s="164" t="s">
        <v>193</v>
      </c>
      <c r="JI119" s="164" t="s">
        <v>193</v>
      </c>
      <c r="JJ119" s="164" t="s">
        <v>193</v>
      </c>
      <c r="JK119" s="164" t="s">
        <v>193</v>
      </c>
      <c r="JL119" s="164" t="s">
        <v>193</v>
      </c>
      <c r="JM119" s="164" t="s">
        <v>193</v>
      </c>
      <c r="JN119" s="164" t="s">
        <v>193</v>
      </c>
      <c r="JO119" s="164" t="s">
        <v>193</v>
      </c>
      <c r="JP119" s="164" t="s">
        <v>193</v>
      </c>
      <c r="JQ119" s="164" t="s">
        <v>193</v>
      </c>
      <c r="JR119" s="166"/>
      <c r="JS119" s="166"/>
      <c r="JT119" s="166"/>
      <c r="JU119" s="166"/>
      <c r="JV119" s="166"/>
      <c r="JW119" s="164" t="s">
        <v>193</v>
      </c>
      <c r="JX119" s="164" t="s">
        <v>193</v>
      </c>
      <c r="JY119" s="164">
        <v>188368295</v>
      </c>
      <c r="JZ119" s="164" t="s">
        <v>4065</v>
      </c>
      <c r="KA119" s="164" t="s">
        <v>4066</v>
      </c>
      <c r="KB119" s="164" t="s">
        <v>193</v>
      </c>
      <c r="KC119" s="164" t="s">
        <v>705</v>
      </c>
      <c r="KD119" s="164" t="s">
        <v>706</v>
      </c>
      <c r="KE119" s="164" t="s">
        <v>621</v>
      </c>
      <c r="KF119" s="164" t="s">
        <v>193</v>
      </c>
      <c r="KG119" s="164">
        <v>119</v>
      </c>
    </row>
    <row r="120" spans="1:293" x14ac:dyDescent="0.25">
      <c r="A120" s="164" t="s">
        <v>4067</v>
      </c>
      <c r="B120" s="164" t="s">
        <v>4068</v>
      </c>
      <c r="C120" s="164" t="s">
        <v>4024</v>
      </c>
      <c r="D120" s="164" t="s">
        <v>193</v>
      </c>
      <c r="E120" s="166"/>
      <c r="F120" s="164" t="s">
        <v>193</v>
      </c>
      <c r="G120" s="164" t="s">
        <v>193</v>
      </c>
      <c r="H120" s="164" t="s">
        <v>4024</v>
      </c>
      <c r="I120" s="164" t="s">
        <v>161</v>
      </c>
      <c r="J120" s="164" t="s">
        <v>193</v>
      </c>
      <c r="K120" s="164" t="s">
        <v>162</v>
      </c>
      <c r="L120" s="164" t="s">
        <v>161</v>
      </c>
      <c r="M120" s="164" t="s">
        <v>161</v>
      </c>
      <c r="N120" s="164" t="s">
        <v>163</v>
      </c>
      <c r="O120" s="164" t="s">
        <v>193</v>
      </c>
      <c r="P120" s="164" t="s">
        <v>198</v>
      </c>
      <c r="Q120" s="164" t="s">
        <v>163</v>
      </c>
      <c r="R120" s="164" t="s">
        <v>163</v>
      </c>
      <c r="S120" s="164" t="s">
        <v>164</v>
      </c>
      <c r="T120" s="164" t="s">
        <v>165</v>
      </c>
      <c r="U120" s="164" t="s">
        <v>166</v>
      </c>
      <c r="V120" s="164" t="s">
        <v>165</v>
      </c>
      <c r="W120" s="164" t="s">
        <v>228</v>
      </c>
      <c r="X120" s="164" t="s">
        <v>229</v>
      </c>
      <c r="Y120" s="164" t="s">
        <v>228</v>
      </c>
      <c r="Z120" s="164" t="s">
        <v>165</v>
      </c>
      <c r="AA120" s="164" t="s">
        <v>193</v>
      </c>
      <c r="AB120" s="164" t="s">
        <v>570</v>
      </c>
      <c r="AC120" s="164" t="s">
        <v>165</v>
      </c>
      <c r="AD120" s="164" t="s">
        <v>165</v>
      </c>
      <c r="AE120" s="164" t="s">
        <v>167</v>
      </c>
      <c r="AF120" s="164" t="s">
        <v>193</v>
      </c>
      <c r="AG120" s="164" t="s">
        <v>165</v>
      </c>
      <c r="AH120" s="164" t="s">
        <v>167</v>
      </c>
      <c r="AI120" s="164" t="s">
        <v>167</v>
      </c>
      <c r="AJ120" s="164" t="s">
        <v>543</v>
      </c>
      <c r="AK120" s="164" t="s">
        <v>495</v>
      </c>
      <c r="AL120" s="164" t="s">
        <v>109</v>
      </c>
      <c r="AM120" s="164" t="s">
        <v>193</v>
      </c>
      <c r="AN120" s="164" t="s">
        <v>109</v>
      </c>
      <c r="AO120" s="164" t="s">
        <v>193</v>
      </c>
      <c r="AP120" s="164" t="s">
        <v>496</v>
      </c>
      <c r="AQ120" s="166"/>
      <c r="AR120" s="166"/>
      <c r="AS120" s="164" t="s">
        <v>502</v>
      </c>
      <c r="AT120" s="164" t="s">
        <v>193</v>
      </c>
      <c r="AU120" s="164" t="s">
        <v>111</v>
      </c>
      <c r="AV120" s="164">
        <v>1</v>
      </c>
      <c r="AW120" s="164">
        <v>0</v>
      </c>
      <c r="AX120" s="164">
        <v>0</v>
      </c>
      <c r="AY120" s="164" t="s">
        <v>110</v>
      </c>
      <c r="AZ120" s="164" t="s">
        <v>503</v>
      </c>
      <c r="BA120" s="164" t="s">
        <v>112</v>
      </c>
      <c r="BB120" s="164">
        <v>1</v>
      </c>
      <c r="BC120" s="164">
        <v>0</v>
      </c>
      <c r="BD120" s="164">
        <v>0</v>
      </c>
      <c r="BE120" s="164">
        <v>0</v>
      </c>
      <c r="BF120" s="164">
        <v>0</v>
      </c>
      <c r="BG120" s="164">
        <v>0</v>
      </c>
      <c r="BH120" s="164">
        <v>0</v>
      </c>
      <c r="BI120" s="164">
        <v>0</v>
      </c>
      <c r="BJ120" s="164">
        <v>0</v>
      </c>
      <c r="BK120" s="164">
        <v>0</v>
      </c>
      <c r="BL120" s="164" t="s">
        <v>193</v>
      </c>
      <c r="BM120" s="164" t="s">
        <v>113</v>
      </c>
      <c r="BN120" s="164" t="s">
        <v>507</v>
      </c>
      <c r="BO120" s="164" t="s">
        <v>505</v>
      </c>
      <c r="BP120" s="164">
        <v>1</v>
      </c>
      <c r="BQ120" s="164">
        <v>1</v>
      </c>
      <c r="BR120" s="164">
        <v>1</v>
      </c>
      <c r="BS120" s="164">
        <v>1</v>
      </c>
      <c r="BT120" s="164">
        <v>1</v>
      </c>
      <c r="BU120" s="164">
        <v>1</v>
      </c>
      <c r="BV120" s="164">
        <v>1</v>
      </c>
      <c r="BW120" s="164">
        <v>0</v>
      </c>
      <c r="BX120" s="164" t="s">
        <v>504</v>
      </c>
      <c r="BY120" s="164">
        <v>245</v>
      </c>
      <c r="BZ120" s="164">
        <v>122.5</v>
      </c>
      <c r="CA120" s="164" t="s">
        <v>109</v>
      </c>
      <c r="CB120" s="164">
        <v>350</v>
      </c>
      <c r="CC120" s="164">
        <v>134.61538461538399</v>
      </c>
      <c r="CD120" s="164" t="s">
        <v>109</v>
      </c>
      <c r="CE120" s="164">
        <v>245</v>
      </c>
      <c r="CF120" s="164">
        <v>106.521739130434</v>
      </c>
      <c r="CG120" s="164" t="s">
        <v>109</v>
      </c>
      <c r="CH120" s="164">
        <v>280</v>
      </c>
      <c r="CI120" s="164">
        <v>96.551724137931004</v>
      </c>
      <c r="CJ120" s="164" t="s">
        <v>109</v>
      </c>
      <c r="CK120" s="164">
        <v>700</v>
      </c>
      <c r="CL120" s="164">
        <v>291.666666666666</v>
      </c>
      <c r="CM120" s="164" t="s">
        <v>114</v>
      </c>
      <c r="CN120" s="164">
        <v>1050</v>
      </c>
      <c r="CO120" s="164">
        <v>437.5</v>
      </c>
      <c r="CP120" s="164" t="s">
        <v>114</v>
      </c>
      <c r="CQ120" s="164" t="s">
        <v>632</v>
      </c>
      <c r="CR120" s="164" t="s">
        <v>109</v>
      </c>
      <c r="CS120" s="164">
        <v>500</v>
      </c>
      <c r="CT120" s="164" t="s">
        <v>193</v>
      </c>
      <c r="CU120" s="164" t="s">
        <v>193</v>
      </c>
      <c r="CV120" s="164" t="s">
        <v>193</v>
      </c>
      <c r="CW120" s="164" t="s">
        <v>193</v>
      </c>
      <c r="CX120" s="164" t="s">
        <v>193</v>
      </c>
      <c r="CY120" s="164" t="s">
        <v>193</v>
      </c>
      <c r="CZ120" s="164" t="s">
        <v>156</v>
      </c>
      <c r="DA120" s="164">
        <v>500</v>
      </c>
      <c r="DB120" s="164" t="s">
        <v>114</v>
      </c>
      <c r="DC120" s="164" t="s">
        <v>114</v>
      </c>
      <c r="DD120" s="164" t="s">
        <v>193</v>
      </c>
      <c r="DE120" s="164" t="s">
        <v>193</v>
      </c>
      <c r="DF120" s="164" t="s">
        <v>193</v>
      </c>
      <c r="DG120" s="164" t="s">
        <v>193</v>
      </c>
      <c r="DH120" s="164" t="s">
        <v>193</v>
      </c>
      <c r="DI120" s="164" t="s">
        <v>193</v>
      </c>
      <c r="DJ120" s="164" t="s">
        <v>193</v>
      </c>
      <c r="DK120" s="164" t="s">
        <v>193</v>
      </c>
      <c r="DL120" s="164" t="s">
        <v>193</v>
      </c>
      <c r="DM120" s="164" t="s">
        <v>193</v>
      </c>
      <c r="DN120" s="164" t="s">
        <v>193</v>
      </c>
      <c r="DO120" s="164" t="s">
        <v>193</v>
      </c>
      <c r="DP120" s="164" t="s">
        <v>193</v>
      </c>
      <c r="DQ120" s="164" t="s">
        <v>193</v>
      </c>
      <c r="DR120" s="164" t="s">
        <v>193</v>
      </c>
      <c r="DS120" s="164" t="s">
        <v>193</v>
      </c>
      <c r="DT120" s="164" t="s">
        <v>193</v>
      </c>
      <c r="DU120" s="164" t="s">
        <v>193</v>
      </c>
      <c r="DV120" s="164" t="s">
        <v>193</v>
      </c>
      <c r="DW120" s="164" t="s">
        <v>193</v>
      </c>
      <c r="DX120" s="164" t="s">
        <v>193</v>
      </c>
      <c r="DY120" s="164" t="s">
        <v>193</v>
      </c>
      <c r="DZ120" s="164" t="s">
        <v>193</v>
      </c>
      <c r="EA120" s="164" t="s">
        <v>193</v>
      </c>
      <c r="EB120" s="164" t="s">
        <v>193</v>
      </c>
      <c r="EC120" s="164" t="s">
        <v>114</v>
      </c>
      <c r="ED120" s="164" t="s">
        <v>114</v>
      </c>
      <c r="EE120" s="164" t="s">
        <v>109</v>
      </c>
      <c r="EF120" s="164" t="s">
        <v>164</v>
      </c>
      <c r="EG120" s="164" t="s">
        <v>797</v>
      </c>
      <c r="EH120" s="164" t="s">
        <v>168</v>
      </c>
      <c r="EI120" s="164" t="s">
        <v>793</v>
      </c>
      <c r="EJ120" s="164" t="s">
        <v>193</v>
      </c>
      <c r="EK120" s="164" t="s">
        <v>193</v>
      </c>
      <c r="EL120" s="164" t="s">
        <v>193</v>
      </c>
      <c r="EM120" s="164" t="s">
        <v>193</v>
      </c>
      <c r="EN120" s="164" t="s">
        <v>193</v>
      </c>
      <c r="EO120" s="164" t="s">
        <v>193</v>
      </c>
      <c r="EP120" s="164" t="s">
        <v>193</v>
      </c>
      <c r="EQ120" s="164" t="s">
        <v>193</v>
      </c>
      <c r="ER120" s="164" t="s">
        <v>193</v>
      </c>
      <c r="ES120" s="164" t="s">
        <v>193</v>
      </c>
      <c r="ET120" s="164" t="s">
        <v>193</v>
      </c>
      <c r="EU120" s="164" t="s">
        <v>193</v>
      </c>
      <c r="EV120" s="164" t="s">
        <v>193</v>
      </c>
      <c r="EW120" s="164" t="s">
        <v>193</v>
      </c>
      <c r="EX120" s="164" t="s">
        <v>193</v>
      </c>
      <c r="EY120" s="164" t="s">
        <v>193</v>
      </c>
      <c r="EZ120" s="164" t="s">
        <v>193</v>
      </c>
      <c r="FA120" s="164" t="s">
        <v>193</v>
      </c>
      <c r="FB120" s="164" t="s">
        <v>193</v>
      </c>
      <c r="FC120" s="164" t="s">
        <v>193</v>
      </c>
      <c r="FD120" s="164" t="s">
        <v>193</v>
      </c>
      <c r="FE120" s="164" t="s">
        <v>193</v>
      </c>
      <c r="FF120" s="164" t="s">
        <v>193</v>
      </c>
      <c r="FG120" s="164" t="s">
        <v>193</v>
      </c>
      <c r="FH120" s="164" t="s">
        <v>193</v>
      </c>
      <c r="FI120" s="164" t="s">
        <v>193</v>
      </c>
      <c r="FJ120" s="164" t="s">
        <v>193</v>
      </c>
      <c r="FK120" s="164" t="s">
        <v>193</v>
      </c>
      <c r="FL120" s="164" t="s">
        <v>193</v>
      </c>
      <c r="FM120" s="164" t="s">
        <v>193</v>
      </c>
      <c r="FN120" s="164" t="s">
        <v>193</v>
      </c>
      <c r="FO120" s="164" t="s">
        <v>193</v>
      </c>
      <c r="FP120" s="164" t="s">
        <v>193</v>
      </c>
      <c r="FQ120" s="164" t="s">
        <v>193</v>
      </c>
      <c r="FR120" s="164" t="s">
        <v>193</v>
      </c>
      <c r="FS120" s="164" t="s">
        <v>193</v>
      </c>
      <c r="FT120" s="164" t="s">
        <v>193</v>
      </c>
      <c r="FU120" s="164" t="s">
        <v>193</v>
      </c>
      <c r="FV120" s="164" t="s">
        <v>193</v>
      </c>
      <c r="FW120" s="164" t="s">
        <v>193</v>
      </c>
      <c r="FX120" s="164" t="s">
        <v>193</v>
      </c>
      <c r="FY120" s="164" t="s">
        <v>193</v>
      </c>
      <c r="FZ120" s="164" t="s">
        <v>193</v>
      </c>
      <c r="GA120" s="164" t="s">
        <v>193</v>
      </c>
      <c r="GB120" s="164" t="s">
        <v>193</v>
      </c>
      <c r="GC120" s="164" t="s">
        <v>193</v>
      </c>
      <c r="GD120" s="164" t="s">
        <v>193</v>
      </c>
      <c r="GE120" s="164" t="s">
        <v>193</v>
      </c>
      <c r="GF120" s="164" t="s">
        <v>193</v>
      </c>
      <c r="GG120" s="164" t="s">
        <v>193</v>
      </c>
      <c r="GH120" s="164" t="s">
        <v>193</v>
      </c>
      <c r="GI120" s="164" t="s">
        <v>193</v>
      </c>
      <c r="GJ120" s="164" t="s">
        <v>193</v>
      </c>
      <c r="GK120" s="164" t="s">
        <v>193</v>
      </c>
      <c r="GL120" s="164" t="s">
        <v>193</v>
      </c>
      <c r="GM120" s="164" t="s">
        <v>193</v>
      </c>
      <c r="GN120" s="164" t="s">
        <v>193</v>
      </c>
      <c r="GO120" s="164" t="s">
        <v>193</v>
      </c>
      <c r="GP120" s="164" t="s">
        <v>193</v>
      </c>
      <c r="GQ120" s="164" t="s">
        <v>193</v>
      </c>
      <c r="GR120" s="164" t="s">
        <v>193</v>
      </c>
      <c r="GS120" s="164" t="s">
        <v>193</v>
      </c>
      <c r="GT120" s="164" t="s">
        <v>193</v>
      </c>
      <c r="GU120" s="164" t="s">
        <v>193</v>
      </c>
      <c r="GV120" s="164" t="s">
        <v>193</v>
      </c>
      <c r="GW120" s="164" t="s">
        <v>193</v>
      </c>
      <c r="GX120" s="164" t="s">
        <v>193</v>
      </c>
      <c r="GY120" s="164" t="s">
        <v>193</v>
      </c>
      <c r="GZ120" s="164" t="s">
        <v>193</v>
      </c>
      <c r="HA120" s="164" t="s">
        <v>193</v>
      </c>
      <c r="HB120" s="164" t="s">
        <v>193</v>
      </c>
      <c r="HC120" s="164" t="s">
        <v>193</v>
      </c>
      <c r="HD120" s="164" t="s">
        <v>193</v>
      </c>
      <c r="HE120" s="164" t="s">
        <v>193</v>
      </c>
      <c r="HF120" s="164" t="s">
        <v>193</v>
      </c>
      <c r="HG120" s="164" t="s">
        <v>193</v>
      </c>
      <c r="HH120" s="164" t="s">
        <v>193</v>
      </c>
      <c r="HI120" s="164" t="s">
        <v>193</v>
      </c>
      <c r="HJ120" s="164" t="s">
        <v>193</v>
      </c>
      <c r="HK120" s="164" t="s">
        <v>193</v>
      </c>
      <c r="HL120" s="164" t="s">
        <v>193</v>
      </c>
      <c r="HM120" s="164" t="s">
        <v>193</v>
      </c>
      <c r="HN120" s="164" t="s">
        <v>193</v>
      </c>
      <c r="HO120" s="164" t="s">
        <v>193</v>
      </c>
      <c r="HP120" s="164" t="s">
        <v>193</v>
      </c>
      <c r="HQ120" s="164" t="s">
        <v>193</v>
      </c>
      <c r="HR120" s="164" t="s">
        <v>193</v>
      </c>
      <c r="HS120" s="164" t="s">
        <v>193</v>
      </c>
      <c r="HT120" s="164" t="s">
        <v>193</v>
      </c>
      <c r="HU120" s="164" t="s">
        <v>193</v>
      </c>
      <c r="HV120" s="164" t="s">
        <v>193</v>
      </c>
      <c r="HW120" s="164" t="s">
        <v>193</v>
      </c>
      <c r="HX120" s="164" t="s">
        <v>193</v>
      </c>
      <c r="HY120" s="164" t="s">
        <v>193</v>
      </c>
      <c r="HZ120" s="164" t="s">
        <v>193</v>
      </c>
      <c r="IA120" s="164" t="s">
        <v>193</v>
      </c>
      <c r="IB120" s="164" t="s">
        <v>193</v>
      </c>
      <c r="IC120" s="164" t="s">
        <v>193</v>
      </c>
      <c r="ID120" s="164" t="s">
        <v>193</v>
      </c>
      <c r="IE120" s="164" t="s">
        <v>193</v>
      </c>
      <c r="IF120" s="164" t="s">
        <v>193</v>
      </c>
      <c r="IG120" s="164" t="s">
        <v>193</v>
      </c>
      <c r="IH120" s="164" t="s">
        <v>193</v>
      </c>
      <c r="II120" s="164" t="s">
        <v>193</v>
      </c>
      <c r="IJ120" s="164" t="s">
        <v>193</v>
      </c>
      <c r="IK120" s="164" t="s">
        <v>193</v>
      </c>
      <c r="IL120" s="164" t="s">
        <v>193</v>
      </c>
      <c r="IM120" s="164" t="s">
        <v>193</v>
      </c>
      <c r="IN120" s="164" t="s">
        <v>193</v>
      </c>
      <c r="IO120" s="164" t="s">
        <v>193</v>
      </c>
      <c r="IP120" s="164" t="s">
        <v>193</v>
      </c>
      <c r="IQ120" s="164" t="s">
        <v>193</v>
      </c>
      <c r="IR120" s="164" t="s">
        <v>193</v>
      </c>
      <c r="IS120" s="164" t="s">
        <v>193</v>
      </c>
      <c r="IT120" s="164" t="s">
        <v>193</v>
      </c>
      <c r="IU120" s="164" t="s">
        <v>193</v>
      </c>
      <c r="IV120" s="164" t="s">
        <v>193</v>
      </c>
      <c r="IW120" s="164" t="s">
        <v>193</v>
      </c>
      <c r="IX120" s="164" t="s">
        <v>193</v>
      </c>
      <c r="IY120" s="164" t="s">
        <v>193</v>
      </c>
      <c r="IZ120" s="164" t="s">
        <v>193</v>
      </c>
      <c r="JA120" s="164" t="s">
        <v>193</v>
      </c>
      <c r="JB120" s="164" t="s">
        <v>193</v>
      </c>
      <c r="JC120" s="164" t="s">
        <v>193</v>
      </c>
      <c r="JD120" s="164" t="s">
        <v>193</v>
      </c>
      <c r="JE120" s="164" t="s">
        <v>193</v>
      </c>
      <c r="JF120" s="164" t="s">
        <v>193</v>
      </c>
      <c r="JG120" s="164" t="s">
        <v>193</v>
      </c>
      <c r="JH120" s="164" t="s">
        <v>193</v>
      </c>
      <c r="JI120" s="164" t="s">
        <v>193</v>
      </c>
      <c r="JJ120" s="164" t="s">
        <v>193</v>
      </c>
      <c r="JK120" s="164" t="s">
        <v>193</v>
      </c>
      <c r="JL120" s="164" t="s">
        <v>193</v>
      </c>
      <c r="JM120" s="164" t="s">
        <v>193</v>
      </c>
      <c r="JN120" s="164" t="s">
        <v>193</v>
      </c>
      <c r="JO120" s="164" t="s">
        <v>193</v>
      </c>
      <c r="JP120" s="164" t="s">
        <v>193</v>
      </c>
      <c r="JQ120" s="164" t="s">
        <v>193</v>
      </c>
      <c r="JR120" s="166"/>
      <c r="JS120" s="166"/>
      <c r="JT120" s="166"/>
      <c r="JU120" s="166"/>
      <c r="JV120" s="166"/>
      <c r="JW120" s="164" t="s">
        <v>830</v>
      </c>
      <c r="JX120" s="164" t="s">
        <v>193</v>
      </c>
      <c r="JY120" s="164">
        <v>188368900</v>
      </c>
      <c r="JZ120" s="164" t="s">
        <v>4069</v>
      </c>
      <c r="KA120" s="164" t="s">
        <v>4070</v>
      </c>
      <c r="KB120" s="164" t="s">
        <v>193</v>
      </c>
      <c r="KC120" s="164" t="s">
        <v>705</v>
      </c>
      <c r="KD120" s="164" t="s">
        <v>706</v>
      </c>
      <c r="KE120" s="164" t="s">
        <v>621</v>
      </c>
      <c r="KF120" s="164" t="s">
        <v>193</v>
      </c>
      <c r="KG120" s="164">
        <v>120</v>
      </c>
    </row>
    <row r="121" spans="1:293" x14ac:dyDescent="0.25">
      <c r="A121" s="164" t="s">
        <v>4071</v>
      </c>
      <c r="B121" s="164" t="s">
        <v>4072</v>
      </c>
      <c r="C121" s="164" t="s">
        <v>4024</v>
      </c>
      <c r="D121" s="164" t="s">
        <v>193</v>
      </c>
      <c r="E121" s="166"/>
      <c r="F121" s="164" t="s">
        <v>193</v>
      </c>
      <c r="G121" s="164" t="s">
        <v>193</v>
      </c>
      <c r="H121" s="164" t="s">
        <v>4024</v>
      </c>
      <c r="I121" s="164" t="s">
        <v>161</v>
      </c>
      <c r="J121" s="164" t="s">
        <v>193</v>
      </c>
      <c r="K121" s="164" t="s">
        <v>162</v>
      </c>
      <c r="L121" s="164" t="s">
        <v>161</v>
      </c>
      <c r="M121" s="164" t="s">
        <v>161</v>
      </c>
      <c r="N121" s="164" t="s">
        <v>163</v>
      </c>
      <c r="O121" s="164" t="s">
        <v>193</v>
      </c>
      <c r="P121" s="164" t="s">
        <v>198</v>
      </c>
      <c r="Q121" s="164" t="s">
        <v>163</v>
      </c>
      <c r="R121" s="164" t="s">
        <v>163</v>
      </c>
      <c r="S121" s="164" t="s">
        <v>164</v>
      </c>
      <c r="T121" s="164" t="s">
        <v>165</v>
      </c>
      <c r="U121" s="164" t="s">
        <v>166</v>
      </c>
      <c r="V121" s="164" t="s">
        <v>165</v>
      </c>
      <c r="W121" s="164" t="s">
        <v>228</v>
      </c>
      <c r="X121" s="164" t="s">
        <v>229</v>
      </c>
      <c r="Y121" s="164" t="s">
        <v>228</v>
      </c>
      <c r="Z121" s="164" t="s">
        <v>165</v>
      </c>
      <c r="AA121" s="164" t="s">
        <v>193</v>
      </c>
      <c r="AB121" s="164" t="s">
        <v>570</v>
      </c>
      <c r="AC121" s="164" t="s">
        <v>165</v>
      </c>
      <c r="AD121" s="164" t="s">
        <v>165</v>
      </c>
      <c r="AE121" s="164" t="s">
        <v>167</v>
      </c>
      <c r="AF121" s="164" t="s">
        <v>193</v>
      </c>
      <c r="AG121" s="164" t="s">
        <v>165</v>
      </c>
      <c r="AH121" s="164" t="s">
        <v>167</v>
      </c>
      <c r="AI121" s="164" t="s">
        <v>167</v>
      </c>
      <c r="AJ121" s="164" t="s">
        <v>543</v>
      </c>
      <c r="AK121" s="164" t="s">
        <v>495</v>
      </c>
      <c r="AL121" s="164" t="s">
        <v>109</v>
      </c>
      <c r="AM121" s="164" t="s">
        <v>193</v>
      </c>
      <c r="AN121" s="164" t="s">
        <v>109</v>
      </c>
      <c r="AO121" s="164" t="s">
        <v>193</v>
      </c>
      <c r="AP121" s="164" t="s">
        <v>496</v>
      </c>
      <c r="AQ121" s="166"/>
      <c r="AR121" s="166"/>
      <c r="AS121" s="164" t="s">
        <v>502</v>
      </c>
      <c r="AT121" s="164" t="s">
        <v>193</v>
      </c>
      <c r="AU121" s="164" t="s">
        <v>111</v>
      </c>
      <c r="AV121" s="164">
        <v>1</v>
      </c>
      <c r="AW121" s="164">
        <v>0</v>
      </c>
      <c r="AX121" s="164">
        <v>0</v>
      </c>
      <c r="AY121" s="164" t="s">
        <v>110</v>
      </c>
      <c r="AZ121" s="164" t="s">
        <v>503</v>
      </c>
      <c r="BA121" s="164" t="s">
        <v>112</v>
      </c>
      <c r="BB121" s="164">
        <v>1</v>
      </c>
      <c r="BC121" s="164">
        <v>0</v>
      </c>
      <c r="BD121" s="164">
        <v>0</v>
      </c>
      <c r="BE121" s="164">
        <v>0</v>
      </c>
      <c r="BF121" s="164">
        <v>0</v>
      </c>
      <c r="BG121" s="164">
        <v>0</v>
      </c>
      <c r="BH121" s="164">
        <v>0</v>
      </c>
      <c r="BI121" s="164">
        <v>0</v>
      </c>
      <c r="BJ121" s="164">
        <v>0</v>
      </c>
      <c r="BK121" s="164">
        <v>0</v>
      </c>
      <c r="BL121" s="164" t="s">
        <v>193</v>
      </c>
      <c r="BM121" s="164" t="s">
        <v>113</v>
      </c>
      <c r="BN121" s="164" t="s">
        <v>507</v>
      </c>
      <c r="BO121" s="164" t="s">
        <v>505</v>
      </c>
      <c r="BP121" s="164">
        <v>1</v>
      </c>
      <c r="BQ121" s="164">
        <v>1</v>
      </c>
      <c r="BR121" s="164">
        <v>1</v>
      </c>
      <c r="BS121" s="164">
        <v>1</v>
      </c>
      <c r="BT121" s="164">
        <v>1</v>
      </c>
      <c r="BU121" s="164">
        <v>1</v>
      </c>
      <c r="BV121" s="164">
        <v>1</v>
      </c>
      <c r="BW121" s="164">
        <v>0</v>
      </c>
      <c r="BX121" s="164" t="s">
        <v>504</v>
      </c>
      <c r="BY121" s="164">
        <v>245</v>
      </c>
      <c r="BZ121" s="164">
        <v>122.5</v>
      </c>
      <c r="CA121" s="164" t="s">
        <v>109</v>
      </c>
      <c r="CB121" s="164">
        <v>350</v>
      </c>
      <c r="CC121" s="164">
        <v>134.61538461538399</v>
      </c>
      <c r="CD121" s="164" t="s">
        <v>109</v>
      </c>
      <c r="CE121" s="164">
        <v>245</v>
      </c>
      <c r="CF121" s="164">
        <v>106.521739130434</v>
      </c>
      <c r="CG121" s="164" t="s">
        <v>109</v>
      </c>
      <c r="CH121" s="164">
        <v>280</v>
      </c>
      <c r="CI121" s="164">
        <v>96.551724137931004</v>
      </c>
      <c r="CJ121" s="164" t="s">
        <v>109</v>
      </c>
      <c r="CK121" s="164">
        <v>700</v>
      </c>
      <c r="CL121" s="164">
        <v>291.666666666666</v>
      </c>
      <c r="CM121" s="164" t="s">
        <v>109</v>
      </c>
      <c r="CN121" s="164">
        <v>1050</v>
      </c>
      <c r="CO121" s="164">
        <v>437.5</v>
      </c>
      <c r="CP121" s="164" t="s">
        <v>114</v>
      </c>
      <c r="CQ121" s="164" t="s">
        <v>632</v>
      </c>
      <c r="CR121" s="164" t="s">
        <v>109</v>
      </c>
      <c r="CS121" s="164">
        <v>600</v>
      </c>
      <c r="CT121" s="164" t="s">
        <v>193</v>
      </c>
      <c r="CU121" s="164" t="s">
        <v>193</v>
      </c>
      <c r="CV121" s="164" t="s">
        <v>193</v>
      </c>
      <c r="CW121" s="164" t="s">
        <v>193</v>
      </c>
      <c r="CX121" s="164" t="s">
        <v>193</v>
      </c>
      <c r="CY121" s="164" t="s">
        <v>193</v>
      </c>
      <c r="CZ121" s="164" t="s">
        <v>156</v>
      </c>
      <c r="DA121" s="164">
        <v>600</v>
      </c>
      <c r="DB121" s="164" t="s">
        <v>114</v>
      </c>
      <c r="DC121" s="164" t="s">
        <v>114</v>
      </c>
      <c r="DD121" s="164" t="s">
        <v>193</v>
      </c>
      <c r="DE121" s="164" t="s">
        <v>193</v>
      </c>
      <c r="DF121" s="164" t="s">
        <v>193</v>
      </c>
      <c r="DG121" s="164" t="s">
        <v>193</v>
      </c>
      <c r="DH121" s="164" t="s">
        <v>193</v>
      </c>
      <c r="DI121" s="164" t="s">
        <v>193</v>
      </c>
      <c r="DJ121" s="164" t="s">
        <v>193</v>
      </c>
      <c r="DK121" s="164" t="s">
        <v>193</v>
      </c>
      <c r="DL121" s="164" t="s">
        <v>193</v>
      </c>
      <c r="DM121" s="164" t="s">
        <v>193</v>
      </c>
      <c r="DN121" s="164" t="s">
        <v>193</v>
      </c>
      <c r="DO121" s="164" t="s">
        <v>193</v>
      </c>
      <c r="DP121" s="164" t="s">
        <v>193</v>
      </c>
      <c r="DQ121" s="164" t="s">
        <v>193</v>
      </c>
      <c r="DR121" s="164" t="s">
        <v>193</v>
      </c>
      <c r="DS121" s="164" t="s">
        <v>193</v>
      </c>
      <c r="DT121" s="164" t="s">
        <v>193</v>
      </c>
      <c r="DU121" s="164" t="s">
        <v>193</v>
      </c>
      <c r="DV121" s="164" t="s">
        <v>193</v>
      </c>
      <c r="DW121" s="164" t="s">
        <v>193</v>
      </c>
      <c r="DX121" s="164" t="s">
        <v>193</v>
      </c>
      <c r="DY121" s="164" t="s">
        <v>193</v>
      </c>
      <c r="DZ121" s="164" t="s">
        <v>193</v>
      </c>
      <c r="EA121" s="164" t="s">
        <v>193</v>
      </c>
      <c r="EB121" s="164" t="s">
        <v>193</v>
      </c>
      <c r="EC121" s="164" t="s">
        <v>114</v>
      </c>
      <c r="ED121" s="164" t="s">
        <v>114</v>
      </c>
      <c r="EE121" s="164" t="s">
        <v>109</v>
      </c>
      <c r="EF121" s="164" t="s">
        <v>164</v>
      </c>
      <c r="EG121" s="164" t="s">
        <v>797</v>
      </c>
      <c r="EH121" s="164" t="s">
        <v>165</v>
      </c>
      <c r="EI121" s="164" t="s">
        <v>797</v>
      </c>
      <c r="EJ121" s="164" t="s">
        <v>193</v>
      </c>
      <c r="EK121" s="164" t="s">
        <v>193</v>
      </c>
      <c r="EL121" s="164" t="s">
        <v>193</v>
      </c>
      <c r="EM121" s="164" t="s">
        <v>193</v>
      </c>
      <c r="EN121" s="164" t="s">
        <v>193</v>
      </c>
      <c r="EO121" s="164" t="s">
        <v>193</v>
      </c>
      <c r="EP121" s="164" t="s">
        <v>193</v>
      </c>
      <c r="EQ121" s="164" t="s">
        <v>193</v>
      </c>
      <c r="ER121" s="164" t="s">
        <v>193</v>
      </c>
      <c r="ES121" s="164" t="s">
        <v>193</v>
      </c>
      <c r="ET121" s="164" t="s">
        <v>193</v>
      </c>
      <c r="EU121" s="164" t="s">
        <v>193</v>
      </c>
      <c r="EV121" s="164" t="s">
        <v>193</v>
      </c>
      <c r="EW121" s="164" t="s">
        <v>193</v>
      </c>
      <c r="EX121" s="164" t="s">
        <v>193</v>
      </c>
      <c r="EY121" s="164" t="s">
        <v>193</v>
      </c>
      <c r="EZ121" s="164" t="s">
        <v>193</v>
      </c>
      <c r="FA121" s="164" t="s">
        <v>193</v>
      </c>
      <c r="FB121" s="164" t="s">
        <v>193</v>
      </c>
      <c r="FC121" s="164" t="s">
        <v>193</v>
      </c>
      <c r="FD121" s="164" t="s">
        <v>193</v>
      </c>
      <c r="FE121" s="164" t="s">
        <v>193</v>
      </c>
      <c r="FF121" s="164" t="s">
        <v>193</v>
      </c>
      <c r="FG121" s="164" t="s">
        <v>193</v>
      </c>
      <c r="FH121" s="164" t="s">
        <v>193</v>
      </c>
      <c r="FI121" s="164" t="s">
        <v>193</v>
      </c>
      <c r="FJ121" s="164" t="s">
        <v>193</v>
      </c>
      <c r="FK121" s="164" t="s">
        <v>193</v>
      </c>
      <c r="FL121" s="164" t="s">
        <v>193</v>
      </c>
      <c r="FM121" s="164" t="s">
        <v>193</v>
      </c>
      <c r="FN121" s="164" t="s">
        <v>193</v>
      </c>
      <c r="FO121" s="164" t="s">
        <v>193</v>
      </c>
      <c r="FP121" s="164" t="s">
        <v>193</v>
      </c>
      <c r="FQ121" s="164" t="s">
        <v>193</v>
      </c>
      <c r="FR121" s="164" t="s">
        <v>193</v>
      </c>
      <c r="FS121" s="164" t="s">
        <v>193</v>
      </c>
      <c r="FT121" s="164" t="s">
        <v>193</v>
      </c>
      <c r="FU121" s="164" t="s">
        <v>193</v>
      </c>
      <c r="FV121" s="164" t="s">
        <v>193</v>
      </c>
      <c r="FW121" s="164" t="s">
        <v>193</v>
      </c>
      <c r="FX121" s="164" t="s">
        <v>193</v>
      </c>
      <c r="FY121" s="164" t="s">
        <v>193</v>
      </c>
      <c r="FZ121" s="164" t="s">
        <v>193</v>
      </c>
      <c r="GA121" s="164" t="s">
        <v>193</v>
      </c>
      <c r="GB121" s="164" t="s">
        <v>193</v>
      </c>
      <c r="GC121" s="164" t="s">
        <v>193</v>
      </c>
      <c r="GD121" s="164" t="s">
        <v>193</v>
      </c>
      <c r="GE121" s="164" t="s">
        <v>193</v>
      </c>
      <c r="GF121" s="164" t="s">
        <v>193</v>
      </c>
      <c r="GG121" s="164" t="s">
        <v>193</v>
      </c>
      <c r="GH121" s="164" t="s">
        <v>193</v>
      </c>
      <c r="GI121" s="164" t="s">
        <v>193</v>
      </c>
      <c r="GJ121" s="164" t="s">
        <v>193</v>
      </c>
      <c r="GK121" s="164" t="s">
        <v>193</v>
      </c>
      <c r="GL121" s="164" t="s">
        <v>193</v>
      </c>
      <c r="GM121" s="164" t="s">
        <v>193</v>
      </c>
      <c r="GN121" s="164" t="s">
        <v>193</v>
      </c>
      <c r="GO121" s="164" t="s">
        <v>193</v>
      </c>
      <c r="GP121" s="164" t="s">
        <v>193</v>
      </c>
      <c r="GQ121" s="164" t="s">
        <v>193</v>
      </c>
      <c r="GR121" s="164" t="s">
        <v>193</v>
      </c>
      <c r="GS121" s="164" t="s">
        <v>193</v>
      </c>
      <c r="GT121" s="164" t="s">
        <v>193</v>
      </c>
      <c r="GU121" s="164" t="s">
        <v>193</v>
      </c>
      <c r="GV121" s="164" t="s">
        <v>193</v>
      </c>
      <c r="GW121" s="164" t="s">
        <v>193</v>
      </c>
      <c r="GX121" s="164" t="s">
        <v>193</v>
      </c>
      <c r="GY121" s="164" t="s">
        <v>193</v>
      </c>
      <c r="GZ121" s="164" t="s">
        <v>193</v>
      </c>
      <c r="HA121" s="164" t="s">
        <v>193</v>
      </c>
      <c r="HB121" s="164" t="s">
        <v>193</v>
      </c>
      <c r="HC121" s="164" t="s">
        <v>193</v>
      </c>
      <c r="HD121" s="164" t="s">
        <v>193</v>
      </c>
      <c r="HE121" s="164" t="s">
        <v>193</v>
      </c>
      <c r="HF121" s="164" t="s">
        <v>193</v>
      </c>
      <c r="HG121" s="164" t="s">
        <v>193</v>
      </c>
      <c r="HH121" s="164" t="s">
        <v>193</v>
      </c>
      <c r="HI121" s="164" t="s">
        <v>193</v>
      </c>
      <c r="HJ121" s="164" t="s">
        <v>193</v>
      </c>
      <c r="HK121" s="164" t="s">
        <v>193</v>
      </c>
      <c r="HL121" s="164" t="s">
        <v>193</v>
      </c>
      <c r="HM121" s="164" t="s">
        <v>193</v>
      </c>
      <c r="HN121" s="164" t="s">
        <v>193</v>
      </c>
      <c r="HO121" s="164" t="s">
        <v>193</v>
      </c>
      <c r="HP121" s="164" t="s">
        <v>193</v>
      </c>
      <c r="HQ121" s="164" t="s">
        <v>193</v>
      </c>
      <c r="HR121" s="164" t="s">
        <v>193</v>
      </c>
      <c r="HS121" s="164" t="s">
        <v>193</v>
      </c>
      <c r="HT121" s="164" t="s">
        <v>193</v>
      </c>
      <c r="HU121" s="164" t="s">
        <v>193</v>
      </c>
      <c r="HV121" s="164" t="s">
        <v>193</v>
      </c>
      <c r="HW121" s="164" t="s">
        <v>193</v>
      </c>
      <c r="HX121" s="164" t="s">
        <v>193</v>
      </c>
      <c r="HY121" s="164" t="s">
        <v>193</v>
      </c>
      <c r="HZ121" s="164" t="s">
        <v>193</v>
      </c>
      <c r="IA121" s="164" t="s">
        <v>193</v>
      </c>
      <c r="IB121" s="164" t="s">
        <v>193</v>
      </c>
      <c r="IC121" s="164" t="s">
        <v>193</v>
      </c>
      <c r="ID121" s="164" t="s">
        <v>193</v>
      </c>
      <c r="IE121" s="164" t="s">
        <v>193</v>
      </c>
      <c r="IF121" s="164" t="s">
        <v>193</v>
      </c>
      <c r="IG121" s="164" t="s">
        <v>193</v>
      </c>
      <c r="IH121" s="164" t="s">
        <v>193</v>
      </c>
      <c r="II121" s="164" t="s">
        <v>193</v>
      </c>
      <c r="IJ121" s="164" t="s">
        <v>193</v>
      </c>
      <c r="IK121" s="164" t="s">
        <v>193</v>
      </c>
      <c r="IL121" s="164" t="s">
        <v>193</v>
      </c>
      <c r="IM121" s="164" t="s">
        <v>193</v>
      </c>
      <c r="IN121" s="164" t="s">
        <v>193</v>
      </c>
      <c r="IO121" s="164" t="s">
        <v>193</v>
      </c>
      <c r="IP121" s="164" t="s">
        <v>193</v>
      </c>
      <c r="IQ121" s="164" t="s">
        <v>193</v>
      </c>
      <c r="IR121" s="164" t="s">
        <v>193</v>
      </c>
      <c r="IS121" s="164" t="s">
        <v>193</v>
      </c>
      <c r="IT121" s="164" t="s">
        <v>193</v>
      </c>
      <c r="IU121" s="164" t="s">
        <v>193</v>
      </c>
      <c r="IV121" s="164" t="s">
        <v>193</v>
      </c>
      <c r="IW121" s="164" t="s">
        <v>193</v>
      </c>
      <c r="IX121" s="164" t="s">
        <v>193</v>
      </c>
      <c r="IY121" s="164" t="s">
        <v>193</v>
      </c>
      <c r="IZ121" s="164" t="s">
        <v>193</v>
      </c>
      <c r="JA121" s="164" t="s">
        <v>193</v>
      </c>
      <c r="JB121" s="164" t="s">
        <v>193</v>
      </c>
      <c r="JC121" s="164" t="s">
        <v>193</v>
      </c>
      <c r="JD121" s="164" t="s">
        <v>193</v>
      </c>
      <c r="JE121" s="164" t="s">
        <v>193</v>
      </c>
      <c r="JF121" s="164" t="s">
        <v>193</v>
      </c>
      <c r="JG121" s="164" t="s">
        <v>193</v>
      </c>
      <c r="JH121" s="164" t="s">
        <v>193</v>
      </c>
      <c r="JI121" s="164" t="s">
        <v>193</v>
      </c>
      <c r="JJ121" s="164" t="s">
        <v>193</v>
      </c>
      <c r="JK121" s="164" t="s">
        <v>193</v>
      </c>
      <c r="JL121" s="164" t="s">
        <v>193</v>
      </c>
      <c r="JM121" s="164" t="s">
        <v>193</v>
      </c>
      <c r="JN121" s="164" t="s">
        <v>193</v>
      </c>
      <c r="JO121" s="164" t="s">
        <v>193</v>
      </c>
      <c r="JP121" s="164" t="s">
        <v>193</v>
      </c>
      <c r="JQ121" s="164" t="s">
        <v>193</v>
      </c>
      <c r="JR121" s="166"/>
      <c r="JS121" s="166"/>
      <c r="JT121" s="166"/>
      <c r="JU121" s="166"/>
      <c r="JV121" s="166"/>
      <c r="JW121" s="164" t="s">
        <v>830</v>
      </c>
      <c r="JX121" s="164" t="s">
        <v>193</v>
      </c>
      <c r="JY121" s="164">
        <v>188368905</v>
      </c>
      <c r="JZ121" s="164" t="s">
        <v>4073</v>
      </c>
      <c r="KA121" s="164" t="s">
        <v>4074</v>
      </c>
      <c r="KB121" s="164" t="s">
        <v>193</v>
      </c>
      <c r="KC121" s="164" t="s">
        <v>705</v>
      </c>
      <c r="KD121" s="164" t="s">
        <v>706</v>
      </c>
      <c r="KE121" s="164" t="s">
        <v>621</v>
      </c>
      <c r="KF121" s="164" t="s">
        <v>193</v>
      </c>
      <c r="KG121" s="164">
        <v>121</v>
      </c>
    </row>
    <row r="122" spans="1:293" x14ac:dyDescent="0.25">
      <c r="A122" s="164" t="s">
        <v>4075</v>
      </c>
      <c r="B122" s="164" t="s">
        <v>4076</v>
      </c>
      <c r="C122" s="164" t="s">
        <v>4024</v>
      </c>
      <c r="D122" s="164" t="s">
        <v>193</v>
      </c>
      <c r="E122" s="166"/>
      <c r="F122" s="164" t="s">
        <v>193</v>
      </c>
      <c r="G122" s="164" t="s">
        <v>193</v>
      </c>
      <c r="H122" s="164" t="s">
        <v>4024</v>
      </c>
      <c r="I122" s="164" t="s">
        <v>161</v>
      </c>
      <c r="J122" s="164" t="s">
        <v>193</v>
      </c>
      <c r="K122" s="164" t="s">
        <v>162</v>
      </c>
      <c r="L122" s="164" t="s">
        <v>161</v>
      </c>
      <c r="M122" s="164" t="s">
        <v>161</v>
      </c>
      <c r="N122" s="164" t="s">
        <v>163</v>
      </c>
      <c r="O122" s="164" t="s">
        <v>193</v>
      </c>
      <c r="P122" s="164" t="s">
        <v>198</v>
      </c>
      <c r="Q122" s="164" t="s">
        <v>163</v>
      </c>
      <c r="R122" s="164" t="s">
        <v>163</v>
      </c>
      <c r="S122" s="164" t="s">
        <v>164</v>
      </c>
      <c r="T122" s="164" t="s">
        <v>165</v>
      </c>
      <c r="U122" s="164" t="s">
        <v>166</v>
      </c>
      <c r="V122" s="164" t="s">
        <v>165</v>
      </c>
      <c r="W122" s="164" t="s">
        <v>228</v>
      </c>
      <c r="X122" s="164" t="s">
        <v>229</v>
      </c>
      <c r="Y122" s="164" t="s">
        <v>228</v>
      </c>
      <c r="Z122" s="164" t="s">
        <v>165</v>
      </c>
      <c r="AA122" s="164" t="s">
        <v>193</v>
      </c>
      <c r="AB122" s="164" t="s">
        <v>570</v>
      </c>
      <c r="AC122" s="164" t="s">
        <v>165</v>
      </c>
      <c r="AD122" s="164" t="s">
        <v>165</v>
      </c>
      <c r="AE122" s="164" t="s">
        <v>167</v>
      </c>
      <c r="AF122" s="164" t="s">
        <v>193</v>
      </c>
      <c r="AG122" s="164" t="s">
        <v>165</v>
      </c>
      <c r="AH122" s="164" t="s">
        <v>167</v>
      </c>
      <c r="AI122" s="164" t="s">
        <v>167</v>
      </c>
      <c r="AJ122" s="164" t="s">
        <v>543</v>
      </c>
      <c r="AK122" s="164" t="s">
        <v>495</v>
      </c>
      <c r="AL122" s="164" t="s">
        <v>109</v>
      </c>
      <c r="AM122" s="164" t="s">
        <v>193</v>
      </c>
      <c r="AN122" s="164" t="s">
        <v>109</v>
      </c>
      <c r="AO122" s="164" t="s">
        <v>193</v>
      </c>
      <c r="AP122" s="164" t="s">
        <v>496</v>
      </c>
      <c r="AQ122" s="166"/>
      <c r="AR122" s="166"/>
      <c r="AS122" s="164" t="s">
        <v>502</v>
      </c>
      <c r="AT122" s="164" t="s">
        <v>193</v>
      </c>
      <c r="AU122" s="164" t="s">
        <v>111</v>
      </c>
      <c r="AV122" s="164">
        <v>1</v>
      </c>
      <c r="AW122" s="164">
        <v>0</v>
      </c>
      <c r="AX122" s="164">
        <v>0</v>
      </c>
      <c r="AY122" s="164" t="s">
        <v>110</v>
      </c>
      <c r="AZ122" s="164" t="s">
        <v>503</v>
      </c>
      <c r="BA122" s="164" t="s">
        <v>112</v>
      </c>
      <c r="BB122" s="164">
        <v>1</v>
      </c>
      <c r="BC122" s="164">
        <v>0</v>
      </c>
      <c r="BD122" s="164">
        <v>0</v>
      </c>
      <c r="BE122" s="164">
        <v>0</v>
      </c>
      <c r="BF122" s="164">
        <v>0</v>
      </c>
      <c r="BG122" s="164">
        <v>0</v>
      </c>
      <c r="BH122" s="164">
        <v>0</v>
      </c>
      <c r="BI122" s="164">
        <v>0</v>
      </c>
      <c r="BJ122" s="164">
        <v>0</v>
      </c>
      <c r="BK122" s="164">
        <v>0</v>
      </c>
      <c r="BL122" s="164" t="s">
        <v>193</v>
      </c>
      <c r="BM122" s="164" t="s">
        <v>113</v>
      </c>
      <c r="BN122" s="164" t="s">
        <v>507</v>
      </c>
      <c r="BO122" s="164" t="s">
        <v>505</v>
      </c>
      <c r="BP122" s="164">
        <v>1</v>
      </c>
      <c r="BQ122" s="164">
        <v>1</v>
      </c>
      <c r="BR122" s="164">
        <v>1</v>
      </c>
      <c r="BS122" s="164">
        <v>1</v>
      </c>
      <c r="BT122" s="164">
        <v>1</v>
      </c>
      <c r="BU122" s="164">
        <v>1</v>
      </c>
      <c r="BV122" s="164">
        <v>1</v>
      </c>
      <c r="BW122" s="164">
        <v>0</v>
      </c>
      <c r="BX122" s="164" t="s">
        <v>504</v>
      </c>
      <c r="BY122" s="164">
        <v>245</v>
      </c>
      <c r="BZ122" s="164">
        <v>122.5</v>
      </c>
      <c r="CA122" s="164" t="s">
        <v>109</v>
      </c>
      <c r="CB122" s="164">
        <v>350</v>
      </c>
      <c r="CC122" s="164">
        <v>134.61538461538399</v>
      </c>
      <c r="CD122" s="164" t="s">
        <v>109</v>
      </c>
      <c r="CE122" s="164">
        <v>245</v>
      </c>
      <c r="CF122" s="164">
        <v>106.521739130434</v>
      </c>
      <c r="CG122" s="164" t="s">
        <v>109</v>
      </c>
      <c r="CH122" s="164">
        <v>280</v>
      </c>
      <c r="CI122" s="164">
        <v>96.551724137931004</v>
      </c>
      <c r="CJ122" s="164" t="s">
        <v>109</v>
      </c>
      <c r="CK122" s="164">
        <v>700</v>
      </c>
      <c r="CL122" s="164">
        <v>291.666666666666</v>
      </c>
      <c r="CM122" s="164" t="s">
        <v>114</v>
      </c>
      <c r="CN122" s="164">
        <v>1050</v>
      </c>
      <c r="CO122" s="164">
        <v>437.5</v>
      </c>
      <c r="CP122" s="164" t="s">
        <v>114</v>
      </c>
      <c r="CQ122" s="164" t="s">
        <v>622</v>
      </c>
      <c r="CR122" s="164" t="s">
        <v>109</v>
      </c>
      <c r="CS122" s="164">
        <v>700</v>
      </c>
      <c r="CT122" s="164" t="s">
        <v>193</v>
      </c>
      <c r="CU122" s="164" t="s">
        <v>193</v>
      </c>
      <c r="CV122" s="164" t="s">
        <v>193</v>
      </c>
      <c r="CW122" s="164" t="s">
        <v>193</v>
      </c>
      <c r="CX122" s="164" t="s">
        <v>193</v>
      </c>
      <c r="CY122" s="164" t="s">
        <v>193</v>
      </c>
      <c r="CZ122" s="164" t="s">
        <v>156</v>
      </c>
      <c r="DA122" s="164">
        <v>700</v>
      </c>
      <c r="DB122" s="164" t="s">
        <v>109</v>
      </c>
      <c r="DC122" s="164" t="s">
        <v>114</v>
      </c>
      <c r="DD122" s="164" t="s">
        <v>193</v>
      </c>
      <c r="DE122" s="164" t="s">
        <v>193</v>
      </c>
      <c r="DF122" s="164" t="s">
        <v>193</v>
      </c>
      <c r="DG122" s="164" t="s">
        <v>193</v>
      </c>
      <c r="DH122" s="164" t="s">
        <v>193</v>
      </c>
      <c r="DI122" s="164" t="s">
        <v>193</v>
      </c>
      <c r="DJ122" s="164" t="s">
        <v>193</v>
      </c>
      <c r="DK122" s="164" t="s">
        <v>193</v>
      </c>
      <c r="DL122" s="164" t="s">
        <v>193</v>
      </c>
      <c r="DM122" s="164" t="s">
        <v>193</v>
      </c>
      <c r="DN122" s="164" t="s">
        <v>193</v>
      </c>
      <c r="DO122" s="164" t="s">
        <v>193</v>
      </c>
      <c r="DP122" s="164" t="s">
        <v>193</v>
      </c>
      <c r="DQ122" s="164" t="s">
        <v>193</v>
      </c>
      <c r="DR122" s="164" t="s">
        <v>193</v>
      </c>
      <c r="DS122" s="164" t="s">
        <v>193</v>
      </c>
      <c r="DT122" s="164" t="s">
        <v>193</v>
      </c>
      <c r="DU122" s="164" t="s">
        <v>193</v>
      </c>
      <c r="DV122" s="164" t="s">
        <v>193</v>
      </c>
      <c r="DW122" s="164" t="s">
        <v>193</v>
      </c>
      <c r="DX122" s="164" t="s">
        <v>193</v>
      </c>
      <c r="DY122" s="164" t="s">
        <v>193</v>
      </c>
      <c r="DZ122" s="164" t="s">
        <v>193</v>
      </c>
      <c r="EA122" s="164" t="s">
        <v>193</v>
      </c>
      <c r="EB122" s="164" t="s">
        <v>193</v>
      </c>
      <c r="EC122" s="164" t="s">
        <v>114</v>
      </c>
      <c r="ED122" s="164" t="s">
        <v>114</v>
      </c>
      <c r="EE122" s="164" t="s">
        <v>109</v>
      </c>
      <c r="EF122" s="164" t="s">
        <v>164</v>
      </c>
      <c r="EG122" s="164" t="s">
        <v>797</v>
      </c>
      <c r="EH122" s="164" t="s">
        <v>168</v>
      </c>
      <c r="EI122" s="164" t="s">
        <v>793</v>
      </c>
      <c r="EJ122" s="164" t="s">
        <v>193</v>
      </c>
      <c r="EK122" s="164" t="s">
        <v>193</v>
      </c>
      <c r="EL122" s="164" t="s">
        <v>193</v>
      </c>
      <c r="EM122" s="164" t="s">
        <v>193</v>
      </c>
      <c r="EN122" s="164" t="s">
        <v>193</v>
      </c>
      <c r="EO122" s="164" t="s">
        <v>193</v>
      </c>
      <c r="EP122" s="164" t="s">
        <v>193</v>
      </c>
      <c r="EQ122" s="164" t="s">
        <v>193</v>
      </c>
      <c r="ER122" s="164" t="s">
        <v>193</v>
      </c>
      <c r="ES122" s="164" t="s">
        <v>193</v>
      </c>
      <c r="ET122" s="164" t="s">
        <v>193</v>
      </c>
      <c r="EU122" s="164" t="s">
        <v>193</v>
      </c>
      <c r="EV122" s="164" t="s">
        <v>193</v>
      </c>
      <c r="EW122" s="164" t="s">
        <v>193</v>
      </c>
      <c r="EX122" s="164" t="s">
        <v>193</v>
      </c>
      <c r="EY122" s="164" t="s">
        <v>193</v>
      </c>
      <c r="EZ122" s="164" t="s">
        <v>193</v>
      </c>
      <c r="FA122" s="164" t="s">
        <v>193</v>
      </c>
      <c r="FB122" s="164" t="s">
        <v>193</v>
      </c>
      <c r="FC122" s="164" t="s">
        <v>193</v>
      </c>
      <c r="FD122" s="164" t="s">
        <v>193</v>
      </c>
      <c r="FE122" s="164" t="s">
        <v>193</v>
      </c>
      <c r="FF122" s="164" t="s">
        <v>193</v>
      </c>
      <c r="FG122" s="164" t="s">
        <v>193</v>
      </c>
      <c r="FH122" s="164" t="s">
        <v>193</v>
      </c>
      <c r="FI122" s="164" t="s">
        <v>193</v>
      </c>
      <c r="FJ122" s="164" t="s">
        <v>193</v>
      </c>
      <c r="FK122" s="164" t="s">
        <v>193</v>
      </c>
      <c r="FL122" s="164" t="s">
        <v>193</v>
      </c>
      <c r="FM122" s="164" t="s">
        <v>193</v>
      </c>
      <c r="FN122" s="164" t="s">
        <v>193</v>
      </c>
      <c r="FO122" s="164" t="s">
        <v>193</v>
      </c>
      <c r="FP122" s="164" t="s">
        <v>193</v>
      </c>
      <c r="FQ122" s="164" t="s">
        <v>193</v>
      </c>
      <c r="FR122" s="164" t="s">
        <v>193</v>
      </c>
      <c r="FS122" s="164" t="s">
        <v>193</v>
      </c>
      <c r="FT122" s="164" t="s">
        <v>193</v>
      </c>
      <c r="FU122" s="164" t="s">
        <v>193</v>
      </c>
      <c r="FV122" s="164" t="s">
        <v>193</v>
      </c>
      <c r="FW122" s="164" t="s">
        <v>193</v>
      </c>
      <c r="FX122" s="164" t="s">
        <v>193</v>
      </c>
      <c r="FY122" s="164" t="s">
        <v>193</v>
      </c>
      <c r="FZ122" s="164" t="s">
        <v>193</v>
      </c>
      <c r="GA122" s="164" t="s">
        <v>193</v>
      </c>
      <c r="GB122" s="164" t="s">
        <v>193</v>
      </c>
      <c r="GC122" s="164" t="s">
        <v>193</v>
      </c>
      <c r="GD122" s="164" t="s">
        <v>193</v>
      </c>
      <c r="GE122" s="164" t="s">
        <v>193</v>
      </c>
      <c r="GF122" s="164" t="s">
        <v>193</v>
      </c>
      <c r="GG122" s="164" t="s">
        <v>193</v>
      </c>
      <c r="GH122" s="164" t="s">
        <v>193</v>
      </c>
      <c r="GI122" s="164" t="s">
        <v>193</v>
      </c>
      <c r="GJ122" s="164" t="s">
        <v>193</v>
      </c>
      <c r="GK122" s="164" t="s">
        <v>193</v>
      </c>
      <c r="GL122" s="164" t="s">
        <v>193</v>
      </c>
      <c r="GM122" s="164" t="s">
        <v>193</v>
      </c>
      <c r="GN122" s="164" t="s">
        <v>193</v>
      </c>
      <c r="GO122" s="164" t="s">
        <v>193</v>
      </c>
      <c r="GP122" s="164" t="s">
        <v>193</v>
      </c>
      <c r="GQ122" s="164" t="s">
        <v>193</v>
      </c>
      <c r="GR122" s="164" t="s">
        <v>193</v>
      </c>
      <c r="GS122" s="164" t="s">
        <v>193</v>
      </c>
      <c r="GT122" s="164" t="s">
        <v>193</v>
      </c>
      <c r="GU122" s="164" t="s">
        <v>193</v>
      </c>
      <c r="GV122" s="164" t="s">
        <v>193</v>
      </c>
      <c r="GW122" s="164" t="s">
        <v>193</v>
      </c>
      <c r="GX122" s="164" t="s">
        <v>193</v>
      </c>
      <c r="GY122" s="164" t="s">
        <v>193</v>
      </c>
      <c r="GZ122" s="164" t="s">
        <v>193</v>
      </c>
      <c r="HA122" s="164" t="s">
        <v>193</v>
      </c>
      <c r="HB122" s="164" t="s">
        <v>193</v>
      </c>
      <c r="HC122" s="164" t="s">
        <v>193</v>
      </c>
      <c r="HD122" s="164" t="s">
        <v>193</v>
      </c>
      <c r="HE122" s="164" t="s">
        <v>193</v>
      </c>
      <c r="HF122" s="164" t="s">
        <v>193</v>
      </c>
      <c r="HG122" s="164" t="s">
        <v>193</v>
      </c>
      <c r="HH122" s="164" t="s">
        <v>193</v>
      </c>
      <c r="HI122" s="164" t="s">
        <v>193</v>
      </c>
      <c r="HJ122" s="164" t="s">
        <v>193</v>
      </c>
      <c r="HK122" s="164" t="s">
        <v>193</v>
      </c>
      <c r="HL122" s="164" t="s">
        <v>193</v>
      </c>
      <c r="HM122" s="164" t="s">
        <v>193</v>
      </c>
      <c r="HN122" s="164" t="s">
        <v>193</v>
      </c>
      <c r="HO122" s="164" t="s">
        <v>193</v>
      </c>
      <c r="HP122" s="164" t="s">
        <v>193</v>
      </c>
      <c r="HQ122" s="164" t="s">
        <v>193</v>
      </c>
      <c r="HR122" s="164" t="s">
        <v>193</v>
      </c>
      <c r="HS122" s="164" t="s">
        <v>193</v>
      </c>
      <c r="HT122" s="164" t="s">
        <v>193</v>
      </c>
      <c r="HU122" s="164" t="s">
        <v>193</v>
      </c>
      <c r="HV122" s="164" t="s">
        <v>193</v>
      </c>
      <c r="HW122" s="164" t="s">
        <v>193</v>
      </c>
      <c r="HX122" s="164" t="s">
        <v>193</v>
      </c>
      <c r="HY122" s="164" t="s">
        <v>193</v>
      </c>
      <c r="HZ122" s="164" t="s">
        <v>193</v>
      </c>
      <c r="IA122" s="164" t="s">
        <v>193</v>
      </c>
      <c r="IB122" s="164" t="s">
        <v>193</v>
      </c>
      <c r="IC122" s="164" t="s">
        <v>193</v>
      </c>
      <c r="ID122" s="164" t="s">
        <v>193</v>
      </c>
      <c r="IE122" s="164" t="s">
        <v>193</v>
      </c>
      <c r="IF122" s="164" t="s">
        <v>193</v>
      </c>
      <c r="IG122" s="164" t="s">
        <v>193</v>
      </c>
      <c r="IH122" s="164" t="s">
        <v>193</v>
      </c>
      <c r="II122" s="164" t="s">
        <v>193</v>
      </c>
      <c r="IJ122" s="164" t="s">
        <v>193</v>
      </c>
      <c r="IK122" s="164" t="s">
        <v>193</v>
      </c>
      <c r="IL122" s="164" t="s">
        <v>193</v>
      </c>
      <c r="IM122" s="164" t="s">
        <v>193</v>
      </c>
      <c r="IN122" s="164" t="s">
        <v>193</v>
      </c>
      <c r="IO122" s="164" t="s">
        <v>193</v>
      </c>
      <c r="IP122" s="164" t="s">
        <v>193</v>
      </c>
      <c r="IQ122" s="164" t="s">
        <v>193</v>
      </c>
      <c r="IR122" s="164" t="s">
        <v>193</v>
      </c>
      <c r="IS122" s="164" t="s">
        <v>193</v>
      </c>
      <c r="IT122" s="164" t="s">
        <v>193</v>
      </c>
      <c r="IU122" s="164" t="s">
        <v>193</v>
      </c>
      <c r="IV122" s="164" t="s">
        <v>193</v>
      </c>
      <c r="IW122" s="164" t="s">
        <v>193</v>
      </c>
      <c r="IX122" s="164" t="s">
        <v>193</v>
      </c>
      <c r="IY122" s="164" t="s">
        <v>193</v>
      </c>
      <c r="IZ122" s="164" t="s">
        <v>193</v>
      </c>
      <c r="JA122" s="164" t="s">
        <v>193</v>
      </c>
      <c r="JB122" s="164" t="s">
        <v>193</v>
      </c>
      <c r="JC122" s="164" t="s">
        <v>193</v>
      </c>
      <c r="JD122" s="164" t="s">
        <v>193</v>
      </c>
      <c r="JE122" s="164" t="s">
        <v>193</v>
      </c>
      <c r="JF122" s="164" t="s">
        <v>193</v>
      </c>
      <c r="JG122" s="164" t="s">
        <v>193</v>
      </c>
      <c r="JH122" s="164" t="s">
        <v>193</v>
      </c>
      <c r="JI122" s="164" t="s">
        <v>193</v>
      </c>
      <c r="JJ122" s="164" t="s">
        <v>193</v>
      </c>
      <c r="JK122" s="164" t="s">
        <v>193</v>
      </c>
      <c r="JL122" s="164" t="s">
        <v>193</v>
      </c>
      <c r="JM122" s="164" t="s">
        <v>193</v>
      </c>
      <c r="JN122" s="164" t="s">
        <v>193</v>
      </c>
      <c r="JO122" s="164" t="s">
        <v>193</v>
      </c>
      <c r="JP122" s="164" t="s">
        <v>193</v>
      </c>
      <c r="JQ122" s="164" t="s">
        <v>193</v>
      </c>
      <c r="JR122" s="166"/>
      <c r="JS122" s="166"/>
      <c r="JT122" s="166"/>
      <c r="JU122" s="166"/>
      <c r="JV122" s="166"/>
      <c r="JW122" s="164" t="s">
        <v>830</v>
      </c>
      <c r="JX122" s="164" t="s">
        <v>193</v>
      </c>
      <c r="JY122" s="164">
        <v>188368910</v>
      </c>
      <c r="JZ122" s="164" t="s">
        <v>4077</v>
      </c>
      <c r="KA122" s="164" t="s">
        <v>4078</v>
      </c>
      <c r="KB122" s="164" t="s">
        <v>193</v>
      </c>
      <c r="KC122" s="164" t="s">
        <v>705</v>
      </c>
      <c r="KD122" s="164" t="s">
        <v>706</v>
      </c>
      <c r="KE122" s="164" t="s">
        <v>621</v>
      </c>
      <c r="KF122" s="164" t="s">
        <v>193</v>
      </c>
      <c r="KG122" s="164">
        <v>122</v>
      </c>
    </row>
    <row r="123" spans="1:293" x14ac:dyDescent="0.25">
      <c r="A123" s="164" t="s">
        <v>4079</v>
      </c>
      <c r="B123" s="164" t="s">
        <v>4080</v>
      </c>
      <c r="C123" s="164" t="s">
        <v>4024</v>
      </c>
      <c r="D123" s="164" t="s">
        <v>193</v>
      </c>
      <c r="E123" s="166"/>
      <c r="F123" s="164" t="s">
        <v>193</v>
      </c>
      <c r="G123" s="164" t="s">
        <v>193</v>
      </c>
      <c r="H123" s="164" t="s">
        <v>4024</v>
      </c>
      <c r="I123" s="164" t="s">
        <v>161</v>
      </c>
      <c r="J123" s="164" t="s">
        <v>193</v>
      </c>
      <c r="K123" s="164" t="s">
        <v>162</v>
      </c>
      <c r="L123" s="164" t="s">
        <v>161</v>
      </c>
      <c r="M123" s="164" t="s">
        <v>161</v>
      </c>
      <c r="N123" s="164" t="s">
        <v>163</v>
      </c>
      <c r="O123" s="164" t="s">
        <v>193</v>
      </c>
      <c r="P123" s="164" t="s">
        <v>198</v>
      </c>
      <c r="Q123" s="164" t="s">
        <v>163</v>
      </c>
      <c r="R123" s="164" t="s">
        <v>163</v>
      </c>
      <c r="S123" s="164" t="s">
        <v>164</v>
      </c>
      <c r="T123" s="164" t="s">
        <v>165</v>
      </c>
      <c r="U123" s="164" t="s">
        <v>166</v>
      </c>
      <c r="V123" s="164" t="s">
        <v>165</v>
      </c>
      <c r="W123" s="164" t="s">
        <v>228</v>
      </c>
      <c r="X123" s="164" t="s">
        <v>229</v>
      </c>
      <c r="Y123" s="164" t="s">
        <v>228</v>
      </c>
      <c r="Z123" s="164" t="s">
        <v>165</v>
      </c>
      <c r="AA123" s="164" t="s">
        <v>193</v>
      </c>
      <c r="AB123" s="164" t="s">
        <v>570</v>
      </c>
      <c r="AC123" s="164" t="s">
        <v>165</v>
      </c>
      <c r="AD123" s="164" t="s">
        <v>165</v>
      </c>
      <c r="AE123" s="164" t="s">
        <v>167</v>
      </c>
      <c r="AF123" s="164" t="s">
        <v>193</v>
      </c>
      <c r="AG123" s="164" t="s">
        <v>165</v>
      </c>
      <c r="AH123" s="164" t="s">
        <v>167</v>
      </c>
      <c r="AI123" s="164" t="s">
        <v>167</v>
      </c>
      <c r="AJ123" s="164" t="s">
        <v>543</v>
      </c>
      <c r="AK123" s="164" t="s">
        <v>495</v>
      </c>
      <c r="AL123" s="164" t="s">
        <v>109</v>
      </c>
      <c r="AM123" s="164" t="s">
        <v>193</v>
      </c>
      <c r="AN123" s="164" t="s">
        <v>109</v>
      </c>
      <c r="AO123" s="164" t="s">
        <v>193</v>
      </c>
      <c r="AP123" s="164" t="s">
        <v>496</v>
      </c>
      <c r="AQ123" s="166"/>
      <c r="AR123" s="166"/>
      <c r="AS123" s="164" t="s">
        <v>521</v>
      </c>
      <c r="AT123" s="164" t="s">
        <v>193</v>
      </c>
      <c r="AU123" s="164" t="s">
        <v>707</v>
      </c>
      <c r="AV123" s="164">
        <v>0</v>
      </c>
      <c r="AW123" s="164">
        <v>1</v>
      </c>
      <c r="AX123" s="164">
        <v>0</v>
      </c>
      <c r="AY123" s="164" t="s">
        <v>130</v>
      </c>
      <c r="AZ123" s="164" t="s">
        <v>772</v>
      </c>
      <c r="BA123" s="164" t="s">
        <v>112</v>
      </c>
      <c r="BB123" s="164">
        <v>1</v>
      </c>
      <c r="BC123" s="164">
        <v>0</v>
      </c>
      <c r="BD123" s="164">
        <v>0</v>
      </c>
      <c r="BE123" s="164">
        <v>0</v>
      </c>
      <c r="BF123" s="164">
        <v>0</v>
      </c>
      <c r="BG123" s="164">
        <v>0</v>
      </c>
      <c r="BH123" s="164">
        <v>0</v>
      </c>
      <c r="BI123" s="164">
        <v>0</v>
      </c>
      <c r="BJ123" s="164">
        <v>0</v>
      </c>
      <c r="BK123" s="164">
        <v>0</v>
      </c>
      <c r="BL123" s="164" t="s">
        <v>193</v>
      </c>
      <c r="BM123" s="164" t="s">
        <v>113</v>
      </c>
      <c r="BN123" s="164" t="s">
        <v>507</v>
      </c>
      <c r="BO123" s="164" t="s">
        <v>193</v>
      </c>
      <c r="BP123" s="164" t="s">
        <v>193</v>
      </c>
      <c r="BQ123" s="164" t="s">
        <v>193</v>
      </c>
      <c r="BR123" s="164" t="s">
        <v>193</v>
      </c>
      <c r="BS123" s="164" t="s">
        <v>193</v>
      </c>
      <c r="BT123" s="164" t="s">
        <v>193</v>
      </c>
      <c r="BU123" s="164" t="s">
        <v>193</v>
      </c>
      <c r="BV123" s="164" t="s">
        <v>193</v>
      </c>
      <c r="BW123" s="164" t="s">
        <v>193</v>
      </c>
      <c r="BX123" s="164" t="s">
        <v>193</v>
      </c>
      <c r="BY123" s="164" t="s">
        <v>193</v>
      </c>
      <c r="BZ123" s="164" t="s">
        <v>193</v>
      </c>
      <c r="CA123" s="164" t="s">
        <v>193</v>
      </c>
      <c r="CB123" s="164" t="s">
        <v>193</v>
      </c>
      <c r="CC123" s="164" t="s">
        <v>193</v>
      </c>
      <c r="CD123" s="164" t="s">
        <v>193</v>
      </c>
      <c r="CE123" s="164" t="s">
        <v>193</v>
      </c>
      <c r="CF123" s="164" t="s">
        <v>193</v>
      </c>
      <c r="CG123" s="164" t="s">
        <v>193</v>
      </c>
      <c r="CH123" s="164" t="s">
        <v>193</v>
      </c>
      <c r="CI123" s="164" t="s">
        <v>193</v>
      </c>
      <c r="CJ123" s="164" t="s">
        <v>193</v>
      </c>
      <c r="CK123" s="164" t="s">
        <v>193</v>
      </c>
      <c r="CL123" s="164" t="s">
        <v>193</v>
      </c>
      <c r="CM123" s="164" t="s">
        <v>193</v>
      </c>
      <c r="CN123" s="164" t="s">
        <v>193</v>
      </c>
      <c r="CO123" s="164" t="s">
        <v>193</v>
      </c>
      <c r="CP123" s="164" t="s">
        <v>193</v>
      </c>
      <c r="CQ123" s="164" t="s">
        <v>193</v>
      </c>
      <c r="CR123" s="164" t="s">
        <v>193</v>
      </c>
      <c r="CS123" s="164" t="s">
        <v>193</v>
      </c>
      <c r="CT123" s="164" t="s">
        <v>193</v>
      </c>
      <c r="CU123" s="164" t="s">
        <v>193</v>
      </c>
      <c r="CV123" s="164" t="s">
        <v>193</v>
      </c>
      <c r="CW123" s="164" t="s">
        <v>193</v>
      </c>
      <c r="CX123" s="164" t="s">
        <v>193</v>
      </c>
      <c r="CY123" s="164" t="s">
        <v>193</v>
      </c>
      <c r="CZ123" s="164" t="s">
        <v>193</v>
      </c>
      <c r="DA123" s="164" t="s">
        <v>193</v>
      </c>
      <c r="DB123" s="164" t="s">
        <v>193</v>
      </c>
      <c r="DC123" s="164" t="s">
        <v>193</v>
      </c>
      <c r="DD123" s="164" t="s">
        <v>193</v>
      </c>
      <c r="DE123" s="164" t="s">
        <v>193</v>
      </c>
      <c r="DF123" s="164" t="s">
        <v>193</v>
      </c>
      <c r="DG123" s="164" t="s">
        <v>193</v>
      </c>
      <c r="DH123" s="164" t="s">
        <v>193</v>
      </c>
      <c r="DI123" s="164" t="s">
        <v>193</v>
      </c>
      <c r="DJ123" s="164" t="s">
        <v>193</v>
      </c>
      <c r="DK123" s="164" t="s">
        <v>193</v>
      </c>
      <c r="DL123" s="164" t="s">
        <v>193</v>
      </c>
      <c r="DM123" s="164" t="s">
        <v>193</v>
      </c>
      <c r="DN123" s="164" t="s">
        <v>193</v>
      </c>
      <c r="DO123" s="164" t="s">
        <v>193</v>
      </c>
      <c r="DP123" s="164" t="s">
        <v>193</v>
      </c>
      <c r="DQ123" s="164" t="s">
        <v>193</v>
      </c>
      <c r="DR123" s="164" t="s">
        <v>193</v>
      </c>
      <c r="DS123" s="164" t="s">
        <v>193</v>
      </c>
      <c r="DT123" s="164" t="s">
        <v>193</v>
      </c>
      <c r="DU123" s="164" t="s">
        <v>193</v>
      </c>
      <c r="DV123" s="164" t="s">
        <v>193</v>
      </c>
      <c r="DW123" s="164" t="s">
        <v>193</v>
      </c>
      <c r="DX123" s="164" t="s">
        <v>193</v>
      </c>
      <c r="DY123" s="164" t="s">
        <v>193</v>
      </c>
      <c r="DZ123" s="164" t="s">
        <v>193</v>
      </c>
      <c r="EA123" s="164" t="s">
        <v>193</v>
      </c>
      <c r="EB123" s="164" t="s">
        <v>193</v>
      </c>
      <c r="EC123" s="164" t="s">
        <v>193</v>
      </c>
      <c r="ED123" s="164" t="s">
        <v>193</v>
      </c>
      <c r="EE123" s="164" t="s">
        <v>193</v>
      </c>
      <c r="EF123" s="164" t="s">
        <v>193</v>
      </c>
      <c r="EG123" s="164" t="s">
        <v>193</v>
      </c>
      <c r="EH123" s="164" t="s">
        <v>193</v>
      </c>
      <c r="EI123" s="164" t="s">
        <v>193</v>
      </c>
      <c r="EJ123" s="164" t="s">
        <v>723</v>
      </c>
      <c r="EK123" s="164">
        <v>1</v>
      </c>
      <c r="EL123" s="164">
        <v>1</v>
      </c>
      <c r="EM123" s="164">
        <v>1</v>
      </c>
      <c r="EN123" s="164">
        <v>1</v>
      </c>
      <c r="EO123" s="164">
        <v>1</v>
      </c>
      <c r="EP123" s="164">
        <v>1</v>
      </c>
      <c r="EQ123" s="164">
        <v>1</v>
      </c>
      <c r="ER123" s="164">
        <v>1</v>
      </c>
      <c r="ES123" s="164">
        <v>0</v>
      </c>
      <c r="ET123" s="164" t="s">
        <v>109</v>
      </c>
      <c r="EU123" s="164">
        <v>25</v>
      </c>
      <c r="EV123" s="164">
        <v>25</v>
      </c>
      <c r="EW123" s="164" t="s">
        <v>193</v>
      </c>
      <c r="EX123" s="164" t="s">
        <v>193</v>
      </c>
      <c r="EY123" s="164" t="s">
        <v>193</v>
      </c>
      <c r="EZ123" s="164">
        <v>25</v>
      </c>
      <c r="FA123" s="164" t="s">
        <v>114</v>
      </c>
      <c r="FB123" s="164">
        <v>15</v>
      </c>
      <c r="FC123" s="164" t="s">
        <v>114</v>
      </c>
      <c r="FD123" s="164">
        <v>25</v>
      </c>
      <c r="FE123" s="164" t="s">
        <v>109</v>
      </c>
      <c r="FF123" s="164" t="s">
        <v>114</v>
      </c>
      <c r="FG123" s="164" t="s">
        <v>193</v>
      </c>
      <c r="FH123" s="164" t="s">
        <v>193</v>
      </c>
      <c r="FI123" s="164" t="s">
        <v>121</v>
      </c>
      <c r="FJ123" s="164" t="s">
        <v>122</v>
      </c>
      <c r="FK123" s="164" t="s">
        <v>515</v>
      </c>
      <c r="FL123" s="164">
        <v>100</v>
      </c>
      <c r="FM123" s="164">
        <v>15</v>
      </c>
      <c r="FN123" s="164">
        <v>150</v>
      </c>
      <c r="FO123" s="164">
        <v>150</v>
      </c>
      <c r="FP123" s="164" t="s">
        <v>109</v>
      </c>
      <c r="FQ123" s="164" t="s">
        <v>109</v>
      </c>
      <c r="FR123" s="164">
        <v>15</v>
      </c>
      <c r="FS123" s="164" t="s">
        <v>193</v>
      </c>
      <c r="FT123" s="164" t="s">
        <v>193</v>
      </c>
      <c r="FU123" s="164">
        <v>15</v>
      </c>
      <c r="FV123" s="164" t="s">
        <v>109</v>
      </c>
      <c r="FW123" s="164" t="s">
        <v>114</v>
      </c>
      <c r="FX123" s="164" t="s">
        <v>193</v>
      </c>
      <c r="FY123" s="164">
        <v>150</v>
      </c>
      <c r="FZ123" s="164">
        <v>75</v>
      </c>
      <c r="GA123" s="164">
        <v>42.5</v>
      </c>
      <c r="GB123" s="164" t="s">
        <v>109</v>
      </c>
      <c r="GC123" s="164" t="s">
        <v>109</v>
      </c>
      <c r="GD123" s="164">
        <v>60</v>
      </c>
      <c r="GE123" s="164" t="s">
        <v>193</v>
      </c>
      <c r="GF123" s="164" t="s">
        <v>193</v>
      </c>
      <c r="GG123" s="164" t="s">
        <v>193</v>
      </c>
      <c r="GH123" s="164">
        <v>60</v>
      </c>
      <c r="GI123" s="164" t="s">
        <v>109</v>
      </c>
      <c r="GJ123" s="164" t="s">
        <v>109</v>
      </c>
      <c r="GK123" s="164" t="s">
        <v>193</v>
      </c>
      <c r="GL123" s="164">
        <v>5</v>
      </c>
      <c r="GM123" s="164" t="s">
        <v>193</v>
      </c>
      <c r="GN123" s="164" t="s">
        <v>193</v>
      </c>
      <c r="GO123" s="164" t="s">
        <v>193</v>
      </c>
      <c r="GP123" s="164" t="s">
        <v>193</v>
      </c>
      <c r="GQ123" s="164" t="s">
        <v>193</v>
      </c>
      <c r="GR123" s="164" t="s">
        <v>193</v>
      </c>
      <c r="GS123" s="164" t="s">
        <v>114</v>
      </c>
      <c r="GT123" s="164" t="s">
        <v>156</v>
      </c>
      <c r="GU123" s="164">
        <v>5</v>
      </c>
      <c r="GV123" s="164" t="s">
        <v>114</v>
      </c>
      <c r="GW123" s="164" t="s">
        <v>193</v>
      </c>
      <c r="GX123" s="164" t="s">
        <v>193</v>
      </c>
      <c r="GY123" s="164" t="s">
        <v>193</v>
      </c>
      <c r="GZ123" s="164" t="s">
        <v>193</v>
      </c>
      <c r="HA123" s="164" t="s">
        <v>193</v>
      </c>
      <c r="HB123" s="164" t="s">
        <v>193</v>
      </c>
      <c r="HC123" s="164" t="s">
        <v>193</v>
      </c>
      <c r="HD123" s="164" t="s">
        <v>193</v>
      </c>
      <c r="HE123" s="164" t="s">
        <v>193</v>
      </c>
      <c r="HF123" s="164" t="s">
        <v>193</v>
      </c>
      <c r="HG123" s="164" t="s">
        <v>193</v>
      </c>
      <c r="HH123" s="164" t="s">
        <v>193</v>
      </c>
      <c r="HI123" s="164" t="s">
        <v>193</v>
      </c>
      <c r="HJ123" s="164" t="s">
        <v>193</v>
      </c>
      <c r="HK123" s="164" t="s">
        <v>193</v>
      </c>
      <c r="HL123" s="164" t="s">
        <v>193</v>
      </c>
      <c r="HM123" s="164" t="s">
        <v>193</v>
      </c>
      <c r="HN123" s="164" t="s">
        <v>193</v>
      </c>
      <c r="HO123" s="164" t="s">
        <v>193</v>
      </c>
      <c r="HP123" s="164" t="s">
        <v>193</v>
      </c>
      <c r="HQ123" s="164" t="s">
        <v>193</v>
      </c>
      <c r="HR123" s="164" t="s">
        <v>193</v>
      </c>
      <c r="HS123" s="164" t="s">
        <v>193</v>
      </c>
      <c r="HT123" s="164" t="s">
        <v>193</v>
      </c>
      <c r="HU123" s="164" t="s">
        <v>193</v>
      </c>
      <c r="HV123" s="164" t="s">
        <v>114</v>
      </c>
      <c r="HW123" s="164" t="s">
        <v>114</v>
      </c>
      <c r="HX123" s="164" t="s">
        <v>109</v>
      </c>
      <c r="HY123" s="164" t="s">
        <v>164</v>
      </c>
      <c r="HZ123" s="164" t="s">
        <v>797</v>
      </c>
      <c r="IA123" s="164" t="s">
        <v>165</v>
      </c>
      <c r="IB123" s="164" t="s">
        <v>797</v>
      </c>
      <c r="IC123" s="164" t="s">
        <v>193</v>
      </c>
      <c r="ID123" s="164" t="s">
        <v>193</v>
      </c>
      <c r="IE123" s="164" t="s">
        <v>193</v>
      </c>
      <c r="IF123" s="164" t="s">
        <v>193</v>
      </c>
      <c r="IG123" s="164" t="s">
        <v>193</v>
      </c>
      <c r="IH123" s="164" t="s">
        <v>193</v>
      </c>
      <c r="II123" s="164" t="s">
        <v>193</v>
      </c>
      <c r="IJ123" s="164" t="s">
        <v>193</v>
      </c>
      <c r="IK123" s="164" t="s">
        <v>193</v>
      </c>
      <c r="IL123" s="164" t="s">
        <v>193</v>
      </c>
      <c r="IM123" s="164" t="s">
        <v>193</v>
      </c>
      <c r="IN123" s="164" t="s">
        <v>193</v>
      </c>
      <c r="IO123" s="164" t="s">
        <v>193</v>
      </c>
      <c r="IP123" s="164" t="s">
        <v>193</v>
      </c>
      <c r="IQ123" s="164" t="s">
        <v>193</v>
      </c>
      <c r="IR123" s="164" t="s">
        <v>193</v>
      </c>
      <c r="IS123" s="164" t="s">
        <v>193</v>
      </c>
      <c r="IT123" s="164" t="s">
        <v>193</v>
      </c>
      <c r="IU123" s="164" t="s">
        <v>193</v>
      </c>
      <c r="IV123" s="164" t="s">
        <v>193</v>
      </c>
      <c r="IW123" s="164" t="s">
        <v>193</v>
      </c>
      <c r="IX123" s="164" t="s">
        <v>193</v>
      </c>
      <c r="IY123" s="164" t="s">
        <v>193</v>
      </c>
      <c r="IZ123" s="164" t="s">
        <v>193</v>
      </c>
      <c r="JA123" s="164" t="s">
        <v>193</v>
      </c>
      <c r="JB123" s="164" t="s">
        <v>193</v>
      </c>
      <c r="JC123" s="164" t="s">
        <v>193</v>
      </c>
      <c r="JD123" s="164" t="s">
        <v>193</v>
      </c>
      <c r="JE123" s="164" t="s">
        <v>193</v>
      </c>
      <c r="JF123" s="164" t="s">
        <v>193</v>
      </c>
      <c r="JG123" s="164" t="s">
        <v>193</v>
      </c>
      <c r="JH123" s="164" t="s">
        <v>193</v>
      </c>
      <c r="JI123" s="164" t="s">
        <v>193</v>
      </c>
      <c r="JJ123" s="164" t="s">
        <v>193</v>
      </c>
      <c r="JK123" s="164" t="s">
        <v>193</v>
      </c>
      <c r="JL123" s="164" t="s">
        <v>193</v>
      </c>
      <c r="JM123" s="164" t="s">
        <v>193</v>
      </c>
      <c r="JN123" s="164" t="s">
        <v>193</v>
      </c>
      <c r="JO123" s="164" t="s">
        <v>193</v>
      </c>
      <c r="JP123" s="164" t="s">
        <v>193</v>
      </c>
      <c r="JQ123" s="164" t="s">
        <v>193</v>
      </c>
      <c r="JR123" s="166"/>
      <c r="JS123" s="166"/>
      <c r="JT123" s="166"/>
      <c r="JU123" s="166"/>
      <c r="JV123" s="166"/>
      <c r="JW123" s="164" t="s">
        <v>193</v>
      </c>
      <c r="JX123" s="164" t="s">
        <v>193</v>
      </c>
      <c r="JY123" s="164">
        <v>188368916</v>
      </c>
      <c r="JZ123" s="164" t="s">
        <v>4081</v>
      </c>
      <c r="KA123" s="164" t="s">
        <v>4082</v>
      </c>
      <c r="KB123" s="164" t="s">
        <v>193</v>
      </c>
      <c r="KC123" s="164" t="s">
        <v>705</v>
      </c>
      <c r="KD123" s="164" t="s">
        <v>706</v>
      </c>
      <c r="KE123" s="164" t="s">
        <v>621</v>
      </c>
      <c r="KF123" s="164" t="s">
        <v>193</v>
      </c>
      <c r="KG123" s="164">
        <v>123</v>
      </c>
    </row>
    <row r="124" spans="1:293" x14ac:dyDescent="0.25">
      <c r="A124" s="164" t="s">
        <v>4083</v>
      </c>
      <c r="B124" s="164" t="s">
        <v>4084</v>
      </c>
      <c r="C124" s="164" t="s">
        <v>4024</v>
      </c>
      <c r="D124" s="164" t="s">
        <v>193</v>
      </c>
      <c r="E124" s="166"/>
      <c r="F124" s="164" t="s">
        <v>193</v>
      </c>
      <c r="G124" s="164" t="s">
        <v>193</v>
      </c>
      <c r="H124" s="164" t="s">
        <v>4024</v>
      </c>
      <c r="I124" s="164" t="s">
        <v>161</v>
      </c>
      <c r="J124" s="164" t="s">
        <v>193</v>
      </c>
      <c r="K124" s="164" t="s">
        <v>162</v>
      </c>
      <c r="L124" s="164" t="s">
        <v>161</v>
      </c>
      <c r="M124" s="164" t="s">
        <v>161</v>
      </c>
      <c r="N124" s="164" t="s">
        <v>163</v>
      </c>
      <c r="O124" s="164" t="s">
        <v>193</v>
      </c>
      <c r="P124" s="164" t="s">
        <v>198</v>
      </c>
      <c r="Q124" s="164" t="s">
        <v>163</v>
      </c>
      <c r="R124" s="164" t="s">
        <v>163</v>
      </c>
      <c r="S124" s="164" t="s">
        <v>164</v>
      </c>
      <c r="T124" s="164" t="s">
        <v>165</v>
      </c>
      <c r="U124" s="164" t="s">
        <v>166</v>
      </c>
      <c r="V124" s="164" t="s">
        <v>165</v>
      </c>
      <c r="W124" s="164" t="s">
        <v>228</v>
      </c>
      <c r="X124" s="164" t="s">
        <v>229</v>
      </c>
      <c r="Y124" s="164" t="s">
        <v>228</v>
      </c>
      <c r="Z124" s="164" t="s">
        <v>165</v>
      </c>
      <c r="AA124" s="164" t="s">
        <v>193</v>
      </c>
      <c r="AB124" s="164" t="s">
        <v>570</v>
      </c>
      <c r="AC124" s="164" t="s">
        <v>165</v>
      </c>
      <c r="AD124" s="164" t="s">
        <v>165</v>
      </c>
      <c r="AE124" s="164" t="s">
        <v>167</v>
      </c>
      <c r="AF124" s="164" t="s">
        <v>193</v>
      </c>
      <c r="AG124" s="164" t="s">
        <v>165</v>
      </c>
      <c r="AH124" s="164" t="s">
        <v>167</v>
      </c>
      <c r="AI124" s="164" t="s">
        <v>167</v>
      </c>
      <c r="AJ124" s="164" t="s">
        <v>543</v>
      </c>
      <c r="AK124" s="164" t="s">
        <v>495</v>
      </c>
      <c r="AL124" s="164" t="s">
        <v>109</v>
      </c>
      <c r="AM124" s="164" t="s">
        <v>193</v>
      </c>
      <c r="AN124" s="164" t="s">
        <v>109</v>
      </c>
      <c r="AO124" s="164" t="s">
        <v>193</v>
      </c>
      <c r="AP124" s="164" t="s">
        <v>496</v>
      </c>
      <c r="AQ124" s="166"/>
      <c r="AR124" s="166"/>
      <c r="AS124" s="164" t="s">
        <v>521</v>
      </c>
      <c r="AT124" s="164" t="s">
        <v>193</v>
      </c>
      <c r="AU124" s="164" t="s">
        <v>707</v>
      </c>
      <c r="AV124" s="164">
        <v>0</v>
      </c>
      <c r="AW124" s="164">
        <v>1</v>
      </c>
      <c r="AX124" s="164">
        <v>0</v>
      </c>
      <c r="AY124" s="164" t="s">
        <v>130</v>
      </c>
      <c r="AZ124" s="164" t="s">
        <v>772</v>
      </c>
      <c r="BA124" s="164" t="s">
        <v>112</v>
      </c>
      <c r="BB124" s="164">
        <v>1</v>
      </c>
      <c r="BC124" s="164">
        <v>0</v>
      </c>
      <c r="BD124" s="164">
        <v>0</v>
      </c>
      <c r="BE124" s="164">
        <v>0</v>
      </c>
      <c r="BF124" s="164">
        <v>0</v>
      </c>
      <c r="BG124" s="164">
        <v>0</v>
      </c>
      <c r="BH124" s="164">
        <v>0</v>
      </c>
      <c r="BI124" s="164">
        <v>0</v>
      </c>
      <c r="BJ124" s="164">
        <v>0</v>
      </c>
      <c r="BK124" s="164">
        <v>0</v>
      </c>
      <c r="BL124" s="164" t="s">
        <v>193</v>
      </c>
      <c r="BM124" s="164" t="s">
        <v>113</v>
      </c>
      <c r="BN124" s="164" t="s">
        <v>507</v>
      </c>
      <c r="BO124" s="164" t="s">
        <v>193</v>
      </c>
      <c r="BP124" s="164" t="s">
        <v>193</v>
      </c>
      <c r="BQ124" s="164" t="s">
        <v>193</v>
      </c>
      <c r="BR124" s="164" t="s">
        <v>193</v>
      </c>
      <c r="BS124" s="164" t="s">
        <v>193</v>
      </c>
      <c r="BT124" s="164" t="s">
        <v>193</v>
      </c>
      <c r="BU124" s="164" t="s">
        <v>193</v>
      </c>
      <c r="BV124" s="164" t="s">
        <v>193</v>
      </c>
      <c r="BW124" s="164" t="s">
        <v>193</v>
      </c>
      <c r="BX124" s="164" t="s">
        <v>193</v>
      </c>
      <c r="BY124" s="164" t="s">
        <v>193</v>
      </c>
      <c r="BZ124" s="164" t="s">
        <v>193</v>
      </c>
      <c r="CA124" s="164" t="s">
        <v>193</v>
      </c>
      <c r="CB124" s="164" t="s">
        <v>193</v>
      </c>
      <c r="CC124" s="164" t="s">
        <v>193</v>
      </c>
      <c r="CD124" s="164" t="s">
        <v>193</v>
      </c>
      <c r="CE124" s="164" t="s">
        <v>193</v>
      </c>
      <c r="CF124" s="164" t="s">
        <v>193</v>
      </c>
      <c r="CG124" s="164" t="s">
        <v>193</v>
      </c>
      <c r="CH124" s="164" t="s">
        <v>193</v>
      </c>
      <c r="CI124" s="164" t="s">
        <v>193</v>
      </c>
      <c r="CJ124" s="164" t="s">
        <v>193</v>
      </c>
      <c r="CK124" s="164" t="s">
        <v>193</v>
      </c>
      <c r="CL124" s="164" t="s">
        <v>193</v>
      </c>
      <c r="CM124" s="164" t="s">
        <v>193</v>
      </c>
      <c r="CN124" s="164" t="s">
        <v>193</v>
      </c>
      <c r="CO124" s="164" t="s">
        <v>193</v>
      </c>
      <c r="CP124" s="164" t="s">
        <v>193</v>
      </c>
      <c r="CQ124" s="164" t="s">
        <v>193</v>
      </c>
      <c r="CR124" s="164" t="s">
        <v>193</v>
      </c>
      <c r="CS124" s="164" t="s">
        <v>193</v>
      </c>
      <c r="CT124" s="164" t="s">
        <v>193</v>
      </c>
      <c r="CU124" s="164" t="s">
        <v>193</v>
      </c>
      <c r="CV124" s="164" t="s">
        <v>193</v>
      </c>
      <c r="CW124" s="164" t="s">
        <v>193</v>
      </c>
      <c r="CX124" s="164" t="s">
        <v>193</v>
      </c>
      <c r="CY124" s="164" t="s">
        <v>193</v>
      </c>
      <c r="CZ124" s="164" t="s">
        <v>193</v>
      </c>
      <c r="DA124" s="164" t="s">
        <v>193</v>
      </c>
      <c r="DB124" s="164" t="s">
        <v>193</v>
      </c>
      <c r="DC124" s="164" t="s">
        <v>193</v>
      </c>
      <c r="DD124" s="164" t="s">
        <v>193</v>
      </c>
      <c r="DE124" s="164" t="s">
        <v>193</v>
      </c>
      <c r="DF124" s="164" t="s">
        <v>193</v>
      </c>
      <c r="DG124" s="164" t="s">
        <v>193</v>
      </c>
      <c r="DH124" s="164" t="s">
        <v>193</v>
      </c>
      <c r="DI124" s="164" t="s">
        <v>193</v>
      </c>
      <c r="DJ124" s="164" t="s">
        <v>193</v>
      </c>
      <c r="DK124" s="164" t="s">
        <v>193</v>
      </c>
      <c r="DL124" s="164" t="s">
        <v>193</v>
      </c>
      <c r="DM124" s="164" t="s">
        <v>193</v>
      </c>
      <c r="DN124" s="164" t="s">
        <v>193</v>
      </c>
      <c r="DO124" s="164" t="s">
        <v>193</v>
      </c>
      <c r="DP124" s="164" t="s">
        <v>193</v>
      </c>
      <c r="DQ124" s="164" t="s">
        <v>193</v>
      </c>
      <c r="DR124" s="164" t="s">
        <v>193</v>
      </c>
      <c r="DS124" s="164" t="s">
        <v>193</v>
      </c>
      <c r="DT124" s="164" t="s">
        <v>193</v>
      </c>
      <c r="DU124" s="164" t="s">
        <v>193</v>
      </c>
      <c r="DV124" s="164" t="s">
        <v>193</v>
      </c>
      <c r="DW124" s="164" t="s">
        <v>193</v>
      </c>
      <c r="DX124" s="164" t="s">
        <v>193</v>
      </c>
      <c r="DY124" s="164" t="s">
        <v>193</v>
      </c>
      <c r="DZ124" s="164" t="s">
        <v>193</v>
      </c>
      <c r="EA124" s="164" t="s">
        <v>193</v>
      </c>
      <c r="EB124" s="164" t="s">
        <v>193</v>
      </c>
      <c r="EC124" s="164" t="s">
        <v>193</v>
      </c>
      <c r="ED124" s="164" t="s">
        <v>193</v>
      </c>
      <c r="EE124" s="164" t="s">
        <v>193</v>
      </c>
      <c r="EF124" s="164" t="s">
        <v>193</v>
      </c>
      <c r="EG124" s="164" t="s">
        <v>193</v>
      </c>
      <c r="EH124" s="164" t="s">
        <v>193</v>
      </c>
      <c r="EI124" s="164" t="s">
        <v>193</v>
      </c>
      <c r="EJ124" s="164" t="s">
        <v>723</v>
      </c>
      <c r="EK124" s="164">
        <v>1</v>
      </c>
      <c r="EL124" s="164">
        <v>1</v>
      </c>
      <c r="EM124" s="164">
        <v>1</v>
      </c>
      <c r="EN124" s="164">
        <v>1</v>
      </c>
      <c r="EO124" s="164">
        <v>1</v>
      </c>
      <c r="EP124" s="164">
        <v>1</v>
      </c>
      <c r="EQ124" s="164">
        <v>1</v>
      </c>
      <c r="ER124" s="164">
        <v>1</v>
      </c>
      <c r="ES124" s="164">
        <v>0</v>
      </c>
      <c r="ET124" s="164" t="s">
        <v>109</v>
      </c>
      <c r="EU124" s="164">
        <v>25</v>
      </c>
      <c r="EV124" s="164">
        <v>25</v>
      </c>
      <c r="EW124" s="164" t="s">
        <v>193</v>
      </c>
      <c r="EX124" s="164" t="s">
        <v>193</v>
      </c>
      <c r="EY124" s="164" t="s">
        <v>193</v>
      </c>
      <c r="EZ124" s="164">
        <v>25</v>
      </c>
      <c r="FA124" s="164" t="s">
        <v>109</v>
      </c>
      <c r="FB124" s="164">
        <v>15</v>
      </c>
      <c r="FC124" s="164" t="s">
        <v>109</v>
      </c>
      <c r="FD124" s="164">
        <v>25</v>
      </c>
      <c r="FE124" s="164" t="s">
        <v>109</v>
      </c>
      <c r="FF124" s="164" t="s">
        <v>114</v>
      </c>
      <c r="FG124" s="164" t="s">
        <v>193</v>
      </c>
      <c r="FH124" s="164" t="s">
        <v>193</v>
      </c>
      <c r="FI124" s="164" t="s">
        <v>121</v>
      </c>
      <c r="FJ124" s="164" t="s">
        <v>122</v>
      </c>
      <c r="FK124" s="164" t="s">
        <v>515</v>
      </c>
      <c r="FL124" s="164">
        <v>100</v>
      </c>
      <c r="FM124" s="164">
        <v>15</v>
      </c>
      <c r="FN124" s="164">
        <v>150</v>
      </c>
      <c r="FO124" s="164">
        <v>150</v>
      </c>
      <c r="FP124" s="164" t="s">
        <v>109</v>
      </c>
      <c r="FQ124" s="164" t="s">
        <v>109</v>
      </c>
      <c r="FR124" s="164">
        <v>15</v>
      </c>
      <c r="FS124" s="164" t="s">
        <v>193</v>
      </c>
      <c r="FT124" s="164" t="s">
        <v>193</v>
      </c>
      <c r="FU124" s="164">
        <v>15</v>
      </c>
      <c r="FV124" s="164" t="s">
        <v>109</v>
      </c>
      <c r="FW124" s="164" t="s">
        <v>114</v>
      </c>
      <c r="FX124" s="164" t="s">
        <v>193</v>
      </c>
      <c r="FY124" s="164">
        <v>150</v>
      </c>
      <c r="FZ124" s="164">
        <v>100</v>
      </c>
      <c r="GA124" s="164">
        <v>56.6666666666666</v>
      </c>
      <c r="GB124" s="164" t="s">
        <v>109</v>
      </c>
      <c r="GC124" s="164" t="s">
        <v>109</v>
      </c>
      <c r="GD124" s="164">
        <v>75</v>
      </c>
      <c r="GE124" s="164" t="s">
        <v>193</v>
      </c>
      <c r="GF124" s="164" t="s">
        <v>193</v>
      </c>
      <c r="GG124" s="164" t="s">
        <v>193</v>
      </c>
      <c r="GH124" s="164">
        <v>75</v>
      </c>
      <c r="GI124" s="164" t="s">
        <v>109</v>
      </c>
      <c r="GJ124" s="164" t="s">
        <v>109</v>
      </c>
      <c r="GK124" s="164" t="s">
        <v>193</v>
      </c>
      <c r="GL124" s="164">
        <v>5</v>
      </c>
      <c r="GM124" s="164" t="s">
        <v>193</v>
      </c>
      <c r="GN124" s="164" t="s">
        <v>193</v>
      </c>
      <c r="GO124" s="164" t="s">
        <v>193</v>
      </c>
      <c r="GP124" s="164" t="s">
        <v>193</v>
      </c>
      <c r="GQ124" s="164" t="s">
        <v>193</v>
      </c>
      <c r="GR124" s="164" t="s">
        <v>193</v>
      </c>
      <c r="GS124" s="164" t="s">
        <v>109</v>
      </c>
      <c r="GT124" s="164" t="s">
        <v>156</v>
      </c>
      <c r="GU124" s="164">
        <v>5</v>
      </c>
      <c r="GV124" s="164" t="s">
        <v>114</v>
      </c>
      <c r="GW124" s="164" t="s">
        <v>193</v>
      </c>
      <c r="GX124" s="164" t="s">
        <v>193</v>
      </c>
      <c r="GY124" s="164" t="s">
        <v>193</v>
      </c>
      <c r="GZ124" s="164" t="s">
        <v>193</v>
      </c>
      <c r="HA124" s="164" t="s">
        <v>193</v>
      </c>
      <c r="HB124" s="164" t="s">
        <v>193</v>
      </c>
      <c r="HC124" s="164" t="s">
        <v>193</v>
      </c>
      <c r="HD124" s="164" t="s">
        <v>193</v>
      </c>
      <c r="HE124" s="164" t="s">
        <v>193</v>
      </c>
      <c r="HF124" s="164" t="s">
        <v>193</v>
      </c>
      <c r="HG124" s="164" t="s">
        <v>193</v>
      </c>
      <c r="HH124" s="164" t="s">
        <v>193</v>
      </c>
      <c r="HI124" s="164" t="s">
        <v>193</v>
      </c>
      <c r="HJ124" s="164" t="s">
        <v>193</v>
      </c>
      <c r="HK124" s="164" t="s">
        <v>193</v>
      </c>
      <c r="HL124" s="164" t="s">
        <v>193</v>
      </c>
      <c r="HM124" s="164" t="s">
        <v>193</v>
      </c>
      <c r="HN124" s="164" t="s">
        <v>193</v>
      </c>
      <c r="HO124" s="164" t="s">
        <v>193</v>
      </c>
      <c r="HP124" s="164" t="s">
        <v>193</v>
      </c>
      <c r="HQ124" s="164" t="s">
        <v>193</v>
      </c>
      <c r="HR124" s="164" t="s">
        <v>193</v>
      </c>
      <c r="HS124" s="164" t="s">
        <v>193</v>
      </c>
      <c r="HT124" s="164" t="s">
        <v>193</v>
      </c>
      <c r="HU124" s="164" t="s">
        <v>193</v>
      </c>
      <c r="HV124" s="164" t="s">
        <v>114</v>
      </c>
      <c r="HW124" s="164" t="s">
        <v>114</v>
      </c>
      <c r="HX124" s="164" t="s">
        <v>109</v>
      </c>
      <c r="HY124" s="164" t="s">
        <v>164</v>
      </c>
      <c r="HZ124" s="164" t="s">
        <v>797</v>
      </c>
      <c r="IA124" s="164" t="s">
        <v>168</v>
      </c>
      <c r="IB124" s="164" t="s">
        <v>793</v>
      </c>
      <c r="IC124" s="164" t="s">
        <v>193</v>
      </c>
      <c r="ID124" s="164" t="s">
        <v>193</v>
      </c>
      <c r="IE124" s="164" t="s">
        <v>193</v>
      </c>
      <c r="IF124" s="164" t="s">
        <v>193</v>
      </c>
      <c r="IG124" s="164" t="s">
        <v>193</v>
      </c>
      <c r="IH124" s="164" t="s">
        <v>193</v>
      </c>
      <c r="II124" s="164" t="s">
        <v>193</v>
      </c>
      <c r="IJ124" s="164" t="s">
        <v>193</v>
      </c>
      <c r="IK124" s="164" t="s">
        <v>193</v>
      </c>
      <c r="IL124" s="164" t="s">
        <v>193</v>
      </c>
      <c r="IM124" s="164" t="s">
        <v>193</v>
      </c>
      <c r="IN124" s="164" t="s">
        <v>193</v>
      </c>
      <c r="IO124" s="164" t="s">
        <v>193</v>
      </c>
      <c r="IP124" s="164" t="s">
        <v>193</v>
      </c>
      <c r="IQ124" s="164" t="s">
        <v>193</v>
      </c>
      <c r="IR124" s="164" t="s">
        <v>193</v>
      </c>
      <c r="IS124" s="164" t="s">
        <v>193</v>
      </c>
      <c r="IT124" s="164" t="s">
        <v>193</v>
      </c>
      <c r="IU124" s="164" t="s">
        <v>193</v>
      </c>
      <c r="IV124" s="164" t="s">
        <v>193</v>
      </c>
      <c r="IW124" s="164" t="s">
        <v>193</v>
      </c>
      <c r="IX124" s="164" t="s">
        <v>193</v>
      </c>
      <c r="IY124" s="164" t="s">
        <v>193</v>
      </c>
      <c r="IZ124" s="164" t="s">
        <v>193</v>
      </c>
      <c r="JA124" s="164" t="s">
        <v>193</v>
      </c>
      <c r="JB124" s="164" t="s">
        <v>193</v>
      </c>
      <c r="JC124" s="164" t="s">
        <v>193</v>
      </c>
      <c r="JD124" s="164" t="s">
        <v>193</v>
      </c>
      <c r="JE124" s="164" t="s">
        <v>193</v>
      </c>
      <c r="JF124" s="164" t="s">
        <v>193</v>
      </c>
      <c r="JG124" s="164" t="s">
        <v>193</v>
      </c>
      <c r="JH124" s="164" t="s">
        <v>193</v>
      </c>
      <c r="JI124" s="164" t="s">
        <v>193</v>
      </c>
      <c r="JJ124" s="164" t="s">
        <v>193</v>
      </c>
      <c r="JK124" s="164" t="s">
        <v>193</v>
      </c>
      <c r="JL124" s="164" t="s">
        <v>193</v>
      </c>
      <c r="JM124" s="164" t="s">
        <v>193</v>
      </c>
      <c r="JN124" s="164" t="s">
        <v>193</v>
      </c>
      <c r="JO124" s="164" t="s">
        <v>193</v>
      </c>
      <c r="JP124" s="164" t="s">
        <v>193</v>
      </c>
      <c r="JQ124" s="164" t="s">
        <v>193</v>
      </c>
      <c r="JR124" s="166"/>
      <c r="JS124" s="166"/>
      <c r="JT124" s="166"/>
      <c r="JU124" s="166"/>
      <c r="JV124" s="166"/>
      <c r="JW124" s="164" t="s">
        <v>193</v>
      </c>
      <c r="JX124" s="164" t="s">
        <v>193</v>
      </c>
      <c r="JY124" s="164">
        <v>188368928</v>
      </c>
      <c r="JZ124" s="164" t="s">
        <v>4085</v>
      </c>
      <c r="KA124" s="164" t="s">
        <v>4086</v>
      </c>
      <c r="KB124" s="164" t="s">
        <v>193</v>
      </c>
      <c r="KC124" s="164" t="s">
        <v>705</v>
      </c>
      <c r="KD124" s="164" t="s">
        <v>706</v>
      </c>
      <c r="KE124" s="164" t="s">
        <v>621</v>
      </c>
      <c r="KF124" s="164" t="s">
        <v>193</v>
      </c>
      <c r="KG124" s="164">
        <v>124</v>
      </c>
    </row>
    <row r="125" spans="1:293" x14ac:dyDescent="0.25">
      <c r="A125" s="164" t="s">
        <v>4087</v>
      </c>
      <c r="B125" s="164" t="s">
        <v>4088</v>
      </c>
      <c r="C125" s="164" t="s">
        <v>4024</v>
      </c>
      <c r="D125" s="164" t="s">
        <v>193</v>
      </c>
      <c r="E125" s="166"/>
      <c r="F125" s="164" t="s">
        <v>193</v>
      </c>
      <c r="G125" s="164" t="s">
        <v>193</v>
      </c>
      <c r="H125" s="164" t="s">
        <v>4024</v>
      </c>
      <c r="I125" s="164" t="s">
        <v>161</v>
      </c>
      <c r="J125" s="164" t="s">
        <v>193</v>
      </c>
      <c r="K125" s="164" t="s">
        <v>162</v>
      </c>
      <c r="L125" s="164" t="s">
        <v>161</v>
      </c>
      <c r="M125" s="164" t="s">
        <v>161</v>
      </c>
      <c r="N125" s="164" t="s">
        <v>163</v>
      </c>
      <c r="O125" s="164" t="s">
        <v>193</v>
      </c>
      <c r="P125" s="164" t="s">
        <v>198</v>
      </c>
      <c r="Q125" s="164" t="s">
        <v>163</v>
      </c>
      <c r="R125" s="164" t="s">
        <v>163</v>
      </c>
      <c r="S125" s="164" t="s">
        <v>164</v>
      </c>
      <c r="T125" s="164" t="s">
        <v>165</v>
      </c>
      <c r="U125" s="164" t="s">
        <v>166</v>
      </c>
      <c r="V125" s="164" t="s">
        <v>165</v>
      </c>
      <c r="W125" s="164" t="s">
        <v>228</v>
      </c>
      <c r="X125" s="164" t="s">
        <v>229</v>
      </c>
      <c r="Y125" s="164" t="s">
        <v>228</v>
      </c>
      <c r="Z125" s="164" t="s">
        <v>165</v>
      </c>
      <c r="AA125" s="164" t="s">
        <v>193</v>
      </c>
      <c r="AB125" s="164" t="s">
        <v>570</v>
      </c>
      <c r="AC125" s="164" t="s">
        <v>165</v>
      </c>
      <c r="AD125" s="164" t="s">
        <v>165</v>
      </c>
      <c r="AE125" s="164" t="s">
        <v>167</v>
      </c>
      <c r="AF125" s="164" t="s">
        <v>193</v>
      </c>
      <c r="AG125" s="164" t="s">
        <v>165</v>
      </c>
      <c r="AH125" s="164" t="s">
        <v>167</v>
      </c>
      <c r="AI125" s="164" t="s">
        <v>167</v>
      </c>
      <c r="AJ125" s="164" t="s">
        <v>543</v>
      </c>
      <c r="AK125" s="164" t="s">
        <v>495</v>
      </c>
      <c r="AL125" s="164" t="s">
        <v>109</v>
      </c>
      <c r="AM125" s="164" t="s">
        <v>193</v>
      </c>
      <c r="AN125" s="164" t="s">
        <v>109</v>
      </c>
      <c r="AO125" s="164" t="s">
        <v>193</v>
      </c>
      <c r="AP125" s="164" t="s">
        <v>496</v>
      </c>
      <c r="AQ125" s="166"/>
      <c r="AR125" s="166"/>
      <c r="AS125" s="164" t="s">
        <v>521</v>
      </c>
      <c r="AT125" s="164" t="s">
        <v>193</v>
      </c>
      <c r="AU125" s="164" t="s">
        <v>707</v>
      </c>
      <c r="AV125" s="164">
        <v>0</v>
      </c>
      <c r="AW125" s="164">
        <v>1</v>
      </c>
      <c r="AX125" s="164">
        <v>0</v>
      </c>
      <c r="AY125" s="164" t="s">
        <v>130</v>
      </c>
      <c r="AZ125" s="164" t="s">
        <v>772</v>
      </c>
      <c r="BA125" s="164" t="s">
        <v>112</v>
      </c>
      <c r="BB125" s="164">
        <v>1</v>
      </c>
      <c r="BC125" s="164">
        <v>0</v>
      </c>
      <c r="BD125" s="164">
        <v>0</v>
      </c>
      <c r="BE125" s="164">
        <v>0</v>
      </c>
      <c r="BF125" s="164">
        <v>0</v>
      </c>
      <c r="BG125" s="164">
        <v>0</v>
      </c>
      <c r="BH125" s="164">
        <v>0</v>
      </c>
      <c r="BI125" s="164">
        <v>0</v>
      </c>
      <c r="BJ125" s="164">
        <v>0</v>
      </c>
      <c r="BK125" s="164">
        <v>0</v>
      </c>
      <c r="BL125" s="164" t="s">
        <v>193</v>
      </c>
      <c r="BM125" s="164" t="s">
        <v>113</v>
      </c>
      <c r="BN125" s="164" t="s">
        <v>507</v>
      </c>
      <c r="BO125" s="164" t="s">
        <v>193</v>
      </c>
      <c r="BP125" s="164" t="s">
        <v>193</v>
      </c>
      <c r="BQ125" s="164" t="s">
        <v>193</v>
      </c>
      <c r="BR125" s="164" t="s">
        <v>193</v>
      </c>
      <c r="BS125" s="164" t="s">
        <v>193</v>
      </c>
      <c r="BT125" s="164" t="s">
        <v>193</v>
      </c>
      <c r="BU125" s="164" t="s">
        <v>193</v>
      </c>
      <c r="BV125" s="164" t="s">
        <v>193</v>
      </c>
      <c r="BW125" s="164" t="s">
        <v>193</v>
      </c>
      <c r="BX125" s="164" t="s">
        <v>193</v>
      </c>
      <c r="BY125" s="164" t="s">
        <v>193</v>
      </c>
      <c r="BZ125" s="164" t="s">
        <v>193</v>
      </c>
      <c r="CA125" s="164" t="s">
        <v>193</v>
      </c>
      <c r="CB125" s="164" t="s">
        <v>193</v>
      </c>
      <c r="CC125" s="164" t="s">
        <v>193</v>
      </c>
      <c r="CD125" s="164" t="s">
        <v>193</v>
      </c>
      <c r="CE125" s="164" t="s">
        <v>193</v>
      </c>
      <c r="CF125" s="164" t="s">
        <v>193</v>
      </c>
      <c r="CG125" s="164" t="s">
        <v>193</v>
      </c>
      <c r="CH125" s="164" t="s">
        <v>193</v>
      </c>
      <c r="CI125" s="164" t="s">
        <v>193</v>
      </c>
      <c r="CJ125" s="164" t="s">
        <v>193</v>
      </c>
      <c r="CK125" s="164" t="s">
        <v>193</v>
      </c>
      <c r="CL125" s="164" t="s">
        <v>193</v>
      </c>
      <c r="CM125" s="164" t="s">
        <v>193</v>
      </c>
      <c r="CN125" s="164" t="s">
        <v>193</v>
      </c>
      <c r="CO125" s="164" t="s">
        <v>193</v>
      </c>
      <c r="CP125" s="164" t="s">
        <v>193</v>
      </c>
      <c r="CQ125" s="164" t="s">
        <v>193</v>
      </c>
      <c r="CR125" s="164" t="s">
        <v>193</v>
      </c>
      <c r="CS125" s="164" t="s">
        <v>193</v>
      </c>
      <c r="CT125" s="164" t="s">
        <v>193</v>
      </c>
      <c r="CU125" s="164" t="s">
        <v>193</v>
      </c>
      <c r="CV125" s="164" t="s">
        <v>193</v>
      </c>
      <c r="CW125" s="164" t="s">
        <v>193</v>
      </c>
      <c r="CX125" s="164" t="s">
        <v>193</v>
      </c>
      <c r="CY125" s="164" t="s">
        <v>193</v>
      </c>
      <c r="CZ125" s="164" t="s">
        <v>193</v>
      </c>
      <c r="DA125" s="164" t="s">
        <v>193</v>
      </c>
      <c r="DB125" s="164" t="s">
        <v>193</v>
      </c>
      <c r="DC125" s="164" t="s">
        <v>193</v>
      </c>
      <c r="DD125" s="164" t="s">
        <v>193</v>
      </c>
      <c r="DE125" s="164" t="s">
        <v>193</v>
      </c>
      <c r="DF125" s="164" t="s">
        <v>193</v>
      </c>
      <c r="DG125" s="164" t="s">
        <v>193</v>
      </c>
      <c r="DH125" s="164" t="s">
        <v>193</v>
      </c>
      <c r="DI125" s="164" t="s">
        <v>193</v>
      </c>
      <c r="DJ125" s="164" t="s">
        <v>193</v>
      </c>
      <c r="DK125" s="164" t="s">
        <v>193</v>
      </c>
      <c r="DL125" s="164" t="s">
        <v>193</v>
      </c>
      <c r="DM125" s="164" t="s">
        <v>193</v>
      </c>
      <c r="DN125" s="164" t="s">
        <v>193</v>
      </c>
      <c r="DO125" s="164" t="s">
        <v>193</v>
      </c>
      <c r="DP125" s="164" t="s">
        <v>193</v>
      </c>
      <c r="DQ125" s="164" t="s">
        <v>193</v>
      </c>
      <c r="DR125" s="164" t="s">
        <v>193</v>
      </c>
      <c r="DS125" s="164" t="s">
        <v>193</v>
      </c>
      <c r="DT125" s="164" t="s">
        <v>193</v>
      </c>
      <c r="DU125" s="164" t="s">
        <v>193</v>
      </c>
      <c r="DV125" s="164" t="s">
        <v>193</v>
      </c>
      <c r="DW125" s="164" t="s">
        <v>193</v>
      </c>
      <c r="DX125" s="164" t="s">
        <v>193</v>
      </c>
      <c r="DY125" s="164" t="s">
        <v>193</v>
      </c>
      <c r="DZ125" s="164" t="s">
        <v>193</v>
      </c>
      <c r="EA125" s="164" t="s">
        <v>193</v>
      </c>
      <c r="EB125" s="164" t="s">
        <v>193</v>
      </c>
      <c r="EC125" s="164" t="s">
        <v>193</v>
      </c>
      <c r="ED125" s="164" t="s">
        <v>193</v>
      </c>
      <c r="EE125" s="164" t="s">
        <v>193</v>
      </c>
      <c r="EF125" s="164" t="s">
        <v>193</v>
      </c>
      <c r="EG125" s="164" t="s">
        <v>193</v>
      </c>
      <c r="EH125" s="164" t="s">
        <v>193</v>
      </c>
      <c r="EI125" s="164" t="s">
        <v>193</v>
      </c>
      <c r="EJ125" s="164" t="s">
        <v>723</v>
      </c>
      <c r="EK125" s="164">
        <v>1</v>
      </c>
      <c r="EL125" s="164">
        <v>1</v>
      </c>
      <c r="EM125" s="164">
        <v>1</v>
      </c>
      <c r="EN125" s="164">
        <v>1</v>
      </c>
      <c r="EO125" s="164">
        <v>1</v>
      </c>
      <c r="EP125" s="164">
        <v>1</v>
      </c>
      <c r="EQ125" s="164">
        <v>1</v>
      </c>
      <c r="ER125" s="164">
        <v>1</v>
      </c>
      <c r="ES125" s="164">
        <v>0</v>
      </c>
      <c r="ET125" s="164" t="s">
        <v>109</v>
      </c>
      <c r="EU125" s="164">
        <v>25</v>
      </c>
      <c r="EV125" s="164">
        <v>25</v>
      </c>
      <c r="EW125" s="164" t="s">
        <v>193</v>
      </c>
      <c r="EX125" s="164" t="s">
        <v>193</v>
      </c>
      <c r="EY125" s="164" t="s">
        <v>193</v>
      </c>
      <c r="EZ125" s="164">
        <v>25</v>
      </c>
      <c r="FA125" s="164" t="s">
        <v>109</v>
      </c>
      <c r="FB125" s="164">
        <v>15</v>
      </c>
      <c r="FC125" s="164" t="s">
        <v>109</v>
      </c>
      <c r="FD125" s="164">
        <v>25</v>
      </c>
      <c r="FE125" s="164" t="s">
        <v>109</v>
      </c>
      <c r="FF125" s="164" t="s">
        <v>114</v>
      </c>
      <c r="FG125" s="164" t="s">
        <v>193</v>
      </c>
      <c r="FH125" s="164" t="s">
        <v>193</v>
      </c>
      <c r="FI125" s="164" t="s">
        <v>121</v>
      </c>
      <c r="FJ125" s="164" t="s">
        <v>122</v>
      </c>
      <c r="FK125" s="164" t="s">
        <v>515</v>
      </c>
      <c r="FL125" s="164">
        <v>100</v>
      </c>
      <c r="FM125" s="164">
        <v>15</v>
      </c>
      <c r="FN125" s="164">
        <v>150</v>
      </c>
      <c r="FO125" s="164">
        <v>150</v>
      </c>
      <c r="FP125" s="164" t="s">
        <v>109</v>
      </c>
      <c r="FQ125" s="164" t="s">
        <v>109</v>
      </c>
      <c r="FR125" s="164">
        <v>15</v>
      </c>
      <c r="FS125" s="164" t="s">
        <v>193</v>
      </c>
      <c r="FT125" s="164" t="s">
        <v>193</v>
      </c>
      <c r="FU125" s="164">
        <v>15</v>
      </c>
      <c r="FV125" s="164" t="s">
        <v>109</v>
      </c>
      <c r="FW125" s="164" t="s">
        <v>114</v>
      </c>
      <c r="FX125" s="164" t="s">
        <v>193</v>
      </c>
      <c r="FY125" s="164">
        <v>150</v>
      </c>
      <c r="FZ125" s="164">
        <v>75</v>
      </c>
      <c r="GA125" s="164">
        <v>42.5</v>
      </c>
      <c r="GB125" s="164" t="s">
        <v>109</v>
      </c>
      <c r="GC125" s="164" t="s">
        <v>109</v>
      </c>
      <c r="GD125" s="164">
        <v>75</v>
      </c>
      <c r="GE125" s="164" t="s">
        <v>193</v>
      </c>
      <c r="GF125" s="164" t="s">
        <v>193</v>
      </c>
      <c r="GG125" s="164" t="s">
        <v>193</v>
      </c>
      <c r="GH125" s="164">
        <v>75</v>
      </c>
      <c r="GI125" s="164" t="s">
        <v>109</v>
      </c>
      <c r="GJ125" s="164" t="s">
        <v>109</v>
      </c>
      <c r="GK125" s="164" t="s">
        <v>193</v>
      </c>
      <c r="GL125" s="164">
        <v>5</v>
      </c>
      <c r="GM125" s="164" t="s">
        <v>193</v>
      </c>
      <c r="GN125" s="164" t="s">
        <v>193</v>
      </c>
      <c r="GO125" s="164" t="s">
        <v>193</v>
      </c>
      <c r="GP125" s="164" t="s">
        <v>193</v>
      </c>
      <c r="GQ125" s="164" t="s">
        <v>193</v>
      </c>
      <c r="GR125" s="164" t="s">
        <v>193</v>
      </c>
      <c r="GS125" s="164" t="s">
        <v>109</v>
      </c>
      <c r="GT125" s="164" t="s">
        <v>156</v>
      </c>
      <c r="GU125" s="164">
        <v>5</v>
      </c>
      <c r="GV125" s="164" t="s">
        <v>114</v>
      </c>
      <c r="GW125" s="164" t="s">
        <v>193</v>
      </c>
      <c r="GX125" s="164" t="s">
        <v>193</v>
      </c>
      <c r="GY125" s="164" t="s">
        <v>193</v>
      </c>
      <c r="GZ125" s="164" t="s">
        <v>193</v>
      </c>
      <c r="HA125" s="164" t="s">
        <v>193</v>
      </c>
      <c r="HB125" s="164" t="s">
        <v>193</v>
      </c>
      <c r="HC125" s="164" t="s">
        <v>193</v>
      </c>
      <c r="HD125" s="164" t="s">
        <v>193</v>
      </c>
      <c r="HE125" s="164" t="s">
        <v>193</v>
      </c>
      <c r="HF125" s="164" t="s">
        <v>193</v>
      </c>
      <c r="HG125" s="164" t="s">
        <v>193</v>
      </c>
      <c r="HH125" s="164" t="s">
        <v>193</v>
      </c>
      <c r="HI125" s="164" t="s">
        <v>193</v>
      </c>
      <c r="HJ125" s="164" t="s">
        <v>193</v>
      </c>
      <c r="HK125" s="164" t="s">
        <v>193</v>
      </c>
      <c r="HL125" s="164" t="s">
        <v>193</v>
      </c>
      <c r="HM125" s="164" t="s">
        <v>193</v>
      </c>
      <c r="HN125" s="164" t="s">
        <v>193</v>
      </c>
      <c r="HO125" s="164" t="s">
        <v>193</v>
      </c>
      <c r="HP125" s="164" t="s">
        <v>193</v>
      </c>
      <c r="HQ125" s="164" t="s">
        <v>193</v>
      </c>
      <c r="HR125" s="164" t="s">
        <v>193</v>
      </c>
      <c r="HS125" s="164" t="s">
        <v>193</v>
      </c>
      <c r="HT125" s="164" t="s">
        <v>193</v>
      </c>
      <c r="HU125" s="164" t="s">
        <v>193</v>
      </c>
      <c r="HV125" s="164" t="s">
        <v>114</v>
      </c>
      <c r="HW125" s="164" t="s">
        <v>114</v>
      </c>
      <c r="HX125" s="164" t="s">
        <v>109</v>
      </c>
      <c r="HY125" s="164" t="s">
        <v>164</v>
      </c>
      <c r="HZ125" s="164" t="s">
        <v>797</v>
      </c>
      <c r="IA125" s="164" t="s">
        <v>168</v>
      </c>
      <c r="IB125" s="164" t="s">
        <v>793</v>
      </c>
      <c r="IC125" s="164" t="s">
        <v>193</v>
      </c>
      <c r="ID125" s="164" t="s">
        <v>193</v>
      </c>
      <c r="IE125" s="164" t="s">
        <v>193</v>
      </c>
      <c r="IF125" s="164" t="s">
        <v>193</v>
      </c>
      <c r="IG125" s="164" t="s">
        <v>193</v>
      </c>
      <c r="IH125" s="164" t="s">
        <v>193</v>
      </c>
      <c r="II125" s="164" t="s">
        <v>193</v>
      </c>
      <c r="IJ125" s="164" t="s">
        <v>193</v>
      </c>
      <c r="IK125" s="164" t="s">
        <v>193</v>
      </c>
      <c r="IL125" s="164" t="s">
        <v>193</v>
      </c>
      <c r="IM125" s="164" t="s">
        <v>193</v>
      </c>
      <c r="IN125" s="164" t="s">
        <v>193</v>
      </c>
      <c r="IO125" s="164" t="s">
        <v>193</v>
      </c>
      <c r="IP125" s="164" t="s">
        <v>193</v>
      </c>
      <c r="IQ125" s="164" t="s">
        <v>193</v>
      </c>
      <c r="IR125" s="164" t="s">
        <v>193</v>
      </c>
      <c r="IS125" s="164" t="s">
        <v>193</v>
      </c>
      <c r="IT125" s="164" t="s">
        <v>193</v>
      </c>
      <c r="IU125" s="164" t="s">
        <v>193</v>
      </c>
      <c r="IV125" s="164" t="s">
        <v>193</v>
      </c>
      <c r="IW125" s="164" t="s">
        <v>193</v>
      </c>
      <c r="IX125" s="164" t="s">
        <v>193</v>
      </c>
      <c r="IY125" s="164" t="s">
        <v>193</v>
      </c>
      <c r="IZ125" s="164" t="s">
        <v>193</v>
      </c>
      <c r="JA125" s="164" t="s">
        <v>193</v>
      </c>
      <c r="JB125" s="164" t="s">
        <v>193</v>
      </c>
      <c r="JC125" s="164" t="s">
        <v>193</v>
      </c>
      <c r="JD125" s="164" t="s">
        <v>193</v>
      </c>
      <c r="JE125" s="164" t="s">
        <v>193</v>
      </c>
      <c r="JF125" s="164" t="s">
        <v>193</v>
      </c>
      <c r="JG125" s="164" t="s">
        <v>193</v>
      </c>
      <c r="JH125" s="164" t="s">
        <v>193</v>
      </c>
      <c r="JI125" s="164" t="s">
        <v>193</v>
      </c>
      <c r="JJ125" s="164" t="s">
        <v>193</v>
      </c>
      <c r="JK125" s="164" t="s">
        <v>193</v>
      </c>
      <c r="JL125" s="164" t="s">
        <v>193</v>
      </c>
      <c r="JM125" s="164" t="s">
        <v>193</v>
      </c>
      <c r="JN125" s="164" t="s">
        <v>193</v>
      </c>
      <c r="JO125" s="164" t="s">
        <v>193</v>
      </c>
      <c r="JP125" s="164" t="s">
        <v>193</v>
      </c>
      <c r="JQ125" s="164" t="s">
        <v>193</v>
      </c>
      <c r="JR125" s="166"/>
      <c r="JS125" s="166"/>
      <c r="JT125" s="166"/>
      <c r="JU125" s="166"/>
      <c r="JV125" s="166"/>
      <c r="JW125" s="164" t="s">
        <v>193</v>
      </c>
      <c r="JX125" s="164" t="s">
        <v>193</v>
      </c>
      <c r="JY125" s="164">
        <v>188368933</v>
      </c>
      <c r="JZ125" s="164" t="s">
        <v>4089</v>
      </c>
      <c r="KA125" s="164" t="s">
        <v>4090</v>
      </c>
      <c r="KB125" s="164" t="s">
        <v>193</v>
      </c>
      <c r="KC125" s="164" t="s">
        <v>705</v>
      </c>
      <c r="KD125" s="164" t="s">
        <v>706</v>
      </c>
      <c r="KE125" s="164" t="s">
        <v>621</v>
      </c>
      <c r="KF125" s="164" t="s">
        <v>193</v>
      </c>
      <c r="KG125" s="164">
        <v>125</v>
      </c>
    </row>
    <row r="126" spans="1:293" x14ac:dyDescent="0.25">
      <c r="A126" s="164" t="s">
        <v>4091</v>
      </c>
      <c r="B126" s="164" t="s">
        <v>4092</v>
      </c>
      <c r="C126" s="164" t="s">
        <v>4024</v>
      </c>
      <c r="D126" s="164" t="s">
        <v>193</v>
      </c>
      <c r="E126" s="166"/>
      <c r="F126" s="164" t="s">
        <v>193</v>
      </c>
      <c r="G126" s="164" t="s">
        <v>193</v>
      </c>
      <c r="H126" s="164" t="s">
        <v>4024</v>
      </c>
      <c r="I126" s="164" t="s">
        <v>161</v>
      </c>
      <c r="J126" s="164" t="s">
        <v>193</v>
      </c>
      <c r="K126" s="164" t="s">
        <v>162</v>
      </c>
      <c r="L126" s="164" t="s">
        <v>161</v>
      </c>
      <c r="M126" s="164" t="s">
        <v>161</v>
      </c>
      <c r="N126" s="164" t="s">
        <v>163</v>
      </c>
      <c r="O126" s="164" t="s">
        <v>193</v>
      </c>
      <c r="P126" s="164" t="s">
        <v>198</v>
      </c>
      <c r="Q126" s="164" t="s">
        <v>163</v>
      </c>
      <c r="R126" s="164" t="s">
        <v>163</v>
      </c>
      <c r="S126" s="164" t="s">
        <v>164</v>
      </c>
      <c r="T126" s="164" t="s">
        <v>165</v>
      </c>
      <c r="U126" s="164" t="s">
        <v>166</v>
      </c>
      <c r="V126" s="164" t="s">
        <v>165</v>
      </c>
      <c r="W126" s="164" t="s">
        <v>228</v>
      </c>
      <c r="X126" s="164" t="s">
        <v>229</v>
      </c>
      <c r="Y126" s="164" t="s">
        <v>228</v>
      </c>
      <c r="Z126" s="164" t="s">
        <v>165</v>
      </c>
      <c r="AA126" s="164" t="s">
        <v>193</v>
      </c>
      <c r="AB126" s="164" t="s">
        <v>570</v>
      </c>
      <c r="AC126" s="164" t="s">
        <v>165</v>
      </c>
      <c r="AD126" s="164" t="s">
        <v>165</v>
      </c>
      <c r="AE126" s="164" t="s">
        <v>167</v>
      </c>
      <c r="AF126" s="164" t="s">
        <v>193</v>
      </c>
      <c r="AG126" s="164" t="s">
        <v>165</v>
      </c>
      <c r="AH126" s="164" t="s">
        <v>167</v>
      </c>
      <c r="AI126" s="164" t="s">
        <v>167</v>
      </c>
      <c r="AJ126" s="164" t="s">
        <v>543</v>
      </c>
      <c r="AK126" s="164" t="s">
        <v>511</v>
      </c>
      <c r="AL126" s="164" t="s">
        <v>109</v>
      </c>
      <c r="AM126" s="164" t="s">
        <v>193</v>
      </c>
      <c r="AN126" s="164" t="s">
        <v>109</v>
      </c>
      <c r="AO126" s="164" t="s">
        <v>193</v>
      </c>
      <c r="AP126" s="164" t="s">
        <v>496</v>
      </c>
      <c r="AQ126" s="166"/>
      <c r="AR126" s="166"/>
      <c r="AS126" s="164" t="s">
        <v>193</v>
      </c>
      <c r="AT126" s="164" t="s">
        <v>193</v>
      </c>
      <c r="AU126" s="164" t="s">
        <v>193</v>
      </c>
      <c r="AV126" s="164" t="s">
        <v>193</v>
      </c>
      <c r="AW126" s="164" t="s">
        <v>193</v>
      </c>
      <c r="AX126" s="164" t="s">
        <v>193</v>
      </c>
      <c r="AY126" s="164" t="s">
        <v>193</v>
      </c>
      <c r="AZ126" s="164" t="s">
        <v>193</v>
      </c>
      <c r="BA126" s="164" t="s">
        <v>193</v>
      </c>
      <c r="BB126" s="164" t="s">
        <v>193</v>
      </c>
      <c r="BC126" s="164" t="s">
        <v>193</v>
      </c>
      <c r="BD126" s="164" t="s">
        <v>193</v>
      </c>
      <c r="BE126" s="164" t="s">
        <v>193</v>
      </c>
      <c r="BF126" s="164" t="s">
        <v>193</v>
      </c>
      <c r="BG126" s="164" t="s">
        <v>193</v>
      </c>
      <c r="BH126" s="164" t="s">
        <v>193</v>
      </c>
      <c r="BI126" s="164" t="s">
        <v>193</v>
      </c>
      <c r="BJ126" s="164" t="s">
        <v>193</v>
      </c>
      <c r="BK126" s="164" t="s">
        <v>193</v>
      </c>
      <c r="BL126" s="164" t="s">
        <v>193</v>
      </c>
      <c r="BM126" s="164" t="s">
        <v>193</v>
      </c>
      <c r="BN126" s="164" t="s">
        <v>193</v>
      </c>
      <c r="BO126" s="164" t="s">
        <v>193</v>
      </c>
      <c r="BP126" s="164" t="s">
        <v>193</v>
      </c>
      <c r="BQ126" s="164" t="s">
        <v>193</v>
      </c>
      <c r="BR126" s="164" t="s">
        <v>193</v>
      </c>
      <c r="BS126" s="164" t="s">
        <v>193</v>
      </c>
      <c r="BT126" s="164" t="s">
        <v>193</v>
      </c>
      <c r="BU126" s="164" t="s">
        <v>193</v>
      </c>
      <c r="BV126" s="164" t="s">
        <v>193</v>
      </c>
      <c r="BW126" s="164" t="s">
        <v>193</v>
      </c>
      <c r="BX126" s="164" t="s">
        <v>193</v>
      </c>
      <c r="BY126" s="164" t="s">
        <v>193</v>
      </c>
      <c r="BZ126" s="164" t="s">
        <v>193</v>
      </c>
      <c r="CA126" s="164" t="s">
        <v>193</v>
      </c>
      <c r="CB126" s="164" t="s">
        <v>193</v>
      </c>
      <c r="CC126" s="164" t="s">
        <v>193</v>
      </c>
      <c r="CD126" s="164" t="s">
        <v>193</v>
      </c>
      <c r="CE126" s="164" t="s">
        <v>193</v>
      </c>
      <c r="CF126" s="164" t="s">
        <v>193</v>
      </c>
      <c r="CG126" s="164" t="s">
        <v>193</v>
      </c>
      <c r="CH126" s="164" t="s">
        <v>193</v>
      </c>
      <c r="CI126" s="164" t="s">
        <v>193</v>
      </c>
      <c r="CJ126" s="164" t="s">
        <v>193</v>
      </c>
      <c r="CK126" s="164" t="s">
        <v>193</v>
      </c>
      <c r="CL126" s="164" t="s">
        <v>193</v>
      </c>
      <c r="CM126" s="164" t="s">
        <v>193</v>
      </c>
      <c r="CN126" s="164" t="s">
        <v>193</v>
      </c>
      <c r="CO126" s="164" t="s">
        <v>193</v>
      </c>
      <c r="CP126" s="164" t="s">
        <v>193</v>
      </c>
      <c r="CQ126" s="164" t="s">
        <v>193</v>
      </c>
      <c r="CR126" s="164" t="s">
        <v>193</v>
      </c>
      <c r="CS126" s="164" t="s">
        <v>193</v>
      </c>
      <c r="CT126" s="164" t="s">
        <v>193</v>
      </c>
      <c r="CU126" s="164" t="s">
        <v>193</v>
      </c>
      <c r="CV126" s="164" t="s">
        <v>193</v>
      </c>
      <c r="CW126" s="164" t="s">
        <v>193</v>
      </c>
      <c r="CX126" s="164" t="s">
        <v>193</v>
      </c>
      <c r="CY126" s="164" t="s">
        <v>193</v>
      </c>
      <c r="CZ126" s="164" t="s">
        <v>193</v>
      </c>
      <c r="DA126" s="164" t="s">
        <v>193</v>
      </c>
      <c r="DB126" s="164" t="s">
        <v>193</v>
      </c>
      <c r="DC126" s="164" t="s">
        <v>193</v>
      </c>
      <c r="DD126" s="164" t="s">
        <v>193</v>
      </c>
      <c r="DE126" s="164" t="s">
        <v>193</v>
      </c>
      <c r="DF126" s="164" t="s">
        <v>193</v>
      </c>
      <c r="DG126" s="164" t="s">
        <v>193</v>
      </c>
      <c r="DH126" s="164" t="s">
        <v>193</v>
      </c>
      <c r="DI126" s="164" t="s">
        <v>193</v>
      </c>
      <c r="DJ126" s="164" t="s">
        <v>193</v>
      </c>
      <c r="DK126" s="164" t="s">
        <v>193</v>
      </c>
      <c r="DL126" s="164" t="s">
        <v>193</v>
      </c>
      <c r="DM126" s="164" t="s">
        <v>193</v>
      </c>
      <c r="DN126" s="164" t="s">
        <v>193</v>
      </c>
      <c r="DO126" s="164" t="s">
        <v>193</v>
      </c>
      <c r="DP126" s="164" t="s">
        <v>193</v>
      </c>
      <c r="DQ126" s="164" t="s">
        <v>193</v>
      </c>
      <c r="DR126" s="164" t="s">
        <v>193</v>
      </c>
      <c r="DS126" s="164" t="s">
        <v>193</v>
      </c>
      <c r="DT126" s="164" t="s">
        <v>193</v>
      </c>
      <c r="DU126" s="164" t="s">
        <v>193</v>
      </c>
      <c r="DV126" s="164" t="s">
        <v>193</v>
      </c>
      <c r="DW126" s="164" t="s">
        <v>193</v>
      </c>
      <c r="DX126" s="164" t="s">
        <v>193</v>
      </c>
      <c r="DY126" s="164" t="s">
        <v>193</v>
      </c>
      <c r="DZ126" s="164" t="s">
        <v>193</v>
      </c>
      <c r="EA126" s="164" t="s">
        <v>193</v>
      </c>
      <c r="EB126" s="164" t="s">
        <v>193</v>
      </c>
      <c r="EC126" s="164" t="s">
        <v>193</v>
      </c>
      <c r="ED126" s="164" t="s">
        <v>193</v>
      </c>
      <c r="EE126" s="164" t="s">
        <v>193</v>
      </c>
      <c r="EF126" s="164" t="s">
        <v>193</v>
      </c>
      <c r="EG126" s="164" t="s">
        <v>193</v>
      </c>
      <c r="EH126" s="164" t="s">
        <v>193</v>
      </c>
      <c r="EI126" s="164" t="s">
        <v>193</v>
      </c>
      <c r="EJ126" s="164" t="s">
        <v>193</v>
      </c>
      <c r="EK126" s="164" t="s">
        <v>193</v>
      </c>
      <c r="EL126" s="164" t="s">
        <v>193</v>
      </c>
      <c r="EM126" s="164" t="s">
        <v>193</v>
      </c>
      <c r="EN126" s="164" t="s">
        <v>193</v>
      </c>
      <c r="EO126" s="164" t="s">
        <v>193</v>
      </c>
      <c r="EP126" s="164" t="s">
        <v>193</v>
      </c>
      <c r="EQ126" s="164" t="s">
        <v>193</v>
      </c>
      <c r="ER126" s="164" t="s">
        <v>193</v>
      </c>
      <c r="ES126" s="164" t="s">
        <v>193</v>
      </c>
      <c r="ET126" s="164" t="s">
        <v>193</v>
      </c>
      <c r="EU126" s="164" t="s">
        <v>193</v>
      </c>
      <c r="EV126" s="164" t="s">
        <v>193</v>
      </c>
      <c r="EW126" s="164" t="s">
        <v>193</v>
      </c>
      <c r="EX126" s="164" t="s">
        <v>193</v>
      </c>
      <c r="EY126" s="164" t="s">
        <v>193</v>
      </c>
      <c r="EZ126" s="164" t="s">
        <v>193</v>
      </c>
      <c r="FA126" s="164" t="s">
        <v>193</v>
      </c>
      <c r="FB126" s="164" t="s">
        <v>193</v>
      </c>
      <c r="FC126" s="164" t="s">
        <v>193</v>
      </c>
      <c r="FD126" s="164" t="s">
        <v>193</v>
      </c>
      <c r="FE126" s="164" t="s">
        <v>193</v>
      </c>
      <c r="FF126" s="164" t="s">
        <v>193</v>
      </c>
      <c r="FG126" s="164" t="s">
        <v>193</v>
      </c>
      <c r="FH126" s="164" t="s">
        <v>193</v>
      </c>
      <c r="FI126" s="164" t="s">
        <v>193</v>
      </c>
      <c r="FJ126" s="164" t="s">
        <v>193</v>
      </c>
      <c r="FK126" s="164" t="s">
        <v>193</v>
      </c>
      <c r="FL126" s="164" t="s">
        <v>193</v>
      </c>
      <c r="FM126" s="164" t="s">
        <v>193</v>
      </c>
      <c r="FN126" s="164" t="s">
        <v>193</v>
      </c>
      <c r="FO126" s="164" t="s">
        <v>193</v>
      </c>
      <c r="FP126" s="164" t="s">
        <v>193</v>
      </c>
      <c r="FQ126" s="164" t="s">
        <v>193</v>
      </c>
      <c r="FR126" s="164" t="s">
        <v>193</v>
      </c>
      <c r="FS126" s="164" t="s">
        <v>193</v>
      </c>
      <c r="FT126" s="164" t="s">
        <v>193</v>
      </c>
      <c r="FU126" s="164" t="s">
        <v>193</v>
      </c>
      <c r="FV126" s="164" t="s">
        <v>193</v>
      </c>
      <c r="FW126" s="164" t="s">
        <v>193</v>
      </c>
      <c r="FX126" s="164" t="s">
        <v>193</v>
      </c>
      <c r="FY126" s="164" t="s">
        <v>193</v>
      </c>
      <c r="FZ126" s="164" t="s">
        <v>193</v>
      </c>
      <c r="GA126" s="164" t="s">
        <v>193</v>
      </c>
      <c r="GB126" s="164" t="s">
        <v>193</v>
      </c>
      <c r="GC126" s="164" t="s">
        <v>193</v>
      </c>
      <c r="GD126" s="164" t="s">
        <v>193</v>
      </c>
      <c r="GE126" s="164" t="s">
        <v>193</v>
      </c>
      <c r="GF126" s="164" t="s">
        <v>193</v>
      </c>
      <c r="GG126" s="164" t="s">
        <v>193</v>
      </c>
      <c r="GH126" s="164" t="s">
        <v>193</v>
      </c>
      <c r="GI126" s="164" t="s">
        <v>193</v>
      </c>
      <c r="GJ126" s="164" t="s">
        <v>193</v>
      </c>
      <c r="GK126" s="164" t="s">
        <v>193</v>
      </c>
      <c r="GL126" s="164" t="s">
        <v>193</v>
      </c>
      <c r="GM126" s="164" t="s">
        <v>193</v>
      </c>
      <c r="GN126" s="164" t="s">
        <v>193</v>
      </c>
      <c r="GO126" s="164" t="s">
        <v>193</v>
      </c>
      <c r="GP126" s="164" t="s">
        <v>193</v>
      </c>
      <c r="GQ126" s="164" t="s">
        <v>193</v>
      </c>
      <c r="GR126" s="164" t="s">
        <v>193</v>
      </c>
      <c r="GS126" s="164" t="s">
        <v>193</v>
      </c>
      <c r="GT126" s="164" t="s">
        <v>193</v>
      </c>
      <c r="GU126" s="164" t="s">
        <v>193</v>
      </c>
      <c r="GV126" s="164" t="s">
        <v>193</v>
      </c>
      <c r="GW126" s="164" t="s">
        <v>193</v>
      </c>
      <c r="GX126" s="164" t="s">
        <v>193</v>
      </c>
      <c r="GY126" s="164" t="s">
        <v>193</v>
      </c>
      <c r="GZ126" s="164" t="s">
        <v>193</v>
      </c>
      <c r="HA126" s="164" t="s">
        <v>193</v>
      </c>
      <c r="HB126" s="164" t="s">
        <v>193</v>
      </c>
      <c r="HC126" s="164" t="s">
        <v>193</v>
      </c>
      <c r="HD126" s="164" t="s">
        <v>193</v>
      </c>
      <c r="HE126" s="164" t="s">
        <v>193</v>
      </c>
      <c r="HF126" s="164" t="s">
        <v>193</v>
      </c>
      <c r="HG126" s="164" t="s">
        <v>193</v>
      </c>
      <c r="HH126" s="164" t="s">
        <v>193</v>
      </c>
      <c r="HI126" s="164" t="s">
        <v>193</v>
      </c>
      <c r="HJ126" s="164" t="s">
        <v>193</v>
      </c>
      <c r="HK126" s="164" t="s">
        <v>193</v>
      </c>
      <c r="HL126" s="164" t="s">
        <v>193</v>
      </c>
      <c r="HM126" s="164" t="s">
        <v>193</v>
      </c>
      <c r="HN126" s="164" t="s">
        <v>193</v>
      </c>
      <c r="HO126" s="164" t="s">
        <v>193</v>
      </c>
      <c r="HP126" s="164" t="s">
        <v>193</v>
      </c>
      <c r="HQ126" s="164" t="s">
        <v>193</v>
      </c>
      <c r="HR126" s="164" t="s">
        <v>193</v>
      </c>
      <c r="HS126" s="164" t="s">
        <v>193</v>
      </c>
      <c r="HT126" s="164" t="s">
        <v>193</v>
      </c>
      <c r="HU126" s="164" t="s">
        <v>193</v>
      </c>
      <c r="HV126" s="164" t="s">
        <v>193</v>
      </c>
      <c r="HW126" s="164" t="s">
        <v>193</v>
      </c>
      <c r="HX126" s="164" t="s">
        <v>193</v>
      </c>
      <c r="HY126" s="164" t="s">
        <v>193</v>
      </c>
      <c r="HZ126" s="164" t="s">
        <v>193</v>
      </c>
      <c r="IA126" s="164" t="s">
        <v>193</v>
      </c>
      <c r="IB126" s="164" t="s">
        <v>193</v>
      </c>
      <c r="IC126" s="164" t="s">
        <v>109</v>
      </c>
      <c r="ID126" s="164" t="s">
        <v>193</v>
      </c>
      <c r="IE126" s="164" t="s">
        <v>512</v>
      </c>
      <c r="IF126" s="164" t="s">
        <v>193</v>
      </c>
      <c r="IG126" s="164" t="s">
        <v>3284</v>
      </c>
      <c r="IH126" s="164" t="s">
        <v>193</v>
      </c>
      <c r="II126" s="164" t="s">
        <v>513</v>
      </c>
      <c r="IJ126" s="164" t="s">
        <v>3285</v>
      </c>
      <c r="IK126" s="164" t="s">
        <v>3285</v>
      </c>
      <c r="IL126" s="164" t="s">
        <v>807</v>
      </c>
      <c r="IM126" s="164" t="s">
        <v>193</v>
      </c>
      <c r="IN126" s="164" t="s">
        <v>3287</v>
      </c>
      <c r="IO126" s="164" t="s">
        <v>804</v>
      </c>
      <c r="IP126" s="164" t="s">
        <v>805</v>
      </c>
      <c r="IQ126" s="164" t="s">
        <v>806</v>
      </c>
      <c r="IR126" s="164" t="s">
        <v>193</v>
      </c>
      <c r="IS126" s="164" t="s">
        <v>193</v>
      </c>
      <c r="IT126" s="164" t="s">
        <v>193</v>
      </c>
      <c r="IU126" s="164" t="s">
        <v>193</v>
      </c>
      <c r="IV126" s="164" t="s">
        <v>193</v>
      </c>
      <c r="IW126" s="164">
        <v>35</v>
      </c>
      <c r="IX126" s="164">
        <v>7</v>
      </c>
      <c r="IY126" s="164" t="s">
        <v>193</v>
      </c>
      <c r="IZ126" s="164" t="s">
        <v>156</v>
      </c>
      <c r="JA126" s="164">
        <v>7</v>
      </c>
      <c r="JB126" s="164" t="s">
        <v>109</v>
      </c>
      <c r="JC126" s="164" t="s">
        <v>193</v>
      </c>
      <c r="JD126" s="164" t="s">
        <v>114</v>
      </c>
      <c r="JE126" s="164" t="s">
        <v>193</v>
      </c>
      <c r="JF126" s="164" t="s">
        <v>193</v>
      </c>
      <c r="JG126" s="164" t="s">
        <v>193</v>
      </c>
      <c r="JH126" s="164" t="s">
        <v>193</v>
      </c>
      <c r="JI126" s="164" t="s">
        <v>193</v>
      </c>
      <c r="JJ126" s="164" t="s">
        <v>193</v>
      </c>
      <c r="JK126" s="164" t="s">
        <v>193</v>
      </c>
      <c r="JL126" s="164" t="s">
        <v>193</v>
      </c>
      <c r="JM126" s="164" t="s">
        <v>193</v>
      </c>
      <c r="JN126" s="164" t="s">
        <v>193</v>
      </c>
      <c r="JO126" s="164" t="s">
        <v>193</v>
      </c>
      <c r="JP126" s="164" t="s">
        <v>193</v>
      </c>
      <c r="JQ126" s="164" t="s">
        <v>193</v>
      </c>
      <c r="JR126" s="166"/>
      <c r="JS126" s="166"/>
      <c r="JT126" s="166"/>
      <c r="JU126" s="166"/>
      <c r="JV126" s="166"/>
      <c r="JW126" s="164" t="s">
        <v>193</v>
      </c>
      <c r="JX126" s="164" t="s">
        <v>193</v>
      </c>
      <c r="JY126" s="164">
        <v>188368935</v>
      </c>
      <c r="JZ126" s="164" t="s">
        <v>4093</v>
      </c>
      <c r="KA126" s="164" t="s">
        <v>4094</v>
      </c>
      <c r="KB126" s="164" t="s">
        <v>193</v>
      </c>
      <c r="KC126" s="164" t="s">
        <v>705</v>
      </c>
      <c r="KD126" s="164" t="s">
        <v>706</v>
      </c>
      <c r="KE126" s="164" t="s">
        <v>621</v>
      </c>
      <c r="KF126" s="164" t="s">
        <v>193</v>
      </c>
      <c r="KG126" s="164">
        <v>126</v>
      </c>
    </row>
    <row r="127" spans="1:293" x14ac:dyDescent="0.25">
      <c r="A127" s="164" t="s">
        <v>4095</v>
      </c>
      <c r="B127" s="164" t="s">
        <v>4096</v>
      </c>
      <c r="C127" s="164" t="s">
        <v>4024</v>
      </c>
      <c r="D127" s="164" t="s">
        <v>193</v>
      </c>
      <c r="E127" s="166"/>
      <c r="F127" s="164" t="s">
        <v>193</v>
      </c>
      <c r="G127" s="164" t="s">
        <v>193</v>
      </c>
      <c r="H127" s="164" t="s">
        <v>4024</v>
      </c>
      <c r="I127" s="164" t="s">
        <v>161</v>
      </c>
      <c r="J127" s="164" t="s">
        <v>193</v>
      </c>
      <c r="K127" s="164" t="s">
        <v>162</v>
      </c>
      <c r="L127" s="164" t="s">
        <v>161</v>
      </c>
      <c r="M127" s="164" t="s">
        <v>161</v>
      </c>
      <c r="N127" s="164" t="s">
        <v>163</v>
      </c>
      <c r="O127" s="164" t="s">
        <v>193</v>
      </c>
      <c r="P127" s="164" t="s">
        <v>198</v>
      </c>
      <c r="Q127" s="164" t="s">
        <v>163</v>
      </c>
      <c r="R127" s="164" t="s">
        <v>163</v>
      </c>
      <c r="S127" s="164" t="s">
        <v>164</v>
      </c>
      <c r="T127" s="164" t="s">
        <v>165</v>
      </c>
      <c r="U127" s="164" t="s">
        <v>166</v>
      </c>
      <c r="V127" s="164" t="s">
        <v>165</v>
      </c>
      <c r="W127" s="164" t="s">
        <v>228</v>
      </c>
      <c r="X127" s="164" t="s">
        <v>229</v>
      </c>
      <c r="Y127" s="164" t="s">
        <v>228</v>
      </c>
      <c r="Z127" s="164" t="s">
        <v>165</v>
      </c>
      <c r="AA127" s="164" t="s">
        <v>193</v>
      </c>
      <c r="AB127" s="164" t="s">
        <v>570</v>
      </c>
      <c r="AC127" s="164" t="s">
        <v>165</v>
      </c>
      <c r="AD127" s="164" t="s">
        <v>165</v>
      </c>
      <c r="AE127" s="164" t="s">
        <v>167</v>
      </c>
      <c r="AF127" s="164" t="s">
        <v>193</v>
      </c>
      <c r="AG127" s="164" t="s">
        <v>165</v>
      </c>
      <c r="AH127" s="164" t="s">
        <v>167</v>
      </c>
      <c r="AI127" s="164" t="s">
        <v>167</v>
      </c>
      <c r="AJ127" s="164" t="s">
        <v>543</v>
      </c>
      <c r="AK127" s="164" t="s">
        <v>511</v>
      </c>
      <c r="AL127" s="164" t="s">
        <v>109</v>
      </c>
      <c r="AM127" s="164" t="s">
        <v>193</v>
      </c>
      <c r="AN127" s="164" t="s">
        <v>109</v>
      </c>
      <c r="AO127" s="164" t="s">
        <v>193</v>
      </c>
      <c r="AP127" s="164" t="s">
        <v>496</v>
      </c>
      <c r="AQ127" s="166"/>
      <c r="AR127" s="166"/>
      <c r="AS127" s="164" t="s">
        <v>193</v>
      </c>
      <c r="AT127" s="164" t="s">
        <v>193</v>
      </c>
      <c r="AU127" s="164" t="s">
        <v>193</v>
      </c>
      <c r="AV127" s="164" t="s">
        <v>193</v>
      </c>
      <c r="AW127" s="164" t="s">
        <v>193</v>
      </c>
      <c r="AX127" s="164" t="s">
        <v>193</v>
      </c>
      <c r="AY127" s="164" t="s">
        <v>193</v>
      </c>
      <c r="AZ127" s="164" t="s">
        <v>193</v>
      </c>
      <c r="BA127" s="164" t="s">
        <v>193</v>
      </c>
      <c r="BB127" s="164" t="s">
        <v>193</v>
      </c>
      <c r="BC127" s="164" t="s">
        <v>193</v>
      </c>
      <c r="BD127" s="164" t="s">
        <v>193</v>
      </c>
      <c r="BE127" s="164" t="s">
        <v>193</v>
      </c>
      <c r="BF127" s="164" t="s">
        <v>193</v>
      </c>
      <c r="BG127" s="164" t="s">
        <v>193</v>
      </c>
      <c r="BH127" s="164" t="s">
        <v>193</v>
      </c>
      <c r="BI127" s="164" t="s">
        <v>193</v>
      </c>
      <c r="BJ127" s="164" t="s">
        <v>193</v>
      </c>
      <c r="BK127" s="164" t="s">
        <v>193</v>
      </c>
      <c r="BL127" s="164" t="s">
        <v>193</v>
      </c>
      <c r="BM127" s="164" t="s">
        <v>193</v>
      </c>
      <c r="BN127" s="164" t="s">
        <v>193</v>
      </c>
      <c r="BO127" s="164" t="s">
        <v>193</v>
      </c>
      <c r="BP127" s="164" t="s">
        <v>193</v>
      </c>
      <c r="BQ127" s="164" t="s">
        <v>193</v>
      </c>
      <c r="BR127" s="164" t="s">
        <v>193</v>
      </c>
      <c r="BS127" s="164" t="s">
        <v>193</v>
      </c>
      <c r="BT127" s="164" t="s">
        <v>193</v>
      </c>
      <c r="BU127" s="164" t="s">
        <v>193</v>
      </c>
      <c r="BV127" s="164" t="s">
        <v>193</v>
      </c>
      <c r="BW127" s="164" t="s">
        <v>193</v>
      </c>
      <c r="BX127" s="164" t="s">
        <v>193</v>
      </c>
      <c r="BY127" s="164" t="s">
        <v>193</v>
      </c>
      <c r="BZ127" s="164" t="s">
        <v>193</v>
      </c>
      <c r="CA127" s="164" t="s">
        <v>193</v>
      </c>
      <c r="CB127" s="164" t="s">
        <v>193</v>
      </c>
      <c r="CC127" s="164" t="s">
        <v>193</v>
      </c>
      <c r="CD127" s="164" t="s">
        <v>193</v>
      </c>
      <c r="CE127" s="164" t="s">
        <v>193</v>
      </c>
      <c r="CF127" s="164" t="s">
        <v>193</v>
      </c>
      <c r="CG127" s="164" t="s">
        <v>193</v>
      </c>
      <c r="CH127" s="164" t="s">
        <v>193</v>
      </c>
      <c r="CI127" s="164" t="s">
        <v>193</v>
      </c>
      <c r="CJ127" s="164" t="s">
        <v>193</v>
      </c>
      <c r="CK127" s="164" t="s">
        <v>193</v>
      </c>
      <c r="CL127" s="164" t="s">
        <v>193</v>
      </c>
      <c r="CM127" s="164" t="s">
        <v>193</v>
      </c>
      <c r="CN127" s="164" t="s">
        <v>193</v>
      </c>
      <c r="CO127" s="164" t="s">
        <v>193</v>
      </c>
      <c r="CP127" s="164" t="s">
        <v>193</v>
      </c>
      <c r="CQ127" s="164" t="s">
        <v>193</v>
      </c>
      <c r="CR127" s="164" t="s">
        <v>193</v>
      </c>
      <c r="CS127" s="164" t="s">
        <v>193</v>
      </c>
      <c r="CT127" s="164" t="s">
        <v>193</v>
      </c>
      <c r="CU127" s="164" t="s">
        <v>193</v>
      </c>
      <c r="CV127" s="164" t="s">
        <v>193</v>
      </c>
      <c r="CW127" s="164" t="s">
        <v>193</v>
      </c>
      <c r="CX127" s="164" t="s">
        <v>193</v>
      </c>
      <c r="CY127" s="164" t="s">
        <v>193</v>
      </c>
      <c r="CZ127" s="164" t="s">
        <v>193</v>
      </c>
      <c r="DA127" s="164" t="s">
        <v>193</v>
      </c>
      <c r="DB127" s="164" t="s">
        <v>193</v>
      </c>
      <c r="DC127" s="164" t="s">
        <v>193</v>
      </c>
      <c r="DD127" s="164" t="s">
        <v>193</v>
      </c>
      <c r="DE127" s="164" t="s">
        <v>193</v>
      </c>
      <c r="DF127" s="164" t="s">
        <v>193</v>
      </c>
      <c r="DG127" s="164" t="s">
        <v>193</v>
      </c>
      <c r="DH127" s="164" t="s">
        <v>193</v>
      </c>
      <c r="DI127" s="164" t="s">
        <v>193</v>
      </c>
      <c r="DJ127" s="164" t="s">
        <v>193</v>
      </c>
      <c r="DK127" s="164" t="s">
        <v>193</v>
      </c>
      <c r="DL127" s="164" t="s">
        <v>193</v>
      </c>
      <c r="DM127" s="164" t="s">
        <v>193</v>
      </c>
      <c r="DN127" s="164" t="s">
        <v>193</v>
      </c>
      <c r="DO127" s="164" t="s">
        <v>193</v>
      </c>
      <c r="DP127" s="164" t="s">
        <v>193</v>
      </c>
      <c r="DQ127" s="164" t="s">
        <v>193</v>
      </c>
      <c r="DR127" s="164" t="s">
        <v>193</v>
      </c>
      <c r="DS127" s="164" t="s">
        <v>193</v>
      </c>
      <c r="DT127" s="164" t="s">
        <v>193</v>
      </c>
      <c r="DU127" s="164" t="s">
        <v>193</v>
      </c>
      <c r="DV127" s="164" t="s">
        <v>193</v>
      </c>
      <c r="DW127" s="164" t="s">
        <v>193</v>
      </c>
      <c r="DX127" s="164" t="s">
        <v>193</v>
      </c>
      <c r="DY127" s="164" t="s">
        <v>193</v>
      </c>
      <c r="DZ127" s="164" t="s">
        <v>193</v>
      </c>
      <c r="EA127" s="164" t="s">
        <v>193</v>
      </c>
      <c r="EB127" s="164" t="s">
        <v>193</v>
      </c>
      <c r="EC127" s="164" t="s">
        <v>193</v>
      </c>
      <c r="ED127" s="164" t="s">
        <v>193</v>
      </c>
      <c r="EE127" s="164" t="s">
        <v>193</v>
      </c>
      <c r="EF127" s="164" t="s">
        <v>193</v>
      </c>
      <c r="EG127" s="164" t="s">
        <v>193</v>
      </c>
      <c r="EH127" s="164" t="s">
        <v>193</v>
      </c>
      <c r="EI127" s="164" t="s">
        <v>193</v>
      </c>
      <c r="EJ127" s="164" t="s">
        <v>193</v>
      </c>
      <c r="EK127" s="164" t="s">
        <v>193</v>
      </c>
      <c r="EL127" s="164" t="s">
        <v>193</v>
      </c>
      <c r="EM127" s="164" t="s">
        <v>193</v>
      </c>
      <c r="EN127" s="164" t="s">
        <v>193</v>
      </c>
      <c r="EO127" s="164" t="s">
        <v>193</v>
      </c>
      <c r="EP127" s="164" t="s">
        <v>193</v>
      </c>
      <c r="EQ127" s="164" t="s">
        <v>193</v>
      </c>
      <c r="ER127" s="164" t="s">
        <v>193</v>
      </c>
      <c r="ES127" s="164" t="s">
        <v>193</v>
      </c>
      <c r="ET127" s="164" t="s">
        <v>193</v>
      </c>
      <c r="EU127" s="164" t="s">
        <v>193</v>
      </c>
      <c r="EV127" s="164" t="s">
        <v>193</v>
      </c>
      <c r="EW127" s="164" t="s">
        <v>193</v>
      </c>
      <c r="EX127" s="164" t="s">
        <v>193</v>
      </c>
      <c r="EY127" s="164" t="s">
        <v>193</v>
      </c>
      <c r="EZ127" s="164" t="s">
        <v>193</v>
      </c>
      <c r="FA127" s="164" t="s">
        <v>193</v>
      </c>
      <c r="FB127" s="164" t="s">
        <v>193</v>
      </c>
      <c r="FC127" s="164" t="s">
        <v>193</v>
      </c>
      <c r="FD127" s="164" t="s">
        <v>193</v>
      </c>
      <c r="FE127" s="164" t="s">
        <v>193</v>
      </c>
      <c r="FF127" s="164" t="s">
        <v>193</v>
      </c>
      <c r="FG127" s="164" t="s">
        <v>193</v>
      </c>
      <c r="FH127" s="164" t="s">
        <v>193</v>
      </c>
      <c r="FI127" s="164" t="s">
        <v>193</v>
      </c>
      <c r="FJ127" s="164" t="s">
        <v>193</v>
      </c>
      <c r="FK127" s="164" t="s">
        <v>193</v>
      </c>
      <c r="FL127" s="164" t="s">
        <v>193</v>
      </c>
      <c r="FM127" s="164" t="s">
        <v>193</v>
      </c>
      <c r="FN127" s="164" t="s">
        <v>193</v>
      </c>
      <c r="FO127" s="164" t="s">
        <v>193</v>
      </c>
      <c r="FP127" s="164" t="s">
        <v>193</v>
      </c>
      <c r="FQ127" s="164" t="s">
        <v>193</v>
      </c>
      <c r="FR127" s="164" t="s">
        <v>193</v>
      </c>
      <c r="FS127" s="164" t="s">
        <v>193</v>
      </c>
      <c r="FT127" s="164" t="s">
        <v>193</v>
      </c>
      <c r="FU127" s="164" t="s">
        <v>193</v>
      </c>
      <c r="FV127" s="164" t="s">
        <v>193</v>
      </c>
      <c r="FW127" s="164" t="s">
        <v>193</v>
      </c>
      <c r="FX127" s="164" t="s">
        <v>193</v>
      </c>
      <c r="FY127" s="164" t="s">
        <v>193</v>
      </c>
      <c r="FZ127" s="164" t="s">
        <v>193</v>
      </c>
      <c r="GA127" s="164" t="s">
        <v>193</v>
      </c>
      <c r="GB127" s="164" t="s">
        <v>193</v>
      </c>
      <c r="GC127" s="164" t="s">
        <v>193</v>
      </c>
      <c r="GD127" s="164" t="s">
        <v>193</v>
      </c>
      <c r="GE127" s="164" t="s">
        <v>193</v>
      </c>
      <c r="GF127" s="164" t="s">
        <v>193</v>
      </c>
      <c r="GG127" s="164" t="s">
        <v>193</v>
      </c>
      <c r="GH127" s="164" t="s">
        <v>193</v>
      </c>
      <c r="GI127" s="164" t="s">
        <v>193</v>
      </c>
      <c r="GJ127" s="164" t="s">
        <v>193</v>
      </c>
      <c r="GK127" s="164" t="s">
        <v>193</v>
      </c>
      <c r="GL127" s="164" t="s">
        <v>193</v>
      </c>
      <c r="GM127" s="164" t="s">
        <v>193</v>
      </c>
      <c r="GN127" s="164" t="s">
        <v>193</v>
      </c>
      <c r="GO127" s="164" t="s">
        <v>193</v>
      </c>
      <c r="GP127" s="164" t="s">
        <v>193</v>
      </c>
      <c r="GQ127" s="164" t="s">
        <v>193</v>
      </c>
      <c r="GR127" s="164" t="s">
        <v>193</v>
      </c>
      <c r="GS127" s="164" t="s">
        <v>193</v>
      </c>
      <c r="GT127" s="164" t="s">
        <v>193</v>
      </c>
      <c r="GU127" s="164" t="s">
        <v>193</v>
      </c>
      <c r="GV127" s="164" t="s">
        <v>193</v>
      </c>
      <c r="GW127" s="164" t="s">
        <v>193</v>
      </c>
      <c r="GX127" s="164" t="s">
        <v>193</v>
      </c>
      <c r="GY127" s="164" t="s">
        <v>193</v>
      </c>
      <c r="GZ127" s="164" t="s">
        <v>193</v>
      </c>
      <c r="HA127" s="164" t="s">
        <v>193</v>
      </c>
      <c r="HB127" s="164" t="s">
        <v>193</v>
      </c>
      <c r="HC127" s="164" t="s">
        <v>193</v>
      </c>
      <c r="HD127" s="164" t="s">
        <v>193</v>
      </c>
      <c r="HE127" s="164" t="s">
        <v>193</v>
      </c>
      <c r="HF127" s="164" t="s">
        <v>193</v>
      </c>
      <c r="HG127" s="164" t="s">
        <v>193</v>
      </c>
      <c r="HH127" s="164" t="s">
        <v>193</v>
      </c>
      <c r="HI127" s="164" t="s">
        <v>193</v>
      </c>
      <c r="HJ127" s="164" t="s">
        <v>193</v>
      </c>
      <c r="HK127" s="164" t="s">
        <v>193</v>
      </c>
      <c r="HL127" s="164" t="s">
        <v>193</v>
      </c>
      <c r="HM127" s="164" t="s">
        <v>193</v>
      </c>
      <c r="HN127" s="164" t="s">
        <v>193</v>
      </c>
      <c r="HO127" s="164" t="s">
        <v>193</v>
      </c>
      <c r="HP127" s="164" t="s">
        <v>193</v>
      </c>
      <c r="HQ127" s="164" t="s">
        <v>193</v>
      </c>
      <c r="HR127" s="164" t="s">
        <v>193</v>
      </c>
      <c r="HS127" s="164" t="s">
        <v>193</v>
      </c>
      <c r="HT127" s="164" t="s">
        <v>193</v>
      </c>
      <c r="HU127" s="164" t="s">
        <v>193</v>
      </c>
      <c r="HV127" s="164" t="s">
        <v>193</v>
      </c>
      <c r="HW127" s="164" t="s">
        <v>193</v>
      </c>
      <c r="HX127" s="164" t="s">
        <v>193</v>
      </c>
      <c r="HY127" s="164" t="s">
        <v>193</v>
      </c>
      <c r="HZ127" s="164" t="s">
        <v>193</v>
      </c>
      <c r="IA127" s="164" t="s">
        <v>193</v>
      </c>
      <c r="IB127" s="164" t="s">
        <v>193</v>
      </c>
      <c r="IC127" s="164" t="s">
        <v>109</v>
      </c>
      <c r="ID127" s="164" t="s">
        <v>193</v>
      </c>
      <c r="IE127" s="164" t="s">
        <v>512</v>
      </c>
      <c r="IF127" s="164" t="s">
        <v>193</v>
      </c>
      <c r="IG127" s="164" t="s">
        <v>3284</v>
      </c>
      <c r="IH127" s="164" t="s">
        <v>193</v>
      </c>
      <c r="II127" s="164" t="s">
        <v>513</v>
      </c>
      <c r="IJ127" s="164" t="s">
        <v>3285</v>
      </c>
      <c r="IK127" s="164" t="s">
        <v>3285</v>
      </c>
      <c r="IL127" s="164" t="s">
        <v>807</v>
      </c>
      <c r="IM127" s="164" t="s">
        <v>193</v>
      </c>
      <c r="IN127" s="164" t="s">
        <v>3287</v>
      </c>
      <c r="IO127" s="164" t="s">
        <v>804</v>
      </c>
      <c r="IP127" s="164" t="s">
        <v>805</v>
      </c>
      <c r="IQ127" s="164" t="s">
        <v>806</v>
      </c>
      <c r="IR127" s="164" t="s">
        <v>193</v>
      </c>
      <c r="IS127" s="164" t="s">
        <v>193</v>
      </c>
      <c r="IT127" s="164" t="s">
        <v>193</v>
      </c>
      <c r="IU127" s="164" t="s">
        <v>193</v>
      </c>
      <c r="IV127" s="164" t="s">
        <v>193</v>
      </c>
      <c r="IW127" s="164">
        <v>30</v>
      </c>
      <c r="IX127" s="164">
        <v>6</v>
      </c>
      <c r="IY127" s="164" t="s">
        <v>193</v>
      </c>
      <c r="IZ127" s="164" t="s">
        <v>156</v>
      </c>
      <c r="JA127" s="164">
        <v>6</v>
      </c>
      <c r="JB127" s="164" t="s">
        <v>109</v>
      </c>
      <c r="JC127" s="164" t="s">
        <v>193</v>
      </c>
      <c r="JD127" s="164" t="s">
        <v>114</v>
      </c>
      <c r="JE127" s="164" t="s">
        <v>193</v>
      </c>
      <c r="JF127" s="164" t="s">
        <v>193</v>
      </c>
      <c r="JG127" s="164" t="s">
        <v>193</v>
      </c>
      <c r="JH127" s="164" t="s">
        <v>193</v>
      </c>
      <c r="JI127" s="164" t="s">
        <v>193</v>
      </c>
      <c r="JJ127" s="164" t="s">
        <v>193</v>
      </c>
      <c r="JK127" s="164" t="s">
        <v>193</v>
      </c>
      <c r="JL127" s="164" t="s">
        <v>193</v>
      </c>
      <c r="JM127" s="164" t="s">
        <v>193</v>
      </c>
      <c r="JN127" s="164" t="s">
        <v>193</v>
      </c>
      <c r="JO127" s="164" t="s">
        <v>193</v>
      </c>
      <c r="JP127" s="164" t="s">
        <v>193</v>
      </c>
      <c r="JQ127" s="164" t="s">
        <v>193</v>
      </c>
      <c r="JR127" s="166"/>
      <c r="JS127" s="166"/>
      <c r="JT127" s="166"/>
      <c r="JU127" s="166"/>
      <c r="JV127" s="166"/>
      <c r="JW127" s="164" t="s">
        <v>193</v>
      </c>
      <c r="JX127" s="164" t="s">
        <v>193</v>
      </c>
      <c r="JY127" s="164">
        <v>188368937</v>
      </c>
      <c r="JZ127" s="164" t="s">
        <v>4097</v>
      </c>
      <c r="KA127" s="164" t="s">
        <v>4098</v>
      </c>
      <c r="KB127" s="164" t="s">
        <v>193</v>
      </c>
      <c r="KC127" s="164" t="s">
        <v>705</v>
      </c>
      <c r="KD127" s="164" t="s">
        <v>706</v>
      </c>
      <c r="KE127" s="164" t="s">
        <v>621</v>
      </c>
      <c r="KF127" s="164" t="s">
        <v>193</v>
      </c>
      <c r="KG127" s="164">
        <v>127</v>
      </c>
    </row>
    <row r="128" spans="1:293" x14ac:dyDescent="0.25">
      <c r="A128" s="164" t="s">
        <v>4099</v>
      </c>
      <c r="B128" s="164" t="s">
        <v>4100</v>
      </c>
      <c r="C128" s="164" t="s">
        <v>4024</v>
      </c>
      <c r="D128" s="164" t="s">
        <v>193</v>
      </c>
      <c r="E128" s="166"/>
      <c r="F128" s="164" t="s">
        <v>193</v>
      </c>
      <c r="G128" s="164" t="s">
        <v>193</v>
      </c>
      <c r="H128" s="164" t="s">
        <v>4024</v>
      </c>
      <c r="I128" s="164" t="s">
        <v>161</v>
      </c>
      <c r="J128" s="164" t="s">
        <v>193</v>
      </c>
      <c r="K128" s="164" t="s">
        <v>162</v>
      </c>
      <c r="L128" s="164" t="s">
        <v>161</v>
      </c>
      <c r="M128" s="164" t="s">
        <v>161</v>
      </c>
      <c r="N128" s="164" t="s">
        <v>163</v>
      </c>
      <c r="O128" s="164" t="s">
        <v>193</v>
      </c>
      <c r="P128" s="164" t="s">
        <v>198</v>
      </c>
      <c r="Q128" s="164" t="s">
        <v>163</v>
      </c>
      <c r="R128" s="164" t="s">
        <v>163</v>
      </c>
      <c r="S128" s="164" t="s">
        <v>164</v>
      </c>
      <c r="T128" s="164" t="s">
        <v>165</v>
      </c>
      <c r="U128" s="164" t="s">
        <v>166</v>
      </c>
      <c r="V128" s="164" t="s">
        <v>165</v>
      </c>
      <c r="W128" s="164" t="s">
        <v>228</v>
      </c>
      <c r="X128" s="164" t="s">
        <v>229</v>
      </c>
      <c r="Y128" s="164" t="s">
        <v>228</v>
      </c>
      <c r="Z128" s="164" t="s">
        <v>165</v>
      </c>
      <c r="AA128" s="164" t="s">
        <v>193</v>
      </c>
      <c r="AB128" s="164" t="s">
        <v>570</v>
      </c>
      <c r="AC128" s="164" t="s">
        <v>165</v>
      </c>
      <c r="AD128" s="164" t="s">
        <v>165</v>
      </c>
      <c r="AE128" s="164" t="s">
        <v>167</v>
      </c>
      <c r="AF128" s="164" t="s">
        <v>193</v>
      </c>
      <c r="AG128" s="164" t="s">
        <v>165</v>
      </c>
      <c r="AH128" s="164" t="s">
        <v>167</v>
      </c>
      <c r="AI128" s="164" t="s">
        <v>167</v>
      </c>
      <c r="AJ128" s="164" t="s">
        <v>543</v>
      </c>
      <c r="AK128" s="164" t="s">
        <v>511</v>
      </c>
      <c r="AL128" s="164" t="s">
        <v>109</v>
      </c>
      <c r="AM128" s="164" t="s">
        <v>193</v>
      </c>
      <c r="AN128" s="164" t="s">
        <v>109</v>
      </c>
      <c r="AO128" s="164" t="s">
        <v>193</v>
      </c>
      <c r="AP128" s="164" t="s">
        <v>496</v>
      </c>
      <c r="AQ128" s="166"/>
      <c r="AR128" s="166"/>
      <c r="AS128" s="164" t="s">
        <v>193</v>
      </c>
      <c r="AT128" s="164" t="s">
        <v>193</v>
      </c>
      <c r="AU128" s="164" t="s">
        <v>193</v>
      </c>
      <c r="AV128" s="164" t="s">
        <v>193</v>
      </c>
      <c r="AW128" s="164" t="s">
        <v>193</v>
      </c>
      <c r="AX128" s="164" t="s">
        <v>193</v>
      </c>
      <c r="AY128" s="164" t="s">
        <v>193</v>
      </c>
      <c r="AZ128" s="164" t="s">
        <v>193</v>
      </c>
      <c r="BA128" s="164" t="s">
        <v>193</v>
      </c>
      <c r="BB128" s="164" t="s">
        <v>193</v>
      </c>
      <c r="BC128" s="164" t="s">
        <v>193</v>
      </c>
      <c r="BD128" s="164" t="s">
        <v>193</v>
      </c>
      <c r="BE128" s="164" t="s">
        <v>193</v>
      </c>
      <c r="BF128" s="164" t="s">
        <v>193</v>
      </c>
      <c r="BG128" s="164" t="s">
        <v>193</v>
      </c>
      <c r="BH128" s="164" t="s">
        <v>193</v>
      </c>
      <c r="BI128" s="164" t="s">
        <v>193</v>
      </c>
      <c r="BJ128" s="164" t="s">
        <v>193</v>
      </c>
      <c r="BK128" s="164" t="s">
        <v>193</v>
      </c>
      <c r="BL128" s="164" t="s">
        <v>193</v>
      </c>
      <c r="BM128" s="164" t="s">
        <v>193</v>
      </c>
      <c r="BN128" s="164" t="s">
        <v>193</v>
      </c>
      <c r="BO128" s="164" t="s">
        <v>193</v>
      </c>
      <c r="BP128" s="164" t="s">
        <v>193</v>
      </c>
      <c r="BQ128" s="164" t="s">
        <v>193</v>
      </c>
      <c r="BR128" s="164" t="s">
        <v>193</v>
      </c>
      <c r="BS128" s="164" t="s">
        <v>193</v>
      </c>
      <c r="BT128" s="164" t="s">
        <v>193</v>
      </c>
      <c r="BU128" s="164" t="s">
        <v>193</v>
      </c>
      <c r="BV128" s="164" t="s">
        <v>193</v>
      </c>
      <c r="BW128" s="164" t="s">
        <v>193</v>
      </c>
      <c r="BX128" s="164" t="s">
        <v>193</v>
      </c>
      <c r="BY128" s="164" t="s">
        <v>193</v>
      </c>
      <c r="BZ128" s="164" t="s">
        <v>193</v>
      </c>
      <c r="CA128" s="164" t="s">
        <v>193</v>
      </c>
      <c r="CB128" s="164" t="s">
        <v>193</v>
      </c>
      <c r="CC128" s="164" t="s">
        <v>193</v>
      </c>
      <c r="CD128" s="164" t="s">
        <v>193</v>
      </c>
      <c r="CE128" s="164" t="s">
        <v>193</v>
      </c>
      <c r="CF128" s="164" t="s">
        <v>193</v>
      </c>
      <c r="CG128" s="164" t="s">
        <v>193</v>
      </c>
      <c r="CH128" s="164" t="s">
        <v>193</v>
      </c>
      <c r="CI128" s="164" t="s">
        <v>193</v>
      </c>
      <c r="CJ128" s="164" t="s">
        <v>193</v>
      </c>
      <c r="CK128" s="164" t="s">
        <v>193</v>
      </c>
      <c r="CL128" s="164" t="s">
        <v>193</v>
      </c>
      <c r="CM128" s="164" t="s">
        <v>193</v>
      </c>
      <c r="CN128" s="164" t="s">
        <v>193</v>
      </c>
      <c r="CO128" s="164" t="s">
        <v>193</v>
      </c>
      <c r="CP128" s="164" t="s">
        <v>193</v>
      </c>
      <c r="CQ128" s="164" t="s">
        <v>193</v>
      </c>
      <c r="CR128" s="164" t="s">
        <v>193</v>
      </c>
      <c r="CS128" s="164" t="s">
        <v>193</v>
      </c>
      <c r="CT128" s="164" t="s">
        <v>193</v>
      </c>
      <c r="CU128" s="164" t="s">
        <v>193</v>
      </c>
      <c r="CV128" s="164" t="s">
        <v>193</v>
      </c>
      <c r="CW128" s="164" t="s">
        <v>193</v>
      </c>
      <c r="CX128" s="164" t="s">
        <v>193</v>
      </c>
      <c r="CY128" s="164" t="s">
        <v>193</v>
      </c>
      <c r="CZ128" s="164" t="s">
        <v>193</v>
      </c>
      <c r="DA128" s="164" t="s">
        <v>193</v>
      </c>
      <c r="DB128" s="164" t="s">
        <v>193</v>
      </c>
      <c r="DC128" s="164" t="s">
        <v>193</v>
      </c>
      <c r="DD128" s="164" t="s">
        <v>193</v>
      </c>
      <c r="DE128" s="164" t="s">
        <v>193</v>
      </c>
      <c r="DF128" s="164" t="s">
        <v>193</v>
      </c>
      <c r="DG128" s="164" t="s">
        <v>193</v>
      </c>
      <c r="DH128" s="164" t="s">
        <v>193</v>
      </c>
      <c r="DI128" s="164" t="s">
        <v>193</v>
      </c>
      <c r="DJ128" s="164" t="s">
        <v>193</v>
      </c>
      <c r="DK128" s="164" t="s">
        <v>193</v>
      </c>
      <c r="DL128" s="164" t="s">
        <v>193</v>
      </c>
      <c r="DM128" s="164" t="s">
        <v>193</v>
      </c>
      <c r="DN128" s="164" t="s">
        <v>193</v>
      </c>
      <c r="DO128" s="164" t="s">
        <v>193</v>
      </c>
      <c r="DP128" s="164" t="s">
        <v>193</v>
      </c>
      <c r="DQ128" s="164" t="s">
        <v>193</v>
      </c>
      <c r="DR128" s="164" t="s">
        <v>193</v>
      </c>
      <c r="DS128" s="164" t="s">
        <v>193</v>
      </c>
      <c r="DT128" s="164" t="s">
        <v>193</v>
      </c>
      <c r="DU128" s="164" t="s">
        <v>193</v>
      </c>
      <c r="DV128" s="164" t="s">
        <v>193</v>
      </c>
      <c r="DW128" s="164" t="s">
        <v>193</v>
      </c>
      <c r="DX128" s="164" t="s">
        <v>193</v>
      </c>
      <c r="DY128" s="164" t="s">
        <v>193</v>
      </c>
      <c r="DZ128" s="164" t="s">
        <v>193</v>
      </c>
      <c r="EA128" s="164" t="s">
        <v>193</v>
      </c>
      <c r="EB128" s="164" t="s">
        <v>193</v>
      </c>
      <c r="EC128" s="164" t="s">
        <v>193</v>
      </c>
      <c r="ED128" s="164" t="s">
        <v>193</v>
      </c>
      <c r="EE128" s="164" t="s">
        <v>193</v>
      </c>
      <c r="EF128" s="164" t="s">
        <v>193</v>
      </c>
      <c r="EG128" s="164" t="s">
        <v>193</v>
      </c>
      <c r="EH128" s="164" t="s">
        <v>193</v>
      </c>
      <c r="EI128" s="164" t="s">
        <v>193</v>
      </c>
      <c r="EJ128" s="164" t="s">
        <v>193</v>
      </c>
      <c r="EK128" s="164" t="s">
        <v>193</v>
      </c>
      <c r="EL128" s="164" t="s">
        <v>193</v>
      </c>
      <c r="EM128" s="164" t="s">
        <v>193</v>
      </c>
      <c r="EN128" s="164" t="s">
        <v>193</v>
      </c>
      <c r="EO128" s="164" t="s">
        <v>193</v>
      </c>
      <c r="EP128" s="164" t="s">
        <v>193</v>
      </c>
      <c r="EQ128" s="164" t="s">
        <v>193</v>
      </c>
      <c r="ER128" s="164" t="s">
        <v>193</v>
      </c>
      <c r="ES128" s="164" t="s">
        <v>193</v>
      </c>
      <c r="ET128" s="164" t="s">
        <v>193</v>
      </c>
      <c r="EU128" s="164" t="s">
        <v>193</v>
      </c>
      <c r="EV128" s="164" t="s">
        <v>193</v>
      </c>
      <c r="EW128" s="164" t="s">
        <v>193</v>
      </c>
      <c r="EX128" s="164" t="s">
        <v>193</v>
      </c>
      <c r="EY128" s="164" t="s">
        <v>193</v>
      </c>
      <c r="EZ128" s="164" t="s">
        <v>193</v>
      </c>
      <c r="FA128" s="164" t="s">
        <v>193</v>
      </c>
      <c r="FB128" s="164" t="s">
        <v>193</v>
      </c>
      <c r="FC128" s="164" t="s">
        <v>193</v>
      </c>
      <c r="FD128" s="164" t="s">
        <v>193</v>
      </c>
      <c r="FE128" s="164" t="s">
        <v>193</v>
      </c>
      <c r="FF128" s="164" t="s">
        <v>193</v>
      </c>
      <c r="FG128" s="164" t="s">
        <v>193</v>
      </c>
      <c r="FH128" s="164" t="s">
        <v>193</v>
      </c>
      <c r="FI128" s="164" t="s">
        <v>193</v>
      </c>
      <c r="FJ128" s="164" t="s">
        <v>193</v>
      </c>
      <c r="FK128" s="164" t="s">
        <v>193</v>
      </c>
      <c r="FL128" s="164" t="s">
        <v>193</v>
      </c>
      <c r="FM128" s="164" t="s">
        <v>193</v>
      </c>
      <c r="FN128" s="164" t="s">
        <v>193</v>
      </c>
      <c r="FO128" s="164" t="s">
        <v>193</v>
      </c>
      <c r="FP128" s="164" t="s">
        <v>193</v>
      </c>
      <c r="FQ128" s="164" t="s">
        <v>193</v>
      </c>
      <c r="FR128" s="164" t="s">
        <v>193</v>
      </c>
      <c r="FS128" s="164" t="s">
        <v>193</v>
      </c>
      <c r="FT128" s="164" t="s">
        <v>193</v>
      </c>
      <c r="FU128" s="164" t="s">
        <v>193</v>
      </c>
      <c r="FV128" s="164" t="s">
        <v>193</v>
      </c>
      <c r="FW128" s="164" t="s">
        <v>193</v>
      </c>
      <c r="FX128" s="164" t="s">
        <v>193</v>
      </c>
      <c r="FY128" s="164" t="s">
        <v>193</v>
      </c>
      <c r="FZ128" s="164" t="s">
        <v>193</v>
      </c>
      <c r="GA128" s="164" t="s">
        <v>193</v>
      </c>
      <c r="GB128" s="164" t="s">
        <v>193</v>
      </c>
      <c r="GC128" s="164" t="s">
        <v>193</v>
      </c>
      <c r="GD128" s="164" t="s">
        <v>193</v>
      </c>
      <c r="GE128" s="164" t="s">
        <v>193</v>
      </c>
      <c r="GF128" s="164" t="s">
        <v>193</v>
      </c>
      <c r="GG128" s="164" t="s">
        <v>193</v>
      </c>
      <c r="GH128" s="164" t="s">
        <v>193</v>
      </c>
      <c r="GI128" s="164" t="s">
        <v>193</v>
      </c>
      <c r="GJ128" s="164" t="s">
        <v>193</v>
      </c>
      <c r="GK128" s="164" t="s">
        <v>193</v>
      </c>
      <c r="GL128" s="164" t="s">
        <v>193</v>
      </c>
      <c r="GM128" s="164" t="s">
        <v>193</v>
      </c>
      <c r="GN128" s="164" t="s">
        <v>193</v>
      </c>
      <c r="GO128" s="164" t="s">
        <v>193</v>
      </c>
      <c r="GP128" s="164" t="s">
        <v>193</v>
      </c>
      <c r="GQ128" s="164" t="s">
        <v>193</v>
      </c>
      <c r="GR128" s="164" t="s">
        <v>193</v>
      </c>
      <c r="GS128" s="164" t="s">
        <v>193</v>
      </c>
      <c r="GT128" s="164" t="s">
        <v>193</v>
      </c>
      <c r="GU128" s="164" t="s">
        <v>193</v>
      </c>
      <c r="GV128" s="164" t="s">
        <v>193</v>
      </c>
      <c r="GW128" s="164" t="s">
        <v>193</v>
      </c>
      <c r="GX128" s="164" t="s">
        <v>193</v>
      </c>
      <c r="GY128" s="164" t="s">
        <v>193</v>
      </c>
      <c r="GZ128" s="164" t="s">
        <v>193</v>
      </c>
      <c r="HA128" s="164" t="s">
        <v>193</v>
      </c>
      <c r="HB128" s="164" t="s">
        <v>193</v>
      </c>
      <c r="HC128" s="164" t="s">
        <v>193</v>
      </c>
      <c r="HD128" s="164" t="s">
        <v>193</v>
      </c>
      <c r="HE128" s="164" t="s">
        <v>193</v>
      </c>
      <c r="HF128" s="164" t="s">
        <v>193</v>
      </c>
      <c r="HG128" s="164" t="s">
        <v>193</v>
      </c>
      <c r="HH128" s="164" t="s">
        <v>193</v>
      </c>
      <c r="HI128" s="164" t="s">
        <v>193</v>
      </c>
      <c r="HJ128" s="164" t="s">
        <v>193</v>
      </c>
      <c r="HK128" s="164" t="s">
        <v>193</v>
      </c>
      <c r="HL128" s="164" t="s">
        <v>193</v>
      </c>
      <c r="HM128" s="164" t="s">
        <v>193</v>
      </c>
      <c r="HN128" s="164" t="s">
        <v>193</v>
      </c>
      <c r="HO128" s="164" t="s">
        <v>193</v>
      </c>
      <c r="HP128" s="164" t="s">
        <v>193</v>
      </c>
      <c r="HQ128" s="164" t="s">
        <v>193</v>
      </c>
      <c r="HR128" s="164" t="s">
        <v>193</v>
      </c>
      <c r="HS128" s="164" t="s">
        <v>193</v>
      </c>
      <c r="HT128" s="164" t="s">
        <v>193</v>
      </c>
      <c r="HU128" s="164" t="s">
        <v>193</v>
      </c>
      <c r="HV128" s="164" t="s">
        <v>193</v>
      </c>
      <c r="HW128" s="164" t="s">
        <v>193</v>
      </c>
      <c r="HX128" s="164" t="s">
        <v>193</v>
      </c>
      <c r="HY128" s="164" t="s">
        <v>193</v>
      </c>
      <c r="HZ128" s="164" t="s">
        <v>193</v>
      </c>
      <c r="IA128" s="164" t="s">
        <v>193</v>
      </c>
      <c r="IB128" s="164" t="s">
        <v>193</v>
      </c>
      <c r="IC128" s="164" t="s">
        <v>109</v>
      </c>
      <c r="ID128" s="164" t="s">
        <v>193</v>
      </c>
      <c r="IE128" s="164" t="s">
        <v>512</v>
      </c>
      <c r="IF128" s="164" t="s">
        <v>193</v>
      </c>
      <c r="IG128" s="164" t="s">
        <v>3284</v>
      </c>
      <c r="IH128" s="164" t="s">
        <v>193</v>
      </c>
      <c r="II128" s="164" t="s">
        <v>513</v>
      </c>
      <c r="IJ128" s="164" t="s">
        <v>3285</v>
      </c>
      <c r="IK128" s="164" t="s">
        <v>3285</v>
      </c>
      <c r="IL128" s="164" t="s">
        <v>807</v>
      </c>
      <c r="IM128" s="164" t="s">
        <v>193</v>
      </c>
      <c r="IN128" s="164" t="s">
        <v>3287</v>
      </c>
      <c r="IO128" s="164" t="s">
        <v>804</v>
      </c>
      <c r="IP128" s="164" t="s">
        <v>805</v>
      </c>
      <c r="IQ128" s="164" t="s">
        <v>806</v>
      </c>
      <c r="IR128" s="164" t="s">
        <v>193</v>
      </c>
      <c r="IS128" s="164" t="s">
        <v>193</v>
      </c>
      <c r="IT128" s="164" t="s">
        <v>193</v>
      </c>
      <c r="IU128" s="164" t="s">
        <v>193</v>
      </c>
      <c r="IV128" s="164" t="s">
        <v>193</v>
      </c>
      <c r="IW128" s="164">
        <v>35</v>
      </c>
      <c r="IX128" s="164">
        <v>7</v>
      </c>
      <c r="IY128" s="164" t="s">
        <v>193</v>
      </c>
      <c r="IZ128" s="164" t="s">
        <v>156</v>
      </c>
      <c r="JA128" s="164">
        <v>7</v>
      </c>
      <c r="JB128" s="164" t="s">
        <v>109</v>
      </c>
      <c r="JC128" s="164" t="s">
        <v>193</v>
      </c>
      <c r="JD128" s="164" t="s">
        <v>114</v>
      </c>
      <c r="JE128" s="164" t="s">
        <v>193</v>
      </c>
      <c r="JF128" s="164" t="s">
        <v>193</v>
      </c>
      <c r="JG128" s="164" t="s">
        <v>193</v>
      </c>
      <c r="JH128" s="164" t="s">
        <v>193</v>
      </c>
      <c r="JI128" s="164" t="s">
        <v>193</v>
      </c>
      <c r="JJ128" s="164" t="s">
        <v>193</v>
      </c>
      <c r="JK128" s="164" t="s">
        <v>193</v>
      </c>
      <c r="JL128" s="164" t="s">
        <v>193</v>
      </c>
      <c r="JM128" s="164" t="s">
        <v>193</v>
      </c>
      <c r="JN128" s="164" t="s">
        <v>193</v>
      </c>
      <c r="JO128" s="164" t="s">
        <v>193</v>
      </c>
      <c r="JP128" s="164" t="s">
        <v>193</v>
      </c>
      <c r="JQ128" s="164" t="s">
        <v>193</v>
      </c>
      <c r="JR128" s="166"/>
      <c r="JS128" s="166"/>
      <c r="JT128" s="166"/>
      <c r="JU128" s="166"/>
      <c r="JV128" s="166"/>
      <c r="JW128" s="164" t="s">
        <v>193</v>
      </c>
      <c r="JX128" s="164" t="s">
        <v>193</v>
      </c>
      <c r="JY128" s="164">
        <v>188368944</v>
      </c>
      <c r="JZ128" s="164" t="s">
        <v>4101</v>
      </c>
      <c r="KA128" s="164" t="s">
        <v>4102</v>
      </c>
      <c r="KB128" s="164" t="s">
        <v>193</v>
      </c>
      <c r="KC128" s="164" t="s">
        <v>705</v>
      </c>
      <c r="KD128" s="164" t="s">
        <v>706</v>
      </c>
      <c r="KE128" s="164" t="s">
        <v>621</v>
      </c>
      <c r="KF128" s="164" t="s">
        <v>193</v>
      </c>
      <c r="KG128" s="164">
        <v>128</v>
      </c>
    </row>
    <row r="129" spans="1:293" x14ac:dyDescent="0.25">
      <c r="A129" s="164" t="s">
        <v>4103</v>
      </c>
      <c r="B129" s="164" t="s">
        <v>4104</v>
      </c>
      <c r="C129" s="164" t="s">
        <v>4024</v>
      </c>
      <c r="D129" s="164" t="s">
        <v>193</v>
      </c>
      <c r="E129" s="166"/>
      <c r="F129" s="164" t="s">
        <v>193</v>
      </c>
      <c r="G129" s="164" t="s">
        <v>193</v>
      </c>
      <c r="H129" s="164" t="s">
        <v>4024</v>
      </c>
      <c r="I129" s="164" t="s">
        <v>161</v>
      </c>
      <c r="J129" s="164" t="s">
        <v>193</v>
      </c>
      <c r="K129" s="164" t="s">
        <v>162</v>
      </c>
      <c r="L129" s="164" t="s">
        <v>161</v>
      </c>
      <c r="M129" s="164" t="s">
        <v>161</v>
      </c>
      <c r="N129" s="164" t="s">
        <v>163</v>
      </c>
      <c r="O129" s="164" t="s">
        <v>193</v>
      </c>
      <c r="P129" s="164" t="s">
        <v>198</v>
      </c>
      <c r="Q129" s="164" t="s">
        <v>163</v>
      </c>
      <c r="R129" s="164" t="s">
        <v>163</v>
      </c>
      <c r="S129" s="164" t="s">
        <v>164</v>
      </c>
      <c r="T129" s="164" t="s">
        <v>165</v>
      </c>
      <c r="U129" s="164" t="s">
        <v>166</v>
      </c>
      <c r="V129" s="164" t="s">
        <v>165</v>
      </c>
      <c r="W129" s="164" t="s">
        <v>228</v>
      </c>
      <c r="X129" s="164" t="s">
        <v>229</v>
      </c>
      <c r="Y129" s="164" t="s">
        <v>228</v>
      </c>
      <c r="Z129" s="164" t="s">
        <v>165</v>
      </c>
      <c r="AA129" s="164" t="s">
        <v>193</v>
      </c>
      <c r="AB129" s="164" t="s">
        <v>570</v>
      </c>
      <c r="AC129" s="164" t="s">
        <v>165</v>
      </c>
      <c r="AD129" s="164" t="s">
        <v>165</v>
      </c>
      <c r="AE129" s="164" t="s">
        <v>167</v>
      </c>
      <c r="AF129" s="164" t="s">
        <v>193</v>
      </c>
      <c r="AG129" s="164" t="s">
        <v>165</v>
      </c>
      <c r="AH129" s="164" t="s">
        <v>167</v>
      </c>
      <c r="AI129" s="164" t="s">
        <v>167</v>
      </c>
      <c r="AJ129" s="164" t="s">
        <v>543</v>
      </c>
      <c r="AK129" s="164" t="s">
        <v>511</v>
      </c>
      <c r="AL129" s="164" t="s">
        <v>109</v>
      </c>
      <c r="AM129" s="164" t="s">
        <v>193</v>
      </c>
      <c r="AN129" s="164" t="s">
        <v>109</v>
      </c>
      <c r="AO129" s="164" t="s">
        <v>193</v>
      </c>
      <c r="AP129" s="164" t="s">
        <v>496</v>
      </c>
      <c r="AQ129" s="166"/>
      <c r="AR129" s="166"/>
      <c r="AS129" s="164" t="s">
        <v>193</v>
      </c>
      <c r="AT129" s="164" t="s">
        <v>193</v>
      </c>
      <c r="AU129" s="164" t="s">
        <v>193</v>
      </c>
      <c r="AV129" s="164" t="s">
        <v>193</v>
      </c>
      <c r="AW129" s="164" t="s">
        <v>193</v>
      </c>
      <c r="AX129" s="164" t="s">
        <v>193</v>
      </c>
      <c r="AY129" s="164" t="s">
        <v>193</v>
      </c>
      <c r="AZ129" s="164" t="s">
        <v>193</v>
      </c>
      <c r="BA129" s="164" t="s">
        <v>193</v>
      </c>
      <c r="BB129" s="164" t="s">
        <v>193</v>
      </c>
      <c r="BC129" s="164" t="s">
        <v>193</v>
      </c>
      <c r="BD129" s="164" t="s">
        <v>193</v>
      </c>
      <c r="BE129" s="164" t="s">
        <v>193</v>
      </c>
      <c r="BF129" s="164" t="s">
        <v>193</v>
      </c>
      <c r="BG129" s="164" t="s">
        <v>193</v>
      </c>
      <c r="BH129" s="164" t="s">
        <v>193</v>
      </c>
      <c r="BI129" s="164" t="s">
        <v>193</v>
      </c>
      <c r="BJ129" s="164" t="s">
        <v>193</v>
      </c>
      <c r="BK129" s="164" t="s">
        <v>193</v>
      </c>
      <c r="BL129" s="164" t="s">
        <v>193</v>
      </c>
      <c r="BM129" s="164" t="s">
        <v>193</v>
      </c>
      <c r="BN129" s="164" t="s">
        <v>193</v>
      </c>
      <c r="BO129" s="164" t="s">
        <v>193</v>
      </c>
      <c r="BP129" s="164" t="s">
        <v>193</v>
      </c>
      <c r="BQ129" s="164" t="s">
        <v>193</v>
      </c>
      <c r="BR129" s="164" t="s">
        <v>193</v>
      </c>
      <c r="BS129" s="164" t="s">
        <v>193</v>
      </c>
      <c r="BT129" s="164" t="s">
        <v>193</v>
      </c>
      <c r="BU129" s="164" t="s">
        <v>193</v>
      </c>
      <c r="BV129" s="164" t="s">
        <v>193</v>
      </c>
      <c r="BW129" s="164" t="s">
        <v>193</v>
      </c>
      <c r="BX129" s="164" t="s">
        <v>193</v>
      </c>
      <c r="BY129" s="164" t="s">
        <v>193</v>
      </c>
      <c r="BZ129" s="164" t="s">
        <v>193</v>
      </c>
      <c r="CA129" s="164" t="s">
        <v>193</v>
      </c>
      <c r="CB129" s="164" t="s">
        <v>193</v>
      </c>
      <c r="CC129" s="164" t="s">
        <v>193</v>
      </c>
      <c r="CD129" s="164" t="s">
        <v>193</v>
      </c>
      <c r="CE129" s="164" t="s">
        <v>193</v>
      </c>
      <c r="CF129" s="164" t="s">
        <v>193</v>
      </c>
      <c r="CG129" s="164" t="s">
        <v>193</v>
      </c>
      <c r="CH129" s="164" t="s">
        <v>193</v>
      </c>
      <c r="CI129" s="164" t="s">
        <v>193</v>
      </c>
      <c r="CJ129" s="164" t="s">
        <v>193</v>
      </c>
      <c r="CK129" s="164" t="s">
        <v>193</v>
      </c>
      <c r="CL129" s="164" t="s">
        <v>193</v>
      </c>
      <c r="CM129" s="164" t="s">
        <v>193</v>
      </c>
      <c r="CN129" s="164" t="s">
        <v>193</v>
      </c>
      <c r="CO129" s="164" t="s">
        <v>193</v>
      </c>
      <c r="CP129" s="164" t="s">
        <v>193</v>
      </c>
      <c r="CQ129" s="164" t="s">
        <v>193</v>
      </c>
      <c r="CR129" s="164" t="s">
        <v>193</v>
      </c>
      <c r="CS129" s="164" t="s">
        <v>193</v>
      </c>
      <c r="CT129" s="164" t="s">
        <v>193</v>
      </c>
      <c r="CU129" s="164" t="s">
        <v>193</v>
      </c>
      <c r="CV129" s="164" t="s">
        <v>193</v>
      </c>
      <c r="CW129" s="164" t="s">
        <v>193</v>
      </c>
      <c r="CX129" s="164" t="s">
        <v>193</v>
      </c>
      <c r="CY129" s="164" t="s">
        <v>193</v>
      </c>
      <c r="CZ129" s="164" t="s">
        <v>193</v>
      </c>
      <c r="DA129" s="164" t="s">
        <v>193</v>
      </c>
      <c r="DB129" s="164" t="s">
        <v>193</v>
      </c>
      <c r="DC129" s="164" t="s">
        <v>193</v>
      </c>
      <c r="DD129" s="164" t="s">
        <v>193</v>
      </c>
      <c r="DE129" s="164" t="s">
        <v>193</v>
      </c>
      <c r="DF129" s="164" t="s">
        <v>193</v>
      </c>
      <c r="DG129" s="164" t="s">
        <v>193</v>
      </c>
      <c r="DH129" s="164" t="s">
        <v>193</v>
      </c>
      <c r="DI129" s="164" t="s">
        <v>193</v>
      </c>
      <c r="DJ129" s="164" t="s">
        <v>193</v>
      </c>
      <c r="DK129" s="164" t="s">
        <v>193</v>
      </c>
      <c r="DL129" s="164" t="s">
        <v>193</v>
      </c>
      <c r="DM129" s="164" t="s">
        <v>193</v>
      </c>
      <c r="DN129" s="164" t="s">
        <v>193</v>
      </c>
      <c r="DO129" s="164" t="s">
        <v>193</v>
      </c>
      <c r="DP129" s="164" t="s">
        <v>193</v>
      </c>
      <c r="DQ129" s="164" t="s">
        <v>193</v>
      </c>
      <c r="DR129" s="164" t="s">
        <v>193</v>
      </c>
      <c r="DS129" s="164" t="s">
        <v>193</v>
      </c>
      <c r="DT129" s="164" t="s">
        <v>193</v>
      </c>
      <c r="DU129" s="164" t="s">
        <v>193</v>
      </c>
      <c r="DV129" s="164" t="s">
        <v>193</v>
      </c>
      <c r="DW129" s="164" t="s">
        <v>193</v>
      </c>
      <c r="DX129" s="164" t="s">
        <v>193</v>
      </c>
      <c r="DY129" s="164" t="s">
        <v>193</v>
      </c>
      <c r="DZ129" s="164" t="s">
        <v>193</v>
      </c>
      <c r="EA129" s="164" t="s">
        <v>193</v>
      </c>
      <c r="EB129" s="164" t="s">
        <v>193</v>
      </c>
      <c r="EC129" s="164" t="s">
        <v>193</v>
      </c>
      <c r="ED129" s="164" t="s">
        <v>193</v>
      </c>
      <c r="EE129" s="164" t="s">
        <v>193</v>
      </c>
      <c r="EF129" s="164" t="s">
        <v>193</v>
      </c>
      <c r="EG129" s="164" t="s">
        <v>193</v>
      </c>
      <c r="EH129" s="164" t="s">
        <v>193</v>
      </c>
      <c r="EI129" s="164" t="s">
        <v>193</v>
      </c>
      <c r="EJ129" s="164" t="s">
        <v>193</v>
      </c>
      <c r="EK129" s="164" t="s">
        <v>193</v>
      </c>
      <c r="EL129" s="164" t="s">
        <v>193</v>
      </c>
      <c r="EM129" s="164" t="s">
        <v>193</v>
      </c>
      <c r="EN129" s="164" t="s">
        <v>193</v>
      </c>
      <c r="EO129" s="164" t="s">
        <v>193</v>
      </c>
      <c r="EP129" s="164" t="s">
        <v>193</v>
      </c>
      <c r="EQ129" s="164" t="s">
        <v>193</v>
      </c>
      <c r="ER129" s="164" t="s">
        <v>193</v>
      </c>
      <c r="ES129" s="164" t="s">
        <v>193</v>
      </c>
      <c r="ET129" s="164" t="s">
        <v>193</v>
      </c>
      <c r="EU129" s="164" t="s">
        <v>193</v>
      </c>
      <c r="EV129" s="164" t="s">
        <v>193</v>
      </c>
      <c r="EW129" s="164" t="s">
        <v>193</v>
      </c>
      <c r="EX129" s="164" t="s">
        <v>193</v>
      </c>
      <c r="EY129" s="164" t="s">
        <v>193</v>
      </c>
      <c r="EZ129" s="164" t="s">
        <v>193</v>
      </c>
      <c r="FA129" s="164" t="s">
        <v>193</v>
      </c>
      <c r="FB129" s="164" t="s">
        <v>193</v>
      </c>
      <c r="FC129" s="164" t="s">
        <v>193</v>
      </c>
      <c r="FD129" s="164" t="s">
        <v>193</v>
      </c>
      <c r="FE129" s="164" t="s">
        <v>193</v>
      </c>
      <c r="FF129" s="164" t="s">
        <v>193</v>
      </c>
      <c r="FG129" s="164" t="s">
        <v>193</v>
      </c>
      <c r="FH129" s="164" t="s">
        <v>193</v>
      </c>
      <c r="FI129" s="164" t="s">
        <v>193</v>
      </c>
      <c r="FJ129" s="164" t="s">
        <v>193</v>
      </c>
      <c r="FK129" s="164" t="s">
        <v>193</v>
      </c>
      <c r="FL129" s="164" t="s">
        <v>193</v>
      </c>
      <c r="FM129" s="164" t="s">
        <v>193</v>
      </c>
      <c r="FN129" s="164" t="s">
        <v>193</v>
      </c>
      <c r="FO129" s="164" t="s">
        <v>193</v>
      </c>
      <c r="FP129" s="164" t="s">
        <v>193</v>
      </c>
      <c r="FQ129" s="164" t="s">
        <v>193</v>
      </c>
      <c r="FR129" s="164" t="s">
        <v>193</v>
      </c>
      <c r="FS129" s="164" t="s">
        <v>193</v>
      </c>
      <c r="FT129" s="164" t="s">
        <v>193</v>
      </c>
      <c r="FU129" s="164" t="s">
        <v>193</v>
      </c>
      <c r="FV129" s="164" t="s">
        <v>193</v>
      </c>
      <c r="FW129" s="164" t="s">
        <v>193</v>
      </c>
      <c r="FX129" s="164" t="s">
        <v>193</v>
      </c>
      <c r="FY129" s="164" t="s">
        <v>193</v>
      </c>
      <c r="FZ129" s="164" t="s">
        <v>193</v>
      </c>
      <c r="GA129" s="164" t="s">
        <v>193</v>
      </c>
      <c r="GB129" s="164" t="s">
        <v>193</v>
      </c>
      <c r="GC129" s="164" t="s">
        <v>193</v>
      </c>
      <c r="GD129" s="164" t="s">
        <v>193</v>
      </c>
      <c r="GE129" s="164" t="s">
        <v>193</v>
      </c>
      <c r="GF129" s="164" t="s">
        <v>193</v>
      </c>
      <c r="GG129" s="164" t="s">
        <v>193</v>
      </c>
      <c r="GH129" s="164" t="s">
        <v>193</v>
      </c>
      <c r="GI129" s="164" t="s">
        <v>193</v>
      </c>
      <c r="GJ129" s="164" t="s">
        <v>193</v>
      </c>
      <c r="GK129" s="164" t="s">
        <v>193</v>
      </c>
      <c r="GL129" s="164" t="s">
        <v>193</v>
      </c>
      <c r="GM129" s="164" t="s">
        <v>193</v>
      </c>
      <c r="GN129" s="164" t="s">
        <v>193</v>
      </c>
      <c r="GO129" s="164" t="s">
        <v>193</v>
      </c>
      <c r="GP129" s="164" t="s">
        <v>193</v>
      </c>
      <c r="GQ129" s="164" t="s">
        <v>193</v>
      </c>
      <c r="GR129" s="164" t="s">
        <v>193</v>
      </c>
      <c r="GS129" s="164" t="s">
        <v>193</v>
      </c>
      <c r="GT129" s="164" t="s">
        <v>193</v>
      </c>
      <c r="GU129" s="164" t="s">
        <v>193</v>
      </c>
      <c r="GV129" s="164" t="s">
        <v>193</v>
      </c>
      <c r="GW129" s="164" t="s">
        <v>193</v>
      </c>
      <c r="GX129" s="164" t="s">
        <v>193</v>
      </c>
      <c r="GY129" s="164" t="s">
        <v>193</v>
      </c>
      <c r="GZ129" s="164" t="s">
        <v>193</v>
      </c>
      <c r="HA129" s="164" t="s">
        <v>193</v>
      </c>
      <c r="HB129" s="164" t="s">
        <v>193</v>
      </c>
      <c r="HC129" s="164" t="s">
        <v>193</v>
      </c>
      <c r="HD129" s="164" t="s">
        <v>193</v>
      </c>
      <c r="HE129" s="164" t="s">
        <v>193</v>
      </c>
      <c r="HF129" s="164" t="s">
        <v>193</v>
      </c>
      <c r="HG129" s="164" t="s">
        <v>193</v>
      </c>
      <c r="HH129" s="164" t="s">
        <v>193</v>
      </c>
      <c r="HI129" s="164" t="s">
        <v>193</v>
      </c>
      <c r="HJ129" s="164" t="s">
        <v>193</v>
      </c>
      <c r="HK129" s="164" t="s">
        <v>193</v>
      </c>
      <c r="HL129" s="164" t="s">
        <v>193</v>
      </c>
      <c r="HM129" s="164" t="s">
        <v>193</v>
      </c>
      <c r="HN129" s="164" t="s">
        <v>193</v>
      </c>
      <c r="HO129" s="164" t="s">
        <v>193</v>
      </c>
      <c r="HP129" s="164" t="s">
        <v>193</v>
      </c>
      <c r="HQ129" s="164" t="s">
        <v>193</v>
      </c>
      <c r="HR129" s="164" t="s">
        <v>193</v>
      </c>
      <c r="HS129" s="164" t="s">
        <v>193</v>
      </c>
      <c r="HT129" s="164" t="s">
        <v>193</v>
      </c>
      <c r="HU129" s="164" t="s">
        <v>193</v>
      </c>
      <c r="HV129" s="164" t="s">
        <v>193</v>
      </c>
      <c r="HW129" s="164" t="s">
        <v>193</v>
      </c>
      <c r="HX129" s="164" t="s">
        <v>193</v>
      </c>
      <c r="HY129" s="164" t="s">
        <v>193</v>
      </c>
      <c r="HZ129" s="164" t="s">
        <v>193</v>
      </c>
      <c r="IA129" s="164" t="s">
        <v>193</v>
      </c>
      <c r="IB129" s="164" t="s">
        <v>193</v>
      </c>
      <c r="IC129" s="164" t="s">
        <v>109</v>
      </c>
      <c r="ID129" s="164" t="s">
        <v>193</v>
      </c>
      <c r="IE129" s="164" t="s">
        <v>512</v>
      </c>
      <c r="IF129" s="164" t="s">
        <v>193</v>
      </c>
      <c r="IG129" s="164" t="s">
        <v>3284</v>
      </c>
      <c r="IH129" s="164" t="s">
        <v>193</v>
      </c>
      <c r="II129" s="164" t="s">
        <v>513</v>
      </c>
      <c r="IJ129" s="164" t="s">
        <v>3285</v>
      </c>
      <c r="IK129" s="164" t="s">
        <v>3285</v>
      </c>
      <c r="IL129" s="164" t="s">
        <v>807</v>
      </c>
      <c r="IM129" s="164" t="s">
        <v>193</v>
      </c>
      <c r="IN129" s="164" t="s">
        <v>3287</v>
      </c>
      <c r="IO129" s="164" t="s">
        <v>804</v>
      </c>
      <c r="IP129" s="164" t="s">
        <v>805</v>
      </c>
      <c r="IQ129" s="164" t="s">
        <v>806</v>
      </c>
      <c r="IR129" s="164" t="s">
        <v>193</v>
      </c>
      <c r="IS129" s="164" t="s">
        <v>193</v>
      </c>
      <c r="IT129" s="164" t="s">
        <v>193</v>
      </c>
      <c r="IU129" s="164" t="s">
        <v>193</v>
      </c>
      <c r="IV129" s="164" t="s">
        <v>193</v>
      </c>
      <c r="IW129" s="164">
        <v>35</v>
      </c>
      <c r="IX129" s="164">
        <v>7</v>
      </c>
      <c r="IY129" s="164" t="s">
        <v>193</v>
      </c>
      <c r="IZ129" s="164" t="s">
        <v>156</v>
      </c>
      <c r="JA129" s="164">
        <v>7</v>
      </c>
      <c r="JB129" s="164" t="s">
        <v>109</v>
      </c>
      <c r="JC129" s="164" t="s">
        <v>193</v>
      </c>
      <c r="JD129" s="164" t="s">
        <v>114</v>
      </c>
      <c r="JE129" s="164" t="s">
        <v>193</v>
      </c>
      <c r="JF129" s="164" t="s">
        <v>193</v>
      </c>
      <c r="JG129" s="164" t="s">
        <v>193</v>
      </c>
      <c r="JH129" s="164" t="s">
        <v>193</v>
      </c>
      <c r="JI129" s="164" t="s">
        <v>193</v>
      </c>
      <c r="JJ129" s="164" t="s">
        <v>193</v>
      </c>
      <c r="JK129" s="164" t="s">
        <v>193</v>
      </c>
      <c r="JL129" s="164" t="s">
        <v>193</v>
      </c>
      <c r="JM129" s="164" t="s">
        <v>193</v>
      </c>
      <c r="JN129" s="164" t="s">
        <v>193</v>
      </c>
      <c r="JO129" s="164" t="s">
        <v>193</v>
      </c>
      <c r="JP129" s="164" t="s">
        <v>193</v>
      </c>
      <c r="JQ129" s="164" t="s">
        <v>193</v>
      </c>
      <c r="JR129" s="166"/>
      <c r="JS129" s="166"/>
      <c r="JT129" s="166"/>
      <c r="JU129" s="166"/>
      <c r="JV129" s="166"/>
      <c r="JW129" s="164" t="s">
        <v>4105</v>
      </c>
      <c r="JX129" s="164" t="s">
        <v>193</v>
      </c>
      <c r="JY129" s="164">
        <v>188368946</v>
      </c>
      <c r="JZ129" s="164" t="s">
        <v>4106</v>
      </c>
      <c r="KA129" s="164" t="s">
        <v>4102</v>
      </c>
      <c r="KB129" s="164" t="s">
        <v>193</v>
      </c>
      <c r="KC129" s="164" t="s">
        <v>705</v>
      </c>
      <c r="KD129" s="164" t="s">
        <v>706</v>
      </c>
      <c r="KE129" s="164" t="s">
        <v>621</v>
      </c>
      <c r="KF129" s="164" t="s">
        <v>193</v>
      </c>
      <c r="KG129" s="164">
        <v>129</v>
      </c>
    </row>
    <row r="130" spans="1:293" x14ac:dyDescent="0.25">
      <c r="A130" s="164" t="s">
        <v>4107</v>
      </c>
      <c r="B130" s="164" t="s">
        <v>4108</v>
      </c>
      <c r="C130" s="164" t="s">
        <v>4024</v>
      </c>
      <c r="D130" s="164" t="s">
        <v>193</v>
      </c>
      <c r="E130" s="166"/>
      <c r="F130" s="164" t="s">
        <v>193</v>
      </c>
      <c r="G130" s="164" t="s">
        <v>193</v>
      </c>
      <c r="H130" s="164" t="s">
        <v>4024</v>
      </c>
      <c r="I130" s="164" t="s">
        <v>161</v>
      </c>
      <c r="J130" s="164" t="s">
        <v>193</v>
      </c>
      <c r="K130" s="164" t="s">
        <v>162</v>
      </c>
      <c r="L130" s="164" t="s">
        <v>161</v>
      </c>
      <c r="M130" s="164" t="s">
        <v>161</v>
      </c>
      <c r="N130" s="164" t="s">
        <v>163</v>
      </c>
      <c r="O130" s="164" t="s">
        <v>193</v>
      </c>
      <c r="P130" s="164" t="s">
        <v>198</v>
      </c>
      <c r="Q130" s="164" t="s">
        <v>163</v>
      </c>
      <c r="R130" s="164" t="s">
        <v>163</v>
      </c>
      <c r="S130" s="164" t="s">
        <v>164</v>
      </c>
      <c r="T130" s="164" t="s">
        <v>165</v>
      </c>
      <c r="U130" s="164" t="s">
        <v>166</v>
      </c>
      <c r="V130" s="164" t="s">
        <v>165</v>
      </c>
      <c r="W130" s="164" t="s">
        <v>228</v>
      </c>
      <c r="X130" s="164" t="s">
        <v>229</v>
      </c>
      <c r="Y130" s="164" t="s">
        <v>228</v>
      </c>
      <c r="Z130" s="164" t="s">
        <v>165</v>
      </c>
      <c r="AA130" s="164" t="s">
        <v>193</v>
      </c>
      <c r="AB130" s="164" t="s">
        <v>570</v>
      </c>
      <c r="AC130" s="164" t="s">
        <v>165</v>
      </c>
      <c r="AD130" s="164" t="s">
        <v>165</v>
      </c>
      <c r="AE130" s="164" t="s">
        <v>167</v>
      </c>
      <c r="AF130" s="164" t="s">
        <v>193</v>
      </c>
      <c r="AG130" s="164" t="s">
        <v>165</v>
      </c>
      <c r="AH130" s="164" t="s">
        <v>167</v>
      </c>
      <c r="AI130" s="164" t="s">
        <v>167</v>
      </c>
      <c r="AJ130" s="164" t="s">
        <v>543</v>
      </c>
      <c r="AK130" s="164" t="s">
        <v>511</v>
      </c>
      <c r="AL130" s="164" t="s">
        <v>109</v>
      </c>
      <c r="AM130" s="164" t="s">
        <v>193</v>
      </c>
      <c r="AN130" s="164" t="s">
        <v>109</v>
      </c>
      <c r="AO130" s="164" t="s">
        <v>193</v>
      </c>
      <c r="AP130" s="164" t="s">
        <v>496</v>
      </c>
      <c r="AQ130" s="166"/>
      <c r="AR130" s="166"/>
      <c r="AS130" s="164" t="s">
        <v>193</v>
      </c>
      <c r="AT130" s="164" t="s">
        <v>193</v>
      </c>
      <c r="AU130" s="164" t="s">
        <v>193</v>
      </c>
      <c r="AV130" s="164" t="s">
        <v>193</v>
      </c>
      <c r="AW130" s="164" t="s">
        <v>193</v>
      </c>
      <c r="AX130" s="164" t="s">
        <v>193</v>
      </c>
      <c r="AY130" s="164" t="s">
        <v>193</v>
      </c>
      <c r="AZ130" s="164" t="s">
        <v>193</v>
      </c>
      <c r="BA130" s="164" t="s">
        <v>193</v>
      </c>
      <c r="BB130" s="164" t="s">
        <v>193</v>
      </c>
      <c r="BC130" s="164" t="s">
        <v>193</v>
      </c>
      <c r="BD130" s="164" t="s">
        <v>193</v>
      </c>
      <c r="BE130" s="164" t="s">
        <v>193</v>
      </c>
      <c r="BF130" s="164" t="s">
        <v>193</v>
      </c>
      <c r="BG130" s="164" t="s">
        <v>193</v>
      </c>
      <c r="BH130" s="164" t="s">
        <v>193</v>
      </c>
      <c r="BI130" s="164" t="s">
        <v>193</v>
      </c>
      <c r="BJ130" s="164" t="s">
        <v>193</v>
      </c>
      <c r="BK130" s="164" t="s">
        <v>193</v>
      </c>
      <c r="BL130" s="164" t="s">
        <v>193</v>
      </c>
      <c r="BM130" s="164" t="s">
        <v>193</v>
      </c>
      <c r="BN130" s="164" t="s">
        <v>193</v>
      </c>
      <c r="BO130" s="164" t="s">
        <v>193</v>
      </c>
      <c r="BP130" s="164" t="s">
        <v>193</v>
      </c>
      <c r="BQ130" s="164" t="s">
        <v>193</v>
      </c>
      <c r="BR130" s="164" t="s">
        <v>193</v>
      </c>
      <c r="BS130" s="164" t="s">
        <v>193</v>
      </c>
      <c r="BT130" s="164" t="s">
        <v>193</v>
      </c>
      <c r="BU130" s="164" t="s">
        <v>193</v>
      </c>
      <c r="BV130" s="164" t="s">
        <v>193</v>
      </c>
      <c r="BW130" s="164" t="s">
        <v>193</v>
      </c>
      <c r="BX130" s="164" t="s">
        <v>193</v>
      </c>
      <c r="BY130" s="164" t="s">
        <v>193</v>
      </c>
      <c r="BZ130" s="164" t="s">
        <v>193</v>
      </c>
      <c r="CA130" s="164" t="s">
        <v>193</v>
      </c>
      <c r="CB130" s="164" t="s">
        <v>193</v>
      </c>
      <c r="CC130" s="164" t="s">
        <v>193</v>
      </c>
      <c r="CD130" s="164" t="s">
        <v>193</v>
      </c>
      <c r="CE130" s="164" t="s">
        <v>193</v>
      </c>
      <c r="CF130" s="164" t="s">
        <v>193</v>
      </c>
      <c r="CG130" s="164" t="s">
        <v>193</v>
      </c>
      <c r="CH130" s="164" t="s">
        <v>193</v>
      </c>
      <c r="CI130" s="164" t="s">
        <v>193</v>
      </c>
      <c r="CJ130" s="164" t="s">
        <v>193</v>
      </c>
      <c r="CK130" s="164" t="s">
        <v>193</v>
      </c>
      <c r="CL130" s="164" t="s">
        <v>193</v>
      </c>
      <c r="CM130" s="164" t="s">
        <v>193</v>
      </c>
      <c r="CN130" s="164" t="s">
        <v>193</v>
      </c>
      <c r="CO130" s="164" t="s">
        <v>193</v>
      </c>
      <c r="CP130" s="164" t="s">
        <v>193</v>
      </c>
      <c r="CQ130" s="164" t="s">
        <v>193</v>
      </c>
      <c r="CR130" s="164" t="s">
        <v>193</v>
      </c>
      <c r="CS130" s="164" t="s">
        <v>193</v>
      </c>
      <c r="CT130" s="164" t="s">
        <v>193</v>
      </c>
      <c r="CU130" s="164" t="s">
        <v>193</v>
      </c>
      <c r="CV130" s="164" t="s">
        <v>193</v>
      </c>
      <c r="CW130" s="164" t="s">
        <v>193</v>
      </c>
      <c r="CX130" s="164" t="s">
        <v>193</v>
      </c>
      <c r="CY130" s="164" t="s">
        <v>193</v>
      </c>
      <c r="CZ130" s="164" t="s">
        <v>193</v>
      </c>
      <c r="DA130" s="164" t="s">
        <v>193</v>
      </c>
      <c r="DB130" s="164" t="s">
        <v>193</v>
      </c>
      <c r="DC130" s="164" t="s">
        <v>193</v>
      </c>
      <c r="DD130" s="164" t="s">
        <v>193</v>
      </c>
      <c r="DE130" s="164" t="s">
        <v>193</v>
      </c>
      <c r="DF130" s="164" t="s">
        <v>193</v>
      </c>
      <c r="DG130" s="164" t="s">
        <v>193</v>
      </c>
      <c r="DH130" s="164" t="s">
        <v>193</v>
      </c>
      <c r="DI130" s="164" t="s">
        <v>193</v>
      </c>
      <c r="DJ130" s="164" t="s">
        <v>193</v>
      </c>
      <c r="DK130" s="164" t="s">
        <v>193</v>
      </c>
      <c r="DL130" s="164" t="s">
        <v>193</v>
      </c>
      <c r="DM130" s="164" t="s">
        <v>193</v>
      </c>
      <c r="DN130" s="164" t="s">
        <v>193</v>
      </c>
      <c r="DO130" s="164" t="s">
        <v>193</v>
      </c>
      <c r="DP130" s="164" t="s">
        <v>193</v>
      </c>
      <c r="DQ130" s="164" t="s">
        <v>193</v>
      </c>
      <c r="DR130" s="164" t="s">
        <v>193</v>
      </c>
      <c r="DS130" s="164" t="s">
        <v>193</v>
      </c>
      <c r="DT130" s="164" t="s">
        <v>193</v>
      </c>
      <c r="DU130" s="164" t="s">
        <v>193</v>
      </c>
      <c r="DV130" s="164" t="s">
        <v>193</v>
      </c>
      <c r="DW130" s="164" t="s">
        <v>193</v>
      </c>
      <c r="DX130" s="164" t="s">
        <v>193</v>
      </c>
      <c r="DY130" s="164" t="s">
        <v>193</v>
      </c>
      <c r="DZ130" s="164" t="s">
        <v>193</v>
      </c>
      <c r="EA130" s="164" t="s">
        <v>193</v>
      </c>
      <c r="EB130" s="164" t="s">
        <v>193</v>
      </c>
      <c r="EC130" s="164" t="s">
        <v>193</v>
      </c>
      <c r="ED130" s="164" t="s">
        <v>193</v>
      </c>
      <c r="EE130" s="164" t="s">
        <v>193</v>
      </c>
      <c r="EF130" s="164" t="s">
        <v>193</v>
      </c>
      <c r="EG130" s="164" t="s">
        <v>193</v>
      </c>
      <c r="EH130" s="164" t="s">
        <v>193</v>
      </c>
      <c r="EI130" s="164" t="s">
        <v>193</v>
      </c>
      <c r="EJ130" s="164" t="s">
        <v>193</v>
      </c>
      <c r="EK130" s="164" t="s">
        <v>193</v>
      </c>
      <c r="EL130" s="164" t="s">
        <v>193</v>
      </c>
      <c r="EM130" s="164" t="s">
        <v>193</v>
      </c>
      <c r="EN130" s="164" t="s">
        <v>193</v>
      </c>
      <c r="EO130" s="164" t="s">
        <v>193</v>
      </c>
      <c r="EP130" s="164" t="s">
        <v>193</v>
      </c>
      <c r="EQ130" s="164" t="s">
        <v>193</v>
      </c>
      <c r="ER130" s="164" t="s">
        <v>193</v>
      </c>
      <c r="ES130" s="164" t="s">
        <v>193</v>
      </c>
      <c r="ET130" s="164" t="s">
        <v>193</v>
      </c>
      <c r="EU130" s="164" t="s">
        <v>193</v>
      </c>
      <c r="EV130" s="164" t="s">
        <v>193</v>
      </c>
      <c r="EW130" s="164" t="s">
        <v>193</v>
      </c>
      <c r="EX130" s="164" t="s">
        <v>193</v>
      </c>
      <c r="EY130" s="164" t="s">
        <v>193</v>
      </c>
      <c r="EZ130" s="164" t="s">
        <v>193</v>
      </c>
      <c r="FA130" s="164" t="s">
        <v>193</v>
      </c>
      <c r="FB130" s="164" t="s">
        <v>193</v>
      </c>
      <c r="FC130" s="164" t="s">
        <v>193</v>
      </c>
      <c r="FD130" s="164" t="s">
        <v>193</v>
      </c>
      <c r="FE130" s="164" t="s">
        <v>193</v>
      </c>
      <c r="FF130" s="164" t="s">
        <v>193</v>
      </c>
      <c r="FG130" s="164" t="s">
        <v>193</v>
      </c>
      <c r="FH130" s="164" t="s">
        <v>193</v>
      </c>
      <c r="FI130" s="164" t="s">
        <v>193</v>
      </c>
      <c r="FJ130" s="164" t="s">
        <v>193</v>
      </c>
      <c r="FK130" s="164" t="s">
        <v>193</v>
      </c>
      <c r="FL130" s="164" t="s">
        <v>193</v>
      </c>
      <c r="FM130" s="164" t="s">
        <v>193</v>
      </c>
      <c r="FN130" s="164" t="s">
        <v>193</v>
      </c>
      <c r="FO130" s="164" t="s">
        <v>193</v>
      </c>
      <c r="FP130" s="164" t="s">
        <v>193</v>
      </c>
      <c r="FQ130" s="164" t="s">
        <v>193</v>
      </c>
      <c r="FR130" s="164" t="s">
        <v>193</v>
      </c>
      <c r="FS130" s="164" t="s">
        <v>193</v>
      </c>
      <c r="FT130" s="164" t="s">
        <v>193</v>
      </c>
      <c r="FU130" s="164" t="s">
        <v>193</v>
      </c>
      <c r="FV130" s="164" t="s">
        <v>193</v>
      </c>
      <c r="FW130" s="164" t="s">
        <v>193</v>
      </c>
      <c r="FX130" s="164" t="s">
        <v>193</v>
      </c>
      <c r="FY130" s="164" t="s">
        <v>193</v>
      </c>
      <c r="FZ130" s="164" t="s">
        <v>193</v>
      </c>
      <c r="GA130" s="164" t="s">
        <v>193</v>
      </c>
      <c r="GB130" s="164" t="s">
        <v>193</v>
      </c>
      <c r="GC130" s="164" t="s">
        <v>193</v>
      </c>
      <c r="GD130" s="164" t="s">
        <v>193</v>
      </c>
      <c r="GE130" s="164" t="s">
        <v>193</v>
      </c>
      <c r="GF130" s="164" t="s">
        <v>193</v>
      </c>
      <c r="GG130" s="164" t="s">
        <v>193</v>
      </c>
      <c r="GH130" s="164" t="s">
        <v>193</v>
      </c>
      <c r="GI130" s="164" t="s">
        <v>193</v>
      </c>
      <c r="GJ130" s="164" t="s">
        <v>193</v>
      </c>
      <c r="GK130" s="164" t="s">
        <v>193</v>
      </c>
      <c r="GL130" s="164" t="s">
        <v>193</v>
      </c>
      <c r="GM130" s="164" t="s">
        <v>193</v>
      </c>
      <c r="GN130" s="164" t="s">
        <v>193</v>
      </c>
      <c r="GO130" s="164" t="s">
        <v>193</v>
      </c>
      <c r="GP130" s="164" t="s">
        <v>193</v>
      </c>
      <c r="GQ130" s="164" t="s">
        <v>193</v>
      </c>
      <c r="GR130" s="164" t="s">
        <v>193</v>
      </c>
      <c r="GS130" s="164" t="s">
        <v>193</v>
      </c>
      <c r="GT130" s="164" t="s">
        <v>193</v>
      </c>
      <c r="GU130" s="164" t="s">
        <v>193</v>
      </c>
      <c r="GV130" s="164" t="s">
        <v>193</v>
      </c>
      <c r="GW130" s="164" t="s">
        <v>193</v>
      </c>
      <c r="GX130" s="164" t="s">
        <v>193</v>
      </c>
      <c r="GY130" s="164" t="s">
        <v>193</v>
      </c>
      <c r="GZ130" s="164" t="s">
        <v>193</v>
      </c>
      <c r="HA130" s="164" t="s">
        <v>193</v>
      </c>
      <c r="HB130" s="164" t="s">
        <v>193</v>
      </c>
      <c r="HC130" s="164" t="s">
        <v>193</v>
      </c>
      <c r="HD130" s="164" t="s">
        <v>193</v>
      </c>
      <c r="HE130" s="164" t="s">
        <v>193</v>
      </c>
      <c r="HF130" s="164" t="s">
        <v>193</v>
      </c>
      <c r="HG130" s="164" t="s">
        <v>193</v>
      </c>
      <c r="HH130" s="164" t="s">
        <v>193</v>
      </c>
      <c r="HI130" s="164" t="s">
        <v>193</v>
      </c>
      <c r="HJ130" s="164" t="s">
        <v>193</v>
      </c>
      <c r="HK130" s="164" t="s">
        <v>193</v>
      </c>
      <c r="HL130" s="164" t="s">
        <v>193</v>
      </c>
      <c r="HM130" s="164" t="s">
        <v>193</v>
      </c>
      <c r="HN130" s="164" t="s">
        <v>193</v>
      </c>
      <c r="HO130" s="164" t="s">
        <v>193</v>
      </c>
      <c r="HP130" s="164" t="s">
        <v>193</v>
      </c>
      <c r="HQ130" s="164" t="s">
        <v>193</v>
      </c>
      <c r="HR130" s="164" t="s">
        <v>193</v>
      </c>
      <c r="HS130" s="164" t="s">
        <v>193</v>
      </c>
      <c r="HT130" s="164" t="s">
        <v>193</v>
      </c>
      <c r="HU130" s="164" t="s">
        <v>193</v>
      </c>
      <c r="HV130" s="164" t="s">
        <v>193</v>
      </c>
      <c r="HW130" s="164" t="s">
        <v>193</v>
      </c>
      <c r="HX130" s="164" t="s">
        <v>193</v>
      </c>
      <c r="HY130" s="164" t="s">
        <v>193</v>
      </c>
      <c r="HZ130" s="164" t="s">
        <v>193</v>
      </c>
      <c r="IA130" s="164" t="s">
        <v>193</v>
      </c>
      <c r="IB130" s="164" t="s">
        <v>193</v>
      </c>
      <c r="IC130" s="164" t="s">
        <v>109</v>
      </c>
      <c r="ID130" s="164" t="s">
        <v>193</v>
      </c>
      <c r="IE130" s="164" t="s">
        <v>512</v>
      </c>
      <c r="IF130" s="164" t="s">
        <v>193</v>
      </c>
      <c r="IG130" s="164" t="s">
        <v>3284</v>
      </c>
      <c r="IH130" s="164" t="s">
        <v>193</v>
      </c>
      <c r="II130" s="164" t="s">
        <v>513</v>
      </c>
      <c r="IJ130" s="164" t="s">
        <v>3285</v>
      </c>
      <c r="IK130" s="164" t="s">
        <v>3285</v>
      </c>
      <c r="IL130" s="164" t="s">
        <v>807</v>
      </c>
      <c r="IM130" s="164" t="s">
        <v>193</v>
      </c>
      <c r="IN130" s="164" t="s">
        <v>3287</v>
      </c>
      <c r="IO130" s="164" t="s">
        <v>804</v>
      </c>
      <c r="IP130" s="164" t="s">
        <v>805</v>
      </c>
      <c r="IQ130" s="164" t="s">
        <v>806</v>
      </c>
      <c r="IR130" s="164" t="s">
        <v>193</v>
      </c>
      <c r="IS130" s="164" t="s">
        <v>193</v>
      </c>
      <c r="IT130" s="164" t="s">
        <v>193</v>
      </c>
      <c r="IU130" s="164" t="s">
        <v>193</v>
      </c>
      <c r="IV130" s="164" t="s">
        <v>193</v>
      </c>
      <c r="IW130" s="164">
        <v>35</v>
      </c>
      <c r="IX130" s="164">
        <v>7</v>
      </c>
      <c r="IY130" s="164" t="s">
        <v>193</v>
      </c>
      <c r="IZ130" s="164" t="s">
        <v>156</v>
      </c>
      <c r="JA130" s="164">
        <v>7</v>
      </c>
      <c r="JB130" s="164" t="s">
        <v>109</v>
      </c>
      <c r="JC130" s="164" t="s">
        <v>193</v>
      </c>
      <c r="JD130" s="164" t="s">
        <v>114</v>
      </c>
      <c r="JE130" s="164" t="s">
        <v>193</v>
      </c>
      <c r="JF130" s="164" t="s">
        <v>193</v>
      </c>
      <c r="JG130" s="164" t="s">
        <v>193</v>
      </c>
      <c r="JH130" s="164" t="s">
        <v>193</v>
      </c>
      <c r="JI130" s="164" t="s">
        <v>193</v>
      </c>
      <c r="JJ130" s="164" t="s">
        <v>193</v>
      </c>
      <c r="JK130" s="164" t="s">
        <v>193</v>
      </c>
      <c r="JL130" s="164" t="s">
        <v>193</v>
      </c>
      <c r="JM130" s="164" t="s">
        <v>193</v>
      </c>
      <c r="JN130" s="164" t="s">
        <v>193</v>
      </c>
      <c r="JO130" s="164" t="s">
        <v>193</v>
      </c>
      <c r="JP130" s="164" t="s">
        <v>193</v>
      </c>
      <c r="JQ130" s="164" t="s">
        <v>193</v>
      </c>
      <c r="JR130" s="166"/>
      <c r="JS130" s="166"/>
      <c r="JT130" s="166"/>
      <c r="JU130" s="166"/>
      <c r="JV130" s="166"/>
      <c r="JW130" s="164" t="s">
        <v>193</v>
      </c>
      <c r="JX130" s="164" t="s">
        <v>193</v>
      </c>
      <c r="JY130" s="164">
        <v>188368947</v>
      </c>
      <c r="JZ130" s="164" t="s">
        <v>4109</v>
      </c>
      <c r="KA130" s="164" t="s">
        <v>4110</v>
      </c>
      <c r="KB130" s="164" t="s">
        <v>193</v>
      </c>
      <c r="KC130" s="164" t="s">
        <v>705</v>
      </c>
      <c r="KD130" s="164" t="s">
        <v>706</v>
      </c>
      <c r="KE130" s="164" t="s">
        <v>621</v>
      </c>
      <c r="KF130" s="164" t="s">
        <v>193</v>
      </c>
      <c r="KG130" s="164">
        <v>130</v>
      </c>
    </row>
    <row r="131" spans="1:293" x14ac:dyDescent="0.25">
      <c r="A131" s="164" t="s">
        <v>4111</v>
      </c>
      <c r="B131" s="164" t="s">
        <v>4112</v>
      </c>
      <c r="C131" s="164" t="s">
        <v>4024</v>
      </c>
      <c r="D131" s="164" t="s">
        <v>193</v>
      </c>
      <c r="E131" s="166"/>
      <c r="F131" s="164" t="s">
        <v>193</v>
      </c>
      <c r="G131" s="164" t="s">
        <v>193</v>
      </c>
      <c r="H131" s="164" t="s">
        <v>4024</v>
      </c>
      <c r="I131" s="164" t="s">
        <v>161</v>
      </c>
      <c r="J131" s="164" t="s">
        <v>193</v>
      </c>
      <c r="K131" s="164" t="s">
        <v>162</v>
      </c>
      <c r="L131" s="164" t="s">
        <v>161</v>
      </c>
      <c r="M131" s="164" t="s">
        <v>161</v>
      </c>
      <c r="N131" s="164" t="s">
        <v>163</v>
      </c>
      <c r="O131" s="164" t="s">
        <v>193</v>
      </c>
      <c r="P131" s="164" t="s">
        <v>198</v>
      </c>
      <c r="Q131" s="164" t="s">
        <v>163</v>
      </c>
      <c r="R131" s="164" t="s">
        <v>163</v>
      </c>
      <c r="S131" s="164" t="s">
        <v>164</v>
      </c>
      <c r="T131" s="164" t="s">
        <v>165</v>
      </c>
      <c r="U131" s="164" t="s">
        <v>166</v>
      </c>
      <c r="V131" s="164" t="s">
        <v>165</v>
      </c>
      <c r="W131" s="164" t="s">
        <v>228</v>
      </c>
      <c r="X131" s="164" t="s">
        <v>229</v>
      </c>
      <c r="Y131" s="164" t="s">
        <v>228</v>
      </c>
      <c r="Z131" s="164" t="s">
        <v>165</v>
      </c>
      <c r="AA131" s="164" t="s">
        <v>193</v>
      </c>
      <c r="AB131" s="164" t="s">
        <v>570</v>
      </c>
      <c r="AC131" s="164" t="s">
        <v>165</v>
      </c>
      <c r="AD131" s="164" t="s">
        <v>165</v>
      </c>
      <c r="AE131" s="164" t="s">
        <v>167</v>
      </c>
      <c r="AF131" s="164" t="s">
        <v>193</v>
      </c>
      <c r="AG131" s="164" t="s">
        <v>165</v>
      </c>
      <c r="AH131" s="164" t="s">
        <v>167</v>
      </c>
      <c r="AI131" s="164" t="s">
        <v>167</v>
      </c>
      <c r="AJ131" s="164" t="s">
        <v>543</v>
      </c>
      <c r="AK131" s="164" t="s">
        <v>511</v>
      </c>
      <c r="AL131" s="164" t="s">
        <v>109</v>
      </c>
      <c r="AM131" s="164" t="s">
        <v>193</v>
      </c>
      <c r="AN131" s="164" t="s">
        <v>109</v>
      </c>
      <c r="AO131" s="164" t="s">
        <v>193</v>
      </c>
      <c r="AP131" s="164" t="s">
        <v>496</v>
      </c>
      <c r="AQ131" s="166"/>
      <c r="AR131" s="166"/>
      <c r="AS131" s="164" t="s">
        <v>193</v>
      </c>
      <c r="AT131" s="164" t="s">
        <v>193</v>
      </c>
      <c r="AU131" s="164" t="s">
        <v>193</v>
      </c>
      <c r="AV131" s="164" t="s">
        <v>193</v>
      </c>
      <c r="AW131" s="164" t="s">
        <v>193</v>
      </c>
      <c r="AX131" s="164" t="s">
        <v>193</v>
      </c>
      <c r="AY131" s="164" t="s">
        <v>193</v>
      </c>
      <c r="AZ131" s="164" t="s">
        <v>193</v>
      </c>
      <c r="BA131" s="164" t="s">
        <v>193</v>
      </c>
      <c r="BB131" s="164" t="s">
        <v>193</v>
      </c>
      <c r="BC131" s="164" t="s">
        <v>193</v>
      </c>
      <c r="BD131" s="164" t="s">
        <v>193</v>
      </c>
      <c r="BE131" s="164" t="s">
        <v>193</v>
      </c>
      <c r="BF131" s="164" t="s">
        <v>193</v>
      </c>
      <c r="BG131" s="164" t="s">
        <v>193</v>
      </c>
      <c r="BH131" s="164" t="s">
        <v>193</v>
      </c>
      <c r="BI131" s="164" t="s">
        <v>193</v>
      </c>
      <c r="BJ131" s="164" t="s">
        <v>193</v>
      </c>
      <c r="BK131" s="164" t="s">
        <v>193</v>
      </c>
      <c r="BL131" s="164" t="s">
        <v>193</v>
      </c>
      <c r="BM131" s="164" t="s">
        <v>193</v>
      </c>
      <c r="BN131" s="164" t="s">
        <v>193</v>
      </c>
      <c r="BO131" s="164" t="s">
        <v>193</v>
      </c>
      <c r="BP131" s="164" t="s">
        <v>193</v>
      </c>
      <c r="BQ131" s="164" t="s">
        <v>193</v>
      </c>
      <c r="BR131" s="164" t="s">
        <v>193</v>
      </c>
      <c r="BS131" s="164" t="s">
        <v>193</v>
      </c>
      <c r="BT131" s="164" t="s">
        <v>193</v>
      </c>
      <c r="BU131" s="164" t="s">
        <v>193</v>
      </c>
      <c r="BV131" s="164" t="s">
        <v>193</v>
      </c>
      <c r="BW131" s="164" t="s">
        <v>193</v>
      </c>
      <c r="BX131" s="164" t="s">
        <v>193</v>
      </c>
      <c r="BY131" s="164" t="s">
        <v>193</v>
      </c>
      <c r="BZ131" s="164" t="s">
        <v>193</v>
      </c>
      <c r="CA131" s="164" t="s">
        <v>193</v>
      </c>
      <c r="CB131" s="164" t="s">
        <v>193</v>
      </c>
      <c r="CC131" s="164" t="s">
        <v>193</v>
      </c>
      <c r="CD131" s="164" t="s">
        <v>193</v>
      </c>
      <c r="CE131" s="164" t="s">
        <v>193</v>
      </c>
      <c r="CF131" s="164" t="s">
        <v>193</v>
      </c>
      <c r="CG131" s="164" t="s">
        <v>193</v>
      </c>
      <c r="CH131" s="164" t="s">
        <v>193</v>
      </c>
      <c r="CI131" s="164" t="s">
        <v>193</v>
      </c>
      <c r="CJ131" s="164" t="s">
        <v>193</v>
      </c>
      <c r="CK131" s="164" t="s">
        <v>193</v>
      </c>
      <c r="CL131" s="164" t="s">
        <v>193</v>
      </c>
      <c r="CM131" s="164" t="s">
        <v>193</v>
      </c>
      <c r="CN131" s="164" t="s">
        <v>193</v>
      </c>
      <c r="CO131" s="164" t="s">
        <v>193</v>
      </c>
      <c r="CP131" s="164" t="s">
        <v>193</v>
      </c>
      <c r="CQ131" s="164" t="s">
        <v>193</v>
      </c>
      <c r="CR131" s="164" t="s">
        <v>193</v>
      </c>
      <c r="CS131" s="164" t="s">
        <v>193</v>
      </c>
      <c r="CT131" s="164" t="s">
        <v>193</v>
      </c>
      <c r="CU131" s="164" t="s">
        <v>193</v>
      </c>
      <c r="CV131" s="164" t="s">
        <v>193</v>
      </c>
      <c r="CW131" s="164" t="s">
        <v>193</v>
      </c>
      <c r="CX131" s="164" t="s">
        <v>193</v>
      </c>
      <c r="CY131" s="164" t="s">
        <v>193</v>
      </c>
      <c r="CZ131" s="164" t="s">
        <v>193</v>
      </c>
      <c r="DA131" s="164" t="s">
        <v>193</v>
      </c>
      <c r="DB131" s="164" t="s">
        <v>193</v>
      </c>
      <c r="DC131" s="164" t="s">
        <v>193</v>
      </c>
      <c r="DD131" s="164" t="s">
        <v>193</v>
      </c>
      <c r="DE131" s="164" t="s">
        <v>193</v>
      </c>
      <c r="DF131" s="164" t="s">
        <v>193</v>
      </c>
      <c r="DG131" s="164" t="s">
        <v>193</v>
      </c>
      <c r="DH131" s="164" t="s">
        <v>193</v>
      </c>
      <c r="DI131" s="164" t="s">
        <v>193</v>
      </c>
      <c r="DJ131" s="164" t="s">
        <v>193</v>
      </c>
      <c r="DK131" s="164" t="s">
        <v>193</v>
      </c>
      <c r="DL131" s="164" t="s">
        <v>193</v>
      </c>
      <c r="DM131" s="164" t="s">
        <v>193</v>
      </c>
      <c r="DN131" s="164" t="s">
        <v>193</v>
      </c>
      <c r="DO131" s="164" t="s">
        <v>193</v>
      </c>
      <c r="DP131" s="164" t="s">
        <v>193</v>
      </c>
      <c r="DQ131" s="164" t="s">
        <v>193</v>
      </c>
      <c r="DR131" s="164" t="s">
        <v>193</v>
      </c>
      <c r="DS131" s="164" t="s">
        <v>193</v>
      </c>
      <c r="DT131" s="164" t="s">
        <v>193</v>
      </c>
      <c r="DU131" s="164" t="s">
        <v>193</v>
      </c>
      <c r="DV131" s="164" t="s">
        <v>193</v>
      </c>
      <c r="DW131" s="164" t="s">
        <v>193</v>
      </c>
      <c r="DX131" s="164" t="s">
        <v>193</v>
      </c>
      <c r="DY131" s="164" t="s">
        <v>193</v>
      </c>
      <c r="DZ131" s="164" t="s">
        <v>193</v>
      </c>
      <c r="EA131" s="164" t="s">
        <v>193</v>
      </c>
      <c r="EB131" s="164" t="s">
        <v>193</v>
      </c>
      <c r="EC131" s="164" t="s">
        <v>193</v>
      </c>
      <c r="ED131" s="164" t="s">
        <v>193</v>
      </c>
      <c r="EE131" s="164" t="s">
        <v>193</v>
      </c>
      <c r="EF131" s="164" t="s">
        <v>193</v>
      </c>
      <c r="EG131" s="164" t="s">
        <v>193</v>
      </c>
      <c r="EH131" s="164" t="s">
        <v>193</v>
      </c>
      <c r="EI131" s="164" t="s">
        <v>193</v>
      </c>
      <c r="EJ131" s="164" t="s">
        <v>193</v>
      </c>
      <c r="EK131" s="164" t="s">
        <v>193</v>
      </c>
      <c r="EL131" s="164" t="s">
        <v>193</v>
      </c>
      <c r="EM131" s="164" t="s">
        <v>193</v>
      </c>
      <c r="EN131" s="164" t="s">
        <v>193</v>
      </c>
      <c r="EO131" s="164" t="s">
        <v>193</v>
      </c>
      <c r="EP131" s="164" t="s">
        <v>193</v>
      </c>
      <c r="EQ131" s="164" t="s">
        <v>193</v>
      </c>
      <c r="ER131" s="164" t="s">
        <v>193</v>
      </c>
      <c r="ES131" s="164" t="s">
        <v>193</v>
      </c>
      <c r="ET131" s="164" t="s">
        <v>193</v>
      </c>
      <c r="EU131" s="164" t="s">
        <v>193</v>
      </c>
      <c r="EV131" s="164" t="s">
        <v>193</v>
      </c>
      <c r="EW131" s="164" t="s">
        <v>193</v>
      </c>
      <c r="EX131" s="164" t="s">
        <v>193</v>
      </c>
      <c r="EY131" s="164" t="s">
        <v>193</v>
      </c>
      <c r="EZ131" s="164" t="s">
        <v>193</v>
      </c>
      <c r="FA131" s="164" t="s">
        <v>193</v>
      </c>
      <c r="FB131" s="164" t="s">
        <v>193</v>
      </c>
      <c r="FC131" s="164" t="s">
        <v>193</v>
      </c>
      <c r="FD131" s="164" t="s">
        <v>193</v>
      </c>
      <c r="FE131" s="164" t="s">
        <v>193</v>
      </c>
      <c r="FF131" s="164" t="s">
        <v>193</v>
      </c>
      <c r="FG131" s="164" t="s">
        <v>193</v>
      </c>
      <c r="FH131" s="164" t="s">
        <v>193</v>
      </c>
      <c r="FI131" s="164" t="s">
        <v>193</v>
      </c>
      <c r="FJ131" s="164" t="s">
        <v>193</v>
      </c>
      <c r="FK131" s="164" t="s">
        <v>193</v>
      </c>
      <c r="FL131" s="164" t="s">
        <v>193</v>
      </c>
      <c r="FM131" s="164" t="s">
        <v>193</v>
      </c>
      <c r="FN131" s="164" t="s">
        <v>193</v>
      </c>
      <c r="FO131" s="164" t="s">
        <v>193</v>
      </c>
      <c r="FP131" s="164" t="s">
        <v>193</v>
      </c>
      <c r="FQ131" s="164" t="s">
        <v>193</v>
      </c>
      <c r="FR131" s="164" t="s">
        <v>193</v>
      </c>
      <c r="FS131" s="164" t="s">
        <v>193</v>
      </c>
      <c r="FT131" s="164" t="s">
        <v>193</v>
      </c>
      <c r="FU131" s="164" t="s">
        <v>193</v>
      </c>
      <c r="FV131" s="164" t="s">
        <v>193</v>
      </c>
      <c r="FW131" s="164" t="s">
        <v>193</v>
      </c>
      <c r="FX131" s="164" t="s">
        <v>193</v>
      </c>
      <c r="FY131" s="164" t="s">
        <v>193</v>
      </c>
      <c r="FZ131" s="164" t="s">
        <v>193</v>
      </c>
      <c r="GA131" s="164" t="s">
        <v>193</v>
      </c>
      <c r="GB131" s="164" t="s">
        <v>193</v>
      </c>
      <c r="GC131" s="164" t="s">
        <v>193</v>
      </c>
      <c r="GD131" s="164" t="s">
        <v>193</v>
      </c>
      <c r="GE131" s="164" t="s">
        <v>193</v>
      </c>
      <c r="GF131" s="164" t="s">
        <v>193</v>
      </c>
      <c r="GG131" s="164" t="s">
        <v>193</v>
      </c>
      <c r="GH131" s="164" t="s">
        <v>193</v>
      </c>
      <c r="GI131" s="164" t="s">
        <v>193</v>
      </c>
      <c r="GJ131" s="164" t="s">
        <v>193</v>
      </c>
      <c r="GK131" s="164" t="s">
        <v>193</v>
      </c>
      <c r="GL131" s="164" t="s">
        <v>193</v>
      </c>
      <c r="GM131" s="164" t="s">
        <v>193</v>
      </c>
      <c r="GN131" s="164" t="s">
        <v>193</v>
      </c>
      <c r="GO131" s="164" t="s">
        <v>193</v>
      </c>
      <c r="GP131" s="164" t="s">
        <v>193</v>
      </c>
      <c r="GQ131" s="164" t="s">
        <v>193</v>
      </c>
      <c r="GR131" s="164" t="s">
        <v>193</v>
      </c>
      <c r="GS131" s="164" t="s">
        <v>193</v>
      </c>
      <c r="GT131" s="164" t="s">
        <v>193</v>
      </c>
      <c r="GU131" s="164" t="s">
        <v>193</v>
      </c>
      <c r="GV131" s="164" t="s">
        <v>193</v>
      </c>
      <c r="GW131" s="164" t="s">
        <v>193</v>
      </c>
      <c r="GX131" s="164" t="s">
        <v>193</v>
      </c>
      <c r="GY131" s="164" t="s">
        <v>193</v>
      </c>
      <c r="GZ131" s="164" t="s">
        <v>193</v>
      </c>
      <c r="HA131" s="164" t="s">
        <v>193</v>
      </c>
      <c r="HB131" s="164" t="s">
        <v>193</v>
      </c>
      <c r="HC131" s="164" t="s">
        <v>193</v>
      </c>
      <c r="HD131" s="164" t="s">
        <v>193</v>
      </c>
      <c r="HE131" s="164" t="s">
        <v>193</v>
      </c>
      <c r="HF131" s="164" t="s">
        <v>193</v>
      </c>
      <c r="HG131" s="164" t="s">
        <v>193</v>
      </c>
      <c r="HH131" s="164" t="s">
        <v>193</v>
      </c>
      <c r="HI131" s="164" t="s">
        <v>193</v>
      </c>
      <c r="HJ131" s="164" t="s">
        <v>193</v>
      </c>
      <c r="HK131" s="164" t="s">
        <v>193</v>
      </c>
      <c r="HL131" s="164" t="s">
        <v>193</v>
      </c>
      <c r="HM131" s="164" t="s">
        <v>193</v>
      </c>
      <c r="HN131" s="164" t="s">
        <v>193</v>
      </c>
      <c r="HO131" s="164" t="s">
        <v>193</v>
      </c>
      <c r="HP131" s="164" t="s">
        <v>193</v>
      </c>
      <c r="HQ131" s="164" t="s">
        <v>193</v>
      </c>
      <c r="HR131" s="164" t="s">
        <v>193</v>
      </c>
      <c r="HS131" s="164" t="s">
        <v>193</v>
      </c>
      <c r="HT131" s="164" t="s">
        <v>193</v>
      </c>
      <c r="HU131" s="164" t="s">
        <v>193</v>
      </c>
      <c r="HV131" s="164" t="s">
        <v>193</v>
      </c>
      <c r="HW131" s="164" t="s">
        <v>193</v>
      </c>
      <c r="HX131" s="164" t="s">
        <v>193</v>
      </c>
      <c r="HY131" s="164" t="s">
        <v>193</v>
      </c>
      <c r="HZ131" s="164" t="s">
        <v>193</v>
      </c>
      <c r="IA131" s="164" t="s">
        <v>193</v>
      </c>
      <c r="IB131" s="164" t="s">
        <v>193</v>
      </c>
      <c r="IC131" s="164" t="s">
        <v>109</v>
      </c>
      <c r="ID131" s="164" t="s">
        <v>193</v>
      </c>
      <c r="IE131" s="164" t="s">
        <v>512</v>
      </c>
      <c r="IF131" s="164" t="s">
        <v>193</v>
      </c>
      <c r="IG131" s="164" t="s">
        <v>3284</v>
      </c>
      <c r="IH131" s="164" t="s">
        <v>193</v>
      </c>
      <c r="II131" s="164" t="s">
        <v>513</v>
      </c>
      <c r="IJ131" s="164" t="s">
        <v>3285</v>
      </c>
      <c r="IK131" s="164" t="s">
        <v>3285</v>
      </c>
      <c r="IL131" s="164" t="s">
        <v>807</v>
      </c>
      <c r="IM131" s="164" t="s">
        <v>193</v>
      </c>
      <c r="IN131" s="164" t="s">
        <v>3287</v>
      </c>
      <c r="IO131" s="164" t="s">
        <v>804</v>
      </c>
      <c r="IP131" s="164" t="s">
        <v>805</v>
      </c>
      <c r="IQ131" s="164" t="s">
        <v>806</v>
      </c>
      <c r="IR131" s="164" t="s">
        <v>193</v>
      </c>
      <c r="IS131" s="164" t="s">
        <v>193</v>
      </c>
      <c r="IT131" s="164" t="s">
        <v>193</v>
      </c>
      <c r="IU131" s="164" t="s">
        <v>193</v>
      </c>
      <c r="IV131" s="164" t="s">
        <v>193</v>
      </c>
      <c r="IW131" s="164">
        <v>30</v>
      </c>
      <c r="IX131" s="164">
        <v>6</v>
      </c>
      <c r="IY131" s="164" t="s">
        <v>193</v>
      </c>
      <c r="IZ131" s="164" t="s">
        <v>156</v>
      </c>
      <c r="JA131" s="164">
        <v>6</v>
      </c>
      <c r="JB131" s="164" t="s">
        <v>109</v>
      </c>
      <c r="JC131" s="164" t="s">
        <v>193</v>
      </c>
      <c r="JD131" s="164" t="s">
        <v>114</v>
      </c>
      <c r="JE131" s="164" t="s">
        <v>193</v>
      </c>
      <c r="JF131" s="164" t="s">
        <v>193</v>
      </c>
      <c r="JG131" s="164" t="s">
        <v>193</v>
      </c>
      <c r="JH131" s="164" t="s">
        <v>193</v>
      </c>
      <c r="JI131" s="164" t="s">
        <v>193</v>
      </c>
      <c r="JJ131" s="164" t="s">
        <v>193</v>
      </c>
      <c r="JK131" s="164" t="s">
        <v>193</v>
      </c>
      <c r="JL131" s="164" t="s">
        <v>193</v>
      </c>
      <c r="JM131" s="164" t="s">
        <v>193</v>
      </c>
      <c r="JN131" s="164" t="s">
        <v>193</v>
      </c>
      <c r="JO131" s="164" t="s">
        <v>193</v>
      </c>
      <c r="JP131" s="164" t="s">
        <v>193</v>
      </c>
      <c r="JQ131" s="164" t="s">
        <v>193</v>
      </c>
      <c r="JR131" s="166"/>
      <c r="JS131" s="166"/>
      <c r="JT131" s="166"/>
      <c r="JU131" s="166"/>
      <c r="JV131" s="166"/>
      <c r="JW131" s="164" t="s">
        <v>193</v>
      </c>
      <c r="JX131" s="164" t="s">
        <v>193</v>
      </c>
      <c r="JY131" s="164">
        <v>188368951</v>
      </c>
      <c r="JZ131" s="164" t="s">
        <v>4113</v>
      </c>
      <c r="KA131" s="164" t="s">
        <v>4114</v>
      </c>
      <c r="KB131" s="164" t="s">
        <v>193</v>
      </c>
      <c r="KC131" s="164" t="s">
        <v>705</v>
      </c>
      <c r="KD131" s="164" t="s">
        <v>706</v>
      </c>
      <c r="KE131" s="164" t="s">
        <v>621</v>
      </c>
      <c r="KF131" s="164" t="s">
        <v>193</v>
      </c>
      <c r="KG131" s="164">
        <v>131</v>
      </c>
    </row>
    <row r="132" spans="1:293" x14ac:dyDescent="0.25">
      <c r="A132" s="164" t="s">
        <v>4115</v>
      </c>
      <c r="B132" s="164" t="s">
        <v>4116</v>
      </c>
      <c r="C132" s="164" t="s">
        <v>4024</v>
      </c>
      <c r="D132" s="164" t="s">
        <v>193</v>
      </c>
      <c r="E132" s="166"/>
      <c r="F132" s="164" t="s">
        <v>193</v>
      </c>
      <c r="G132" s="164" t="s">
        <v>193</v>
      </c>
      <c r="H132" s="164" t="s">
        <v>4024</v>
      </c>
      <c r="I132" s="164" t="s">
        <v>161</v>
      </c>
      <c r="J132" s="164" t="s">
        <v>193</v>
      </c>
      <c r="K132" s="164" t="s">
        <v>162</v>
      </c>
      <c r="L132" s="164" t="s">
        <v>161</v>
      </c>
      <c r="M132" s="164" t="s">
        <v>161</v>
      </c>
      <c r="N132" s="164" t="s">
        <v>163</v>
      </c>
      <c r="O132" s="164" t="s">
        <v>193</v>
      </c>
      <c r="P132" s="164" t="s">
        <v>198</v>
      </c>
      <c r="Q132" s="164" t="s">
        <v>163</v>
      </c>
      <c r="R132" s="164" t="s">
        <v>163</v>
      </c>
      <c r="S132" s="164" t="s">
        <v>164</v>
      </c>
      <c r="T132" s="164" t="s">
        <v>165</v>
      </c>
      <c r="U132" s="164" t="s">
        <v>166</v>
      </c>
      <c r="V132" s="164" t="s">
        <v>165</v>
      </c>
      <c r="W132" s="164" t="s">
        <v>228</v>
      </c>
      <c r="X132" s="164" t="s">
        <v>229</v>
      </c>
      <c r="Y132" s="164" t="s">
        <v>228</v>
      </c>
      <c r="Z132" s="164" t="s">
        <v>165</v>
      </c>
      <c r="AA132" s="164" t="s">
        <v>193</v>
      </c>
      <c r="AB132" s="164" t="s">
        <v>570</v>
      </c>
      <c r="AC132" s="164" t="s">
        <v>165</v>
      </c>
      <c r="AD132" s="164" t="s">
        <v>165</v>
      </c>
      <c r="AE132" s="164" t="s">
        <v>167</v>
      </c>
      <c r="AF132" s="164" t="s">
        <v>193</v>
      </c>
      <c r="AG132" s="164" t="s">
        <v>165</v>
      </c>
      <c r="AH132" s="164" t="s">
        <v>167</v>
      </c>
      <c r="AI132" s="164" t="s">
        <v>167</v>
      </c>
      <c r="AJ132" s="164" t="s">
        <v>543</v>
      </c>
      <c r="AK132" s="164" t="s">
        <v>511</v>
      </c>
      <c r="AL132" s="164" t="s">
        <v>109</v>
      </c>
      <c r="AM132" s="164" t="s">
        <v>193</v>
      </c>
      <c r="AN132" s="164" t="s">
        <v>109</v>
      </c>
      <c r="AO132" s="164" t="s">
        <v>193</v>
      </c>
      <c r="AP132" s="164" t="s">
        <v>496</v>
      </c>
      <c r="AQ132" s="166"/>
      <c r="AR132" s="166"/>
      <c r="AS132" s="164" t="s">
        <v>193</v>
      </c>
      <c r="AT132" s="164" t="s">
        <v>193</v>
      </c>
      <c r="AU132" s="164" t="s">
        <v>193</v>
      </c>
      <c r="AV132" s="164" t="s">
        <v>193</v>
      </c>
      <c r="AW132" s="164" t="s">
        <v>193</v>
      </c>
      <c r="AX132" s="164" t="s">
        <v>193</v>
      </c>
      <c r="AY132" s="164" t="s">
        <v>193</v>
      </c>
      <c r="AZ132" s="164" t="s">
        <v>193</v>
      </c>
      <c r="BA132" s="164" t="s">
        <v>193</v>
      </c>
      <c r="BB132" s="164" t="s">
        <v>193</v>
      </c>
      <c r="BC132" s="164" t="s">
        <v>193</v>
      </c>
      <c r="BD132" s="164" t="s">
        <v>193</v>
      </c>
      <c r="BE132" s="164" t="s">
        <v>193</v>
      </c>
      <c r="BF132" s="164" t="s">
        <v>193</v>
      </c>
      <c r="BG132" s="164" t="s">
        <v>193</v>
      </c>
      <c r="BH132" s="164" t="s">
        <v>193</v>
      </c>
      <c r="BI132" s="164" t="s">
        <v>193</v>
      </c>
      <c r="BJ132" s="164" t="s">
        <v>193</v>
      </c>
      <c r="BK132" s="164" t="s">
        <v>193</v>
      </c>
      <c r="BL132" s="164" t="s">
        <v>193</v>
      </c>
      <c r="BM132" s="164" t="s">
        <v>193</v>
      </c>
      <c r="BN132" s="164" t="s">
        <v>193</v>
      </c>
      <c r="BO132" s="164" t="s">
        <v>193</v>
      </c>
      <c r="BP132" s="164" t="s">
        <v>193</v>
      </c>
      <c r="BQ132" s="164" t="s">
        <v>193</v>
      </c>
      <c r="BR132" s="164" t="s">
        <v>193</v>
      </c>
      <c r="BS132" s="164" t="s">
        <v>193</v>
      </c>
      <c r="BT132" s="164" t="s">
        <v>193</v>
      </c>
      <c r="BU132" s="164" t="s">
        <v>193</v>
      </c>
      <c r="BV132" s="164" t="s">
        <v>193</v>
      </c>
      <c r="BW132" s="164" t="s">
        <v>193</v>
      </c>
      <c r="BX132" s="164" t="s">
        <v>193</v>
      </c>
      <c r="BY132" s="164" t="s">
        <v>193</v>
      </c>
      <c r="BZ132" s="164" t="s">
        <v>193</v>
      </c>
      <c r="CA132" s="164" t="s">
        <v>193</v>
      </c>
      <c r="CB132" s="164" t="s">
        <v>193</v>
      </c>
      <c r="CC132" s="164" t="s">
        <v>193</v>
      </c>
      <c r="CD132" s="164" t="s">
        <v>193</v>
      </c>
      <c r="CE132" s="164" t="s">
        <v>193</v>
      </c>
      <c r="CF132" s="164" t="s">
        <v>193</v>
      </c>
      <c r="CG132" s="164" t="s">
        <v>193</v>
      </c>
      <c r="CH132" s="164" t="s">
        <v>193</v>
      </c>
      <c r="CI132" s="164" t="s">
        <v>193</v>
      </c>
      <c r="CJ132" s="164" t="s">
        <v>193</v>
      </c>
      <c r="CK132" s="164" t="s">
        <v>193</v>
      </c>
      <c r="CL132" s="164" t="s">
        <v>193</v>
      </c>
      <c r="CM132" s="164" t="s">
        <v>193</v>
      </c>
      <c r="CN132" s="164" t="s">
        <v>193</v>
      </c>
      <c r="CO132" s="164" t="s">
        <v>193</v>
      </c>
      <c r="CP132" s="164" t="s">
        <v>193</v>
      </c>
      <c r="CQ132" s="164" t="s">
        <v>193</v>
      </c>
      <c r="CR132" s="164" t="s">
        <v>193</v>
      </c>
      <c r="CS132" s="164" t="s">
        <v>193</v>
      </c>
      <c r="CT132" s="164" t="s">
        <v>193</v>
      </c>
      <c r="CU132" s="164" t="s">
        <v>193</v>
      </c>
      <c r="CV132" s="164" t="s">
        <v>193</v>
      </c>
      <c r="CW132" s="164" t="s">
        <v>193</v>
      </c>
      <c r="CX132" s="164" t="s">
        <v>193</v>
      </c>
      <c r="CY132" s="164" t="s">
        <v>193</v>
      </c>
      <c r="CZ132" s="164" t="s">
        <v>193</v>
      </c>
      <c r="DA132" s="164" t="s">
        <v>193</v>
      </c>
      <c r="DB132" s="164" t="s">
        <v>193</v>
      </c>
      <c r="DC132" s="164" t="s">
        <v>193</v>
      </c>
      <c r="DD132" s="164" t="s">
        <v>193</v>
      </c>
      <c r="DE132" s="164" t="s">
        <v>193</v>
      </c>
      <c r="DF132" s="164" t="s">
        <v>193</v>
      </c>
      <c r="DG132" s="164" t="s">
        <v>193</v>
      </c>
      <c r="DH132" s="164" t="s">
        <v>193</v>
      </c>
      <c r="DI132" s="164" t="s">
        <v>193</v>
      </c>
      <c r="DJ132" s="164" t="s">
        <v>193</v>
      </c>
      <c r="DK132" s="164" t="s">
        <v>193</v>
      </c>
      <c r="DL132" s="164" t="s">
        <v>193</v>
      </c>
      <c r="DM132" s="164" t="s">
        <v>193</v>
      </c>
      <c r="DN132" s="164" t="s">
        <v>193</v>
      </c>
      <c r="DO132" s="164" t="s">
        <v>193</v>
      </c>
      <c r="DP132" s="164" t="s">
        <v>193</v>
      </c>
      <c r="DQ132" s="164" t="s">
        <v>193</v>
      </c>
      <c r="DR132" s="164" t="s">
        <v>193</v>
      </c>
      <c r="DS132" s="164" t="s">
        <v>193</v>
      </c>
      <c r="DT132" s="164" t="s">
        <v>193</v>
      </c>
      <c r="DU132" s="164" t="s">
        <v>193</v>
      </c>
      <c r="DV132" s="164" t="s">
        <v>193</v>
      </c>
      <c r="DW132" s="164" t="s">
        <v>193</v>
      </c>
      <c r="DX132" s="164" t="s">
        <v>193</v>
      </c>
      <c r="DY132" s="164" t="s">
        <v>193</v>
      </c>
      <c r="DZ132" s="164" t="s">
        <v>193</v>
      </c>
      <c r="EA132" s="164" t="s">
        <v>193</v>
      </c>
      <c r="EB132" s="164" t="s">
        <v>193</v>
      </c>
      <c r="EC132" s="164" t="s">
        <v>193</v>
      </c>
      <c r="ED132" s="164" t="s">
        <v>193</v>
      </c>
      <c r="EE132" s="164" t="s">
        <v>193</v>
      </c>
      <c r="EF132" s="164" t="s">
        <v>193</v>
      </c>
      <c r="EG132" s="164" t="s">
        <v>193</v>
      </c>
      <c r="EH132" s="164" t="s">
        <v>193</v>
      </c>
      <c r="EI132" s="164" t="s">
        <v>193</v>
      </c>
      <c r="EJ132" s="164" t="s">
        <v>193</v>
      </c>
      <c r="EK132" s="164" t="s">
        <v>193</v>
      </c>
      <c r="EL132" s="164" t="s">
        <v>193</v>
      </c>
      <c r="EM132" s="164" t="s">
        <v>193</v>
      </c>
      <c r="EN132" s="164" t="s">
        <v>193</v>
      </c>
      <c r="EO132" s="164" t="s">
        <v>193</v>
      </c>
      <c r="EP132" s="164" t="s">
        <v>193</v>
      </c>
      <c r="EQ132" s="164" t="s">
        <v>193</v>
      </c>
      <c r="ER132" s="164" t="s">
        <v>193</v>
      </c>
      <c r="ES132" s="164" t="s">
        <v>193</v>
      </c>
      <c r="ET132" s="164" t="s">
        <v>193</v>
      </c>
      <c r="EU132" s="164" t="s">
        <v>193</v>
      </c>
      <c r="EV132" s="164" t="s">
        <v>193</v>
      </c>
      <c r="EW132" s="164" t="s">
        <v>193</v>
      </c>
      <c r="EX132" s="164" t="s">
        <v>193</v>
      </c>
      <c r="EY132" s="164" t="s">
        <v>193</v>
      </c>
      <c r="EZ132" s="164" t="s">
        <v>193</v>
      </c>
      <c r="FA132" s="164" t="s">
        <v>193</v>
      </c>
      <c r="FB132" s="164" t="s">
        <v>193</v>
      </c>
      <c r="FC132" s="164" t="s">
        <v>193</v>
      </c>
      <c r="FD132" s="164" t="s">
        <v>193</v>
      </c>
      <c r="FE132" s="164" t="s">
        <v>193</v>
      </c>
      <c r="FF132" s="164" t="s">
        <v>193</v>
      </c>
      <c r="FG132" s="164" t="s">
        <v>193</v>
      </c>
      <c r="FH132" s="164" t="s">
        <v>193</v>
      </c>
      <c r="FI132" s="164" t="s">
        <v>193</v>
      </c>
      <c r="FJ132" s="164" t="s">
        <v>193</v>
      </c>
      <c r="FK132" s="164" t="s">
        <v>193</v>
      </c>
      <c r="FL132" s="164" t="s">
        <v>193</v>
      </c>
      <c r="FM132" s="164" t="s">
        <v>193</v>
      </c>
      <c r="FN132" s="164" t="s">
        <v>193</v>
      </c>
      <c r="FO132" s="164" t="s">
        <v>193</v>
      </c>
      <c r="FP132" s="164" t="s">
        <v>193</v>
      </c>
      <c r="FQ132" s="164" t="s">
        <v>193</v>
      </c>
      <c r="FR132" s="164" t="s">
        <v>193</v>
      </c>
      <c r="FS132" s="164" t="s">
        <v>193</v>
      </c>
      <c r="FT132" s="164" t="s">
        <v>193</v>
      </c>
      <c r="FU132" s="164" t="s">
        <v>193</v>
      </c>
      <c r="FV132" s="164" t="s">
        <v>193</v>
      </c>
      <c r="FW132" s="164" t="s">
        <v>193</v>
      </c>
      <c r="FX132" s="164" t="s">
        <v>193</v>
      </c>
      <c r="FY132" s="164" t="s">
        <v>193</v>
      </c>
      <c r="FZ132" s="164" t="s">
        <v>193</v>
      </c>
      <c r="GA132" s="164" t="s">
        <v>193</v>
      </c>
      <c r="GB132" s="164" t="s">
        <v>193</v>
      </c>
      <c r="GC132" s="164" t="s">
        <v>193</v>
      </c>
      <c r="GD132" s="164" t="s">
        <v>193</v>
      </c>
      <c r="GE132" s="164" t="s">
        <v>193</v>
      </c>
      <c r="GF132" s="164" t="s">
        <v>193</v>
      </c>
      <c r="GG132" s="164" t="s">
        <v>193</v>
      </c>
      <c r="GH132" s="164" t="s">
        <v>193</v>
      </c>
      <c r="GI132" s="164" t="s">
        <v>193</v>
      </c>
      <c r="GJ132" s="164" t="s">
        <v>193</v>
      </c>
      <c r="GK132" s="164" t="s">
        <v>193</v>
      </c>
      <c r="GL132" s="164" t="s">
        <v>193</v>
      </c>
      <c r="GM132" s="164" t="s">
        <v>193</v>
      </c>
      <c r="GN132" s="164" t="s">
        <v>193</v>
      </c>
      <c r="GO132" s="164" t="s">
        <v>193</v>
      </c>
      <c r="GP132" s="164" t="s">
        <v>193</v>
      </c>
      <c r="GQ132" s="164" t="s">
        <v>193</v>
      </c>
      <c r="GR132" s="164" t="s">
        <v>193</v>
      </c>
      <c r="GS132" s="164" t="s">
        <v>193</v>
      </c>
      <c r="GT132" s="164" t="s">
        <v>193</v>
      </c>
      <c r="GU132" s="164" t="s">
        <v>193</v>
      </c>
      <c r="GV132" s="164" t="s">
        <v>193</v>
      </c>
      <c r="GW132" s="164" t="s">
        <v>193</v>
      </c>
      <c r="GX132" s="164" t="s">
        <v>193</v>
      </c>
      <c r="GY132" s="164" t="s">
        <v>193</v>
      </c>
      <c r="GZ132" s="164" t="s">
        <v>193</v>
      </c>
      <c r="HA132" s="164" t="s">
        <v>193</v>
      </c>
      <c r="HB132" s="164" t="s">
        <v>193</v>
      </c>
      <c r="HC132" s="164" t="s">
        <v>193</v>
      </c>
      <c r="HD132" s="164" t="s">
        <v>193</v>
      </c>
      <c r="HE132" s="164" t="s">
        <v>193</v>
      </c>
      <c r="HF132" s="164" t="s">
        <v>193</v>
      </c>
      <c r="HG132" s="164" t="s">
        <v>193</v>
      </c>
      <c r="HH132" s="164" t="s">
        <v>193</v>
      </c>
      <c r="HI132" s="164" t="s">
        <v>193</v>
      </c>
      <c r="HJ132" s="164" t="s">
        <v>193</v>
      </c>
      <c r="HK132" s="164" t="s">
        <v>193</v>
      </c>
      <c r="HL132" s="164" t="s">
        <v>193</v>
      </c>
      <c r="HM132" s="164" t="s">
        <v>193</v>
      </c>
      <c r="HN132" s="164" t="s">
        <v>193</v>
      </c>
      <c r="HO132" s="164" t="s">
        <v>193</v>
      </c>
      <c r="HP132" s="164" t="s">
        <v>193</v>
      </c>
      <c r="HQ132" s="164" t="s">
        <v>193</v>
      </c>
      <c r="HR132" s="164" t="s">
        <v>193</v>
      </c>
      <c r="HS132" s="164" t="s">
        <v>193</v>
      </c>
      <c r="HT132" s="164" t="s">
        <v>193</v>
      </c>
      <c r="HU132" s="164" t="s">
        <v>193</v>
      </c>
      <c r="HV132" s="164" t="s">
        <v>193</v>
      </c>
      <c r="HW132" s="164" t="s">
        <v>193</v>
      </c>
      <c r="HX132" s="164" t="s">
        <v>193</v>
      </c>
      <c r="HY132" s="164" t="s">
        <v>193</v>
      </c>
      <c r="HZ132" s="164" t="s">
        <v>193</v>
      </c>
      <c r="IA132" s="164" t="s">
        <v>193</v>
      </c>
      <c r="IB132" s="164" t="s">
        <v>193</v>
      </c>
      <c r="IC132" s="164" t="s">
        <v>109</v>
      </c>
      <c r="ID132" s="164" t="s">
        <v>193</v>
      </c>
      <c r="IE132" s="164" t="s">
        <v>512</v>
      </c>
      <c r="IF132" s="164" t="s">
        <v>193</v>
      </c>
      <c r="IG132" s="164" t="s">
        <v>3284</v>
      </c>
      <c r="IH132" s="164" t="s">
        <v>193</v>
      </c>
      <c r="II132" s="164" t="s">
        <v>513</v>
      </c>
      <c r="IJ132" s="164" t="s">
        <v>3285</v>
      </c>
      <c r="IK132" s="164" t="s">
        <v>3285</v>
      </c>
      <c r="IL132" s="164" t="s">
        <v>807</v>
      </c>
      <c r="IM132" s="164" t="s">
        <v>193</v>
      </c>
      <c r="IN132" s="164" t="s">
        <v>3287</v>
      </c>
      <c r="IO132" s="164" t="s">
        <v>804</v>
      </c>
      <c r="IP132" s="164" t="s">
        <v>805</v>
      </c>
      <c r="IQ132" s="164" t="s">
        <v>806</v>
      </c>
      <c r="IR132" s="164" t="s">
        <v>193</v>
      </c>
      <c r="IS132" s="164" t="s">
        <v>193</v>
      </c>
      <c r="IT132" s="164" t="s">
        <v>193</v>
      </c>
      <c r="IU132" s="164" t="s">
        <v>193</v>
      </c>
      <c r="IV132" s="164" t="s">
        <v>193</v>
      </c>
      <c r="IW132" s="164">
        <v>35</v>
      </c>
      <c r="IX132" s="164">
        <v>7</v>
      </c>
      <c r="IY132" s="164" t="s">
        <v>193</v>
      </c>
      <c r="IZ132" s="164" t="s">
        <v>156</v>
      </c>
      <c r="JA132" s="164">
        <v>7</v>
      </c>
      <c r="JB132" s="164" t="s">
        <v>109</v>
      </c>
      <c r="JC132" s="164" t="s">
        <v>193</v>
      </c>
      <c r="JD132" s="164" t="s">
        <v>114</v>
      </c>
      <c r="JE132" s="164" t="s">
        <v>193</v>
      </c>
      <c r="JF132" s="164" t="s">
        <v>193</v>
      </c>
      <c r="JG132" s="164" t="s">
        <v>193</v>
      </c>
      <c r="JH132" s="164" t="s">
        <v>193</v>
      </c>
      <c r="JI132" s="164" t="s">
        <v>193</v>
      </c>
      <c r="JJ132" s="164" t="s">
        <v>193</v>
      </c>
      <c r="JK132" s="164" t="s">
        <v>193</v>
      </c>
      <c r="JL132" s="164" t="s">
        <v>193</v>
      </c>
      <c r="JM132" s="164" t="s">
        <v>193</v>
      </c>
      <c r="JN132" s="164" t="s">
        <v>193</v>
      </c>
      <c r="JO132" s="164" t="s">
        <v>193</v>
      </c>
      <c r="JP132" s="164" t="s">
        <v>193</v>
      </c>
      <c r="JQ132" s="164" t="s">
        <v>193</v>
      </c>
      <c r="JR132" s="166"/>
      <c r="JS132" s="166"/>
      <c r="JT132" s="166"/>
      <c r="JU132" s="166"/>
      <c r="JV132" s="166"/>
      <c r="JW132" s="164" t="s">
        <v>193</v>
      </c>
      <c r="JX132" s="164" t="s">
        <v>193</v>
      </c>
      <c r="JY132" s="164">
        <v>188368955</v>
      </c>
      <c r="JZ132" s="164" t="s">
        <v>4117</v>
      </c>
      <c r="KA132" s="164" t="s">
        <v>4114</v>
      </c>
      <c r="KB132" s="164" t="s">
        <v>193</v>
      </c>
      <c r="KC132" s="164" t="s">
        <v>705</v>
      </c>
      <c r="KD132" s="164" t="s">
        <v>706</v>
      </c>
      <c r="KE132" s="164" t="s">
        <v>621</v>
      </c>
      <c r="KF132" s="164" t="s">
        <v>193</v>
      </c>
      <c r="KG132" s="164">
        <v>132</v>
      </c>
    </row>
    <row r="133" spans="1:293" x14ac:dyDescent="0.25">
      <c r="A133" s="164" t="s">
        <v>4118</v>
      </c>
      <c r="B133" s="164" t="s">
        <v>4119</v>
      </c>
      <c r="C133" s="164" t="s">
        <v>4024</v>
      </c>
      <c r="D133" s="164" t="s">
        <v>193</v>
      </c>
      <c r="E133" s="166"/>
      <c r="F133" s="164" t="s">
        <v>193</v>
      </c>
      <c r="G133" s="164" t="s">
        <v>193</v>
      </c>
      <c r="H133" s="164" t="s">
        <v>4024</v>
      </c>
      <c r="I133" s="164" t="s">
        <v>161</v>
      </c>
      <c r="J133" s="164" t="s">
        <v>193</v>
      </c>
      <c r="K133" s="164" t="s">
        <v>162</v>
      </c>
      <c r="L133" s="164" t="s">
        <v>161</v>
      </c>
      <c r="M133" s="164" t="s">
        <v>161</v>
      </c>
      <c r="N133" s="164" t="s">
        <v>163</v>
      </c>
      <c r="O133" s="164" t="s">
        <v>193</v>
      </c>
      <c r="P133" s="164" t="s">
        <v>198</v>
      </c>
      <c r="Q133" s="164" t="s">
        <v>163</v>
      </c>
      <c r="R133" s="164" t="s">
        <v>163</v>
      </c>
      <c r="S133" s="164" t="s">
        <v>164</v>
      </c>
      <c r="T133" s="164" t="s">
        <v>165</v>
      </c>
      <c r="U133" s="164" t="s">
        <v>166</v>
      </c>
      <c r="V133" s="164" t="s">
        <v>165</v>
      </c>
      <c r="W133" s="164" t="s">
        <v>228</v>
      </c>
      <c r="X133" s="164" t="s">
        <v>229</v>
      </c>
      <c r="Y133" s="164" t="s">
        <v>228</v>
      </c>
      <c r="Z133" s="164" t="s">
        <v>165</v>
      </c>
      <c r="AA133" s="164" t="s">
        <v>193</v>
      </c>
      <c r="AB133" s="164" t="s">
        <v>570</v>
      </c>
      <c r="AC133" s="164" t="s">
        <v>165</v>
      </c>
      <c r="AD133" s="164" t="s">
        <v>165</v>
      </c>
      <c r="AE133" s="164" t="s">
        <v>167</v>
      </c>
      <c r="AF133" s="164" t="s">
        <v>193</v>
      </c>
      <c r="AG133" s="164" t="s">
        <v>165</v>
      </c>
      <c r="AH133" s="164" t="s">
        <v>167</v>
      </c>
      <c r="AI133" s="164" t="s">
        <v>167</v>
      </c>
      <c r="AJ133" s="164" t="s">
        <v>543</v>
      </c>
      <c r="AK133" s="164" t="s">
        <v>511</v>
      </c>
      <c r="AL133" s="164" t="s">
        <v>109</v>
      </c>
      <c r="AM133" s="164" t="s">
        <v>193</v>
      </c>
      <c r="AN133" s="164" t="s">
        <v>109</v>
      </c>
      <c r="AO133" s="164" t="s">
        <v>193</v>
      </c>
      <c r="AP133" s="164" t="s">
        <v>496</v>
      </c>
      <c r="AQ133" s="166"/>
      <c r="AR133" s="166"/>
      <c r="AS133" s="164" t="s">
        <v>193</v>
      </c>
      <c r="AT133" s="164" t="s">
        <v>193</v>
      </c>
      <c r="AU133" s="164" t="s">
        <v>193</v>
      </c>
      <c r="AV133" s="164" t="s">
        <v>193</v>
      </c>
      <c r="AW133" s="164" t="s">
        <v>193</v>
      </c>
      <c r="AX133" s="164" t="s">
        <v>193</v>
      </c>
      <c r="AY133" s="164" t="s">
        <v>193</v>
      </c>
      <c r="AZ133" s="164" t="s">
        <v>193</v>
      </c>
      <c r="BA133" s="164" t="s">
        <v>193</v>
      </c>
      <c r="BB133" s="164" t="s">
        <v>193</v>
      </c>
      <c r="BC133" s="164" t="s">
        <v>193</v>
      </c>
      <c r="BD133" s="164" t="s">
        <v>193</v>
      </c>
      <c r="BE133" s="164" t="s">
        <v>193</v>
      </c>
      <c r="BF133" s="164" t="s">
        <v>193</v>
      </c>
      <c r="BG133" s="164" t="s">
        <v>193</v>
      </c>
      <c r="BH133" s="164" t="s">
        <v>193</v>
      </c>
      <c r="BI133" s="164" t="s">
        <v>193</v>
      </c>
      <c r="BJ133" s="164" t="s">
        <v>193</v>
      </c>
      <c r="BK133" s="164" t="s">
        <v>193</v>
      </c>
      <c r="BL133" s="164" t="s">
        <v>193</v>
      </c>
      <c r="BM133" s="164" t="s">
        <v>193</v>
      </c>
      <c r="BN133" s="164" t="s">
        <v>193</v>
      </c>
      <c r="BO133" s="164" t="s">
        <v>193</v>
      </c>
      <c r="BP133" s="164" t="s">
        <v>193</v>
      </c>
      <c r="BQ133" s="164" t="s">
        <v>193</v>
      </c>
      <c r="BR133" s="164" t="s">
        <v>193</v>
      </c>
      <c r="BS133" s="164" t="s">
        <v>193</v>
      </c>
      <c r="BT133" s="164" t="s">
        <v>193</v>
      </c>
      <c r="BU133" s="164" t="s">
        <v>193</v>
      </c>
      <c r="BV133" s="164" t="s">
        <v>193</v>
      </c>
      <c r="BW133" s="164" t="s">
        <v>193</v>
      </c>
      <c r="BX133" s="164" t="s">
        <v>193</v>
      </c>
      <c r="BY133" s="164" t="s">
        <v>193</v>
      </c>
      <c r="BZ133" s="164" t="s">
        <v>193</v>
      </c>
      <c r="CA133" s="164" t="s">
        <v>193</v>
      </c>
      <c r="CB133" s="164" t="s">
        <v>193</v>
      </c>
      <c r="CC133" s="164" t="s">
        <v>193</v>
      </c>
      <c r="CD133" s="164" t="s">
        <v>193</v>
      </c>
      <c r="CE133" s="164" t="s">
        <v>193</v>
      </c>
      <c r="CF133" s="164" t="s">
        <v>193</v>
      </c>
      <c r="CG133" s="164" t="s">
        <v>193</v>
      </c>
      <c r="CH133" s="164" t="s">
        <v>193</v>
      </c>
      <c r="CI133" s="164" t="s">
        <v>193</v>
      </c>
      <c r="CJ133" s="164" t="s">
        <v>193</v>
      </c>
      <c r="CK133" s="164" t="s">
        <v>193</v>
      </c>
      <c r="CL133" s="164" t="s">
        <v>193</v>
      </c>
      <c r="CM133" s="164" t="s">
        <v>193</v>
      </c>
      <c r="CN133" s="164" t="s">
        <v>193</v>
      </c>
      <c r="CO133" s="164" t="s">
        <v>193</v>
      </c>
      <c r="CP133" s="164" t="s">
        <v>193</v>
      </c>
      <c r="CQ133" s="164" t="s">
        <v>193</v>
      </c>
      <c r="CR133" s="164" t="s">
        <v>193</v>
      </c>
      <c r="CS133" s="164" t="s">
        <v>193</v>
      </c>
      <c r="CT133" s="164" t="s">
        <v>193</v>
      </c>
      <c r="CU133" s="164" t="s">
        <v>193</v>
      </c>
      <c r="CV133" s="164" t="s">
        <v>193</v>
      </c>
      <c r="CW133" s="164" t="s">
        <v>193</v>
      </c>
      <c r="CX133" s="164" t="s">
        <v>193</v>
      </c>
      <c r="CY133" s="164" t="s">
        <v>193</v>
      </c>
      <c r="CZ133" s="164" t="s">
        <v>193</v>
      </c>
      <c r="DA133" s="164" t="s">
        <v>193</v>
      </c>
      <c r="DB133" s="164" t="s">
        <v>193</v>
      </c>
      <c r="DC133" s="164" t="s">
        <v>193</v>
      </c>
      <c r="DD133" s="164" t="s">
        <v>193</v>
      </c>
      <c r="DE133" s="164" t="s">
        <v>193</v>
      </c>
      <c r="DF133" s="164" t="s">
        <v>193</v>
      </c>
      <c r="DG133" s="164" t="s">
        <v>193</v>
      </c>
      <c r="DH133" s="164" t="s">
        <v>193</v>
      </c>
      <c r="DI133" s="164" t="s">
        <v>193</v>
      </c>
      <c r="DJ133" s="164" t="s">
        <v>193</v>
      </c>
      <c r="DK133" s="164" t="s">
        <v>193</v>
      </c>
      <c r="DL133" s="164" t="s">
        <v>193</v>
      </c>
      <c r="DM133" s="164" t="s">
        <v>193</v>
      </c>
      <c r="DN133" s="164" t="s">
        <v>193</v>
      </c>
      <c r="DO133" s="164" t="s">
        <v>193</v>
      </c>
      <c r="DP133" s="164" t="s">
        <v>193</v>
      </c>
      <c r="DQ133" s="164" t="s">
        <v>193</v>
      </c>
      <c r="DR133" s="164" t="s">
        <v>193</v>
      </c>
      <c r="DS133" s="164" t="s">
        <v>193</v>
      </c>
      <c r="DT133" s="164" t="s">
        <v>193</v>
      </c>
      <c r="DU133" s="164" t="s">
        <v>193</v>
      </c>
      <c r="DV133" s="164" t="s">
        <v>193</v>
      </c>
      <c r="DW133" s="164" t="s">
        <v>193</v>
      </c>
      <c r="DX133" s="164" t="s">
        <v>193</v>
      </c>
      <c r="DY133" s="164" t="s">
        <v>193</v>
      </c>
      <c r="DZ133" s="164" t="s">
        <v>193</v>
      </c>
      <c r="EA133" s="164" t="s">
        <v>193</v>
      </c>
      <c r="EB133" s="164" t="s">
        <v>193</v>
      </c>
      <c r="EC133" s="164" t="s">
        <v>193</v>
      </c>
      <c r="ED133" s="164" t="s">
        <v>193</v>
      </c>
      <c r="EE133" s="164" t="s">
        <v>193</v>
      </c>
      <c r="EF133" s="164" t="s">
        <v>193</v>
      </c>
      <c r="EG133" s="164" t="s">
        <v>193</v>
      </c>
      <c r="EH133" s="164" t="s">
        <v>193</v>
      </c>
      <c r="EI133" s="164" t="s">
        <v>193</v>
      </c>
      <c r="EJ133" s="164" t="s">
        <v>193</v>
      </c>
      <c r="EK133" s="164" t="s">
        <v>193</v>
      </c>
      <c r="EL133" s="164" t="s">
        <v>193</v>
      </c>
      <c r="EM133" s="164" t="s">
        <v>193</v>
      </c>
      <c r="EN133" s="164" t="s">
        <v>193</v>
      </c>
      <c r="EO133" s="164" t="s">
        <v>193</v>
      </c>
      <c r="EP133" s="164" t="s">
        <v>193</v>
      </c>
      <c r="EQ133" s="164" t="s">
        <v>193</v>
      </c>
      <c r="ER133" s="164" t="s">
        <v>193</v>
      </c>
      <c r="ES133" s="164" t="s">
        <v>193</v>
      </c>
      <c r="ET133" s="164" t="s">
        <v>193</v>
      </c>
      <c r="EU133" s="164" t="s">
        <v>193</v>
      </c>
      <c r="EV133" s="164" t="s">
        <v>193</v>
      </c>
      <c r="EW133" s="164" t="s">
        <v>193</v>
      </c>
      <c r="EX133" s="164" t="s">
        <v>193</v>
      </c>
      <c r="EY133" s="164" t="s">
        <v>193</v>
      </c>
      <c r="EZ133" s="164" t="s">
        <v>193</v>
      </c>
      <c r="FA133" s="164" t="s">
        <v>193</v>
      </c>
      <c r="FB133" s="164" t="s">
        <v>193</v>
      </c>
      <c r="FC133" s="164" t="s">
        <v>193</v>
      </c>
      <c r="FD133" s="164" t="s">
        <v>193</v>
      </c>
      <c r="FE133" s="164" t="s">
        <v>193</v>
      </c>
      <c r="FF133" s="164" t="s">
        <v>193</v>
      </c>
      <c r="FG133" s="164" t="s">
        <v>193</v>
      </c>
      <c r="FH133" s="164" t="s">
        <v>193</v>
      </c>
      <c r="FI133" s="164" t="s">
        <v>193</v>
      </c>
      <c r="FJ133" s="164" t="s">
        <v>193</v>
      </c>
      <c r="FK133" s="164" t="s">
        <v>193</v>
      </c>
      <c r="FL133" s="164" t="s">
        <v>193</v>
      </c>
      <c r="FM133" s="164" t="s">
        <v>193</v>
      </c>
      <c r="FN133" s="164" t="s">
        <v>193</v>
      </c>
      <c r="FO133" s="164" t="s">
        <v>193</v>
      </c>
      <c r="FP133" s="164" t="s">
        <v>193</v>
      </c>
      <c r="FQ133" s="164" t="s">
        <v>193</v>
      </c>
      <c r="FR133" s="164" t="s">
        <v>193</v>
      </c>
      <c r="FS133" s="164" t="s">
        <v>193</v>
      </c>
      <c r="FT133" s="164" t="s">
        <v>193</v>
      </c>
      <c r="FU133" s="164" t="s">
        <v>193</v>
      </c>
      <c r="FV133" s="164" t="s">
        <v>193</v>
      </c>
      <c r="FW133" s="164" t="s">
        <v>193</v>
      </c>
      <c r="FX133" s="164" t="s">
        <v>193</v>
      </c>
      <c r="FY133" s="164" t="s">
        <v>193</v>
      </c>
      <c r="FZ133" s="164" t="s">
        <v>193</v>
      </c>
      <c r="GA133" s="164" t="s">
        <v>193</v>
      </c>
      <c r="GB133" s="164" t="s">
        <v>193</v>
      </c>
      <c r="GC133" s="164" t="s">
        <v>193</v>
      </c>
      <c r="GD133" s="164" t="s">
        <v>193</v>
      </c>
      <c r="GE133" s="164" t="s">
        <v>193</v>
      </c>
      <c r="GF133" s="164" t="s">
        <v>193</v>
      </c>
      <c r="GG133" s="164" t="s">
        <v>193</v>
      </c>
      <c r="GH133" s="164" t="s">
        <v>193</v>
      </c>
      <c r="GI133" s="164" t="s">
        <v>193</v>
      </c>
      <c r="GJ133" s="164" t="s">
        <v>193</v>
      </c>
      <c r="GK133" s="164" t="s">
        <v>193</v>
      </c>
      <c r="GL133" s="164" t="s">
        <v>193</v>
      </c>
      <c r="GM133" s="164" t="s">
        <v>193</v>
      </c>
      <c r="GN133" s="164" t="s">
        <v>193</v>
      </c>
      <c r="GO133" s="164" t="s">
        <v>193</v>
      </c>
      <c r="GP133" s="164" t="s">
        <v>193</v>
      </c>
      <c r="GQ133" s="164" t="s">
        <v>193</v>
      </c>
      <c r="GR133" s="164" t="s">
        <v>193</v>
      </c>
      <c r="GS133" s="164" t="s">
        <v>193</v>
      </c>
      <c r="GT133" s="164" t="s">
        <v>193</v>
      </c>
      <c r="GU133" s="164" t="s">
        <v>193</v>
      </c>
      <c r="GV133" s="164" t="s">
        <v>193</v>
      </c>
      <c r="GW133" s="164" t="s">
        <v>193</v>
      </c>
      <c r="GX133" s="164" t="s">
        <v>193</v>
      </c>
      <c r="GY133" s="164" t="s">
        <v>193</v>
      </c>
      <c r="GZ133" s="164" t="s">
        <v>193</v>
      </c>
      <c r="HA133" s="164" t="s">
        <v>193</v>
      </c>
      <c r="HB133" s="164" t="s">
        <v>193</v>
      </c>
      <c r="HC133" s="164" t="s">
        <v>193</v>
      </c>
      <c r="HD133" s="164" t="s">
        <v>193</v>
      </c>
      <c r="HE133" s="164" t="s">
        <v>193</v>
      </c>
      <c r="HF133" s="164" t="s">
        <v>193</v>
      </c>
      <c r="HG133" s="164" t="s">
        <v>193</v>
      </c>
      <c r="HH133" s="164" t="s">
        <v>193</v>
      </c>
      <c r="HI133" s="164" t="s">
        <v>193</v>
      </c>
      <c r="HJ133" s="164" t="s">
        <v>193</v>
      </c>
      <c r="HK133" s="164" t="s">
        <v>193</v>
      </c>
      <c r="HL133" s="164" t="s">
        <v>193</v>
      </c>
      <c r="HM133" s="164" t="s">
        <v>193</v>
      </c>
      <c r="HN133" s="164" t="s">
        <v>193</v>
      </c>
      <c r="HO133" s="164" t="s">
        <v>193</v>
      </c>
      <c r="HP133" s="164" t="s">
        <v>193</v>
      </c>
      <c r="HQ133" s="164" t="s">
        <v>193</v>
      </c>
      <c r="HR133" s="164" t="s">
        <v>193</v>
      </c>
      <c r="HS133" s="164" t="s">
        <v>193</v>
      </c>
      <c r="HT133" s="164" t="s">
        <v>193</v>
      </c>
      <c r="HU133" s="164" t="s">
        <v>193</v>
      </c>
      <c r="HV133" s="164" t="s">
        <v>193</v>
      </c>
      <c r="HW133" s="164" t="s">
        <v>193</v>
      </c>
      <c r="HX133" s="164" t="s">
        <v>193</v>
      </c>
      <c r="HY133" s="164" t="s">
        <v>193</v>
      </c>
      <c r="HZ133" s="164" t="s">
        <v>193</v>
      </c>
      <c r="IA133" s="164" t="s">
        <v>193</v>
      </c>
      <c r="IB133" s="164" t="s">
        <v>193</v>
      </c>
      <c r="IC133" s="164" t="s">
        <v>109</v>
      </c>
      <c r="ID133" s="164" t="s">
        <v>193</v>
      </c>
      <c r="IE133" s="164" t="s">
        <v>512</v>
      </c>
      <c r="IF133" s="164" t="s">
        <v>193</v>
      </c>
      <c r="IG133" s="164" t="s">
        <v>3284</v>
      </c>
      <c r="IH133" s="164" t="s">
        <v>193</v>
      </c>
      <c r="II133" s="164" t="s">
        <v>513</v>
      </c>
      <c r="IJ133" s="164" t="s">
        <v>3285</v>
      </c>
      <c r="IK133" s="164" t="s">
        <v>3285</v>
      </c>
      <c r="IL133" s="164" t="s">
        <v>807</v>
      </c>
      <c r="IM133" s="164" t="s">
        <v>193</v>
      </c>
      <c r="IN133" s="164" t="s">
        <v>3286</v>
      </c>
      <c r="IO133" s="164" t="s">
        <v>804</v>
      </c>
      <c r="IP133" s="164" t="s">
        <v>805</v>
      </c>
      <c r="IQ133" s="164" t="s">
        <v>806</v>
      </c>
      <c r="IR133" s="164" t="s">
        <v>193</v>
      </c>
      <c r="IS133" s="164" t="s">
        <v>193</v>
      </c>
      <c r="IT133" s="164" t="s">
        <v>193</v>
      </c>
      <c r="IU133" s="164" t="s">
        <v>193</v>
      </c>
      <c r="IV133" s="164" t="s">
        <v>193</v>
      </c>
      <c r="IW133" s="164">
        <v>35</v>
      </c>
      <c r="IX133" s="164">
        <v>7</v>
      </c>
      <c r="IY133" s="164" t="s">
        <v>193</v>
      </c>
      <c r="IZ133" s="164" t="s">
        <v>156</v>
      </c>
      <c r="JA133" s="164">
        <v>7</v>
      </c>
      <c r="JB133" s="164" t="s">
        <v>109</v>
      </c>
      <c r="JC133" s="164" t="s">
        <v>193</v>
      </c>
      <c r="JD133" s="164" t="s">
        <v>114</v>
      </c>
      <c r="JE133" s="164" t="s">
        <v>193</v>
      </c>
      <c r="JF133" s="164" t="s">
        <v>193</v>
      </c>
      <c r="JG133" s="164" t="s">
        <v>193</v>
      </c>
      <c r="JH133" s="164" t="s">
        <v>193</v>
      </c>
      <c r="JI133" s="164" t="s">
        <v>193</v>
      </c>
      <c r="JJ133" s="164" t="s">
        <v>193</v>
      </c>
      <c r="JK133" s="164" t="s">
        <v>193</v>
      </c>
      <c r="JL133" s="164" t="s">
        <v>193</v>
      </c>
      <c r="JM133" s="164" t="s">
        <v>193</v>
      </c>
      <c r="JN133" s="164" t="s">
        <v>193</v>
      </c>
      <c r="JO133" s="164" t="s">
        <v>193</v>
      </c>
      <c r="JP133" s="164" t="s">
        <v>193</v>
      </c>
      <c r="JQ133" s="164" t="s">
        <v>193</v>
      </c>
      <c r="JR133" s="166"/>
      <c r="JS133" s="166"/>
      <c r="JT133" s="166"/>
      <c r="JU133" s="166"/>
      <c r="JV133" s="166"/>
      <c r="JW133" s="164" t="s">
        <v>193</v>
      </c>
      <c r="JX133" s="164" t="s">
        <v>193</v>
      </c>
      <c r="JY133" s="164">
        <v>188368960</v>
      </c>
      <c r="JZ133" s="164" t="s">
        <v>4120</v>
      </c>
      <c r="KA133" s="164" t="s">
        <v>4121</v>
      </c>
      <c r="KB133" s="164" t="s">
        <v>193</v>
      </c>
      <c r="KC133" s="164" t="s">
        <v>705</v>
      </c>
      <c r="KD133" s="164" t="s">
        <v>706</v>
      </c>
      <c r="KE133" s="164" t="s">
        <v>621</v>
      </c>
      <c r="KF133" s="164" t="s">
        <v>193</v>
      </c>
      <c r="KG133" s="164">
        <v>133</v>
      </c>
    </row>
    <row r="134" spans="1:293" x14ac:dyDescent="0.25">
      <c r="A134" s="164" t="s">
        <v>4122</v>
      </c>
      <c r="B134" s="164" t="s">
        <v>4123</v>
      </c>
      <c r="C134" s="164" t="s">
        <v>4024</v>
      </c>
      <c r="D134" s="164" t="s">
        <v>193</v>
      </c>
      <c r="E134" s="166"/>
      <c r="F134" s="164" t="s">
        <v>193</v>
      </c>
      <c r="G134" s="164" t="s">
        <v>193</v>
      </c>
      <c r="H134" s="164" t="s">
        <v>4024</v>
      </c>
      <c r="I134" s="164" t="s">
        <v>161</v>
      </c>
      <c r="J134" s="164" t="s">
        <v>193</v>
      </c>
      <c r="K134" s="164" t="s">
        <v>162</v>
      </c>
      <c r="L134" s="164" t="s">
        <v>161</v>
      </c>
      <c r="M134" s="164" t="s">
        <v>161</v>
      </c>
      <c r="N134" s="164" t="s">
        <v>163</v>
      </c>
      <c r="O134" s="164" t="s">
        <v>193</v>
      </c>
      <c r="P134" s="164" t="s">
        <v>198</v>
      </c>
      <c r="Q134" s="164" t="s">
        <v>163</v>
      </c>
      <c r="R134" s="164" t="s">
        <v>163</v>
      </c>
      <c r="S134" s="164" t="s">
        <v>164</v>
      </c>
      <c r="T134" s="164" t="s">
        <v>165</v>
      </c>
      <c r="U134" s="164" t="s">
        <v>166</v>
      </c>
      <c r="V134" s="164" t="s">
        <v>165</v>
      </c>
      <c r="W134" s="164" t="s">
        <v>228</v>
      </c>
      <c r="X134" s="164" t="s">
        <v>229</v>
      </c>
      <c r="Y134" s="164" t="s">
        <v>228</v>
      </c>
      <c r="Z134" s="164" t="s">
        <v>165</v>
      </c>
      <c r="AA134" s="164" t="s">
        <v>193</v>
      </c>
      <c r="AB134" s="164" t="s">
        <v>570</v>
      </c>
      <c r="AC134" s="164" t="s">
        <v>165</v>
      </c>
      <c r="AD134" s="164" t="s">
        <v>165</v>
      </c>
      <c r="AE134" s="164" t="s">
        <v>167</v>
      </c>
      <c r="AF134" s="164" t="s">
        <v>193</v>
      </c>
      <c r="AG134" s="164" t="s">
        <v>165</v>
      </c>
      <c r="AH134" s="164" t="s">
        <v>167</v>
      </c>
      <c r="AI134" s="164" t="s">
        <v>167</v>
      </c>
      <c r="AJ134" s="164" t="s">
        <v>543</v>
      </c>
      <c r="AK134" s="164" t="s">
        <v>511</v>
      </c>
      <c r="AL134" s="164" t="s">
        <v>109</v>
      </c>
      <c r="AM134" s="164" t="s">
        <v>193</v>
      </c>
      <c r="AN134" s="164" t="s">
        <v>109</v>
      </c>
      <c r="AO134" s="164" t="s">
        <v>193</v>
      </c>
      <c r="AP134" s="164" t="s">
        <v>496</v>
      </c>
      <c r="AQ134" s="166"/>
      <c r="AR134" s="166"/>
      <c r="AS134" s="164" t="s">
        <v>193</v>
      </c>
      <c r="AT134" s="164" t="s">
        <v>193</v>
      </c>
      <c r="AU134" s="164" t="s">
        <v>193</v>
      </c>
      <c r="AV134" s="164" t="s">
        <v>193</v>
      </c>
      <c r="AW134" s="164" t="s">
        <v>193</v>
      </c>
      <c r="AX134" s="164" t="s">
        <v>193</v>
      </c>
      <c r="AY134" s="164" t="s">
        <v>193</v>
      </c>
      <c r="AZ134" s="164" t="s">
        <v>193</v>
      </c>
      <c r="BA134" s="164" t="s">
        <v>193</v>
      </c>
      <c r="BB134" s="164" t="s">
        <v>193</v>
      </c>
      <c r="BC134" s="164" t="s">
        <v>193</v>
      </c>
      <c r="BD134" s="164" t="s">
        <v>193</v>
      </c>
      <c r="BE134" s="164" t="s">
        <v>193</v>
      </c>
      <c r="BF134" s="164" t="s">
        <v>193</v>
      </c>
      <c r="BG134" s="164" t="s">
        <v>193</v>
      </c>
      <c r="BH134" s="164" t="s">
        <v>193</v>
      </c>
      <c r="BI134" s="164" t="s">
        <v>193</v>
      </c>
      <c r="BJ134" s="164" t="s">
        <v>193</v>
      </c>
      <c r="BK134" s="164" t="s">
        <v>193</v>
      </c>
      <c r="BL134" s="164" t="s">
        <v>193</v>
      </c>
      <c r="BM134" s="164" t="s">
        <v>193</v>
      </c>
      <c r="BN134" s="164" t="s">
        <v>193</v>
      </c>
      <c r="BO134" s="164" t="s">
        <v>193</v>
      </c>
      <c r="BP134" s="164" t="s">
        <v>193</v>
      </c>
      <c r="BQ134" s="164" t="s">
        <v>193</v>
      </c>
      <c r="BR134" s="164" t="s">
        <v>193</v>
      </c>
      <c r="BS134" s="164" t="s">
        <v>193</v>
      </c>
      <c r="BT134" s="164" t="s">
        <v>193</v>
      </c>
      <c r="BU134" s="164" t="s">
        <v>193</v>
      </c>
      <c r="BV134" s="164" t="s">
        <v>193</v>
      </c>
      <c r="BW134" s="164" t="s">
        <v>193</v>
      </c>
      <c r="BX134" s="164" t="s">
        <v>193</v>
      </c>
      <c r="BY134" s="164" t="s">
        <v>193</v>
      </c>
      <c r="BZ134" s="164" t="s">
        <v>193</v>
      </c>
      <c r="CA134" s="164" t="s">
        <v>193</v>
      </c>
      <c r="CB134" s="164" t="s">
        <v>193</v>
      </c>
      <c r="CC134" s="164" t="s">
        <v>193</v>
      </c>
      <c r="CD134" s="164" t="s">
        <v>193</v>
      </c>
      <c r="CE134" s="164" t="s">
        <v>193</v>
      </c>
      <c r="CF134" s="164" t="s">
        <v>193</v>
      </c>
      <c r="CG134" s="164" t="s">
        <v>193</v>
      </c>
      <c r="CH134" s="164" t="s">
        <v>193</v>
      </c>
      <c r="CI134" s="164" t="s">
        <v>193</v>
      </c>
      <c r="CJ134" s="164" t="s">
        <v>193</v>
      </c>
      <c r="CK134" s="164" t="s">
        <v>193</v>
      </c>
      <c r="CL134" s="164" t="s">
        <v>193</v>
      </c>
      <c r="CM134" s="164" t="s">
        <v>193</v>
      </c>
      <c r="CN134" s="164" t="s">
        <v>193</v>
      </c>
      <c r="CO134" s="164" t="s">
        <v>193</v>
      </c>
      <c r="CP134" s="164" t="s">
        <v>193</v>
      </c>
      <c r="CQ134" s="164" t="s">
        <v>193</v>
      </c>
      <c r="CR134" s="164" t="s">
        <v>193</v>
      </c>
      <c r="CS134" s="164" t="s">
        <v>193</v>
      </c>
      <c r="CT134" s="164" t="s">
        <v>193</v>
      </c>
      <c r="CU134" s="164" t="s">
        <v>193</v>
      </c>
      <c r="CV134" s="164" t="s">
        <v>193</v>
      </c>
      <c r="CW134" s="164" t="s">
        <v>193</v>
      </c>
      <c r="CX134" s="164" t="s">
        <v>193</v>
      </c>
      <c r="CY134" s="164" t="s">
        <v>193</v>
      </c>
      <c r="CZ134" s="164" t="s">
        <v>193</v>
      </c>
      <c r="DA134" s="164" t="s">
        <v>193</v>
      </c>
      <c r="DB134" s="164" t="s">
        <v>193</v>
      </c>
      <c r="DC134" s="164" t="s">
        <v>193</v>
      </c>
      <c r="DD134" s="164" t="s">
        <v>193</v>
      </c>
      <c r="DE134" s="164" t="s">
        <v>193</v>
      </c>
      <c r="DF134" s="164" t="s">
        <v>193</v>
      </c>
      <c r="DG134" s="164" t="s">
        <v>193</v>
      </c>
      <c r="DH134" s="164" t="s">
        <v>193</v>
      </c>
      <c r="DI134" s="164" t="s">
        <v>193</v>
      </c>
      <c r="DJ134" s="164" t="s">
        <v>193</v>
      </c>
      <c r="DK134" s="164" t="s">
        <v>193</v>
      </c>
      <c r="DL134" s="164" t="s">
        <v>193</v>
      </c>
      <c r="DM134" s="164" t="s">
        <v>193</v>
      </c>
      <c r="DN134" s="164" t="s">
        <v>193</v>
      </c>
      <c r="DO134" s="164" t="s">
        <v>193</v>
      </c>
      <c r="DP134" s="164" t="s">
        <v>193</v>
      </c>
      <c r="DQ134" s="164" t="s">
        <v>193</v>
      </c>
      <c r="DR134" s="164" t="s">
        <v>193</v>
      </c>
      <c r="DS134" s="164" t="s">
        <v>193</v>
      </c>
      <c r="DT134" s="164" t="s">
        <v>193</v>
      </c>
      <c r="DU134" s="164" t="s">
        <v>193</v>
      </c>
      <c r="DV134" s="164" t="s">
        <v>193</v>
      </c>
      <c r="DW134" s="164" t="s">
        <v>193</v>
      </c>
      <c r="DX134" s="164" t="s">
        <v>193</v>
      </c>
      <c r="DY134" s="164" t="s">
        <v>193</v>
      </c>
      <c r="DZ134" s="164" t="s">
        <v>193</v>
      </c>
      <c r="EA134" s="164" t="s">
        <v>193</v>
      </c>
      <c r="EB134" s="164" t="s">
        <v>193</v>
      </c>
      <c r="EC134" s="164" t="s">
        <v>193</v>
      </c>
      <c r="ED134" s="164" t="s">
        <v>193</v>
      </c>
      <c r="EE134" s="164" t="s">
        <v>193</v>
      </c>
      <c r="EF134" s="164" t="s">
        <v>193</v>
      </c>
      <c r="EG134" s="164" t="s">
        <v>193</v>
      </c>
      <c r="EH134" s="164" t="s">
        <v>193</v>
      </c>
      <c r="EI134" s="164" t="s">
        <v>193</v>
      </c>
      <c r="EJ134" s="164" t="s">
        <v>193</v>
      </c>
      <c r="EK134" s="164" t="s">
        <v>193</v>
      </c>
      <c r="EL134" s="164" t="s">
        <v>193</v>
      </c>
      <c r="EM134" s="164" t="s">
        <v>193</v>
      </c>
      <c r="EN134" s="164" t="s">
        <v>193</v>
      </c>
      <c r="EO134" s="164" t="s">
        <v>193</v>
      </c>
      <c r="EP134" s="164" t="s">
        <v>193</v>
      </c>
      <c r="EQ134" s="164" t="s">
        <v>193</v>
      </c>
      <c r="ER134" s="164" t="s">
        <v>193</v>
      </c>
      <c r="ES134" s="164" t="s">
        <v>193</v>
      </c>
      <c r="ET134" s="164" t="s">
        <v>193</v>
      </c>
      <c r="EU134" s="164" t="s">
        <v>193</v>
      </c>
      <c r="EV134" s="164" t="s">
        <v>193</v>
      </c>
      <c r="EW134" s="164" t="s">
        <v>193</v>
      </c>
      <c r="EX134" s="164" t="s">
        <v>193</v>
      </c>
      <c r="EY134" s="164" t="s">
        <v>193</v>
      </c>
      <c r="EZ134" s="164" t="s">
        <v>193</v>
      </c>
      <c r="FA134" s="164" t="s">
        <v>193</v>
      </c>
      <c r="FB134" s="164" t="s">
        <v>193</v>
      </c>
      <c r="FC134" s="164" t="s">
        <v>193</v>
      </c>
      <c r="FD134" s="164" t="s">
        <v>193</v>
      </c>
      <c r="FE134" s="164" t="s">
        <v>193</v>
      </c>
      <c r="FF134" s="164" t="s">
        <v>193</v>
      </c>
      <c r="FG134" s="164" t="s">
        <v>193</v>
      </c>
      <c r="FH134" s="164" t="s">
        <v>193</v>
      </c>
      <c r="FI134" s="164" t="s">
        <v>193</v>
      </c>
      <c r="FJ134" s="164" t="s">
        <v>193</v>
      </c>
      <c r="FK134" s="164" t="s">
        <v>193</v>
      </c>
      <c r="FL134" s="164" t="s">
        <v>193</v>
      </c>
      <c r="FM134" s="164" t="s">
        <v>193</v>
      </c>
      <c r="FN134" s="164" t="s">
        <v>193</v>
      </c>
      <c r="FO134" s="164" t="s">
        <v>193</v>
      </c>
      <c r="FP134" s="164" t="s">
        <v>193</v>
      </c>
      <c r="FQ134" s="164" t="s">
        <v>193</v>
      </c>
      <c r="FR134" s="164" t="s">
        <v>193</v>
      </c>
      <c r="FS134" s="164" t="s">
        <v>193</v>
      </c>
      <c r="FT134" s="164" t="s">
        <v>193</v>
      </c>
      <c r="FU134" s="164" t="s">
        <v>193</v>
      </c>
      <c r="FV134" s="164" t="s">
        <v>193</v>
      </c>
      <c r="FW134" s="164" t="s">
        <v>193</v>
      </c>
      <c r="FX134" s="164" t="s">
        <v>193</v>
      </c>
      <c r="FY134" s="164" t="s">
        <v>193</v>
      </c>
      <c r="FZ134" s="164" t="s">
        <v>193</v>
      </c>
      <c r="GA134" s="164" t="s">
        <v>193</v>
      </c>
      <c r="GB134" s="164" t="s">
        <v>193</v>
      </c>
      <c r="GC134" s="164" t="s">
        <v>193</v>
      </c>
      <c r="GD134" s="164" t="s">
        <v>193</v>
      </c>
      <c r="GE134" s="164" t="s">
        <v>193</v>
      </c>
      <c r="GF134" s="164" t="s">
        <v>193</v>
      </c>
      <c r="GG134" s="164" t="s">
        <v>193</v>
      </c>
      <c r="GH134" s="164" t="s">
        <v>193</v>
      </c>
      <c r="GI134" s="164" t="s">
        <v>193</v>
      </c>
      <c r="GJ134" s="164" t="s">
        <v>193</v>
      </c>
      <c r="GK134" s="164" t="s">
        <v>193</v>
      </c>
      <c r="GL134" s="164" t="s">
        <v>193</v>
      </c>
      <c r="GM134" s="164" t="s">
        <v>193</v>
      </c>
      <c r="GN134" s="164" t="s">
        <v>193</v>
      </c>
      <c r="GO134" s="164" t="s">
        <v>193</v>
      </c>
      <c r="GP134" s="164" t="s">
        <v>193</v>
      </c>
      <c r="GQ134" s="164" t="s">
        <v>193</v>
      </c>
      <c r="GR134" s="164" t="s">
        <v>193</v>
      </c>
      <c r="GS134" s="164" t="s">
        <v>193</v>
      </c>
      <c r="GT134" s="164" t="s">
        <v>193</v>
      </c>
      <c r="GU134" s="164" t="s">
        <v>193</v>
      </c>
      <c r="GV134" s="164" t="s">
        <v>193</v>
      </c>
      <c r="GW134" s="164" t="s">
        <v>193</v>
      </c>
      <c r="GX134" s="164" t="s">
        <v>193</v>
      </c>
      <c r="GY134" s="164" t="s">
        <v>193</v>
      </c>
      <c r="GZ134" s="164" t="s">
        <v>193</v>
      </c>
      <c r="HA134" s="164" t="s">
        <v>193</v>
      </c>
      <c r="HB134" s="164" t="s">
        <v>193</v>
      </c>
      <c r="HC134" s="164" t="s">
        <v>193</v>
      </c>
      <c r="HD134" s="164" t="s">
        <v>193</v>
      </c>
      <c r="HE134" s="164" t="s">
        <v>193</v>
      </c>
      <c r="HF134" s="164" t="s">
        <v>193</v>
      </c>
      <c r="HG134" s="164" t="s">
        <v>193</v>
      </c>
      <c r="HH134" s="164" t="s">
        <v>193</v>
      </c>
      <c r="HI134" s="164" t="s">
        <v>193</v>
      </c>
      <c r="HJ134" s="164" t="s">
        <v>193</v>
      </c>
      <c r="HK134" s="164" t="s">
        <v>193</v>
      </c>
      <c r="HL134" s="164" t="s">
        <v>193</v>
      </c>
      <c r="HM134" s="164" t="s">
        <v>193</v>
      </c>
      <c r="HN134" s="164" t="s">
        <v>193</v>
      </c>
      <c r="HO134" s="164" t="s">
        <v>193</v>
      </c>
      <c r="HP134" s="164" t="s">
        <v>193</v>
      </c>
      <c r="HQ134" s="164" t="s">
        <v>193</v>
      </c>
      <c r="HR134" s="164" t="s">
        <v>193</v>
      </c>
      <c r="HS134" s="164" t="s">
        <v>193</v>
      </c>
      <c r="HT134" s="164" t="s">
        <v>193</v>
      </c>
      <c r="HU134" s="164" t="s">
        <v>193</v>
      </c>
      <c r="HV134" s="164" t="s">
        <v>193</v>
      </c>
      <c r="HW134" s="164" t="s">
        <v>193</v>
      </c>
      <c r="HX134" s="164" t="s">
        <v>193</v>
      </c>
      <c r="HY134" s="164" t="s">
        <v>193</v>
      </c>
      <c r="HZ134" s="164" t="s">
        <v>193</v>
      </c>
      <c r="IA134" s="164" t="s">
        <v>193</v>
      </c>
      <c r="IB134" s="164" t="s">
        <v>193</v>
      </c>
      <c r="IC134" s="164" t="s">
        <v>109</v>
      </c>
      <c r="ID134" s="164" t="s">
        <v>193</v>
      </c>
      <c r="IE134" s="164" t="s">
        <v>512</v>
      </c>
      <c r="IF134" s="164" t="s">
        <v>193</v>
      </c>
      <c r="IG134" s="164" t="s">
        <v>3284</v>
      </c>
      <c r="IH134" s="164" t="s">
        <v>193</v>
      </c>
      <c r="II134" s="164" t="s">
        <v>513</v>
      </c>
      <c r="IJ134" s="164" t="s">
        <v>3285</v>
      </c>
      <c r="IK134" s="164" t="s">
        <v>3285</v>
      </c>
      <c r="IL134" s="164" t="s">
        <v>807</v>
      </c>
      <c r="IM134" s="164" t="s">
        <v>193</v>
      </c>
      <c r="IN134" s="164" t="s">
        <v>3287</v>
      </c>
      <c r="IO134" s="164" t="s">
        <v>804</v>
      </c>
      <c r="IP134" s="164" t="s">
        <v>805</v>
      </c>
      <c r="IQ134" s="164" t="s">
        <v>806</v>
      </c>
      <c r="IR134" s="164" t="s">
        <v>193</v>
      </c>
      <c r="IS134" s="164" t="s">
        <v>193</v>
      </c>
      <c r="IT134" s="164" t="s">
        <v>193</v>
      </c>
      <c r="IU134" s="164" t="s">
        <v>193</v>
      </c>
      <c r="IV134" s="164" t="s">
        <v>193</v>
      </c>
      <c r="IW134" s="164">
        <v>35</v>
      </c>
      <c r="IX134" s="164">
        <v>7</v>
      </c>
      <c r="IY134" s="164" t="s">
        <v>193</v>
      </c>
      <c r="IZ134" s="164" t="s">
        <v>156</v>
      </c>
      <c r="JA134" s="164">
        <v>7</v>
      </c>
      <c r="JB134" s="164" t="s">
        <v>109</v>
      </c>
      <c r="JC134" s="164" t="s">
        <v>193</v>
      </c>
      <c r="JD134" s="164" t="s">
        <v>114</v>
      </c>
      <c r="JE134" s="164" t="s">
        <v>193</v>
      </c>
      <c r="JF134" s="164" t="s">
        <v>193</v>
      </c>
      <c r="JG134" s="164" t="s">
        <v>193</v>
      </c>
      <c r="JH134" s="164" t="s">
        <v>193</v>
      </c>
      <c r="JI134" s="164" t="s">
        <v>193</v>
      </c>
      <c r="JJ134" s="164" t="s">
        <v>193</v>
      </c>
      <c r="JK134" s="164" t="s">
        <v>193</v>
      </c>
      <c r="JL134" s="164" t="s">
        <v>193</v>
      </c>
      <c r="JM134" s="164" t="s">
        <v>193</v>
      </c>
      <c r="JN134" s="164" t="s">
        <v>193</v>
      </c>
      <c r="JO134" s="164" t="s">
        <v>193</v>
      </c>
      <c r="JP134" s="164" t="s">
        <v>193</v>
      </c>
      <c r="JQ134" s="164" t="s">
        <v>193</v>
      </c>
      <c r="JR134" s="166"/>
      <c r="JS134" s="166"/>
      <c r="JT134" s="166"/>
      <c r="JU134" s="166"/>
      <c r="JV134" s="166"/>
      <c r="JW134" s="164" t="s">
        <v>193</v>
      </c>
      <c r="JX134" s="164" t="s">
        <v>193</v>
      </c>
      <c r="JY134" s="164">
        <v>188368963</v>
      </c>
      <c r="JZ134" s="164" t="s">
        <v>4124</v>
      </c>
      <c r="KA134" s="164" t="s">
        <v>4125</v>
      </c>
      <c r="KB134" s="164" t="s">
        <v>193</v>
      </c>
      <c r="KC134" s="164" t="s">
        <v>705</v>
      </c>
      <c r="KD134" s="164" t="s">
        <v>706</v>
      </c>
      <c r="KE134" s="164" t="s">
        <v>621</v>
      </c>
      <c r="KF134" s="164" t="s">
        <v>193</v>
      </c>
      <c r="KG134" s="164">
        <v>134</v>
      </c>
    </row>
    <row r="135" spans="1:293" x14ac:dyDescent="0.25">
      <c r="A135" s="164" t="s">
        <v>4126</v>
      </c>
      <c r="B135" s="164" t="s">
        <v>4127</v>
      </c>
      <c r="C135" s="164" t="s">
        <v>4024</v>
      </c>
      <c r="D135" s="164" t="s">
        <v>193</v>
      </c>
      <c r="E135" s="166"/>
      <c r="F135" s="164" t="s">
        <v>193</v>
      </c>
      <c r="G135" s="164" t="s">
        <v>193</v>
      </c>
      <c r="H135" s="164" t="s">
        <v>4024</v>
      </c>
      <c r="I135" s="164" t="s">
        <v>161</v>
      </c>
      <c r="J135" s="164" t="s">
        <v>193</v>
      </c>
      <c r="K135" s="164" t="s">
        <v>162</v>
      </c>
      <c r="L135" s="164" t="s">
        <v>161</v>
      </c>
      <c r="M135" s="164" t="s">
        <v>161</v>
      </c>
      <c r="N135" s="164" t="s">
        <v>163</v>
      </c>
      <c r="O135" s="164" t="s">
        <v>193</v>
      </c>
      <c r="P135" s="164" t="s">
        <v>198</v>
      </c>
      <c r="Q135" s="164" t="s">
        <v>163</v>
      </c>
      <c r="R135" s="164" t="s">
        <v>163</v>
      </c>
      <c r="S135" s="164" t="s">
        <v>164</v>
      </c>
      <c r="T135" s="164" t="s">
        <v>165</v>
      </c>
      <c r="U135" s="164" t="s">
        <v>166</v>
      </c>
      <c r="V135" s="164" t="s">
        <v>165</v>
      </c>
      <c r="W135" s="164" t="s">
        <v>228</v>
      </c>
      <c r="X135" s="164" t="s">
        <v>229</v>
      </c>
      <c r="Y135" s="164" t="s">
        <v>228</v>
      </c>
      <c r="Z135" s="164" t="s">
        <v>165</v>
      </c>
      <c r="AA135" s="164" t="s">
        <v>193</v>
      </c>
      <c r="AB135" s="164" t="s">
        <v>570</v>
      </c>
      <c r="AC135" s="164" t="s">
        <v>165</v>
      </c>
      <c r="AD135" s="164" t="s">
        <v>165</v>
      </c>
      <c r="AE135" s="164" t="s">
        <v>167</v>
      </c>
      <c r="AF135" s="164" t="s">
        <v>193</v>
      </c>
      <c r="AG135" s="164" t="s">
        <v>165</v>
      </c>
      <c r="AH135" s="164" t="s">
        <v>167</v>
      </c>
      <c r="AI135" s="164" t="s">
        <v>167</v>
      </c>
      <c r="AJ135" s="164" t="s">
        <v>543</v>
      </c>
      <c r="AK135" s="164" t="s">
        <v>511</v>
      </c>
      <c r="AL135" s="164" t="s">
        <v>109</v>
      </c>
      <c r="AM135" s="164" t="s">
        <v>193</v>
      </c>
      <c r="AN135" s="164" t="s">
        <v>109</v>
      </c>
      <c r="AO135" s="164" t="s">
        <v>193</v>
      </c>
      <c r="AP135" s="164" t="s">
        <v>496</v>
      </c>
      <c r="AQ135" s="166"/>
      <c r="AR135" s="166"/>
      <c r="AS135" s="164" t="s">
        <v>193</v>
      </c>
      <c r="AT135" s="164" t="s">
        <v>193</v>
      </c>
      <c r="AU135" s="164" t="s">
        <v>193</v>
      </c>
      <c r="AV135" s="164" t="s">
        <v>193</v>
      </c>
      <c r="AW135" s="164" t="s">
        <v>193</v>
      </c>
      <c r="AX135" s="164" t="s">
        <v>193</v>
      </c>
      <c r="AY135" s="164" t="s">
        <v>193</v>
      </c>
      <c r="AZ135" s="164" t="s">
        <v>193</v>
      </c>
      <c r="BA135" s="164" t="s">
        <v>193</v>
      </c>
      <c r="BB135" s="164" t="s">
        <v>193</v>
      </c>
      <c r="BC135" s="164" t="s">
        <v>193</v>
      </c>
      <c r="BD135" s="164" t="s">
        <v>193</v>
      </c>
      <c r="BE135" s="164" t="s">
        <v>193</v>
      </c>
      <c r="BF135" s="164" t="s">
        <v>193</v>
      </c>
      <c r="BG135" s="164" t="s">
        <v>193</v>
      </c>
      <c r="BH135" s="164" t="s">
        <v>193</v>
      </c>
      <c r="BI135" s="164" t="s">
        <v>193</v>
      </c>
      <c r="BJ135" s="164" t="s">
        <v>193</v>
      </c>
      <c r="BK135" s="164" t="s">
        <v>193</v>
      </c>
      <c r="BL135" s="164" t="s">
        <v>193</v>
      </c>
      <c r="BM135" s="164" t="s">
        <v>193</v>
      </c>
      <c r="BN135" s="164" t="s">
        <v>193</v>
      </c>
      <c r="BO135" s="164" t="s">
        <v>193</v>
      </c>
      <c r="BP135" s="164" t="s">
        <v>193</v>
      </c>
      <c r="BQ135" s="164" t="s">
        <v>193</v>
      </c>
      <c r="BR135" s="164" t="s">
        <v>193</v>
      </c>
      <c r="BS135" s="164" t="s">
        <v>193</v>
      </c>
      <c r="BT135" s="164" t="s">
        <v>193</v>
      </c>
      <c r="BU135" s="164" t="s">
        <v>193</v>
      </c>
      <c r="BV135" s="164" t="s">
        <v>193</v>
      </c>
      <c r="BW135" s="164" t="s">
        <v>193</v>
      </c>
      <c r="BX135" s="164" t="s">
        <v>193</v>
      </c>
      <c r="BY135" s="164" t="s">
        <v>193</v>
      </c>
      <c r="BZ135" s="164" t="s">
        <v>193</v>
      </c>
      <c r="CA135" s="164" t="s">
        <v>193</v>
      </c>
      <c r="CB135" s="164" t="s">
        <v>193</v>
      </c>
      <c r="CC135" s="164" t="s">
        <v>193</v>
      </c>
      <c r="CD135" s="164" t="s">
        <v>193</v>
      </c>
      <c r="CE135" s="164" t="s">
        <v>193</v>
      </c>
      <c r="CF135" s="164" t="s">
        <v>193</v>
      </c>
      <c r="CG135" s="164" t="s">
        <v>193</v>
      </c>
      <c r="CH135" s="164" t="s">
        <v>193</v>
      </c>
      <c r="CI135" s="164" t="s">
        <v>193</v>
      </c>
      <c r="CJ135" s="164" t="s">
        <v>193</v>
      </c>
      <c r="CK135" s="164" t="s">
        <v>193</v>
      </c>
      <c r="CL135" s="164" t="s">
        <v>193</v>
      </c>
      <c r="CM135" s="164" t="s">
        <v>193</v>
      </c>
      <c r="CN135" s="164" t="s">
        <v>193</v>
      </c>
      <c r="CO135" s="164" t="s">
        <v>193</v>
      </c>
      <c r="CP135" s="164" t="s">
        <v>193</v>
      </c>
      <c r="CQ135" s="164" t="s">
        <v>193</v>
      </c>
      <c r="CR135" s="164" t="s">
        <v>193</v>
      </c>
      <c r="CS135" s="164" t="s">
        <v>193</v>
      </c>
      <c r="CT135" s="164" t="s">
        <v>193</v>
      </c>
      <c r="CU135" s="164" t="s">
        <v>193</v>
      </c>
      <c r="CV135" s="164" t="s">
        <v>193</v>
      </c>
      <c r="CW135" s="164" t="s">
        <v>193</v>
      </c>
      <c r="CX135" s="164" t="s">
        <v>193</v>
      </c>
      <c r="CY135" s="164" t="s">
        <v>193</v>
      </c>
      <c r="CZ135" s="164" t="s">
        <v>193</v>
      </c>
      <c r="DA135" s="164" t="s">
        <v>193</v>
      </c>
      <c r="DB135" s="164" t="s">
        <v>193</v>
      </c>
      <c r="DC135" s="164" t="s">
        <v>193</v>
      </c>
      <c r="DD135" s="164" t="s">
        <v>193</v>
      </c>
      <c r="DE135" s="164" t="s">
        <v>193</v>
      </c>
      <c r="DF135" s="164" t="s">
        <v>193</v>
      </c>
      <c r="DG135" s="164" t="s">
        <v>193</v>
      </c>
      <c r="DH135" s="164" t="s">
        <v>193</v>
      </c>
      <c r="DI135" s="164" t="s">
        <v>193</v>
      </c>
      <c r="DJ135" s="164" t="s">
        <v>193</v>
      </c>
      <c r="DK135" s="164" t="s">
        <v>193</v>
      </c>
      <c r="DL135" s="164" t="s">
        <v>193</v>
      </c>
      <c r="DM135" s="164" t="s">
        <v>193</v>
      </c>
      <c r="DN135" s="164" t="s">
        <v>193</v>
      </c>
      <c r="DO135" s="164" t="s">
        <v>193</v>
      </c>
      <c r="DP135" s="164" t="s">
        <v>193</v>
      </c>
      <c r="DQ135" s="164" t="s">
        <v>193</v>
      </c>
      <c r="DR135" s="164" t="s">
        <v>193</v>
      </c>
      <c r="DS135" s="164" t="s">
        <v>193</v>
      </c>
      <c r="DT135" s="164" t="s">
        <v>193</v>
      </c>
      <c r="DU135" s="164" t="s">
        <v>193</v>
      </c>
      <c r="DV135" s="164" t="s">
        <v>193</v>
      </c>
      <c r="DW135" s="164" t="s">
        <v>193</v>
      </c>
      <c r="DX135" s="164" t="s">
        <v>193</v>
      </c>
      <c r="DY135" s="164" t="s">
        <v>193</v>
      </c>
      <c r="DZ135" s="164" t="s">
        <v>193</v>
      </c>
      <c r="EA135" s="164" t="s">
        <v>193</v>
      </c>
      <c r="EB135" s="164" t="s">
        <v>193</v>
      </c>
      <c r="EC135" s="164" t="s">
        <v>193</v>
      </c>
      <c r="ED135" s="164" t="s">
        <v>193</v>
      </c>
      <c r="EE135" s="164" t="s">
        <v>193</v>
      </c>
      <c r="EF135" s="164" t="s">
        <v>193</v>
      </c>
      <c r="EG135" s="164" t="s">
        <v>193</v>
      </c>
      <c r="EH135" s="164" t="s">
        <v>193</v>
      </c>
      <c r="EI135" s="164" t="s">
        <v>193</v>
      </c>
      <c r="EJ135" s="164" t="s">
        <v>193</v>
      </c>
      <c r="EK135" s="164" t="s">
        <v>193</v>
      </c>
      <c r="EL135" s="164" t="s">
        <v>193</v>
      </c>
      <c r="EM135" s="164" t="s">
        <v>193</v>
      </c>
      <c r="EN135" s="164" t="s">
        <v>193</v>
      </c>
      <c r="EO135" s="164" t="s">
        <v>193</v>
      </c>
      <c r="EP135" s="164" t="s">
        <v>193</v>
      </c>
      <c r="EQ135" s="164" t="s">
        <v>193</v>
      </c>
      <c r="ER135" s="164" t="s">
        <v>193</v>
      </c>
      <c r="ES135" s="164" t="s">
        <v>193</v>
      </c>
      <c r="ET135" s="164" t="s">
        <v>193</v>
      </c>
      <c r="EU135" s="164" t="s">
        <v>193</v>
      </c>
      <c r="EV135" s="164" t="s">
        <v>193</v>
      </c>
      <c r="EW135" s="164" t="s">
        <v>193</v>
      </c>
      <c r="EX135" s="164" t="s">
        <v>193</v>
      </c>
      <c r="EY135" s="164" t="s">
        <v>193</v>
      </c>
      <c r="EZ135" s="164" t="s">
        <v>193</v>
      </c>
      <c r="FA135" s="164" t="s">
        <v>193</v>
      </c>
      <c r="FB135" s="164" t="s">
        <v>193</v>
      </c>
      <c r="FC135" s="164" t="s">
        <v>193</v>
      </c>
      <c r="FD135" s="164" t="s">
        <v>193</v>
      </c>
      <c r="FE135" s="164" t="s">
        <v>193</v>
      </c>
      <c r="FF135" s="164" t="s">
        <v>193</v>
      </c>
      <c r="FG135" s="164" t="s">
        <v>193</v>
      </c>
      <c r="FH135" s="164" t="s">
        <v>193</v>
      </c>
      <c r="FI135" s="164" t="s">
        <v>193</v>
      </c>
      <c r="FJ135" s="164" t="s">
        <v>193</v>
      </c>
      <c r="FK135" s="164" t="s">
        <v>193</v>
      </c>
      <c r="FL135" s="164" t="s">
        <v>193</v>
      </c>
      <c r="FM135" s="164" t="s">
        <v>193</v>
      </c>
      <c r="FN135" s="164" t="s">
        <v>193</v>
      </c>
      <c r="FO135" s="164" t="s">
        <v>193</v>
      </c>
      <c r="FP135" s="164" t="s">
        <v>193</v>
      </c>
      <c r="FQ135" s="164" t="s">
        <v>193</v>
      </c>
      <c r="FR135" s="164" t="s">
        <v>193</v>
      </c>
      <c r="FS135" s="164" t="s">
        <v>193</v>
      </c>
      <c r="FT135" s="164" t="s">
        <v>193</v>
      </c>
      <c r="FU135" s="164" t="s">
        <v>193</v>
      </c>
      <c r="FV135" s="164" t="s">
        <v>193</v>
      </c>
      <c r="FW135" s="164" t="s">
        <v>193</v>
      </c>
      <c r="FX135" s="164" t="s">
        <v>193</v>
      </c>
      <c r="FY135" s="164" t="s">
        <v>193</v>
      </c>
      <c r="FZ135" s="164" t="s">
        <v>193</v>
      </c>
      <c r="GA135" s="164" t="s">
        <v>193</v>
      </c>
      <c r="GB135" s="164" t="s">
        <v>193</v>
      </c>
      <c r="GC135" s="164" t="s">
        <v>193</v>
      </c>
      <c r="GD135" s="164" t="s">
        <v>193</v>
      </c>
      <c r="GE135" s="164" t="s">
        <v>193</v>
      </c>
      <c r="GF135" s="164" t="s">
        <v>193</v>
      </c>
      <c r="GG135" s="164" t="s">
        <v>193</v>
      </c>
      <c r="GH135" s="164" t="s">
        <v>193</v>
      </c>
      <c r="GI135" s="164" t="s">
        <v>193</v>
      </c>
      <c r="GJ135" s="164" t="s">
        <v>193</v>
      </c>
      <c r="GK135" s="164" t="s">
        <v>193</v>
      </c>
      <c r="GL135" s="164" t="s">
        <v>193</v>
      </c>
      <c r="GM135" s="164" t="s">
        <v>193</v>
      </c>
      <c r="GN135" s="164" t="s">
        <v>193</v>
      </c>
      <c r="GO135" s="164" t="s">
        <v>193</v>
      </c>
      <c r="GP135" s="164" t="s">
        <v>193</v>
      </c>
      <c r="GQ135" s="164" t="s">
        <v>193</v>
      </c>
      <c r="GR135" s="164" t="s">
        <v>193</v>
      </c>
      <c r="GS135" s="164" t="s">
        <v>193</v>
      </c>
      <c r="GT135" s="164" t="s">
        <v>193</v>
      </c>
      <c r="GU135" s="164" t="s">
        <v>193</v>
      </c>
      <c r="GV135" s="164" t="s">
        <v>193</v>
      </c>
      <c r="GW135" s="164" t="s">
        <v>193</v>
      </c>
      <c r="GX135" s="164" t="s">
        <v>193</v>
      </c>
      <c r="GY135" s="164" t="s">
        <v>193</v>
      </c>
      <c r="GZ135" s="164" t="s">
        <v>193</v>
      </c>
      <c r="HA135" s="164" t="s">
        <v>193</v>
      </c>
      <c r="HB135" s="164" t="s">
        <v>193</v>
      </c>
      <c r="HC135" s="164" t="s">
        <v>193</v>
      </c>
      <c r="HD135" s="164" t="s">
        <v>193</v>
      </c>
      <c r="HE135" s="164" t="s">
        <v>193</v>
      </c>
      <c r="HF135" s="164" t="s">
        <v>193</v>
      </c>
      <c r="HG135" s="164" t="s">
        <v>193</v>
      </c>
      <c r="HH135" s="164" t="s">
        <v>193</v>
      </c>
      <c r="HI135" s="164" t="s">
        <v>193</v>
      </c>
      <c r="HJ135" s="164" t="s">
        <v>193</v>
      </c>
      <c r="HK135" s="164" t="s">
        <v>193</v>
      </c>
      <c r="HL135" s="164" t="s">
        <v>193</v>
      </c>
      <c r="HM135" s="164" t="s">
        <v>193</v>
      </c>
      <c r="HN135" s="164" t="s">
        <v>193</v>
      </c>
      <c r="HO135" s="164" t="s">
        <v>193</v>
      </c>
      <c r="HP135" s="164" t="s">
        <v>193</v>
      </c>
      <c r="HQ135" s="164" t="s">
        <v>193</v>
      </c>
      <c r="HR135" s="164" t="s">
        <v>193</v>
      </c>
      <c r="HS135" s="164" t="s">
        <v>193</v>
      </c>
      <c r="HT135" s="164" t="s">
        <v>193</v>
      </c>
      <c r="HU135" s="164" t="s">
        <v>193</v>
      </c>
      <c r="HV135" s="164" t="s">
        <v>193</v>
      </c>
      <c r="HW135" s="164" t="s">
        <v>193</v>
      </c>
      <c r="HX135" s="164" t="s">
        <v>193</v>
      </c>
      <c r="HY135" s="164" t="s">
        <v>193</v>
      </c>
      <c r="HZ135" s="164" t="s">
        <v>193</v>
      </c>
      <c r="IA135" s="164" t="s">
        <v>193</v>
      </c>
      <c r="IB135" s="164" t="s">
        <v>193</v>
      </c>
      <c r="IC135" s="164" t="s">
        <v>109</v>
      </c>
      <c r="ID135" s="164" t="s">
        <v>193</v>
      </c>
      <c r="IE135" s="164" t="s">
        <v>512</v>
      </c>
      <c r="IF135" s="164" t="s">
        <v>193</v>
      </c>
      <c r="IG135" s="164" t="s">
        <v>3284</v>
      </c>
      <c r="IH135" s="164" t="s">
        <v>193</v>
      </c>
      <c r="II135" s="164" t="s">
        <v>513</v>
      </c>
      <c r="IJ135" s="164" t="s">
        <v>3285</v>
      </c>
      <c r="IK135" s="164" t="s">
        <v>3285</v>
      </c>
      <c r="IL135" s="164" t="s">
        <v>807</v>
      </c>
      <c r="IM135" s="164" t="s">
        <v>193</v>
      </c>
      <c r="IN135" s="164" t="s">
        <v>3287</v>
      </c>
      <c r="IO135" s="164" t="s">
        <v>804</v>
      </c>
      <c r="IP135" s="164" t="s">
        <v>805</v>
      </c>
      <c r="IQ135" s="164" t="s">
        <v>806</v>
      </c>
      <c r="IR135" s="164" t="s">
        <v>193</v>
      </c>
      <c r="IS135" s="164" t="s">
        <v>193</v>
      </c>
      <c r="IT135" s="164" t="s">
        <v>193</v>
      </c>
      <c r="IU135" s="164" t="s">
        <v>193</v>
      </c>
      <c r="IV135" s="164" t="s">
        <v>193</v>
      </c>
      <c r="IW135" s="164">
        <v>35</v>
      </c>
      <c r="IX135" s="164">
        <v>7</v>
      </c>
      <c r="IY135" s="164" t="s">
        <v>193</v>
      </c>
      <c r="IZ135" s="164" t="s">
        <v>156</v>
      </c>
      <c r="JA135" s="164">
        <v>7</v>
      </c>
      <c r="JB135" s="164" t="s">
        <v>109</v>
      </c>
      <c r="JC135" s="164" t="s">
        <v>193</v>
      </c>
      <c r="JD135" s="164" t="s">
        <v>114</v>
      </c>
      <c r="JE135" s="164" t="s">
        <v>193</v>
      </c>
      <c r="JF135" s="164" t="s">
        <v>193</v>
      </c>
      <c r="JG135" s="164" t="s">
        <v>193</v>
      </c>
      <c r="JH135" s="164" t="s">
        <v>193</v>
      </c>
      <c r="JI135" s="164" t="s">
        <v>193</v>
      </c>
      <c r="JJ135" s="164" t="s">
        <v>193</v>
      </c>
      <c r="JK135" s="164" t="s">
        <v>193</v>
      </c>
      <c r="JL135" s="164" t="s">
        <v>193</v>
      </c>
      <c r="JM135" s="164" t="s">
        <v>193</v>
      </c>
      <c r="JN135" s="164" t="s">
        <v>193</v>
      </c>
      <c r="JO135" s="164" t="s">
        <v>193</v>
      </c>
      <c r="JP135" s="164" t="s">
        <v>193</v>
      </c>
      <c r="JQ135" s="164" t="s">
        <v>193</v>
      </c>
      <c r="JR135" s="166"/>
      <c r="JS135" s="166"/>
      <c r="JT135" s="166"/>
      <c r="JU135" s="166"/>
      <c r="JV135" s="166"/>
      <c r="JW135" s="164" t="s">
        <v>193</v>
      </c>
      <c r="JX135" s="164" t="s">
        <v>193</v>
      </c>
      <c r="JY135" s="164">
        <v>188368967</v>
      </c>
      <c r="JZ135" s="164" t="s">
        <v>4128</v>
      </c>
      <c r="KA135" s="164" t="s">
        <v>4129</v>
      </c>
      <c r="KB135" s="164" t="s">
        <v>193</v>
      </c>
      <c r="KC135" s="164" t="s">
        <v>705</v>
      </c>
      <c r="KD135" s="164" t="s">
        <v>706</v>
      </c>
      <c r="KE135" s="164" t="s">
        <v>621</v>
      </c>
      <c r="KF135" s="164" t="s">
        <v>193</v>
      </c>
      <c r="KG135" s="164">
        <v>135</v>
      </c>
    </row>
    <row r="136" spans="1:293" x14ac:dyDescent="0.25">
      <c r="A136" s="164" t="s">
        <v>4130</v>
      </c>
      <c r="B136" s="164" t="s">
        <v>4131</v>
      </c>
      <c r="C136" s="164" t="s">
        <v>3503</v>
      </c>
      <c r="D136" s="164" t="s">
        <v>193</v>
      </c>
      <c r="E136" s="166"/>
      <c r="F136" s="164" t="s">
        <v>193</v>
      </c>
      <c r="G136" s="164" t="s">
        <v>193</v>
      </c>
      <c r="H136" s="164" t="s">
        <v>3503</v>
      </c>
      <c r="I136" s="164" t="s">
        <v>161</v>
      </c>
      <c r="J136" s="164" t="s">
        <v>193</v>
      </c>
      <c r="K136" s="164" t="s">
        <v>162</v>
      </c>
      <c r="L136" s="164" t="s">
        <v>161</v>
      </c>
      <c r="M136" s="164" t="s">
        <v>161</v>
      </c>
      <c r="N136" s="164" t="s">
        <v>197</v>
      </c>
      <c r="O136" s="164" t="s">
        <v>193</v>
      </c>
      <c r="P136" s="164" t="s">
        <v>196</v>
      </c>
      <c r="Q136" s="164" t="s">
        <v>197</v>
      </c>
      <c r="R136" s="164" t="s">
        <v>197</v>
      </c>
      <c r="S136" s="164" t="s">
        <v>164</v>
      </c>
      <c r="T136" s="164" t="s">
        <v>168</v>
      </c>
      <c r="U136" s="164" t="s">
        <v>207</v>
      </c>
      <c r="V136" s="164" t="s">
        <v>168</v>
      </c>
      <c r="W136" s="164" t="s">
        <v>132</v>
      </c>
      <c r="X136" s="164" t="s">
        <v>205</v>
      </c>
      <c r="Y136" s="164" t="s">
        <v>132</v>
      </c>
      <c r="Z136" s="164" t="s">
        <v>3283</v>
      </c>
      <c r="AA136" s="164" t="s">
        <v>193</v>
      </c>
      <c r="AB136" s="164" t="s">
        <v>722</v>
      </c>
      <c r="AC136" s="164" t="s">
        <v>3283</v>
      </c>
      <c r="AD136" s="164" t="s">
        <v>3283</v>
      </c>
      <c r="AE136" s="164" t="s">
        <v>520</v>
      </c>
      <c r="AF136" s="164" t="s">
        <v>193</v>
      </c>
      <c r="AG136" s="164" t="s">
        <v>206</v>
      </c>
      <c r="AH136" s="164" t="s">
        <v>520</v>
      </c>
      <c r="AI136" s="164" t="s">
        <v>520</v>
      </c>
      <c r="AJ136" s="164" t="s">
        <v>543</v>
      </c>
      <c r="AK136" s="164" t="s">
        <v>495</v>
      </c>
      <c r="AL136" s="164" t="s">
        <v>109</v>
      </c>
      <c r="AM136" s="164" t="s">
        <v>193</v>
      </c>
      <c r="AN136" s="164" t="s">
        <v>109</v>
      </c>
      <c r="AO136" s="164" t="s">
        <v>193</v>
      </c>
      <c r="AP136" s="164" t="s">
        <v>496</v>
      </c>
      <c r="AQ136" s="166"/>
      <c r="AR136" s="166"/>
      <c r="AS136" s="164" t="s">
        <v>502</v>
      </c>
      <c r="AT136" s="164" t="s">
        <v>193</v>
      </c>
      <c r="AU136" s="164" t="s">
        <v>111</v>
      </c>
      <c r="AV136" s="164">
        <v>1</v>
      </c>
      <c r="AW136" s="164">
        <v>0</v>
      </c>
      <c r="AX136" s="164">
        <v>0</v>
      </c>
      <c r="AY136" s="164" t="s">
        <v>110</v>
      </c>
      <c r="AZ136" s="164" t="s">
        <v>503</v>
      </c>
      <c r="BA136" s="164" t="s">
        <v>112</v>
      </c>
      <c r="BB136" s="164">
        <v>1</v>
      </c>
      <c r="BC136" s="164">
        <v>0</v>
      </c>
      <c r="BD136" s="164">
        <v>0</v>
      </c>
      <c r="BE136" s="164">
        <v>0</v>
      </c>
      <c r="BF136" s="164">
        <v>0</v>
      </c>
      <c r="BG136" s="164">
        <v>0</v>
      </c>
      <c r="BH136" s="164">
        <v>0</v>
      </c>
      <c r="BI136" s="164">
        <v>0</v>
      </c>
      <c r="BJ136" s="164">
        <v>0</v>
      </c>
      <c r="BK136" s="164">
        <v>0</v>
      </c>
      <c r="BL136" s="164" t="s">
        <v>193</v>
      </c>
      <c r="BM136" s="164" t="s">
        <v>113</v>
      </c>
      <c r="BN136" s="164" t="s">
        <v>507</v>
      </c>
      <c r="BO136" s="164" t="s">
        <v>505</v>
      </c>
      <c r="BP136" s="164">
        <v>1</v>
      </c>
      <c r="BQ136" s="164">
        <v>1</v>
      </c>
      <c r="BR136" s="164">
        <v>1</v>
      </c>
      <c r="BS136" s="164">
        <v>1</v>
      </c>
      <c r="BT136" s="164">
        <v>1</v>
      </c>
      <c r="BU136" s="164">
        <v>1</v>
      </c>
      <c r="BV136" s="164">
        <v>1</v>
      </c>
      <c r="BW136" s="164">
        <v>0</v>
      </c>
      <c r="BX136" s="164" t="s">
        <v>504</v>
      </c>
      <c r="BY136" s="164">
        <v>300</v>
      </c>
      <c r="BZ136" s="164">
        <v>150</v>
      </c>
      <c r="CA136" s="164" t="s">
        <v>109</v>
      </c>
      <c r="CB136" s="164">
        <v>300</v>
      </c>
      <c r="CC136" s="164">
        <v>115.384615384615</v>
      </c>
      <c r="CD136" s="164" t="s">
        <v>109</v>
      </c>
      <c r="CE136" s="164">
        <v>240</v>
      </c>
      <c r="CF136" s="164">
        <v>104.347826086956</v>
      </c>
      <c r="CG136" s="164" t="s">
        <v>109</v>
      </c>
      <c r="CH136" s="164">
        <v>270</v>
      </c>
      <c r="CI136" s="164">
        <v>93.103448275861993</v>
      </c>
      <c r="CJ136" s="164" t="s">
        <v>114</v>
      </c>
      <c r="CK136" s="164">
        <v>600</v>
      </c>
      <c r="CL136" s="164">
        <v>250</v>
      </c>
      <c r="CM136" s="164" t="s">
        <v>109</v>
      </c>
      <c r="CN136" s="164">
        <v>900</v>
      </c>
      <c r="CO136" s="164">
        <v>375</v>
      </c>
      <c r="CP136" s="164" t="s">
        <v>114</v>
      </c>
      <c r="CQ136" s="164" t="s">
        <v>622</v>
      </c>
      <c r="CR136" s="164" t="s">
        <v>109</v>
      </c>
      <c r="CS136" s="164">
        <v>800</v>
      </c>
      <c r="CT136" s="164" t="s">
        <v>193</v>
      </c>
      <c r="CU136" s="164" t="s">
        <v>193</v>
      </c>
      <c r="CV136" s="164" t="s">
        <v>193</v>
      </c>
      <c r="CW136" s="164" t="s">
        <v>193</v>
      </c>
      <c r="CX136" s="164" t="s">
        <v>193</v>
      </c>
      <c r="CY136" s="164" t="s">
        <v>193</v>
      </c>
      <c r="CZ136" s="164" t="s">
        <v>156</v>
      </c>
      <c r="DA136" s="164">
        <v>800</v>
      </c>
      <c r="DB136" s="164" t="s">
        <v>109</v>
      </c>
      <c r="DC136" s="164" t="s">
        <v>114</v>
      </c>
      <c r="DD136" s="164" t="s">
        <v>193</v>
      </c>
      <c r="DE136" s="164" t="s">
        <v>193</v>
      </c>
      <c r="DF136" s="164" t="s">
        <v>193</v>
      </c>
      <c r="DG136" s="164" t="s">
        <v>193</v>
      </c>
      <c r="DH136" s="164" t="s">
        <v>193</v>
      </c>
      <c r="DI136" s="164" t="s">
        <v>193</v>
      </c>
      <c r="DJ136" s="164" t="s">
        <v>193</v>
      </c>
      <c r="DK136" s="164" t="s">
        <v>193</v>
      </c>
      <c r="DL136" s="164" t="s">
        <v>193</v>
      </c>
      <c r="DM136" s="164" t="s">
        <v>193</v>
      </c>
      <c r="DN136" s="164" t="s">
        <v>193</v>
      </c>
      <c r="DO136" s="164" t="s">
        <v>193</v>
      </c>
      <c r="DP136" s="164" t="s">
        <v>193</v>
      </c>
      <c r="DQ136" s="164" t="s">
        <v>193</v>
      </c>
      <c r="DR136" s="164" t="s">
        <v>193</v>
      </c>
      <c r="DS136" s="164" t="s">
        <v>193</v>
      </c>
      <c r="DT136" s="164" t="s">
        <v>193</v>
      </c>
      <c r="DU136" s="164" t="s">
        <v>193</v>
      </c>
      <c r="DV136" s="164" t="s">
        <v>193</v>
      </c>
      <c r="DW136" s="164" t="s">
        <v>193</v>
      </c>
      <c r="DX136" s="164" t="s">
        <v>193</v>
      </c>
      <c r="DY136" s="164" t="s">
        <v>193</v>
      </c>
      <c r="DZ136" s="164" t="s">
        <v>193</v>
      </c>
      <c r="EA136" s="164" t="s">
        <v>193</v>
      </c>
      <c r="EB136" s="164" t="s">
        <v>193</v>
      </c>
      <c r="EC136" s="164" t="s">
        <v>109</v>
      </c>
      <c r="ED136" s="164" t="s">
        <v>114</v>
      </c>
      <c r="EE136" s="164" t="s">
        <v>109</v>
      </c>
      <c r="EF136" s="164" t="s">
        <v>164</v>
      </c>
      <c r="EG136" s="164" t="s">
        <v>797</v>
      </c>
      <c r="EH136" s="164" t="s">
        <v>168</v>
      </c>
      <c r="EI136" s="164" t="s">
        <v>797</v>
      </c>
      <c r="EJ136" s="164" t="s">
        <v>193</v>
      </c>
      <c r="EK136" s="164" t="s">
        <v>193</v>
      </c>
      <c r="EL136" s="164" t="s">
        <v>193</v>
      </c>
      <c r="EM136" s="164" t="s">
        <v>193</v>
      </c>
      <c r="EN136" s="164" t="s">
        <v>193</v>
      </c>
      <c r="EO136" s="164" t="s">
        <v>193</v>
      </c>
      <c r="EP136" s="164" t="s">
        <v>193</v>
      </c>
      <c r="EQ136" s="164" t="s">
        <v>193</v>
      </c>
      <c r="ER136" s="164" t="s">
        <v>193</v>
      </c>
      <c r="ES136" s="164" t="s">
        <v>193</v>
      </c>
      <c r="ET136" s="164" t="s">
        <v>193</v>
      </c>
      <c r="EU136" s="164" t="s">
        <v>193</v>
      </c>
      <c r="EV136" s="164" t="s">
        <v>193</v>
      </c>
      <c r="EW136" s="164" t="s">
        <v>193</v>
      </c>
      <c r="EX136" s="164" t="s">
        <v>193</v>
      </c>
      <c r="EY136" s="164" t="s">
        <v>193</v>
      </c>
      <c r="EZ136" s="164" t="s">
        <v>193</v>
      </c>
      <c r="FA136" s="164" t="s">
        <v>193</v>
      </c>
      <c r="FB136" s="164" t="s">
        <v>193</v>
      </c>
      <c r="FC136" s="164" t="s">
        <v>193</v>
      </c>
      <c r="FD136" s="164" t="s">
        <v>193</v>
      </c>
      <c r="FE136" s="164" t="s">
        <v>193</v>
      </c>
      <c r="FF136" s="164" t="s">
        <v>193</v>
      </c>
      <c r="FG136" s="164" t="s">
        <v>193</v>
      </c>
      <c r="FH136" s="164" t="s">
        <v>193</v>
      </c>
      <c r="FI136" s="164" t="s">
        <v>193</v>
      </c>
      <c r="FJ136" s="164" t="s">
        <v>193</v>
      </c>
      <c r="FK136" s="164" t="s">
        <v>193</v>
      </c>
      <c r="FL136" s="164" t="s">
        <v>193</v>
      </c>
      <c r="FM136" s="164" t="s">
        <v>193</v>
      </c>
      <c r="FN136" s="164" t="s">
        <v>193</v>
      </c>
      <c r="FO136" s="164" t="s">
        <v>193</v>
      </c>
      <c r="FP136" s="164" t="s">
        <v>193</v>
      </c>
      <c r="FQ136" s="164" t="s">
        <v>193</v>
      </c>
      <c r="FR136" s="164" t="s">
        <v>193</v>
      </c>
      <c r="FS136" s="164" t="s">
        <v>193</v>
      </c>
      <c r="FT136" s="164" t="s">
        <v>193</v>
      </c>
      <c r="FU136" s="164" t="s">
        <v>193</v>
      </c>
      <c r="FV136" s="164" t="s">
        <v>193</v>
      </c>
      <c r="FW136" s="164" t="s">
        <v>193</v>
      </c>
      <c r="FX136" s="164" t="s">
        <v>193</v>
      </c>
      <c r="FY136" s="164" t="s">
        <v>193</v>
      </c>
      <c r="FZ136" s="164" t="s">
        <v>193</v>
      </c>
      <c r="GA136" s="164" t="s">
        <v>193</v>
      </c>
      <c r="GB136" s="164" t="s">
        <v>193</v>
      </c>
      <c r="GC136" s="164" t="s">
        <v>193</v>
      </c>
      <c r="GD136" s="164" t="s">
        <v>193</v>
      </c>
      <c r="GE136" s="164" t="s">
        <v>193</v>
      </c>
      <c r="GF136" s="164" t="s">
        <v>193</v>
      </c>
      <c r="GG136" s="164" t="s">
        <v>193</v>
      </c>
      <c r="GH136" s="164" t="s">
        <v>193</v>
      </c>
      <c r="GI136" s="164" t="s">
        <v>193</v>
      </c>
      <c r="GJ136" s="164" t="s">
        <v>193</v>
      </c>
      <c r="GK136" s="164" t="s">
        <v>193</v>
      </c>
      <c r="GL136" s="164" t="s">
        <v>193</v>
      </c>
      <c r="GM136" s="164" t="s">
        <v>193</v>
      </c>
      <c r="GN136" s="164" t="s">
        <v>193</v>
      </c>
      <c r="GO136" s="164" t="s">
        <v>193</v>
      </c>
      <c r="GP136" s="164" t="s">
        <v>193</v>
      </c>
      <c r="GQ136" s="164" t="s">
        <v>193</v>
      </c>
      <c r="GR136" s="164" t="s">
        <v>193</v>
      </c>
      <c r="GS136" s="164" t="s">
        <v>193</v>
      </c>
      <c r="GT136" s="164" t="s">
        <v>193</v>
      </c>
      <c r="GU136" s="164" t="s">
        <v>193</v>
      </c>
      <c r="GV136" s="164" t="s">
        <v>193</v>
      </c>
      <c r="GW136" s="164" t="s">
        <v>193</v>
      </c>
      <c r="GX136" s="164" t="s">
        <v>193</v>
      </c>
      <c r="GY136" s="164" t="s">
        <v>193</v>
      </c>
      <c r="GZ136" s="164" t="s">
        <v>193</v>
      </c>
      <c r="HA136" s="164" t="s">
        <v>193</v>
      </c>
      <c r="HB136" s="164" t="s">
        <v>193</v>
      </c>
      <c r="HC136" s="164" t="s">
        <v>193</v>
      </c>
      <c r="HD136" s="164" t="s">
        <v>193</v>
      </c>
      <c r="HE136" s="164" t="s">
        <v>193</v>
      </c>
      <c r="HF136" s="164" t="s">
        <v>193</v>
      </c>
      <c r="HG136" s="164" t="s">
        <v>193</v>
      </c>
      <c r="HH136" s="164" t="s">
        <v>193</v>
      </c>
      <c r="HI136" s="164" t="s">
        <v>193</v>
      </c>
      <c r="HJ136" s="164" t="s">
        <v>193</v>
      </c>
      <c r="HK136" s="164" t="s">
        <v>193</v>
      </c>
      <c r="HL136" s="164" t="s">
        <v>193</v>
      </c>
      <c r="HM136" s="164" t="s">
        <v>193</v>
      </c>
      <c r="HN136" s="164" t="s">
        <v>193</v>
      </c>
      <c r="HO136" s="164" t="s">
        <v>193</v>
      </c>
      <c r="HP136" s="164" t="s">
        <v>193</v>
      </c>
      <c r="HQ136" s="164" t="s">
        <v>193</v>
      </c>
      <c r="HR136" s="164" t="s">
        <v>193</v>
      </c>
      <c r="HS136" s="164" t="s">
        <v>193</v>
      </c>
      <c r="HT136" s="164" t="s">
        <v>193</v>
      </c>
      <c r="HU136" s="164" t="s">
        <v>193</v>
      </c>
      <c r="HV136" s="164" t="s">
        <v>193</v>
      </c>
      <c r="HW136" s="164" t="s">
        <v>193</v>
      </c>
      <c r="HX136" s="164" t="s">
        <v>193</v>
      </c>
      <c r="HY136" s="164" t="s">
        <v>193</v>
      </c>
      <c r="HZ136" s="164" t="s">
        <v>193</v>
      </c>
      <c r="IA136" s="164" t="s">
        <v>193</v>
      </c>
      <c r="IB136" s="164" t="s">
        <v>193</v>
      </c>
      <c r="IC136" s="164" t="s">
        <v>193</v>
      </c>
      <c r="ID136" s="164" t="s">
        <v>193</v>
      </c>
      <c r="IE136" s="164" t="s">
        <v>193</v>
      </c>
      <c r="IF136" s="164" t="s">
        <v>193</v>
      </c>
      <c r="IG136" s="164" t="s">
        <v>193</v>
      </c>
      <c r="IH136" s="164" t="s">
        <v>193</v>
      </c>
      <c r="II136" s="164" t="s">
        <v>193</v>
      </c>
      <c r="IJ136" s="164" t="s">
        <v>193</v>
      </c>
      <c r="IK136" s="164" t="s">
        <v>193</v>
      </c>
      <c r="IL136" s="164" t="s">
        <v>193</v>
      </c>
      <c r="IM136" s="164" t="s">
        <v>193</v>
      </c>
      <c r="IN136" s="164" t="s">
        <v>193</v>
      </c>
      <c r="IO136" s="164" t="s">
        <v>193</v>
      </c>
      <c r="IP136" s="164" t="s">
        <v>193</v>
      </c>
      <c r="IQ136" s="164" t="s">
        <v>193</v>
      </c>
      <c r="IR136" s="164" t="s">
        <v>193</v>
      </c>
      <c r="IS136" s="164" t="s">
        <v>193</v>
      </c>
      <c r="IT136" s="164" t="s">
        <v>193</v>
      </c>
      <c r="IU136" s="164" t="s">
        <v>193</v>
      </c>
      <c r="IV136" s="164" t="s">
        <v>193</v>
      </c>
      <c r="IW136" s="164" t="s">
        <v>193</v>
      </c>
      <c r="IX136" s="164" t="s">
        <v>193</v>
      </c>
      <c r="IY136" s="164" t="s">
        <v>193</v>
      </c>
      <c r="IZ136" s="164" t="s">
        <v>193</v>
      </c>
      <c r="JA136" s="164" t="s">
        <v>193</v>
      </c>
      <c r="JB136" s="164" t="s">
        <v>193</v>
      </c>
      <c r="JC136" s="164" t="s">
        <v>193</v>
      </c>
      <c r="JD136" s="164" t="s">
        <v>193</v>
      </c>
      <c r="JE136" s="164" t="s">
        <v>193</v>
      </c>
      <c r="JF136" s="164" t="s">
        <v>193</v>
      </c>
      <c r="JG136" s="164" t="s">
        <v>193</v>
      </c>
      <c r="JH136" s="164" t="s">
        <v>193</v>
      </c>
      <c r="JI136" s="164" t="s">
        <v>193</v>
      </c>
      <c r="JJ136" s="164" t="s">
        <v>193</v>
      </c>
      <c r="JK136" s="164" t="s">
        <v>193</v>
      </c>
      <c r="JL136" s="164" t="s">
        <v>193</v>
      </c>
      <c r="JM136" s="164" t="s">
        <v>193</v>
      </c>
      <c r="JN136" s="164" t="s">
        <v>193</v>
      </c>
      <c r="JO136" s="164" t="s">
        <v>193</v>
      </c>
      <c r="JP136" s="164" t="s">
        <v>193</v>
      </c>
      <c r="JQ136" s="164" t="s">
        <v>193</v>
      </c>
      <c r="JR136" s="166"/>
      <c r="JS136" s="166"/>
      <c r="JT136" s="166"/>
      <c r="JU136" s="166"/>
      <c r="JV136" s="166"/>
      <c r="JW136" s="164" t="s">
        <v>4132</v>
      </c>
      <c r="JX136" s="164" t="s">
        <v>193</v>
      </c>
      <c r="JY136" s="164">
        <v>188588682</v>
      </c>
      <c r="JZ136" s="164" t="s">
        <v>4133</v>
      </c>
      <c r="KA136" s="164" t="s">
        <v>4134</v>
      </c>
      <c r="KB136" s="164" t="s">
        <v>193</v>
      </c>
      <c r="KC136" s="164" t="s">
        <v>705</v>
      </c>
      <c r="KD136" s="164" t="s">
        <v>706</v>
      </c>
      <c r="KE136" s="164" t="s">
        <v>621</v>
      </c>
      <c r="KF136" s="164" t="s">
        <v>193</v>
      </c>
      <c r="KG136" s="164">
        <v>136</v>
      </c>
    </row>
    <row r="137" spans="1:293" x14ac:dyDescent="0.25">
      <c r="A137" s="164" t="s">
        <v>4135</v>
      </c>
      <c r="B137" s="164" t="s">
        <v>4136</v>
      </c>
      <c r="C137" s="164" t="s">
        <v>3503</v>
      </c>
      <c r="D137" s="164" t="s">
        <v>193</v>
      </c>
      <c r="E137" s="166"/>
      <c r="F137" s="164" t="s">
        <v>193</v>
      </c>
      <c r="G137" s="164" t="s">
        <v>193</v>
      </c>
      <c r="H137" s="164" t="s">
        <v>3503</v>
      </c>
      <c r="I137" s="164" t="s">
        <v>161</v>
      </c>
      <c r="J137" s="164" t="s">
        <v>193</v>
      </c>
      <c r="K137" s="164" t="s">
        <v>162</v>
      </c>
      <c r="L137" s="164" t="s">
        <v>161</v>
      </c>
      <c r="M137" s="164" t="s">
        <v>161</v>
      </c>
      <c r="N137" s="164" t="s">
        <v>197</v>
      </c>
      <c r="O137" s="164" t="s">
        <v>193</v>
      </c>
      <c r="P137" s="164" t="s">
        <v>196</v>
      </c>
      <c r="Q137" s="164" t="s">
        <v>197</v>
      </c>
      <c r="R137" s="164" t="s">
        <v>197</v>
      </c>
      <c r="S137" s="164" t="s">
        <v>164</v>
      </c>
      <c r="T137" s="164" t="s">
        <v>168</v>
      </c>
      <c r="U137" s="164" t="s">
        <v>207</v>
      </c>
      <c r="V137" s="164" t="s">
        <v>168</v>
      </c>
      <c r="W137" s="164" t="s">
        <v>132</v>
      </c>
      <c r="X137" s="164" t="s">
        <v>205</v>
      </c>
      <c r="Y137" s="164" t="s">
        <v>132</v>
      </c>
      <c r="Z137" s="164" t="s">
        <v>3283</v>
      </c>
      <c r="AA137" s="164" t="s">
        <v>193</v>
      </c>
      <c r="AB137" s="164" t="s">
        <v>722</v>
      </c>
      <c r="AC137" s="164" t="s">
        <v>3283</v>
      </c>
      <c r="AD137" s="164" t="s">
        <v>3283</v>
      </c>
      <c r="AE137" s="164" t="s">
        <v>520</v>
      </c>
      <c r="AF137" s="164" t="s">
        <v>193</v>
      </c>
      <c r="AG137" s="164" t="s">
        <v>206</v>
      </c>
      <c r="AH137" s="164" t="s">
        <v>520</v>
      </c>
      <c r="AI137" s="164" t="s">
        <v>520</v>
      </c>
      <c r="AJ137" s="164" t="s">
        <v>543</v>
      </c>
      <c r="AK137" s="164" t="s">
        <v>495</v>
      </c>
      <c r="AL137" s="164" t="s">
        <v>109</v>
      </c>
      <c r="AM137" s="164" t="s">
        <v>193</v>
      </c>
      <c r="AN137" s="164" t="s">
        <v>109</v>
      </c>
      <c r="AO137" s="164" t="s">
        <v>193</v>
      </c>
      <c r="AP137" s="164" t="s">
        <v>496</v>
      </c>
      <c r="AQ137" s="166"/>
      <c r="AR137" s="166"/>
      <c r="AS137" s="164" t="s">
        <v>502</v>
      </c>
      <c r="AT137" s="164" t="s">
        <v>193</v>
      </c>
      <c r="AU137" s="164" t="s">
        <v>707</v>
      </c>
      <c r="AV137" s="164">
        <v>0</v>
      </c>
      <c r="AW137" s="164">
        <v>1</v>
      </c>
      <c r="AX137" s="164">
        <v>0</v>
      </c>
      <c r="AY137" s="164" t="s">
        <v>130</v>
      </c>
      <c r="AZ137" s="164" t="s">
        <v>772</v>
      </c>
      <c r="BA137" s="164" t="s">
        <v>112</v>
      </c>
      <c r="BB137" s="164">
        <v>1</v>
      </c>
      <c r="BC137" s="164">
        <v>0</v>
      </c>
      <c r="BD137" s="164">
        <v>0</v>
      </c>
      <c r="BE137" s="164">
        <v>0</v>
      </c>
      <c r="BF137" s="164">
        <v>0</v>
      </c>
      <c r="BG137" s="164">
        <v>0</v>
      </c>
      <c r="BH137" s="164">
        <v>0</v>
      </c>
      <c r="BI137" s="164">
        <v>0</v>
      </c>
      <c r="BJ137" s="164">
        <v>0</v>
      </c>
      <c r="BK137" s="164">
        <v>0</v>
      </c>
      <c r="BL137" s="164" t="s">
        <v>193</v>
      </c>
      <c r="BM137" s="164" t="s">
        <v>113</v>
      </c>
      <c r="BN137" s="164" t="s">
        <v>507</v>
      </c>
      <c r="BO137" s="164" t="s">
        <v>193</v>
      </c>
      <c r="BP137" s="164" t="s">
        <v>193</v>
      </c>
      <c r="BQ137" s="164" t="s">
        <v>193</v>
      </c>
      <c r="BR137" s="164" t="s">
        <v>193</v>
      </c>
      <c r="BS137" s="164" t="s">
        <v>193</v>
      </c>
      <c r="BT137" s="164" t="s">
        <v>193</v>
      </c>
      <c r="BU137" s="164" t="s">
        <v>193</v>
      </c>
      <c r="BV137" s="164" t="s">
        <v>193</v>
      </c>
      <c r="BW137" s="164" t="s">
        <v>193</v>
      </c>
      <c r="BX137" s="164" t="s">
        <v>193</v>
      </c>
      <c r="BY137" s="164" t="s">
        <v>193</v>
      </c>
      <c r="BZ137" s="164" t="s">
        <v>193</v>
      </c>
      <c r="CA137" s="164" t="s">
        <v>193</v>
      </c>
      <c r="CB137" s="164" t="s">
        <v>193</v>
      </c>
      <c r="CC137" s="164" t="s">
        <v>193</v>
      </c>
      <c r="CD137" s="164" t="s">
        <v>193</v>
      </c>
      <c r="CE137" s="164" t="s">
        <v>193</v>
      </c>
      <c r="CF137" s="164" t="s">
        <v>193</v>
      </c>
      <c r="CG137" s="164" t="s">
        <v>193</v>
      </c>
      <c r="CH137" s="164" t="s">
        <v>193</v>
      </c>
      <c r="CI137" s="164" t="s">
        <v>193</v>
      </c>
      <c r="CJ137" s="164" t="s">
        <v>193</v>
      </c>
      <c r="CK137" s="164" t="s">
        <v>193</v>
      </c>
      <c r="CL137" s="164" t="s">
        <v>193</v>
      </c>
      <c r="CM137" s="164" t="s">
        <v>193</v>
      </c>
      <c r="CN137" s="164" t="s">
        <v>193</v>
      </c>
      <c r="CO137" s="164" t="s">
        <v>193</v>
      </c>
      <c r="CP137" s="164" t="s">
        <v>193</v>
      </c>
      <c r="CQ137" s="164" t="s">
        <v>193</v>
      </c>
      <c r="CR137" s="164" t="s">
        <v>193</v>
      </c>
      <c r="CS137" s="164" t="s">
        <v>193</v>
      </c>
      <c r="CT137" s="164" t="s">
        <v>193</v>
      </c>
      <c r="CU137" s="164" t="s">
        <v>193</v>
      </c>
      <c r="CV137" s="164" t="s">
        <v>193</v>
      </c>
      <c r="CW137" s="164" t="s">
        <v>193</v>
      </c>
      <c r="CX137" s="164" t="s">
        <v>193</v>
      </c>
      <c r="CY137" s="164" t="s">
        <v>193</v>
      </c>
      <c r="CZ137" s="164" t="s">
        <v>193</v>
      </c>
      <c r="DA137" s="164" t="s">
        <v>193</v>
      </c>
      <c r="DB137" s="164" t="s">
        <v>193</v>
      </c>
      <c r="DC137" s="164" t="s">
        <v>193</v>
      </c>
      <c r="DD137" s="164" t="s">
        <v>193</v>
      </c>
      <c r="DE137" s="164" t="s">
        <v>193</v>
      </c>
      <c r="DF137" s="164" t="s">
        <v>193</v>
      </c>
      <c r="DG137" s="164" t="s">
        <v>193</v>
      </c>
      <c r="DH137" s="164" t="s">
        <v>193</v>
      </c>
      <c r="DI137" s="164" t="s">
        <v>193</v>
      </c>
      <c r="DJ137" s="164" t="s">
        <v>193</v>
      </c>
      <c r="DK137" s="164" t="s">
        <v>193</v>
      </c>
      <c r="DL137" s="164" t="s">
        <v>193</v>
      </c>
      <c r="DM137" s="164" t="s">
        <v>193</v>
      </c>
      <c r="DN137" s="164" t="s">
        <v>193</v>
      </c>
      <c r="DO137" s="164" t="s">
        <v>193</v>
      </c>
      <c r="DP137" s="164" t="s">
        <v>193</v>
      </c>
      <c r="DQ137" s="164" t="s">
        <v>193</v>
      </c>
      <c r="DR137" s="164" t="s">
        <v>193</v>
      </c>
      <c r="DS137" s="164" t="s">
        <v>193</v>
      </c>
      <c r="DT137" s="164" t="s">
        <v>193</v>
      </c>
      <c r="DU137" s="164" t="s">
        <v>193</v>
      </c>
      <c r="DV137" s="164" t="s">
        <v>193</v>
      </c>
      <c r="DW137" s="164" t="s">
        <v>193</v>
      </c>
      <c r="DX137" s="164" t="s">
        <v>193</v>
      </c>
      <c r="DY137" s="164" t="s">
        <v>193</v>
      </c>
      <c r="DZ137" s="164" t="s">
        <v>193</v>
      </c>
      <c r="EA137" s="164" t="s">
        <v>193</v>
      </c>
      <c r="EB137" s="164" t="s">
        <v>193</v>
      </c>
      <c r="EC137" s="164" t="s">
        <v>193</v>
      </c>
      <c r="ED137" s="164" t="s">
        <v>193</v>
      </c>
      <c r="EE137" s="164" t="s">
        <v>193</v>
      </c>
      <c r="EF137" s="164" t="s">
        <v>193</v>
      </c>
      <c r="EG137" s="164" t="s">
        <v>193</v>
      </c>
      <c r="EH137" s="164" t="s">
        <v>193</v>
      </c>
      <c r="EI137" s="164" t="s">
        <v>193</v>
      </c>
      <c r="EJ137" s="164" t="s">
        <v>723</v>
      </c>
      <c r="EK137" s="164">
        <v>1</v>
      </c>
      <c r="EL137" s="164">
        <v>1</v>
      </c>
      <c r="EM137" s="164">
        <v>1</v>
      </c>
      <c r="EN137" s="164">
        <v>1</v>
      </c>
      <c r="EO137" s="164">
        <v>1</v>
      </c>
      <c r="EP137" s="164">
        <v>1</v>
      </c>
      <c r="EQ137" s="164">
        <v>1</v>
      </c>
      <c r="ER137" s="164">
        <v>1</v>
      </c>
      <c r="ES137" s="164">
        <v>0</v>
      </c>
      <c r="ET137" s="164" t="s">
        <v>109</v>
      </c>
      <c r="EU137" s="164">
        <v>25</v>
      </c>
      <c r="EV137" s="164">
        <v>25</v>
      </c>
      <c r="EW137" s="164" t="s">
        <v>193</v>
      </c>
      <c r="EX137" s="164" t="s">
        <v>193</v>
      </c>
      <c r="EY137" s="164" t="s">
        <v>193</v>
      </c>
      <c r="EZ137" s="164">
        <v>25</v>
      </c>
      <c r="FA137" s="164" t="s">
        <v>114</v>
      </c>
      <c r="FB137" s="164">
        <v>15</v>
      </c>
      <c r="FC137" s="164" t="s">
        <v>109</v>
      </c>
      <c r="FD137" s="164">
        <v>20</v>
      </c>
      <c r="FE137" s="164" t="s">
        <v>109</v>
      </c>
      <c r="FF137" s="164" t="s">
        <v>114</v>
      </c>
      <c r="FG137" s="164" t="s">
        <v>193</v>
      </c>
      <c r="FH137" s="164" t="s">
        <v>193</v>
      </c>
      <c r="FI137" s="164" t="s">
        <v>121</v>
      </c>
      <c r="FJ137" s="164" t="s">
        <v>122</v>
      </c>
      <c r="FK137" s="164" t="s">
        <v>515</v>
      </c>
      <c r="FL137" s="164">
        <v>100</v>
      </c>
      <c r="FM137" s="164">
        <v>15</v>
      </c>
      <c r="FN137" s="164">
        <v>150</v>
      </c>
      <c r="FO137" s="164">
        <v>150</v>
      </c>
      <c r="FP137" s="164" t="s">
        <v>109</v>
      </c>
      <c r="FQ137" s="164" t="s">
        <v>114</v>
      </c>
      <c r="FR137" s="164" t="s">
        <v>193</v>
      </c>
      <c r="FS137" s="164">
        <v>65</v>
      </c>
      <c r="FT137" s="164">
        <v>15</v>
      </c>
      <c r="FU137" s="164">
        <v>17.307692307692299</v>
      </c>
      <c r="FV137" s="164" t="s">
        <v>109</v>
      </c>
      <c r="FW137" s="164" t="s">
        <v>114</v>
      </c>
      <c r="FX137" s="164" t="s">
        <v>193</v>
      </c>
      <c r="FY137" s="164">
        <v>150</v>
      </c>
      <c r="FZ137" s="164">
        <v>100</v>
      </c>
      <c r="GA137" s="164">
        <v>56.6666666666666</v>
      </c>
      <c r="GB137" s="164" t="s">
        <v>109</v>
      </c>
      <c r="GC137" s="164" t="s">
        <v>109</v>
      </c>
      <c r="GD137" s="164">
        <v>75</v>
      </c>
      <c r="GE137" s="164" t="s">
        <v>193</v>
      </c>
      <c r="GF137" s="164" t="s">
        <v>193</v>
      </c>
      <c r="GG137" s="164" t="s">
        <v>193</v>
      </c>
      <c r="GH137" s="164">
        <v>75</v>
      </c>
      <c r="GI137" s="164" t="s">
        <v>109</v>
      </c>
      <c r="GJ137" s="164" t="s">
        <v>109</v>
      </c>
      <c r="GK137" s="164" t="s">
        <v>193</v>
      </c>
      <c r="GL137" s="164">
        <v>5</v>
      </c>
      <c r="GM137" s="164" t="s">
        <v>193</v>
      </c>
      <c r="GN137" s="164" t="s">
        <v>193</v>
      </c>
      <c r="GO137" s="164" t="s">
        <v>193</v>
      </c>
      <c r="GP137" s="164" t="s">
        <v>193</v>
      </c>
      <c r="GQ137" s="164" t="s">
        <v>193</v>
      </c>
      <c r="GR137" s="164" t="s">
        <v>193</v>
      </c>
      <c r="GS137" s="164" t="s">
        <v>109</v>
      </c>
      <c r="GT137" s="164" t="s">
        <v>156</v>
      </c>
      <c r="GU137" s="164">
        <v>5</v>
      </c>
      <c r="GV137" s="164" t="s">
        <v>114</v>
      </c>
      <c r="GW137" s="164" t="s">
        <v>193</v>
      </c>
      <c r="GX137" s="164" t="s">
        <v>193</v>
      </c>
      <c r="GY137" s="164" t="s">
        <v>193</v>
      </c>
      <c r="GZ137" s="164" t="s">
        <v>193</v>
      </c>
      <c r="HA137" s="164" t="s">
        <v>193</v>
      </c>
      <c r="HB137" s="164" t="s">
        <v>193</v>
      </c>
      <c r="HC137" s="164" t="s">
        <v>193</v>
      </c>
      <c r="HD137" s="164" t="s">
        <v>193</v>
      </c>
      <c r="HE137" s="164" t="s">
        <v>193</v>
      </c>
      <c r="HF137" s="164" t="s">
        <v>193</v>
      </c>
      <c r="HG137" s="164" t="s">
        <v>193</v>
      </c>
      <c r="HH137" s="164" t="s">
        <v>193</v>
      </c>
      <c r="HI137" s="164" t="s">
        <v>193</v>
      </c>
      <c r="HJ137" s="164" t="s">
        <v>193</v>
      </c>
      <c r="HK137" s="164" t="s">
        <v>193</v>
      </c>
      <c r="HL137" s="164" t="s">
        <v>193</v>
      </c>
      <c r="HM137" s="164" t="s">
        <v>193</v>
      </c>
      <c r="HN137" s="164" t="s">
        <v>193</v>
      </c>
      <c r="HO137" s="164" t="s">
        <v>193</v>
      </c>
      <c r="HP137" s="164" t="s">
        <v>193</v>
      </c>
      <c r="HQ137" s="164" t="s">
        <v>193</v>
      </c>
      <c r="HR137" s="164" t="s">
        <v>193</v>
      </c>
      <c r="HS137" s="164" t="s">
        <v>193</v>
      </c>
      <c r="HT137" s="164" t="s">
        <v>193</v>
      </c>
      <c r="HU137" s="164" t="s">
        <v>193</v>
      </c>
      <c r="HV137" s="164" t="s">
        <v>109</v>
      </c>
      <c r="HW137" s="164" t="s">
        <v>114</v>
      </c>
      <c r="HX137" s="164" t="s">
        <v>109</v>
      </c>
      <c r="HY137" s="164" t="s">
        <v>164</v>
      </c>
      <c r="HZ137" s="164" t="s">
        <v>797</v>
      </c>
      <c r="IA137" s="164" t="s">
        <v>168</v>
      </c>
      <c r="IB137" s="164" t="s">
        <v>797</v>
      </c>
      <c r="IC137" s="164" t="s">
        <v>193</v>
      </c>
      <c r="ID137" s="164" t="s">
        <v>193</v>
      </c>
      <c r="IE137" s="164" t="s">
        <v>193</v>
      </c>
      <c r="IF137" s="164" t="s">
        <v>193</v>
      </c>
      <c r="IG137" s="164" t="s">
        <v>193</v>
      </c>
      <c r="IH137" s="164" t="s">
        <v>193</v>
      </c>
      <c r="II137" s="164" t="s">
        <v>193</v>
      </c>
      <c r="IJ137" s="164" t="s">
        <v>193</v>
      </c>
      <c r="IK137" s="164" t="s">
        <v>193</v>
      </c>
      <c r="IL137" s="164" t="s">
        <v>193</v>
      </c>
      <c r="IM137" s="164" t="s">
        <v>193</v>
      </c>
      <c r="IN137" s="164" t="s">
        <v>193</v>
      </c>
      <c r="IO137" s="164" t="s">
        <v>193</v>
      </c>
      <c r="IP137" s="164" t="s">
        <v>193</v>
      </c>
      <c r="IQ137" s="164" t="s">
        <v>193</v>
      </c>
      <c r="IR137" s="164" t="s">
        <v>193</v>
      </c>
      <c r="IS137" s="164" t="s">
        <v>193</v>
      </c>
      <c r="IT137" s="164" t="s">
        <v>193</v>
      </c>
      <c r="IU137" s="164" t="s">
        <v>193</v>
      </c>
      <c r="IV137" s="164" t="s">
        <v>193</v>
      </c>
      <c r="IW137" s="164" t="s">
        <v>193</v>
      </c>
      <c r="IX137" s="164" t="s">
        <v>193</v>
      </c>
      <c r="IY137" s="164" t="s">
        <v>193</v>
      </c>
      <c r="IZ137" s="164" t="s">
        <v>193</v>
      </c>
      <c r="JA137" s="164" t="s">
        <v>193</v>
      </c>
      <c r="JB137" s="164" t="s">
        <v>193</v>
      </c>
      <c r="JC137" s="164" t="s">
        <v>193</v>
      </c>
      <c r="JD137" s="164" t="s">
        <v>193</v>
      </c>
      <c r="JE137" s="164" t="s">
        <v>193</v>
      </c>
      <c r="JF137" s="164" t="s">
        <v>193</v>
      </c>
      <c r="JG137" s="164" t="s">
        <v>193</v>
      </c>
      <c r="JH137" s="164" t="s">
        <v>193</v>
      </c>
      <c r="JI137" s="164" t="s">
        <v>193</v>
      </c>
      <c r="JJ137" s="164" t="s">
        <v>193</v>
      </c>
      <c r="JK137" s="164" t="s">
        <v>193</v>
      </c>
      <c r="JL137" s="164" t="s">
        <v>193</v>
      </c>
      <c r="JM137" s="164" t="s">
        <v>193</v>
      </c>
      <c r="JN137" s="164" t="s">
        <v>193</v>
      </c>
      <c r="JO137" s="164" t="s">
        <v>193</v>
      </c>
      <c r="JP137" s="164" t="s">
        <v>193</v>
      </c>
      <c r="JQ137" s="164" t="s">
        <v>193</v>
      </c>
      <c r="JR137" s="166"/>
      <c r="JS137" s="166"/>
      <c r="JT137" s="166"/>
      <c r="JU137" s="166"/>
      <c r="JV137" s="166"/>
      <c r="JW137" s="164" t="s">
        <v>4132</v>
      </c>
      <c r="JX137" s="164" t="s">
        <v>193</v>
      </c>
      <c r="JY137" s="164">
        <v>188589048</v>
      </c>
      <c r="JZ137" s="164" t="s">
        <v>4137</v>
      </c>
      <c r="KA137" s="164" t="s">
        <v>4138</v>
      </c>
      <c r="KB137" s="164" t="s">
        <v>193</v>
      </c>
      <c r="KC137" s="164" t="s">
        <v>705</v>
      </c>
      <c r="KD137" s="164" t="s">
        <v>706</v>
      </c>
      <c r="KE137" s="164" t="s">
        <v>621</v>
      </c>
      <c r="KF137" s="164" t="s">
        <v>193</v>
      </c>
      <c r="KG137" s="164">
        <v>137</v>
      </c>
    </row>
    <row r="138" spans="1:293" x14ac:dyDescent="0.25">
      <c r="A138" s="164" t="s">
        <v>4139</v>
      </c>
      <c r="B138" s="164" t="s">
        <v>4140</v>
      </c>
      <c r="C138" s="164" t="s">
        <v>3503</v>
      </c>
      <c r="D138" s="164" t="s">
        <v>193</v>
      </c>
      <c r="E138" s="166"/>
      <c r="F138" s="164" t="s">
        <v>193</v>
      </c>
      <c r="G138" s="164" t="s">
        <v>193</v>
      </c>
      <c r="H138" s="164" t="s">
        <v>3503</v>
      </c>
      <c r="I138" s="164" t="s">
        <v>161</v>
      </c>
      <c r="J138" s="164" t="s">
        <v>193</v>
      </c>
      <c r="K138" s="164" t="s">
        <v>162</v>
      </c>
      <c r="L138" s="164" t="s">
        <v>161</v>
      </c>
      <c r="M138" s="164" t="s">
        <v>161</v>
      </c>
      <c r="N138" s="164" t="s">
        <v>197</v>
      </c>
      <c r="O138" s="164" t="s">
        <v>193</v>
      </c>
      <c r="P138" s="164" t="s">
        <v>196</v>
      </c>
      <c r="Q138" s="164" t="s">
        <v>197</v>
      </c>
      <c r="R138" s="164" t="s">
        <v>197</v>
      </c>
      <c r="S138" s="164" t="s">
        <v>164</v>
      </c>
      <c r="T138" s="164" t="s">
        <v>168</v>
      </c>
      <c r="U138" s="164" t="s">
        <v>207</v>
      </c>
      <c r="V138" s="164" t="s">
        <v>168</v>
      </c>
      <c r="W138" s="164" t="s">
        <v>132</v>
      </c>
      <c r="X138" s="164" t="s">
        <v>205</v>
      </c>
      <c r="Y138" s="164" t="s">
        <v>132</v>
      </c>
      <c r="Z138" s="164" t="s">
        <v>3283</v>
      </c>
      <c r="AA138" s="164" t="s">
        <v>193</v>
      </c>
      <c r="AB138" s="164" t="s">
        <v>722</v>
      </c>
      <c r="AC138" s="164" t="s">
        <v>3283</v>
      </c>
      <c r="AD138" s="164" t="s">
        <v>3283</v>
      </c>
      <c r="AE138" s="164" t="s">
        <v>520</v>
      </c>
      <c r="AF138" s="164" t="s">
        <v>193</v>
      </c>
      <c r="AG138" s="164" t="s">
        <v>206</v>
      </c>
      <c r="AH138" s="164" t="s">
        <v>520</v>
      </c>
      <c r="AI138" s="164" t="s">
        <v>520</v>
      </c>
      <c r="AJ138" s="164" t="s">
        <v>543</v>
      </c>
      <c r="AK138" s="164" t="s">
        <v>495</v>
      </c>
      <c r="AL138" s="164" t="s">
        <v>109</v>
      </c>
      <c r="AM138" s="164" t="s">
        <v>193</v>
      </c>
      <c r="AN138" s="164" t="s">
        <v>109</v>
      </c>
      <c r="AO138" s="164" t="s">
        <v>193</v>
      </c>
      <c r="AP138" s="164" t="s">
        <v>496</v>
      </c>
      <c r="AQ138" s="166"/>
      <c r="AR138" s="166"/>
      <c r="AS138" s="164" t="s">
        <v>521</v>
      </c>
      <c r="AT138" s="164" t="s">
        <v>193</v>
      </c>
      <c r="AU138" s="164" t="s">
        <v>707</v>
      </c>
      <c r="AV138" s="164">
        <v>0</v>
      </c>
      <c r="AW138" s="164">
        <v>1</v>
      </c>
      <c r="AX138" s="164">
        <v>0</v>
      </c>
      <c r="AY138" s="164" t="s">
        <v>130</v>
      </c>
      <c r="AZ138" s="164" t="s">
        <v>772</v>
      </c>
      <c r="BA138" s="164" t="s">
        <v>112</v>
      </c>
      <c r="BB138" s="164">
        <v>1</v>
      </c>
      <c r="BC138" s="164">
        <v>0</v>
      </c>
      <c r="BD138" s="164">
        <v>0</v>
      </c>
      <c r="BE138" s="164">
        <v>0</v>
      </c>
      <c r="BF138" s="164">
        <v>0</v>
      </c>
      <c r="BG138" s="164">
        <v>0</v>
      </c>
      <c r="BH138" s="164">
        <v>0</v>
      </c>
      <c r="BI138" s="164">
        <v>0</v>
      </c>
      <c r="BJ138" s="164">
        <v>0</v>
      </c>
      <c r="BK138" s="164">
        <v>0</v>
      </c>
      <c r="BL138" s="164" t="s">
        <v>193</v>
      </c>
      <c r="BM138" s="164" t="s">
        <v>142</v>
      </c>
      <c r="BN138" s="164" t="s">
        <v>507</v>
      </c>
      <c r="BO138" s="164" t="s">
        <v>193</v>
      </c>
      <c r="BP138" s="164" t="s">
        <v>193</v>
      </c>
      <c r="BQ138" s="164" t="s">
        <v>193</v>
      </c>
      <c r="BR138" s="164" t="s">
        <v>193</v>
      </c>
      <c r="BS138" s="164" t="s">
        <v>193</v>
      </c>
      <c r="BT138" s="164" t="s">
        <v>193</v>
      </c>
      <c r="BU138" s="164" t="s">
        <v>193</v>
      </c>
      <c r="BV138" s="164" t="s">
        <v>193</v>
      </c>
      <c r="BW138" s="164" t="s">
        <v>193</v>
      </c>
      <c r="BX138" s="164" t="s">
        <v>193</v>
      </c>
      <c r="BY138" s="164" t="s">
        <v>193</v>
      </c>
      <c r="BZ138" s="164" t="s">
        <v>193</v>
      </c>
      <c r="CA138" s="164" t="s">
        <v>193</v>
      </c>
      <c r="CB138" s="164" t="s">
        <v>193</v>
      </c>
      <c r="CC138" s="164" t="s">
        <v>193</v>
      </c>
      <c r="CD138" s="164" t="s">
        <v>193</v>
      </c>
      <c r="CE138" s="164" t="s">
        <v>193</v>
      </c>
      <c r="CF138" s="164" t="s">
        <v>193</v>
      </c>
      <c r="CG138" s="164" t="s">
        <v>193</v>
      </c>
      <c r="CH138" s="164" t="s">
        <v>193</v>
      </c>
      <c r="CI138" s="164" t="s">
        <v>193</v>
      </c>
      <c r="CJ138" s="164" t="s">
        <v>193</v>
      </c>
      <c r="CK138" s="164" t="s">
        <v>193</v>
      </c>
      <c r="CL138" s="164" t="s">
        <v>193</v>
      </c>
      <c r="CM138" s="164" t="s">
        <v>193</v>
      </c>
      <c r="CN138" s="164" t="s">
        <v>193</v>
      </c>
      <c r="CO138" s="164" t="s">
        <v>193</v>
      </c>
      <c r="CP138" s="164" t="s">
        <v>193</v>
      </c>
      <c r="CQ138" s="164" t="s">
        <v>193</v>
      </c>
      <c r="CR138" s="164" t="s">
        <v>193</v>
      </c>
      <c r="CS138" s="164" t="s">
        <v>193</v>
      </c>
      <c r="CT138" s="164" t="s">
        <v>193</v>
      </c>
      <c r="CU138" s="164" t="s">
        <v>193</v>
      </c>
      <c r="CV138" s="164" t="s">
        <v>193</v>
      </c>
      <c r="CW138" s="164" t="s">
        <v>193</v>
      </c>
      <c r="CX138" s="164" t="s">
        <v>193</v>
      </c>
      <c r="CY138" s="164" t="s">
        <v>193</v>
      </c>
      <c r="CZ138" s="164" t="s">
        <v>193</v>
      </c>
      <c r="DA138" s="164" t="s">
        <v>193</v>
      </c>
      <c r="DB138" s="164" t="s">
        <v>193</v>
      </c>
      <c r="DC138" s="164" t="s">
        <v>193</v>
      </c>
      <c r="DD138" s="164" t="s">
        <v>193</v>
      </c>
      <c r="DE138" s="164" t="s">
        <v>193</v>
      </c>
      <c r="DF138" s="164" t="s">
        <v>193</v>
      </c>
      <c r="DG138" s="164" t="s">
        <v>193</v>
      </c>
      <c r="DH138" s="164" t="s">
        <v>193</v>
      </c>
      <c r="DI138" s="164" t="s">
        <v>193</v>
      </c>
      <c r="DJ138" s="164" t="s">
        <v>193</v>
      </c>
      <c r="DK138" s="164" t="s">
        <v>193</v>
      </c>
      <c r="DL138" s="164" t="s">
        <v>193</v>
      </c>
      <c r="DM138" s="164" t="s">
        <v>193</v>
      </c>
      <c r="DN138" s="164" t="s">
        <v>193</v>
      </c>
      <c r="DO138" s="164" t="s">
        <v>193</v>
      </c>
      <c r="DP138" s="164" t="s">
        <v>193</v>
      </c>
      <c r="DQ138" s="164" t="s">
        <v>193</v>
      </c>
      <c r="DR138" s="164" t="s">
        <v>193</v>
      </c>
      <c r="DS138" s="164" t="s">
        <v>193</v>
      </c>
      <c r="DT138" s="164" t="s">
        <v>193</v>
      </c>
      <c r="DU138" s="164" t="s">
        <v>193</v>
      </c>
      <c r="DV138" s="164" t="s">
        <v>193</v>
      </c>
      <c r="DW138" s="164" t="s">
        <v>193</v>
      </c>
      <c r="DX138" s="164" t="s">
        <v>193</v>
      </c>
      <c r="DY138" s="164" t="s">
        <v>193</v>
      </c>
      <c r="DZ138" s="164" t="s">
        <v>193</v>
      </c>
      <c r="EA138" s="164" t="s">
        <v>193</v>
      </c>
      <c r="EB138" s="164" t="s">
        <v>193</v>
      </c>
      <c r="EC138" s="164" t="s">
        <v>193</v>
      </c>
      <c r="ED138" s="164" t="s">
        <v>193</v>
      </c>
      <c r="EE138" s="164" t="s">
        <v>193</v>
      </c>
      <c r="EF138" s="164" t="s">
        <v>193</v>
      </c>
      <c r="EG138" s="164" t="s">
        <v>193</v>
      </c>
      <c r="EH138" s="164" t="s">
        <v>193</v>
      </c>
      <c r="EI138" s="164" t="s">
        <v>193</v>
      </c>
      <c r="EJ138" s="164" t="s">
        <v>723</v>
      </c>
      <c r="EK138" s="164">
        <v>1</v>
      </c>
      <c r="EL138" s="164">
        <v>1</v>
      </c>
      <c r="EM138" s="164">
        <v>1</v>
      </c>
      <c r="EN138" s="164">
        <v>1</v>
      </c>
      <c r="EO138" s="164">
        <v>1</v>
      </c>
      <c r="EP138" s="164">
        <v>1</v>
      </c>
      <c r="EQ138" s="164">
        <v>1</v>
      </c>
      <c r="ER138" s="164">
        <v>1</v>
      </c>
      <c r="ES138" s="164">
        <v>0</v>
      </c>
      <c r="ET138" s="164" t="s">
        <v>109</v>
      </c>
      <c r="EU138" s="164">
        <v>25</v>
      </c>
      <c r="EV138" s="164">
        <v>25</v>
      </c>
      <c r="EW138" s="164" t="s">
        <v>193</v>
      </c>
      <c r="EX138" s="164" t="s">
        <v>193</v>
      </c>
      <c r="EY138" s="164" t="s">
        <v>193</v>
      </c>
      <c r="EZ138" s="164">
        <v>25</v>
      </c>
      <c r="FA138" s="164" t="s">
        <v>114</v>
      </c>
      <c r="FB138" s="164">
        <v>15</v>
      </c>
      <c r="FC138" s="164" t="s">
        <v>109</v>
      </c>
      <c r="FD138" s="164">
        <v>20</v>
      </c>
      <c r="FE138" s="164" t="s">
        <v>109</v>
      </c>
      <c r="FF138" s="164" t="s">
        <v>114</v>
      </c>
      <c r="FG138" s="164" t="s">
        <v>193</v>
      </c>
      <c r="FH138" s="164" t="s">
        <v>193</v>
      </c>
      <c r="FI138" s="164" t="s">
        <v>121</v>
      </c>
      <c r="FJ138" s="164" t="s">
        <v>122</v>
      </c>
      <c r="FK138" s="164" t="s">
        <v>515</v>
      </c>
      <c r="FL138" s="164">
        <v>100</v>
      </c>
      <c r="FM138" s="164">
        <v>15</v>
      </c>
      <c r="FN138" s="164">
        <v>150</v>
      </c>
      <c r="FO138" s="164">
        <v>150</v>
      </c>
      <c r="FP138" s="164" t="s">
        <v>109</v>
      </c>
      <c r="FQ138" s="164" t="s">
        <v>109</v>
      </c>
      <c r="FR138" s="164">
        <v>15</v>
      </c>
      <c r="FS138" s="164" t="s">
        <v>193</v>
      </c>
      <c r="FT138" s="164" t="s">
        <v>193</v>
      </c>
      <c r="FU138" s="164">
        <v>15</v>
      </c>
      <c r="FV138" s="164" t="s">
        <v>109</v>
      </c>
      <c r="FW138" s="164" t="s">
        <v>114</v>
      </c>
      <c r="FX138" s="164" t="s">
        <v>193</v>
      </c>
      <c r="FY138" s="164">
        <v>150</v>
      </c>
      <c r="FZ138" s="164">
        <v>75</v>
      </c>
      <c r="GA138" s="164">
        <v>42.5</v>
      </c>
      <c r="GB138" s="164" t="s">
        <v>109</v>
      </c>
      <c r="GC138" s="164" t="s">
        <v>109</v>
      </c>
      <c r="GD138" s="164">
        <v>75</v>
      </c>
      <c r="GE138" s="164" t="s">
        <v>193</v>
      </c>
      <c r="GF138" s="164" t="s">
        <v>193</v>
      </c>
      <c r="GG138" s="164" t="s">
        <v>193</v>
      </c>
      <c r="GH138" s="164">
        <v>75</v>
      </c>
      <c r="GI138" s="164" t="s">
        <v>109</v>
      </c>
      <c r="GJ138" s="164" t="s">
        <v>109</v>
      </c>
      <c r="GK138" s="164" t="s">
        <v>193</v>
      </c>
      <c r="GL138" s="164">
        <v>5</v>
      </c>
      <c r="GM138" s="164" t="s">
        <v>193</v>
      </c>
      <c r="GN138" s="164" t="s">
        <v>193</v>
      </c>
      <c r="GO138" s="164" t="s">
        <v>193</v>
      </c>
      <c r="GP138" s="164" t="s">
        <v>193</v>
      </c>
      <c r="GQ138" s="164" t="s">
        <v>193</v>
      </c>
      <c r="GR138" s="164" t="s">
        <v>193</v>
      </c>
      <c r="GS138" s="164" t="s">
        <v>109</v>
      </c>
      <c r="GT138" s="164" t="s">
        <v>156</v>
      </c>
      <c r="GU138" s="164">
        <v>5</v>
      </c>
      <c r="GV138" s="164" t="s">
        <v>114</v>
      </c>
      <c r="GW138" s="164" t="s">
        <v>193</v>
      </c>
      <c r="GX138" s="164" t="s">
        <v>193</v>
      </c>
      <c r="GY138" s="164" t="s">
        <v>193</v>
      </c>
      <c r="GZ138" s="164" t="s">
        <v>193</v>
      </c>
      <c r="HA138" s="164" t="s">
        <v>193</v>
      </c>
      <c r="HB138" s="164" t="s">
        <v>193</v>
      </c>
      <c r="HC138" s="164" t="s">
        <v>193</v>
      </c>
      <c r="HD138" s="164" t="s">
        <v>193</v>
      </c>
      <c r="HE138" s="164" t="s">
        <v>193</v>
      </c>
      <c r="HF138" s="164" t="s">
        <v>193</v>
      </c>
      <c r="HG138" s="164" t="s">
        <v>193</v>
      </c>
      <c r="HH138" s="164" t="s">
        <v>193</v>
      </c>
      <c r="HI138" s="164" t="s">
        <v>193</v>
      </c>
      <c r="HJ138" s="164" t="s">
        <v>193</v>
      </c>
      <c r="HK138" s="164" t="s">
        <v>193</v>
      </c>
      <c r="HL138" s="164" t="s">
        <v>193</v>
      </c>
      <c r="HM138" s="164" t="s">
        <v>193</v>
      </c>
      <c r="HN138" s="164" t="s">
        <v>193</v>
      </c>
      <c r="HO138" s="164" t="s">
        <v>193</v>
      </c>
      <c r="HP138" s="164" t="s">
        <v>193</v>
      </c>
      <c r="HQ138" s="164" t="s">
        <v>193</v>
      </c>
      <c r="HR138" s="164" t="s">
        <v>193</v>
      </c>
      <c r="HS138" s="164" t="s">
        <v>193</v>
      </c>
      <c r="HT138" s="164" t="s">
        <v>193</v>
      </c>
      <c r="HU138" s="164" t="s">
        <v>193</v>
      </c>
      <c r="HV138" s="164" t="s">
        <v>109</v>
      </c>
      <c r="HW138" s="164" t="s">
        <v>114</v>
      </c>
      <c r="HX138" s="164" t="s">
        <v>109</v>
      </c>
      <c r="HY138" s="164" t="s">
        <v>164</v>
      </c>
      <c r="HZ138" s="164" t="s">
        <v>797</v>
      </c>
      <c r="IA138" s="164" t="s">
        <v>168</v>
      </c>
      <c r="IB138" s="164" t="s">
        <v>797</v>
      </c>
      <c r="IC138" s="164" t="s">
        <v>193</v>
      </c>
      <c r="ID138" s="164" t="s">
        <v>193</v>
      </c>
      <c r="IE138" s="164" t="s">
        <v>193</v>
      </c>
      <c r="IF138" s="164" t="s">
        <v>193</v>
      </c>
      <c r="IG138" s="164" t="s">
        <v>193</v>
      </c>
      <c r="IH138" s="164" t="s">
        <v>193</v>
      </c>
      <c r="II138" s="164" t="s">
        <v>193</v>
      </c>
      <c r="IJ138" s="164" t="s">
        <v>193</v>
      </c>
      <c r="IK138" s="164" t="s">
        <v>193</v>
      </c>
      <c r="IL138" s="164" t="s">
        <v>193</v>
      </c>
      <c r="IM138" s="164" t="s">
        <v>193</v>
      </c>
      <c r="IN138" s="164" t="s">
        <v>193</v>
      </c>
      <c r="IO138" s="164" t="s">
        <v>193</v>
      </c>
      <c r="IP138" s="164" t="s">
        <v>193</v>
      </c>
      <c r="IQ138" s="164" t="s">
        <v>193</v>
      </c>
      <c r="IR138" s="164" t="s">
        <v>193</v>
      </c>
      <c r="IS138" s="164" t="s">
        <v>193</v>
      </c>
      <c r="IT138" s="164" t="s">
        <v>193</v>
      </c>
      <c r="IU138" s="164" t="s">
        <v>193</v>
      </c>
      <c r="IV138" s="164" t="s">
        <v>193</v>
      </c>
      <c r="IW138" s="164" t="s">
        <v>193</v>
      </c>
      <c r="IX138" s="164" t="s">
        <v>193</v>
      </c>
      <c r="IY138" s="164" t="s">
        <v>193</v>
      </c>
      <c r="IZ138" s="164" t="s">
        <v>193</v>
      </c>
      <c r="JA138" s="164" t="s">
        <v>193</v>
      </c>
      <c r="JB138" s="164" t="s">
        <v>193</v>
      </c>
      <c r="JC138" s="164" t="s">
        <v>193</v>
      </c>
      <c r="JD138" s="164" t="s">
        <v>193</v>
      </c>
      <c r="JE138" s="164" t="s">
        <v>193</v>
      </c>
      <c r="JF138" s="164" t="s">
        <v>193</v>
      </c>
      <c r="JG138" s="164" t="s">
        <v>193</v>
      </c>
      <c r="JH138" s="164" t="s">
        <v>193</v>
      </c>
      <c r="JI138" s="164" t="s">
        <v>193</v>
      </c>
      <c r="JJ138" s="164" t="s">
        <v>193</v>
      </c>
      <c r="JK138" s="164" t="s">
        <v>193</v>
      </c>
      <c r="JL138" s="164" t="s">
        <v>193</v>
      </c>
      <c r="JM138" s="164" t="s">
        <v>193</v>
      </c>
      <c r="JN138" s="164" t="s">
        <v>193</v>
      </c>
      <c r="JO138" s="164" t="s">
        <v>193</v>
      </c>
      <c r="JP138" s="164" t="s">
        <v>193</v>
      </c>
      <c r="JQ138" s="164" t="s">
        <v>193</v>
      </c>
      <c r="JR138" s="166"/>
      <c r="JS138" s="166"/>
      <c r="JT138" s="166"/>
      <c r="JU138" s="166"/>
      <c r="JV138" s="166"/>
      <c r="JW138" s="164" t="s">
        <v>4132</v>
      </c>
      <c r="JX138" s="164" t="s">
        <v>193</v>
      </c>
      <c r="JY138" s="164">
        <v>188589018</v>
      </c>
      <c r="JZ138" s="164" t="s">
        <v>4141</v>
      </c>
      <c r="KA138" s="164" t="s">
        <v>4142</v>
      </c>
      <c r="KB138" s="164" t="s">
        <v>193</v>
      </c>
      <c r="KC138" s="164" t="s">
        <v>705</v>
      </c>
      <c r="KD138" s="164" t="s">
        <v>706</v>
      </c>
      <c r="KE138" s="164" t="s">
        <v>621</v>
      </c>
      <c r="KF138" s="164" t="s">
        <v>193</v>
      </c>
      <c r="KG138" s="164">
        <v>138</v>
      </c>
    </row>
    <row r="139" spans="1:293" x14ac:dyDescent="0.25">
      <c r="A139" s="164" t="s">
        <v>4143</v>
      </c>
      <c r="B139" s="164" t="s">
        <v>4144</v>
      </c>
      <c r="C139" s="164" t="s">
        <v>3503</v>
      </c>
      <c r="D139" s="164" t="s">
        <v>193</v>
      </c>
      <c r="E139" s="166"/>
      <c r="F139" s="164" t="s">
        <v>193</v>
      </c>
      <c r="G139" s="164" t="s">
        <v>193</v>
      </c>
      <c r="H139" s="164" t="s">
        <v>3503</v>
      </c>
      <c r="I139" s="164" t="s">
        <v>161</v>
      </c>
      <c r="J139" s="164" t="s">
        <v>193</v>
      </c>
      <c r="K139" s="164" t="s">
        <v>162</v>
      </c>
      <c r="L139" s="164" t="s">
        <v>161</v>
      </c>
      <c r="M139" s="164" t="s">
        <v>161</v>
      </c>
      <c r="N139" s="164" t="s">
        <v>197</v>
      </c>
      <c r="O139" s="164" t="s">
        <v>193</v>
      </c>
      <c r="P139" s="164" t="s">
        <v>196</v>
      </c>
      <c r="Q139" s="164" t="s">
        <v>197</v>
      </c>
      <c r="R139" s="164" t="s">
        <v>197</v>
      </c>
      <c r="S139" s="164" t="s">
        <v>164</v>
      </c>
      <c r="T139" s="164" t="s">
        <v>168</v>
      </c>
      <c r="U139" s="164" t="s">
        <v>207</v>
      </c>
      <c r="V139" s="164" t="s">
        <v>168</v>
      </c>
      <c r="W139" s="164" t="s">
        <v>132</v>
      </c>
      <c r="X139" s="164" t="s">
        <v>205</v>
      </c>
      <c r="Y139" s="164" t="s">
        <v>132</v>
      </c>
      <c r="Z139" s="164" t="s">
        <v>3283</v>
      </c>
      <c r="AA139" s="164" t="s">
        <v>193</v>
      </c>
      <c r="AB139" s="164" t="s">
        <v>722</v>
      </c>
      <c r="AC139" s="164" t="s">
        <v>3283</v>
      </c>
      <c r="AD139" s="164" t="s">
        <v>3283</v>
      </c>
      <c r="AE139" s="164" t="s">
        <v>520</v>
      </c>
      <c r="AF139" s="164" t="s">
        <v>193</v>
      </c>
      <c r="AG139" s="164" t="s">
        <v>206</v>
      </c>
      <c r="AH139" s="164" t="s">
        <v>520</v>
      </c>
      <c r="AI139" s="164" t="s">
        <v>520</v>
      </c>
      <c r="AJ139" s="164" t="s">
        <v>543</v>
      </c>
      <c r="AK139" s="164" t="s">
        <v>495</v>
      </c>
      <c r="AL139" s="164" t="s">
        <v>109</v>
      </c>
      <c r="AM139" s="164" t="s">
        <v>193</v>
      </c>
      <c r="AN139" s="164" t="s">
        <v>109</v>
      </c>
      <c r="AO139" s="164" t="s">
        <v>193</v>
      </c>
      <c r="AP139" s="164" t="s">
        <v>496</v>
      </c>
      <c r="AQ139" s="166"/>
      <c r="AR139" s="166"/>
      <c r="AS139" s="164" t="s">
        <v>502</v>
      </c>
      <c r="AT139" s="164" t="s">
        <v>193</v>
      </c>
      <c r="AU139" s="164" t="s">
        <v>111</v>
      </c>
      <c r="AV139" s="164">
        <v>1</v>
      </c>
      <c r="AW139" s="164">
        <v>0</v>
      </c>
      <c r="AX139" s="164">
        <v>0</v>
      </c>
      <c r="AY139" s="164" t="s">
        <v>110</v>
      </c>
      <c r="AZ139" s="164" t="s">
        <v>503</v>
      </c>
      <c r="BA139" s="164" t="s">
        <v>112</v>
      </c>
      <c r="BB139" s="164">
        <v>1</v>
      </c>
      <c r="BC139" s="164">
        <v>0</v>
      </c>
      <c r="BD139" s="164">
        <v>0</v>
      </c>
      <c r="BE139" s="164">
        <v>0</v>
      </c>
      <c r="BF139" s="164">
        <v>0</v>
      </c>
      <c r="BG139" s="164">
        <v>0</v>
      </c>
      <c r="BH139" s="164">
        <v>0</v>
      </c>
      <c r="BI139" s="164">
        <v>0</v>
      </c>
      <c r="BJ139" s="164">
        <v>0</v>
      </c>
      <c r="BK139" s="164">
        <v>0</v>
      </c>
      <c r="BL139" s="164" t="s">
        <v>193</v>
      </c>
      <c r="BM139" s="164" t="s">
        <v>113</v>
      </c>
      <c r="BN139" s="164" t="s">
        <v>507</v>
      </c>
      <c r="BO139" s="164" t="s">
        <v>505</v>
      </c>
      <c r="BP139" s="164">
        <v>1</v>
      </c>
      <c r="BQ139" s="164">
        <v>1</v>
      </c>
      <c r="BR139" s="164">
        <v>1</v>
      </c>
      <c r="BS139" s="164">
        <v>1</v>
      </c>
      <c r="BT139" s="164">
        <v>1</v>
      </c>
      <c r="BU139" s="164">
        <v>1</v>
      </c>
      <c r="BV139" s="164">
        <v>1</v>
      </c>
      <c r="BW139" s="164">
        <v>0</v>
      </c>
      <c r="BX139" s="164" t="s">
        <v>504</v>
      </c>
      <c r="BY139" s="164">
        <v>300</v>
      </c>
      <c r="BZ139" s="164">
        <v>150</v>
      </c>
      <c r="CA139" s="164" t="s">
        <v>109</v>
      </c>
      <c r="CB139" s="164">
        <v>270</v>
      </c>
      <c r="CC139" s="164">
        <v>103.846153846153</v>
      </c>
      <c r="CD139" s="164" t="s">
        <v>114</v>
      </c>
      <c r="CE139" s="164">
        <v>250</v>
      </c>
      <c r="CF139" s="164">
        <v>108.695652173913</v>
      </c>
      <c r="CG139" s="164" t="s">
        <v>109</v>
      </c>
      <c r="CH139" s="164">
        <v>270</v>
      </c>
      <c r="CI139" s="164">
        <v>93.103448275861993</v>
      </c>
      <c r="CJ139" s="164" t="s">
        <v>114</v>
      </c>
      <c r="CK139" s="164">
        <v>600</v>
      </c>
      <c r="CL139" s="164">
        <v>250</v>
      </c>
      <c r="CM139" s="164" t="s">
        <v>109</v>
      </c>
      <c r="CN139" s="164">
        <v>900</v>
      </c>
      <c r="CO139" s="164">
        <v>375</v>
      </c>
      <c r="CP139" s="164" t="s">
        <v>114</v>
      </c>
      <c r="CQ139" s="164" t="s">
        <v>622</v>
      </c>
      <c r="CR139" s="164" t="s">
        <v>109</v>
      </c>
      <c r="CS139" s="164">
        <v>750</v>
      </c>
      <c r="CT139" s="164" t="s">
        <v>193</v>
      </c>
      <c r="CU139" s="164" t="s">
        <v>193</v>
      </c>
      <c r="CV139" s="164" t="s">
        <v>193</v>
      </c>
      <c r="CW139" s="164" t="s">
        <v>193</v>
      </c>
      <c r="CX139" s="164" t="s">
        <v>193</v>
      </c>
      <c r="CY139" s="164" t="s">
        <v>193</v>
      </c>
      <c r="CZ139" s="164" t="s">
        <v>156</v>
      </c>
      <c r="DA139" s="164">
        <v>750</v>
      </c>
      <c r="DB139" s="164" t="s">
        <v>109</v>
      </c>
      <c r="DC139" s="164" t="s">
        <v>114</v>
      </c>
      <c r="DD139" s="164" t="s">
        <v>193</v>
      </c>
      <c r="DE139" s="164" t="s">
        <v>193</v>
      </c>
      <c r="DF139" s="164" t="s">
        <v>193</v>
      </c>
      <c r="DG139" s="164" t="s">
        <v>193</v>
      </c>
      <c r="DH139" s="164" t="s">
        <v>193</v>
      </c>
      <c r="DI139" s="164" t="s">
        <v>193</v>
      </c>
      <c r="DJ139" s="164" t="s">
        <v>193</v>
      </c>
      <c r="DK139" s="164" t="s">
        <v>193</v>
      </c>
      <c r="DL139" s="164" t="s">
        <v>193</v>
      </c>
      <c r="DM139" s="164" t="s">
        <v>193</v>
      </c>
      <c r="DN139" s="164" t="s">
        <v>193</v>
      </c>
      <c r="DO139" s="164" t="s">
        <v>193</v>
      </c>
      <c r="DP139" s="164" t="s">
        <v>193</v>
      </c>
      <c r="DQ139" s="164" t="s">
        <v>193</v>
      </c>
      <c r="DR139" s="164" t="s">
        <v>193</v>
      </c>
      <c r="DS139" s="164" t="s">
        <v>193</v>
      </c>
      <c r="DT139" s="164" t="s">
        <v>193</v>
      </c>
      <c r="DU139" s="164" t="s">
        <v>193</v>
      </c>
      <c r="DV139" s="164" t="s">
        <v>193</v>
      </c>
      <c r="DW139" s="164" t="s">
        <v>193</v>
      </c>
      <c r="DX139" s="164" t="s">
        <v>193</v>
      </c>
      <c r="DY139" s="164" t="s">
        <v>193</v>
      </c>
      <c r="DZ139" s="164" t="s">
        <v>193</v>
      </c>
      <c r="EA139" s="164" t="s">
        <v>193</v>
      </c>
      <c r="EB139" s="164" t="s">
        <v>193</v>
      </c>
      <c r="EC139" s="164" t="s">
        <v>109</v>
      </c>
      <c r="ED139" s="164" t="s">
        <v>114</v>
      </c>
      <c r="EE139" s="164" t="s">
        <v>109</v>
      </c>
      <c r="EF139" s="164" t="s">
        <v>164</v>
      </c>
      <c r="EG139" s="164" t="s">
        <v>797</v>
      </c>
      <c r="EH139" s="164" t="s">
        <v>168</v>
      </c>
      <c r="EI139" s="164" t="s">
        <v>797</v>
      </c>
      <c r="EJ139" s="164" t="s">
        <v>193</v>
      </c>
      <c r="EK139" s="164" t="s">
        <v>193</v>
      </c>
      <c r="EL139" s="164" t="s">
        <v>193</v>
      </c>
      <c r="EM139" s="164" t="s">
        <v>193</v>
      </c>
      <c r="EN139" s="164" t="s">
        <v>193</v>
      </c>
      <c r="EO139" s="164" t="s">
        <v>193</v>
      </c>
      <c r="EP139" s="164" t="s">
        <v>193</v>
      </c>
      <c r="EQ139" s="164" t="s">
        <v>193</v>
      </c>
      <c r="ER139" s="164" t="s">
        <v>193</v>
      </c>
      <c r="ES139" s="164" t="s">
        <v>193</v>
      </c>
      <c r="ET139" s="164" t="s">
        <v>193</v>
      </c>
      <c r="EU139" s="164" t="s">
        <v>193</v>
      </c>
      <c r="EV139" s="164" t="s">
        <v>193</v>
      </c>
      <c r="EW139" s="164" t="s">
        <v>193</v>
      </c>
      <c r="EX139" s="164" t="s">
        <v>193</v>
      </c>
      <c r="EY139" s="164" t="s">
        <v>193</v>
      </c>
      <c r="EZ139" s="164" t="s">
        <v>193</v>
      </c>
      <c r="FA139" s="164" t="s">
        <v>193</v>
      </c>
      <c r="FB139" s="164" t="s">
        <v>193</v>
      </c>
      <c r="FC139" s="164" t="s">
        <v>193</v>
      </c>
      <c r="FD139" s="164" t="s">
        <v>193</v>
      </c>
      <c r="FE139" s="164" t="s">
        <v>193</v>
      </c>
      <c r="FF139" s="164" t="s">
        <v>193</v>
      </c>
      <c r="FG139" s="164" t="s">
        <v>193</v>
      </c>
      <c r="FH139" s="164" t="s">
        <v>193</v>
      </c>
      <c r="FI139" s="164" t="s">
        <v>193</v>
      </c>
      <c r="FJ139" s="164" t="s">
        <v>193</v>
      </c>
      <c r="FK139" s="164" t="s">
        <v>193</v>
      </c>
      <c r="FL139" s="164" t="s">
        <v>193</v>
      </c>
      <c r="FM139" s="164" t="s">
        <v>193</v>
      </c>
      <c r="FN139" s="164" t="s">
        <v>193</v>
      </c>
      <c r="FO139" s="164" t="s">
        <v>193</v>
      </c>
      <c r="FP139" s="164" t="s">
        <v>193</v>
      </c>
      <c r="FQ139" s="164" t="s">
        <v>193</v>
      </c>
      <c r="FR139" s="164" t="s">
        <v>193</v>
      </c>
      <c r="FS139" s="164" t="s">
        <v>193</v>
      </c>
      <c r="FT139" s="164" t="s">
        <v>193</v>
      </c>
      <c r="FU139" s="164" t="s">
        <v>193</v>
      </c>
      <c r="FV139" s="164" t="s">
        <v>193</v>
      </c>
      <c r="FW139" s="164" t="s">
        <v>193</v>
      </c>
      <c r="FX139" s="164" t="s">
        <v>193</v>
      </c>
      <c r="FY139" s="164" t="s">
        <v>193</v>
      </c>
      <c r="FZ139" s="164" t="s">
        <v>193</v>
      </c>
      <c r="GA139" s="164" t="s">
        <v>193</v>
      </c>
      <c r="GB139" s="164" t="s">
        <v>193</v>
      </c>
      <c r="GC139" s="164" t="s">
        <v>193</v>
      </c>
      <c r="GD139" s="164" t="s">
        <v>193</v>
      </c>
      <c r="GE139" s="164" t="s">
        <v>193</v>
      </c>
      <c r="GF139" s="164" t="s">
        <v>193</v>
      </c>
      <c r="GG139" s="164" t="s">
        <v>193</v>
      </c>
      <c r="GH139" s="164" t="s">
        <v>193</v>
      </c>
      <c r="GI139" s="164" t="s">
        <v>193</v>
      </c>
      <c r="GJ139" s="164" t="s">
        <v>193</v>
      </c>
      <c r="GK139" s="164" t="s">
        <v>193</v>
      </c>
      <c r="GL139" s="164" t="s">
        <v>193</v>
      </c>
      <c r="GM139" s="164" t="s">
        <v>193</v>
      </c>
      <c r="GN139" s="164" t="s">
        <v>193</v>
      </c>
      <c r="GO139" s="164" t="s">
        <v>193</v>
      </c>
      <c r="GP139" s="164" t="s">
        <v>193</v>
      </c>
      <c r="GQ139" s="164" t="s">
        <v>193</v>
      </c>
      <c r="GR139" s="164" t="s">
        <v>193</v>
      </c>
      <c r="GS139" s="164" t="s">
        <v>193</v>
      </c>
      <c r="GT139" s="164" t="s">
        <v>193</v>
      </c>
      <c r="GU139" s="164" t="s">
        <v>193</v>
      </c>
      <c r="GV139" s="164" t="s">
        <v>193</v>
      </c>
      <c r="GW139" s="164" t="s">
        <v>193</v>
      </c>
      <c r="GX139" s="164" t="s">
        <v>193</v>
      </c>
      <c r="GY139" s="164" t="s">
        <v>193</v>
      </c>
      <c r="GZ139" s="164" t="s">
        <v>193</v>
      </c>
      <c r="HA139" s="164" t="s">
        <v>193</v>
      </c>
      <c r="HB139" s="164" t="s">
        <v>193</v>
      </c>
      <c r="HC139" s="164" t="s">
        <v>193</v>
      </c>
      <c r="HD139" s="164" t="s">
        <v>193</v>
      </c>
      <c r="HE139" s="164" t="s">
        <v>193</v>
      </c>
      <c r="HF139" s="164" t="s">
        <v>193</v>
      </c>
      <c r="HG139" s="164" t="s">
        <v>193</v>
      </c>
      <c r="HH139" s="164" t="s">
        <v>193</v>
      </c>
      <c r="HI139" s="164" t="s">
        <v>193</v>
      </c>
      <c r="HJ139" s="164" t="s">
        <v>193</v>
      </c>
      <c r="HK139" s="164" t="s">
        <v>193</v>
      </c>
      <c r="HL139" s="164" t="s">
        <v>193</v>
      </c>
      <c r="HM139" s="164" t="s">
        <v>193</v>
      </c>
      <c r="HN139" s="164" t="s">
        <v>193</v>
      </c>
      <c r="HO139" s="164" t="s">
        <v>193</v>
      </c>
      <c r="HP139" s="164" t="s">
        <v>193</v>
      </c>
      <c r="HQ139" s="164" t="s">
        <v>193</v>
      </c>
      <c r="HR139" s="164" t="s">
        <v>193</v>
      </c>
      <c r="HS139" s="164" t="s">
        <v>193</v>
      </c>
      <c r="HT139" s="164" t="s">
        <v>193</v>
      </c>
      <c r="HU139" s="164" t="s">
        <v>193</v>
      </c>
      <c r="HV139" s="164" t="s">
        <v>193</v>
      </c>
      <c r="HW139" s="164" t="s">
        <v>193</v>
      </c>
      <c r="HX139" s="164" t="s">
        <v>193</v>
      </c>
      <c r="HY139" s="164" t="s">
        <v>193</v>
      </c>
      <c r="HZ139" s="164" t="s">
        <v>193</v>
      </c>
      <c r="IA139" s="164" t="s">
        <v>193</v>
      </c>
      <c r="IB139" s="164" t="s">
        <v>193</v>
      </c>
      <c r="IC139" s="164" t="s">
        <v>193</v>
      </c>
      <c r="ID139" s="164" t="s">
        <v>193</v>
      </c>
      <c r="IE139" s="164" t="s">
        <v>193</v>
      </c>
      <c r="IF139" s="164" t="s">
        <v>193</v>
      </c>
      <c r="IG139" s="164" t="s">
        <v>193</v>
      </c>
      <c r="IH139" s="164" t="s">
        <v>193</v>
      </c>
      <c r="II139" s="164" t="s">
        <v>193</v>
      </c>
      <c r="IJ139" s="164" t="s">
        <v>193</v>
      </c>
      <c r="IK139" s="164" t="s">
        <v>193</v>
      </c>
      <c r="IL139" s="164" t="s">
        <v>193</v>
      </c>
      <c r="IM139" s="164" t="s">
        <v>193</v>
      </c>
      <c r="IN139" s="164" t="s">
        <v>193</v>
      </c>
      <c r="IO139" s="164" t="s">
        <v>193</v>
      </c>
      <c r="IP139" s="164" t="s">
        <v>193</v>
      </c>
      <c r="IQ139" s="164" t="s">
        <v>193</v>
      </c>
      <c r="IR139" s="164" t="s">
        <v>193</v>
      </c>
      <c r="IS139" s="164" t="s">
        <v>193</v>
      </c>
      <c r="IT139" s="164" t="s">
        <v>193</v>
      </c>
      <c r="IU139" s="164" t="s">
        <v>193</v>
      </c>
      <c r="IV139" s="164" t="s">
        <v>193</v>
      </c>
      <c r="IW139" s="164" t="s">
        <v>193</v>
      </c>
      <c r="IX139" s="164" t="s">
        <v>193</v>
      </c>
      <c r="IY139" s="164" t="s">
        <v>193</v>
      </c>
      <c r="IZ139" s="164" t="s">
        <v>193</v>
      </c>
      <c r="JA139" s="164" t="s">
        <v>193</v>
      </c>
      <c r="JB139" s="164" t="s">
        <v>193</v>
      </c>
      <c r="JC139" s="164" t="s">
        <v>193</v>
      </c>
      <c r="JD139" s="164" t="s">
        <v>193</v>
      </c>
      <c r="JE139" s="164" t="s">
        <v>193</v>
      </c>
      <c r="JF139" s="164" t="s">
        <v>193</v>
      </c>
      <c r="JG139" s="164" t="s">
        <v>193</v>
      </c>
      <c r="JH139" s="164" t="s">
        <v>193</v>
      </c>
      <c r="JI139" s="164" t="s">
        <v>193</v>
      </c>
      <c r="JJ139" s="164" t="s">
        <v>193</v>
      </c>
      <c r="JK139" s="164" t="s">
        <v>193</v>
      </c>
      <c r="JL139" s="164" t="s">
        <v>193</v>
      </c>
      <c r="JM139" s="164" t="s">
        <v>193</v>
      </c>
      <c r="JN139" s="164" t="s">
        <v>193</v>
      </c>
      <c r="JO139" s="164" t="s">
        <v>193</v>
      </c>
      <c r="JP139" s="164" t="s">
        <v>193</v>
      </c>
      <c r="JQ139" s="164" t="s">
        <v>193</v>
      </c>
      <c r="JR139" s="166"/>
      <c r="JS139" s="166"/>
      <c r="JT139" s="166"/>
      <c r="JU139" s="166"/>
      <c r="JV139" s="166"/>
      <c r="JW139" s="164" t="s">
        <v>4132</v>
      </c>
      <c r="JX139" s="164" t="s">
        <v>193</v>
      </c>
      <c r="JY139" s="164">
        <v>188588765</v>
      </c>
      <c r="JZ139" s="164" t="s">
        <v>4145</v>
      </c>
      <c r="KA139" s="164" t="s">
        <v>4146</v>
      </c>
      <c r="KB139" s="164" t="s">
        <v>193</v>
      </c>
      <c r="KC139" s="164" t="s">
        <v>705</v>
      </c>
      <c r="KD139" s="164" t="s">
        <v>706</v>
      </c>
      <c r="KE139" s="164" t="s">
        <v>621</v>
      </c>
      <c r="KF139" s="164" t="s">
        <v>193</v>
      </c>
      <c r="KG139" s="164">
        <v>139</v>
      </c>
    </row>
    <row r="140" spans="1:293" x14ac:dyDescent="0.25">
      <c r="A140" s="164" t="s">
        <v>4147</v>
      </c>
      <c r="B140" s="164" t="s">
        <v>4148</v>
      </c>
      <c r="C140" s="164" t="s">
        <v>3503</v>
      </c>
      <c r="D140" s="164" t="s">
        <v>193</v>
      </c>
      <c r="E140" s="166"/>
      <c r="F140" s="164" t="s">
        <v>193</v>
      </c>
      <c r="G140" s="164" t="s">
        <v>193</v>
      </c>
      <c r="H140" s="164" t="s">
        <v>3503</v>
      </c>
      <c r="I140" s="164" t="s">
        <v>161</v>
      </c>
      <c r="J140" s="164" t="s">
        <v>193</v>
      </c>
      <c r="K140" s="164" t="s">
        <v>162</v>
      </c>
      <c r="L140" s="164" t="s">
        <v>161</v>
      </c>
      <c r="M140" s="164" t="s">
        <v>161</v>
      </c>
      <c r="N140" s="164" t="s">
        <v>197</v>
      </c>
      <c r="O140" s="164" t="s">
        <v>193</v>
      </c>
      <c r="P140" s="164" t="s">
        <v>196</v>
      </c>
      <c r="Q140" s="164" t="s">
        <v>197</v>
      </c>
      <c r="R140" s="164" t="s">
        <v>197</v>
      </c>
      <c r="S140" s="164" t="s">
        <v>164</v>
      </c>
      <c r="T140" s="164" t="s">
        <v>168</v>
      </c>
      <c r="U140" s="164" t="s">
        <v>207</v>
      </c>
      <c r="V140" s="164" t="s">
        <v>168</v>
      </c>
      <c r="W140" s="164" t="s">
        <v>132</v>
      </c>
      <c r="X140" s="164" t="s">
        <v>205</v>
      </c>
      <c r="Y140" s="164" t="s">
        <v>132</v>
      </c>
      <c r="Z140" s="164" t="s">
        <v>3283</v>
      </c>
      <c r="AA140" s="164" t="s">
        <v>193</v>
      </c>
      <c r="AB140" s="164" t="s">
        <v>722</v>
      </c>
      <c r="AC140" s="164" t="s">
        <v>3283</v>
      </c>
      <c r="AD140" s="164" t="s">
        <v>3283</v>
      </c>
      <c r="AE140" s="164" t="s">
        <v>520</v>
      </c>
      <c r="AF140" s="164" t="s">
        <v>193</v>
      </c>
      <c r="AG140" s="164" t="s">
        <v>206</v>
      </c>
      <c r="AH140" s="164" t="s">
        <v>520</v>
      </c>
      <c r="AI140" s="164" t="s">
        <v>520</v>
      </c>
      <c r="AJ140" s="164" t="s">
        <v>543</v>
      </c>
      <c r="AK140" s="164" t="s">
        <v>495</v>
      </c>
      <c r="AL140" s="164" t="s">
        <v>109</v>
      </c>
      <c r="AM140" s="164" t="s">
        <v>193</v>
      </c>
      <c r="AN140" s="164" t="s">
        <v>109</v>
      </c>
      <c r="AO140" s="164" t="s">
        <v>193</v>
      </c>
      <c r="AP140" s="164" t="s">
        <v>496</v>
      </c>
      <c r="AQ140" s="166"/>
      <c r="AR140" s="166"/>
      <c r="AS140" s="164" t="s">
        <v>502</v>
      </c>
      <c r="AT140" s="164" t="s">
        <v>193</v>
      </c>
      <c r="AU140" s="164" t="s">
        <v>111</v>
      </c>
      <c r="AV140" s="164">
        <v>1</v>
      </c>
      <c r="AW140" s="164">
        <v>0</v>
      </c>
      <c r="AX140" s="164">
        <v>0</v>
      </c>
      <c r="AY140" s="164" t="s">
        <v>110</v>
      </c>
      <c r="AZ140" s="164" t="s">
        <v>503</v>
      </c>
      <c r="BA140" s="164" t="s">
        <v>112</v>
      </c>
      <c r="BB140" s="164">
        <v>1</v>
      </c>
      <c r="BC140" s="164">
        <v>0</v>
      </c>
      <c r="BD140" s="164">
        <v>0</v>
      </c>
      <c r="BE140" s="164">
        <v>0</v>
      </c>
      <c r="BF140" s="164">
        <v>0</v>
      </c>
      <c r="BG140" s="164">
        <v>0</v>
      </c>
      <c r="BH140" s="164">
        <v>0</v>
      </c>
      <c r="BI140" s="164">
        <v>0</v>
      </c>
      <c r="BJ140" s="164">
        <v>0</v>
      </c>
      <c r="BK140" s="164">
        <v>0</v>
      </c>
      <c r="BL140" s="164" t="s">
        <v>193</v>
      </c>
      <c r="BM140" s="164" t="s">
        <v>113</v>
      </c>
      <c r="BN140" s="164" t="s">
        <v>507</v>
      </c>
      <c r="BO140" s="164" t="s">
        <v>505</v>
      </c>
      <c r="BP140" s="164">
        <v>1</v>
      </c>
      <c r="BQ140" s="164">
        <v>1</v>
      </c>
      <c r="BR140" s="164">
        <v>1</v>
      </c>
      <c r="BS140" s="164">
        <v>1</v>
      </c>
      <c r="BT140" s="164">
        <v>1</v>
      </c>
      <c r="BU140" s="164">
        <v>1</v>
      </c>
      <c r="BV140" s="164">
        <v>1</v>
      </c>
      <c r="BW140" s="164">
        <v>0</v>
      </c>
      <c r="BX140" s="164" t="s">
        <v>504</v>
      </c>
      <c r="BY140" s="164">
        <v>300</v>
      </c>
      <c r="BZ140" s="164">
        <v>150</v>
      </c>
      <c r="CA140" s="164" t="s">
        <v>109</v>
      </c>
      <c r="CB140" s="164">
        <v>300</v>
      </c>
      <c r="CC140" s="164">
        <v>115.384615384615</v>
      </c>
      <c r="CD140" s="164" t="s">
        <v>109</v>
      </c>
      <c r="CE140" s="164">
        <v>360</v>
      </c>
      <c r="CF140" s="164">
        <v>156.52173913043401</v>
      </c>
      <c r="CG140" s="164" t="s">
        <v>109</v>
      </c>
      <c r="CH140" s="164">
        <v>270</v>
      </c>
      <c r="CI140" s="164">
        <v>93.103448275861993</v>
      </c>
      <c r="CJ140" s="164" t="s">
        <v>114</v>
      </c>
      <c r="CK140" s="164">
        <v>600</v>
      </c>
      <c r="CL140" s="164">
        <v>250</v>
      </c>
      <c r="CM140" s="164" t="s">
        <v>109</v>
      </c>
      <c r="CN140" s="164">
        <v>900</v>
      </c>
      <c r="CO140" s="164">
        <v>375</v>
      </c>
      <c r="CP140" s="164" t="s">
        <v>114</v>
      </c>
      <c r="CQ140" s="164" t="s">
        <v>622</v>
      </c>
      <c r="CR140" s="164" t="s">
        <v>109</v>
      </c>
      <c r="CS140" s="164">
        <v>800</v>
      </c>
      <c r="CT140" s="164" t="s">
        <v>193</v>
      </c>
      <c r="CU140" s="164" t="s">
        <v>193</v>
      </c>
      <c r="CV140" s="164" t="s">
        <v>193</v>
      </c>
      <c r="CW140" s="164" t="s">
        <v>193</v>
      </c>
      <c r="CX140" s="164" t="s">
        <v>193</v>
      </c>
      <c r="CY140" s="164" t="s">
        <v>193</v>
      </c>
      <c r="CZ140" s="164" t="s">
        <v>156</v>
      </c>
      <c r="DA140" s="164">
        <v>800</v>
      </c>
      <c r="DB140" s="164" t="s">
        <v>109</v>
      </c>
      <c r="DC140" s="164" t="s">
        <v>114</v>
      </c>
      <c r="DD140" s="164" t="s">
        <v>193</v>
      </c>
      <c r="DE140" s="164" t="s">
        <v>193</v>
      </c>
      <c r="DF140" s="164" t="s">
        <v>193</v>
      </c>
      <c r="DG140" s="164" t="s">
        <v>193</v>
      </c>
      <c r="DH140" s="164" t="s">
        <v>193</v>
      </c>
      <c r="DI140" s="164" t="s">
        <v>193</v>
      </c>
      <c r="DJ140" s="164" t="s">
        <v>193</v>
      </c>
      <c r="DK140" s="164" t="s">
        <v>193</v>
      </c>
      <c r="DL140" s="164" t="s">
        <v>193</v>
      </c>
      <c r="DM140" s="164" t="s">
        <v>193</v>
      </c>
      <c r="DN140" s="164" t="s">
        <v>193</v>
      </c>
      <c r="DO140" s="164" t="s">
        <v>193</v>
      </c>
      <c r="DP140" s="164" t="s">
        <v>193</v>
      </c>
      <c r="DQ140" s="164" t="s">
        <v>193</v>
      </c>
      <c r="DR140" s="164" t="s">
        <v>193</v>
      </c>
      <c r="DS140" s="164" t="s">
        <v>193</v>
      </c>
      <c r="DT140" s="164" t="s">
        <v>193</v>
      </c>
      <c r="DU140" s="164" t="s">
        <v>193</v>
      </c>
      <c r="DV140" s="164" t="s">
        <v>193</v>
      </c>
      <c r="DW140" s="164" t="s">
        <v>193</v>
      </c>
      <c r="DX140" s="164" t="s">
        <v>193</v>
      </c>
      <c r="DY140" s="164" t="s">
        <v>193</v>
      </c>
      <c r="DZ140" s="164" t="s">
        <v>193</v>
      </c>
      <c r="EA140" s="164" t="s">
        <v>193</v>
      </c>
      <c r="EB140" s="164" t="s">
        <v>193</v>
      </c>
      <c r="EC140" s="164" t="s">
        <v>109</v>
      </c>
      <c r="ED140" s="164" t="s">
        <v>114</v>
      </c>
      <c r="EE140" s="164" t="s">
        <v>109</v>
      </c>
      <c r="EF140" s="164" t="s">
        <v>164</v>
      </c>
      <c r="EG140" s="164" t="s">
        <v>797</v>
      </c>
      <c r="EH140" s="164" t="s">
        <v>168</v>
      </c>
      <c r="EI140" s="164" t="s">
        <v>797</v>
      </c>
      <c r="EJ140" s="164" t="s">
        <v>193</v>
      </c>
      <c r="EK140" s="164" t="s">
        <v>193</v>
      </c>
      <c r="EL140" s="164" t="s">
        <v>193</v>
      </c>
      <c r="EM140" s="164" t="s">
        <v>193</v>
      </c>
      <c r="EN140" s="164" t="s">
        <v>193</v>
      </c>
      <c r="EO140" s="164" t="s">
        <v>193</v>
      </c>
      <c r="EP140" s="164" t="s">
        <v>193</v>
      </c>
      <c r="EQ140" s="164" t="s">
        <v>193</v>
      </c>
      <c r="ER140" s="164" t="s">
        <v>193</v>
      </c>
      <c r="ES140" s="164" t="s">
        <v>193</v>
      </c>
      <c r="ET140" s="164" t="s">
        <v>193</v>
      </c>
      <c r="EU140" s="164" t="s">
        <v>193</v>
      </c>
      <c r="EV140" s="164" t="s">
        <v>193</v>
      </c>
      <c r="EW140" s="164" t="s">
        <v>193</v>
      </c>
      <c r="EX140" s="164" t="s">
        <v>193</v>
      </c>
      <c r="EY140" s="164" t="s">
        <v>193</v>
      </c>
      <c r="EZ140" s="164" t="s">
        <v>193</v>
      </c>
      <c r="FA140" s="164" t="s">
        <v>193</v>
      </c>
      <c r="FB140" s="164" t="s">
        <v>193</v>
      </c>
      <c r="FC140" s="164" t="s">
        <v>193</v>
      </c>
      <c r="FD140" s="164" t="s">
        <v>193</v>
      </c>
      <c r="FE140" s="164" t="s">
        <v>193</v>
      </c>
      <c r="FF140" s="164" t="s">
        <v>193</v>
      </c>
      <c r="FG140" s="164" t="s">
        <v>193</v>
      </c>
      <c r="FH140" s="164" t="s">
        <v>193</v>
      </c>
      <c r="FI140" s="164" t="s">
        <v>193</v>
      </c>
      <c r="FJ140" s="164" t="s">
        <v>193</v>
      </c>
      <c r="FK140" s="164" t="s">
        <v>193</v>
      </c>
      <c r="FL140" s="164" t="s">
        <v>193</v>
      </c>
      <c r="FM140" s="164" t="s">
        <v>193</v>
      </c>
      <c r="FN140" s="164" t="s">
        <v>193</v>
      </c>
      <c r="FO140" s="164" t="s">
        <v>193</v>
      </c>
      <c r="FP140" s="164" t="s">
        <v>193</v>
      </c>
      <c r="FQ140" s="164" t="s">
        <v>193</v>
      </c>
      <c r="FR140" s="164" t="s">
        <v>193</v>
      </c>
      <c r="FS140" s="164" t="s">
        <v>193</v>
      </c>
      <c r="FT140" s="164" t="s">
        <v>193</v>
      </c>
      <c r="FU140" s="164" t="s">
        <v>193</v>
      </c>
      <c r="FV140" s="164" t="s">
        <v>193</v>
      </c>
      <c r="FW140" s="164" t="s">
        <v>193</v>
      </c>
      <c r="FX140" s="164" t="s">
        <v>193</v>
      </c>
      <c r="FY140" s="164" t="s">
        <v>193</v>
      </c>
      <c r="FZ140" s="164" t="s">
        <v>193</v>
      </c>
      <c r="GA140" s="164" t="s">
        <v>193</v>
      </c>
      <c r="GB140" s="164" t="s">
        <v>193</v>
      </c>
      <c r="GC140" s="164" t="s">
        <v>193</v>
      </c>
      <c r="GD140" s="164" t="s">
        <v>193</v>
      </c>
      <c r="GE140" s="164" t="s">
        <v>193</v>
      </c>
      <c r="GF140" s="164" t="s">
        <v>193</v>
      </c>
      <c r="GG140" s="164" t="s">
        <v>193</v>
      </c>
      <c r="GH140" s="164" t="s">
        <v>193</v>
      </c>
      <c r="GI140" s="164" t="s">
        <v>193</v>
      </c>
      <c r="GJ140" s="164" t="s">
        <v>193</v>
      </c>
      <c r="GK140" s="164" t="s">
        <v>193</v>
      </c>
      <c r="GL140" s="164" t="s">
        <v>193</v>
      </c>
      <c r="GM140" s="164" t="s">
        <v>193</v>
      </c>
      <c r="GN140" s="164" t="s">
        <v>193</v>
      </c>
      <c r="GO140" s="164" t="s">
        <v>193</v>
      </c>
      <c r="GP140" s="164" t="s">
        <v>193</v>
      </c>
      <c r="GQ140" s="164" t="s">
        <v>193</v>
      </c>
      <c r="GR140" s="164" t="s">
        <v>193</v>
      </c>
      <c r="GS140" s="164" t="s">
        <v>193</v>
      </c>
      <c r="GT140" s="164" t="s">
        <v>193</v>
      </c>
      <c r="GU140" s="164" t="s">
        <v>193</v>
      </c>
      <c r="GV140" s="164" t="s">
        <v>193</v>
      </c>
      <c r="GW140" s="164" t="s">
        <v>193</v>
      </c>
      <c r="GX140" s="164" t="s">
        <v>193</v>
      </c>
      <c r="GY140" s="164" t="s">
        <v>193</v>
      </c>
      <c r="GZ140" s="164" t="s">
        <v>193</v>
      </c>
      <c r="HA140" s="164" t="s">
        <v>193</v>
      </c>
      <c r="HB140" s="164" t="s">
        <v>193</v>
      </c>
      <c r="HC140" s="164" t="s">
        <v>193</v>
      </c>
      <c r="HD140" s="164" t="s">
        <v>193</v>
      </c>
      <c r="HE140" s="164" t="s">
        <v>193</v>
      </c>
      <c r="HF140" s="164" t="s">
        <v>193</v>
      </c>
      <c r="HG140" s="164" t="s">
        <v>193</v>
      </c>
      <c r="HH140" s="164" t="s">
        <v>193</v>
      </c>
      <c r="HI140" s="164" t="s">
        <v>193</v>
      </c>
      <c r="HJ140" s="164" t="s">
        <v>193</v>
      </c>
      <c r="HK140" s="164" t="s">
        <v>193</v>
      </c>
      <c r="HL140" s="164" t="s">
        <v>193</v>
      </c>
      <c r="HM140" s="164" t="s">
        <v>193</v>
      </c>
      <c r="HN140" s="164" t="s">
        <v>193</v>
      </c>
      <c r="HO140" s="164" t="s">
        <v>193</v>
      </c>
      <c r="HP140" s="164" t="s">
        <v>193</v>
      </c>
      <c r="HQ140" s="164" t="s">
        <v>193</v>
      </c>
      <c r="HR140" s="164" t="s">
        <v>193</v>
      </c>
      <c r="HS140" s="164" t="s">
        <v>193</v>
      </c>
      <c r="HT140" s="164" t="s">
        <v>193</v>
      </c>
      <c r="HU140" s="164" t="s">
        <v>193</v>
      </c>
      <c r="HV140" s="164" t="s">
        <v>193</v>
      </c>
      <c r="HW140" s="164" t="s">
        <v>193</v>
      </c>
      <c r="HX140" s="164" t="s">
        <v>193</v>
      </c>
      <c r="HY140" s="164" t="s">
        <v>193</v>
      </c>
      <c r="HZ140" s="164" t="s">
        <v>193</v>
      </c>
      <c r="IA140" s="164" t="s">
        <v>193</v>
      </c>
      <c r="IB140" s="164" t="s">
        <v>193</v>
      </c>
      <c r="IC140" s="164" t="s">
        <v>193</v>
      </c>
      <c r="ID140" s="164" t="s">
        <v>193</v>
      </c>
      <c r="IE140" s="164" t="s">
        <v>193</v>
      </c>
      <c r="IF140" s="164" t="s">
        <v>193</v>
      </c>
      <c r="IG140" s="164" t="s">
        <v>193</v>
      </c>
      <c r="IH140" s="164" t="s">
        <v>193</v>
      </c>
      <c r="II140" s="164" t="s">
        <v>193</v>
      </c>
      <c r="IJ140" s="164" t="s">
        <v>193</v>
      </c>
      <c r="IK140" s="164" t="s">
        <v>193</v>
      </c>
      <c r="IL140" s="164" t="s">
        <v>193</v>
      </c>
      <c r="IM140" s="164" t="s">
        <v>193</v>
      </c>
      <c r="IN140" s="164" t="s">
        <v>193</v>
      </c>
      <c r="IO140" s="164" t="s">
        <v>193</v>
      </c>
      <c r="IP140" s="164" t="s">
        <v>193</v>
      </c>
      <c r="IQ140" s="164" t="s">
        <v>193</v>
      </c>
      <c r="IR140" s="164" t="s">
        <v>193</v>
      </c>
      <c r="IS140" s="164" t="s">
        <v>193</v>
      </c>
      <c r="IT140" s="164" t="s">
        <v>193</v>
      </c>
      <c r="IU140" s="164" t="s">
        <v>193</v>
      </c>
      <c r="IV140" s="164" t="s">
        <v>193</v>
      </c>
      <c r="IW140" s="164" t="s">
        <v>193</v>
      </c>
      <c r="IX140" s="164" t="s">
        <v>193</v>
      </c>
      <c r="IY140" s="164" t="s">
        <v>193</v>
      </c>
      <c r="IZ140" s="164" t="s">
        <v>193</v>
      </c>
      <c r="JA140" s="164" t="s">
        <v>193</v>
      </c>
      <c r="JB140" s="164" t="s">
        <v>193</v>
      </c>
      <c r="JC140" s="164" t="s">
        <v>193</v>
      </c>
      <c r="JD140" s="164" t="s">
        <v>193</v>
      </c>
      <c r="JE140" s="164" t="s">
        <v>193</v>
      </c>
      <c r="JF140" s="164" t="s">
        <v>193</v>
      </c>
      <c r="JG140" s="164" t="s">
        <v>193</v>
      </c>
      <c r="JH140" s="164" t="s">
        <v>193</v>
      </c>
      <c r="JI140" s="164" t="s">
        <v>193</v>
      </c>
      <c r="JJ140" s="164" t="s">
        <v>193</v>
      </c>
      <c r="JK140" s="164" t="s">
        <v>193</v>
      </c>
      <c r="JL140" s="164" t="s">
        <v>193</v>
      </c>
      <c r="JM140" s="164" t="s">
        <v>193</v>
      </c>
      <c r="JN140" s="164" t="s">
        <v>193</v>
      </c>
      <c r="JO140" s="164" t="s">
        <v>193</v>
      </c>
      <c r="JP140" s="164" t="s">
        <v>193</v>
      </c>
      <c r="JQ140" s="164" t="s">
        <v>193</v>
      </c>
      <c r="JR140" s="166"/>
      <c r="JS140" s="166"/>
      <c r="JT140" s="166"/>
      <c r="JU140" s="166"/>
      <c r="JV140" s="166"/>
      <c r="JW140" s="164" t="s">
        <v>4132</v>
      </c>
      <c r="JX140" s="164" t="s">
        <v>193</v>
      </c>
      <c r="JY140" s="164">
        <v>188588618</v>
      </c>
      <c r="JZ140" s="164" t="s">
        <v>4149</v>
      </c>
      <c r="KA140" s="164" t="s">
        <v>4150</v>
      </c>
      <c r="KB140" s="164" t="s">
        <v>193</v>
      </c>
      <c r="KC140" s="164" t="s">
        <v>705</v>
      </c>
      <c r="KD140" s="164" t="s">
        <v>706</v>
      </c>
      <c r="KE140" s="164" t="s">
        <v>621</v>
      </c>
      <c r="KF140" s="164" t="s">
        <v>193</v>
      </c>
      <c r="KG140" s="164">
        <v>140</v>
      </c>
    </row>
    <row r="141" spans="1:293" x14ac:dyDescent="0.25">
      <c r="A141" s="164" t="s">
        <v>4151</v>
      </c>
      <c r="B141" s="164" t="s">
        <v>4152</v>
      </c>
      <c r="C141" s="164" t="s">
        <v>3503</v>
      </c>
      <c r="D141" s="164" t="s">
        <v>193</v>
      </c>
      <c r="E141" s="166"/>
      <c r="F141" s="164" t="s">
        <v>193</v>
      </c>
      <c r="G141" s="164" t="s">
        <v>193</v>
      </c>
      <c r="H141" s="164" t="s">
        <v>3503</v>
      </c>
      <c r="I141" s="164" t="s">
        <v>161</v>
      </c>
      <c r="J141" s="164" t="s">
        <v>193</v>
      </c>
      <c r="K141" s="164" t="s">
        <v>162</v>
      </c>
      <c r="L141" s="164" t="s">
        <v>161</v>
      </c>
      <c r="M141" s="164" t="s">
        <v>161</v>
      </c>
      <c r="N141" s="164" t="s">
        <v>197</v>
      </c>
      <c r="O141" s="164" t="s">
        <v>193</v>
      </c>
      <c r="P141" s="164" t="s">
        <v>196</v>
      </c>
      <c r="Q141" s="164" t="s">
        <v>197</v>
      </c>
      <c r="R141" s="164" t="s">
        <v>197</v>
      </c>
      <c r="S141" s="164" t="s">
        <v>164</v>
      </c>
      <c r="T141" s="164" t="s">
        <v>168</v>
      </c>
      <c r="U141" s="164" t="s">
        <v>207</v>
      </c>
      <c r="V141" s="164" t="s">
        <v>168</v>
      </c>
      <c r="W141" s="164" t="s">
        <v>132</v>
      </c>
      <c r="X141" s="164" t="s">
        <v>205</v>
      </c>
      <c r="Y141" s="164" t="s">
        <v>132</v>
      </c>
      <c r="Z141" s="164" t="s">
        <v>3283</v>
      </c>
      <c r="AA141" s="164" t="s">
        <v>193</v>
      </c>
      <c r="AB141" s="164" t="s">
        <v>722</v>
      </c>
      <c r="AC141" s="164" t="s">
        <v>3283</v>
      </c>
      <c r="AD141" s="164" t="s">
        <v>3283</v>
      </c>
      <c r="AE141" s="164" t="s">
        <v>520</v>
      </c>
      <c r="AF141" s="164" t="s">
        <v>193</v>
      </c>
      <c r="AG141" s="164" t="s">
        <v>206</v>
      </c>
      <c r="AH141" s="164" t="s">
        <v>520</v>
      </c>
      <c r="AI141" s="164" t="s">
        <v>520</v>
      </c>
      <c r="AJ141" s="164" t="s">
        <v>543</v>
      </c>
      <c r="AK141" s="164" t="s">
        <v>495</v>
      </c>
      <c r="AL141" s="164" t="s">
        <v>109</v>
      </c>
      <c r="AM141" s="164" t="s">
        <v>193</v>
      </c>
      <c r="AN141" s="164" t="s">
        <v>109</v>
      </c>
      <c r="AO141" s="164" t="s">
        <v>193</v>
      </c>
      <c r="AP141" s="164" t="s">
        <v>496</v>
      </c>
      <c r="AQ141" s="166"/>
      <c r="AR141" s="166"/>
      <c r="AS141" s="164" t="s">
        <v>502</v>
      </c>
      <c r="AT141" s="164" t="s">
        <v>193</v>
      </c>
      <c r="AU141" s="164" t="s">
        <v>707</v>
      </c>
      <c r="AV141" s="164">
        <v>0</v>
      </c>
      <c r="AW141" s="164">
        <v>1</v>
      </c>
      <c r="AX141" s="164">
        <v>0</v>
      </c>
      <c r="AY141" s="164" t="s">
        <v>130</v>
      </c>
      <c r="AZ141" s="164" t="s">
        <v>772</v>
      </c>
      <c r="BA141" s="164" t="s">
        <v>112</v>
      </c>
      <c r="BB141" s="164">
        <v>1</v>
      </c>
      <c r="BC141" s="164">
        <v>0</v>
      </c>
      <c r="BD141" s="164">
        <v>0</v>
      </c>
      <c r="BE141" s="164">
        <v>0</v>
      </c>
      <c r="BF141" s="164">
        <v>0</v>
      </c>
      <c r="BG141" s="164">
        <v>0</v>
      </c>
      <c r="BH141" s="164">
        <v>0</v>
      </c>
      <c r="BI141" s="164">
        <v>0</v>
      </c>
      <c r="BJ141" s="164">
        <v>0</v>
      </c>
      <c r="BK141" s="164">
        <v>0</v>
      </c>
      <c r="BL141" s="164" t="s">
        <v>193</v>
      </c>
      <c r="BM141" s="164" t="s">
        <v>113</v>
      </c>
      <c r="BN141" s="164" t="s">
        <v>507</v>
      </c>
      <c r="BO141" s="164" t="s">
        <v>193</v>
      </c>
      <c r="BP141" s="164" t="s">
        <v>193</v>
      </c>
      <c r="BQ141" s="164" t="s">
        <v>193</v>
      </c>
      <c r="BR141" s="164" t="s">
        <v>193</v>
      </c>
      <c r="BS141" s="164" t="s">
        <v>193</v>
      </c>
      <c r="BT141" s="164" t="s">
        <v>193</v>
      </c>
      <c r="BU141" s="164" t="s">
        <v>193</v>
      </c>
      <c r="BV141" s="164" t="s">
        <v>193</v>
      </c>
      <c r="BW141" s="164" t="s">
        <v>193</v>
      </c>
      <c r="BX141" s="164" t="s">
        <v>193</v>
      </c>
      <c r="BY141" s="164" t="s">
        <v>193</v>
      </c>
      <c r="BZ141" s="164" t="s">
        <v>193</v>
      </c>
      <c r="CA141" s="164" t="s">
        <v>193</v>
      </c>
      <c r="CB141" s="164" t="s">
        <v>193</v>
      </c>
      <c r="CC141" s="164" t="s">
        <v>193</v>
      </c>
      <c r="CD141" s="164" t="s">
        <v>193</v>
      </c>
      <c r="CE141" s="164" t="s">
        <v>193</v>
      </c>
      <c r="CF141" s="164" t="s">
        <v>193</v>
      </c>
      <c r="CG141" s="164" t="s">
        <v>193</v>
      </c>
      <c r="CH141" s="164" t="s">
        <v>193</v>
      </c>
      <c r="CI141" s="164" t="s">
        <v>193</v>
      </c>
      <c r="CJ141" s="164" t="s">
        <v>193</v>
      </c>
      <c r="CK141" s="164" t="s">
        <v>193</v>
      </c>
      <c r="CL141" s="164" t="s">
        <v>193</v>
      </c>
      <c r="CM141" s="164" t="s">
        <v>193</v>
      </c>
      <c r="CN141" s="164" t="s">
        <v>193</v>
      </c>
      <c r="CO141" s="164" t="s">
        <v>193</v>
      </c>
      <c r="CP141" s="164" t="s">
        <v>193</v>
      </c>
      <c r="CQ141" s="164" t="s">
        <v>193</v>
      </c>
      <c r="CR141" s="164" t="s">
        <v>193</v>
      </c>
      <c r="CS141" s="164" t="s">
        <v>193</v>
      </c>
      <c r="CT141" s="164" t="s">
        <v>193</v>
      </c>
      <c r="CU141" s="164" t="s">
        <v>193</v>
      </c>
      <c r="CV141" s="164" t="s">
        <v>193</v>
      </c>
      <c r="CW141" s="164" t="s">
        <v>193</v>
      </c>
      <c r="CX141" s="164" t="s">
        <v>193</v>
      </c>
      <c r="CY141" s="164" t="s">
        <v>193</v>
      </c>
      <c r="CZ141" s="164" t="s">
        <v>193</v>
      </c>
      <c r="DA141" s="164" t="s">
        <v>193</v>
      </c>
      <c r="DB141" s="164" t="s">
        <v>193</v>
      </c>
      <c r="DC141" s="164" t="s">
        <v>193</v>
      </c>
      <c r="DD141" s="164" t="s">
        <v>193</v>
      </c>
      <c r="DE141" s="164" t="s">
        <v>193</v>
      </c>
      <c r="DF141" s="164" t="s">
        <v>193</v>
      </c>
      <c r="DG141" s="164" t="s">
        <v>193</v>
      </c>
      <c r="DH141" s="164" t="s">
        <v>193</v>
      </c>
      <c r="DI141" s="164" t="s">
        <v>193</v>
      </c>
      <c r="DJ141" s="164" t="s">
        <v>193</v>
      </c>
      <c r="DK141" s="164" t="s">
        <v>193</v>
      </c>
      <c r="DL141" s="164" t="s">
        <v>193</v>
      </c>
      <c r="DM141" s="164" t="s">
        <v>193</v>
      </c>
      <c r="DN141" s="164" t="s">
        <v>193</v>
      </c>
      <c r="DO141" s="164" t="s">
        <v>193</v>
      </c>
      <c r="DP141" s="164" t="s">
        <v>193</v>
      </c>
      <c r="DQ141" s="164" t="s">
        <v>193</v>
      </c>
      <c r="DR141" s="164" t="s">
        <v>193</v>
      </c>
      <c r="DS141" s="164" t="s">
        <v>193</v>
      </c>
      <c r="DT141" s="164" t="s">
        <v>193</v>
      </c>
      <c r="DU141" s="164" t="s">
        <v>193</v>
      </c>
      <c r="DV141" s="164" t="s">
        <v>193</v>
      </c>
      <c r="DW141" s="164" t="s">
        <v>193</v>
      </c>
      <c r="DX141" s="164" t="s">
        <v>193</v>
      </c>
      <c r="DY141" s="164" t="s">
        <v>193</v>
      </c>
      <c r="DZ141" s="164" t="s">
        <v>193</v>
      </c>
      <c r="EA141" s="164" t="s">
        <v>193</v>
      </c>
      <c r="EB141" s="164" t="s">
        <v>193</v>
      </c>
      <c r="EC141" s="164" t="s">
        <v>193</v>
      </c>
      <c r="ED141" s="164" t="s">
        <v>193</v>
      </c>
      <c r="EE141" s="164" t="s">
        <v>193</v>
      </c>
      <c r="EF141" s="164" t="s">
        <v>193</v>
      </c>
      <c r="EG141" s="164" t="s">
        <v>193</v>
      </c>
      <c r="EH141" s="164" t="s">
        <v>193</v>
      </c>
      <c r="EI141" s="164" t="s">
        <v>193</v>
      </c>
      <c r="EJ141" s="164" t="s">
        <v>723</v>
      </c>
      <c r="EK141" s="164">
        <v>1</v>
      </c>
      <c r="EL141" s="164">
        <v>1</v>
      </c>
      <c r="EM141" s="164">
        <v>1</v>
      </c>
      <c r="EN141" s="164">
        <v>1</v>
      </c>
      <c r="EO141" s="164">
        <v>1</v>
      </c>
      <c r="EP141" s="164">
        <v>1</v>
      </c>
      <c r="EQ141" s="164">
        <v>1</v>
      </c>
      <c r="ER141" s="164">
        <v>1</v>
      </c>
      <c r="ES141" s="164">
        <v>0</v>
      </c>
      <c r="ET141" s="164" t="s">
        <v>109</v>
      </c>
      <c r="EU141" s="164">
        <v>25</v>
      </c>
      <c r="EV141" s="164">
        <v>25</v>
      </c>
      <c r="EW141" s="164" t="s">
        <v>193</v>
      </c>
      <c r="EX141" s="164" t="s">
        <v>193</v>
      </c>
      <c r="EY141" s="164" t="s">
        <v>193</v>
      </c>
      <c r="EZ141" s="164">
        <v>25</v>
      </c>
      <c r="FA141" s="164" t="s">
        <v>114</v>
      </c>
      <c r="FB141" s="164">
        <v>15</v>
      </c>
      <c r="FC141" s="164" t="s">
        <v>109</v>
      </c>
      <c r="FD141" s="164">
        <v>20</v>
      </c>
      <c r="FE141" s="164" t="s">
        <v>109</v>
      </c>
      <c r="FF141" s="164" t="s">
        <v>114</v>
      </c>
      <c r="FG141" s="164" t="s">
        <v>193</v>
      </c>
      <c r="FH141" s="164" t="s">
        <v>193</v>
      </c>
      <c r="FI141" s="164" t="s">
        <v>121</v>
      </c>
      <c r="FJ141" s="164" t="s">
        <v>122</v>
      </c>
      <c r="FK141" s="164" t="s">
        <v>515</v>
      </c>
      <c r="FL141" s="164">
        <v>100</v>
      </c>
      <c r="FM141" s="164">
        <v>15</v>
      </c>
      <c r="FN141" s="164">
        <v>150</v>
      </c>
      <c r="FO141" s="164">
        <v>150</v>
      </c>
      <c r="FP141" s="164" t="s">
        <v>109</v>
      </c>
      <c r="FQ141" s="164" t="s">
        <v>109</v>
      </c>
      <c r="FR141" s="164">
        <v>15</v>
      </c>
      <c r="FS141" s="164" t="s">
        <v>193</v>
      </c>
      <c r="FT141" s="164" t="s">
        <v>193</v>
      </c>
      <c r="FU141" s="164">
        <v>15</v>
      </c>
      <c r="FV141" s="164" t="s">
        <v>109</v>
      </c>
      <c r="FW141" s="164" t="s">
        <v>114</v>
      </c>
      <c r="FX141" s="164" t="s">
        <v>193</v>
      </c>
      <c r="FY141" s="164">
        <v>150</v>
      </c>
      <c r="FZ141" s="164">
        <v>75</v>
      </c>
      <c r="GA141" s="164">
        <v>42.5</v>
      </c>
      <c r="GB141" s="164" t="s">
        <v>109</v>
      </c>
      <c r="GC141" s="164" t="s">
        <v>109</v>
      </c>
      <c r="GD141" s="164">
        <v>75</v>
      </c>
      <c r="GE141" s="164" t="s">
        <v>193</v>
      </c>
      <c r="GF141" s="164" t="s">
        <v>193</v>
      </c>
      <c r="GG141" s="164" t="s">
        <v>193</v>
      </c>
      <c r="GH141" s="164">
        <v>75</v>
      </c>
      <c r="GI141" s="164" t="s">
        <v>109</v>
      </c>
      <c r="GJ141" s="164" t="s">
        <v>109</v>
      </c>
      <c r="GK141" s="164" t="s">
        <v>193</v>
      </c>
      <c r="GL141" s="164">
        <v>5</v>
      </c>
      <c r="GM141" s="164" t="s">
        <v>193</v>
      </c>
      <c r="GN141" s="164" t="s">
        <v>193</v>
      </c>
      <c r="GO141" s="164" t="s">
        <v>193</v>
      </c>
      <c r="GP141" s="164" t="s">
        <v>193</v>
      </c>
      <c r="GQ141" s="164" t="s">
        <v>193</v>
      </c>
      <c r="GR141" s="164" t="s">
        <v>193</v>
      </c>
      <c r="GS141" s="164" t="s">
        <v>109</v>
      </c>
      <c r="GT141" s="164" t="s">
        <v>156</v>
      </c>
      <c r="GU141" s="164">
        <v>5</v>
      </c>
      <c r="GV141" s="164" t="s">
        <v>114</v>
      </c>
      <c r="GW141" s="164" t="s">
        <v>193</v>
      </c>
      <c r="GX141" s="164" t="s">
        <v>193</v>
      </c>
      <c r="GY141" s="164" t="s">
        <v>193</v>
      </c>
      <c r="GZ141" s="164" t="s">
        <v>193</v>
      </c>
      <c r="HA141" s="164" t="s">
        <v>193</v>
      </c>
      <c r="HB141" s="164" t="s">
        <v>193</v>
      </c>
      <c r="HC141" s="164" t="s">
        <v>193</v>
      </c>
      <c r="HD141" s="164" t="s">
        <v>193</v>
      </c>
      <c r="HE141" s="164" t="s">
        <v>193</v>
      </c>
      <c r="HF141" s="164" t="s">
        <v>193</v>
      </c>
      <c r="HG141" s="164" t="s">
        <v>193</v>
      </c>
      <c r="HH141" s="164" t="s">
        <v>193</v>
      </c>
      <c r="HI141" s="164" t="s">
        <v>193</v>
      </c>
      <c r="HJ141" s="164" t="s">
        <v>193</v>
      </c>
      <c r="HK141" s="164" t="s">
        <v>193</v>
      </c>
      <c r="HL141" s="164" t="s">
        <v>193</v>
      </c>
      <c r="HM141" s="164" t="s">
        <v>193</v>
      </c>
      <c r="HN141" s="164" t="s">
        <v>193</v>
      </c>
      <c r="HO141" s="164" t="s">
        <v>193</v>
      </c>
      <c r="HP141" s="164" t="s">
        <v>193</v>
      </c>
      <c r="HQ141" s="164" t="s">
        <v>193</v>
      </c>
      <c r="HR141" s="164" t="s">
        <v>193</v>
      </c>
      <c r="HS141" s="164" t="s">
        <v>193</v>
      </c>
      <c r="HT141" s="164" t="s">
        <v>193</v>
      </c>
      <c r="HU141" s="164" t="s">
        <v>193</v>
      </c>
      <c r="HV141" s="164" t="s">
        <v>109</v>
      </c>
      <c r="HW141" s="164" t="s">
        <v>114</v>
      </c>
      <c r="HX141" s="164" t="s">
        <v>109</v>
      </c>
      <c r="HY141" s="164" t="s">
        <v>164</v>
      </c>
      <c r="HZ141" s="164" t="s">
        <v>797</v>
      </c>
      <c r="IA141" s="164" t="s">
        <v>168</v>
      </c>
      <c r="IB141" s="164" t="s">
        <v>797</v>
      </c>
      <c r="IC141" s="164" t="s">
        <v>193</v>
      </c>
      <c r="ID141" s="164" t="s">
        <v>193</v>
      </c>
      <c r="IE141" s="164" t="s">
        <v>193</v>
      </c>
      <c r="IF141" s="164" t="s">
        <v>193</v>
      </c>
      <c r="IG141" s="164" t="s">
        <v>193</v>
      </c>
      <c r="IH141" s="164" t="s">
        <v>193</v>
      </c>
      <c r="II141" s="164" t="s">
        <v>193</v>
      </c>
      <c r="IJ141" s="164" t="s">
        <v>193</v>
      </c>
      <c r="IK141" s="164" t="s">
        <v>193</v>
      </c>
      <c r="IL141" s="164" t="s">
        <v>193</v>
      </c>
      <c r="IM141" s="164" t="s">
        <v>193</v>
      </c>
      <c r="IN141" s="164" t="s">
        <v>193</v>
      </c>
      <c r="IO141" s="164" t="s">
        <v>193</v>
      </c>
      <c r="IP141" s="164" t="s">
        <v>193</v>
      </c>
      <c r="IQ141" s="164" t="s">
        <v>193</v>
      </c>
      <c r="IR141" s="164" t="s">
        <v>193</v>
      </c>
      <c r="IS141" s="164" t="s">
        <v>193</v>
      </c>
      <c r="IT141" s="164" t="s">
        <v>193</v>
      </c>
      <c r="IU141" s="164" t="s">
        <v>193</v>
      </c>
      <c r="IV141" s="164" t="s">
        <v>193</v>
      </c>
      <c r="IW141" s="164" t="s">
        <v>193</v>
      </c>
      <c r="IX141" s="164" t="s">
        <v>193</v>
      </c>
      <c r="IY141" s="164" t="s">
        <v>193</v>
      </c>
      <c r="IZ141" s="164" t="s">
        <v>193</v>
      </c>
      <c r="JA141" s="164" t="s">
        <v>193</v>
      </c>
      <c r="JB141" s="164" t="s">
        <v>193</v>
      </c>
      <c r="JC141" s="164" t="s">
        <v>193</v>
      </c>
      <c r="JD141" s="164" t="s">
        <v>193</v>
      </c>
      <c r="JE141" s="164" t="s">
        <v>193</v>
      </c>
      <c r="JF141" s="164" t="s">
        <v>193</v>
      </c>
      <c r="JG141" s="164" t="s">
        <v>193</v>
      </c>
      <c r="JH141" s="164" t="s">
        <v>193</v>
      </c>
      <c r="JI141" s="164" t="s">
        <v>193</v>
      </c>
      <c r="JJ141" s="164" t="s">
        <v>193</v>
      </c>
      <c r="JK141" s="164" t="s">
        <v>193</v>
      </c>
      <c r="JL141" s="164" t="s">
        <v>193</v>
      </c>
      <c r="JM141" s="164" t="s">
        <v>193</v>
      </c>
      <c r="JN141" s="164" t="s">
        <v>193</v>
      </c>
      <c r="JO141" s="164" t="s">
        <v>193</v>
      </c>
      <c r="JP141" s="164" t="s">
        <v>193</v>
      </c>
      <c r="JQ141" s="164" t="s">
        <v>193</v>
      </c>
      <c r="JR141" s="166"/>
      <c r="JS141" s="166"/>
      <c r="JT141" s="166"/>
      <c r="JU141" s="166"/>
      <c r="JV141" s="166"/>
      <c r="JW141" s="164" t="s">
        <v>4132</v>
      </c>
      <c r="JX141" s="164" t="s">
        <v>193</v>
      </c>
      <c r="JY141" s="164">
        <v>188589114</v>
      </c>
      <c r="JZ141" s="164" t="s">
        <v>4153</v>
      </c>
      <c r="KA141" s="164" t="s">
        <v>4154</v>
      </c>
      <c r="KB141" s="164" t="s">
        <v>193</v>
      </c>
      <c r="KC141" s="164" t="s">
        <v>705</v>
      </c>
      <c r="KD141" s="164" t="s">
        <v>706</v>
      </c>
      <c r="KE141" s="164" t="s">
        <v>621</v>
      </c>
      <c r="KF141" s="164" t="s">
        <v>193</v>
      </c>
      <c r="KG141" s="164">
        <v>141</v>
      </c>
    </row>
    <row r="142" spans="1:293" x14ac:dyDescent="0.25">
      <c r="A142" s="164" t="s">
        <v>4155</v>
      </c>
      <c r="B142" s="164" t="s">
        <v>4156</v>
      </c>
      <c r="C142" s="164" t="s">
        <v>3503</v>
      </c>
      <c r="D142" s="164" t="s">
        <v>193</v>
      </c>
      <c r="E142" s="166"/>
      <c r="F142" s="164" t="s">
        <v>193</v>
      </c>
      <c r="G142" s="164" t="s">
        <v>193</v>
      </c>
      <c r="H142" s="164" t="s">
        <v>3503</v>
      </c>
      <c r="I142" s="164" t="s">
        <v>161</v>
      </c>
      <c r="J142" s="164" t="s">
        <v>193</v>
      </c>
      <c r="K142" s="164" t="s">
        <v>162</v>
      </c>
      <c r="L142" s="164" t="s">
        <v>161</v>
      </c>
      <c r="M142" s="164" t="s">
        <v>161</v>
      </c>
      <c r="N142" s="164" t="s">
        <v>197</v>
      </c>
      <c r="O142" s="164" t="s">
        <v>193</v>
      </c>
      <c r="P142" s="164" t="s">
        <v>196</v>
      </c>
      <c r="Q142" s="164" t="s">
        <v>197</v>
      </c>
      <c r="R142" s="164" t="s">
        <v>197</v>
      </c>
      <c r="S142" s="164" t="s">
        <v>164</v>
      </c>
      <c r="T142" s="164" t="s">
        <v>168</v>
      </c>
      <c r="U142" s="164" t="s">
        <v>207</v>
      </c>
      <c r="V142" s="164" t="s">
        <v>168</v>
      </c>
      <c r="W142" s="164" t="s">
        <v>132</v>
      </c>
      <c r="X142" s="164" t="s">
        <v>205</v>
      </c>
      <c r="Y142" s="164" t="s">
        <v>132</v>
      </c>
      <c r="Z142" s="164" t="s">
        <v>3283</v>
      </c>
      <c r="AA142" s="164" t="s">
        <v>193</v>
      </c>
      <c r="AB142" s="164" t="s">
        <v>722</v>
      </c>
      <c r="AC142" s="164" t="s">
        <v>3283</v>
      </c>
      <c r="AD142" s="164" t="s">
        <v>3283</v>
      </c>
      <c r="AE142" s="164" t="s">
        <v>520</v>
      </c>
      <c r="AF142" s="164" t="s">
        <v>193</v>
      </c>
      <c r="AG142" s="164" t="s">
        <v>206</v>
      </c>
      <c r="AH142" s="164" t="s">
        <v>520</v>
      </c>
      <c r="AI142" s="164" t="s">
        <v>520</v>
      </c>
      <c r="AJ142" s="164" t="s">
        <v>543</v>
      </c>
      <c r="AK142" s="164" t="s">
        <v>495</v>
      </c>
      <c r="AL142" s="164" t="s">
        <v>109</v>
      </c>
      <c r="AM142" s="164" t="s">
        <v>193</v>
      </c>
      <c r="AN142" s="164" t="s">
        <v>109</v>
      </c>
      <c r="AO142" s="164" t="s">
        <v>193</v>
      </c>
      <c r="AP142" s="164" t="s">
        <v>496</v>
      </c>
      <c r="AQ142" s="166"/>
      <c r="AR142" s="166"/>
      <c r="AS142" s="164" t="s">
        <v>521</v>
      </c>
      <c r="AT142" s="164" t="s">
        <v>193</v>
      </c>
      <c r="AU142" s="164" t="s">
        <v>707</v>
      </c>
      <c r="AV142" s="164">
        <v>0</v>
      </c>
      <c r="AW142" s="164">
        <v>1</v>
      </c>
      <c r="AX142" s="164">
        <v>0</v>
      </c>
      <c r="AY142" s="164" t="s">
        <v>130</v>
      </c>
      <c r="AZ142" s="164" t="s">
        <v>772</v>
      </c>
      <c r="BA142" s="164" t="s">
        <v>112</v>
      </c>
      <c r="BB142" s="164">
        <v>1</v>
      </c>
      <c r="BC142" s="164">
        <v>0</v>
      </c>
      <c r="BD142" s="164">
        <v>0</v>
      </c>
      <c r="BE142" s="164">
        <v>0</v>
      </c>
      <c r="BF142" s="164">
        <v>0</v>
      </c>
      <c r="BG142" s="164">
        <v>0</v>
      </c>
      <c r="BH142" s="164">
        <v>0</v>
      </c>
      <c r="BI142" s="164">
        <v>0</v>
      </c>
      <c r="BJ142" s="164">
        <v>0</v>
      </c>
      <c r="BK142" s="164">
        <v>0</v>
      </c>
      <c r="BL142" s="164" t="s">
        <v>193</v>
      </c>
      <c r="BM142" s="164" t="s">
        <v>113</v>
      </c>
      <c r="BN142" s="164" t="s">
        <v>507</v>
      </c>
      <c r="BO142" s="164" t="s">
        <v>193</v>
      </c>
      <c r="BP142" s="164" t="s">
        <v>193</v>
      </c>
      <c r="BQ142" s="164" t="s">
        <v>193</v>
      </c>
      <c r="BR142" s="164" t="s">
        <v>193</v>
      </c>
      <c r="BS142" s="164" t="s">
        <v>193</v>
      </c>
      <c r="BT142" s="164" t="s">
        <v>193</v>
      </c>
      <c r="BU142" s="164" t="s">
        <v>193</v>
      </c>
      <c r="BV142" s="164" t="s">
        <v>193</v>
      </c>
      <c r="BW142" s="164" t="s">
        <v>193</v>
      </c>
      <c r="BX142" s="164" t="s">
        <v>193</v>
      </c>
      <c r="BY142" s="164" t="s">
        <v>193</v>
      </c>
      <c r="BZ142" s="164" t="s">
        <v>193</v>
      </c>
      <c r="CA142" s="164" t="s">
        <v>193</v>
      </c>
      <c r="CB142" s="164" t="s">
        <v>193</v>
      </c>
      <c r="CC142" s="164" t="s">
        <v>193</v>
      </c>
      <c r="CD142" s="164" t="s">
        <v>193</v>
      </c>
      <c r="CE142" s="164" t="s">
        <v>193</v>
      </c>
      <c r="CF142" s="164" t="s">
        <v>193</v>
      </c>
      <c r="CG142" s="164" t="s">
        <v>193</v>
      </c>
      <c r="CH142" s="164" t="s">
        <v>193</v>
      </c>
      <c r="CI142" s="164" t="s">
        <v>193</v>
      </c>
      <c r="CJ142" s="164" t="s">
        <v>193</v>
      </c>
      <c r="CK142" s="164" t="s">
        <v>193</v>
      </c>
      <c r="CL142" s="164" t="s">
        <v>193</v>
      </c>
      <c r="CM142" s="164" t="s">
        <v>193</v>
      </c>
      <c r="CN142" s="164" t="s">
        <v>193</v>
      </c>
      <c r="CO142" s="164" t="s">
        <v>193</v>
      </c>
      <c r="CP142" s="164" t="s">
        <v>193</v>
      </c>
      <c r="CQ142" s="164" t="s">
        <v>193</v>
      </c>
      <c r="CR142" s="164" t="s">
        <v>193</v>
      </c>
      <c r="CS142" s="164" t="s">
        <v>193</v>
      </c>
      <c r="CT142" s="164" t="s">
        <v>193</v>
      </c>
      <c r="CU142" s="164" t="s">
        <v>193</v>
      </c>
      <c r="CV142" s="164" t="s">
        <v>193</v>
      </c>
      <c r="CW142" s="164" t="s">
        <v>193</v>
      </c>
      <c r="CX142" s="164" t="s">
        <v>193</v>
      </c>
      <c r="CY142" s="164" t="s">
        <v>193</v>
      </c>
      <c r="CZ142" s="164" t="s">
        <v>193</v>
      </c>
      <c r="DA142" s="164" t="s">
        <v>193</v>
      </c>
      <c r="DB142" s="164" t="s">
        <v>193</v>
      </c>
      <c r="DC142" s="164" t="s">
        <v>193</v>
      </c>
      <c r="DD142" s="164" t="s">
        <v>193</v>
      </c>
      <c r="DE142" s="164" t="s">
        <v>193</v>
      </c>
      <c r="DF142" s="164" t="s">
        <v>193</v>
      </c>
      <c r="DG142" s="164" t="s">
        <v>193</v>
      </c>
      <c r="DH142" s="164" t="s">
        <v>193</v>
      </c>
      <c r="DI142" s="164" t="s">
        <v>193</v>
      </c>
      <c r="DJ142" s="164" t="s">
        <v>193</v>
      </c>
      <c r="DK142" s="164" t="s">
        <v>193</v>
      </c>
      <c r="DL142" s="164" t="s">
        <v>193</v>
      </c>
      <c r="DM142" s="164" t="s">
        <v>193</v>
      </c>
      <c r="DN142" s="164" t="s">
        <v>193</v>
      </c>
      <c r="DO142" s="164" t="s">
        <v>193</v>
      </c>
      <c r="DP142" s="164" t="s">
        <v>193</v>
      </c>
      <c r="DQ142" s="164" t="s">
        <v>193</v>
      </c>
      <c r="DR142" s="164" t="s">
        <v>193</v>
      </c>
      <c r="DS142" s="164" t="s">
        <v>193</v>
      </c>
      <c r="DT142" s="164" t="s">
        <v>193</v>
      </c>
      <c r="DU142" s="164" t="s">
        <v>193</v>
      </c>
      <c r="DV142" s="164" t="s">
        <v>193</v>
      </c>
      <c r="DW142" s="164" t="s">
        <v>193</v>
      </c>
      <c r="DX142" s="164" t="s">
        <v>193</v>
      </c>
      <c r="DY142" s="164" t="s">
        <v>193</v>
      </c>
      <c r="DZ142" s="164" t="s">
        <v>193</v>
      </c>
      <c r="EA142" s="164" t="s">
        <v>193</v>
      </c>
      <c r="EB142" s="164" t="s">
        <v>193</v>
      </c>
      <c r="EC142" s="164" t="s">
        <v>193</v>
      </c>
      <c r="ED142" s="164" t="s">
        <v>193</v>
      </c>
      <c r="EE142" s="164" t="s">
        <v>193</v>
      </c>
      <c r="EF142" s="164" t="s">
        <v>193</v>
      </c>
      <c r="EG142" s="164" t="s">
        <v>193</v>
      </c>
      <c r="EH142" s="164" t="s">
        <v>193</v>
      </c>
      <c r="EI142" s="164" t="s">
        <v>193</v>
      </c>
      <c r="EJ142" s="164" t="s">
        <v>723</v>
      </c>
      <c r="EK142" s="164">
        <v>1</v>
      </c>
      <c r="EL142" s="164">
        <v>1</v>
      </c>
      <c r="EM142" s="164">
        <v>1</v>
      </c>
      <c r="EN142" s="164">
        <v>1</v>
      </c>
      <c r="EO142" s="164">
        <v>1</v>
      </c>
      <c r="EP142" s="164">
        <v>1</v>
      </c>
      <c r="EQ142" s="164">
        <v>1</v>
      </c>
      <c r="ER142" s="164">
        <v>1</v>
      </c>
      <c r="ES142" s="164">
        <v>0</v>
      </c>
      <c r="ET142" s="164" t="s">
        <v>109</v>
      </c>
      <c r="EU142" s="164">
        <v>25</v>
      </c>
      <c r="EV142" s="164">
        <v>25</v>
      </c>
      <c r="EW142" s="164" t="s">
        <v>193</v>
      </c>
      <c r="EX142" s="164" t="s">
        <v>193</v>
      </c>
      <c r="EY142" s="164" t="s">
        <v>193</v>
      </c>
      <c r="EZ142" s="164">
        <v>25</v>
      </c>
      <c r="FA142" s="164" t="s">
        <v>114</v>
      </c>
      <c r="FB142" s="164">
        <v>20</v>
      </c>
      <c r="FC142" s="164" t="s">
        <v>114</v>
      </c>
      <c r="FD142" s="164">
        <v>20</v>
      </c>
      <c r="FE142" s="164" t="s">
        <v>109</v>
      </c>
      <c r="FF142" s="164" t="s">
        <v>114</v>
      </c>
      <c r="FG142" s="164" t="s">
        <v>193</v>
      </c>
      <c r="FH142" s="164" t="s">
        <v>193</v>
      </c>
      <c r="FI142" s="164" t="s">
        <v>121</v>
      </c>
      <c r="FJ142" s="164" t="s">
        <v>122</v>
      </c>
      <c r="FK142" s="164" t="s">
        <v>515</v>
      </c>
      <c r="FL142" s="164">
        <v>100</v>
      </c>
      <c r="FM142" s="164">
        <v>15</v>
      </c>
      <c r="FN142" s="164">
        <v>150</v>
      </c>
      <c r="FO142" s="164">
        <v>150</v>
      </c>
      <c r="FP142" s="164" t="s">
        <v>109</v>
      </c>
      <c r="FQ142" s="164" t="s">
        <v>114</v>
      </c>
      <c r="FR142" s="164" t="s">
        <v>193</v>
      </c>
      <c r="FS142" s="164">
        <v>65</v>
      </c>
      <c r="FT142" s="164">
        <v>15</v>
      </c>
      <c r="FU142" s="164">
        <v>17.307692307692299</v>
      </c>
      <c r="FV142" s="164" t="s">
        <v>109</v>
      </c>
      <c r="FW142" s="164" t="s">
        <v>114</v>
      </c>
      <c r="FX142" s="164" t="s">
        <v>193</v>
      </c>
      <c r="FY142" s="164">
        <v>150</v>
      </c>
      <c r="FZ142" s="164">
        <v>100</v>
      </c>
      <c r="GA142" s="164">
        <v>56.6666666666666</v>
      </c>
      <c r="GB142" s="164" t="s">
        <v>109</v>
      </c>
      <c r="GC142" s="164" t="s">
        <v>109</v>
      </c>
      <c r="GD142" s="164">
        <v>75</v>
      </c>
      <c r="GE142" s="164" t="s">
        <v>193</v>
      </c>
      <c r="GF142" s="164" t="s">
        <v>193</v>
      </c>
      <c r="GG142" s="164" t="s">
        <v>193</v>
      </c>
      <c r="GH142" s="164">
        <v>75</v>
      </c>
      <c r="GI142" s="164" t="s">
        <v>109</v>
      </c>
      <c r="GJ142" s="164" t="s">
        <v>109</v>
      </c>
      <c r="GK142" s="164" t="s">
        <v>193</v>
      </c>
      <c r="GL142" s="164">
        <v>5</v>
      </c>
      <c r="GM142" s="164" t="s">
        <v>193</v>
      </c>
      <c r="GN142" s="164" t="s">
        <v>193</v>
      </c>
      <c r="GO142" s="164" t="s">
        <v>193</v>
      </c>
      <c r="GP142" s="164" t="s">
        <v>193</v>
      </c>
      <c r="GQ142" s="164" t="s">
        <v>193</v>
      </c>
      <c r="GR142" s="164" t="s">
        <v>193</v>
      </c>
      <c r="GS142" s="164" t="s">
        <v>109</v>
      </c>
      <c r="GT142" s="164" t="s">
        <v>156</v>
      </c>
      <c r="GU142" s="164">
        <v>5</v>
      </c>
      <c r="GV142" s="164" t="s">
        <v>114</v>
      </c>
      <c r="GW142" s="164" t="s">
        <v>193</v>
      </c>
      <c r="GX142" s="164" t="s">
        <v>193</v>
      </c>
      <c r="GY142" s="164" t="s">
        <v>193</v>
      </c>
      <c r="GZ142" s="164" t="s">
        <v>193</v>
      </c>
      <c r="HA142" s="164" t="s">
        <v>193</v>
      </c>
      <c r="HB142" s="164" t="s">
        <v>193</v>
      </c>
      <c r="HC142" s="164" t="s">
        <v>193</v>
      </c>
      <c r="HD142" s="164" t="s">
        <v>193</v>
      </c>
      <c r="HE142" s="164" t="s">
        <v>193</v>
      </c>
      <c r="HF142" s="164" t="s">
        <v>193</v>
      </c>
      <c r="HG142" s="164" t="s">
        <v>193</v>
      </c>
      <c r="HH142" s="164" t="s">
        <v>193</v>
      </c>
      <c r="HI142" s="164" t="s">
        <v>193</v>
      </c>
      <c r="HJ142" s="164" t="s">
        <v>193</v>
      </c>
      <c r="HK142" s="164" t="s">
        <v>193</v>
      </c>
      <c r="HL142" s="164" t="s">
        <v>193</v>
      </c>
      <c r="HM142" s="164" t="s">
        <v>193</v>
      </c>
      <c r="HN142" s="164" t="s">
        <v>193</v>
      </c>
      <c r="HO142" s="164" t="s">
        <v>193</v>
      </c>
      <c r="HP142" s="164" t="s">
        <v>193</v>
      </c>
      <c r="HQ142" s="164" t="s">
        <v>193</v>
      </c>
      <c r="HR142" s="164" t="s">
        <v>193</v>
      </c>
      <c r="HS142" s="164" t="s">
        <v>193</v>
      </c>
      <c r="HT142" s="164" t="s">
        <v>193</v>
      </c>
      <c r="HU142" s="164" t="s">
        <v>193</v>
      </c>
      <c r="HV142" s="164" t="s">
        <v>109</v>
      </c>
      <c r="HW142" s="164" t="s">
        <v>114</v>
      </c>
      <c r="HX142" s="164" t="s">
        <v>109</v>
      </c>
      <c r="HY142" s="164" t="s">
        <v>164</v>
      </c>
      <c r="HZ142" s="164" t="s">
        <v>797</v>
      </c>
      <c r="IA142" s="164" t="s">
        <v>168</v>
      </c>
      <c r="IB142" s="164" t="s">
        <v>797</v>
      </c>
      <c r="IC142" s="164" t="s">
        <v>193</v>
      </c>
      <c r="ID142" s="164" t="s">
        <v>193</v>
      </c>
      <c r="IE142" s="164" t="s">
        <v>193</v>
      </c>
      <c r="IF142" s="164" t="s">
        <v>193</v>
      </c>
      <c r="IG142" s="164" t="s">
        <v>193</v>
      </c>
      <c r="IH142" s="164" t="s">
        <v>193</v>
      </c>
      <c r="II142" s="164" t="s">
        <v>193</v>
      </c>
      <c r="IJ142" s="164" t="s">
        <v>193</v>
      </c>
      <c r="IK142" s="164" t="s">
        <v>193</v>
      </c>
      <c r="IL142" s="164" t="s">
        <v>193</v>
      </c>
      <c r="IM142" s="164" t="s">
        <v>193</v>
      </c>
      <c r="IN142" s="164" t="s">
        <v>193</v>
      </c>
      <c r="IO142" s="164" t="s">
        <v>193</v>
      </c>
      <c r="IP142" s="164" t="s">
        <v>193</v>
      </c>
      <c r="IQ142" s="164" t="s">
        <v>193</v>
      </c>
      <c r="IR142" s="164" t="s">
        <v>193</v>
      </c>
      <c r="IS142" s="164" t="s">
        <v>193</v>
      </c>
      <c r="IT142" s="164" t="s">
        <v>193</v>
      </c>
      <c r="IU142" s="164" t="s">
        <v>193</v>
      </c>
      <c r="IV142" s="164" t="s">
        <v>193</v>
      </c>
      <c r="IW142" s="164" t="s">
        <v>193</v>
      </c>
      <c r="IX142" s="164" t="s">
        <v>193</v>
      </c>
      <c r="IY142" s="164" t="s">
        <v>193</v>
      </c>
      <c r="IZ142" s="164" t="s">
        <v>193</v>
      </c>
      <c r="JA142" s="164" t="s">
        <v>193</v>
      </c>
      <c r="JB142" s="164" t="s">
        <v>193</v>
      </c>
      <c r="JC142" s="164" t="s">
        <v>193</v>
      </c>
      <c r="JD142" s="164" t="s">
        <v>193</v>
      </c>
      <c r="JE142" s="164" t="s">
        <v>193</v>
      </c>
      <c r="JF142" s="164" t="s">
        <v>193</v>
      </c>
      <c r="JG142" s="164" t="s">
        <v>193</v>
      </c>
      <c r="JH142" s="164" t="s">
        <v>193</v>
      </c>
      <c r="JI142" s="164" t="s">
        <v>193</v>
      </c>
      <c r="JJ142" s="164" t="s">
        <v>193</v>
      </c>
      <c r="JK142" s="164" t="s">
        <v>193</v>
      </c>
      <c r="JL142" s="164" t="s">
        <v>193</v>
      </c>
      <c r="JM142" s="164" t="s">
        <v>193</v>
      </c>
      <c r="JN142" s="164" t="s">
        <v>193</v>
      </c>
      <c r="JO142" s="164" t="s">
        <v>193</v>
      </c>
      <c r="JP142" s="164" t="s">
        <v>193</v>
      </c>
      <c r="JQ142" s="164" t="s">
        <v>193</v>
      </c>
      <c r="JR142" s="166"/>
      <c r="JS142" s="166"/>
      <c r="JT142" s="166"/>
      <c r="JU142" s="166"/>
      <c r="JV142" s="166"/>
      <c r="JW142" s="164" t="s">
        <v>4132</v>
      </c>
      <c r="JX142" s="164" t="s">
        <v>193</v>
      </c>
      <c r="JY142" s="164">
        <v>188589057</v>
      </c>
      <c r="JZ142" s="164" t="s">
        <v>4157</v>
      </c>
      <c r="KA142" s="164" t="s">
        <v>4158</v>
      </c>
      <c r="KB142" s="164" t="s">
        <v>193</v>
      </c>
      <c r="KC142" s="164" t="s">
        <v>705</v>
      </c>
      <c r="KD142" s="164" t="s">
        <v>706</v>
      </c>
      <c r="KE142" s="164" t="s">
        <v>621</v>
      </c>
      <c r="KF142" s="164" t="s">
        <v>193</v>
      </c>
      <c r="KG142" s="164">
        <v>142</v>
      </c>
    </row>
    <row r="143" spans="1:293" x14ac:dyDescent="0.25">
      <c r="A143" s="164" t="s">
        <v>4159</v>
      </c>
      <c r="B143" s="164" t="s">
        <v>4160</v>
      </c>
      <c r="C143" s="164" t="s">
        <v>3503</v>
      </c>
      <c r="D143" s="164" t="s">
        <v>193</v>
      </c>
      <c r="E143" s="166"/>
      <c r="F143" s="164" t="s">
        <v>193</v>
      </c>
      <c r="G143" s="164" t="s">
        <v>193</v>
      </c>
      <c r="H143" s="164" t="s">
        <v>3503</v>
      </c>
      <c r="I143" s="164" t="s">
        <v>161</v>
      </c>
      <c r="J143" s="164" t="s">
        <v>193</v>
      </c>
      <c r="K143" s="164" t="s">
        <v>162</v>
      </c>
      <c r="L143" s="164" t="s">
        <v>161</v>
      </c>
      <c r="M143" s="164" t="s">
        <v>161</v>
      </c>
      <c r="N143" s="164" t="s">
        <v>197</v>
      </c>
      <c r="O143" s="164" t="s">
        <v>193</v>
      </c>
      <c r="P143" s="164" t="s">
        <v>196</v>
      </c>
      <c r="Q143" s="164" t="s">
        <v>197</v>
      </c>
      <c r="R143" s="164" t="s">
        <v>197</v>
      </c>
      <c r="S143" s="164" t="s">
        <v>164</v>
      </c>
      <c r="T143" s="164" t="s">
        <v>168</v>
      </c>
      <c r="U143" s="164" t="s">
        <v>207</v>
      </c>
      <c r="V143" s="164" t="s">
        <v>168</v>
      </c>
      <c r="W143" s="164" t="s">
        <v>132</v>
      </c>
      <c r="X143" s="164" t="s">
        <v>205</v>
      </c>
      <c r="Y143" s="164" t="s">
        <v>132</v>
      </c>
      <c r="Z143" s="164" t="s">
        <v>3283</v>
      </c>
      <c r="AA143" s="164" t="s">
        <v>193</v>
      </c>
      <c r="AB143" s="164" t="s">
        <v>722</v>
      </c>
      <c r="AC143" s="164" t="s">
        <v>3283</v>
      </c>
      <c r="AD143" s="164" t="s">
        <v>3283</v>
      </c>
      <c r="AE143" s="164" t="s">
        <v>520</v>
      </c>
      <c r="AF143" s="164" t="s">
        <v>193</v>
      </c>
      <c r="AG143" s="164" t="s">
        <v>206</v>
      </c>
      <c r="AH143" s="164" t="s">
        <v>520</v>
      </c>
      <c r="AI143" s="164" t="s">
        <v>520</v>
      </c>
      <c r="AJ143" s="164" t="s">
        <v>543</v>
      </c>
      <c r="AK143" s="164" t="s">
        <v>495</v>
      </c>
      <c r="AL143" s="164" t="s">
        <v>109</v>
      </c>
      <c r="AM143" s="164" t="s">
        <v>193</v>
      </c>
      <c r="AN143" s="164" t="s">
        <v>109</v>
      </c>
      <c r="AO143" s="164" t="s">
        <v>193</v>
      </c>
      <c r="AP143" s="164" t="s">
        <v>496</v>
      </c>
      <c r="AQ143" s="166"/>
      <c r="AR143" s="166"/>
      <c r="AS143" s="164" t="s">
        <v>502</v>
      </c>
      <c r="AT143" s="164" t="s">
        <v>193</v>
      </c>
      <c r="AU143" s="164" t="s">
        <v>111</v>
      </c>
      <c r="AV143" s="164">
        <v>1</v>
      </c>
      <c r="AW143" s="164">
        <v>0</v>
      </c>
      <c r="AX143" s="164">
        <v>0</v>
      </c>
      <c r="AY143" s="164" t="s">
        <v>110</v>
      </c>
      <c r="AZ143" s="164" t="s">
        <v>503</v>
      </c>
      <c r="BA143" s="164" t="s">
        <v>112</v>
      </c>
      <c r="BB143" s="164">
        <v>1</v>
      </c>
      <c r="BC143" s="164">
        <v>0</v>
      </c>
      <c r="BD143" s="164">
        <v>0</v>
      </c>
      <c r="BE143" s="164">
        <v>0</v>
      </c>
      <c r="BF143" s="164">
        <v>0</v>
      </c>
      <c r="BG143" s="164">
        <v>0</v>
      </c>
      <c r="BH143" s="164">
        <v>0</v>
      </c>
      <c r="BI143" s="164">
        <v>0</v>
      </c>
      <c r="BJ143" s="164">
        <v>0</v>
      </c>
      <c r="BK143" s="164">
        <v>0</v>
      </c>
      <c r="BL143" s="164" t="s">
        <v>193</v>
      </c>
      <c r="BM143" s="164" t="s">
        <v>113</v>
      </c>
      <c r="BN143" s="164" t="s">
        <v>507</v>
      </c>
      <c r="BO143" s="164" t="s">
        <v>505</v>
      </c>
      <c r="BP143" s="164">
        <v>1</v>
      </c>
      <c r="BQ143" s="164">
        <v>1</v>
      </c>
      <c r="BR143" s="164">
        <v>1</v>
      </c>
      <c r="BS143" s="164">
        <v>1</v>
      </c>
      <c r="BT143" s="164">
        <v>1</v>
      </c>
      <c r="BU143" s="164">
        <v>1</v>
      </c>
      <c r="BV143" s="164">
        <v>1</v>
      </c>
      <c r="BW143" s="164">
        <v>0</v>
      </c>
      <c r="BX143" s="164" t="s">
        <v>504</v>
      </c>
      <c r="BY143" s="164">
        <v>300</v>
      </c>
      <c r="BZ143" s="164">
        <v>150</v>
      </c>
      <c r="CA143" s="164" t="s">
        <v>109</v>
      </c>
      <c r="CB143" s="164">
        <v>300</v>
      </c>
      <c r="CC143" s="164">
        <v>115.384615384615</v>
      </c>
      <c r="CD143" s="164" t="s">
        <v>109</v>
      </c>
      <c r="CE143" s="164">
        <v>210</v>
      </c>
      <c r="CF143" s="164">
        <v>91.304347826086897</v>
      </c>
      <c r="CG143" s="164" t="s">
        <v>109</v>
      </c>
      <c r="CH143" s="164">
        <v>270</v>
      </c>
      <c r="CI143" s="164">
        <v>93.103448275861993</v>
      </c>
      <c r="CJ143" s="164" t="s">
        <v>114</v>
      </c>
      <c r="CK143" s="164">
        <v>600</v>
      </c>
      <c r="CL143" s="164">
        <v>250</v>
      </c>
      <c r="CM143" s="164" t="s">
        <v>109</v>
      </c>
      <c r="CN143" s="164">
        <v>900</v>
      </c>
      <c r="CO143" s="164">
        <v>375</v>
      </c>
      <c r="CP143" s="164" t="s">
        <v>114</v>
      </c>
      <c r="CQ143" s="164" t="s">
        <v>622</v>
      </c>
      <c r="CR143" s="164" t="s">
        <v>109</v>
      </c>
      <c r="CS143" s="164">
        <v>750</v>
      </c>
      <c r="CT143" s="164" t="s">
        <v>193</v>
      </c>
      <c r="CU143" s="164" t="s">
        <v>193</v>
      </c>
      <c r="CV143" s="164" t="s">
        <v>193</v>
      </c>
      <c r="CW143" s="164" t="s">
        <v>193</v>
      </c>
      <c r="CX143" s="164" t="s">
        <v>193</v>
      </c>
      <c r="CY143" s="164" t="s">
        <v>193</v>
      </c>
      <c r="CZ143" s="164" t="s">
        <v>156</v>
      </c>
      <c r="DA143" s="164">
        <v>750</v>
      </c>
      <c r="DB143" s="164" t="s">
        <v>109</v>
      </c>
      <c r="DC143" s="164" t="s">
        <v>114</v>
      </c>
      <c r="DD143" s="164" t="s">
        <v>193</v>
      </c>
      <c r="DE143" s="164" t="s">
        <v>193</v>
      </c>
      <c r="DF143" s="164" t="s">
        <v>193</v>
      </c>
      <c r="DG143" s="164" t="s">
        <v>193</v>
      </c>
      <c r="DH143" s="164" t="s">
        <v>193</v>
      </c>
      <c r="DI143" s="164" t="s">
        <v>193</v>
      </c>
      <c r="DJ143" s="164" t="s">
        <v>193</v>
      </c>
      <c r="DK143" s="164" t="s">
        <v>193</v>
      </c>
      <c r="DL143" s="164" t="s">
        <v>193</v>
      </c>
      <c r="DM143" s="164" t="s">
        <v>193</v>
      </c>
      <c r="DN143" s="164" t="s">
        <v>193</v>
      </c>
      <c r="DO143" s="164" t="s">
        <v>193</v>
      </c>
      <c r="DP143" s="164" t="s">
        <v>193</v>
      </c>
      <c r="DQ143" s="164" t="s">
        <v>193</v>
      </c>
      <c r="DR143" s="164" t="s">
        <v>193</v>
      </c>
      <c r="DS143" s="164" t="s">
        <v>193</v>
      </c>
      <c r="DT143" s="164" t="s">
        <v>193</v>
      </c>
      <c r="DU143" s="164" t="s">
        <v>193</v>
      </c>
      <c r="DV143" s="164" t="s">
        <v>193</v>
      </c>
      <c r="DW143" s="164" t="s">
        <v>193</v>
      </c>
      <c r="DX143" s="164" t="s">
        <v>193</v>
      </c>
      <c r="DY143" s="164" t="s">
        <v>193</v>
      </c>
      <c r="DZ143" s="164" t="s">
        <v>193</v>
      </c>
      <c r="EA143" s="164" t="s">
        <v>193</v>
      </c>
      <c r="EB143" s="164" t="s">
        <v>193</v>
      </c>
      <c r="EC143" s="164" t="s">
        <v>109</v>
      </c>
      <c r="ED143" s="164" t="s">
        <v>114</v>
      </c>
      <c r="EE143" s="164" t="s">
        <v>109</v>
      </c>
      <c r="EF143" s="164" t="s">
        <v>164</v>
      </c>
      <c r="EG143" s="164" t="s">
        <v>797</v>
      </c>
      <c r="EH143" s="164" t="s">
        <v>168</v>
      </c>
      <c r="EI143" s="164" t="s">
        <v>797</v>
      </c>
      <c r="EJ143" s="164" t="s">
        <v>193</v>
      </c>
      <c r="EK143" s="164" t="s">
        <v>193</v>
      </c>
      <c r="EL143" s="164" t="s">
        <v>193</v>
      </c>
      <c r="EM143" s="164" t="s">
        <v>193</v>
      </c>
      <c r="EN143" s="164" t="s">
        <v>193</v>
      </c>
      <c r="EO143" s="164" t="s">
        <v>193</v>
      </c>
      <c r="EP143" s="164" t="s">
        <v>193</v>
      </c>
      <c r="EQ143" s="164" t="s">
        <v>193</v>
      </c>
      <c r="ER143" s="164" t="s">
        <v>193</v>
      </c>
      <c r="ES143" s="164" t="s">
        <v>193</v>
      </c>
      <c r="ET143" s="164" t="s">
        <v>193</v>
      </c>
      <c r="EU143" s="164" t="s">
        <v>193</v>
      </c>
      <c r="EV143" s="164" t="s">
        <v>193</v>
      </c>
      <c r="EW143" s="164" t="s">
        <v>193</v>
      </c>
      <c r="EX143" s="164" t="s">
        <v>193</v>
      </c>
      <c r="EY143" s="164" t="s">
        <v>193</v>
      </c>
      <c r="EZ143" s="164" t="s">
        <v>193</v>
      </c>
      <c r="FA143" s="164" t="s">
        <v>193</v>
      </c>
      <c r="FB143" s="164" t="s">
        <v>193</v>
      </c>
      <c r="FC143" s="164" t="s">
        <v>193</v>
      </c>
      <c r="FD143" s="164" t="s">
        <v>193</v>
      </c>
      <c r="FE143" s="164" t="s">
        <v>193</v>
      </c>
      <c r="FF143" s="164" t="s">
        <v>193</v>
      </c>
      <c r="FG143" s="164" t="s">
        <v>193</v>
      </c>
      <c r="FH143" s="164" t="s">
        <v>193</v>
      </c>
      <c r="FI143" s="164" t="s">
        <v>193</v>
      </c>
      <c r="FJ143" s="164" t="s">
        <v>193</v>
      </c>
      <c r="FK143" s="164" t="s">
        <v>193</v>
      </c>
      <c r="FL143" s="164" t="s">
        <v>193</v>
      </c>
      <c r="FM143" s="164" t="s">
        <v>193</v>
      </c>
      <c r="FN143" s="164" t="s">
        <v>193</v>
      </c>
      <c r="FO143" s="164" t="s">
        <v>193</v>
      </c>
      <c r="FP143" s="164" t="s">
        <v>193</v>
      </c>
      <c r="FQ143" s="164" t="s">
        <v>193</v>
      </c>
      <c r="FR143" s="164" t="s">
        <v>193</v>
      </c>
      <c r="FS143" s="164" t="s">
        <v>193</v>
      </c>
      <c r="FT143" s="164" t="s">
        <v>193</v>
      </c>
      <c r="FU143" s="164" t="s">
        <v>193</v>
      </c>
      <c r="FV143" s="164" t="s">
        <v>193</v>
      </c>
      <c r="FW143" s="164" t="s">
        <v>193</v>
      </c>
      <c r="FX143" s="164" t="s">
        <v>193</v>
      </c>
      <c r="FY143" s="164" t="s">
        <v>193</v>
      </c>
      <c r="FZ143" s="164" t="s">
        <v>193</v>
      </c>
      <c r="GA143" s="164" t="s">
        <v>193</v>
      </c>
      <c r="GB143" s="164" t="s">
        <v>193</v>
      </c>
      <c r="GC143" s="164" t="s">
        <v>193</v>
      </c>
      <c r="GD143" s="164" t="s">
        <v>193</v>
      </c>
      <c r="GE143" s="164" t="s">
        <v>193</v>
      </c>
      <c r="GF143" s="164" t="s">
        <v>193</v>
      </c>
      <c r="GG143" s="164" t="s">
        <v>193</v>
      </c>
      <c r="GH143" s="164" t="s">
        <v>193</v>
      </c>
      <c r="GI143" s="164" t="s">
        <v>193</v>
      </c>
      <c r="GJ143" s="164" t="s">
        <v>193</v>
      </c>
      <c r="GK143" s="164" t="s">
        <v>193</v>
      </c>
      <c r="GL143" s="164" t="s">
        <v>193</v>
      </c>
      <c r="GM143" s="164" t="s">
        <v>193</v>
      </c>
      <c r="GN143" s="164" t="s">
        <v>193</v>
      </c>
      <c r="GO143" s="164" t="s">
        <v>193</v>
      </c>
      <c r="GP143" s="164" t="s">
        <v>193</v>
      </c>
      <c r="GQ143" s="164" t="s">
        <v>193</v>
      </c>
      <c r="GR143" s="164" t="s">
        <v>193</v>
      </c>
      <c r="GS143" s="164" t="s">
        <v>193</v>
      </c>
      <c r="GT143" s="164" t="s">
        <v>193</v>
      </c>
      <c r="GU143" s="164" t="s">
        <v>193</v>
      </c>
      <c r="GV143" s="164" t="s">
        <v>193</v>
      </c>
      <c r="GW143" s="164" t="s">
        <v>193</v>
      </c>
      <c r="GX143" s="164" t="s">
        <v>193</v>
      </c>
      <c r="GY143" s="164" t="s">
        <v>193</v>
      </c>
      <c r="GZ143" s="164" t="s">
        <v>193</v>
      </c>
      <c r="HA143" s="164" t="s">
        <v>193</v>
      </c>
      <c r="HB143" s="164" t="s">
        <v>193</v>
      </c>
      <c r="HC143" s="164" t="s">
        <v>193</v>
      </c>
      <c r="HD143" s="164" t="s">
        <v>193</v>
      </c>
      <c r="HE143" s="164" t="s">
        <v>193</v>
      </c>
      <c r="HF143" s="164" t="s">
        <v>193</v>
      </c>
      <c r="HG143" s="164" t="s">
        <v>193</v>
      </c>
      <c r="HH143" s="164" t="s">
        <v>193</v>
      </c>
      <c r="HI143" s="164" t="s">
        <v>193</v>
      </c>
      <c r="HJ143" s="164" t="s">
        <v>193</v>
      </c>
      <c r="HK143" s="164" t="s">
        <v>193</v>
      </c>
      <c r="HL143" s="164" t="s">
        <v>193</v>
      </c>
      <c r="HM143" s="164" t="s">
        <v>193</v>
      </c>
      <c r="HN143" s="164" t="s">
        <v>193</v>
      </c>
      <c r="HO143" s="164" t="s">
        <v>193</v>
      </c>
      <c r="HP143" s="164" t="s">
        <v>193</v>
      </c>
      <c r="HQ143" s="164" t="s">
        <v>193</v>
      </c>
      <c r="HR143" s="164" t="s">
        <v>193</v>
      </c>
      <c r="HS143" s="164" t="s">
        <v>193</v>
      </c>
      <c r="HT143" s="164" t="s">
        <v>193</v>
      </c>
      <c r="HU143" s="164" t="s">
        <v>193</v>
      </c>
      <c r="HV143" s="164" t="s">
        <v>193</v>
      </c>
      <c r="HW143" s="164" t="s">
        <v>193</v>
      </c>
      <c r="HX143" s="164" t="s">
        <v>193</v>
      </c>
      <c r="HY143" s="164" t="s">
        <v>193</v>
      </c>
      <c r="HZ143" s="164" t="s">
        <v>193</v>
      </c>
      <c r="IA143" s="164" t="s">
        <v>193</v>
      </c>
      <c r="IB143" s="164" t="s">
        <v>193</v>
      </c>
      <c r="IC143" s="164" t="s">
        <v>193</v>
      </c>
      <c r="ID143" s="164" t="s">
        <v>193</v>
      </c>
      <c r="IE143" s="164" t="s">
        <v>193</v>
      </c>
      <c r="IF143" s="164" t="s">
        <v>193</v>
      </c>
      <c r="IG143" s="164" t="s">
        <v>193</v>
      </c>
      <c r="IH143" s="164" t="s">
        <v>193</v>
      </c>
      <c r="II143" s="164" t="s">
        <v>193</v>
      </c>
      <c r="IJ143" s="164" t="s">
        <v>193</v>
      </c>
      <c r="IK143" s="164" t="s">
        <v>193</v>
      </c>
      <c r="IL143" s="164" t="s">
        <v>193</v>
      </c>
      <c r="IM143" s="164" t="s">
        <v>193</v>
      </c>
      <c r="IN143" s="164" t="s">
        <v>193</v>
      </c>
      <c r="IO143" s="164" t="s">
        <v>193</v>
      </c>
      <c r="IP143" s="164" t="s">
        <v>193</v>
      </c>
      <c r="IQ143" s="164" t="s">
        <v>193</v>
      </c>
      <c r="IR143" s="164" t="s">
        <v>193</v>
      </c>
      <c r="IS143" s="164" t="s">
        <v>193</v>
      </c>
      <c r="IT143" s="164" t="s">
        <v>193</v>
      </c>
      <c r="IU143" s="164" t="s">
        <v>193</v>
      </c>
      <c r="IV143" s="164" t="s">
        <v>193</v>
      </c>
      <c r="IW143" s="164" t="s">
        <v>193</v>
      </c>
      <c r="IX143" s="164" t="s">
        <v>193</v>
      </c>
      <c r="IY143" s="164" t="s">
        <v>193</v>
      </c>
      <c r="IZ143" s="164" t="s">
        <v>193</v>
      </c>
      <c r="JA143" s="164" t="s">
        <v>193</v>
      </c>
      <c r="JB143" s="164" t="s">
        <v>193</v>
      </c>
      <c r="JC143" s="164" t="s">
        <v>193</v>
      </c>
      <c r="JD143" s="164" t="s">
        <v>193</v>
      </c>
      <c r="JE143" s="164" t="s">
        <v>193</v>
      </c>
      <c r="JF143" s="164" t="s">
        <v>193</v>
      </c>
      <c r="JG143" s="164" t="s">
        <v>193</v>
      </c>
      <c r="JH143" s="164" t="s">
        <v>193</v>
      </c>
      <c r="JI143" s="164" t="s">
        <v>193</v>
      </c>
      <c r="JJ143" s="164" t="s">
        <v>193</v>
      </c>
      <c r="JK143" s="164" t="s">
        <v>193</v>
      </c>
      <c r="JL143" s="164" t="s">
        <v>193</v>
      </c>
      <c r="JM143" s="164" t="s">
        <v>193</v>
      </c>
      <c r="JN143" s="164" t="s">
        <v>193</v>
      </c>
      <c r="JO143" s="164" t="s">
        <v>193</v>
      </c>
      <c r="JP143" s="164" t="s">
        <v>193</v>
      </c>
      <c r="JQ143" s="164" t="s">
        <v>193</v>
      </c>
      <c r="JR143" s="166"/>
      <c r="JS143" s="166"/>
      <c r="JT143" s="166"/>
      <c r="JU143" s="166"/>
      <c r="JV143" s="166"/>
      <c r="JW143" s="164" t="s">
        <v>4132</v>
      </c>
      <c r="JX143" s="164" t="s">
        <v>193</v>
      </c>
      <c r="JY143" s="164">
        <v>188589008</v>
      </c>
      <c r="JZ143" s="164" t="s">
        <v>4161</v>
      </c>
      <c r="KA143" s="164" t="s">
        <v>4162</v>
      </c>
      <c r="KB143" s="164" t="s">
        <v>193</v>
      </c>
      <c r="KC143" s="164" t="s">
        <v>705</v>
      </c>
      <c r="KD143" s="164" t="s">
        <v>706</v>
      </c>
      <c r="KE143" s="164" t="s">
        <v>621</v>
      </c>
      <c r="KF143" s="164" t="s">
        <v>193</v>
      </c>
      <c r="KG143" s="164">
        <v>143</v>
      </c>
    </row>
    <row r="144" spans="1:293" x14ac:dyDescent="0.25">
      <c r="A144" s="164" t="s">
        <v>4163</v>
      </c>
      <c r="B144" s="164" t="s">
        <v>4164</v>
      </c>
      <c r="C144" s="164" t="s">
        <v>3503</v>
      </c>
      <c r="D144" s="164" t="s">
        <v>193</v>
      </c>
      <c r="E144" s="166"/>
      <c r="F144" s="164">
        <v>338050936299154</v>
      </c>
      <c r="G144" s="164">
        <v>0</v>
      </c>
      <c r="H144" s="164" t="s">
        <v>3503</v>
      </c>
      <c r="I144" s="164" t="s">
        <v>133</v>
      </c>
      <c r="J144" s="164" t="s">
        <v>193</v>
      </c>
      <c r="K144" s="164" t="s">
        <v>134</v>
      </c>
      <c r="L144" s="164" t="s">
        <v>133</v>
      </c>
      <c r="M144" s="164" t="s">
        <v>133</v>
      </c>
      <c r="N144" s="164" t="s">
        <v>135</v>
      </c>
      <c r="O144" s="164" t="s">
        <v>193</v>
      </c>
      <c r="P144" s="164" t="s">
        <v>201</v>
      </c>
      <c r="Q144" s="164" t="s">
        <v>135</v>
      </c>
      <c r="R144" s="164" t="s">
        <v>135</v>
      </c>
      <c r="S144" s="164" t="s">
        <v>117</v>
      </c>
      <c r="T144" s="164" t="s">
        <v>136</v>
      </c>
      <c r="U144" s="164" t="s">
        <v>137</v>
      </c>
      <c r="V144" s="164" t="s">
        <v>136</v>
      </c>
      <c r="W144" s="164" t="s">
        <v>132</v>
      </c>
      <c r="X144" s="164" t="s">
        <v>205</v>
      </c>
      <c r="Y144" s="164" t="s">
        <v>132</v>
      </c>
      <c r="Z144" s="164" t="s">
        <v>138</v>
      </c>
      <c r="AA144" s="164" t="s">
        <v>193</v>
      </c>
      <c r="AB144" s="164" t="s">
        <v>568</v>
      </c>
      <c r="AC144" s="164" t="s">
        <v>138</v>
      </c>
      <c r="AD144" s="164" t="s">
        <v>138</v>
      </c>
      <c r="AE144" s="164" t="s">
        <v>139</v>
      </c>
      <c r="AF144" s="164" t="s">
        <v>193</v>
      </c>
      <c r="AG144" s="164" t="s">
        <v>140</v>
      </c>
      <c r="AH144" s="164" t="s">
        <v>139</v>
      </c>
      <c r="AI144" s="164" t="s">
        <v>139</v>
      </c>
      <c r="AJ144" s="164" t="s">
        <v>494</v>
      </c>
      <c r="AK144" s="164" t="s">
        <v>495</v>
      </c>
      <c r="AL144" s="164" t="s">
        <v>109</v>
      </c>
      <c r="AM144" s="164" t="s">
        <v>193</v>
      </c>
      <c r="AN144" s="164" t="s">
        <v>109</v>
      </c>
      <c r="AO144" s="164" t="s">
        <v>193</v>
      </c>
      <c r="AP144" s="164" t="s">
        <v>496</v>
      </c>
      <c r="AQ144" s="166"/>
      <c r="AR144" s="166"/>
      <c r="AS144" s="164" t="s">
        <v>497</v>
      </c>
      <c r="AT144" s="164" t="s">
        <v>193</v>
      </c>
      <c r="AU144" s="164" t="s">
        <v>111</v>
      </c>
      <c r="AV144" s="164">
        <v>1</v>
      </c>
      <c r="AW144" s="164">
        <v>0</v>
      </c>
      <c r="AX144" s="164">
        <v>0</v>
      </c>
      <c r="AY144" s="164" t="s">
        <v>110</v>
      </c>
      <c r="AZ144" s="164" t="s">
        <v>503</v>
      </c>
      <c r="BA144" s="164" t="s">
        <v>112</v>
      </c>
      <c r="BB144" s="164">
        <v>1</v>
      </c>
      <c r="BC144" s="164">
        <v>0</v>
      </c>
      <c r="BD144" s="164">
        <v>0</v>
      </c>
      <c r="BE144" s="164">
        <v>0</v>
      </c>
      <c r="BF144" s="164">
        <v>0</v>
      </c>
      <c r="BG144" s="164">
        <v>0</v>
      </c>
      <c r="BH144" s="164">
        <v>0</v>
      </c>
      <c r="BI144" s="164">
        <v>0</v>
      </c>
      <c r="BJ144" s="164">
        <v>0</v>
      </c>
      <c r="BK144" s="164">
        <v>0</v>
      </c>
      <c r="BL144" s="164" t="s">
        <v>193</v>
      </c>
      <c r="BM144" s="164" t="s">
        <v>113</v>
      </c>
      <c r="BN144" s="164" t="s">
        <v>507</v>
      </c>
      <c r="BO144" s="164" t="s">
        <v>505</v>
      </c>
      <c r="BP144" s="164">
        <v>1</v>
      </c>
      <c r="BQ144" s="164">
        <v>1</v>
      </c>
      <c r="BR144" s="164">
        <v>1</v>
      </c>
      <c r="BS144" s="164">
        <v>1</v>
      </c>
      <c r="BT144" s="164">
        <v>1</v>
      </c>
      <c r="BU144" s="164">
        <v>1</v>
      </c>
      <c r="BV144" s="164">
        <v>1</v>
      </c>
      <c r="BW144" s="164">
        <v>0</v>
      </c>
      <c r="BX144" s="164" t="s">
        <v>504</v>
      </c>
      <c r="BY144" s="164">
        <v>200</v>
      </c>
      <c r="BZ144" s="164">
        <v>100</v>
      </c>
      <c r="CA144" s="164" t="s">
        <v>109</v>
      </c>
      <c r="CB144" s="164">
        <v>250</v>
      </c>
      <c r="CC144" s="164">
        <v>96.153846153846104</v>
      </c>
      <c r="CD144" s="164" t="s">
        <v>109</v>
      </c>
      <c r="CE144" s="164">
        <v>125</v>
      </c>
      <c r="CF144" s="164">
        <v>54.347826086956502</v>
      </c>
      <c r="CG144" s="164" t="s">
        <v>114</v>
      </c>
      <c r="CH144" s="164">
        <v>225</v>
      </c>
      <c r="CI144" s="164">
        <v>77.586206896551701</v>
      </c>
      <c r="CJ144" s="164" t="s">
        <v>109</v>
      </c>
      <c r="CK144" s="164">
        <v>420</v>
      </c>
      <c r="CL144" s="164">
        <v>175</v>
      </c>
      <c r="CM144" s="164" t="s">
        <v>114</v>
      </c>
      <c r="CN144" s="164">
        <v>400</v>
      </c>
      <c r="CO144" s="164">
        <v>166.666666666666</v>
      </c>
      <c r="CP144" s="164" t="s">
        <v>114</v>
      </c>
      <c r="CQ144" s="164" t="s">
        <v>632</v>
      </c>
      <c r="CR144" s="164" t="s">
        <v>109</v>
      </c>
      <c r="CS144" s="164">
        <v>700</v>
      </c>
      <c r="CT144" s="164" t="s">
        <v>193</v>
      </c>
      <c r="CU144" s="164" t="s">
        <v>193</v>
      </c>
      <c r="CV144" s="164" t="s">
        <v>193</v>
      </c>
      <c r="CW144" s="164" t="s">
        <v>193</v>
      </c>
      <c r="CX144" s="164" t="s">
        <v>193</v>
      </c>
      <c r="CY144" s="164" t="s">
        <v>193</v>
      </c>
      <c r="CZ144" s="164" t="s">
        <v>156</v>
      </c>
      <c r="DA144" s="164">
        <v>700</v>
      </c>
      <c r="DB144" s="164" t="s">
        <v>109</v>
      </c>
      <c r="DC144" s="164" t="s">
        <v>132</v>
      </c>
      <c r="DD144" s="164" t="s">
        <v>193</v>
      </c>
      <c r="DE144" s="164" t="s">
        <v>193</v>
      </c>
      <c r="DF144" s="164" t="s">
        <v>193</v>
      </c>
      <c r="DG144" s="164" t="s">
        <v>193</v>
      </c>
      <c r="DH144" s="164" t="s">
        <v>193</v>
      </c>
      <c r="DI144" s="164" t="s">
        <v>193</v>
      </c>
      <c r="DJ144" s="164" t="s">
        <v>193</v>
      </c>
      <c r="DK144" s="164" t="s">
        <v>193</v>
      </c>
      <c r="DL144" s="164" t="s">
        <v>193</v>
      </c>
      <c r="DM144" s="164" t="s">
        <v>193</v>
      </c>
      <c r="DN144" s="164" t="s">
        <v>193</v>
      </c>
      <c r="DO144" s="164" t="s">
        <v>193</v>
      </c>
      <c r="DP144" s="164" t="s">
        <v>193</v>
      </c>
      <c r="DQ144" s="164" t="s">
        <v>193</v>
      </c>
      <c r="DR144" s="164" t="s">
        <v>193</v>
      </c>
      <c r="DS144" s="164" t="s">
        <v>193</v>
      </c>
      <c r="DT144" s="164" t="s">
        <v>193</v>
      </c>
      <c r="DU144" s="164" t="s">
        <v>193</v>
      </c>
      <c r="DV144" s="164" t="s">
        <v>193</v>
      </c>
      <c r="DW144" s="164" t="s">
        <v>193</v>
      </c>
      <c r="DX144" s="164" t="s">
        <v>193</v>
      </c>
      <c r="DY144" s="164" t="s">
        <v>193</v>
      </c>
      <c r="DZ144" s="164" t="s">
        <v>193</v>
      </c>
      <c r="EA144" s="164" t="s">
        <v>193</v>
      </c>
      <c r="EB144" s="164" t="s">
        <v>193</v>
      </c>
      <c r="EC144" s="164" t="s">
        <v>114</v>
      </c>
      <c r="ED144" s="164" t="s">
        <v>114</v>
      </c>
      <c r="EE144" s="164" t="s">
        <v>109</v>
      </c>
      <c r="EF144" s="164" t="s">
        <v>117</v>
      </c>
      <c r="EG144" s="164" t="s">
        <v>797</v>
      </c>
      <c r="EH144" s="164" t="s">
        <v>119</v>
      </c>
      <c r="EI144" s="164" t="s">
        <v>793</v>
      </c>
      <c r="EJ144" s="164" t="s">
        <v>193</v>
      </c>
      <c r="EK144" s="164" t="s">
        <v>193</v>
      </c>
      <c r="EL144" s="164" t="s">
        <v>193</v>
      </c>
      <c r="EM144" s="164" t="s">
        <v>193</v>
      </c>
      <c r="EN144" s="164" t="s">
        <v>193</v>
      </c>
      <c r="EO144" s="164" t="s">
        <v>193</v>
      </c>
      <c r="EP144" s="164" t="s">
        <v>193</v>
      </c>
      <c r="EQ144" s="164" t="s">
        <v>193</v>
      </c>
      <c r="ER144" s="164" t="s">
        <v>193</v>
      </c>
      <c r="ES144" s="164" t="s">
        <v>193</v>
      </c>
      <c r="ET144" s="164" t="s">
        <v>193</v>
      </c>
      <c r="EU144" s="164" t="s">
        <v>193</v>
      </c>
      <c r="EV144" s="164" t="s">
        <v>193</v>
      </c>
      <c r="EW144" s="164" t="s">
        <v>193</v>
      </c>
      <c r="EX144" s="164" t="s">
        <v>193</v>
      </c>
      <c r="EY144" s="164" t="s">
        <v>193</v>
      </c>
      <c r="EZ144" s="164" t="s">
        <v>193</v>
      </c>
      <c r="FA144" s="164" t="s">
        <v>193</v>
      </c>
      <c r="FB144" s="164" t="s">
        <v>193</v>
      </c>
      <c r="FC144" s="164" t="s">
        <v>193</v>
      </c>
      <c r="FD144" s="164" t="s">
        <v>193</v>
      </c>
      <c r="FE144" s="164" t="s">
        <v>193</v>
      </c>
      <c r="FF144" s="164" t="s">
        <v>193</v>
      </c>
      <c r="FG144" s="164" t="s">
        <v>193</v>
      </c>
      <c r="FH144" s="164" t="s">
        <v>193</v>
      </c>
      <c r="FI144" s="164" t="s">
        <v>193</v>
      </c>
      <c r="FJ144" s="164" t="s">
        <v>193</v>
      </c>
      <c r="FK144" s="164" t="s">
        <v>193</v>
      </c>
      <c r="FL144" s="164" t="s">
        <v>193</v>
      </c>
      <c r="FM144" s="164" t="s">
        <v>193</v>
      </c>
      <c r="FN144" s="164" t="s">
        <v>193</v>
      </c>
      <c r="FO144" s="164" t="s">
        <v>193</v>
      </c>
      <c r="FP144" s="164" t="s">
        <v>193</v>
      </c>
      <c r="FQ144" s="164" t="s">
        <v>193</v>
      </c>
      <c r="FR144" s="164" t="s">
        <v>193</v>
      </c>
      <c r="FS144" s="164" t="s">
        <v>193</v>
      </c>
      <c r="FT144" s="164" t="s">
        <v>193</v>
      </c>
      <c r="FU144" s="164" t="s">
        <v>193</v>
      </c>
      <c r="FV144" s="164" t="s">
        <v>193</v>
      </c>
      <c r="FW144" s="164" t="s">
        <v>193</v>
      </c>
      <c r="FX144" s="164" t="s">
        <v>193</v>
      </c>
      <c r="FY144" s="164" t="s">
        <v>193</v>
      </c>
      <c r="FZ144" s="164" t="s">
        <v>193</v>
      </c>
      <c r="GA144" s="164" t="s">
        <v>193</v>
      </c>
      <c r="GB144" s="164" t="s">
        <v>193</v>
      </c>
      <c r="GC144" s="164" t="s">
        <v>193</v>
      </c>
      <c r="GD144" s="164" t="s">
        <v>193</v>
      </c>
      <c r="GE144" s="164" t="s">
        <v>193</v>
      </c>
      <c r="GF144" s="164" t="s">
        <v>193</v>
      </c>
      <c r="GG144" s="164" t="s">
        <v>193</v>
      </c>
      <c r="GH144" s="164" t="s">
        <v>193</v>
      </c>
      <c r="GI144" s="164" t="s">
        <v>193</v>
      </c>
      <c r="GJ144" s="164" t="s">
        <v>193</v>
      </c>
      <c r="GK144" s="164" t="s">
        <v>193</v>
      </c>
      <c r="GL144" s="164" t="s">
        <v>193</v>
      </c>
      <c r="GM144" s="164" t="s">
        <v>193</v>
      </c>
      <c r="GN144" s="164" t="s">
        <v>193</v>
      </c>
      <c r="GO144" s="164" t="s">
        <v>193</v>
      </c>
      <c r="GP144" s="164" t="s">
        <v>193</v>
      </c>
      <c r="GQ144" s="164" t="s">
        <v>193</v>
      </c>
      <c r="GR144" s="164" t="s">
        <v>193</v>
      </c>
      <c r="GS144" s="164" t="s">
        <v>193</v>
      </c>
      <c r="GT144" s="164" t="s">
        <v>193</v>
      </c>
      <c r="GU144" s="164" t="s">
        <v>193</v>
      </c>
      <c r="GV144" s="164" t="s">
        <v>193</v>
      </c>
      <c r="GW144" s="164" t="s">
        <v>193</v>
      </c>
      <c r="GX144" s="164" t="s">
        <v>193</v>
      </c>
      <c r="GY144" s="164" t="s">
        <v>193</v>
      </c>
      <c r="GZ144" s="164" t="s">
        <v>193</v>
      </c>
      <c r="HA144" s="164" t="s">
        <v>193</v>
      </c>
      <c r="HB144" s="164" t="s">
        <v>193</v>
      </c>
      <c r="HC144" s="164" t="s">
        <v>193</v>
      </c>
      <c r="HD144" s="164" t="s">
        <v>193</v>
      </c>
      <c r="HE144" s="164" t="s">
        <v>193</v>
      </c>
      <c r="HF144" s="164" t="s">
        <v>193</v>
      </c>
      <c r="HG144" s="164" t="s">
        <v>193</v>
      </c>
      <c r="HH144" s="164" t="s">
        <v>193</v>
      </c>
      <c r="HI144" s="164" t="s">
        <v>193</v>
      </c>
      <c r="HJ144" s="164" t="s">
        <v>193</v>
      </c>
      <c r="HK144" s="164" t="s">
        <v>193</v>
      </c>
      <c r="HL144" s="164" t="s">
        <v>193</v>
      </c>
      <c r="HM144" s="164" t="s">
        <v>193</v>
      </c>
      <c r="HN144" s="164" t="s">
        <v>193</v>
      </c>
      <c r="HO144" s="164" t="s">
        <v>193</v>
      </c>
      <c r="HP144" s="164" t="s">
        <v>193</v>
      </c>
      <c r="HQ144" s="164" t="s">
        <v>193</v>
      </c>
      <c r="HR144" s="164" t="s">
        <v>193</v>
      </c>
      <c r="HS144" s="164" t="s">
        <v>193</v>
      </c>
      <c r="HT144" s="164" t="s">
        <v>193</v>
      </c>
      <c r="HU144" s="164" t="s">
        <v>193</v>
      </c>
      <c r="HV144" s="164" t="s">
        <v>193</v>
      </c>
      <c r="HW144" s="164" t="s">
        <v>193</v>
      </c>
      <c r="HX144" s="164" t="s">
        <v>193</v>
      </c>
      <c r="HY144" s="164" t="s">
        <v>193</v>
      </c>
      <c r="HZ144" s="164" t="s">
        <v>193</v>
      </c>
      <c r="IA144" s="164" t="s">
        <v>193</v>
      </c>
      <c r="IB144" s="164" t="s">
        <v>193</v>
      </c>
      <c r="IC144" s="164" t="s">
        <v>193</v>
      </c>
      <c r="ID144" s="164" t="s">
        <v>193</v>
      </c>
      <c r="IE144" s="164" t="s">
        <v>193</v>
      </c>
      <c r="IF144" s="164" t="s">
        <v>193</v>
      </c>
      <c r="IG144" s="164" t="s">
        <v>193</v>
      </c>
      <c r="IH144" s="164" t="s">
        <v>193</v>
      </c>
      <c r="II144" s="164" t="s">
        <v>193</v>
      </c>
      <c r="IJ144" s="164" t="s">
        <v>193</v>
      </c>
      <c r="IK144" s="164" t="s">
        <v>193</v>
      </c>
      <c r="IL144" s="164" t="s">
        <v>193</v>
      </c>
      <c r="IM144" s="164" t="s">
        <v>193</v>
      </c>
      <c r="IN144" s="164" t="s">
        <v>193</v>
      </c>
      <c r="IO144" s="164" t="s">
        <v>193</v>
      </c>
      <c r="IP144" s="164" t="s">
        <v>193</v>
      </c>
      <c r="IQ144" s="164" t="s">
        <v>193</v>
      </c>
      <c r="IR144" s="164" t="s">
        <v>193</v>
      </c>
      <c r="IS144" s="164" t="s">
        <v>193</v>
      </c>
      <c r="IT144" s="164" t="s">
        <v>193</v>
      </c>
      <c r="IU144" s="164" t="s">
        <v>193</v>
      </c>
      <c r="IV144" s="164" t="s">
        <v>193</v>
      </c>
      <c r="IW144" s="164" t="s">
        <v>193</v>
      </c>
      <c r="IX144" s="164" t="s">
        <v>193</v>
      </c>
      <c r="IY144" s="164" t="s">
        <v>193</v>
      </c>
      <c r="IZ144" s="164" t="s">
        <v>193</v>
      </c>
      <c r="JA144" s="164" t="s">
        <v>193</v>
      </c>
      <c r="JB144" s="164" t="s">
        <v>193</v>
      </c>
      <c r="JC144" s="164" t="s">
        <v>193</v>
      </c>
      <c r="JD144" s="164" t="s">
        <v>193</v>
      </c>
      <c r="JE144" s="164" t="s">
        <v>193</v>
      </c>
      <c r="JF144" s="164" t="s">
        <v>193</v>
      </c>
      <c r="JG144" s="164" t="s">
        <v>193</v>
      </c>
      <c r="JH144" s="164" t="s">
        <v>193</v>
      </c>
      <c r="JI144" s="164" t="s">
        <v>193</v>
      </c>
      <c r="JJ144" s="164" t="s">
        <v>193</v>
      </c>
      <c r="JK144" s="164" t="s">
        <v>193</v>
      </c>
      <c r="JL144" s="164" t="s">
        <v>193</v>
      </c>
      <c r="JM144" s="164" t="s">
        <v>193</v>
      </c>
      <c r="JN144" s="164" t="s">
        <v>193</v>
      </c>
      <c r="JO144" s="164" t="s">
        <v>193</v>
      </c>
      <c r="JP144" s="164" t="s">
        <v>193</v>
      </c>
      <c r="JQ144" s="164" t="s">
        <v>193</v>
      </c>
      <c r="JR144" s="166"/>
      <c r="JS144" s="166"/>
      <c r="JT144" s="166"/>
      <c r="JU144" s="166"/>
      <c r="JV144" s="166"/>
      <c r="JW144" s="164" t="s">
        <v>193</v>
      </c>
      <c r="JX144" s="164" t="s">
        <v>193</v>
      </c>
      <c r="JY144" s="164">
        <v>188539921</v>
      </c>
      <c r="JZ144" s="164" t="s">
        <v>4165</v>
      </c>
      <c r="KA144" s="164" t="s">
        <v>4166</v>
      </c>
      <c r="KB144" s="164" t="s">
        <v>193</v>
      </c>
      <c r="KC144" s="164" t="s">
        <v>705</v>
      </c>
      <c r="KD144" s="164" t="s">
        <v>706</v>
      </c>
      <c r="KE144" s="164" t="s">
        <v>621</v>
      </c>
      <c r="KF144" s="164" t="s">
        <v>193</v>
      </c>
      <c r="KG144" s="164">
        <v>144</v>
      </c>
    </row>
    <row r="145" spans="1:293" x14ac:dyDescent="0.25">
      <c r="A145" s="164" t="s">
        <v>4167</v>
      </c>
      <c r="B145" s="164" t="s">
        <v>4168</v>
      </c>
      <c r="C145" s="164" t="s">
        <v>3503</v>
      </c>
      <c r="D145" s="164" t="s">
        <v>193</v>
      </c>
      <c r="E145" s="166"/>
      <c r="F145" s="164">
        <v>338050936299154</v>
      </c>
      <c r="G145" s="164">
        <v>0</v>
      </c>
      <c r="H145" s="164" t="s">
        <v>3503</v>
      </c>
      <c r="I145" s="164" t="s">
        <v>133</v>
      </c>
      <c r="J145" s="164" t="s">
        <v>193</v>
      </c>
      <c r="K145" s="164" t="s">
        <v>134</v>
      </c>
      <c r="L145" s="164" t="s">
        <v>133</v>
      </c>
      <c r="M145" s="164" t="s">
        <v>133</v>
      </c>
      <c r="N145" s="164" t="s">
        <v>135</v>
      </c>
      <c r="O145" s="164" t="s">
        <v>193</v>
      </c>
      <c r="P145" s="164" t="s">
        <v>201</v>
      </c>
      <c r="Q145" s="164" t="s">
        <v>135</v>
      </c>
      <c r="R145" s="164" t="s">
        <v>135</v>
      </c>
      <c r="S145" s="164" t="s">
        <v>117</v>
      </c>
      <c r="T145" s="164" t="s">
        <v>136</v>
      </c>
      <c r="U145" s="164" t="s">
        <v>137</v>
      </c>
      <c r="V145" s="164" t="s">
        <v>136</v>
      </c>
      <c r="W145" s="164" t="s">
        <v>132</v>
      </c>
      <c r="X145" s="164" t="s">
        <v>205</v>
      </c>
      <c r="Y145" s="164" t="s">
        <v>132</v>
      </c>
      <c r="Z145" s="164" t="s">
        <v>138</v>
      </c>
      <c r="AA145" s="164" t="s">
        <v>193</v>
      </c>
      <c r="AB145" s="164" t="s">
        <v>568</v>
      </c>
      <c r="AC145" s="164" t="s">
        <v>138</v>
      </c>
      <c r="AD145" s="164" t="s">
        <v>138</v>
      </c>
      <c r="AE145" s="164" t="s">
        <v>139</v>
      </c>
      <c r="AF145" s="164" t="s">
        <v>193</v>
      </c>
      <c r="AG145" s="164" t="s">
        <v>140</v>
      </c>
      <c r="AH145" s="164" t="s">
        <v>139</v>
      </c>
      <c r="AI145" s="164" t="s">
        <v>139</v>
      </c>
      <c r="AJ145" s="164" t="s">
        <v>494</v>
      </c>
      <c r="AK145" s="164" t="s">
        <v>495</v>
      </c>
      <c r="AL145" s="164" t="s">
        <v>109</v>
      </c>
      <c r="AM145" s="164" t="s">
        <v>193</v>
      </c>
      <c r="AN145" s="164" t="s">
        <v>109</v>
      </c>
      <c r="AO145" s="164" t="s">
        <v>193</v>
      </c>
      <c r="AP145" s="164" t="s">
        <v>496</v>
      </c>
      <c r="AQ145" s="166"/>
      <c r="AR145" s="166"/>
      <c r="AS145" s="164" t="s">
        <v>497</v>
      </c>
      <c r="AT145" s="164" t="s">
        <v>193</v>
      </c>
      <c r="AU145" s="164" t="s">
        <v>111</v>
      </c>
      <c r="AV145" s="164">
        <v>1</v>
      </c>
      <c r="AW145" s="164">
        <v>0</v>
      </c>
      <c r="AX145" s="164">
        <v>0</v>
      </c>
      <c r="AY145" s="164" t="s">
        <v>110</v>
      </c>
      <c r="AZ145" s="164" t="s">
        <v>503</v>
      </c>
      <c r="BA145" s="164" t="s">
        <v>112</v>
      </c>
      <c r="BB145" s="164">
        <v>1</v>
      </c>
      <c r="BC145" s="164">
        <v>0</v>
      </c>
      <c r="BD145" s="164">
        <v>0</v>
      </c>
      <c r="BE145" s="164">
        <v>0</v>
      </c>
      <c r="BF145" s="164">
        <v>0</v>
      </c>
      <c r="BG145" s="164">
        <v>0</v>
      </c>
      <c r="BH145" s="164">
        <v>0</v>
      </c>
      <c r="BI145" s="164">
        <v>0</v>
      </c>
      <c r="BJ145" s="164">
        <v>0</v>
      </c>
      <c r="BK145" s="164">
        <v>0</v>
      </c>
      <c r="BL145" s="164" t="s">
        <v>193</v>
      </c>
      <c r="BM145" s="164" t="s">
        <v>113</v>
      </c>
      <c r="BN145" s="164" t="s">
        <v>507</v>
      </c>
      <c r="BO145" s="164" t="s">
        <v>505</v>
      </c>
      <c r="BP145" s="164">
        <v>1</v>
      </c>
      <c r="BQ145" s="164">
        <v>1</v>
      </c>
      <c r="BR145" s="164">
        <v>1</v>
      </c>
      <c r="BS145" s="164">
        <v>1</v>
      </c>
      <c r="BT145" s="164">
        <v>1</v>
      </c>
      <c r="BU145" s="164">
        <v>1</v>
      </c>
      <c r="BV145" s="164">
        <v>1</v>
      </c>
      <c r="BW145" s="164">
        <v>0</v>
      </c>
      <c r="BX145" s="164" t="s">
        <v>504</v>
      </c>
      <c r="BY145" s="164">
        <v>220</v>
      </c>
      <c r="BZ145" s="164">
        <v>110</v>
      </c>
      <c r="CA145" s="164" t="s">
        <v>109</v>
      </c>
      <c r="CB145" s="164">
        <v>300</v>
      </c>
      <c r="CC145" s="164">
        <v>115.384615384615</v>
      </c>
      <c r="CD145" s="164" t="s">
        <v>109</v>
      </c>
      <c r="CE145" s="164">
        <v>130</v>
      </c>
      <c r="CF145" s="164">
        <v>56.521739130434703</v>
      </c>
      <c r="CG145" s="164" t="s">
        <v>114</v>
      </c>
      <c r="CH145" s="164">
        <v>250</v>
      </c>
      <c r="CI145" s="164">
        <v>86.2068965517241</v>
      </c>
      <c r="CJ145" s="164" t="s">
        <v>109</v>
      </c>
      <c r="CK145" s="164">
        <v>425</v>
      </c>
      <c r="CL145" s="164">
        <v>177.083333333333</v>
      </c>
      <c r="CM145" s="164" t="s">
        <v>114</v>
      </c>
      <c r="CN145" s="164">
        <v>415</v>
      </c>
      <c r="CO145" s="164">
        <v>172.916666666666</v>
      </c>
      <c r="CP145" s="164" t="s">
        <v>114</v>
      </c>
      <c r="CQ145" s="164" t="s">
        <v>632</v>
      </c>
      <c r="CR145" s="164" t="s">
        <v>109</v>
      </c>
      <c r="CS145" s="164">
        <v>710</v>
      </c>
      <c r="CT145" s="164" t="s">
        <v>193</v>
      </c>
      <c r="CU145" s="164" t="s">
        <v>193</v>
      </c>
      <c r="CV145" s="164" t="s">
        <v>193</v>
      </c>
      <c r="CW145" s="164" t="s">
        <v>193</v>
      </c>
      <c r="CX145" s="164" t="s">
        <v>193</v>
      </c>
      <c r="CY145" s="164" t="s">
        <v>193</v>
      </c>
      <c r="CZ145" s="164" t="s">
        <v>156</v>
      </c>
      <c r="DA145" s="164">
        <v>710</v>
      </c>
      <c r="DB145" s="164" t="s">
        <v>109</v>
      </c>
      <c r="DC145" s="164" t="s">
        <v>114</v>
      </c>
      <c r="DD145" s="164" t="s">
        <v>193</v>
      </c>
      <c r="DE145" s="164" t="s">
        <v>193</v>
      </c>
      <c r="DF145" s="164" t="s">
        <v>193</v>
      </c>
      <c r="DG145" s="164" t="s">
        <v>193</v>
      </c>
      <c r="DH145" s="164" t="s">
        <v>193</v>
      </c>
      <c r="DI145" s="164" t="s">
        <v>193</v>
      </c>
      <c r="DJ145" s="164" t="s">
        <v>193</v>
      </c>
      <c r="DK145" s="164" t="s">
        <v>193</v>
      </c>
      <c r="DL145" s="164" t="s">
        <v>193</v>
      </c>
      <c r="DM145" s="164" t="s">
        <v>193</v>
      </c>
      <c r="DN145" s="164" t="s">
        <v>193</v>
      </c>
      <c r="DO145" s="164" t="s">
        <v>193</v>
      </c>
      <c r="DP145" s="164" t="s">
        <v>193</v>
      </c>
      <c r="DQ145" s="164" t="s">
        <v>193</v>
      </c>
      <c r="DR145" s="164" t="s">
        <v>193</v>
      </c>
      <c r="DS145" s="164" t="s">
        <v>193</v>
      </c>
      <c r="DT145" s="164" t="s">
        <v>193</v>
      </c>
      <c r="DU145" s="164" t="s">
        <v>193</v>
      </c>
      <c r="DV145" s="164" t="s">
        <v>193</v>
      </c>
      <c r="DW145" s="164" t="s">
        <v>193</v>
      </c>
      <c r="DX145" s="164" t="s">
        <v>193</v>
      </c>
      <c r="DY145" s="164" t="s">
        <v>193</v>
      </c>
      <c r="DZ145" s="164" t="s">
        <v>193</v>
      </c>
      <c r="EA145" s="164" t="s">
        <v>193</v>
      </c>
      <c r="EB145" s="164" t="s">
        <v>193</v>
      </c>
      <c r="EC145" s="164" t="s">
        <v>114</v>
      </c>
      <c r="ED145" s="164" t="s">
        <v>114</v>
      </c>
      <c r="EE145" s="164" t="s">
        <v>109</v>
      </c>
      <c r="EF145" s="164" t="s">
        <v>117</v>
      </c>
      <c r="EG145" s="164" t="s">
        <v>797</v>
      </c>
      <c r="EH145" s="164" t="s">
        <v>119</v>
      </c>
      <c r="EI145" s="164" t="s">
        <v>793</v>
      </c>
      <c r="EJ145" s="164" t="s">
        <v>193</v>
      </c>
      <c r="EK145" s="164" t="s">
        <v>193</v>
      </c>
      <c r="EL145" s="164" t="s">
        <v>193</v>
      </c>
      <c r="EM145" s="164" t="s">
        <v>193</v>
      </c>
      <c r="EN145" s="164" t="s">
        <v>193</v>
      </c>
      <c r="EO145" s="164" t="s">
        <v>193</v>
      </c>
      <c r="EP145" s="164" t="s">
        <v>193</v>
      </c>
      <c r="EQ145" s="164" t="s">
        <v>193</v>
      </c>
      <c r="ER145" s="164" t="s">
        <v>193</v>
      </c>
      <c r="ES145" s="164" t="s">
        <v>193</v>
      </c>
      <c r="ET145" s="164" t="s">
        <v>193</v>
      </c>
      <c r="EU145" s="164" t="s">
        <v>193</v>
      </c>
      <c r="EV145" s="164" t="s">
        <v>193</v>
      </c>
      <c r="EW145" s="164" t="s">
        <v>193</v>
      </c>
      <c r="EX145" s="164" t="s">
        <v>193</v>
      </c>
      <c r="EY145" s="164" t="s">
        <v>193</v>
      </c>
      <c r="EZ145" s="164" t="s">
        <v>193</v>
      </c>
      <c r="FA145" s="164" t="s">
        <v>193</v>
      </c>
      <c r="FB145" s="164" t="s">
        <v>193</v>
      </c>
      <c r="FC145" s="164" t="s">
        <v>193</v>
      </c>
      <c r="FD145" s="164" t="s">
        <v>193</v>
      </c>
      <c r="FE145" s="164" t="s">
        <v>193</v>
      </c>
      <c r="FF145" s="164" t="s">
        <v>193</v>
      </c>
      <c r="FG145" s="164" t="s">
        <v>193</v>
      </c>
      <c r="FH145" s="164" t="s">
        <v>193</v>
      </c>
      <c r="FI145" s="164" t="s">
        <v>193</v>
      </c>
      <c r="FJ145" s="164" t="s">
        <v>193</v>
      </c>
      <c r="FK145" s="164" t="s">
        <v>193</v>
      </c>
      <c r="FL145" s="164" t="s">
        <v>193</v>
      </c>
      <c r="FM145" s="164" t="s">
        <v>193</v>
      </c>
      <c r="FN145" s="164" t="s">
        <v>193</v>
      </c>
      <c r="FO145" s="164" t="s">
        <v>193</v>
      </c>
      <c r="FP145" s="164" t="s">
        <v>193</v>
      </c>
      <c r="FQ145" s="164" t="s">
        <v>193</v>
      </c>
      <c r="FR145" s="164" t="s">
        <v>193</v>
      </c>
      <c r="FS145" s="164" t="s">
        <v>193</v>
      </c>
      <c r="FT145" s="164" t="s">
        <v>193</v>
      </c>
      <c r="FU145" s="164" t="s">
        <v>193</v>
      </c>
      <c r="FV145" s="164" t="s">
        <v>193</v>
      </c>
      <c r="FW145" s="164" t="s">
        <v>193</v>
      </c>
      <c r="FX145" s="164" t="s">
        <v>193</v>
      </c>
      <c r="FY145" s="164" t="s">
        <v>193</v>
      </c>
      <c r="FZ145" s="164" t="s">
        <v>193</v>
      </c>
      <c r="GA145" s="164" t="s">
        <v>193</v>
      </c>
      <c r="GB145" s="164" t="s">
        <v>193</v>
      </c>
      <c r="GC145" s="164" t="s">
        <v>193</v>
      </c>
      <c r="GD145" s="164" t="s">
        <v>193</v>
      </c>
      <c r="GE145" s="164" t="s">
        <v>193</v>
      </c>
      <c r="GF145" s="164" t="s">
        <v>193</v>
      </c>
      <c r="GG145" s="164" t="s">
        <v>193</v>
      </c>
      <c r="GH145" s="164" t="s">
        <v>193</v>
      </c>
      <c r="GI145" s="164" t="s">
        <v>193</v>
      </c>
      <c r="GJ145" s="164" t="s">
        <v>193</v>
      </c>
      <c r="GK145" s="164" t="s">
        <v>193</v>
      </c>
      <c r="GL145" s="164" t="s">
        <v>193</v>
      </c>
      <c r="GM145" s="164" t="s">
        <v>193</v>
      </c>
      <c r="GN145" s="164" t="s">
        <v>193</v>
      </c>
      <c r="GO145" s="164" t="s">
        <v>193</v>
      </c>
      <c r="GP145" s="164" t="s">
        <v>193</v>
      </c>
      <c r="GQ145" s="164" t="s">
        <v>193</v>
      </c>
      <c r="GR145" s="164" t="s">
        <v>193</v>
      </c>
      <c r="GS145" s="164" t="s">
        <v>193</v>
      </c>
      <c r="GT145" s="164" t="s">
        <v>193</v>
      </c>
      <c r="GU145" s="164" t="s">
        <v>193</v>
      </c>
      <c r="GV145" s="164" t="s">
        <v>193</v>
      </c>
      <c r="GW145" s="164" t="s">
        <v>193</v>
      </c>
      <c r="GX145" s="164" t="s">
        <v>193</v>
      </c>
      <c r="GY145" s="164" t="s">
        <v>193</v>
      </c>
      <c r="GZ145" s="164" t="s">
        <v>193</v>
      </c>
      <c r="HA145" s="164" t="s">
        <v>193</v>
      </c>
      <c r="HB145" s="164" t="s">
        <v>193</v>
      </c>
      <c r="HC145" s="164" t="s">
        <v>193</v>
      </c>
      <c r="HD145" s="164" t="s">
        <v>193</v>
      </c>
      <c r="HE145" s="164" t="s">
        <v>193</v>
      </c>
      <c r="HF145" s="164" t="s">
        <v>193</v>
      </c>
      <c r="HG145" s="164" t="s">
        <v>193</v>
      </c>
      <c r="HH145" s="164" t="s">
        <v>193</v>
      </c>
      <c r="HI145" s="164" t="s">
        <v>193</v>
      </c>
      <c r="HJ145" s="164" t="s">
        <v>193</v>
      </c>
      <c r="HK145" s="164" t="s">
        <v>193</v>
      </c>
      <c r="HL145" s="164" t="s">
        <v>193</v>
      </c>
      <c r="HM145" s="164" t="s">
        <v>193</v>
      </c>
      <c r="HN145" s="164" t="s">
        <v>193</v>
      </c>
      <c r="HO145" s="164" t="s">
        <v>193</v>
      </c>
      <c r="HP145" s="164" t="s">
        <v>193</v>
      </c>
      <c r="HQ145" s="164" t="s">
        <v>193</v>
      </c>
      <c r="HR145" s="164" t="s">
        <v>193</v>
      </c>
      <c r="HS145" s="164" t="s">
        <v>193</v>
      </c>
      <c r="HT145" s="164" t="s">
        <v>193</v>
      </c>
      <c r="HU145" s="164" t="s">
        <v>193</v>
      </c>
      <c r="HV145" s="164" t="s">
        <v>193</v>
      </c>
      <c r="HW145" s="164" t="s">
        <v>193</v>
      </c>
      <c r="HX145" s="164" t="s">
        <v>193</v>
      </c>
      <c r="HY145" s="164" t="s">
        <v>193</v>
      </c>
      <c r="HZ145" s="164" t="s">
        <v>193</v>
      </c>
      <c r="IA145" s="164" t="s">
        <v>193</v>
      </c>
      <c r="IB145" s="164" t="s">
        <v>193</v>
      </c>
      <c r="IC145" s="164" t="s">
        <v>193</v>
      </c>
      <c r="ID145" s="164" t="s">
        <v>193</v>
      </c>
      <c r="IE145" s="164" t="s">
        <v>193</v>
      </c>
      <c r="IF145" s="164" t="s">
        <v>193</v>
      </c>
      <c r="IG145" s="164" t="s">
        <v>193</v>
      </c>
      <c r="IH145" s="164" t="s">
        <v>193</v>
      </c>
      <c r="II145" s="164" t="s">
        <v>193</v>
      </c>
      <c r="IJ145" s="164" t="s">
        <v>193</v>
      </c>
      <c r="IK145" s="164" t="s">
        <v>193</v>
      </c>
      <c r="IL145" s="164" t="s">
        <v>193</v>
      </c>
      <c r="IM145" s="164" t="s">
        <v>193</v>
      </c>
      <c r="IN145" s="164" t="s">
        <v>193</v>
      </c>
      <c r="IO145" s="164" t="s">
        <v>193</v>
      </c>
      <c r="IP145" s="164" t="s">
        <v>193</v>
      </c>
      <c r="IQ145" s="164" t="s">
        <v>193</v>
      </c>
      <c r="IR145" s="164" t="s">
        <v>193</v>
      </c>
      <c r="IS145" s="164" t="s">
        <v>193</v>
      </c>
      <c r="IT145" s="164" t="s">
        <v>193</v>
      </c>
      <c r="IU145" s="164" t="s">
        <v>193</v>
      </c>
      <c r="IV145" s="164" t="s">
        <v>193</v>
      </c>
      <c r="IW145" s="164" t="s">
        <v>193</v>
      </c>
      <c r="IX145" s="164" t="s">
        <v>193</v>
      </c>
      <c r="IY145" s="164" t="s">
        <v>193</v>
      </c>
      <c r="IZ145" s="164" t="s">
        <v>193</v>
      </c>
      <c r="JA145" s="164" t="s">
        <v>193</v>
      </c>
      <c r="JB145" s="164" t="s">
        <v>193</v>
      </c>
      <c r="JC145" s="164" t="s">
        <v>193</v>
      </c>
      <c r="JD145" s="164" t="s">
        <v>193</v>
      </c>
      <c r="JE145" s="164" t="s">
        <v>193</v>
      </c>
      <c r="JF145" s="164" t="s">
        <v>193</v>
      </c>
      <c r="JG145" s="164" t="s">
        <v>193</v>
      </c>
      <c r="JH145" s="164" t="s">
        <v>193</v>
      </c>
      <c r="JI145" s="164" t="s">
        <v>193</v>
      </c>
      <c r="JJ145" s="164" t="s">
        <v>193</v>
      </c>
      <c r="JK145" s="164" t="s">
        <v>193</v>
      </c>
      <c r="JL145" s="164" t="s">
        <v>193</v>
      </c>
      <c r="JM145" s="164" t="s">
        <v>193</v>
      </c>
      <c r="JN145" s="164" t="s">
        <v>193</v>
      </c>
      <c r="JO145" s="164" t="s">
        <v>193</v>
      </c>
      <c r="JP145" s="164" t="s">
        <v>193</v>
      </c>
      <c r="JQ145" s="164" t="s">
        <v>193</v>
      </c>
      <c r="JR145" s="166"/>
      <c r="JS145" s="166"/>
      <c r="JT145" s="166"/>
      <c r="JU145" s="166"/>
      <c r="JV145" s="166"/>
      <c r="JW145" s="164" t="s">
        <v>193</v>
      </c>
      <c r="JX145" s="164" t="s">
        <v>193</v>
      </c>
      <c r="JY145" s="164">
        <v>188539924</v>
      </c>
      <c r="JZ145" s="164" t="s">
        <v>4169</v>
      </c>
      <c r="KA145" s="164" t="s">
        <v>4170</v>
      </c>
      <c r="KB145" s="164" t="s">
        <v>193</v>
      </c>
      <c r="KC145" s="164" t="s">
        <v>705</v>
      </c>
      <c r="KD145" s="164" t="s">
        <v>706</v>
      </c>
      <c r="KE145" s="164" t="s">
        <v>621</v>
      </c>
      <c r="KF145" s="164" t="s">
        <v>193</v>
      </c>
      <c r="KG145" s="164">
        <v>145</v>
      </c>
    </row>
    <row r="146" spans="1:293" x14ac:dyDescent="0.25">
      <c r="A146" s="164" t="s">
        <v>4171</v>
      </c>
      <c r="B146" s="164" t="s">
        <v>4172</v>
      </c>
      <c r="C146" s="164" t="s">
        <v>3503</v>
      </c>
      <c r="D146" s="164" t="s">
        <v>193</v>
      </c>
      <c r="E146" s="166"/>
      <c r="F146" s="164">
        <v>338050936299154</v>
      </c>
      <c r="G146" s="164">
        <v>0</v>
      </c>
      <c r="H146" s="164" t="s">
        <v>3503</v>
      </c>
      <c r="I146" s="164" t="s">
        <v>133</v>
      </c>
      <c r="J146" s="164" t="s">
        <v>193</v>
      </c>
      <c r="K146" s="164" t="s">
        <v>134</v>
      </c>
      <c r="L146" s="164" t="s">
        <v>133</v>
      </c>
      <c r="M146" s="164" t="s">
        <v>133</v>
      </c>
      <c r="N146" s="164" t="s">
        <v>135</v>
      </c>
      <c r="O146" s="164" t="s">
        <v>193</v>
      </c>
      <c r="P146" s="164" t="s">
        <v>201</v>
      </c>
      <c r="Q146" s="164" t="s">
        <v>135</v>
      </c>
      <c r="R146" s="164" t="s">
        <v>135</v>
      </c>
      <c r="S146" s="164" t="s">
        <v>117</v>
      </c>
      <c r="T146" s="164" t="s">
        <v>136</v>
      </c>
      <c r="U146" s="164" t="s">
        <v>137</v>
      </c>
      <c r="V146" s="164" t="s">
        <v>136</v>
      </c>
      <c r="W146" s="164" t="s">
        <v>132</v>
      </c>
      <c r="X146" s="164" t="s">
        <v>205</v>
      </c>
      <c r="Y146" s="164" t="s">
        <v>132</v>
      </c>
      <c r="Z146" s="164" t="s">
        <v>138</v>
      </c>
      <c r="AA146" s="164" t="s">
        <v>193</v>
      </c>
      <c r="AB146" s="164" t="s">
        <v>568</v>
      </c>
      <c r="AC146" s="164" t="s">
        <v>138</v>
      </c>
      <c r="AD146" s="164" t="s">
        <v>138</v>
      </c>
      <c r="AE146" s="164" t="s">
        <v>139</v>
      </c>
      <c r="AF146" s="164" t="s">
        <v>193</v>
      </c>
      <c r="AG146" s="164" t="s">
        <v>140</v>
      </c>
      <c r="AH146" s="164" t="s">
        <v>139</v>
      </c>
      <c r="AI146" s="164" t="s">
        <v>139</v>
      </c>
      <c r="AJ146" s="164" t="s">
        <v>494</v>
      </c>
      <c r="AK146" s="164" t="s">
        <v>495</v>
      </c>
      <c r="AL146" s="164" t="s">
        <v>109</v>
      </c>
      <c r="AM146" s="164" t="s">
        <v>193</v>
      </c>
      <c r="AN146" s="164" t="s">
        <v>109</v>
      </c>
      <c r="AO146" s="164" t="s">
        <v>193</v>
      </c>
      <c r="AP146" s="164" t="s">
        <v>496</v>
      </c>
      <c r="AQ146" s="166"/>
      <c r="AR146" s="166"/>
      <c r="AS146" s="164" t="s">
        <v>502</v>
      </c>
      <c r="AT146" s="164" t="s">
        <v>193</v>
      </c>
      <c r="AU146" s="164" t="s">
        <v>111</v>
      </c>
      <c r="AV146" s="164">
        <v>1</v>
      </c>
      <c r="AW146" s="164">
        <v>0</v>
      </c>
      <c r="AX146" s="164">
        <v>0</v>
      </c>
      <c r="AY146" s="164" t="s">
        <v>110</v>
      </c>
      <c r="AZ146" s="164" t="s">
        <v>503</v>
      </c>
      <c r="BA146" s="164" t="s">
        <v>112</v>
      </c>
      <c r="BB146" s="164">
        <v>1</v>
      </c>
      <c r="BC146" s="164">
        <v>0</v>
      </c>
      <c r="BD146" s="164">
        <v>0</v>
      </c>
      <c r="BE146" s="164">
        <v>0</v>
      </c>
      <c r="BF146" s="164">
        <v>0</v>
      </c>
      <c r="BG146" s="164">
        <v>0</v>
      </c>
      <c r="BH146" s="164">
        <v>0</v>
      </c>
      <c r="BI146" s="164">
        <v>0</v>
      </c>
      <c r="BJ146" s="164">
        <v>0</v>
      </c>
      <c r="BK146" s="164">
        <v>0</v>
      </c>
      <c r="BL146" s="164" t="s">
        <v>193</v>
      </c>
      <c r="BM146" s="164" t="s">
        <v>113</v>
      </c>
      <c r="BN146" s="164" t="s">
        <v>498</v>
      </c>
      <c r="BO146" s="164" t="s">
        <v>505</v>
      </c>
      <c r="BP146" s="164">
        <v>1</v>
      </c>
      <c r="BQ146" s="164">
        <v>1</v>
      </c>
      <c r="BR146" s="164">
        <v>1</v>
      </c>
      <c r="BS146" s="164">
        <v>1</v>
      </c>
      <c r="BT146" s="164">
        <v>1</v>
      </c>
      <c r="BU146" s="164">
        <v>1</v>
      </c>
      <c r="BV146" s="164">
        <v>1</v>
      </c>
      <c r="BW146" s="164">
        <v>0</v>
      </c>
      <c r="BX146" s="164" t="s">
        <v>504</v>
      </c>
      <c r="BY146" s="164">
        <v>200</v>
      </c>
      <c r="BZ146" s="164">
        <v>100</v>
      </c>
      <c r="CA146" s="164" t="s">
        <v>109</v>
      </c>
      <c r="CB146" s="164">
        <v>315</v>
      </c>
      <c r="CC146" s="164">
        <v>121.153846153846</v>
      </c>
      <c r="CD146" s="164" t="s">
        <v>109</v>
      </c>
      <c r="CE146" s="164">
        <v>130</v>
      </c>
      <c r="CF146" s="164">
        <v>56.521739130434703</v>
      </c>
      <c r="CG146" s="164" t="s">
        <v>114</v>
      </c>
      <c r="CH146" s="164">
        <v>255</v>
      </c>
      <c r="CI146" s="164">
        <v>87.931034482758605</v>
      </c>
      <c r="CJ146" s="164" t="s">
        <v>109</v>
      </c>
      <c r="CK146" s="164">
        <v>430</v>
      </c>
      <c r="CL146" s="164">
        <v>179.166666666666</v>
      </c>
      <c r="CM146" s="164" t="s">
        <v>114</v>
      </c>
      <c r="CN146" s="164">
        <v>420</v>
      </c>
      <c r="CO146" s="164">
        <v>175</v>
      </c>
      <c r="CP146" s="164" t="s">
        <v>114</v>
      </c>
      <c r="CQ146" s="164" t="s">
        <v>632</v>
      </c>
      <c r="CR146" s="164" t="s">
        <v>109</v>
      </c>
      <c r="CS146" s="164">
        <v>720</v>
      </c>
      <c r="CT146" s="164" t="s">
        <v>193</v>
      </c>
      <c r="CU146" s="164" t="s">
        <v>193</v>
      </c>
      <c r="CV146" s="164" t="s">
        <v>193</v>
      </c>
      <c r="CW146" s="164" t="s">
        <v>193</v>
      </c>
      <c r="CX146" s="164" t="s">
        <v>193</v>
      </c>
      <c r="CY146" s="164" t="s">
        <v>193</v>
      </c>
      <c r="CZ146" s="164" t="s">
        <v>156</v>
      </c>
      <c r="DA146" s="164">
        <v>720</v>
      </c>
      <c r="DB146" s="164" t="s">
        <v>109</v>
      </c>
      <c r="DC146" s="164" t="s">
        <v>114</v>
      </c>
      <c r="DD146" s="164" t="s">
        <v>193</v>
      </c>
      <c r="DE146" s="164" t="s">
        <v>193</v>
      </c>
      <c r="DF146" s="164" t="s">
        <v>193</v>
      </c>
      <c r="DG146" s="164" t="s">
        <v>193</v>
      </c>
      <c r="DH146" s="164" t="s">
        <v>193</v>
      </c>
      <c r="DI146" s="164" t="s">
        <v>193</v>
      </c>
      <c r="DJ146" s="164" t="s">
        <v>193</v>
      </c>
      <c r="DK146" s="164" t="s">
        <v>193</v>
      </c>
      <c r="DL146" s="164" t="s">
        <v>193</v>
      </c>
      <c r="DM146" s="164" t="s">
        <v>193</v>
      </c>
      <c r="DN146" s="164" t="s">
        <v>193</v>
      </c>
      <c r="DO146" s="164" t="s">
        <v>193</v>
      </c>
      <c r="DP146" s="164" t="s">
        <v>193</v>
      </c>
      <c r="DQ146" s="164" t="s">
        <v>193</v>
      </c>
      <c r="DR146" s="164" t="s">
        <v>193</v>
      </c>
      <c r="DS146" s="164" t="s">
        <v>193</v>
      </c>
      <c r="DT146" s="164" t="s">
        <v>193</v>
      </c>
      <c r="DU146" s="164" t="s">
        <v>193</v>
      </c>
      <c r="DV146" s="164" t="s">
        <v>193</v>
      </c>
      <c r="DW146" s="164" t="s">
        <v>193</v>
      </c>
      <c r="DX146" s="164" t="s">
        <v>193</v>
      </c>
      <c r="DY146" s="164" t="s">
        <v>193</v>
      </c>
      <c r="DZ146" s="164" t="s">
        <v>193</v>
      </c>
      <c r="EA146" s="164" t="s">
        <v>193</v>
      </c>
      <c r="EB146" s="164" t="s">
        <v>193</v>
      </c>
      <c r="EC146" s="164" t="s">
        <v>114</v>
      </c>
      <c r="ED146" s="164" t="s">
        <v>132</v>
      </c>
      <c r="EE146" s="164" t="s">
        <v>109</v>
      </c>
      <c r="EF146" s="164" t="s">
        <v>117</v>
      </c>
      <c r="EG146" s="164" t="s">
        <v>797</v>
      </c>
      <c r="EH146" s="164" t="s">
        <v>119</v>
      </c>
      <c r="EI146" s="164" t="s">
        <v>793</v>
      </c>
      <c r="EJ146" s="164" t="s">
        <v>193</v>
      </c>
      <c r="EK146" s="164" t="s">
        <v>193</v>
      </c>
      <c r="EL146" s="164" t="s">
        <v>193</v>
      </c>
      <c r="EM146" s="164" t="s">
        <v>193</v>
      </c>
      <c r="EN146" s="164" t="s">
        <v>193</v>
      </c>
      <c r="EO146" s="164" t="s">
        <v>193</v>
      </c>
      <c r="EP146" s="164" t="s">
        <v>193</v>
      </c>
      <c r="EQ146" s="164" t="s">
        <v>193</v>
      </c>
      <c r="ER146" s="164" t="s">
        <v>193</v>
      </c>
      <c r="ES146" s="164" t="s">
        <v>193</v>
      </c>
      <c r="ET146" s="164" t="s">
        <v>193</v>
      </c>
      <c r="EU146" s="164" t="s">
        <v>193</v>
      </c>
      <c r="EV146" s="164" t="s">
        <v>193</v>
      </c>
      <c r="EW146" s="164" t="s">
        <v>193</v>
      </c>
      <c r="EX146" s="164" t="s">
        <v>193</v>
      </c>
      <c r="EY146" s="164" t="s">
        <v>193</v>
      </c>
      <c r="EZ146" s="164" t="s">
        <v>193</v>
      </c>
      <c r="FA146" s="164" t="s">
        <v>193</v>
      </c>
      <c r="FB146" s="164" t="s">
        <v>193</v>
      </c>
      <c r="FC146" s="164" t="s">
        <v>193</v>
      </c>
      <c r="FD146" s="164" t="s">
        <v>193</v>
      </c>
      <c r="FE146" s="164" t="s">
        <v>193</v>
      </c>
      <c r="FF146" s="164" t="s">
        <v>193</v>
      </c>
      <c r="FG146" s="164" t="s">
        <v>193</v>
      </c>
      <c r="FH146" s="164" t="s">
        <v>193</v>
      </c>
      <c r="FI146" s="164" t="s">
        <v>193</v>
      </c>
      <c r="FJ146" s="164" t="s">
        <v>193</v>
      </c>
      <c r="FK146" s="164" t="s">
        <v>193</v>
      </c>
      <c r="FL146" s="164" t="s">
        <v>193</v>
      </c>
      <c r="FM146" s="164" t="s">
        <v>193</v>
      </c>
      <c r="FN146" s="164" t="s">
        <v>193</v>
      </c>
      <c r="FO146" s="164" t="s">
        <v>193</v>
      </c>
      <c r="FP146" s="164" t="s">
        <v>193</v>
      </c>
      <c r="FQ146" s="164" t="s">
        <v>193</v>
      </c>
      <c r="FR146" s="164" t="s">
        <v>193</v>
      </c>
      <c r="FS146" s="164" t="s">
        <v>193</v>
      </c>
      <c r="FT146" s="164" t="s">
        <v>193</v>
      </c>
      <c r="FU146" s="164" t="s">
        <v>193</v>
      </c>
      <c r="FV146" s="164" t="s">
        <v>193</v>
      </c>
      <c r="FW146" s="164" t="s">
        <v>193</v>
      </c>
      <c r="FX146" s="164" t="s">
        <v>193</v>
      </c>
      <c r="FY146" s="164" t="s">
        <v>193</v>
      </c>
      <c r="FZ146" s="164" t="s">
        <v>193</v>
      </c>
      <c r="GA146" s="164" t="s">
        <v>193</v>
      </c>
      <c r="GB146" s="164" t="s">
        <v>193</v>
      </c>
      <c r="GC146" s="164" t="s">
        <v>193</v>
      </c>
      <c r="GD146" s="164" t="s">
        <v>193</v>
      </c>
      <c r="GE146" s="164" t="s">
        <v>193</v>
      </c>
      <c r="GF146" s="164" t="s">
        <v>193</v>
      </c>
      <c r="GG146" s="164" t="s">
        <v>193</v>
      </c>
      <c r="GH146" s="164" t="s">
        <v>193</v>
      </c>
      <c r="GI146" s="164" t="s">
        <v>193</v>
      </c>
      <c r="GJ146" s="164" t="s">
        <v>193</v>
      </c>
      <c r="GK146" s="164" t="s">
        <v>193</v>
      </c>
      <c r="GL146" s="164" t="s">
        <v>193</v>
      </c>
      <c r="GM146" s="164" t="s">
        <v>193</v>
      </c>
      <c r="GN146" s="164" t="s">
        <v>193</v>
      </c>
      <c r="GO146" s="164" t="s">
        <v>193</v>
      </c>
      <c r="GP146" s="164" t="s">
        <v>193</v>
      </c>
      <c r="GQ146" s="164" t="s">
        <v>193</v>
      </c>
      <c r="GR146" s="164" t="s">
        <v>193</v>
      </c>
      <c r="GS146" s="164" t="s">
        <v>193</v>
      </c>
      <c r="GT146" s="164" t="s">
        <v>193</v>
      </c>
      <c r="GU146" s="164" t="s">
        <v>193</v>
      </c>
      <c r="GV146" s="164" t="s">
        <v>193</v>
      </c>
      <c r="GW146" s="164" t="s">
        <v>193</v>
      </c>
      <c r="GX146" s="164" t="s">
        <v>193</v>
      </c>
      <c r="GY146" s="164" t="s">
        <v>193</v>
      </c>
      <c r="GZ146" s="164" t="s">
        <v>193</v>
      </c>
      <c r="HA146" s="164" t="s">
        <v>193</v>
      </c>
      <c r="HB146" s="164" t="s">
        <v>193</v>
      </c>
      <c r="HC146" s="164" t="s">
        <v>193</v>
      </c>
      <c r="HD146" s="164" t="s">
        <v>193</v>
      </c>
      <c r="HE146" s="164" t="s">
        <v>193</v>
      </c>
      <c r="HF146" s="164" t="s">
        <v>193</v>
      </c>
      <c r="HG146" s="164" t="s">
        <v>193</v>
      </c>
      <c r="HH146" s="164" t="s">
        <v>193</v>
      </c>
      <c r="HI146" s="164" t="s">
        <v>193</v>
      </c>
      <c r="HJ146" s="164" t="s">
        <v>193</v>
      </c>
      <c r="HK146" s="164" t="s">
        <v>193</v>
      </c>
      <c r="HL146" s="164" t="s">
        <v>193</v>
      </c>
      <c r="HM146" s="164" t="s">
        <v>193</v>
      </c>
      <c r="HN146" s="164" t="s">
        <v>193</v>
      </c>
      <c r="HO146" s="164" t="s">
        <v>193</v>
      </c>
      <c r="HP146" s="164" t="s">
        <v>193</v>
      </c>
      <c r="HQ146" s="164" t="s">
        <v>193</v>
      </c>
      <c r="HR146" s="164" t="s">
        <v>193</v>
      </c>
      <c r="HS146" s="164" t="s">
        <v>193</v>
      </c>
      <c r="HT146" s="164" t="s">
        <v>193</v>
      </c>
      <c r="HU146" s="164" t="s">
        <v>193</v>
      </c>
      <c r="HV146" s="164" t="s">
        <v>193</v>
      </c>
      <c r="HW146" s="164" t="s">
        <v>193</v>
      </c>
      <c r="HX146" s="164" t="s">
        <v>193</v>
      </c>
      <c r="HY146" s="164" t="s">
        <v>193</v>
      </c>
      <c r="HZ146" s="164" t="s">
        <v>193</v>
      </c>
      <c r="IA146" s="164" t="s">
        <v>193</v>
      </c>
      <c r="IB146" s="164" t="s">
        <v>193</v>
      </c>
      <c r="IC146" s="164" t="s">
        <v>193</v>
      </c>
      <c r="ID146" s="164" t="s">
        <v>193</v>
      </c>
      <c r="IE146" s="164" t="s">
        <v>193</v>
      </c>
      <c r="IF146" s="164" t="s">
        <v>193</v>
      </c>
      <c r="IG146" s="164" t="s">
        <v>193</v>
      </c>
      <c r="IH146" s="164" t="s">
        <v>193</v>
      </c>
      <c r="II146" s="164" t="s">
        <v>193</v>
      </c>
      <c r="IJ146" s="164" t="s">
        <v>193</v>
      </c>
      <c r="IK146" s="164" t="s">
        <v>193</v>
      </c>
      <c r="IL146" s="164" t="s">
        <v>193</v>
      </c>
      <c r="IM146" s="164" t="s">
        <v>193</v>
      </c>
      <c r="IN146" s="164" t="s">
        <v>193</v>
      </c>
      <c r="IO146" s="164" t="s">
        <v>193</v>
      </c>
      <c r="IP146" s="164" t="s">
        <v>193</v>
      </c>
      <c r="IQ146" s="164" t="s">
        <v>193</v>
      </c>
      <c r="IR146" s="164" t="s">
        <v>193</v>
      </c>
      <c r="IS146" s="164" t="s">
        <v>193</v>
      </c>
      <c r="IT146" s="164" t="s">
        <v>193</v>
      </c>
      <c r="IU146" s="164" t="s">
        <v>193</v>
      </c>
      <c r="IV146" s="164" t="s">
        <v>193</v>
      </c>
      <c r="IW146" s="164" t="s">
        <v>193</v>
      </c>
      <c r="IX146" s="164" t="s">
        <v>193</v>
      </c>
      <c r="IY146" s="164" t="s">
        <v>193</v>
      </c>
      <c r="IZ146" s="164" t="s">
        <v>193</v>
      </c>
      <c r="JA146" s="164" t="s">
        <v>193</v>
      </c>
      <c r="JB146" s="164" t="s">
        <v>193</v>
      </c>
      <c r="JC146" s="164" t="s">
        <v>193</v>
      </c>
      <c r="JD146" s="164" t="s">
        <v>193</v>
      </c>
      <c r="JE146" s="164" t="s">
        <v>193</v>
      </c>
      <c r="JF146" s="164" t="s">
        <v>193</v>
      </c>
      <c r="JG146" s="164" t="s">
        <v>193</v>
      </c>
      <c r="JH146" s="164" t="s">
        <v>193</v>
      </c>
      <c r="JI146" s="164" t="s">
        <v>193</v>
      </c>
      <c r="JJ146" s="164" t="s">
        <v>193</v>
      </c>
      <c r="JK146" s="164" t="s">
        <v>193</v>
      </c>
      <c r="JL146" s="164" t="s">
        <v>193</v>
      </c>
      <c r="JM146" s="164" t="s">
        <v>193</v>
      </c>
      <c r="JN146" s="164" t="s">
        <v>193</v>
      </c>
      <c r="JO146" s="164" t="s">
        <v>193</v>
      </c>
      <c r="JP146" s="164" t="s">
        <v>193</v>
      </c>
      <c r="JQ146" s="164" t="s">
        <v>193</v>
      </c>
      <c r="JR146" s="166"/>
      <c r="JS146" s="166"/>
      <c r="JT146" s="166"/>
      <c r="JU146" s="166"/>
      <c r="JV146" s="166"/>
      <c r="JW146" s="164" t="s">
        <v>193</v>
      </c>
      <c r="JX146" s="164" t="s">
        <v>193</v>
      </c>
      <c r="JY146" s="164">
        <v>188539927</v>
      </c>
      <c r="JZ146" s="164" t="s">
        <v>4173</v>
      </c>
      <c r="KA146" s="164" t="s">
        <v>4174</v>
      </c>
      <c r="KB146" s="164" t="s">
        <v>193</v>
      </c>
      <c r="KC146" s="164" t="s">
        <v>705</v>
      </c>
      <c r="KD146" s="164" t="s">
        <v>706</v>
      </c>
      <c r="KE146" s="164" t="s">
        <v>621</v>
      </c>
      <c r="KF146" s="164" t="s">
        <v>193</v>
      </c>
      <c r="KG146" s="164">
        <v>146</v>
      </c>
    </row>
    <row r="147" spans="1:293" x14ac:dyDescent="0.25">
      <c r="A147" s="164" t="s">
        <v>4175</v>
      </c>
      <c r="B147" s="164" t="s">
        <v>4176</v>
      </c>
      <c r="C147" s="164" t="s">
        <v>3503</v>
      </c>
      <c r="D147" s="164" t="s">
        <v>193</v>
      </c>
      <c r="E147" s="166"/>
      <c r="F147" s="164">
        <v>338050936299154</v>
      </c>
      <c r="G147" s="164" t="s">
        <v>193</v>
      </c>
      <c r="H147" s="164" t="s">
        <v>3503</v>
      </c>
      <c r="I147" s="164" t="s">
        <v>133</v>
      </c>
      <c r="J147" s="164" t="s">
        <v>193</v>
      </c>
      <c r="K147" s="164" t="s">
        <v>134</v>
      </c>
      <c r="L147" s="164" t="s">
        <v>133</v>
      </c>
      <c r="M147" s="164" t="s">
        <v>133</v>
      </c>
      <c r="N147" s="164" t="s">
        <v>135</v>
      </c>
      <c r="O147" s="164" t="s">
        <v>193</v>
      </c>
      <c r="P147" s="164" t="s">
        <v>201</v>
      </c>
      <c r="Q147" s="164" t="s">
        <v>135</v>
      </c>
      <c r="R147" s="164" t="s">
        <v>135</v>
      </c>
      <c r="S147" s="164" t="s">
        <v>117</v>
      </c>
      <c r="T147" s="164" t="s">
        <v>136</v>
      </c>
      <c r="U147" s="164" t="s">
        <v>137</v>
      </c>
      <c r="V147" s="164" t="s">
        <v>136</v>
      </c>
      <c r="W147" s="164" t="s">
        <v>132</v>
      </c>
      <c r="X147" s="164" t="s">
        <v>205</v>
      </c>
      <c r="Y147" s="164" t="s">
        <v>132</v>
      </c>
      <c r="Z147" s="164" t="s">
        <v>138</v>
      </c>
      <c r="AA147" s="164" t="s">
        <v>193</v>
      </c>
      <c r="AB147" s="164" t="s">
        <v>568</v>
      </c>
      <c r="AC147" s="164" t="s">
        <v>138</v>
      </c>
      <c r="AD147" s="164" t="s">
        <v>138</v>
      </c>
      <c r="AE147" s="164" t="s">
        <v>139</v>
      </c>
      <c r="AF147" s="164" t="s">
        <v>193</v>
      </c>
      <c r="AG147" s="164" t="s">
        <v>140</v>
      </c>
      <c r="AH147" s="164" t="s">
        <v>139</v>
      </c>
      <c r="AI147" s="164" t="s">
        <v>139</v>
      </c>
      <c r="AJ147" s="164" t="s">
        <v>494</v>
      </c>
      <c r="AK147" s="164" t="s">
        <v>495</v>
      </c>
      <c r="AL147" s="164" t="s">
        <v>109</v>
      </c>
      <c r="AM147" s="164" t="s">
        <v>193</v>
      </c>
      <c r="AN147" s="164" t="s">
        <v>109</v>
      </c>
      <c r="AO147" s="164" t="s">
        <v>193</v>
      </c>
      <c r="AP147" s="164" t="s">
        <v>496</v>
      </c>
      <c r="AQ147" s="166"/>
      <c r="AR147" s="166"/>
      <c r="AS147" s="164" t="s">
        <v>502</v>
      </c>
      <c r="AT147" s="164" t="s">
        <v>193</v>
      </c>
      <c r="AU147" s="164" t="s">
        <v>111</v>
      </c>
      <c r="AV147" s="164">
        <v>1</v>
      </c>
      <c r="AW147" s="164">
        <v>0</v>
      </c>
      <c r="AX147" s="164">
        <v>0</v>
      </c>
      <c r="AY147" s="164" t="s">
        <v>110</v>
      </c>
      <c r="AZ147" s="164" t="s">
        <v>503</v>
      </c>
      <c r="BA147" s="164" t="s">
        <v>112</v>
      </c>
      <c r="BB147" s="164">
        <v>1</v>
      </c>
      <c r="BC147" s="164">
        <v>0</v>
      </c>
      <c r="BD147" s="164">
        <v>0</v>
      </c>
      <c r="BE147" s="164">
        <v>0</v>
      </c>
      <c r="BF147" s="164">
        <v>0</v>
      </c>
      <c r="BG147" s="164">
        <v>0</v>
      </c>
      <c r="BH147" s="164">
        <v>0</v>
      </c>
      <c r="BI147" s="164">
        <v>0</v>
      </c>
      <c r="BJ147" s="164">
        <v>0</v>
      </c>
      <c r="BK147" s="164">
        <v>0</v>
      </c>
      <c r="BL147" s="164" t="s">
        <v>193</v>
      </c>
      <c r="BM147" s="164" t="s">
        <v>113</v>
      </c>
      <c r="BN147" s="164" t="s">
        <v>498</v>
      </c>
      <c r="BO147" s="164" t="s">
        <v>505</v>
      </c>
      <c r="BP147" s="164">
        <v>1</v>
      </c>
      <c r="BQ147" s="164">
        <v>1</v>
      </c>
      <c r="BR147" s="164">
        <v>1</v>
      </c>
      <c r="BS147" s="164">
        <v>1</v>
      </c>
      <c r="BT147" s="164">
        <v>1</v>
      </c>
      <c r="BU147" s="164">
        <v>1</v>
      </c>
      <c r="BV147" s="164">
        <v>1</v>
      </c>
      <c r="BW147" s="164">
        <v>0</v>
      </c>
      <c r="BX147" s="164" t="s">
        <v>504</v>
      </c>
      <c r="BY147" s="164">
        <v>210</v>
      </c>
      <c r="BZ147" s="164">
        <v>105</v>
      </c>
      <c r="CA147" s="164" t="s">
        <v>109</v>
      </c>
      <c r="CB147" s="164">
        <v>320</v>
      </c>
      <c r="CC147" s="164">
        <v>123.07692307692299</v>
      </c>
      <c r="CD147" s="164" t="s">
        <v>109</v>
      </c>
      <c r="CE147" s="164">
        <v>135</v>
      </c>
      <c r="CF147" s="164">
        <v>58.695652173912997</v>
      </c>
      <c r="CG147" s="164" t="s">
        <v>114</v>
      </c>
      <c r="CH147" s="164">
        <v>260</v>
      </c>
      <c r="CI147" s="164">
        <v>89.655172413793096</v>
      </c>
      <c r="CJ147" s="164" t="s">
        <v>109</v>
      </c>
      <c r="CK147" s="164">
        <v>460</v>
      </c>
      <c r="CL147" s="164">
        <v>191.666666666666</v>
      </c>
      <c r="CM147" s="164" t="s">
        <v>114</v>
      </c>
      <c r="CN147" s="164">
        <v>425</v>
      </c>
      <c r="CO147" s="164">
        <v>177.083333333333</v>
      </c>
      <c r="CP147" s="164" t="s">
        <v>114</v>
      </c>
      <c r="CQ147" s="164" t="s">
        <v>632</v>
      </c>
      <c r="CR147" s="164" t="s">
        <v>109</v>
      </c>
      <c r="CS147" s="164">
        <v>740</v>
      </c>
      <c r="CT147" s="164" t="s">
        <v>193</v>
      </c>
      <c r="CU147" s="164" t="s">
        <v>193</v>
      </c>
      <c r="CV147" s="164" t="s">
        <v>193</v>
      </c>
      <c r="CW147" s="164" t="s">
        <v>193</v>
      </c>
      <c r="CX147" s="164" t="s">
        <v>193</v>
      </c>
      <c r="CY147" s="164" t="s">
        <v>193</v>
      </c>
      <c r="CZ147" s="164" t="s">
        <v>156</v>
      </c>
      <c r="DA147" s="164">
        <v>740</v>
      </c>
      <c r="DB147" s="164" t="s">
        <v>109</v>
      </c>
      <c r="DC147" s="164" t="s">
        <v>114</v>
      </c>
      <c r="DD147" s="164" t="s">
        <v>193</v>
      </c>
      <c r="DE147" s="164" t="s">
        <v>193</v>
      </c>
      <c r="DF147" s="164" t="s">
        <v>193</v>
      </c>
      <c r="DG147" s="164" t="s">
        <v>193</v>
      </c>
      <c r="DH147" s="164" t="s">
        <v>193</v>
      </c>
      <c r="DI147" s="164" t="s">
        <v>193</v>
      </c>
      <c r="DJ147" s="164" t="s">
        <v>193</v>
      </c>
      <c r="DK147" s="164" t="s">
        <v>193</v>
      </c>
      <c r="DL147" s="164" t="s">
        <v>193</v>
      </c>
      <c r="DM147" s="164" t="s">
        <v>193</v>
      </c>
      <c r="DN147" s="164" t="s">
        <v>193</v>
      </c>
      <c r="DO147" s="164" t="s">
        <v>193</v>
      </c>
      <c r="DP147" s="164" t="s">
        <v>193</v>
      </c>
      <c r="DQ147" s="164" t="s">
        <v>193</v>
      </c>
      <c r="DR147" s="164" t="s">
        <v>193</v>
      </c>
      <c r="DS147" s="164" t="s">
        <v>193</v>
      </c>
      <c r="DT147" s="164" t="s">
        <v>193</v>
      </c>
      <c r="DU147" s="164" t="s">
        <v>193</v>
      </c>
      <c r="DV147" s="164" t="s">
        <v>193</v>
      </c>
      <c r="DW147" s="164" t="s">
        <v>193</v>
      </c>
      <c r="DX147" s="164" t="s">
        <v>193</v>
      </c>
      <c r="DY147" s="164" t="s">
        <v>193</v>
      </c>
      <c r="DZ147" s="164" t="s">
        <v>193</v>
      </c>
      <c r="EA147" s="164" t="s">
        <v>193</v>
      </c>
      <c r="EB147" s="164" t="s">
        <v>193</v>
      </c>
      <c r="EC147" s="164" t="s">
        <v>114</v>
      </c>
      <c r="ED147" s="164" t="s">
        <v>114</v>
      </c>
      <c r="EE147" s="164" t="s">
        <v>109</v>
      </c>
      <c r="EF147" s="164" t="s">
        <v>117</v>
      </c>
      <c r="EG147" s="164" t="s">
        <v>797</v>
      </c>
      <c r="EH147" s="164" t="s">
        <v>119</v>
      </c>
      <c r="EI147" s="164" t="s">
        <v>793</v>
      </c>
      <c r="EJ147" s="164" t="s">
        <v>193</v>
      </c>
      <c r="EK147" s="164" t="s">
        <v>193</v>
      </c>
      <c r="EL147" s="164" t="s">
        <v>193</v>
      </c>
      <c r="EM147" s="164" t="s">
        <v>193</v>
      </c>
      <c r="EN147" s="164" t="s">
        <v>193</v>
      </c>
      <c r="EO147" s="164" t="s">
        <v>193</v>
      </c>
      <c r="EP147" s="164" t="s">
        <v>193</v>
      </c>
      <c r="EQ147" s="164" t="s">
        <v>193</v>
      </c>
      <c r="ER147" s="164" t="s">
        <v>193</v>
      </c>
      <c r="ES147" s="164" t="s">
        <v>193</v>
      </c>
      <c r="ET147" s="164" t="s">
        <v>193</v>
      </c>
      <c r="EU147" s="164" t="s">
        <v>193</v>
      </c>
      <c r="EV147" s="164" t="s">
        <v>193</v>
      </c>
      <c r="EW147" s="164" t="s">
        <v>193</v>
      </c>
      <c r="EX147" s="164" t="s">
        <v>193</v>
      </c>
      <c r="EY147" s="164" t="s">
        <v>193</v>
      </c>
      <c r="EZ147" s="164" t="s">
        <v>193</v>
      </c>
      <c r="FA147" s="164" t="s">
        <v>193</v>
      </c>
      <c r="FB147" s="164" t="s">
        <v>193</v>
      </c>
      <c r="FC147" s="164" t="s">
        <v>193</v>
      </c>
      <c r="FD147" s="164" t="s">
        <v>193</v>
      </c>
      <c r="FE147" s="164" t="s">
        <v>193</v>
      </c>
      <c r="FF147" s="164" t="s">
        <v>193</v>
      </c>
      <c r="FG147" s="164" t="s">
        <v>193</v>
      </c>
      <c r="FH147" s="164" t="s">
        <v>193</v>
      </c>
      <c r="FI147" s="164" t="s">
        <v>193</v>
      </c>
      <c r="FJ147" s="164" t="s">
        <v>193</v>
      </c>
      <c r="FK147" s="164" t="s">
        <v>193</v>
      </c>
      <c r="FL147" s="164" t="s">
        <v>193</v>
      </c>
      <c r="FM147" s="164" t="s">
        <v>193</v>
      </c>
      <c r="FN147" s="164" t="s">
        <v>193</v>
      </c>
      <c r="FO147" s="164" t="s">
        <v>193</v>
      </c>
      <c r="FP147" s="164" t="s">
        <v>193</v>
      </c>
      <c r="FQ147" s="164" t="s">
        <v>193</v>
      </c>
      <c r="FR147" s="164" t="s">
        <v>193</v>
      </c>
      <c r="FS147" s="164" t="s">
        <v>193</v>
      </c>
      <c r="FT147" s="164" t="s">
        <v>193</v>
      </c>
      <c r="FU147" s="164" t="s">
        <v>193</v>
      </c>
      <c r="FV147" s="164" t="s">
        <v>193</v>
      </c>
      <c r="FW147" s="164" t="s">
        <v>193</v>
      </c>
      <c r="FX147" s="164" t="s">
        <v>193</v>
      </c>
      <c r="FY147" s="164" t="s">
        <v>193</v>
      </c>
      <c r="FZ147" s="164" t="s">
        <v>193</v>
      </c>
      <c r="GA147" s="164" t="s">
        <v>193</v>
      </c>
      <c r="GB147" s="164" t="s">
        <v>193</v>
      </c>
      <c r="GC147" s="164" t="s">
        <v>193</v>
      </c>
      <c r="GD147" s="164" t="s">
        <v>193</v>
      </c>
      <c r="GE147" s="164" t="s">
        <v>193</v>
      </c>
      <c r="GF147" s="164" t="s">
        <v>193</v>
      </c>
      <c r="GG147" s="164" t="s">
        <v>193</v>
      </c>
      <c r="GH147" s="164" t="s">
        <v>193</v>
      </c>
      <c r="GI147" s="164" t="s">
        <v>193</v>
      </c>
      <c r="GJ147" s="164" t="s">
        <v>193</v>
      </c>
      <c r="GK147" s="164" t="s">
        <v>193</v>
      </c>
      <c r="GL147" s="164" t="s">
        <v>193</v>
      </c>
      <c r="GM147" s="164" t="s">
        <v>193</v>
      </c>
      <c r="GN147" s="164" t="s">
        <v>193</v>
      </c>
      <c r="GO147" s="164" t="s">
        <v>193</v>
      </c>
      <c r="GP147" s="164" t="s">
        <v>193</v>
      </c>
      <c r="GQ147" s="164" t="s">
        <v>193</v>
      </c>
      <c r="GR147" s="164" t="s">
        <v>193</v>
      </c>
      <c r="GS147" s="164" t="s">
        <v>193</v>
      </c>
      <c r="GT147" s="164" t="s">
        <v>193</v>
      </c>
      <c r="GU147" s="164" t="s">
        <v>193</v>
      </c>
      <c r="GV147" s="164" t="s">
        <v>193</v>
      </c>
      <c r="GW147" s="164" t="s">
        <v>193</v>
      </c>
      <c r="GX147" s="164" t="s">
        <v>193</v>
      </c>
      <c r="GY147" s="164" t="s">
        <v>193</v>
      </c>
      <c r="GZ147" s="164" t="s">
        <v>193</v>
      </c>
      <c r="HA147" s="164" t="s">
        <v>193</v>
      </c>
      <c r="HB147" s="164" t="s">
        <v>193</v>
      </c>
      <c r="HC147" s="164" t="s">
        <v>193</v>
      </c>
      <c r="HD147" s="164" t="s">
        <v>193</v>
      </c>
      <c r="HE147" s="164" t="s">
        <v>193</v>
      </c>
      <c r="HF147" s="164" t="s">
        <v>193</v>
      </c>
      <c r="HG147" s="164" t="s">
        <v>193</v>
      </c>
      <c r="HH147" s="164" t="s">
        <v>193</v>
      </c>
      <c r="HI147" s="164" t="s">
        <v>193</v>
      </c>
      <c r="HJ147" s="164" t="s">
        <v>193</v>
      </c>
      <c r="HK147" s="164" t="s">
        <v>193</v>
      </c>
      <c r="HL147" s="164" t="s">
        <v>193</v>
      </c>
      <c r="HM147" s="164" t="s">
        <v>193</v>
      </c>
      <c r="HN147" s="164" t="s">
        <v>193</v>
      </c>
      <c r="HO147" s="164" t="s">
        <v>193</v>
      </c>
      <c r="HP147" s="164" t="s">
        <v>193</v>
      </c>
      <c r="HQ147" s="164" t="s">
        <v>193</v>
      </c>
      <c r="HR147" s="164" t="s">
        <v>193</v>
      </c>
      <c r="HS147" s="164" t="s">
        <v>193</v>
      </c>
      <c r="HT147" s="164" t="s">
        <v>193</v>
      </c>
      <c r="HU147" s="164" t="s">
        <v>193</v>
      </c>
      <c r="HV147" s="164" t="s">
        <v>193</v>
      </c>
      <c r="HW147" s="164" t="s">
        <v>193</v>
      </c>
      <c r="HX147" s="164" t="s">
        <v>193</v>
      </c>
      <c r="HY147" s="164" t="s">
        <v>193</v>
      </c>
      <c r="HZ147" s="164" t="s">
        <v>193</v>
      </c>
      <c r="IA147" s="164" t="s">
        <v>193</v>
      </c>
      <c r="IB147" s="164" t="s">
        <v>193</v>
      </c>
      <c r="IC147" s="164" t="s">
        <v>193</v>
      </c>
      <c r="ID147" s="164" t="s">
        <v>193</v>
      </c>
      <c r="IE147" s="164" t="s">
        <v>193</v>
      </c>
      <c r="IF147" s="164" t="s">
        <v>193</v>
      </c>
      <c r="IG147" s="164" t="s">
        <v>193</v>
      </c>
      <c r="IH147" s="164" t="s">
        <v>193</v>
      </c>
      <c r="II147" s="164" t="s">
        <v>193</v>
      </c>
      <c r="IJ147" s="164" t="s">
        <v>193</v>
      </c>
      <c r="IK147" s="164" t="s">
        <v>193</v>
      </c>
      <c r="IL147" s="164" t="s">
        <v>193</v>
      </c>
      <c r="IM147" s="164" t="s">
        <v>193</v>
      </c>
      <c r="IN147" s="164" t="s">
        <v>193</v>
      </c>
      <c r="IO147" s="164" t="s">
        <v>193</v>
      </c>
      <c r="IP147" s="164" t="s">
        <v>193</v>
      </c>
      <c r="IQ147" s="164" t="s">
        <v>193</v>
      </c>
      <c r="IR147" s="164" t="s">
        <v>193</v>
      </c>
      <c r="IS147" s="164" t="s">
        <v>193</v>
      </c>
      <c r="IT147" s="164" t="s">
        <v>193</v>
      </c>
      <c r="IU147" s="164" t="s">
        <v>193</v>
      </c>
      <c r="IV147" s="164" t="s">
        <v>193</v>
      </c>
      <c r="IW147" s="164" t="s">
        <v>193</v>
      </c>
      <c r="IX147" s="164" t="s">
        <v>193</v>
      </c>
      <c r="IY147" s="164" t="s">
        <v>193</v>
      </c>
      <c r="IZ147" s="164" t="s">
        <v>193</v>
      </c>
      <c r="JA147" s="164" t="s">
        <v>193</v>
      </c>
      <c r="JB147" s="164" t="s">
        <v>193</v>
      </c>
      <c r="JC147" s="164" t="s">
        <v>193</v>
      </c>
      <c r="JD147" s="164" t="s">
        <v>193</v>
      </c>
      <c r="JE147" s="164" t="s">
        <v>193</v>
      </c>
      <c r="JF147" s="164" t="s">
        <v>193</v>
      </c>
      <c r="JG147" s="164" t="s">
        <v>193</v>
      </c>
      <c r="JH147" s="164" t="s">
        <v>193</v>
      </c>
      <c r="JI147" s="164" t="s">
        <v>193</v>
      </c>
      <c r="JJ147" s="164" t="s">
        <v>193</v>
      </c>
      <c r="JK147" s="164" t="s">
        <v>193</v>
      </c>
      <c r="JL147" s="164" t="s">
        <v>193</v>
      </c>
      <c r="JM147" s="164" t="s">
        <v>193</v>
      </c>
      <c r="JN147" s="164" t="s">
        <v>193</v>
      </c>
      <c r="JO147" s="164" t="s">
        <v>193</v>
      </c>
      <c r="JP147" s="164" t="s">
        <v>193</v>
      </c>
      <c r="JQ147" s="164" t="s">
        <v>193</v>
      </c>
      <c r="JR147" s="166"/>
      <c r="JS147" s="166"/>
      <c r="JT147" s="166"/>
      <c r="JU147" s="166"/>
      <c r="JV147" s="166"/>
      <c r="JW147" s="164" t="s">
        <v>193</v>
      </c>
      <c r="JX147" s="164" t="s">
        <v>193</v>
      </c>
      <c r="JY147" s="164">
        <v>188539929</v>
      </c>
      <c r="JZ147" s="164" t="s">
        <v>4177</v>
      </c>
      <c r="KA147" s="164" t="s">
        <v>4178</v>
      </c>
      <c r="KB147" s="164" t="s">
        <v>193</v>
      </c>
      <c r="KC147" s="164" t="s">
        <v>705</v>
      </c>
      <c r="KD147" s="164" t="s">
        <v>706</v>
      </c>
      <c r="KE147" s="164" t="s">
        <v>621</v>
      </c>
      <c r="KF147" s="164" t="s">
        <v>193</v>
      </c>
      <c r="KG147" s="164">
        <v>147</v>
      </c>
    </row>
    <row r="148" spans="1:293" x14ac:dyDescent="0.25">
      <c r="A148" s="164" t="s">
        <v>4179</v>
      </c>
      <c r="B148" s="164" t="s">
        <v>4180</v>
      </c>
      <c r="C148" s="164" t="s">
        <v>3503</v>
      </c>
      <c r="D148" s="164" t="s">
        <v>193</v>
      </c>
      <c r="E148" s="166"/>
      <c r="F148" s="164">
        <v>338050936299154</v>
      </c>
      <c r="G148" s="164" t="s">
        <v>193</v>
      </c>
      <c r="H148" s="164" t="s">
        <v>3503</v>
      </c>
      <c r="I148" s="164" t="s">
        <v>133</v>
      </c>
      <c r="J148" s="164" t="s">
        <v>193</v>
      </c>
      <c r="K148" s="164" t="s">
        <v>134</v>
      </c>
      <c r="L148" s="164" t="s">
        <v>133</v>
      </c>
      <c r="M148" s="164" t="s">
        <v>133</v>
      </c>
      <c r="N148" s="164" t="s">
        <v>135</v>
      </c>
      <c r="O148" s="164" t="s">
        <v>193</v>
      </c>
      <c r="P148" s="164" t="s">
        <v>201</v>
      </c>
      <c r="Q148" s="164" t="s">
        <v>135</v>
      </c>
      <c r="R148" s="164" t="s">
        <v>135</v>
      </c>
      <c r="S148" s="164" t="s">
        <v>117</v>
      </c>
      <c r="T148" s="164" t="s">
        <v>136</v>
      </c>
      <c r="U148" s="164" t="s">
        <v>137</v>
      </c>
      <c r="V148" s="164" t="s">
        <v>136</v>
      </c>
      <c r="W148" s="164" t="s">
        <v>132</v>
      </c>
      <c r="X148" s="164" t="s">
        <v>205</v>
      </c>
      <c r="Y148" s="164" t="s">
        <v>132</v>
      </c>
      <c r="Z148" s="164" t="s">
        <v>138</v>
      </c>
      <c r="AA148" s="164" t="s">
        <v>193</v>
      </c>
      <c r="AB148" s="164" t="s">
        <v>568</v>
      </c>
      <c r="AC148" s="164" t="s">
        <v>138</v>
      </c>
      <c r="AD148" s="164" t="s">
        <v>138</v>
      </c>
      <c r="AE148" s="164" t="s">
        <v>139</v>
      </c>
      <c r="AF148" s="164" t="s">
        <v>193</v>
      </c>
      <c r="AG148" s="164" t="s">
        <v>140</v>
      </c>
      <c r="AH148" s="164" t="s">
        <v>139</v>
      </c>
      <c r="AI148" s="164" t="s">
        <v>139</v>
      </c>
      <c r="AJ148" s="164" t="s">
        <v>494</v>
      </c>
      <c r="AK148" s="164" t="s">
        <v>495</v>
      </c>
      <c r="AL148" s="164" t="s">
        <v>109</v>
      </c>
      <c r="AM148" s="164" t="s">
        <v>193</v>
      </c>
      <c r="AN148" s="164" t="s">
        <v>109</v>
      </c>
      <c r="AO148" s="164" t="s">
        <v>193</v>
      </c>
      <c r="AP148" s="164" t="s">
        <v>496</v>
      </c>
      <c r="AQ148" s="166"/>
      <c r="AR148" s="166"/>
      <c r="AS148" s="164" t="s">
        <v>497</v>
      </c>
      <c r="AT148" s="164" t="s">
        <v>193</v>
      </c>
      <c r="AU148" s="164" t="s">
        <v>111</v>
      </c>
      <c r="AV148" s="164">
        <v>1</v>
      </c>
      <c r="AW148" s="164">
        <v>0</v>
      </c>
      <c r="AX148" s="164">
        <v>0</v>
      </c>
      <c r="AY148" s="164" t="s">
        <v>110</v>
      </c>
      <c r="AZ148" s="164" t="s">
        <v>503</v>
      </c>
      <c r="BA148" s="164" t="s">
        <v>112</v>
      </c>
      <c r="BB148" s="164">
        <v>1</v>
      </c>
      <c r="BC148" s="164">
        <v>0</v>
      </c>
      <c r="BD148" s="164">
        <v>0</v>
      </c>
      <c r="BE148" s="164">
        <v>0</v>
      </c>
      <c r="BF148" s="164">
        <v>0</v>
      </c>
      <c r="BG148" s="164">
        <v>0</v>
      </c>
      <c r="BH148" s="164">
        <v>0</v>
      </c>
      <c r="BI148" s="164">
        <v>0</v>
      </c>
      <c r="BJ148" s="164">
        <v>0</v>
      </c>
      <c r="BK148" s="164">
        <v>0</v>
      </c>
      <c r="BL148" s="164" t="s">
        <v>193</v>
      </c>
      <c r="BM148" s="164" t="s">
        <v>113</v>
      </c>
      <c r="BN148" s="164" t="s">
        <v>498</v>
      </c>
      <c r="BO148" s="164" t="s">
        <v>505</v>
      </c>
      <c r="BP148" s="164">
        <v>1</v>
      </c>
      <c r="BQ148" s="164">
        <v>1</v>
      </c>
      <c r="BR148" s="164">
        <v>1</v>
      </c>
      <c r="BS148" s="164">
        <v>1</v>
      </c>
      <c r="BT148" s="164">
        <v>1</v>
      </c>
      <c r="BU148" s="164">
        <v>1</v>
      </c>
      <c r="BV148" s="164">
        <v>1</v>
      </c>
      <c r="BW148" s="164">
        <v>0</v>
      </c>
      <c r="BX148" s="164" t="s">
        <v>504</v>
      </c>
      <c r="BY148" s="164">
        <v>230</v>
      </c>
      <c r="BZ148" s="164">
        <v>115</v>
      </c>
      <c r="CA148" s="164" t="s">
        <v>109</v>
      </c>
      <c r="CB148" s="164">
        <v>250</v>
      </c>
      <c r="CC148" s="164">
        <v>96.15</v>
      </c>
      <c r="CD148" s="164" t="s">
        <v>109</v>
      </c>
      <c r="CE148" s="164">
        <v>140</v>
      </c>
      <c r="CF148" s="164">
        <v>60.869565217391298</v>
      </c>
      <c r="CG148" s="164" t="s">
        <v>114</v>
      </c>
      <c r="CH148" s="164">
        <v>280</v>
      </c>
      <c r="CI148" s="164">
        <v>96.551724137931004</v>
      </c>
      <c r="CJ148" s="164" t="s">
        <v>109</v>
      </c>
      <c r="CK148" s="164">
        <v>435</v>
      </c>
      <c r="CL148" s="164">
        <v>181.25</v>
      </c>
      <c r="CM148" s="164" t="s">
        <v>114</v>
      </c>
      <c r="CN148" s="164">
        <v>410</v>
      </c>
      <c r="CO148" s="164">
        <v>170.833333333333</v>
      </c>
      <c r="CP148" s="164" t="s">
        <v>114</v>
      </c>
      <c r="CQ148" s="164" t="s">
        <v>632</v>
      </c>
      <c r="CR148" s="164" t="s">
        <v>109</v>
      </c>
      <c r="CS148" s="164">
        <v>710</v>
      </c>
      <c r="CT148" s="164" t="s">
        <v>193</v>
      </c>
      <c r="CU148" s="164" t="s">
        <v>193</v>
      </c>
      <c r="CV148" s="164" t="s">
        <v>193</v>
      </c>
      <c r="CW148" s="164" t="s">
        <v>193</v>
      </c>
      <c r="CX148" s="164" t="s">
        <v>193</v>
      </c>
      <c r="CY148" s="164" t="s">
        <v>193</v>
      </c>
      <c r="CZ148" s="164" t="s">
        <v>156</v>
      </c>
      <c r="DA148" s="164">
        <v>710</v>
      </c>
      <c r="DB148" s="164" t="s">
        <v>109</v>
      </c>
      <c r="DC148" s="164" t="s">
        <v>114</v>
      </c>
      <c r="DD148" s="164" t="s">
        <v>193</v>
      </c>
      <c r="DE148" s="164" t="s">
        <v>193</v>
      </c>
      <c r="DF148" s="164" t="s">
        <v>193</v>
      </c>
      <c r="DG148" s="164" t="s">
        <v>193</v>
      </c>
      <c r="DH148" s="164" t="s">
        <v>193</v>
      </c>
      <c r="DI148" s="164" t="s">
        <v>193</v>
      </c>
      <c r="DJ148" s="164" t="s">
        <v>193</v>
      </c>
      <c r="DK148" s="164" t="s">
        <v>193</v>
      </c>
      <c r="DL148" s="164" t="s">
        <v>193</v>
      </c>
      <c r="DM148" s="164" t="s">
        <v>193</v>
      </c>
      <c r="DN148" s="164" t="s">
        <v>193</v>
      </c>
      <c r="DO148" s="164" t="s">
        <v>193</v>
      </c>
      <c r="DP148" s="164" t="s">
        <v>193</v>
      </c>
      <c r="DQ148" s="164" t="s">
        <v>193</v>
      </c>
      <c r="DR148" s="164" t="s">
        <v>193</v>
      </c>
      <c r="DS148" s="164" t="s">
        <v>193</v>
      </c>
      <c r="DT148" s="164" t="s">
        <v>193</v>
      </c>
      <c r="DU148" s="164" t="s">
        <v>193</v>
      </c>
      <c r="DV148" s="164" t="s">
        <v>193</v>
      </c>
      <c r="DW148" s="164" t="s">
        <v>193</v>
      </c>
      <c r="DX148" s="164" t="s">
        <v>193</v>
      </c>
      <c r="DY148" s="164" t="s">
        <v>193</v>
      </c>
      <c r="DZ148" s="164" t="s">
        <v>193</v>
      </c>
      <c r="EA148" s="164" t="s">
        <v>193</v>
      </c>
      <c r="EB148" s="164" t="s">
        <v>193</v>
      </c>
      <c r="EC148" s="164" t="s">
        <v>114</v>
      </c>
      <c r="ED148" s="164" t="s">
        <v>132</v>
      </c>
      <c r="EE148" s="164" t="s">
        <v>109</v>
      </c>
      <c r="EF148" s="164" t="s">
        <v>117</v>
      </c>
      <c r="EG148" s="164" t="s">
        <v>797</v>
      </c>
      <c r="EH148" s="164" t="s">
        <v>119</v>
      </c>
      <c r="EI148" s="164" t="s">
        <v>793</v>
      </c>
      <c r="EJ148" s="164" t="s">
        <v>193</v>
      </c>
      <c r="EK148" s="164" t="s">
        <v>193</v>
      </c>
      <c r="EL148" s="164" t="s">
        <v>193</v>
      </c>
      <c r="EM148" s="164" t="s">
        <v>193</v>
      </c>
      <c r="EN148" s="164" t="s">
        <v>193</v>
      </c>
      <c r="EO148" s="164" t="s">
        <v>193</v>
      </c>
      <c r="EP148" s="164" t="s">
        <v>193</v>
      </c>
      <c r="EQ148" s="164" t="s">
        <v>193</v>
      </c>
      <c r="ER148" s="164" t="s">
        <v>193</v>
      </c>
      <c r="ES148" s="164" t="s">
        <v>193</v>
      </c>
      <c r="ET148" s="164" t="s">
        <v>193</v>
      </c>
      <c r="EU148" s="164" t="s">
        <v>193</v>
      </c>
      <c r="EV148" s="164" t="s">
        <v>193</v>
      </c>
      <c r="EW148" s="164" t="s">
        <v>193</v>
      </c>
      <c r="EX148" s="164" t="s">
        <v>193</v>
      </c>
      <c r="EY148" s="164" t="s">
        <v>193</v>
      </c>
      <c r="EZ148" s="164" t="s">
        <v>193</v>
      </c>
      <c r="FA148" s="164" t="s">
        <v>193</v>
      </c>
      <c r="FB148" s="164" t="s">
        <v>193</v>
      </c>
      <c r="FC148" s="164" t="s">
        <v>193</v>
      </c>
      <c r="FD148" s="164" t="s">
        <v>193</v>
      </c>
      <c r="FE148" s="164" t="s">
        <v>193</v>
      </c>
      <c r="FF148" s="164" t="s">
        <v>193</v>
      </c>
      <c r="FG148" s="164" t="s">
        <v>193</v>
      </c>
      <c r="FH148" s="164" t="s">
        <v>193</v>
      </c>
      <c r="FI148" s="164" t="s">
        <v>193</v>
      </c>
      <c r="FJ148" s="164" t="s">
        <v>193</v>
      </c>
      <c r="FK148" s="164" t="s">
        <v>193</v>
      </c>
      <c r="FL148" s="164" t="s">
        <v>193</v>
      </c>
      <c r="FM148" s="164" t="s">
        <v>193</v>
      </c>
      <c r="FN148" s="164" t="s">
        <v>193</v>
      </c>
      <c r="FO148" s="164" t="s">
        <v>193</v>
      </c>
      <c r="FP148" s="164" t="s">
        <v>193</v>
      </c>
      <c r="FQ148" s="164" t="s">
        <v>193</v>
      </c>
      <c r="FR148" s="164" t="s">
        <v>193</v>
      </c>
      <c r="FS148" s="164" t="s">
        <v>193</v>
      </c>
      <c r="FT148" s="164" t="s">
        <v>193</v>
      </c>
      <c r="FU148" s="164" t="s">
        <v>193</v>
      </c>
      <c r="FV148" s="164" t="s">
        <v>193</v>
      </c>
      <c r="FW148" s="164" t="s">
        <v>193</v>
      </c>
      <c r="FX148" s="164" t="s">
        <v>193</v>
      </c>
      <c r="FY148" s="164" t="s">
        <v>193</v>
      </c>
      <c r="FZ148" s="164" t="s">
        <v>193</v>
      </c>
      <c r="GA148" s="164" t="s">
        <v>193</v>
      </c>
      <c r="GB148" s="164" t="s">
        <v>193</v>
      </c>
      <c r="GC148" s="164" t="s">
        <v>193</v>
      </c>
      <c r="GD148" s="164" t="s">
        <v>193</v>
      </c>
      <c r="GE148" s="164" t="s">
        <v>193</v>
      </c>
      <c r="GF148" s="164" t="s">
        <v>193</v>
      </c>
      <c r="GG148" s="164" t="s">
        <v>193</v>
      </c>
      <c r="GH148" s="164" t="s">
        <v>193</v>
      </c>
      <c r="GI148" s="164" t="s">
        <v>193</v>
      </c>
      <c r="GJ148" s="164" t="s">
        <v>193</v>
      </c>
      <c r="GK148" s="164" t="s">
        <v>193</v>
      </c>
      <c r="GL148" s="164" t="s">
        <v>193</v>
      </c>
      <c r="GM148" s="164" t="s">
        <v>193</v>
      </c>
      <c r="GN148" s="164" t="s">
        <v>193</v>
      </c>
      <c r="GO148" s="164" t="s">
        <v>193</v>
      </c>
      <c r="GP148" s="164" t="s">
        <v>193</v>
      </c>
      <c r="GQ148" s="164" t="s">
        <v>193</v>
      </c>
      <c r="GR148" s="164" t="s">
        <v>193</v>
      </c>
      <c r="GS148" s="164" t="s">
        <v>193</v>
      </c>
      <c r="GT148" s="164" t="s">
        <v>193</v>
      </c>
      <c r="GU148" s="164" t="s">
        <v>193</v>
      </c>
      <c r="GV148" s="164" t="s">
        <v>193</v>
      </c>
      <c r="GW148" s="164" t="s">
        <v>193</v>
      </c>
      <c r="GX148" s="164" t="s">
        <v>193</v>
      </c>
      <c r="GY148" s="164" t="s">
        <v>193</v>
      </c>
      <c r="GZ148" s="164" t="s">
        <v>193</v>
      </c>
      <c r="HA148" s="164" t="s">
        <v>193</v>
      </c>
      <c r="HB148" s="164" t="s">
        <v>193</v>
      </c>
      <c r="HC148" s="164" t="s">
        <v>193</v>
      </c>
      <c r="HD148" s="164" t="s">
        <v>193</v>
      </c>
      <c r="HE148" s="164" t="s">
        <v>193</v>
      </c>
      <c r="HF148" s="164" t="s">
        <v>193</v>
      </c>
      <c r="HG148" s="164" t="s">
        <v>193</v>
      </c>
      <c r="HH148" s="164" t="s">
        <v>193</v>
      </c>
      <c r="HI148" s="164" t="s">
        <v>193</v>
      </c>
      <c r="HJ148" s="164" t="s">
        <v>193</v>
      </c>
      <c r="HK148" s="164" t="s">
        <v>193</v>
      </c>
      <c r="HL148" s="164" t="s">
        <v>193</v>
      </c>
      <c r="HM148" s="164" t="s">
        <v>193</v>
      </c>
      <c r="HN148" s="164" t="s">
        <v>193</v>
      </c>
      <c r="HO148" s="164" t="s">
        <v>193</v>
      </c>
      <c r="HP148" s="164" t="s">
        <v>193</v>
      </c>
      <c r="HQ148" s="164" t="s">
        <v>193</v>
      </c>
      <c r="HR148" s="164" t="s">
        <v>193</v>
      </c>
      <c r="HS148" s="164" t="s">
        <v>193</v>
      </c>
      <c r="HT148" s="164" t="s">
        <v>193</v>
      </c>
      <c r="HU148" s="164" t="s">
        <v>193</v>
      </c>
      <c r="HV148" s="164" t="s">
        <v>193</v>
      </c>
      <c r="HW148" s="164" t="s">
        <v>193</v>
      </c>
      <c r="HX148" s="164" t="s">
        <v>193</v>
      </c>
      <c r="HY148" s="164" t="s">
        <v>193</v>
      </c>
      <c r="HZ148" s="164" t="s">
        <v>193</v>
      </c>
      <c r="IA148" s="164" t="s">
        <v>193</v>
      </c>
      <c r="IB148" s="164" t="s">
        <v>193</v>
      </c>
      <c r="IC148" s="164" t="s">
        <v>193</v>
      </c>
      <c r="ID148" s="164" t="s">
        <v>193</v>
      </c>
      <c r="IE148" s="164" t="s">
        <v>193</v>
      </c>
      <c r="IF148" s="164" t="s">
        <v>193</v>
      </c>
      <c r="IG148" s="164" t="s">
        <v>193</v>
      </c>
      <c r="IH148" s="164" t="s">
        <v>193</v>
      </c>
      <c r="II148" s="164" t="s">
        <v>193</v>
      </c>
      <c r="IJ148" s="164" t="s">
        <v>193</v>
      </c>
      <c r="IK148" s="164" t="s">
        <v>193</v>
      </c>
      <c r="IL148" s="164" t="s">
        <v>193</v>
      </c>
      <c r="IM148" s="164" t="s">
        <v>193</v>
      </c>
      <c r="IN148" s="164" t="s">
        <v>193</v>
      </c>
      <c r="IO148" s="164" t="s">
        <v>193</v>
      </c>
      <c r="IP148" s="164" t="s">
        <v>193</v>
      </c>
      <c r="IQ148" s="164" t="s">
        <v>193</v>
      </c>
      <c r="IR148" s="164" t="s">
        <v>193</v>
      </c>
      <c r="IS148" s="164" t="s">
        <v>193</v>
      </c>
      <c r="IT148" s="164" t="s">
        <v>193</v>
      </c>
      <c r="IU148" s="164" t="s">
        <v>193</v>
      </c>
      <c r="IV148" s="164" t="s">
        <v>193</v>
      </c>
      <c r="IW148" s="164" t="s">
        <v>193</v>
      </c>
      <c r="IX148" s="164" t="s">
        <v>193</v>
      </c>
      <c r="IY148" s="164" t="s">
        <v>193</v>
      </c>
      <c r="IZ148" s="164" t="s">
        <v>193</v>
      </c>
      <c r="JA148" s="164" t="s">
        <v>193</v>
      </c>
      <c r="JB148" s="164" t="s">
        <v>193</v>
      </c>
      <c r="JC148" s="164" t="s">
        <v>193</v>
      </c>
      <c r="JD148" s="164" t="s">
        <v>193</v>
      </c>
      <c r="JE148" s="164" t="s">
        <v>193</v>
      </c>
      <c r="JF148" s="164" t="s">
        <v>193</v>
      </c>
      <c r="JG148" s="164" t="s">
        <v>193</v>
      </c>
      <c r="JH148" s="164" t="s">
        <v>193</v>
      </c>
      <c r="JI148" s="164" t="s">
        <v>193</v>
      </c>
      <c r="JJ148" s="164" t="s">
        <v>193</v>
      </c>
      <c r="JK148" s="164" t="s">
        <v>193</v>
      </c>
      <c r="JL148" s="164" t="s">
        <v>193</v>
      </c>
      <c r="JM148" s="164" t="s">
        <v>193</v>
      </c>
      <c r="JN148" s="164" t="s">
        <v>193</v>
      </c>
      <c r="JO148" s="164" t="s">
        <v>193</v>
      </c>
      <c r="JP148" s="164" t="s">
        <v>193</v>
      </c>
      <c r="JQ148" s="164" t="s">
        <v>193</v>
      </c>
      <c r="JR148" s="166"/>
      <c r="JS148" s="166"/>
      <c r="JT148" s="166"/>
      <c r="JU148" s="166"/>
      <c r="JV148" s="166"/>
      <c r="JW148" s="164" t="s">
        <v>193</v>
      </c>
      <c r="JX148" s="164" t="s">
        <v>193</v>
      </c>
      <c r="JY148" s="164">
        <v>188539930</v>
      </c>
      <c r="JZ148" s="164" t="s">
        <v>4181</v>
      </c>
      <c r="KA148" s="164" t="s">
        <v>4182</v>
      </c>
      <c r="KB148" s="164" t="s">
        <v>193</v>
      </c>
      <c r="KC148" s="164" t="s">
        <v>705</v>
      </c>
      <c r="KD148" s="164" t="s">
        <v>706</v>
      </c>
      <c r="KE148" s="164" t="s">
        <v>621</v>
      </c>
      <c r="KF148" s="164" t="s">
        <v>193</v>
      </c>
      <c r="KG148" s="164">
        <v>148</v>
      </c>
    </row>
    <row r="149" spans="1:293" x14ac:dyDescent="0.25">
      <c r="A149" s="164" t="s">
        <v>4183</v>
      </c>
      <c r="B149" s="164" t="s">
        <v>4184</v>
      </c>
      <c r="C149" s="164" t="s">
        <v>3548</v>
      </c>
      <c r="D149" s="164" t="s">
        <v>193</v>
      </c>
      <c r="E149" s="166"/>
      <c r="F149" s="164" t="s">
        <v>193</v>
      </c>
      <c r="G149" s="164">
        <v>0</v>
      </c>
      <c r="H149" s="164" t="s">
        <v>3548</v>
      </c>
      <c r="I149" s="164" t="s">
        <v>627</v>
      </c>
      <c r="J149" s="164" t="s">
        <v>193</v>
      </c>
      <c r="K149" s="164" t="s">
        <v>628</v>
      </c>
      <c r="L149" s="164" t="s">
        <v>627</v>
      </c>
      <c r="M149" s="164" t="s">
        <v>627</v>
      </c>
      <c r="N149" s="164" t="s">
        <v>635</v>
      </c>
      <c r="O149" s="164" t="s">
        <v>193</v>
      </c>
      <c r="P149" s="164" t="s">
        <v>665</v>
      </c>
      <c r="Q149" s="164" t="s">
        <v>635</v>
      </c>
      <c r="R149" s="164" t="s">
        <v>635</v>
      </c>
      <c r="S149" s="164" t="s">
        <v>506</v>
      </c>
      <c r="T149" s="164" t="s">
        <v>220</v>
      </c>
      <c r="U149" s="164" t="s">
        <v>210</v>
      </c>
      <c r="V149" s="164" t="s">
        <v>220</v>
      </c>
      <c r="W149" s="164" t="s">
        <v>235</v>
      </c>
      <c r="X149" s="164" t="s">
        <v>234</v>
      </c>
      <c r="Y149" s="164" t="s">
        <v>235</v>
      </c>
      <c r="Z149" s="164" t="s">
        <v>3549</v>
      </c>
      <c r="AA149" s="164" t="s">
        <v>193</v>
      </c>
      <c r="AB149" s="164" t="s">
        <v>631</v>
      </c>
      <c r="AC149" s="164" t="s">
        <v>3549</v>
      </c>
      <c r="AD149" s="164" t="s">
        <v>3549</v>
      </c>
      <c r="AE149" s="164" t="s">
        <v>630</v>
      </c>
      <c r="AF149" s="164" t="s">
        <v>193</v>
      </c>
      <c r="AG149" s="164" t="s">
        <v>631</v>
      </c>
      <c r="AH149" s="164" t="s">
        <v>630</v>
      </c>
      <c r="AI149" s="164" t="s">
        <v>630</v>
      </c>
      <c r="AJ149" s="164" t="s">
        <v>494</v>
      </c>
      <c r="AK149" s="164" t="s">
        <v>495</v>
      </c>
      <c r="AL149" s="164" t="s">
        <v>109</v>
      </c>
      <c r="AM149" s="164" t="s">
        <v>193</v>
      </c>
      <c r="AN149" s="164" t="s">
        <v>109</v>
      </c>
      <c r="AO149" s="164" t="s">
        <v>193</v>
      </c>
      <c r="AP149" s="164" t="s">
        <v>496</v>
      </c>
      <c r="AQ149" s="166"/>
      <c r="AR149" s="166"/>
      <c r="AS149" s="164" t="s">
        <v>502</v>
      </c>
      <c r="AT149" s="164" t="s">
        <v>193</v>
      </c>
      <c r="AU149" s="164" t="s">
        <v>111</v>
      </c>
      <c r="AV149" s="164">
        <v>1</v>
      </c>
      <c r="AW149" s="164">
        <v>0</v>
      </c>
      <c r="AX149" s="164">
        <v>0</v>
      </c>
      <c r="AY149" s="164" t="s">
        <v>110</v>
      </c>
      <c r="AZ149" s="164" t="s">
        <v>503</v>
      </c>
      <c r="BA149" s="164" t="s">
        <v>112</v>
      </c>
      <c r="BB149" s="164">
        <v>1</v>
      </c>
      <c r="BC149" s="164">
        <v>0</v>
      </c>
      <c r="BD149" s="164">
        <v>0</v>
      </c>
      <c r="BE149" s="164">
        <v>0</v>
      </c>
      <c r="BF149" s="164">
        <v>0</v>
      </c>
      <c r="BG149" s="164">
        <v>0</v>
      </c>
      <c r="BH149" s="164">
        <v>0</v>
      </c>
      <c r="BI149" s="164">
        <v>0</v>
      </c>
      <c r="BJ149" s="164">
        <v>0</v>
      </c>
      <c r="BK149" s="164">
        <v>0</v>
      </c>
      <c r="BL149" s="164" t="s">
        <v>193</v>
      </c>
      <c r="BM149" s="164" t="s">
        <v>142</v>
      </c>
      <c r="BN149" s="164" t="s">
        <v>507</v>
      </c>
      <c r="BO149" s="164" t="s">
        <v>505</v>
      </c>
      <c r="BP149" s="164">
        <v>1</v>
      </c>
      <c r="BQ149" s="164">
        <v>1</v>
      </c>
      <c r="BR149" s="164">
        <v>1</v>
      </c>
      <c r="BS149" s="164">
        <v>1</v>
      </c>
      <c r="BT149" s="164">
        <v>1</v>
      </c>
      <c r="BU149" s="164">
        <v>1</v>
      </c>
      <c r="BV149" s="164">
        <v>1</v>
      </c>
      <c r="BW149" s="164">
        <v>0</v>
      </c>
      <c r="BX149" s="164" t="s">
        <v>504</v>
      </c>
      <c r="BY149" s="164">
        <v>160</v>
      </c>
      <c r="BZ149" s="164">
        <v>80</v>
      </c>
      <c r="CA149" s="164" t="s">
        <v>109</v>
      </c>
      <c r="CB149" s="164">
        <v>250</v>
      </c>
      <c r="CC149" s="164">
        <v>96.153846153846104</v>
      </c>
      <c r="CD149" s="164" t="s">
        <v>109</v>
      </c>
      <c r="CE149" s="164">
        <v>200</v>
      </c>
      <c r="CF149" s="164">
        <v>86.956521739130395</v>
      </c>
      <c r="CG149" s="164" t="s">
        <v>109</v>
      </c>
      <c r="CH149" s="164">
        <v>250</v>
      </c>
      <c r="CI149" s="164">
        <v>86.2068965517241</v>
      </c>
      <c r="CJ149" s="164" t="s">
        <v>109</v>
      </c>
      <c r="CK149" s="164">
        <v>375</v>
      </c>
      <c r="CL149" s="164">
        <v>156.25</v>
      </c>
      <c r="CM149" s="164" t="s">
        <v>114</v>
      </c>
      <c r="CN149" s="164">
        <v>500</v>
      </c>
      <c r="CO149" s="164">
        <v>208.333333333333</v>
      </c>
      <c r="CP149" s="164" t="s">
        <v>109</v>
      </c>
      <c r="CQ149" s="164" t="s">
        <v>622</v>
      </c>
      <c r="CR149" s="164" t="s">
        <v>109</v>
      </c>
      <c r="CS149" s="164">
        <v>700</v>
      </c>
      <c r="CT149" s="164" t="s">
        <v>193</v>
      </c>
      <c r="CU149" s="164" t="s">
        <v>193</v>
      </c>
      <c r="CV149" s="164" t="s">
        <v>193</v>
      </c>
      <c r="CW149" s="164" t="s">
        <v>193</v>
      </c>
      <c r="CX149" s="164" t="s">
        <v>193</v>
      </c>
      <c r="CY149" s="164" t="s">
        <v>193</v>
      </c>
      <c r="CZ149" s="164" t="s">
        <v>156</v>
      </c>
      <c r="DA149" s="164">
        <v>700</v>
      </c>
      <c r="DB149" s="164" t="s">
        <v>109</v>
      </c>
      <c r="DC149" s="164" t="s">
        <v>114</v>
      </c>
      <c r="DD149" s="164" t="s">
        <v>193</v>
      </c>
      <c r="DE149" s="164" t="s">
        <v>193</v>
      </c>
      <c r="DF149" s="164" t="s">
        <v>193</v>
      </c>
      <c r="DG149" s="164" t="s">
        <v>193</v>
      </c>
      <c r="DH149" s="164" t="s">
        <v>193</v>
      </c>
      <c r="DI149" s="164" t="s">
        <v>193</v>
      </c>
      <c r="DJ149" s="164" t="s">
        <v>193</v>
      </c>
      <c r="DK149" s="164" t="s">
        <v>193</v>
      </c>
      <c r="DL149" s="164" t="s">
        <v>193</v>
      </c>
      <c r="DM149" s="164" t="s">
        <v>193</v>
      </c>
      <c r="DN149" s="164" t="s">
        <v>193</v>
      </c>
      <c r="DO149" s="164" t="s">
        <v>193</v>
      </c>
      <c r="DP149" s="164" t="s">
        <v>193</v>
      </c>
      <c r="DQ149" s="164" t="s">
        <v>193</v>
      </c>
      <c r="DR149" s="164" t="s">
        <v>193</v>
      </c>
      <c r="DS149" s="164" t="s">
        <v>193</v>
      </c>
      <c r="DT149" s="164" t="s">
        <v>193</v>
      </c>
      <c r="DU149" s="164" t="s">
        <v>193</v>
      </c>
      <c r="DV149" s="164" t="s">
        <v>193</v>
      </c>
      <c r="DW149" s="164" t="s">
        <v>193</v>
      </c>
      <c r="DX149" s="164" t="s">
        <v>193</v>
      </c>
      <c r="DY149" s="164" t="s">
        <v>193</v>
      </c>
      <c r="DZ149" s="164" t="s">
        <v>193</v>
      </c>
      <c r="EA149" s="164" t="s">
        <v>193</v>
      </c>
      <c r="EB149" s="164" t="s">
        <v>193</v>
      </c>
      <c r="EC149" s="164" t="s">
        <v>109</v>
      </c>
      <c r="ED149" s="164" t="s">
        <v>114</v>
      </c>
      <c r="EE149" s="164" t="s">
        <v>109</v>
      </c>
      <c r="EF149" s="164" t="s">
        <v>506</v>
      </c>
      <c r="EG149" s="164" t="s">
        <v>797</v>
      </c>
      <c r="EH149" s="164" t="s">
        <v>220</v>
      </c>
      <c r="EI149" s="164" t="s">
        <v>797</v>
      </c>
      <c r="EJ149" s="164" t="s">
        <v>193</v>
      </c>
      <c r="EK149" s="164" t="s">
        <v>193</v>
      </c>
      <c r="EL149" s="164" t="s">
        <v>193</v>
      </c>
      <c r="EM149" s="164" t="s">
        <v>193</v>
      </c>
      <c r="EN149" s="164" t="s">
        <v>193</v>
      </c>
      <c r="EO149" s="164" t="s">
        <v>193</v>
      </c>
      <c r="EP149" s="164" t="s">
        <v>193</v>
      </c>
      <c r="EQ149" s="164" t="s">
        <v>193</v>
      </c>
      <c r="ER149" s="164" t="s">
        <v>193</v>
      </c>
      <c r="ES149" s="164" t="s">
        <v>193</v>
      </c>
      <c r="ET149" s="164" t="s">
        <v>193</v>
      </c>
      <c r="EU149" s="164" t="s">
        <v>193</v>
      </c>
      <c r="EV149" s="164" t="s">
        <v>193</v>
      </c>
      <c r="EW149" s="164" t="s">
        <v>193</v>
      </c>
      <c r="EX149" s="164" t="s">
        <v>193</v>
      </c>
      <c r="EY149" s="164" t="s">
        <v>193</v>
      </c>
      <c r="EZ149" s="164" t="s">
        <v>193</v>
      </c>
      <c r="FA149" s="164" t="s">
        <v>193</v>
      </c>
      <c r="FB149" s="164" t="s">
        <v>193</v>
      </c>
      <c r="FC149" s="164" t="s">
        <v>193</v>
      </c>
      <c r="FD149" s="164" t="s">
        <v>193</v>
      </c>
      <c r="FE149" s="164" t="s">
        <v>193</v>
      </c>
      <c r="FF149" s="164" t="s">
        <v>193</v>
      </c>
      <c r="FG149" s="164" t="s">
        <v>193</v>
      </c>
      <c r="FH149" s="164" t="s">
        <v>193</v>
      </c>
      <c r="FI149" s="164" t="s">
        <v>193</v>
      </c>
      <c r="FJ149" s="164" t="s">
        <v>193</v>
      </c>
      <c r="FK149" s="164" t="s">
        <v>193</v>
      </c>
      <c r="FL149" s="164" t="s">
        <v>193</v>
      </c>
      <c r="FM149" s="164" t="s">
        <v>193</v>
      </c>
      <c r="FN149" s="164" t="s">
        <v>193</v>
      </c>
      <c r="FO149" s="164" t="s">
        <v>193</v>
      </c>
      <c r="FP149" s="164" t="s">
        <v>193</v>
      </c>
      <c r="FQ149" s="164" t="s">
        <v>193</v>
      </c>
      <c r="FR149" s="164" t="s">
        <v>193</v>
      </c>
      <c r="FS149" s="164" t="s">
        <v>193</v>
      </c>
      <c r="FT149" s="164" t="s">
        <v>193</v>
      </c>
      <c r="FU149" s="164" t="s">
        <v>193</v>
      </c>
      <c r="FV149" s="164" t="s">
        <v>193</v>
      </c>
      <c r="FW149" s="164" t="s">
        <v>193</v>
      </c>
      <c r="FX149" s="164" t="s">
        <v>193</v>
      </c>
      <c r="FY149" s="164" t="s">
        <v>193</v>
      </c>
      <c r="FZ149" s="164" t="s">
        <v>193</v>
      </c>
      <c r="GA149" s="164" t="s">
        <v>193</v>
      </c>
      <c r="GB149" s="164" t="s">
        <v>193</v>
      </c>
      <c r="GC149" s="164" t="s">
        <v>193</v>
      </c>
      <c r="GD149" s="164" t="s">
        <v>193</v>
      </c>
      <c r="GE149" s="164" t="s">
        <v>193</v>
      </c>
      <c r="GF149" s="164" t="s">
        <v>193</v>
      </c>
      <c r="GG149" s="164" t="s">
        <v>193</v>
      </c>
      <c r="GH149" s="164" t="s">
        <v>193</v>
      </c>
      <c r="GI149" s="164" t="s">
        <v>193</v>
      </c>
      <c r="GJ149" s="164" t="s">
        <v>193</v>
      </c>
      <c r="GK149" s="164" t="s">
        <v>193</v>
      </c>
      <c r="GL149" s="164" t="s">
        <v>193</v>
      </c>
      <c r="GM149" s="164" t="s">
        <v>193</v>
      </c>
      <c r="GN149" s="164" t="s">
        <v>193</v>
      </c>
      <c r="GO149" s="164" t="s">
        <v>193</v>
      </c>
      <c r="GP149" s="164" t="s">
        <v>193</v>
      </c>
      <c r="GQ149" s="164" t="s">
        <v>193</v>
      </c>
      <c r="GR149" s="164" t="s">
        <v>193</v>
      </c>
      <c r="GS149" s="164" t="s">
        <v>193</v>
      </c>
      <c r="GT149" s="164" t="s">
        <v>193</v>
      </c>
      <c r="GU149" s="164" t="s">
        <v>193</v>
      </c>
      <c r="GV149" s="164" t="s">
        <v>193</v>
      </c>
      <c r="GW149" s="164" t="s">
        <v>193</v>
      </c>
      <c r="GX149" s="164" t="s">
        <v>193</v>
      </c>
      <c r="GY149" s="164" t="s">
        <v>193</v>
      </c>
      <c r="GZ149" s="164" t="s">
        <v>193</v>
      </c>
      <c r="HA149" s="164" t="s">
        <v>193</v>
      </c>
      <c r="HB149" s="164" t="s">
        <v>193</v>
      </c>
      <c r="HC149" s="164" t="s">
        <v>193</v>
      </c>
      <c r="HD149" s="164" t="s">
        <v>193</v>
      </c>
      <c r="HE149" s="164" t="s">
        <v>193</v>
      </c>
      <c r="HF149" s="164" t="s">
        <v>193</v>
      </c>
      <c r="HG149" s="164" t="s">
        <v>193</v>
      </c>
      <c r="HH149" s="164" t="s">
        <v>193</v>
      </c>
      <c r="HI149" s="164" t="s">
        <v>193</v>
      </c>
      <c r="HJ149" s="164" t="s">
        <v>193</v>
      </c>
      <c r="HK149" s="164" t="s">
        <v>193</v>
      </c>
      <c r="HL149" s="164" t="s">
        <v>193</v>
      </c>
      <c r="HM149" s="164" t="s">
        <v>193</v>
      </c>
      <c r="HN149" s="164" t="s">
        <v>193</v>
      </c>
      <c r="HO149" s="164" t="s">
        <v>193</v>
      </c>
      <c r="HP149" s="164" t="s">
        <v>193</v>
      </c>
      <c r="HQ149" s="164" t="s">
        <v>193</v>
      </c>
      <c r="HR149" s="164" t="s">
        <v>193</v>
      </c>
      <c r="HS149" s="164" t="s">
        <v>193</v>
      </c>
      <c r="HT149" s="164" t="s">
        <v>193</v>
      </c>
      <c r="HU149" s="164" t="s">
        <v>193</v>
      </c>
      <c r="HV149" s="164" t="s">
        <v>193</v>
      </c>
      <c r="HW149" s="164" t="s">
        <v>193</v>
      </c>
      <c r="HX149" s="164" t="s">
        <v>193</v>
      </c>
      <c r="HY149" s="164" t="s">
        <v>193</v>
      </c>
      <c r="HZ149" s="164" t="s">
        <v>193</v>
      </c>
      <c r="IA149" s="164" t="s">
        <v>193</v>
      </c>
      <c r="IB149" s="164" t="s">
        <v>193</v>
      </c>
      <c r="IC149" s="164" t="s">
        <v>193</v>
      </c>
      <c r="ID149" s="164" t="s">
        <v>193</v>
      </c>
      <c r="IE149" s="164" t="s">
        <v>193</v>
      </c>
      <c r="IF149" s="164" t="s">
        <v>193</v>
      </c>
      <c r="IG149" s="164" t="s">
        <v>193</v>
      </c>
      <c r="IH149" s="164" t="s">
        <v>193</v>
      </c>
      <c r="II149" s="164" t="s">
        <v>193</v>
      </c>
      <c r="IJ149" s="164" t="s">
        <v>193</v>
      </c>
      <c r="IK149" s="164" t="s">
        <v>193</v>
      </c>
      <c r="IL149" s="164" t="s">
        <v>193</v>
      </c>
      <c r="IM149" s="164" t="s">
        <v>193</v>
      </c>
      <c r="IN149" s="164" t="s">
        <v>193</v>
      </c>
      <c r="IO149" s="164" t="s">
        <v>193</v>
      </c>
      <c r="IP149" s="164" t="s">
        <v>193</v>
      </c>
      <c r="IQ149" s="164" t="s">
        <v>193</v>
      </c>
      <c r="IR149" s="164" t="s">
        <v>193</v>
      </c>
      <c r="IS149" s="164" t="s">
        <v>193</v>
      </c>
      <c r="IT149" s="164" t="s">
        <v>193</v>
      </c>
      <c r="IU149" s="164" t="s">
        <v>193</v>
      </c>
      <c r="IV149" s="164" t="s">
        <v>193</v>
      </c>
      <c r="IW149" s="164" t="s">
        <v>193</v>
      </c>
      <c r="IX149" s="164" t="s">
        <v>193</v>
      </c>
      <c r="IY149" s="164" t="s">
        <v>193</v>
      </c>
      <c r="IZ149" s="164" t="s">
        <v>193</v>
      </c>
      <c r="JA149" s="164" t="s">
        <v>193</v>
      </c>
      <c r="JB149" s="164" t="s">
        <v>193</v>
      </c>
      <c r="JC149" s="164" t="s">
        <v>193</v>
      </c>
      <c r="JD149" s="164" t="s">
        <v>193</v>
      </c>
      <c r="JE149" s="164" t="s">
        <v>193</v>
      </c>
      <c r="JF149" s="164" t="s">
        <v>193</v>
      </c>
      <c r="JG149" s="164" t="s">
        <v>193</v>
      </c>
      <c r="JH149" s="164" t="s">
        <v>193</v>
      </c>
      <c r="JI149" s="164" t="s">
        <v>193</v>
      </c>
      <c r="JJ149" s="164" t="s">
        <v>193</v>
      </c>
      <c r="JK149" s="164" t="s">
        <v>193</v>
      </c>
      <c r="JL149" s="164" t="s">
        <v>193</v>
      </c>
      <c r="JM149" s="164" t="s">
        <v>193</v>
      </c>
      <c r="JN149" s="164" t="s">
        <v>193</v>
      </c>
      <c r="JO149" s="164" t="s">
        <v>193</v>
      </c>
      <c r="JP149" s="164" t="s">
        <v>193</v>
      </c>
      <c r="JQ149" s="164" t="s">
        <v>193</v>
      </c>
      <c r="JR149" s="166"/>
      <c r="JS149" s="166"/>
      <c r="JT149" s="166"/>
      <c r="JU149" s="166"/>
      <c r="JV149" s="166"/>
      <c r="JW149" s="164" t="s">
        <v>4185</v>
      </c>
      <c r="JX149" s="164" t="s">
        <v>193</v>
      </c>
      <c r="JY149" s="164">
        <v>188570647</v>
      </c>
      <c r="JZ149" s="164" t="s">
        <v>4186</v>
      </c>
      <c r="KA149" s="164" t="s">
        <v>4187</v>
      </c>
      <c r="KB149" s="164" t="s">
        <v>193</v>
      </c>
      <c r="KC149" s="164" t="s">
        <v>705</v>
      </c>
      <c r="KD149" s="164" t="s">
        <v>706</v>
      </c>
      <c r="KE149" s="164" t="s">
        <v>621</v>
      </c>
      <c r="KF149" s="164" t="s">
        <v>193</v>
      </c>
      <c r="KG149" s="164">
        <v>149</v>
      </c>
    </row>
    <row r="150" spans="1:293" x14ac:dyDescent="0.25">
      <c r="A150" s="164" t="s">
        <v>4188</v>
      </c>
      <c r="B150" s="164" t="s">
        <v>4189</v>
      </c>
      <c r="C150" s="164" t="s">
        <v>3548</v>
      </c>
      <c r="D150" s="164" t="s">
        <v>193</v>
      </c>
      <c r="E150" s="166"/>
      <c r="F150" s="164" t="s">
        <v>193</v>
      </c>
      <c r="G150" s="164">
        <v>0</v>
      </c>
      <c r="H150" s="164" t="s">
        <v>3548</v>
      </c>
      <c r="I150" s="164" t="s">
        <v>627</v>
      </c>
      <c r="J150" s="164" t="s">
        <v>193</v>
      </c>
      <c r="K150" s="164" t="s">
        <v>628</v>
      </c>
      <c r="L150" s="164" t="s">
        <v>627</v>
      </c>
      <c r="M150" s="164" t="s">
        <v>627</v>
      </c>
      <c r="N150" s="164" t="s">
        <v>635</v>
      </c>
      <c r="O150" s="164" t="s">
        <v>193</v>
      </c>
      <c r="P150" s="164" t="s">
        <v>665</v>
      </c>
      <c r="Q150" s="164" t="s">
        <v>635</v>
      </c>
      <c r="R150" s="164" t="s">
        <v>635</v>
      </c>
      <c r="S150" s="164" t="s">
        <v>506</v>
      </c>
      <c r="T150" s="164" t="s">
        <v>220</v>
      </c>
      <c r="U150" s="164" t="s">
        <v>210</v>
      </c>
      <c r="V150" s="164" t="s">
        <v>220</v>
      </c>
      <c r="W150" s="164" t="s">
        <v>235</v>
      </c>
      <c r="X150" s="164" t="s">
        <v>234</v>
      </c>
      <c r="Y150" s="164" t="s">
        <v>235</v>
      </c>
      <c r="Z150" s="164" t="s">
        <v>3549</v>
      </c>
      <c r="AA150" s="164" t="s">
        <v>193</v>
      </c>
      <c r="AB150" s="164" t="s">
        <v>631</v>
      </c>
      <c r="AC150" s="164" t="s">
        <v>3549</v>
      </c>
      <c r="AD150" s="164" t="s">
        <v>3549</v>
      </c>
      <c r="AE150" s="164" t="s">
        <v>630</v>
      </c>
      <c r="AF150" s="164" t="s">
        <v>193</v>
      </c>
      <c r="AG150" s="164" t="s">
        <v>631</v>
      </c>
      <c r="AH150" s="164" t="s">
        <v>630</v>
      </c>
      <c r="AI150" s="164" t="s">
        <v>630</v>
      </c>
      <c r="AJ150" s="164" t="s">
        <v>494</v>
      </c>
      <c r="AK150" s="164" t="s">
        <v>495</v>
      </c>
      <c r="AL150" s="164" t="s">
        <v>109</v>
      </c>
      <c r="AM150" s="164" t="s">
        <v>193</v>
      </c>
      <c r="AN150" s="164" t="s">
        <v>109</v>
      </c>
      <c r="AO150" s="164" t="s">
        <v>193</v>
      </c>
      <c r="AP150" s="164" t="s">
        <v>496</v>
      </c>
      <c r="AQ150" s="166"/>
      <c r="AR150" s="166"/>
      <c r="AS150" s="164" t="s">
        <v>502</v>
      </c>
      <c r="AT150" s="164" t="s">
        <v>193</v>
      </c>
      <c r="AU150" s="164" t="s">
        <v>111</v>
      </c>
      <c r="AV150" s="164">
        <v>1</v>
      </c>
      <c r="AW150" s="164">
        <v>0</v>
      </c>
      <c r="AX150" s="164">
        <v>0</v>
      </c>
      <c r="AY150" s="164" t="s">
        <v>110</v>
      </c>
      <c r="AZ150" s="164" t="s">
        <v>503</v>
      </c>
      <c r="BA150" s="164" t="s">
        <v>112</v>
      </c>
      <c r="BB150" s="164">
        <v>1</v>
      </c>
      <c r="BC150" s="164">
        <v>0</v>
      </c>
      <c r="BD150" s="164">
        <v>0</v>
      </c>
      <c r="BE150" s="164">
        <v>0</v>
      </c>
      <c r="BF150" s="164">
        <v>0</v>
      </c>
      <c r="BG150" s="164">
        <v>0</v>
      </c>
      <c r="BH150" s="164">
        <v>0</v>
      </c>
      <c r="BI150" s="164">
        <v>0</v>
      </c>
      <c r="BJ150" s="164">
        <v>0</v>
      </c>
      <c r="BK150" s="164">
        <v>0</v>
      </c>
      <c r="BL150" s="164" t="s">
        <v>193</v>
      </c>
      <c r="BM150" s="164" t="s">
        <v>142</v>
      </c>
      <c r="BN150" s="164" t="s">
        <v>507</v>
      </c>
      <c r="BO150" s="164" t="s">
        <v>4190</v>
      </c>
      <c r="BP150" s="164">
        <v>1</v>
      </c>
      <c r="BQ150" s="164">
        <v>1</v>
      </c>
      <c r="BR150" s="164">
        <v>1</v>
      </c>
      <c r="BS150" s="164">
        <v>1</v>
      </c>
      <c r="BT150" s="164">
        <v>1</v>
      </c>
      <c r="BU150" s="164">
        <v>1</v>
      </c>
      <c r="BV150" s="164">
        <v>1</v>
      </c>
      <c r="BW150" s="164">
        <v>0</v>
      </c>
      <c r="BX150" s="164" t="s">
        <v>504</v>
      </c>
      <c r="BY150" s="164">
        <v>150</v>
      </c>
      <c r="BZ150" s="164">
        <v>75</v>
      </c>
      <c r="CA150" s="164" t="s">
        <v>109</v>
      </c>
      <c r="CB150" s="164">
        <v>250</v>
      </c>
      <c r="CC150" s="164">
        <v>96.153846153846104</v>
      </c>
      <c r="CD150" s="164" t="s">
        <v>109</v>
      </c>
      <c r="CE150" s="164">
        <v>200</v>
      </c>
      <c r="CF150" s="164">
        <v>86.956521739130395</v>
      </c>
      <c r="CG150" s="164" t="s">
        <v>109</v>
      </c>
      <c r="CH150" s="164">
        <v>250</v>
      </c>
      <c r="CI150" s="164">
        <v>86.2068965517241</v>
      </c>
      <c r="CJ150" s="164" t="s">
        <v>109</v>
      </c>
      <c r="CK150" s="164">
        <v>375</v>
      </c>
      <c r="CL150" s="164">
        <v>156.25</v>
      </c>
      <c r="CM150" s="164" t="s">
        <v>114</v>
      </c>
      <c r="CN150" s="164">
        <v>500</v>
      </c>
      <c r="CO150" s="164">
        <v>208.333333333333</v>
      </c>
      <c r="CP150" s="164" t="s">
        <v>109</v>
      </c>
      <c r="CQ150" s="164" t="s">
        <v>622</v>
      </c>
      <c r="CR150" s="164" t="s">
        <v>109</v>
      </c>
      <c r="CS150" s="164">
        <v>700</v>
      </c>
      <c r="CT150" s="164" t="s">
        <v>193</v>
      </c>
      <c r="CU150" s="164" t="s">
        <v>193</v>
      </c>
      <c r="CV150" s="164" t="s">
        <v>193</v>
      </c>
      <c r="CW150" s="164" t="s">
        <v>193</v>
      </c>
      <c r="CX150" s="164" t="s">
        <v>193</v>
      </c>
      <c r="CY150" s="164" t="s">
        <v>193</v>
      </c>
      <c r="CZ150" s="164" t="s">
        <v>156</v>
      </c>
      <c r="DA150" s="164">
        <v>700</v>
      </c>
      <c r="DB150" s="164" t="s">
        <v>109</v>
      </c>
      <c r="DC150" s="164" t="s">
        <v>114</v>
      </c>
      <c r="DD150" s="164" t="s">
        <v>193</v>
      </c>
      <c r="DE150" s="164" t="s">
        <v>193</v>
      </c>
      <c r="DF150" s="164" t="s">
        <v>193</v>
      </c>
      <c r="DG150" s="164" t="s">
        <v>193</v>
      </c>
      <c r="DH150" s="164" t="s">
        <v>193</v>
      </c>
      <c r="DI150" s="164" t="s">
        <v>193</v>
      </c>
      <c r="DJ150" s="164" t="s">
        <v>193</v>
      </c>
      <c r="DK150" s="164" t="s">
        <v>193</v>
      </c>
      <c r="DL150" s="164" t="s">
        <v>193</v>
      </c>
      <c r="DM150" s="164" t="s">
        <v>193</v>
      </c>
      <c r="DN150" s="164" t="s">
        <v>193</v>
      </c>
      <c r="DO150" s="164" t="s">
        <v>193</v>
      </c>
      <c r="DP150" s="164" t="s">
        <v>193</v>
      </c>
      <c r="DQ150" s="164" t="s">
        <v>193</v>
      </c>
      <c r="DR150" s="164" t="s">
        <v>193</v>
      </c>
      <c r="DS150" s="164" t="s">
        <v>193</v>
      </c>
      <c r="DT150" s="164" t="s">
        <v>193</v>
      </c>
      <c r="DU150" s="164" t="s">
        <v>193</v>
      </c>
      <c r="DV150" s="164" t="s">
        <v>193</v>
      </c>
      <c r="DW150" s="164" t="s">
        <v>193</v>
      </c>
      <c r="DX150" s="164" t="s">
        <v>193</v>
      </c>
      <c r="DY150" s="164" t="s">
        <v>193</v>
      </c>
      <c r="DZ150" s="164" t="s">
        <v>193</v>
      </c>
      <c r="EA150" s="164" t="s">
        <v>193</v>
      </c>
      <c r="EB150" s="164" t="s">
        <v>193</v>
      </c>
      <c r="EC150" s="164" t="s">
        <v>109</v>
      </c>
      <c r="ED150" s="164" t="s">
        <v>132</v>
      </c>
      <c r="EE150" s="164" t="s">
        <v>109</v>
      </c>
      <c r="EF150" s="164" t="s">
        <v>506</v>
      </c>
      <c r="EG150" s="164" t="s">
        <v>797</v>
      </c>
      <c r="EH150" s="164" t="s">
        <v>220</v>
      </c>
      <c r="EI150" s="164" t="s">
        <v>797</v>
      </c>
      <c r="EJ150" s="164" t="s">
        <v>193</v>
      </c>
      <c r="EK150" s="164" t="s">
        <v>193</v>
      </c>
      <c r="EL150" s="164" t="s">
        <v>193</v>
      </c>
      <c r="EM150" s="164" t="s">
        <v>193</v>
      </c>
      <c r="EN150" s="164" t="s">
        <v>193</v>
      </c>
      <c r="EO150" s="164" t="s">
        <v>193</v>
      </c>
      <c r="EP150" s="164" t="s">
        <v>193</v>
      </c>
      <c r="EQ150" s="164" t="s">
        <v>193</v>
      </c>
      <c r="ER150" s="164" t="s">
        <v>193</v>
      </c>
      <c r="ES150" s="164" t="s">
        <v>193</v>
      </c>
      <c r="ET150" s="164" t="s">
        <v>193</v>
      </c>
      <c r="EU150" s="164" t="s">
        <v>193</v>
      </c>
      <c r="EV150" s="164" t="s">
        <v>193</v>
      </c>
      <c r="EW150" s="164" t="s">
        <v>193</v>
      </c>
      <c r="EX150" s="164" t="s">
        <v>193</v>
      </c>
      <c r="EY150" s="164" t="s">
        <v>193</v>
      </c>
      <c r="EZ150" s="164" t="s">
        <v>193</v>
      </c>
      <c r="FA150" s="164" t="s">
        <v>193</v>
      </c>
      <c r="FB150" s="164" t="s">
        <v>193</v>
      </c>
      <c r="FC150" s="164" t="s">
        <v>193</v>
      </c>
      <c r="FD150" s="164" t="s">
        <v>193</v>
      </c>
      <c r="FE150" s="164" t="s">
        <v>193</v>
      </c>
      <c r="FF150" s="164" t="s">
        <v>193</v>
      </c>
      <c r="FG150" s="164" t="s">
        <v>193</v>
      </c>
      <c r="FH150" s="164" t="s">
        <v>193</v>
      </c>
      <c r="FI150" s="164" t="s">
        <v>193</v>
      </c>
      <c r="FJ150" s="164" t="s">
        <v>193</v>
      </c>
      <c r="FK150" s="164" t="s">
        <v>193</v>
      </c>
      <c r="FL150" s="164" t="s">
        <v>193</v>
      </c>
      <c r="FM150" s="164" t="s">
        <v>193</v>
      </c>
      <c r="FN150" s="164" t="s">
        <v>193</v>
      </c>
      <c r="FO150" s="164" t="s">
        <v>193</v>
      </c>
      <c r="FP150" s="164" t="s">
        <v>193</v>
      </c>
      <c r="FQ150" s="164" t="s">
        <v>193</v>
      </c>
      <c r="FR150" s="164" t="s">
        <v>193</v>
      </c>
      <c r="FS150" s="164" t="s">
        <v>193</v>
      </c>
      <c r="FT150" s="164" t="s">
        <v>193</v>
      </c>
      <c r="FU150" s="164" t="s">
        <v>193</v>
      </c>
      <c r="FV150" s="164" t="s">
        <v>193</v>
      </c>
      <c r="FW150" s="164" t="s">
        <v>193</v>
      </c>
      <c r="FX150" s="164" t="s">
        <v>193</v>
      </c>
      <c r="FY150" s="164" t="s">
        <v>193</v>
      </c>
      <c r="FZ150" s="164" t="s">
        <v>193</v>
      </c>
      <c r="GA150" s="164" t="s">
        <v>193</v>
      </c>
      <c r="GB150" s="164" t="s">
        <v>193</v>
      </c>
      <c r="GC150" s="164" t="s">
        <v>193</v>
      </c>
      <c r="GD150" s="164" t="s">
        <v>193</v>
      </c>
      <c r="GE150" s="164" t="s">
        <v>193</v>
      </c>
      <c r="GF150" s="164" t="s">
        <v>193</v>
      </c>
      <c r="GG150" s="164" t="s">
        <v>193</v>
      </c>
      <c r="GH150" s="164" t="s">
        <v>193</v>
      </c>
      <c r="GI150" s="164" t="s">
        <v>193</v>
      </c>
      <c r="GJ150" s="164" t="s">
        <v>193</v>
      </c>
      <c r="GK150" s="164" t="s">
        <v>193</v>
      </c>
      <c r="GL150" s="164" t="s">
        <v>193</v>
      </c>
      <c r="GM150" s="164" t="s">
        <v>193</v>
      </c>
      <c r="GN150" s="164" t="s">
        <v>193</v>
      </c>
      <c r="GO150" s="164" t="s">
        <v>193</v>
      </c>
      <c r="GP150" s="164" t="s">
        <v>193</v>
      </c>
      <c r="GQ150" s="164" t="s">
        <v>193</v>
      </c>
      <c r="GR150" s="164" t="s">
        <v>193</v>
      </c>
      <c r="GS150" s="164" t="s">
        <v>193</v>
      </c>
      <c r="GT150" s="164" t="s">
        <v>193</v>
      </c>
      <c r="GU150" s="164" t="s">
        <v>193</v>
      </c>
      <c r="GV150" s="164" t="s">
        <v>193</v>
      </c>
      <c r="GW150" s="164" t="s">
        <v>193</v>
      </c>
      <c r="GX150" s="164" t="s">
        <v>193</v>
      </c>
      <c r="GY150" s="164" t="s">
        <v>193</v>
      </c>
      <c r="GZ150" s="164" t="s">
        <v>193</v>
      </c>
      <c r="HA150" s="164" t="s">
        <v>193</v>
      </c>
      <c r="HB150" s="164" t="s">
        <v>193</v>
      </c>
      <c r="HC150" s="164" t="s">
        <v>193</v>
      </c>
      <c r="HD150" s="164" t="s">
        <v>193</v>
      </c>
      <c r="HE150" s="164" t="s">
        <v>193</v>
      </c>
      <c r="HF150" s="164" t="s">
        <v>193</v>
      </c>
      <c r="HG150" s="164" t="s">
        <v>193</v>
      </c>
      <c r="HH150" s="164" t="s">
        <v>193</v>
      </c>
      <c r="HI150" s="164" t="s">
        <v>193</v>
      </c>
      <c r="HJ150" s="164" t="s">
        <v>193</v>
      </c>
      <c r="HK150" s="164" t="s">
        <v>193</v>
      </c>
      <c r="HL150" s="164" t="s">
        <v>193</v>
      </c>
      <c r="HM150" s="164" t="s">
        <v>193</v>
      </c>
      <c r="HN150" s="164" t="s">
        <v>193</v>
      </c>
      <c r="HO150" s="164" t="s">
        <v>193</v>
      </c>
      <c r="HP150" s="164" t="s">
        <v>193</v>
      </c>
      <c r="HQ150" s="164" t="s">
        <v>193</v>
      </c>
      <c r="HR150" s="164" t="s">
        <v>193</v>
      </c>
      <c r="HS150" s="164" t="s">
        <v>193</v>
      </c>
      <c r="HT150" s="164" t="s">
        <v>193</v>
      </c>
      <c r="HU150" s="164" t="s">
        <v>193</v>
      </c>
      <c r="HV150" s="164" t="s">
        <v>193</v>
      </c>
      <c r="HW150" s="164" t="s">
        <v>193</v>
      </c>
      <c r="HX150" s="164" t="s">
        <v>193</v>
      </c>
      <c r="HY150" s="164" t="s">
        <v>193</v>
      </c>
      <c r="HZ150" s="164" t="s">
        <v>193</v>
      </c>
      <c r="IA150" s="164" t="s">
        <v>193</v>
      </c>
      <c r="IB150" s="164" t="s">
        <v>193</v>
      </c>
      <c r="IC150" s="164" t="s">
        <v>193</v>
      </c>
      <c r="ID150" s="164" t="s">
        <v>193</v>
      </c>
      <c r="IE150" s="164" t="s">
        <v>193</v>
      </c>
      <c r="IF150" s="164" t="s">
        <v>193</v>
      </c>
      <c r="IG150" s="164" t="s">
        <v>193</v>
      </c>
      <c r="IH150" s="164" t="s">
        <v>193</v>
      </c>
      <c r="II150" s="164" t="s">
        <v>193</v>
      </c>
      <c r="IJ150" s="164" t="s">
        <v>193</v>
      </c>
      <c r="IK150" s="164" t="s">
        <v>193</v>
      </c>
      <c r="IL150" s="164" t="s">
        <v>193</v>
      </c>
      <c r="IM150" s="164" t="s">
        <v>193</v>
      </c>
      <c r="IN150" s="164" t="s">
        <v>193</v>
      </c>
      <c r="IO150" s="164" t="s">
        <v>193</v>
      </c>
      <c r="IP150" s="164" t="s">
        <v>193</v>
      </c>
      <c r="IQ150" s="164" t="s">
        <v>193</v>
      </c>
      <c r="IR150" s="164" t="s">
        <v>193</v>
      </c>
      <c r="IS150" s="164" t="s">
        <v>193</v>
      </c>
      <c r="IT150" s="164" t="s">
        <v>193</v>
      </c>
      <c r="IU150" s="164" t="s">
        <v>193</v>
      </c>
      <c r="IV150" s="164" t="s">
        <v>193</v>
      </c>
      <c r="IW150" s="164" t="s">
        <v>193</v>
      </c>
      <c r="IX150" s="164" t="s">
        <v>193</v>
      </c>
      <c r="IY150" s="164" t="s">
        <v>193</v>
      </c>
      <c r="IZ150" s="164" t="s">
        <v>193</v>
      </c>
      <c r="JA150" s="164" t="s">
        <v>193</v>
      </c>
      <c r="JB150" s="164" t="s">
        <v>193</v>
      </c>
      <c r="JC150" s="164" t="s">
        <v>193</v>
      </c>
      <c r="JD150" s="164" t="s">
        <v>193</v>
      </c>
      <c r="JE150" s="164" t="s">
        <v>193</v>
      </c>
      <c r="JF150" s="164" t="s">
        <v>193</v>
      </c>
      <c r="JG150" s="164" t="s">
        <v>193</v>
      </c>
      <c r="JH150" s="164" t="s">
        <v>193</v>
      </c>
      <c r="JI150" s="164" t="s">
        <v>193</v>
      </c>
      <c r="JJ150" s="164" t="s">
        <v>193</v>
      </c>
      <c r="JK150" s="164" t="s">
        <v>193</v>
      </c>
      <c r="JL150" s="164" t="s">
        <v>193</v>
      </c>
      <c r="JM150" s="164" t="s">
        <v>193</v>
      </c>
      <c r="JN150" s="164" t="s">
        <v>193</v>
      </c>
      <c r="JO150" s="164" t="s">
        <v>193</v>
      </c>
      <c r="JP150" s="164" t="s">
        <v>193</v>
      </c>
      <c r="JQ150" s="164" t="s">
        <v>193</v>
      </c>
      <c r="JR150" s="166"/>
      <c r="JS150" s="166"/>
      <c r="JT150" s="166"/>
      <c r="JU150" s="166"/>
      <c r="JV150" s="166"/>
      <c r="JW150" s="164" t="s">
        <v>193</v>
      </c>
      <c r="JX150" s="164" t="s">
        <v>193</v>
      </c>
      <c r="JY150" s="164">
        <v>188570650</v>
      </c>
      <c r="JZ150" s="164" t="s">
        <v>4191</v>
      </c>
      <c r="KA150" s="164" t="s">
        <v>4192</v>
      </c>
      <c r="KB150" s="164" t="s">
        <v>193</v>
      </c>
      <c r="KC150" s="164" t="s">
        <v>705</v>
      </c>
      <c r="KD150" s="164" t="s">
        <v>706</v>
      </c>
      <c r="KE150" s="164" t="s">
        <v>621</v>
      </c>
      <c r="KF150" s="164" t="s">
        <v>193</v>
      </c>
      <c r="KG150" s="164">
        <v>150</v>
      </c>
    </row>
    <row r="151" spans="1:293" x14ac:dyDescent="0.25">
      <c r="A151" s="164" t="s">
        <v>4193</v>
      </c>
      <c r="B151" s="164" t="s">
        <v>4194</v>
      </c>
      <c r="C151" s="164" t="s">
        <v>3548</v>
      </c>
      <c r="D151" s="164" t="s">
        <v>193</v>
      </c>
      <c r="E151" s="166"/>
      <c r="F151" s="164" t="s">
        <v>193</v>
      </c>
      <c r="G151" s="164">
        <v>0</v>
      </c>
      <c r="H151" s="164" t="s">
        <v>3548</v>
      </c>
      <c r="I151" s="164" t="s">
        <v>627</v>
      </c>
      <c r="J151" s="164" t="s">
        <v>193</v>
      </c>
      <c r="K151" s="164" t="s">
        <v>628</v>
      </c>
      <c r="L151" s="164" t="s">
        <v>627</v>
      </c>
      <c r="M151" s="164" t="s">
        <v>627</v>
      </c>
      <c r="N151" s="164" t="s">
        <v>635</v>
      </c>
      <c r="O151" s="164" t="s">
        <v>193</v>
      </c>
      <c r="P151" s="164" t="s">
        <v>665</v>
      </c>
      <c r="Q151" s="164" t="s">
        <v>635</v>
      </c>
      <c r="R151" s="164" t="s">
        <v>635</v>
      </c>
      <c r="S151" s="164" t="s">
        <v>506</v>
      </c>
      <c r="T151" s="164" t="s">
        <v>220</v>
      </c>
      <c r="U151" s="164" t="s">
        <v>210</v>
      </c>
      <c r="V151" s="164" t="s">
        <v>220</v>
      </c>
      <c r="W151" s="164" t="s">
        <v>235</v>
      </c>
      <c r="X151" s="164" t="s">
        <v>234</v>
      </c>
      <c r="Y151" s="164" t="s">
        <v>235</v>
      </c>
      <c r="Z151" s="164" t="s">
        <v>3549</v>
      </c>
      <c r="AA151" s="164" t="s">
        <v>193</v>
      </c>
      <c r="AB151" s="164" t="s">
        <v>631</v>
      </c>
      <c r="AC151" s="164" t="s">
        <v>3549</v>
      </c>
      <c r="AD151" s="164" t="s">
        <v>3549</v>
      </c>
      <c r="AE151" s="164" t="s">
        <v>630</v>
      </c>
      <c r="AF151" s="164" t="s">
        <v>193</v>
      </c>
      <c r="AG151" s="164" t="s">
        <v>631</v>
      </c>
      <c r="AH151" s="164" t="s">
        <v>630</v>
      </c>
      <c r="AI151" s="164" t="s">
        <v>630</v>
      </c>
      <c r="AJ151" s="164" t="s">
        <v>494</v>
      </c>
      <c r="AK151" s="164" t="s">
        <v>495</v>
      </c>
      <c r="AL151" s="164" t="s">
        <v>109</v>
      </c>
      <c r="AM151" s="164" t="s">
        <v>193</v>
      </c>
      <c r="AN151" s="164" t="s">
        <v>109</v>
      </c>
      <c r="AO151" s="164" t="s">
        <v>193</v>
      </c>
      <c r="AP151" s="164" t="s">
        <v>496</v>
      </c>
      <c r="AQ151" s="166"/>
      <c r="AR151" s="166"/>
      <c r="AS151" s="164" t="s">
        <v>502</v>
      </c>
      <c r="AT151" s="164" t="s">
        <v>193</v>
      </c>
      <c r="AU151" s="164" t="s">
        <v>111</v>
      </c>
      <c r="AV151" s="164">
        <v>1</v>
      </c>
      <c r="AW151" s="164">
        <v>0</v>
      </c>
      <c r="AX151" s="164">
        <v>0</v>
      </c>
      <c r="AY151" s="164" t="s">
        <v>110</v>
      </c>
      <c r="AZ151" s="164" t="s">
        <v>503</v>
      </c>
      <c r="BA151" s="164" t="s">
        <v>112</v>
      </c>
      <c r="BB151" s="164">
        <v>1</v>
      </c>
      <c r="BC151" s="164">
        <v>0</v>
      </c>
      <c r="BD151" s="164">
        <v>0</v>
      </c>
      <c r="BE151" s="164">
        <v>0</v>
      </c>
      <c r="BF151" s="164">
        <v>0</v>
      </c>
      <c r="BG151" s="164">
        <v>0</v>
      </c>
      <c r="BH151" s="164">
        <v>0</v>
      </c>
      <c r="BI151" s="164">
        <v>0</v>
      </c>
      <c r="BJ151" s="164">
        <v>0</v>
      </c>
      <c r="BK151" s="164">
        <v>0</v>
      </c>
      <c r="BL151" s="164" t="s">
        <v>193</v>
      </c>
      <c r="BM151" s="164" t="s">
        <v>142</v>
      </c>
      <c r="BN151" s="164" t="s">
        <v>498</v>
      </c>
      <c r="BO151" s="164" t="s">
        <v>4195</v>
      </c>
      <c r="BP151" s="164">
        <v>1</v>
      </c>
      <c r="BQ151" s="164">
        <v>1</v>
      </c>
      <c r="BR151" s="164">
        <v>1</v>
      </c>
      <c r="BS151" s="164">
        <v>1</v>
      </c>
      <c r="BT151" s="164">
        <v>1</v>
      </c>
      <c r="BU151" s="164">
        <v>1</v>
      </c>
      <c r="BV151" s="164">
        <v>1</v>
      </c>
      <c r="BW151" s="164">
        <v>0</v>
      </c>
      <c r="BX151" s="164" t="s">
        <v>504</v>
      </c>
      <c r="BY151" s="164">
        <v>150</v>
      </c>
      <c r="BZ151" s="164">
        <v>75</v>
      </c>
      <c r="CA151" s="164" t="s">
        <v>109</v>
      </c>
      <c r="CB151" s="164">
        <v>250</v>
      </c>
      <c r="CC151" s="164">
        <v>96.153846153846104</v>
      </c>
      <c r="CD151" s="164" t="s">
        <v>109</v>
      </c>
      <c r="CE151" s="164">
        <v>200</v>
      </c>
      <c r="CF151" s="164">
        <v>86.956521739130395</v>
      </c>
      <c r="CG151" s="164" t="s">
        <v>109</v>
      </c>
      <c r="CH151" s="164">
        <v>250</v>
      </c>
      <c r="CI151" s="164">
        <v>86.2068965517241</v>
      </c>
      <c r="CJ151" s="164" t="s">
        <v>109</v>
      </c>
      <c r="CK151" s="164">
        <v>375</v>
      </c>
      <c r="CL151" s="164">
        <v>156.25</v>
      </c>
      <c r="CM151" s="164" t="s">
        <v>114</v>
      </c>
      <c r="CN151" s="164">
        <v>500</v>
      </c>
      <c r="CO151" s="164">
        <v>208.333333333333</v>
      </c>
      <c r="CP151" s="164" t="s">
        <v>109</v>
      </c>
      <c r="CQ151" s="164" t="s">
        <v>622</v>
      </c>
      <c r="CR151" s="164" t="s">
        <v>109</v>
      </c>
      <c r="CS151" s="164">
        <v>700</v>
      </c>
      <c r="CT151" s="164" t="s">
        <v>193</v>
      </c>
      <c r="CU151" s="164" t="s">
        <v>193</v>
      </c>
      <c r="CV151" s="164" t="s">
        <v>193</v>
      </c>
      <c r="CW151" s="164" t="s">
        <v>193</v>
      </c>
      <c r="CX151" s="164" t="s">
        <v>193</v>
      </c>
      <c r="CY151" s="164" t="s">
        <v>193</v>
      </c>
      <c r="CZ151" s="164" t="s">
        <v>156</v>
      </c>
      <c r="DA151" s="164">
        <v>700</v>
      </c>
      <c r="DB151" s="164" t="s">
        <v>109</v>
      </c>
      <c r="DC151" s="164" t="s">
        <v>114</v>
      </c>
      <c r="DD151" s="164" t="s">
        <v>193</v>
      </c>
      <c r="DE151" s="164" t="s">
        <v>193</v>
      </c>
      <c r="DF151" s="164" t="s">
        <v>193</v>
      </c>
      <c r="DG151" s="164" t="s">
        <v>193</v>
      </c>
      <c r="DH151" s="164" t="s">
        <v>193</v>
      </c>
      <c r="DI151" s="164" t="s">
        <v>193</v>
      </c>
      <c r="DJ151" s="164" t="s">
        <v>193</v>
      </c>
      <c r="DK151" s="164" t="s">
        <v>193</v>
      </c>
      <c r="DL151" s="164" t="s">
        <v>193</v>
      </c>
      <c r="DM151" s="164" t="s">
        <v>193</v>
      </c>
      <c r="DN151" s="164" t="s">
        <v>193</v>
      </c>
      <c r="DO151" s="164" t="s">
        <v>193</v>
      </c>
      <c r="DP151" s="164" t="s">
        <v>193</v>
      </c>
      <c r="DQ151" s="164" t="s">
        <v>193</v>
      </c>
      <c r="DR151" s="164" t="s">
        <v>193</v>
      </c>
      <c r="DS151" s="164" t="s">
        <v>193</v>
      </c>
      <c r="DT151" s="164" t="s">
        <v>193</v>
      </c>
      <c r="DU151" s="164" t="s">
        <v>193</v>
      </c>
      <c r="DV151" s="164" t="s">
        <v>193</v>
      </c>
      <c r="DW151" s="164" t="s">
        <v>193</v>
      </c>
      <c r="DX151" s="164" t="s">
        <v>193</v>
      </c>
      <c r="DY151" s="164" t="s">
        <v>193</v>
      </c>
      <c r="DZ151" s="164" t="s">
        <v>193</v>
      </c>
      <c r="EA151" s="164" t="s">
        <v>193</v>
      </c>
      <c r="EB151" s="164" t="s">
        <v>193</v>
      </c>
      <c r="EC151" s="164" t="s">
        <v>109</v>
      </c>
      <c r="ED151" s="164" t="s">
        <v>109</v>
      </c>
      <c r="EE151" s="164" t="s">
        <v>109</v>
      </c>
      <c r="EF151" s="164" t="s">
        <v>506</v>
      </c>
      <c r="EG151" s="164" t="s">
        <v>797</v>
      </c>
      <c r="EH151" s="164" t="s">
        <v>220</v>
      </c>
      <c r="EI151" s="164" t="s">
        <v>797</v>
      </c>
      <c r="EJ151" s="164" t="s">
        <v>193</v>
      </c>
      <c r="EK151" s="164" t="s">
        <v>193</v>
      </c>
      <c r="EL151" s="164" t="s">
        <v>193</v>
      </c>
      <c r="EM151" s="164" t="s">
        <v>193</v>
      </c>
      <c r="EN151" s="164" t="s">
        <v>193</v>
      </c>
      <c r="EO151" s="164" t="s">
        <v>193</v>
      </c>
      <c r="EP151" s="164" t="s">
        <v>193</v>
      </c>
      <c r="EQ151" s="164" t="s">
        <v>193</v>
      </c>
      <c r="ER151" s="164" t="s">
        <v>193</v>
      </c>
      <c r="ES151" s="164" t="s">
        <v>193</v>
      </c>
      <c r="ET151" s="164" t="s">
        <v>193</v>
      </c>
      <c r="EU151" s="164" t="s">
        <v>193</v>
      </c>
      <c r="EV151" s="164" t="s">
        <v>193</v>
      </c>
      <c r="EW151" s="164" t="s">
        <v>193</v>
      </c>
      <c r="EX151" s="164" t="s">
        <v>193</v>
      </c>
      <c r="EY151" s="164" t="s">
        <v>193</v>
      </c>
      <c r="EZ151" s="164" t="s">
        <v>193</v>
      </c>
      <c r="FA151" s="164" t="s">
        <v>193</v>
      </c>
      <c r="FB151" s="164" t="s">
        <v>193</v>
      </c>
      <c r="FC151" s="164" t="s">
        <v>193</v>
      </c>
      <c r="FD151" s="164" t="s">
        <v>193</v>
      </c>
      <c r="FE151" s="164" t="s">
        <v>193</v>
      </c>
      <c r="FF151" s="164" t="s">
        <v>193</v>
      </c>
      <c r="FG151" s="164" t="s">
        <v>193</v>
      </c>
      <c r="FH151" s="164" t="s">
        <v>193</v>
      </c>
      <c r="FI151" s="164" t="s">
        <v>193</v>
      </c>
      <c r="FJ151" s="164" t="s">
        <v>193</v>
      </c>
      <c r="FK151" s="164" t="s">
        <v>193</v>
      </c>
      <c r="FL151" s="164" t="s">
        <v>193</v>
      </c>
      <c r="FM151" s="164" t="s">
        <v>193</v>
      </c>
      <c r="FN151" s="164" t="s">
        <v>193</v>
      </c>
      <c r="FO151" s="164" t="s">
        <v>193</v>
      </c>
      <c r="FP151" s="164" t="s">
        <v>193</v>
      </c>
      <c r="FQ151" s="164" t="s">
        <v>193</v>
      </c>
      <c r="FR151" s="164" t="s">
        <v>193</v>
      </c>
      <c r="FS151" s="164" t="s">
        <v>193</v>
      </c>
      <c r="FT151" s="164" t="s">
        <v>193</v>
      </c>
      <c r="FU151" s="164" t="s">
        <v>193</v>
      </c>
      <c r="FV151" s="164" t="s">
        <v>193</v>
      </c>
      <c r="FW151" s="164" t="s">
        <v>193</v>
      </c>
      <c r="FX151" s="164" t="s">
        <v>193</v>
      </c>
      <c r="FY151" s="164" t="s">
        <v>193</v>
      </c>
      <c r="FZ151" s="164" t="s">
        <v>193</v>
      </c>
      <c r="GA151" s="164" t="s">
        <v>193</v>
      </c>
      <c r="GB151" s="164" t="s">
        <v>193</v>
      </c>
      <c r="GC151" s="164" t="s">
        <v>193</v>
      </c>
      <c r="GD151" s="164" t="s">
        <v>193</v>
      </c>
      <c r="GE151" s="164" t="s">
        <v>193</v>
      </c>
      <c r="GF151" s="164" t="s">
        <v>193</v>
      </c>
      <c r="GG151" s="164" t="s">
        <v>193</v>
      </c>
      <c r="GH151" s="164" t="s">
        <v>193</v>
      </c>
      <c r="GI151" s="164" t="s">
        <v>193</v>
      </c>
      <c r="GJ151" s="164" t="s">
        <v>193</v>
      </c>
      <c r="GK151" s="164" t="s">
        <v>193</v>
      </c>
      <c r="GL151" s="164" t="s">
        <v>193</v>
      </c>
      <c r="GM151" s="164" t="s">
        <v>193</v>
      </c>
      <c r="GN151" s="164" t="s">
        <v>193</v>
      </c>
      <c r="GO151" s="164" t="s">
        <v>193</v>
      </c>
      <c r="GP151" s="164" t="s">
        <v>193</v>
      </c>
      <c r="GQ151" s="164" t="s">
        <v>193</v>
      </c>
      <c r="GR151" s="164" t="s">
        <v>193</v>
      </c>
      <c r="GS151" s="164" t="s">
        <v>193</v>
      </c>
      <c r="GT151" s="164" t="s">
        <v>193</v>
      </c>
      <c r="GU151" s="164" t="s">
        <v>193</v>
      </c>
      <c r="GV151" s="164" t="s">
        <v>193</v>
      </c>
      <c r="GW151" s="164" t="s">
        <v>193</v>
      </c>
      <c r="GX151" s="164" t="s">
        <v>193</v>
      </c>
      <c r="GY151" s="164" t="s">
        <v>193</v>
      </c>
      <c r="GZ151" s="164" t="s">
        <v>193</v>
      </c>
      <c r="HA151" s="164" t="s">
        <v>193</v>
      </c>
      <c r="HB151" s="164" t="s">
        <v>193</v>
      </c>
      <c r="HC151" s="164" t="s">
        <v>193</v>
      </c>
      <c r="HD151" s="164" t="s">
        <v>193</v>
      </c>
      <c r="HE151" s="164" t="s">
        <v>193</v>
      </c>
      <c r="HF151" s="164" t="s">
        <v>193</v>
      </c>
      <c r="HG151" s="164" t="s">
        <v>193</v>
      </c>
      <c r="HH151" s="164" t="s">
        <v>193</v>
      </c>
      <c r="HI151" s="164" t="s">
        <v>193</v>
      </c>
      <c r="HJ151" s="164" t="s">
        <v>193</v>
      </c>
      <c r="HK151" s="164" t="s">
        <v>193</v>
      </c>
      <c r="HL151" s="164" t="s">
        <v>193</v>
      </c>
      <c r="HM151" s="164" t="s">
        <v>193</v>
      </c>
      <c r="HN151" s="164" t="s">
        <v>193</v>
      </c>
      <c r="HO151" s="164" t="s">
        <v>193</v>
      </c>
      <c r="HP151" s="164" t="s">
        <v>193</v>
      </c>
      <c r="HQ151" s="164" t="s">
        <v>193</v>
      </c>
      <c r="HR151" s="164" t="s">
        <v>193</v>
      </c>
      <c r="HS151" s="164" t="s">
        <v>193</v>
      </c>
      <c r="HT151" s="164" t="s">
        <v>193</v>
      </c>
      <c r="HU151" s="164" t="s">
        <v>193</v>
      </c>
      <c r="HV151" s="164" t="s">
        <v>193</v>
      </c>
      <c r="HW151" s="164" t="s">
        <v>193</v>
      </c>
      <c r="HX151" s="164" t="s">
        <v>193</v>
      </c>
      <c r="HY151" s="164" t="s">
        <v>193</v>
      </c>
      <c r="HZ151" s="164" t="s">
        <v>193</v>
      </c>
      <c r="IA151" s="164" t="s">
        <v>193</v>
      </c>
      <c r="IB151" s="164" t="s">
        <v>193</v>
      </c>
      <c r="IC151" s="164" t="s">
        <v>193</v>
      </c>
      <c r="ID151" s="164" t="s">
        <v>193</v>
      </c>
      <c r="IE151" s="164" t="s">
        <v>193</v>
      </c>
      <c r="IF151" s="164" t="s">
        <v>193</v>
      </c>
      <c r="IG151" s="164" t="s">
        <v>193</v>
      </c>
      <c r="IH151" s="164" t="s">
        <v>193</v>
      </c>
      <c r="II151" s="164" t="s">
        <v>193</v>
      </c>
      <c r="IJ151" s="164" t="s">
        <v>193</v>
      </c>
      <c r="IK151" s="164" t="s">
        <v>193</v>
      </c>
      <c r="IL151" s="164" t="s">
        <v>193</v>
      </c>
      <c r="IM151" s="164" t="s">
        <v>193</v>
      </c>
      <c r="IN151" s="164" t="s">
        <v>193</v>
      </c>
      <c r="IO151" s="164" t="s">
        <v>193</v>
      </c>
      <c r="IP151" s="164" t="s">
        <v>193</v>
      </c>
      <c r="IQ151" s="164" t="s">
        <v>193</v>
      </c>
      <c r="IR151" s="164" t="s">
        <v>193</v>
      </c>
      <c r="IS151" s="164" t="s">
        <v>193</v>
      </c>
      <c r="IT151" s="164" t="s">
        <v>193</v>
      </c>
      <c r="IU151" s="164" t="s">
        <v>193</v>
      </c>
      <c r="IV151" s="164" t="s">
        <v>193</v>
      </c>
      <c r="IW151" s="164" t="s">
        <v>193</v>
      </c>
      <c r="IX151" s="164" t="s">
        <v>193</v>
      </c>
      <c r="IY151" s="164" t="s">
        <v>193</v>
      </c>
      <c r="IZ151" s="164" t="s">
        <v>193</v>
      </c>
      <c r="JA151" s="164" t="s">
        <v>193</v>
      </c>
      <c r="JB151" s="164" t="s">
        <v>193</v>
      </c>
      <c r="JC151" s="164" t="s">
        <v>193</v>
      </c>
      <c r="JD151" s="164" t="s">
        <v>193</v>
      </c>
      <c r="JE151" s="164" t="s">
        <v>193</v>
      </c>
      <c r="JF151" s="164" t="s">
        <v>193</v>
      </c>
      <c r="JG151" s="164" t="s">
        <v>193</v>
      </c>
      <c r="JH151" s="164" t="s">
        <v>193</v>
      </c>
      <c r="JI151" s="164" t="s">
        <v>193</v>
      </c>
      <c r="JJ151" s="164" t="s">
        <v>193</v>
      </c>
      <c r="JK151" s="164" t="s">
        <v>193</v>
      </c>
      <c r="JL151" s="164" t="s">
        <v>193</v>
      </c>
      <c r="JM151" s="164" t="s">
        <v>193</v>
      </c>
      <c r="JN151" s="164" t="s">
        <v>193</v>
      </c>
      <c r="JO151" s="164" t="s">
        <v>193</v>
      </c>
      <c r="JP151" s="164" t="s">
        <v>193</v>
      </c>
      <c r="JQ151" s="164" t="s">
        <v>193</v>
      </c>
      <c r="JR151" s="166"/>
      <c r="JS151" s="166"/>
      <c r="JT151" s="166"/>
      <c r="JU151" s="166"/>
      <c r="JV151" s="166"/>
      <c r="JW151" s="164" t="s">
        <v>193</v>
      </c>
      <c r="JX151" s="164" t="s">
        <v>193</v>
      </c>
      <c r="JY151" s="164">
        <v>188570651</v>
      </c>
      <c r="JZ151" s="164" t="s">
        <v>4196</v>
      </c>
      <c r="KA151" s="164" t="s">
        <v>4197</v>
      </c>
      <c r="KB151" s="164" t="s">
        <v>193</v>
      </c>
      <c r="KC151" s="164" t="s">
        <v>705</v>
      </c>
      <c r="KD151" s="164" t="s">
        <v>706</v>
      </c>
      <c r="KE151" s="164" t="s">
        <v>621</v>
      </c>
      <c r="KF151" s="164" t="s">
        <v>193</v>
      </c>
      <c r="KG151" s="164">
        <v>151</v>
      </c>
    </row>
    <row r="152" spans="1:293" x14ac:dyDescent="0.25">
      <c r="A152" s="164" t="s">
        <v>4198</v>
      </c>
      <c r="B152" s="164" t="s">
        <v>4199</v>
      </c>
      <c r="C152" s="164" t="s">
        <v>3548</v>
      </c>
      <c r="D152" s="164" t="s">
        <v>193</v>
      </c>
      <c r="E152" s="166"/>
      <c r="F152" s="164" t="s">
        <v>193</v>
      </c>
      <c r="G152" s="164">
        <v>0</v>
      </c>
      <c r="H152" s="164" t="s">
        <v>3548</v>
      </c>
      <c r="I152" s="164" t="s">
        <v>627</v>
      </c>
      <c r="J152" s="164" t="s">
        <v>193</v>
      </c>
      <c r="K152" s="164" t="s">
        <v>628</v>
      </c>
      <c r="L152" s="164" t="s">
        <v>627</v>
      </c>
      <c r="M152" s="164" t="s">
        <v>627</v>
      </c>
      <c r="N152" s="164" t="s">
        <v>635</v>
      </c>
      <c r="O152" s="164" t="s">
        <v>193</v>
      </c>
      <c r="P152" s="164" t="s">
        <v>665</v>
      </c>
      <c r="Q152" s="164" t="s">
        <v>635</v>
      </c>
      <c r="R152" s="164" t="s">
        <v>635</v>
      </c>
      <c r="S152" s="164" t="s">
        <v>506</v>
      </c>
      <c r="T152" s="164" t="s">
        <v>220</v>
      </c>
      <c r="U152" s="164" t="s">
        <v>210</v>
      </c>
      <c r="V152" s="164" t="s">
        <v>220</v>
      </c>
      <c r="W152" s="164" t="s">
        <v>235</v>
      </c>
      <c r="X152" s="164" t="s">
        <v>234</v>
      </c>
      <c r="Y152" s="164" t="s">
        <v>235</v>
      </c>
      <c r="Z152" s="164" t="s">
        <v>3549</v>
      </c>
      <c r="AA152" s="164" t="s">
        <v>193</v>
      </c>
      <c r="AB152" s="164" t="s">
        <v>631</v>
      </c>
      <c r="AC152" s="164" t="s">
        <v>3549</v>
      </c>
      <c r="AD152" s="164" t="s">
        <v>3549</v>
      </c>
      <c r="AE152" s="164" t="s">
        <v>630</v>
      </c>
      <c r="AF152" s="164" t="s">
        <v>193</v>
      </c>
      <c r="AG152" s="164" t="s">
        <v>631</v>
      </c>
      <c r="AH152" s="164" t="s">
        <v>630</v>
      </c>
      <c r="AI152" s="164" t="s">
        <v>630</v>
      </c>
      <c r="AJ152" s="164" t="s">
        <v>494</v>
      </c>
      <c r="AK152" s="164" t="s">
        <v>495</v>
      </c>
      <c r="AL152" s="164" t="s">
        <v>109</v>
      </c>
      <c r="AM152" s="164" t="s">
        <v>193</v>
      </c>
      <c r="AN152" s="164" t="s">
        <v>109</v>
      </c>
      <c r="AO152" s="164" t="s">
        <v>193</v>
      </c>
      <c r="AP152" s="164" t="s">
        <v>500</v>
      </c>
      <c r="AQ152" s="166"/>
      <c r="AR152" s="166"/>
      <c r="AS152" s="164" t="s">
        <v>497</v>
      </c>
      <c r="AT152" s="164" t="s">
        <v>193</v>
      </c>
      <c r="AU152" s="164" t="s">
        <v>111</v>
      </c>
      <c r="AV152" s="164">
        <v>1</v>
      </c>
      <c r="AW152" s="164">
        <v>0</v>
      </c>
      <c r="AX152" s="164">
        <v>0</v>
      </c>
      <c r="AY152" s="164" t="s">
        <v>110</v>
      </c>
      <c r="AZ152" s="164" t="s">
        <v>503</v>
      </c>
      <c r="BA152" s="164" t="s">
        <v>4200</v>
      </c>
      <c r="BB152" s="164">
        <v>1</v>
      </c>
      <c r="BC152" s="164">
        <v>0</v>
      </c>
      <c r="BD152" s="164">
        <v>0</v>
      </c>
      <c r="BE152" s="164">
        <v>0</v>
      </c>
      <c r="BF152" s="164">
        <v>0</v>
      </c>
      <c r="BG152" s="164">
        <v>0</v>
      </c>
      <c r="BH152" s="164">
        <v>1</v>
      </c>
      <c r="BI152" s="164">
        <v>1</v>
      </c>
      <c r="BJ152" s="164">
        <v>0</v>
      </c>
      <c r="BK152" s="164">
        <v>0</v>
      </c>
      <c r="BL152" s="164" t="s">
        <v>193</v>
      </c>
      <c r="BM152" s="164" t="s">
        <v>128</v>
      </c>
      <c r="BN152" s="164" t="s">
        <v>501</v>
      </c>
      <c r="BO152" s="164" t="s">
        <v>4190</v>
      </c>
      <c r="BP152" s="164">
        <v>1</v>
      </c>
      <c r="BQ152" s="164">
        <v>1</v>
      </c>
      <c r="BR152" s="164">
        <v>1</v>
      </c>
      <c r="BS152" s="164">
        <v>1</v>
      </c>
      <c r="BT152" s="164">
        <v>1</v>
      </c>
      <c r="BU152" s="164">
        <v>1</v>
      </c>
      <c r="BV152" s="164">
        <v>1</v>
      </c>
      <c r="BW152" s="164">
        <v>0</v>
      </c>
      <c r="BX152" s="164" t="s">
        <v>504</v>
      </c>
      <c r="BY152" s="164">
        <v>160</v>
      </c>
      <c r="BZ152" s="164">
        <v>80</v>
      </c>
      <c r="CA152" s="164" t="s">
        <v>109</v>
      </c>
      <c r="CB152" s="164">
        <v>250</v>
      </c>
      <c r="CC152" s="164">
        <v>96.153846153846104</v>
      </c>
      <c r="CD152" s="164" t="s">
        <v>109</v>
      </c>
      <c r="CE152" s="164">
        <v>200</v>
      </c>
      <c r="CF152" s="164">
        <v>86.956521739130395</v>
      </c>
      <c r="CG152" s="164" t="s">
        <v>109</v>
      </c>
      <c r="CH152" s="164">
        <v>250</v>
      </c>
      <c r="CI152" s="164">
        <v>86.2068965517241</v>
      </c>
      <c r="CJ152" s="164" t="s">
        <v>109</v>
      </c>
      <c r="CK152" s="164">
        <v>400</v>
      </c>
      <c r="CL152" s="164">
        <v>166.666666666666</v>
      </c>
      <c r="CM152" s="164" t="s">
        <v>114</v>
      </c>
      <c r="CN152" s="164">
        <v>500</v>
      </c>
      <c r="CO152" s="164">
        <v>208.333333333333</v>
      </c>
      <c r="CP152" s="164" t="s">
        <v>109</v>
      </c>
      <c r="CQ152" s="164" t="s">
        <v>622</v>
      </c>
      <c r="CR152" s="164" t="s">
        <v>109</v>
      </c>
      <c r="CS152" s="164">
        <v>700</v>
      </c>
      <c r="CT152" s="164" t="s">
        <v>193</v>
      </c>
      <c r="CU152" s="164" t="s">
        <v>193</v>
      </c>
      <c r="CV152" s="164" t="s">
        <v>193</v>
      </c>
      <c r="CW152" s="164" t="s">
        <v>193</v>
      </c>
      <c r="CX152" s="164" t="s">
        <v>193</v>
      </c>
      <c r="CY152" s="164" t="s">
        <v>193</v>
      </c>
      <c r="CZ152" s="164" t="s">
        <v>156</v>
      </c>
      <c r="DA152" s="164">
        <v>700</v>
      </c>
      <c r="DB152" s="164" t="s">
        <v>109</v>
      </c>
      <c r="DC152" s="164" t="s">
        <v>114</v>
      </c>
      <c r="DD152" s="164" t="s">
        <v>193</v>
      </c>
      <c r="DE152" s="164" t="s">
        <v>193</v>
      </c>
      <c r="DF152" s="164" t="s">
        <v>193</v>
      </c>
      <c r="DG152" s="164" t="s">
        <v>193</v>
      </c>
      <c r="DH152" s="164" t="s">
        <v>193</v>
      </c>
      <c r="DI152" s="164" t="s">
        <v>193</v>
      </c>
      <c r="DJ152" s="164" t="s">
        <v>193</v>
      </c>
      <c r="DK152" s="164" t="s">
        <v>193</v>
      </c>
      <c r="DL152" s="164" t="s">
        <v>193</v>
      </c>
      <c r="DM152" s="164" t="s">
        <v>193</v>
      </c>
      <c r="DN152" s="164" t="s">
        <v>193</v>
      </c>
      <c r="DO152" s="164" t="s">
        <v>193</v>
      </c>
      <c r="DP152" s="164" t="s">
        <v>193</v>
      </c>
      <c r="DQ152" s="164" t="s">
        <v>193</v>
      </c>
      <c r="DR152" s="164" t="s">
        <v>193</v>
      </c>
      <c r="DS152" s="164" t="s">
        <v>193</v>
      </c>
      <c r="DT152" s="164" t="s">
        <v>193</v>
      </c>
      <c r="DU152" s="164" t="s">
        <v>193</v>
      </c>
      <c r="DV152" s="164" t="s">
        <v>193</v>
      </c>
      <c r="DW152" s="164" t="s">
        <v>193</v>
      </c>
      <c r="DX152" s="164" t="s">
        <v>193</v>
      </c>
      <c r="DY152" s="164" t="s">
        <v>193</v>
      </c>
      <c r="DZ152" s="164" t="s">
        <v>193</v>
      </c>
      <c r="EA152" s="164" t="s">
        <v>193</v>
      </c>
      <c r="EB152" s="164" t="s">
        <v>193</v>
      </c>
      <c r="EC152" s="164" t="s">
        <v>109</v>
      </c>
      <c r="ED152" s="164" t="s">
        <v>109</v>
      </c>
      <c r="EE152" s="164" t="s">
        <v>109</v>
      </c>
      <c r="EF152" s="164" t="s">
        <v>506</v>
      </c>
      <c r="EG152" s="164" t="s">
        <v>797</v>
      </c>
      <c r="EH152" s="164" t="s">
        <v>220</v>
      </c>
      <c r="EI152" s="164" t="s">
        <v>797</v>
      </c>
      <c r="EJ152" s="164" t="s">
        <v>193</v>
      </c>
      <c r="EK152" s="164" t="s">
        <v>193</v>
      </c>
      <c r="EL152" s="164" t="s">
        <v>193</v>
      </c>
      <c r="EM152" s="164" t="s">
        <v>193</v>
      </c>
      <c r="EN152" s="164" t="s">
        <v>193</v>
      </c>
      <c r="EO152" s="164" t="s">
        <v>193</v>
      </c>
      <c r="EP152" s="164" t="s">
        <v>193</v>
      </c>
      <c r="EQ152" s="164" t="s">
        <v>193</v>
      </c>
      <c r="ER152" s="164" t="s">
        <v>193</v>
      </c>
      <c r="ES152" s="164" t="s">
        <v>193</v>
      </c>
      <c r="ET152" s="164" t="s">
        <v>193</v>
      </c>
      <c r="EU152" s="164" t="s">
        <v>193</v>
      </c>
      <c r="EV152" s="164" t="s">
        <v>193</v>
      </c>
      <c r="EW152" s="164" t="s">
        <v>193</v>
      </c>
      <c r="EX152" s="164" t="s">
        <v>193</v>
      </c>
      <c r="EY152" s="164" t="s">
        <v>193</v>
      </c>
      <c r="EZ152" s="164" t="s">
        <v>193</v>
      </c>
      <c r="FA152" s="164" t="s">
        <v>193</v>
      </c>
      <c r="FB152" s="164" t="s">
        <v>193</v>
      </c>
      <c r="FC152" s="164" t="s">
        <v>193</v>
      </c>
      <c r="FD152" s="164" t="s">
        <v>193</v>
      </c>
      <c r="FE152" s="164" t="s">
        <v>193</v>
      </c>
      <c r="FF152" s="164" t="s">
        <v>193</v>
      </c>
      <c r="FG152" s="164" t="s">
        <v>193</v>
      </c>
      <c r="FH152" s="164" t="s">
        <v>193</v>
      </c>
      <c r="FI152" s="164" t="s">
        <v>193</v>
      </c>
      <c r="FJ152" s="164" t="s">
        <v>193</v>
      </c>
      <c r="FK152" s="164" t="s">
        <v>193</v>
      </c>
      <c r="FL152" s="164" t="s">
        <v>193</v>
      </c>
      <c r="FM152" s="164" t="s">
        <v>193</v>
      </c>
      <c r="FN152" s="164" t="s">
        <v>193</v>
      </c>
      <c r="FO152" s="164" t="s">
        <v>193</v>
      </c>
      <c r="FP152" s="164" t="s">
        <v>193</v>
      </c>
      <c r="FQ152" s="164" t="s">
        <v>193</v>
      </c>
      <c r="FR152" s="164" t="s">
        <v>193</v>
      </c>
      <c r="FS152" s="164" t="s">
        <v>193</v>
      </c>
      <c r="FT152" s="164" t="s">
        <v>193</v>
      </c>
      <c r="FU152" s="164" t="s">
        <v>193</v>
      </c>
      <c r="FV152" s="164" t="s">
        <v>193</v>
      </c>
      <c r="FW152" s="164" t="s">
        <v>193</v>
      </c>
      <c r="FX152" s="164" t="s">
        <v>193</v>
      </c>
      <c r="FY152" s="164" t="s">
        <v>193</v>
      </c>
      <c r="FZ152" s="164" t="s">
        <v>193</v>
      </c>
      <c r="GA152" s="164" t="s">
        <v>193</v>
      </c>
      <c r="GB152" s="164" t="s">
        <v>193</v>
      </c>
      <c r="GC152" s="164" t="s">
        <v>193</v>
      </c>
      <c r="GD152" s="164" t="s">
        <v>193</v>
      </c>
      <c r="GE152" s="164" t="s">
        <v>193</v>
      </c>
      <c r="GF152" s="164" t="s">
        <v>193</v>
      </c>
      <c r="GG152" s="164" t="s">
        <v>193</v>
      </c>
      <c r="GH152" s="164" t="s">
        <v>193</v>
      </c>
      <c r="GI152" s="164" t="s">
        <v>193</v>
      </c>
      <c r="GJ152" s="164" t="s">
        <v>193</v>
      </c>
      <c r="GK152" s="164" t="s">
        <v>193</v>
      </c>
      <c r="GL152" s="164" t="s">
        <v>193</v>
      </c>
      <c r="GM152" s="164" t="s">
        <v>193</v>
      </c>
      <c r="GN152" s="164" t="s">
        <v>193</v>
      </c>
      <c r="GO152" s="164" t="s">
        <v>193</v>
      </c>
      <c r="GP152" s="164" t="s">
        <v>193</v>
      </c>
      <c r="GQ152" s="164" t="s">
        <v>193</v>
      </c>
      <c r="GR152" s="164" t="s">
        <v>193</v>
      </c>
      <c r="GS152" s="164" t="s">
        <v>193</v>
      </c>
      <c r="GT152" s="164" t="s">
        <v>193</v>
      </c>
      <c r="GU152" s="164" t="s">
        <v>193</v>
      </c>
      <c r="GV152" s="164" t="s">
        <v>193</v>
      </c>
      <c r="GW152" s="164" t="s">
        <v>193</v>
      </c>
      <c r="GX152" s="164" t="s">
        <v>193</v>
      </c>
      <c r="GY152" s="164" t="s">
        <v>193</v>
      </c>
      <c r="GZ152" s="164" t="s">
        <v>193</v>
      </c>
      <c r="HA152" s="164" t="s">
        <v>193</v>
      </c>
      <c r="HB152" s="164" t="s">
        <v>193</v>
      </c>
      <c r="HC152" s="164" t="s">
        <v>193</v>
      </c>
      <c r="HD152" s="164" t="s">
        <v>193</v>
      </c>
      <c r="HE152" s="164" t="s">
        <v>193</v>
      </c>
      <c r="HF152" s="164" t="s">
        <v>193</v>
      </c>
      <c r="HG152" s="164" t="s">
        <v>193</v>
      </c>
      <c r="HH152" s="164" t="s">
        <v>193</v>
      </c>
      <c r="HI152" s="164" t="s">
        <v>193</v>
      </c>
      <c r="HJ152" s="164" t="s">
        <v>193</v>
      </c>
      <c r="HK152" s="164" t="s">
        <v>193</v>
      </c>
      <c r="HL152" s="164" t="s">
        <v>193</v>
      </c>
      <c r="HM152" s="164" t="s">
        <v>193</v>
      </c>
      <c r="HN152" s="164" t="s">
        <v>193</v>
      </c>
      <c r="HO152" s="164" t="s">
        <v>193</v>
      </c>
      <c r="HP152" s="164" t="s">
        <v>193</v>
      </c>
      <c r="HQ152" s="164" t="s">
        <v>193</v>
      </c>
      <c r="HR152" s="164" t="s">
        <v>193</v>
      </c>
      <c r="HS152" s="164" t="s">
        <v>193</v>
      </c>
      <c r="HT152" s="164" t="s">
        <v>193</v>
      </c>
      <c r="HU152" s="164" t="s">
        <v>193</v>
      </c>
      <c r="HV152" s="164" t="s">
        <v>193</v>
      </c>
      <c r="HW152" s="164" t="s">
        <v>193</v>
      </c>
      <c r="HX152" s="164" t="s">
        <v>193</v>
      </c>
      <c r="HY152" s="164" t="s">
        <v>193</v>
      </c>
      <c r="HZ152" s="164" t="s">
        <v>193</v>
      </c>
      <c r="IA152" s="164" t="s">
        <v>193</v>
      </c>
      <c r="IB152" s="164" t="s">
        <v>193</v>
      </c>
      <c r="IC152" s="164" t="s">
        <v>193</v>
      </c>
      <c r="ID152" s="164" t="s">
        <v>193</v>
      </c>
      <c r="IE152" s="164" t="s">
        <v>193</v>
      </c>
      <c r="IF152" s="164" t="s">
        <v>193</v>
      </c>
      <c r="IG152" s="164" t="s">
        <v>193</v>
      </c>
      <c r="IH152" s="164" t="s">
        <v>193</v>
      </c>
      <c r="II152" s="164" t="s">
        <v>193</v>
      </c>
      <c r="IJ152" s="164" t="s">
        <v>193</v>
      </c>
      <c r="IK152" s="164" t="s">
        <v>193</v>
      </c>
      <c r="IL152" s="164" t="s">
        <v>193</v>
      </c>
      <c r="IM152" s="164" t="s">
        <v>193</v>
      </c>
      <c r="IN152" s="164" t="s">
        <v>193</v>
      </c>
      <c r="IO152" s="164" t="s">
        <v>193</v>
      </c>
      <c r="IP152" s="164" t="s">
        <v>193</v>
      </c>
      <c r="IQ152" s="164" t="s">
        <v>193</v>
      </c>
      <c r="IR152" s="164" t="s">
        <v>193</v>
      </c>
      <c r="IS152" s="164" t="s">
        <v>193</v>
      </c>
      <c r="IT152" s="164" t="s">
        <v>193</v>
      </c>
      <c r="IU152" s="164" t="s">
        <v>193</v>
      </c>
      <c r="IV152" s="164" t="s">
        <v>193</v>
      </c>
      <c r="IW152" s="164" t="s">
        <v>193</v>
      </c>
      <c r="IX152" s="164" t="s">
        <v>193</v>
      </c>
      <c r="IY152" s="164" t="s">
        <v>193</v>
      </c>
      <c r="IZ152" s="164" t="s">
        <v>193</v>
      </c>
      <c r="JA152" s="164" t="s">
        <v>193</v>
      </c>
      <c r="JB152" s="164" t="s">
        <v>193</v>
      </c>
      <c r="JC152" s="164" t="s">
        <v>193</v>
      </c>
      <c r="JD152" s="164" t="s">
        <v>193</v>
      </c>
      <c r="JE152" s="164" t="s">
        <v>193</v>
      </c>
      <c r="JF152" s="164" t="s">
        <v>193</v>
      </c>
      <c r="JG152" s="164" t="s">
        <v>193</v>
      </c>
      <c r="JH152" s="164" t="s">
        <v>193</v>
      </c>
      <c r="JI152" s="164" t="s">
        <v>193</v>
      </c>
      <c r="JJ152" s="164" t="s">
        <v>193</v>
      </c>
      <c r="JK152" s="164" t="s">
        <v>193</v>
      </c>
      <c r="JL152" s="164" t="s">
        <v>193</v>
      </c>
      <c r="JM152" s="164" t="s">
        <v>193</v>
      </c>
      <c r="JN152" s="164" t="s">
        <v>193</v>
      </c>
      <c r="JO152" s="164" t="s">
        <v>193</v>
      </c>
      <c r="JP152" s="164" t="s">
        <v>193</v>
      </c>
      <c r="JQ152" s="164" t="s">
        <v>193</v>
      </c>
      <c r="JR152" s="166"/>
      <c r="JS152" s="166"/>
      <c r="JT152" s="166"/>
      <c r="JU152" s="166"/>
      <c r="JV152" s="166"/>
      <c r="JW152" s="164" t="s">
        <v>193</v>
      </c>
      <c r="JX152" s="164" t="s">
        <v>193</v>
      </c>
      <c r="JY152" s="164">
        <v>188570652</v>
      </c>
      <c r="JZ152" s="164" t="s">
        <v>4201</v>
      </c>
      <c r="KA152" s="164" t="s">
        <v>4202</v>
      </c>
      <c r="KB152" s="164" t="s">
        <v>193</v>
      </c>
      <c r="KC152" s="164" t="s">
        <v>705</v>
      </c>
      <c r="KD152" s="164" t="s">
        <v>706</v>
      </c>
      <c r="KE152" s="164" t="s">
        <v>621</v>
      </c>
      <c r="KF152" s="164" t="s">
        <v>193</v>
      </c>
      <c r="KG152" s="164">
        <v>152</v>
      </c>
    </row>
    <row r="153" spans="1:293" x14ac:dyDescent="0.25">
      <c r="A153" s="164" t="s">
        <v>4203</v>
      </c>
      <c r="B153" s="164" t="s">
        <v>4204</v>
      </c>
      <c r="C153" s="164" t="s">
        <v>3548</v>
      </c>
      <c r="D153" s="164" t="s">
        <v>193</v>
      </c>
      <c r="E153" s="166"/>
      <c r="F153" s="164" t="s">
        <v>193</v>
      </c>
      <c r="G153" s="164">
        <v>0</v>
      </c>
      <c r="H153" s="164" t="s">
        <v>3548</v>
      </c>
      <c r="I153" s="164" t="s">
        <v>627</v>
      </c>
      <c r="J153" s="164" t="s">
        <v>193</v>
      </c>
      <c r="K153" s="164" t="s">
        <v>628</v>
      </c>
      <c r="L153" s="164" t="s">
        <v>627</v>
      </c>
      <c r="M153" s="164" t="s">
        <v>627</v>
      </c>
      <c r="N153" s="164" t="s">
        <v>635</v>
      </c>
      <c r="O153" s="164" t="s">
        <v>193</v>
      </c>
      <c r="P153" s="164" t="s">
        <v>665</v>
      </c>
      <c r="Q153" s="164" t="s">
        <v>635</v>
      </c>
      <c r="R153" s="164" t="s">
        <v>635</v>
      </c>
      <c r="S153" s="164" t="s">
        <v>506</v>
      </c>
      <c r="T153" s="164" t="s">
        <v>220</v>
      </c>
      <c r="U153" s="164" t="s">
        <v>210</v>
      </c>
      <c r="V153" s="164" t="s">
        <v>220</v>
      </c>
      <c r="W153" s="164" t="s">
        <v>235</v>
      </c>
      <c r="X153" s="164" t="s">
        <v>234</v>
      </c>
      <c r="Y153" s="164" t="s">
        <v>235</v>
      </c>
      <c r="Z153" s="164" t="s">
        <v>3549</v>
      </c>
      <c r="AA153" s="164" t="s">
        <v>193</v>
      </c>
      <c r="AB153" s="164" t="s">
        <v>631</v>
      </c>
      <c r="AC153" s="164" t="s">
        <v>3549</v>
      </c>
      <c r="AD153" s="164" t="s">
        <v>3549</v>
      </c>
      <c r="AE153" s="164" t="s">
        <v>630</v>
      </c>
      <c r="AF153" s="164" t="s">
        <v>193</v>
      </c>
      <c r="AG153" s="164" t="s">
        <v>631</v>
      </c>
      <c r="AH153" s="164" t="s">
        <v>630</v>
      </c>
      <c r="AI153" s="164" t="s">
        <v>630</v>
      </c>
      <c r="AJ153" s="164" t="s">
        <v>494</v>
      </c>
      <c r="AK153" s="164" t="s">
        <v>511</v>
      </c>
      <c r="AL153" s="164" t="s">
        <v>109</v>
      </c>
      <c r="AM153" s="164" t="s">
        <v>193</v>
      </c>
      <c r="AN153" s="164" t="s">
        <v>109</v>
      </c>
      <c r="AO153" s="164" t="s">
        <v>193</v>
      </c>
      <c r="AP153" s="164" t="s">
        <v>500</v>
      </c>
      <c r="AQ153" s="166"/>
      <c r="AR153" s="166"/>
      <c r="AS153" s="164" t="s">
        <v>193</v>
      </c>
      <c r="AT153" s="164" t="s">
        <v>193</v>
      </c>
      <c r="AU153" s="164" t="s">
        <v>193</v>
      </c>
      <c r="AV153" s="164" t="s">
        <v>193</v>
      </c>
      <c r="AW153" s="164" t="s">
        <v>193</v>
      </c>
      <c r="AX153" s="164" t="s">
        <v>193</v>
      </c>
      <c r="AY153" s="164" t="s">
        <v>193</v>
      </c>
      <c r="AZ153" s="164" t="s">
        <v>193</v>
      </c>
      <c r="BA153" s="164" t="s">
        <v>193</v>
      </c>
      <c r="BB153" s="164" t="s">
        <v>193</v>
      </c>
      <c r="BC153" s="164" t="s">
        <v>193</v>
      </c>
      <c r="BD153" s="164" t="s">
        <v>193</v>
      </c>
      <c r="BE153" s="164" t="s">
        <v>193</v>
      </c>
      <c r="BF153" s="164" t="s">
        <v>193</v>
      </c>
      <c r="BG153" s="164" t="s">
        <v>193</v>
      </c>
      <c r="BH153" s="164" t="s">
        <v>193</v>
      </c>
      <c r="BI153" s="164" t="s">
        <v>193</v>
      </c>
      <c r="BJ153" s="164" t="s">
        <v>193</v>
      </c>
      <c r="BK153" s="164" t="s">
        <v>193</v>
      </c>
      <c r="BL153" s="164" t="s">
        <v>193</v>
      </c>
      <c r="BM153" s="164" t="s">
        <v>193</v>
      </c>
      <c r="BN153" s="164" t="s">
        <v>193</v>
      </c>
      <c r="BO153" s="164" t="s">
        <v>193</v>
      </c>
      <c r="BP153" s="164" t="s">
        <v>193</v>
      </c>
      <c r="BQ153" s="164" t="s">
        <v>193</v>
      </c>
      <c r="BR153" s="164" t="s">
        <v>193</v>
      </c>
      <c r="BS153" s="164" t="s">
        <v>193</v>
      </c>
      <c r="BT153" s="164" t="s">
        <v>193</v>
      </c>
      <c r="BU153" s="164" t="s">
        <v>193</v>
      </c>
      <c r="BV153" s="164" t="s">
        <v>193</v>
      </c>
      <c r="BW153" s="164" t="s">
        <v>193</v>
      </c>
      <c r="BX153" s="164" t="s">
        <v>193</v>
      </c>
      <c r="BY153" s="164" t="s">
        <v>193</v>
      </c>
      <c r="BZ153" s="164" t="s">
        <v>193</v>
      </c>
      <c r="CA153" s="164" t="s">
        <v>193</v>
      </c>
      <c r="CB153" s="164" t="s">
        <v>193</v>
      </c>
      <c r="CC153" s="164" t="s">
        <v>193</v>
      </c>
      <c r="CD153" s="164" t="s">
        <v>193</v>
      </c>
      <c r="CE153" s="164" t="s">
        <v>193</v>
      </c>
      <c r="CF153" s="164" t="s">
        <v>193</v>
      </c>
      <c r="CG153" s="164" t="s">
        <v>193</v>
      </c>
      <c r="CH153" s="164" t="s">
        <v>193</v>
      </c>
      <c r="CI153" s="164" t="s">
        <v>193</v>
      </c>
      <c r="CJ153" s="164" t="s">
        <v>193</v>
      </c>
      <c r="CK153" s="164" t="s">
        <v>193</v>
      </c>
      <c r="CL153" s="164" t="s">
        <v>193</v>
      </c>
      <c r="CM153" s="164" t="s">
        <v>193</v>
      </c>
      <c r="CN153" s="164" t="s">
        <v>193</v>
      </c>
      <c r="CO153" s="164" t="s">
        <v>193</v>
      </c>
      <c r="CP153" s="164" t="s">
        <v>193</v>
      </c>
      <c r="CQ153" s="164" t="s">
        <v>193</v>
      </c>
      <c r="CR153" s="164" t="s">
        <v>193</v>
      </c>
      <c r="CS153" s="164" t="s">
        <v>193</v>
      </c>
      <c r="CT153" s="164" t="s">
        <v>193</v>
      </c>
      <c r="CU153" s="164" t="s">
        <v>193</v>
      </c>
      <c r="CV153" s="164" t="s">
        <v>193</v>
      </c>
      <c r="CW153" s="164" t="s">
        <v>193</v>
      </c>
      <c r="CX153" s="164" t="s">
        <v>193</v>
      </c>
      <c r="CY153" s="164" t="s">
        <v>193</v>
      </c>
      <c r="CZ153" s="164" t="s">
        <v>193</v>
      </c>
      <c r="DA153" s="164" t="s">
        <v>193</v>
      </c>
      <c r="DB153" s="164" t="s">
        <v>193</v>
      </c>
      <c r="DC153" s="164" t="s">
        <v>193</v>
      </c>
      <c r="DD153" s="164" t="s">
        <v>193</v>
      </c>
      <c r="DE153" s="164" t="s">
        <v>193</v>
      </c>
      <c r="DF153" s="164" t="s">
        <v>193</v>
      </c>
      <c r="DG153" s="164" t="s">
        <v>193</v>
      </c>
      <c r="DH153" s="164" t="s">
        <v>193</v>
      </c>
      <c r="DI153" s="164" t="s">
        <v>193</v>
      </c>
      <c r="DJ153" s="164" t="s">
        <v>193</v>
      </c>
      <c r="DK153" s="164" t="s">
        <v>193</v>
      </c>
      <c r="DL153" s="164" t="s">
        <v>193</v>
      </c>
      <c r="DM153" s="164" t="s">
        <v>193</v>
      </c>
      <c r="DN153" s="164" t="s">
        <v>193</v>
      </c>
      <c r="DO153" s="164" t="s">
        <v>193</v>
      </c>
      <c r="DP153" s="164" t="s">
        <v>193</v>
      </c>
      <c r="DQ153" s="164" t="s">
        <v>193</v>
      </c>
      <c r="DR153" s="164" t="s">
        <v>193</v>
      </c>
      <c r="DS153" s="164" t="s">
        <v>193</v>
      </c>
      <c r="DT153" s="164" t="s">
        <v>193</v>
      </c>
      <c r="DU153" s="164" t="s">
        <v>193</v>
      </c>
      <c r="DV153" s="164" t="s">
        <v>193</v>
      </c>
      <c r="DW153" s="164" t="s">
        <v>193</v>
      </c>
      <c r="DX153" s="164" t="s">
        <v>193</v>
      </c>
      <c r="DY153" s="164" t="s">
        <v>193</v>
      </c>
      <c r="DZ153" s="164" t="s">
        <v>193</v>
      </c>
      <c r="EA153" s="164" t="s">
        <v>193</v>
      </c>
      <c r="EB153" s="164" t="s">
        <v>193</v>
      </c>
      <c r="EC153" s="164" t="s">
        <v>193</v>
      </c>
      <c r="ED153" s="164" t="s">
        <v>193</v>
      </c>
      <c r="EE153" s="164" t="s">
        <v>193</v>
      </c>
      <c r="EF153" s="164" t="s">
        <v>193</v>
      </c>
      <c r="EG153" s="164" t="s">
        <v>193</v>
      </c>
      <c r="EH153" s="164" t="s">
        <v>193</v>
      </c>
      <c r="EI153" s="164" t="s">
        <v>193</v>
      </c>
      <c r="EJ153" s="164" t="s">
        <v>193</v>
      </c>
      <c r="EK153" s="164" t="s">
        <v>193</v>
      </c>
      <c r="EL153" s="164" t="s">
        <v>193</v>
      </c>
      <c r="EM153" s="164" t="s">
        <v>193</v>
      </c>
      <c r="EN153" s="164" t="s">
        <v>193</v>
      </c>
      <c r="EO153" s="164" t="s">
        <v>193</v>
      </c>
      <c r="EP153" s="164" t="s">
        <v>193</v>
      </c>
      <c r="EQ153" s="164" t="s">
        <v>193</v>
      </c>
      <c r="ER153" s="164" t="s">
        <v>193</v>
      </c>
      <c r="ES153" s="164" t="s">
        <v>193</v>
      </c>
      <c r="ET153" s="164" t="s">
        <v>193</v>
      </c>
      <c r="EU153" s="164" t="s">
        <v>193</v>
      </c>
      <c r="EV153" s="164" t="s">
        <v>193</v>
      </c>
      <c r="EW153" s="164" t="s">
        <v>193</v>
      </c>
      <c r="EX153" s="164" t="s">
        <v>193</v>
      </c>
      <c r="EY153" s="164" t="s">
        <v>193</v>
      </c>
      <c r="EZ153" s="164" t="s">
        <v>193</v>
      </c>
      <c r="FA153" s="164" t="s">
        <v>193</v>
      </c>
      <c r="FB153" s="164" t="s">
        <v>193</v>
      </c>
      <c r="FC153" s="164" t="s">
        <v>193</v>
      </c>
      <c r="FD153" s="164" t="s">
        <v>193</v>
      </c>
      <c r="FE153" s="164" t="s">
        <v>193</v>
      </c>
      <c r="FF153" s="164" t="s">
        <v>193</v>
      </c>
      <c r="FG153" s="164" t="s">
        <v>193</v>
      </c>
      <c r="FH153" s="164" t="s">
        <v>193</v>
      </c>
      <c r="FI153" s="164" t="s">
        <v>193</v>
      </c>
      <c r="FJ153" s="164" t="s">
        <v>193</v>
      </c>
      <c r="FK153" s="164" t="s">
        <v>193</v>
      </c>
      <c r="FL153" s="164" t="s">
        <v>193</v>
      </c>
      <c r="FM153" s="164" t="s">
        <v>193</v>
      </c>
      <c r="FN153" s="164" t="s">
        <v>193</v>
      </c>
      <c r="FO153" s="164" t="s">
        <v>193</v>
      </c>
      <c r="FP153" s="164" t="s">
        <v>193</v>
      </c>
      <c r="FQ153" s="164" t="s">
        <v>193</v>
      </c>
      <c r="FR153" s="164" t="s">
        <v>193</v>
      </c>
      <c r="FS153" s="164" t="s">
        <v>193</v>
      </c>
      <c r="FT153" s="164" t="s">
        <v>193</v>
      </c>
      <c r="FU153" s="164" t="s">
        <v>193</v>
      </c>
      <c r="FV153" s="164" t="s">
        <v>193</v>
      </c>
      <c r="FW153" s="164" t="s">
        <v>193</v>
      </c>
      <c r="FX153" s="164" t="s">
        <v>193</v>
      </c>
      <c r="FY153" s="164" t="s">
        <v>193</v>
      </c>
      <c r="FZ153" s="164" t="s">
        <v>193</v>
      </c>
      <c r="GA153" s="164" t="s">
        <v>193</v>
      </c>
      <c r="GB153" s="164" t="s">
        <v>193</v>
      </c>
      <c r="GC153" s="164" t="s">
        <v>193</v>
      </c>
      <c r="GD153" s="164" t="s">
        <v>193</v>
      </c>
      <c r="GE153" s="164" t="s">
        <v>193</v>
      </c>
      <c r="GF153" s="164" t="s">
        <v>193</v>
      </c>
      <c r="GG153" s="164" t="s">
        <v>193</v>
      </c>
      <c r="GH153" s="164" t="s">
        <v>193</v>
      </c>
      <c r="GI153" s="164" t="s">
        <v>193</v>
      </c>
      <c r="GJ153" s="164" t="s">
        <v>193</v>
      </c>
      <c r="GK153" s="164" t="s">
        <v>193</v>
      </c>
      <c r="GL153" s="164" t="s">
        <v>193</v>
      </c>
      <c r="GM153" s="164" t="s">
        <v>193</v>
      </c>
      <c r="GN153" s="164" t="s">
        <v>193</v>
      </c>
      <c r="GO153" s="164" t="s">
        <v>193</v>
      </c>
      <c r="GP153" s="164" t="s">
        <v>193</v>
      </c>
      <c r="GQ153" s="164" t="s">
        <v>193</v>
      </c>
      <c r="GR153" s="164" t="s">
        <v>193</v>
      </c>
      <c r="GS153" s="164" t="s">
        <v>193</v>
      </c>
      <c r="GT153" s="164" t="s">
        <v>193</v>
      </c>
      <c r="GU153" s="164" t="s">
        <v>193</v>
      </c>
      <c r="GV153" s="164" t="s">
        <v>193</v>
      </c>
      <c r="GW153" s="164" t="s">
        <v>193</v>
      </c>
      <c r="GX153" s="164" t="s">
        <v>193</v>
      </c>
      <c r="GY153" s="164" t="s">
        <v>193</v>
      </c>
      <c r="GZ153" s="164" t="s">
        <v>193</v>
      </c>
      <c r="HA153" s="164" t="s">
        <v>193</v>
      </c>
      <c r="HB153" s="164" t="s">
        <v>193</v>
      </c>
      <c r="HC153" s="164" t="s">
        <v>193</v>
      </c>
      <c r="HD153" s="164" t="s">
        <v>193</v>
      </c>
      <c r="HE153" s="164" t="s">
        <v>193</v>
      </c>
      <c r="HF153" s="164" t="s">
        <v>193</v>
      </c>
      <c r="HG153" s="164" t="s">
        <v>193</v>
      </c>
      <c r="HH153" s="164" t="s">
        <v>193</v>
      </c>
      <c r="HI153" s="164" t="s">
        <v>193</v>
      </c>
      <c r="HJ153" s="164" t="s">
        <v>193</v>
      </c>
      <c r="HK153" s="164" t="s">
        <v>193</v>
      </c>
      <c r="HL153" s="164" t="s">
        <v>193</v>
      </c>
      <c r="HM153" s="164" t="s">
        <v>193</v>
      </c>
      <c r="HN153" s="164" t="s">
        <v>193</v>
      </c>
      <c r="HO153" s="164" t="s">
        <v>193</v>
      </c>
      <c r="HP153" s="164" t="s">
        <v>193</v>
      </c>
      <c r="HQ153" s="164" t="s">
        <v>193</v>
      </c>
      <c r="HR153" s="164" t="s">
        <v>193</v>
      </c>
      <c r="HS153" s="164" t="s">
        <v>193</v>
      </c>
      <c r="HT153" s="164" t="s">
        <v>193</v>
      </c>
      <c r="HU153" s="164" t="s">
        <v>193</v>
      </c>
      <c r="HV153" s="164" t="s">
        <v>193</v>
      </c>
      <c r="HW153" s="164" t="s">
        <v>193</v>
      </c>
      <c r="HX153" s="164" t="s">
        <v>193</v>
      </c>
      <c r="HY153" s="164" t="s">
        <v>193</v>
      </c>
      <c r="HZ153" s="164" t="s">
        <v>193</v>
      </c>
      <c r="IA153" s="164" t="s">
        <v>193</v>
      </c>
      <c r="IB153" s="164" t="s">
        <v>193</v>
      </c>
      <c r="IC153" s="164" t="s">
        <v>109</v>
      </c>
      <c r="ID153" s="164" t="s">
        <v>193</v>
      </c>
      <c r="IE153" s="164" t="s">
        <v>512</v>
      </c>
      <c r="IF153" s="164" t="s">
        <v>193</v>
      </c>
      <c r="IG153" s="164" t="s">
        <v>3284</v>
      </c>
      <c r="IH153" s="164" t="s">
        <v>193</v>
      </c>
      <c r="II153" s="164" t="s">
        <v>513</v>
      </c>
      <c r="IJ153" s="164" t="s">
        <v>3285</v>
      </c>
      <c r="IK153" s="164" t="s">
        <v>3285</v>
      </c>
      <c r="IL153" s="164" t="s">
        <v>807</v>
      </c>
      <c r="IM153" s="164" t="s">
        <v>193</v>
      </c>
      <c r="IN153" s="164" t="s">
        <v>3287</v>
      </c>
      <c r="IO153" s="164" t="s">
        <v>809</v>
      </c>
      <c r="IP153" s="164" t="s">
        <v>810</v>
      </c>
      <c r="IQ153" s="164" t="s">
        <v>811</v>
      </c>
      <c r="IR153" s="164" t="s">
        <v>193</v>
      </c>
      <c r="IS153" s="164" t="s">
        <v>193</v>
      </c>
      <c r="IT153" s="164" t="s">
        <v>193</v>
      </c>
      <c r="IU153" s="164" t="s">
        <v>193</v>
      </c>
      <c r="IV153" s="164" t="s">
        <v>193</v>
      </c>
      <c r="IW153" s="164">
        <v>13</v>
      </c>
      <c r="IX153" s="164">
        <v>13</v>
      </c>
      <c r="IY153" s="164" t="s">
        <v>193</v>
      </c>
      <c r="IZ153" s="164" t="s">
        <v>156</v>
      </c>
      <c r="JA153" s="164">
        <v>13</v>
      </c>
      <c r="JB153" s="164" t="s">
        <v>109</v>
      </c>
      <c r="JC153" s="164" t="s">
        <v>193</v>
      </c>
      <c r="JD153" s="164" t="s">
        <v>132</v>
      </c>
      <c r="JE153" s="164" t="s">
        <v>193</v>
      </c>
      <c r="JF153" s="164" t="s">
        <v>193</v>
      </c>
      <c r="JG153" s="164" t="s">
        <v>193</v>
      </c>
      <c r="JH153" s="164" t="s">
        <v>193</v>
      </c>
      <c r="JI153" s="164" t="s">
        <v>193</v>
      </c>
      <c r="JJ153" s="164" t="s">
        <v>193</v>
      </c>
      <c r="JK153" s="164" t="s">
        <v>193</v>
      </c>
      <c r="JL153" s="164" t="s">
        <v>193</v>
      </c>
      <c r="JM153" s="164" t="s">
        <v>193</v>
      </c>
      <c r="JN153" s="164" t="s">
        <v>193</v>
      </c>
      <c r="JO153" s="164" t="s">
        <v>193</v>
      </c>
      <c r="JP153" s="164" t="s">
        <v>193</v>
      </c>
      <c r="JQ153" s="164" t="s">
        <v>193</v>
      </c>
      <c r="JR153" s="166"/>
      <c r="JS153" s="166"/>
      <c r="JT153" s="166"/>
      <c r="JU153" s="166"/>
      <c r="JV153" s="166"/>
      <c r="JW153" s="164" t="s">
        <v>193</v>
      </c>
      <c r="JX153" s="164" t="s">
        <v>193</v>
      </c>
      <c r="JY153" s="164">
        <v>188570653</v>
      </c>
      <c r="JZ153" s="164" t="s">
        <v>4205</v>
      </c>
      <c r="KA153" s="164" t="s">
        <v>4206</v>
      </c>
      <c r="KB153" s="164" t="s">
        <v>193</v>
      </c>
      <c r="KC153" s="164" t="s">
        <v>705</v>
      </c>
      <c r="KD153" s="164" t="s">
        <v>706</v>
      </c>
      <c r="KE153" s="164" t="s">
        <v>621</v>
      </c>
      <c r="KF153" s="164" t="s">
        <v>193</v>
      </c>
      <c r="KG153" s="164">
        <v>153</v>
      </c>
    </row>
    <row r="154" spans="1:293" x14ac:dyDescent="0.25">
      <c r="A154" s="164" t="s">
        <v>4207</v>
      </c>
      <c r="B154" s="164" t="s">
        <v>4208</v>
      </c>
      <c r="C154" s="164" t="s">
        <v>3548</v>
      </c>
      <c r="D154" s="164" t="s">
        <v>193</v>
      </c>
      <c r="E154" s="166"/>
      <c r="F154" s="164" t="s">
        <v>193</v>
      </c>
      <c r="G154" s="164">
        <v>0</v>
      </c>
      <c r="H154" s="164" t="s">
        <v>3548</v>
      </c>
      <c r="I154" s="164" t="s">
        <v>627</v>
      </c>
      <c r="J154" s="164" t="s">
        <v>193</v>
      </c>
      <c r="K154" s="164" t="s">
        <v>628</v>
      </c>
      <c r="L154" s="164" t="s">
        <v>627</v>
      </c>
      <c r="M154" s="164" t="s">
        <v>627</v>
      </c>
      <c r="N154" s="164" t="s">
        <v>635</v>
      </c>
      <c r="O154" s="164" t="s">
        <v>193</v>
      </c>
      <c r="P154" s="164" t="s">
        <v>665</v>
      </c>
      <c r="Q154" s="164" t="s">
        <v>635</v>
      </c>
      <c r="R154" s="164" t="s">
        <v>635</v>
      </c>
      <c r="S154" s="164" t="s">
        <v>506</v>
      </c>
      <c r="T154" s="164" t="s">
        <v>220</v>
      </c>
      <c r="U154" s="164" t="s">
        <v>210</v>
      </c>
      <c r="V154" s="164" t="s">
        <v>220</v>
      </c>
      <c r="W154" s="164" t="s">
        <v>235</v>
      </c>
      <c r="X154" s="164" t="s">
        <v>234</v>
      </c>
      <c r="Y154" s="164" t="s">
        <v>235</v>
      </c>
      <c r="Z154" s="164" t="s">
        <v>3549</v>
      </c>
      <c r="AA154" s="164" t="s">
        <v>193</v>
      </c>
      <c r="AB154" s="164" t="s">
        <v>631</v>
      </c>
      <c r="AC154" s="164" t="s">
        <v>3549</v>
      </c>
      <c r="AD154" s="164" t="s">
        <v>3549</v>
      </c>
      <c r="AE154" s="164" t="s">
        <v>630</v>
      </c>
      <c r="AF154" s="164" t="s">
        <v>193</v>
      </c>
      <c r="AG154" s="164" t="s">
        <v>631</v>
      </c>
      <c r="AH154" s="164" t="s">
        <v>630</v>
      </c>
      <c r="AI154" s="164" t="s">
        <v>630</v>
      </c>
      <c r="AJ154" s="164" t="s">
        <v>494</v>
      </c>
      <c r="AK154" s="164" t="s">
        <v>511</v>
      </c>
      <c r="AL154" s="164" t="s">
        <v>109</v>
      </c>
      <c r="AM154" s="164" t="s">
        <v>193</v>
      </c>
      <c r="AN154" s="164" t="s">
        <v>109</v>
      </c>
      <c r="AO154" s="164" t="s">
        <v>193</v>
      </c>
      <c r="AP154" s="164" t="s">
        <v>496</v>
      </c>
      <c r="AQ154" s="166"/>
      <c r="AR154" s="166"/>
      <c r="AS154" s="164" t="s">
        <v>193</v>
      </c>
      <c r="AT154" s="164" t="s">
        <v>193</v>
      </c>
      <c r="AU154" s="164" t="s">
        <v>193</v>
      </c>
      <c r="AV154" s="164" t="s">
        <v>193</v>
      </c>
      <c r="AW154" s="164" t="s">
        <v>193</v>
      </c>
      <c r="AX154" s="164" t="s">
        <v>193</v>
      </c>
      <c r="AY154" s="164" t="s">
        <v>193</v>
      </c>
      <c r="AZ154" s="164" t="s">
        <v>193</v>
      </c>
      <c r="BA154" s="164" t="s">
        <v>193</v>
      </c>
      <c r="BB154" s="164" t="s">
        <v>193</v>
      </c>
      <c r="BC154" s="164" t="s">
        <v>193</v>
      </c>
      <c r="BD154" s="164" t="s">
        <v>193</v>
      </c>
      <c r="BE154" s="164" t="s">
        <v>193</v>
      </c>
      <c r="BF154" s="164" t="s">
        <v>193</v>
      </c>
      <c r="BG154" s="164" t="s">
        <v>193</v>
      </c>
      <c r="BH154" s="164" t="s">
        <v>193</v>
      </c>
      <c r="BI154" s="164" t="s">
        <v>193</v>
      </c>
      <c r="BJ154" s="164" t="s">
        <v>193</v>
      </c>
      <c r="BK154" s="164" t="s">
        <v>193</v>
      </c>
      <c r="BL154" s="164" t="s">
        <v>193</v>
      </c>
      <c r="BM154" s="164" t="s">
        <v>193</v>
      </c>
      <c r="BN154" s="164" t="s">
        <v>193</v>
      </c>
      <c r="BO154" s="164" t="s">
        <v>193</v>
      </c>
      <c r="BP154" s="164" t="s">
        <v>193</v>
      </c>
      <c r="BQ154" s="164" t="s">
        <v>193</v>
      </c>
      <c r="BR154" s="164" t="s">
        <v>193</v>
      </c>
      <c r="BS154" s="164" t="s">
        <v>193</v>
      </c>
      <c r="BT154" s="164" t="s">
        <v>193</v>
      </c>
      <c r="BU154" s="164" t="s">
        <v>193</v>
      </c>
      <c r="BV154" s="164" t="s">
        <v>193</v>
      </c>
      <c r="BW154" s="164" t="s">
        <v>193</v>
      </c>
      <c r="BX154" s="164" t="s">
        <v>193</v>
      </c>
      <c r="BY154" s="164" t="s">
        <v>193</v>
      </c>
      <c r="BZ154" s="164" t="s">
        <v>193</v>
      </c>
      <c r="CA154" s="164" t="s">
        <v>193</v>
      </c>
      <c r="CB154" s="164" t="s">
        <v>193</v>
      </c>
      <c r="CC154" s="164" t="s">
        <v>193</v>
      </c>
      <c r="CD154" s="164" t="s">
        <v>193</v>
      </c>
      <c r="CE154" s="164" t="s">
        <v>193</v>
      </c>
      <c r="CF154" s="164" t="s">
        <v>193</v>
      </c>
      <c r="CG154" s="164" t="s">
        <v>193</v>
      </c>
      <c r="CH154" s="164" t="s">
        <v>193</v>
      </c>
      <c r="CI154" s="164" t="s">
        <v>193</v>
      </c>
      <c r="CJ154" s="164" t="s">
        <v>193</v>
      </c>
      <c r="CK154" s="164" t="s">
        <v>193</v>
      </c>
      <c r="CL154" s="164" t="s">
        <v>193</v>
      </c>
      <c r="CM154" s="164" t="s">
        <v>193</v>
      </c>
      <c r="CN154" s="164" t="s">
        <v>193</v>
      </c>
      <c r="CO154" s="164" t="s">
        <v>193</v>
      </c>
      <c r="CP154" s="164" t="s">
        <v>193</v>
      </c>
      <c r="CQ154" s="164" t="s">
        <v>193</v>
      </c>
      <c r="CR154" s="164" t="s">
        <v>193</v>
      </c>
      <c r="CS154" s="164" t="s">
        <v>193</v>
      </c>
      <c r="CT154" s="164" t="s">
        <v>193</v>
      </c>
      <c r="CU154" s="164" t="s">
        <v>193</v>
      </c>
      <c r="CV154" s="164" t="s">
        <v>193</v>
      </c>
      <c r="CW154" s="164" t="s">
        <v>193</v>
      </c>
      <c r="CX154" s="164" t="s">
        <v>193</v>
      </c>
      <c r="CY154" s="164" t="s">
        <v>193</v>
      </c>
      <c r="CZ154" s="164" t="s">
        <v>193</v>
      </c>
      <c r="DA154" s="164" t="s">
        <v>193</v>
      </c>
      <c r="DB154" s="164" t="s">
        <v>193</v>
      </c>
      <c r="DC154" s="164" t="s">
        <v>193</v>
      </c>
      <c r="DD154" s="164" t="s">
        <v>193</v>
      </c>
      <c r="DE154" s="164" t="s">
        <v>193</v>
      </c>
      <c r="DF154" s="164" t="s">
        <v>193</v>
      </c>
      <c r="DG154" s="164" t="s">
        <v>193</v>
      </c>
      <c r="DH154" s="164" t="s">
        <v>193</v>
      </c>
      <c r="DI154" s="164" t="s">
        <v>193</v>
      </c>
      <c r="DJ154" s="164" t="s">
        <v>193</v>
      </c>
      <c r="DK154" s="164" t="s">
        <v>193</v>
      </c>
      <c r="DL154" s="164" t="s">
        <v>193</v>
      </c>
      <c r="DM154" s="164" t="s">
        <v>193</v>
      </c>
      <c r="DN154" s="164" t="s">
        <v>193</v>
      </c>
      <c r="DO154" s="164" t="s">
        <v>193</v>
      </c>
      <c r="DP154" s="164" t="s">
        <v>193</v>
      </c>
      <c r="DQ154" s="164" t="s">
        <v>193</v>
      </c>
      <c r="DR154" s="164" t="s">
        <v>193</v>
      </c>
      <c r="DS154" s="164" t="s">
        <v>193</v>
      </c>
      <c r="DT154" s="164" t="s">
        <v>193</v>
      </c>
      <c r="DU154" s="164" t="s">
        <v>193</v>
      </c>
      <c r="DV154" s="164" t="s">
        <v>193</v>
      </c>
      <c r="DW154" s="164" t="s">
        <v>193</v>
      </c>
      <c r="DX154" s="164" t="s">
        <v>193</v>
      </c>
      <c r="DY154" s="164" t="s">
        <v>193</v>
      </c>
      <c r="DZ154" s="164" t="s">
        <v>193</v>
      </c>
      <c r="EA154" s="164" t="s">
        <v>193</v>
      </c>
      <c r="EB154" s="164" t="s">
        <v>193</v>
      </c>
      <c r="EC154" s="164" t="s">
        <v>193</v>
      </c>
      <c r="ED154" s="164" t="s">
        <v>193</v>
      </c>
      <c r="EE154" s="164" t="s">
        <v>193</v>
      </c>
      <c r="EF154" s="164" t="s">
        <v>193</v>
      </c>
      <c r="EG154" s="164" t="s">
        <v>193</v>
      </c>
      <c r="EH154" s="164" t="s">
        <v>193</v>
      </c>
      <c r="EI154" s="164" t="s">
        <v>193</v>
      </c>
      <c r="EJ154" s="164" t="s">
        <v>193</v>
      </c>
      <c r="EK154" s="164" t="s">
        <v>193</v>
      </c>
      <c r="EL154" s="164" t="s">
        <v>193</v>
      </c>
      <c r="EM154" s="164" t="s">
        <v>193</v>
      </c>
      <c r="EN154" s="164" t="s">
        <v>193</v>
      </c>
      <c r="EO154" s="164" t="s">
        <v>193</v>
      </c>
      <c r="EP154" s="164" t="s">
        <v>193</v>
      </c>
      <c r="EQ154" s="164" t="s">
        <v>193</v>
      </c>
      <c r="ER154" s="164" t="s">
        <v>193</v>
      </c>
      <c r="ES154" s="164" t="s">
        <v>193</v>
      </c>
      <c r="ET154" s="164" t="s">
        <v>193</v>
      </c>
      <c r="EU154" s="164" t="s">
        <v>193</v>
      </c>
      <c r="EV154" s="164" t="s">
        <v>193</v>
      </c>
      <c r="EW154" s="164" t="s">
        <v>193</v>
      </c>
      <c r="EX154" s="164" t="s">
        <v>193</v>
      </c>
      <c r="EY154" s="164" t="s">
        <v>193</v>
      </c>
      <c r="EZ154" s="164" t="s">
        <v>193</v>
      </c>
      <c r="FA154" s="164" t="s">
        <v>193</v>
      </c>
      <c r="FB154" s="164" t="s">
        <v>193</v>
      </c>
      <c r="FC154" s="164" t="s">
        <v>193</v>
      </c>
      <c r="FD154" s="164" t="s">
        <v>193</v>
      </c>
      <c r="FE154" s="164" t="s">
        <v>193</v>
      </c>
      <c r="FF154" s="164" t="s">
        <v>193</v>
      </c>
      <c r="FG154" s="164" t="s">
        <v>193</v>
      </c>
      <c r="FH154" s="164" t="s">
        <v>193</v>
      </c>
      <c r="FI154" s="164" t="s">
        <v>193</v>
      </c>
      <c r="FJ154" s="164" t="s">
        <v>193</v>
      </c>
      <c r="FK154" s="164" t="s">
        <v>193</v>
      </c>
      <c r="FL154" s="164" t="s">
        <v>193</v>
      </c>
      <c r="FM154" s="164" t="s">
        <v>193</v>
      </c>
      <c r="FN154" s="164" t="s">
        <v>193</v>
      </c>
      <c r="FO154" s="164" t="s">
        <v>193</v>
      </c>
      <c r="FP154" s="164" t="s">
        <v>193</v>
      </c>
      <c r="FQ154" s="164" t="s">
        <v>193</v>
      </c>
      <c r="FR154" s="164" t="s">
        <v>193</v>
      </c>
      <c r="FS154" s="164" t="s">
        <v>193</v>
      </c>
      <c r="FT154" s="164" t="s">
        <v>193</v>
      </c>
      <c r="FU154" s="164" t="s">
        <v>193</v>
      </c>
      <c r="FV154" s="164" t="s">
        <v>193</v>
      </c>
      <c r="FW154" s="164" t="s">
        <v>193</v>
      </c>
      <c r="FX154" s="164" t="s">
        <v>193</v>
      </c>
      <c r="FY154" s="164" t="s">
        <v>193</v>
      </c>
      <c r="FZ154" s="164" t="s">
        <v>193</v>
      </c>
      <c r="GA154" s="164" t="s">
        <v>193</v>
      </c>
      <c r="GB154" s="164" t="s">
        <v>193</v>
      </c>
      <c r="GC154" s="164" t="s">
        <v>193</v>
      </c>
      <c r="GD154" s="164" t="s">
        <v>193</v>
      </c>
      <c r="GE154" s="164" t="s">
        <v>193</v>
      </c>
      <c r="GF154" s="164" t="s">
        <v>193</v>
      </c>
      <c r="GG154" s="164" t="s">
        <v>193</v>
      </c>
      <c r="GH154" s="164" t="s">
        <v>193</v>
      </c>
      <c r="GI154" s="164" t="s">
        <v>193</v>
      </c>
      <c r="GJ154" s="164" t="s">
        <v>193</v>
      </c>
      <c r="GK154" s="164" t="s">
        <v>193</v>
      </c>
      <c r="GL154" s="164" t="s">
        <v>193</v>
      </c>
      <c r="GM154" s="164" t="s">
        <v>193</v>
      </c>
      <c r="GN154" s="164" t="s">
        <v>193</v>
      </c>
      <c r="GO154" s="164" t="s">
        <v>193</v>
      </c>
      <c r="GP154" s="164" t="s">
        <v>193</v>
      </c>
      <c r="GQ154" s="164" t="s">
        <v>193</v>
      </c>
      <c r="GR154" s="164" t="s">
        <v>193</v>
      </c>
      <c r="GS154" s="164" t="s">
        <v>193</v>
      </c>
      <c r="GT154" s="164" t="s">
        <v>193</v>
      </c>
      <c r="GU154" s="164" t="s">
        <v>193</v>
      </c>
      <c r="GV154" s="164" t="s">
        <v>193</v>
      </c>
      <c r="GW154" s="164" t="s">
        <v>193</v>
      </c>
      <c r="GX154" s="164" t="s">
        <v>193</v>
      </c>
      <c r="GY154" s="164" t="s">
        <v>193</v>
      </c>
      <c r="GZ154" s="164" t="s">
        <v>193</v>
      </c>
      <c r="HA154" s="164" t="s">
        <v>193</v>
      </c>
      <c r="HB154" s="164" t="s">
        <v>193</v>
      </c>
      <c r="HC154" s="164" t="s">
        <v>193</v>
      </c>
      <c r="HD154" s="164" t="s">
        <v>193</v>
      </c>
      <c r="HE154" s="164" t="s">
        <v>193</v>
      </c>
      <c r="HF154" s="164" t="s">
        <v>193</v>
      </c>
      <c r="HG154" s="164" t="s">
        <v>193</v>
      </c>
      <c r="HH154" s="164" t="s">
        <v>193</v>
      </c>
      <c r="HI154" s="164" t="s">
        <v>193</v>
      </c>
      <c r="HJ154" s="164" t="s">
        <v>193</v>
      </c>
      <c r="HK154" s="164" t="s">
        <v>193</v>
      </c>
      <c r="HL154" s="164" t="s">
        <v>193</v>
      </c>
      <c r="HM154" s="164" t="s">
        <v>193</v>
      </c>
      <c r="HN154" s="164" t="s">
        <v>193</v>
      </c>
      <c r="HO154" s="164" t="s">
        <v>193</v>
      </c>
      <c r="HP154" s="164" t="s">
        <v>193</v>
      </c>
      <c r="HQ154" s="164" t="s">
        <v>193</v>
      </c>
      <c r="HR154" s="164" t="s">
        <v>193</v>
      </c>
      <c r="HS154" s="164" t="s">
        <v>193</v>
      </c>
      <c r="HT154" s="164" t="s">
        <v>193</v>
      </c>
      <c r="HU154" s="164" t="s">
        <v>193</v>
      </c>
      <c r="HV154" s="164" t="s">
        <v>193</v>
      </c>
      <c r="HW154" s="164" t="s">
        <v>193</v>
      </c>
      <c r="HX154" s="164" t="s">
        <v>193</v>
      </c>
      <c r="HY154" s="164" t="s">
        <v>193</v>
      </c>
      <c r="HZ154" s="164" t="s">
        <v>193</v>
      </c>
      <c r="IA154" s="164" t="s">
        <v>193</v>
      </c>
      <c r="IB154" s="164" t="s">
        <v>193</v>
      </c>
      <c r="IC154" s="164" t="s">
        <v>109</v>
      </c>
      <c r="ID154" s="164" t="s">
        <v>193</v>
      </c>
      <c r="IE154" s="164" t="s">
        <v>512</v>
      </c>
      <c r="IF154" s="164" t="s">
        <v>193</v>
      </c>
      <c r="IG154" s="164" t="s">
        <v>3284</v>
      </c>
      <c r="IH154" s="164" t="s">
        <v>193</v>
      </c>
      <c r="II154" s="164" t="s">
        <v>513</v>
      </c>
      <c r="IJ154" s="164" t="s">
        <v>3285</v>
      </c>
      <c r="IK154" s="164" t="s">
        <v>3285</v>
      </c>
      <c r="IL154" s="164" t="s">
        <v>807</v>
      </c>
      <c r="IM154" s="164" t="s">
        <v>193</v>
      </c>
      <c r="IN154" s="164" t="s">
        <v>3287</v>
      </c>
      <c r="IO154" s="164" t="s">
        <v>804</v>
      </c>
      <c r="IP154" s="164" t="s">
        <v>805</v>
      </c>
      <c r="IQ154" s="164" t="s">
        <v>806</v>
      </c>
      <c r="IR154" s="164" t="s">
        <v>193</v>
      </c>
      <c r="IS154" s="164" t="s">
        <v>193</v>
      </c>
      <c r="IT154" s="164" t="s">
        <v>193</v>
      </c>
      <c r="IU154" s="164" t="s">
        <v>193</v>
      </c>
      <c r="IV154" s="164" t="s">
        <v>193</v>
      </c>
      <c r="IW154" s="164">
        <v>65</v>
      </c>
      <c r="IX154" s="164">
        <v>13</v>
      </c>
      <c r="IY154" s="164" t="s">
        <v>193</v>
      </c>
      <c r="IZ154" s="164" t="s">
        <v>156</v>
      </c>
      <c r="JA154" s="164">
        <v>13</v>
      </c>
      <c r="JB154" s="164" t="s">
        <v>109</v>
      </c>
      <c r="JC154" s="164" t="s">
        <v>193</v>
      </c>
      <c r="JD154" s="164" t="s">
        <v>109</v>
      </c>
      <c r="JE154" s="164" t="s">
        <v>638</v>
      </c>
      <c r="JF154" s="164">
        <v>1</v>
      </c>
      <c r="JG154" s="164">
        <v>1</v>
      </c>
      <c r="JH154" s="164">
        <v>0</v>
      </c>
      <c r="JI154" s="164">
        <v>0</v>
      </c>
      <c r="JJ154" s="164">
        <v>0</v>
      </c>
      <c r="JK154" s="164">
        <v>0</v>
      </c>
      <c r="JL154" s="164">
        <v>0</v>
      </c>
      <c r="JM154" s="164">
        <v>0</v>
      </c>
      <c r="JN154" s="164">
        <v>0</v>
      </c>
      <c r="JO154" s="164">
        <v>0</v>
      </c>
      <c r="JP154" s="164">
        <v>0</v>
      </c>
      <c r="JQ154" s="164" t="s">
        <v>193</v>
      </c>
      <c r="JR154" s="166"/>
      <c r="JS154" s="166"/>
      <c r="JT154" s="166"/>
      <c r="JU154" s="166"/>
      <c r="JV154" s="166"/>
      <c r="JW154" s="164" t="s">
        <v>193</v>
      </c>
      <c r="JX154" s="164" t="s">
        <v>193</v>
      </c>
      <c r="JY154" s="164">
        <v>188570656</v>
      </c>
      <c r="JZ154" s="164" t="s">
        <v>4209</v>
      </c>
      <c r="KA154" s="164" t="s">
        <v>4210</v>
      </c>
      <c r="KB154" s="164" t="s">
        <v>193</v>
      </c>
      <c r="KC154" s="164" t="s">
        <v>705</v>
      </c>
      <c r="KD154" s="164" t="s">
        <v>706</v>
      </c>
      <c r="KE154" s="164" t="s">
        <v>621</v>
      </c>
      <c r="KF154" s="164" t="s">
        <v>193</v>
      </c>
      <c r="KG154" s="164">
        <v>154</v>
      </c>
    </row>
    <row r="155" spans="1:293" x14ac:dyDescent="0.25">
      <c r="A155" s="164" t="s">
        <v>4211</v>
      </c>
      <c r="B155" s="164" t="s">
        <v>4212</v>
      </c>
      <c r="C155" s="164" t="s">
        <v>3548</v>
      </c>
      <c r="D155" s="164" t="s">
        <v>193</v>
      </c>
      <c r="E155" s="166"/>
      <c r="F155" s="164" t="s">
        <v>193</v>
      </c>
      <c r="G155" s="164">
        <v>0</v>
      </c>
      <c r="H155" s="164" t="s">
        <v>3548</v>
      </c>
      <c r="I155" s="164" t="s">
        <v>627</v>
      </c>
      <c r="J155" s="164" t="s">
        <v>193</v>
      </c>
      <c r="K155" s="164" t="s">
        <v>628</v>
      </c>
      <c r="L155" s="164" t="s">
        <v>627</v>
      </c>
      <c r="M155" s="164" t="s">
        <v>627</v>
      </c>
      <c r="N155" s="164" t="s">
        <v>635</v>
      </c>
      <c r="O155" s="164" t="s">
        <v>193</v>
      </c>
      <c r="P155" s="164" t="s">
        <v>665</v>
      </c>
      <c r="Q155" s="164" t="s">
        <v>635</v>
      </c>
      <c r="R155" s="164" t="s">
        <v>635</v>
      </c>
      <c r="S155" s="164" t="s">
        <v>506</v>
      </c>
      <c r="T155" s="164" t="s">
        <v>220</v>
      </c>
      <c r="U155" s="164" t="s">
        <v>210</v>
      </c>
      <c r="V155" s="164" t="s">
        <v>220</v>
      </c>
      <c r="W155" s="164" t="s">
        <v>235</v>
      </c>
      <c r="X155" s="164" t="s">
        <v>234</v>
      </c>
      <c r="Y155" s="164" t="s">
        <v>235</v>
      </c>
      <c r="Z155" s="164" t="s">
        <v>3549</v>
      </c>
      <c r="AA155" s="164" t="s">
        <v>193</v>
      </c>
      <c r="AB155" s="164" t="s">
        <v>631</v>
      </c>
      <c r="AC155" s="164" t="s">
        <v>3549</v>
      </c>
      <c r="AD155" s="164" t="s">
        <v>3549</v>
      </c>
      <c r="AE155" s="164" t="s">
        <v>630</v>
      </c>
      <c r="AF155" s="164" t="s">
        <v>193</v>
      </c>
      <c r="AG155" s="164" t="s">
        <v>631</v>
      </c>
      <c r="AH155" s="164" t="s">
        <v>630</v>
      </c>
      <c r="AI155" s="164" t="s">
        <v>630</v>
      </c>
      <c r="AJ155" s="164" t="s">
        <v>494</v>
      </c>
      <c r="AK155" s="164" t="s">
        <v>511</v>
      </c>
      <c r="AL155" s="164" t="s">
        <v>109</v>
      </c>
      <c r="AM155" s="164" t="s">
        <v>193</v>
      </c>
      <c r="AN155" s="164" t="s">
        <v>109</v>
      </c>
      <c r="AO155" s="164" t="s">
        <v>193</v>
      </c>
      <c r="AP155" s="164" t="s">
        <v>496</v>
      </c>
      <c r="AQ155" s="166"/>
      <c r="AR155" s="166"/>
      <c r="AS155" s="164" t="s">
        <v>193</v>
      </c>
      <c r="AT155" s="164" t="s">
        <v>193</v>
      </c>
      <c r="AU155" s="164" t="s">
        <v>193</v>
      </c>
      <c r="AV155" s="164" t="s">
        <v>193</v>
      </c>
      <c r="AW155" s="164" t="s">
        <v>193</v>
      </c>
      <c r="AX155" s="164" t="s">
        <v>193</v>
      </c>
      <c r="AY155" s="164" t="s">
        <v>193</v>
      </c>
      <c r="AZ155" s="164" t="s">
        <v>193</v>
      </c>
      <c r="BA155" s="164" t="s">
        <v>193</v>
      </c>
      <c r="BB155" s="164" t="s">
        <v>193</v>
      </c>
      <c r="BC155" s="164" t="s">
        <v>193</v>
      </c>
      <c r="BD155" s="164" t="s">
        <v>193</v>
      </c>
      <c r="BE155" s="164" t="s">
        <v>193</v>
      </c>
      <c r="BF155" s="164" t="s">
        <v>193</v>
      </c>
      <c r="BG155" s="164" t="s">
        <v>193</v>
      </c>
      <c r="BH155" s="164" t="s">
        <v>193</v>
      </c>
      <c r="BI155" s="164" t="s">
        <v>193</v>
      </c>
      <c r="BJ155" s="164" t="s">
        <v>193</v>
      </c>
      <c r="BK155" s="164" t="s">
        <v>193</v>
      </c>
      <c r="BL155" s="164" t="s">
        <v>193</v>
      </c>
      <c r="BM155" s="164" t="s">
        <v>193</v>
      </c>
      <c r="BN155" s="164" t="s">
        <v>193</v>
      </c>
      <c r="BO155" s="164" t="s">
        <v>193</v>
      </c>
      <c r="BP155" s="164" t="s">
        <v>193</v>
      </c>
      <c r="BQ155" s="164" t="s">
        <v>193</v>
      </c>
      <c r="BR155" s="164" t="s">
        <v>193</v>
      </c>
      <c r="BS155" s="164" t="s">
        <v>193</v>
      </c>
      <c r="BT155" s="164" t="s">
        <v>193</v>
      </c>
      <c r="BU155" s="164" t="s">
        <v>193</v>
      </c>
      <c r="BV155" s="164" t="s">
        <v>193</v>
      </c>
      <c r="BW155" s="164" t="s">
        <v>193</v>
      </c>
      <c r="BX155" s="164" t="s">
        <v>193</v>
      </c>
      <c r="BY155" s="164" t="s">
        <v>193</v>
      </c>
      <c r="BZ155" s="164" t="s">
        <v>193</v>
      </c>
      <c r="CA155" s="164" t="s">
        <v>193</v>
      </c>
      <c r="CB155" s="164" t="s">
        <v>193</v>
      </c>
      <c r="CC155" s="164" t="s">
        <v>193</v>
      </c>
      <c r="CD155" s="164" t="s">
        <v>193</v>
      </c>
      <c r="CE155" s="164" t="s">
        <v>193</v>
      </c>
      <c r="CF155" s="164" t="s">
        <v>193</v>
      </c>
      <c r="CG155" s="164" t="s">
        <v>193</v>
      </c>
      <c r="CH155" s="164" t="s">
        <v>193</v>
      </c>
      <c r="CI155" s="164" t="s">
        <v>193</v>
      </c>
      <c r="CJ155" s="164" t="s">
        <v>193</v>
      </c>
      <c r="CK155" s="164" t="s">
        <v>193</v>
      </c>
      <c r="CL155" s="164" t="s">
        <v>193</v>
      </c>
      <c r="CM155" s="164" t="s">
        <v>193</v>
      </c>
      <c r="CN155" s="164" t="s">
        <v>193</v>
      </c>
      <c r="CO155" s="164" t="s">
        <v>193</v>
      </c>
      <c r="CP155" s="164" t="s">
        <v>193</v>
      </c>
      <c r="CQ155" s="164" t="s">
        <v>193</v>
      </c>
      <c r="CR155" s="164" t="s">
        <v>193</v>
      </c>
      <c r="CS155" s="164" t="s">
        <v>193</v>
      </c>
      <c r="CT155" s="164" t="s">
        <v>193</v>
      </c>
      <c r="CU155" s="164" t="s">
        <v>193</v>
      </c>
      <c r="CV155" s="164" t="s">
        <v>193</v>
      </c>
      <c r="CW155" s="164" t="s">
        <v>193</v>
      </c>
      <c r="CX155" s="164" t="s">
        <v>193</v>
      </c>
      <c r="CY155" s="164" t="s">
        <v>193</v>
      </c>
      <c r="CZ155" s="164" t="s">
        <v>193</v>
      </c>
      <c r="DA155" s="164" t="s">
        <v>193</v>
      </c>
      <c r="DB155" s="164" t="s">
        <v>193</v>
      </c>
      <c r="DC155" s="164" t="s">
        <v>193</v>
      </c>
      <c r="DD155" s="164" t="s">
        <v>193</v>
      </c>
      <c r="DE155" s="164" t="s">
        <v>193</v>
      </c>
      <c r="DF155" s="164" t="s">
        <v>193</v>
      </c>
      <c r="DG155" s="164" t="s">
        <v>193</v>
      </c>
      <c r="DH155" s="164" t="s">
        <v>193</v>
      </c>
      <c r="DI155" s="164" t="s">
        <v>193</v>
      </c>
      <c r="DJ155" s="164" t="s">
        <v>193</v>
      </c>
      <c r="DK155" s="164" t="s">
        <v>193</v>
      </c>
      <c r="DL155" s="164" t="s">
        <v>193</v>
      </c>
      <c r="DM155" s="164" t="s">
        <v>193</v>
      </c>
      <c r="DN155" s="164" t="s">
        <v>193</v>
      </c>
      <c r="DO155" s="164" t="s">
        <v>193</v>
      </c>
      <c r="DP155" s="164" t="s">
        <v>193</v>
      </c>
      <c r="DQ155" s="164" t="s">
        <v>193</v>
      </c>
      <c r="DR155" s="164" t="s">
        <v>193</v>
      </c>
      <c r="DS155" s="164" t="s">
        <v>193</v>
      </c>
      <c r="DT155" s="164" t="s">
        <v>193</v>
      </c>
      <c r="DU155" s="164" t="s">
        <v>193</v>
      </c>
      <c r="DV155" s="164" t="s">
        <v>193</v>
      </c>
      <c r="DW155" s="164" t="s">
        <v>193</v>
      </c>
      <c r="DX155" s="164" t="s">
        <v>193</v>
      </c>
      <c r="DY155" s="164" t="s">
        <v>193</v>
      </c>
      <c r="DZ155" s="164" t="s">
        <v>193</v>
      </c>
      <c r="EA155" s="164" t="s">
        <v>193</v>
      </c>
      <c r="EB155" s="164" t="s">
        <v>193</v>
      </c>
      <c r="EC155" s="164" t="s">
        <v>193</v>
      </c>
      <c r="ED155" s="164" t="s">
        <v>193</v>
      </c>
      <c r="EE155" s="164" t="s">
        <v>193</v>
      </c>
      <c r="EF155" s="164" t="s">
        <v>193</v>
      </c>
      <c r="EG155" s="164" t="s">
        <v>193</v>
      </c>
      <c r="EH155" s="164" t="s">
        <v>193</v>
      </c>
      <c r="EI155" s="164" t="s">
        <v>193</v>
      </c>
      <c r="EJ155" s="164" t="s">
        <v>193</v>
      </c>
      <c r="EK155" s="164" t="s">
        <v>193</v>
      </c>
      <c r="EL155" s="164" t="s">
        <v>193</v>
      </c>
      <c r="EM155" s="164" t="s">
        <v>193</v>
      </c>
      <c r="EN155" s="164" t="s">
        <v>193</v>
      </c>
      <c r="EO155" s="164" t="s">
        <v>193</v>
      </c>
      <c r="EP155" s="164" t="s">
        <v>193</v>
      </c>
      <c r="EQ155" s="164" t="s">
        <v>193</v>
      </c>
      <c r="ER155" s="164" t="s">
        <v>193</v>
      </c>
      <c r="ES155" s="164" t="s">
        <v>193</v>
      </c>
      <c r="ET155" s="164" t="s">
        <v>193</v>
      </c>
      <c r="EU155" s="164" t="s">
        <v>193</v>
      </c>
      <c r="EV155" s="164" t="s">
        <v>193</v>
      </c>
      <c r="EW155" s="164" t="s">
        <v>193</v>
      </c>
      <c r="EX155" s="164" t="s">
        <v>193</v>
      </c>
      <c r="EY155" s="164" t="s">
        <v>193</v>
      </c>
      <c r="EZ155" s="164" t="s">
        <v>193</v>
      </c>
      <c r="FA155" s="164" t="s">
        <v>193</v>
      </c>
      <c r="FB155" s="164" t="s">
        <v>193</v>
      </c>
      <c r="FC155" s="164" t="s">
        <v>193</v>
      </c>
      <c r="FD155" s="164" t="s">
        <v>193</v>
      </c>
      <c r="FE155" s="164" t="s">
        <v>193</v>
      </c>
      <c r="FF155" s="164" t="s">
        <v>193</v>
      </c>
      <c r="FG155" s="164" t="s">
        <v>193</v>
      </c>
      <c r="FH155" s="164" t="s">
        <v>193</v>
      </c>
      <c r="FI155" s="164" t="s">
        <v>193</v>
      </c>
      <c r="FJ155" s="164" t="s">
        <v>193</v>
      </c>
      <c r="FK155" s="164" t="s">
        <v>193</v>
      </c>
      <c r="FL155" s="164" t="s">
        <v>193</v>
      </c>
      <c r="FM155" s="164" t="s">
        <v>193</v>
      </c>
      <c r="FN155" s="164" t="s">
        <v>193</v>
      </c>
      <c r="FO155" s="164" t="s">
        <v>193</v>
      </c>
      <c r="FP155" s="164" t="s">
        <v>193</v>
      </c>
      <c r="FQ155" s="164" t="s">
        <v>193</v>
      </c>
      <c r="FR155" s="164" t="s">
        <v>193</v>
      </c>
      <c r="FS155" s="164" t="s">
        <v>193</v>
      </c>
      <c r="FT155" s="164" t="s">
        <v>193</v>
      </c>
      <c r="FU155" s="164" t="s">
        <v>193</v>
      </c>
      <c r="FV155" s="164" t="s">
        <v>193</v>
      </c>
      <c r="FW155" s="164" t="s">
        <v>193</v>
      </c>
      <c r="FX155" s="164" t="s">
        <v>193</v>
      </c>
      <c r="FY155" s="164" t="s">
        <v>193</v>
      </c>
      <c r="FZ155" s="164" t="s">
        <v>193</v>
      </c>
      <c r="GA155" s="164" t="s">
        <v>193</v>
      </c>
      <c r="GB155" s="164" t="s">
        <v>193</v>
      </c>
      <c r="GC155" s="164" t="s">
        <v>193</v>
      </c>
      <c r="GD155" s="164" t="s">
        <v>193</v>
      </c>
      <c r="GE155" s="164" t="s">
        <v>193</v>
      </c>
      <c r="GF155" s="164" t="s">
        <v>193</v>
      </c>
      <c r="GG155" s="164" t="s">
        <v>193</v>
      </c>
      <c r="GH155" s="164" t="s">
        <v>193</v>
      </c>
      <c r="GI155" s="164" t="s">
        <v>193</v>
      </c>
      <c r="GJ155" s="164" t="s">
        <v>193</v>
      </c>
      <c r="GK155" s="164" t="s">
        <v>193</v>
      </c>
      <c r="GL155" s="164" t="s">
        <v>193</v>
      </c>
      <c r="GM155" s="164" t="s">
        <v>193</v>
      </c>
      <c r="GN155" s="164" t="s">
        <v>193</v>
      </c>
      <c r="GO155" s="164" t="s">
        <v>193</v>
      </c>
      <c r="GP155" s="164" t="s">
        <v>193</v>
      </c>
      <c r="GQ155" s="164" t="s">
        <v>193</v>
      </c>
      <c r="GR155" s="164" t="s">
        <v>193</v>
      </c>
      <c r="GS155" s="164" t="s">
        <v>193</v>
      </c>
      <c r="GT155" s="164" t="s">
        <v>193</v>
      </c>
      <c r="GU155" s="164" t="s">
        <v>193</v>
      </c>
      <c r="GV155" s="164" t="s">
        <v>193</v>
      </c>
      <c r="GW155" s="164" t="s">
        <v>193</v>
      </c>
      <c r="GX155" s="164" t="s">
        <v>193</v>
      </c>
      <c r="GY155" s="164" t="s">
        <v>193</v>
      </c>
      <c r="GZ155" s="164" t="s">
        <v>193</v>
      </c>
      <c r="HA155" s="164" t="s">
        <v>193</v>
      </c>
      <c r="HB155" s="164" t="s">
        <v>193</v>
      </c>
      <c r="HC155" s="164" t="s">
        <v>193</v>
      </c>
      <c r="HD155" s="164" t="s">
        <v>193</v>
      </c>
      <c r="HE155" s="164" t="s">
        <v>193</v>
      </c>
      <c r="HF155" s="164" t="s">
        <v>193</v>
      </c>
      <c r="HG155" s="164" t="s">
        <v>193</v>
      </c>
      <c r="HH155" s="164" t="s">
        <v>193</v>
      </c>
      <c r="HI155" s="164" t="s">
        <v>193</v>
      </c>
      <c r="HJ155" s="164" t="s">
        <v>193</v>
      </c>
      <c r="HK155" s="164" t="s">
        <v>193</v>
      </c>
      <c r="HL155" s="164" t="s">
        <v>193</v>
      </c>
      <c r="HM155" s="164" t="s">
        <v>193</v>
      </c>
      <c r="HN155" s="164" t="s">
        <v>193</v>
      </c>
      <c r="HO155" s="164" t="s">
        <v>193</v>
      </c>
      <c r="HP155" s="164" t="s">
        <v>193</v>
      </c>
      <c r="HQ155" s="164" t="s">
        <v>193</v>
      </c>
      <c r="HR155" s="164" t="s">
        <v>193</v>
      </c>
      <c r="HS155" s="164" t="s">
        <v>193</v>
      </c>
      <c r="HT155" s="164" t="s">
        <v>193</v>
      </c>
      <c r="HU155" s="164" t="s">
        <v>193</v>
      </c>
      <c r="HV155" s="164" t="s">
        <v>193</v>
      </c>
      <c r="HW155" s="164" t="s">
        <v>193</v>
      </c>
      <c r="HX155" s="164" t="s">
        <v>193</v>
      </c>
      <c r="HY155" s="164" t="s">
        <v>193</v>
      </c>
      <c r="HZ155" s="164" t="s">
        <v>193</v>
      </c>
      <c r="IA155" s="164" t="s">
        <v>193</v>
      </c>
      <c r="IB155" s="164" t="s">
        <v>193</v>
      </c>
      <c r="IC155" s="164" t="s">
        <v>109</v>
      </c>
      <c r="ID155" s="164" t="s">
        <v>193</v>
      </c>
      <c r="IE155" s="164" t="s">
        <v>512</v>
      </c>
      <c r="IF155" s="164" t="s">
        <v>193</v>
      </c>
      <c r="IG155" s="164" t="s">
        <v>3284</v>
      </c>
      <c r="IH155" s="164" t="s">
        <v>193</v>
      </c>
      <c r="II155" s="164" t="s">
        <v>513</v>
      </c>
      <c r="IJ155" s="164" t="s">
        <v>3285</v>
      </c>
      <c r="IK155" s="164" t="s">
        <v>3285</v>
      </c>
      <c r="IL155" s="164" t="s">
        <v>807</v>
      </c>
      <c r="IM155" s="164" t="s">
        <v>193</v>
      </c>
      <c r="IN155" s="164" t="s">
        <v>3286</v>
      </c>
      <c r="IO155" s="164" t="s">
        <v>809</v>
      </c>
      <c r="IP155" s="164" t="s">
        <v>810</v>
      </c>
      <c r="IQ155" s="164" t="s">
        <v>811</v>
      </c>
      <c r="IR155" s="164" t="s">
        <v>193</v>
      </c>
      <c r="IS155" s="164" t="s">
        <v>193</v>
      </c>
      <c r="IT155" s="164" t="s">
        <v>193</v>
      </c>
      <c r="IU155" s="164" t="s">
        <v>193</v>
      </c>
      <c r="IV155" s="164" t="s">
        <v>193</v>
      </c>
      <c r="IW155" s="164">
        <v>13</v>
      </c>
      <c r="IX155" s="164">
        <v>13</v>
      </c>
      <c r="IY155" s="164" t="s">
        <v>193</v>
      </c>
      <c r="IZ155" s="164" t="s">
        <v>156</v>
      </c>
      <c r="JA155" s="164">
        <v>13</v>
      </c>
      <c r="JB155" s="164" t="s">
        <v>109</v>
      </c>
      <c r="JC155" s="164" t="s">
        <v>193</v>
      </c>
      <c r="JD155" s="164" t="s">
        <v>109</v>
      </c>
      <c r="JE155" s="164" t="s">
        <v>4213</v>
      </c>
      <c r="JF155" s="164">
        <v>1</v>
      </c>
      <c r="JG155" s="164">
        <v>1</v>
      </c>
      <c r="JH155" s="164">
        <v>0</v>
      </c>
      <c r="JI155" s="164">
        <v>1</v>
      </c>
      <c r="JJ155" s="164">
        <v>1</v>
      </c>
      <c r="JK155" s="164">
        <v>0</v>
      </c>
      <c r="JL155" s="164">
        <v>0</v>
      </c>
      <c r="JM155" s="164">
        <v>0</v>
      </c>
      <c r="JN155" s="164">
        <v>0</v>
      </c>
      <c r="JO155" s="164">
        <v>0</v>
      </c>
      <c r="JP155" s="164">
        <v>0</v>
      </c>
      <c r="JQ155" s="164" t="s">
        <v>193</v>
      </c>
      <c r="JR155" s="166"/>
      <c r="JS155" s="166"/>
      <c r="JT155" s="166"/>
      <c r="JU155" s="166"/>
      <c r="JV155" s="166"/>
      <c r="JW155" s="164" t="s">
        <v>193</v>
      </c>
      <c r="JX155" s="164" t="s">
        <v>193</v>
      </c>
      <c r="JY155" s="164">
        <v>188570657</v>
      </c>
      <c r="JZ155" s="164" t="s">
        <v>4214</v>
      </c>
      <c r="KA155" s="164" t="s">
        <v>4215</v>
      </c>
      <c r="KB155" s="164" t="s">
        <v>193</v>
      </c>
      <c r="KC155" s="164" t="s">
        <v>705</v>
      </c>
      <c r="KD155" s="164" t="s">
        <v>706</v>
      </c>
      <c r="KE155" s="164" t="s">
        <v>621</v>
      </c>
      <c r="KF155" s="164" t="s">
        <v>193</v>
      </c>
      <c r="KG155" s="164">
        <v>155</v>
      </c>
    </row>
    <row r="156" spans="1:293" x14ac:dyDescent="0.25">
      <c r="A156" s="164" t="s">
        <v>4216</v>
      </c>
      <c r="B156" s="164" t="s">
        <v>4217</v>
      </c>
      <c r="C156" s="164" t="s">
        <v>3548</v>
      </c>
      <c r="D156" s="164" t="s">
        <v>193</v>
      </c>
      <c r="E156" s="166"/>
      <c r="F156" s="164" t="s">
        <v>193</v>
      </c>
      <c r="G156" s="164">
        <v>0</v>
      </c>
      <c r="H156" s="164" t="s">
        <v>3548</v>
      </c>
      <c r="I156" s="164" t="s">
        <v>627</v>
      </c>
      <c r="J156" s="164" t="s">
        <v>193</v>
      </c>
      <c r="K156" s="164" t="s">
        <v>628</v>
      </c>
      <c r="L156" s="164" t="s">
        <v>627</v>
      </c>
      <c r="M156" s="164" t="s">
        <v>627</v>
      </c>
      <c r="N156" s="164" t="s">
        <v>635</v>
      </c>
      <c r="O156" s="164" t="s">
        <v>193</v>
      </c>
      <c r="P156" s="164" t="s">
        <v>665</v>
      </c>
      <c r="Q156" s="164" t="s">
        <v>635</v>
      </c>
      <c r="R156" s="164" t="s">
        <v>635</v>
      </c>
      <c r="S156" s="164" t="s">
        <v>506</v>
      </c>
      <c r="T156" s="164" t="s">
        <v>220</v>
      </c>
      <c r="U156" s="164" t="s">
        <v>210</v>
      </c>
      <c r="V156" s="164" t="s">
        <v>220</v>
      </c>
      <c r="W156" s="164" t="s">
        <v>235</v>
      </c>
      <c r="X156" s="164" t="s">
        <v>234</v>
      </c>
      <c r="Y156" s="164" t="s">
        <v>235</v>
      </c>
      <c r="Z156" s="164" t="s">
        <v>3549</v>
      </c>
      <c r="AA156" s="164" t="s">
        <v>193</v>
      </c>
      <c r="AB156" s="164" t="s">
        <v>631</v>
      </c>
      <c r="AC156" s="164" t="s">
        <v>3549</v>
      </c>
      <c r="AD156" s="164" t="s">
        <v>3549</v>
      </c>
      <c r="AE156" s="164" t="s">
        <v>630</v>
      </c>
      <c r="AF156" s="164" t="s">
        <v>193</v>
      </c>
      <c r="AG156" s="164" t="s">
        <v>631</v>
      </c>
      <c r="AH156" s="164" t="s">
        <v>630</v>
      </c>
      <c r="AI156" s="164" t="s">
        <v>630</v>
      </c>
      <c r="AJ156" s="164" t="s">
        <v>494</v>
      </c>
      <c r="AK156" s="164" t="s">
        <v>511</v>
      </c>
      <c r="AL156" s="164" t="s">
        <v>109</v>
      </c>
      <c r="AM156" s="164" t="s">
        <v>193</v>
      </c>
      <c r="AN156" s="164" t="s">
        <v>109</v>
      </c>
      <c r="AO156" s="164" t="s">
        <v>193</v>
      </c>
      <c r="AP156" s="164" t="s">
        <v>500</v>
      </c>
      <c r="AQ156" s="166"/>
      <c r="AR156" s="166"/>
      <c r="AS156" s="164" t="s">
        <v>193</v>
      </c>
      <c r="AT156" s="164" t="s">
        <v>193</v>
      </c>
      <c r="AU156" s="164" t="s">
        <v>193</v>
      </c>
      <c r="AV156" s="164" t="s">
        <v>193</v>
      </c>
      <c r="AW156" s="164" t="s">
        <v>193</v>
      </c>
      <c r="AX156" s="164" t="s">
        <v>193</v>
      </c>
      <c r="AY156" s="164" t="s">
        <v>193</v>
      </c>
      <c r="AZ156" s="164" t="s">
        <v>193</v>
      </c>
      <c r="BA156" s="164" t="s">
        <v>193</v>
      </c>
      <c r="BB156" s="164" t="s">
        <v>193</v>
      </c>
      <c r="BC156" s="164" t="s">
        <v>193</v>
      </c>
      <c r="BD156" s="164" t="s">
        <v>193</v>
      </c>
      <c r="BE156" s="164" t="s">
        <v>193</v>
      </c>
      <c r="BF156" s="164" t="s">
        <v>193</v>
      </c>
      <c r="BG156" s="164" t="s">
        <v>193</v>
      </c>
      <c r="BH156" s="164" t="s">
        <v>193</v>
      </c>
      <c r="BI156" s="164" t="s">
        <v>193</v>
      </c>
      <c r="BJ156" s="164" t="s">
        <v>193</v>
      </c>
      <c r="BK156" s="164" t="s">
        <v>193</v>
      </c>
      <c r="BL156" s="164" t="s">
        <v>193</v>
      </c>
      <c r="BM156" s="164" t="s">
        <v>193</v>
      </c>
      <c r="BN156" s="164" t="s">
        <v>193</v>
      </c>
      <c r="BO156" s="164" t="s">
        <v>193</v>
      </c>
      <c r="BP156" s="164" t="s">
        <v>193</v>
      </c>
      <c r="BQ156" s="164" t="s">
        <v>193</v>
      </c>
      <c r="BR156" s="164" t="s">
        <v>193</v>
      </c>
      <c r="BS156" s="164" t="s">
        <v>193</v>
      </c>
      <c r="BT156" s="164" t="s">
        <v>193</v>
      </c>
      <c r="BU156" s="164" t="s">
        <v>193</v>
      </c>
      <c r="BV156" s="164" t="s">
        <v>193</v>
      </c>
      <c r="BW156" s="164" t="s">
        <v>193</v>
      </c>
      <c r="BX156" s="164" t="s">
        <v>193</v>
      </c>
      <c r="BY156" s="164" t="s">
        <v>193</v>
      </c>
      <c r="BZ156" s="164" t="s">
        <v>193</v>
      </c>
      <c r="CA156" s="164" t="s">
        <v>193</v>
      </c>
      <c r="CB156" s="164" t="s">
        <v>193</v>
      </c>
      <c r="CC156" s="164" t="s">
        <v>193</v>
      </c>
      <c r="CD156" s="164" t="s">
        <v>193</v>
      </c>
      <c r="CE156" s="164" t="s">
        <v>193</v>
      </c>
      <c r="CF156" s="164" t="s">
        <v>193</v>
      </c>
      <c r="CG156" s="164" t="s">
        <v>193</v>
      </c>
      <c r="CH156" s="164" t="s">
        <v>193</v>
      </c>
      <c r="CI156" s="164" t="s">
        <v>193</v>
      </c>
      <c r="CJ156" s="164" t="s">
        <v>193</v>
      </c>
      <c r="CK156" s="164" t="s">
        <v>193</v>
      </c>
      <c r="CL156" s="164" t="s">
        <v>193</v>
      </c>
      <c r="CM156" s="164" t="s">
        <v>193</v>
      </c>
      <c r="CN156" s="164" t="s">
        <v>193</v>
      </c>
      <c r="CO156" s="164" t="s">
        <v>193</v>
      </c>
      <c r="CP156" s="164" t="s">
        <v>193</v>
      </c>
      <c r="CQ156" s="164" t="s">
        <v>193</v>
      </c>
      <c r="CR156" s="164" t="s">
        <v>193</v>
      </c>
      <c r="CS156" s="164" t="s">
        <v>193</v>
      </c>
      <c r="CT156" s="164" t="s">
        <v>193</v>
      </c>
      <c r="CU156" s="164" t="s">
        <v>193</v>
      </c>
      <c r="CV156" s="164" t="s">
        <v>193</v>
      </c>
      <c r="CW156" s="164" t="s">
        <v>193</v>
      </c>
      <c r="CX156" s="164" t="s">
        <v>193</v>
      </c>
      <c r="CY156" s="164" t="s">
        <v>193</v>
      </c>
      <c r="CZ156" s="164" t="s">
        <v>193</v>
      </c>
      <c r="DA156" s="164" t="s">
        <v>193</v>
      </c>
      <c r="DB156" s="164" t="s">
        <v>193</v>
      </c>
      <c r="DC156" s="164" t="s">
        <v>193</v>
      </c>
      <c r="DD156" s="164" t="s">
        <v>193</v>
      </c>
      <c r="DE156" s="164" t="s">
        <v>193</v>
      </c>
      <c r="DF156" s="164" t="s">
        <v>193</v>
      </c>
      <c r="DG156" s="164" t="s">
        <v>193</v>
      </c>
      <c r="DH156" s="164" t="s">
        <v>193</v>
      </c>
      <c r="DI156" s="164" t="s">
        <v>193</v>
      </c>
      <c r="DJ156" s="164" t="s">
        <v>193</v>
      </c>
      <c r="DK156" s="164" t="s">
        <v>193</v>
      </c>
      <c r="DL156" s="164" t="s">
        <v>193</v>
      </c>
      <c r="DM156" s="164" t="s">
        <v>193</v>
      </c>
      <c r="DN156" s="164" t="s">
        <v>193</v>
      </c>
      <c r="DO156" s="164" t="s">
        <v>193</v>
      </c>
      <c r="DP156" s="164" t="s">
        <v>193</v>
      </c>
      <c r="DQ156" s="164" t="s">
        <v>193</v>
      </c>
      <c r="DR156" s="164" t="s">
        <v>193</v>
      </c>
      <c r="DS156" s="164" t="s">
        <v>193</v>
      </c>
      <c r="DT156" s="164" t="s">
        <v>193</v>
      </c>
      <c r="DU156" s="164" t="s">
        <v>193</v>
      </c>
      <c r="DV156" s="164" t="s">
        <v>193</v>
      </c>
      <c r="DW156" s="164" t="s">
        <v>193</v>
      </c>
      <c r="DX156" s="164" t="s">
        <v>193</v>
      </c>
      <c r="DY156" s="164" t="s">
        <v>193</v>
      </c>
      <c r="DZ156" s="164" t="s">
        <v>193</v>
      </c>
      <c r="EA156" s="164" t="s">
        <v>193</v>
      </c>
      <c r="EB156" s="164" t="s">
        <v>193</v>
      </c>
      <c r="EC156" s="164" t="s">
        <v>193</v>
      </c>
      <c r="ED156" s="164" t="s">
        <v>193</v>
      </c>
      <c r="EE156" s="164" t="s">
        <v>193</v>
      </c>
      <c r="EF156" s="164" t="s">
        <v>193</v>
      </c>
      <c r="EG156" s="164" t="s">
        <v>193</v>
      </c>
      <c r="EH156" s="164" t="s">
        <v>193</v>
      </c>
      <c r="EI156" s="164" t="s">
        <v>193</v>
      </c>
      <c r="EJ156" s="164" t="s">
        <v>193</v>
      </c>
      <c r="EK156" s="164" t="s">
        <v>193</v>
      </c>
      <c r="EL156" s="164" t="s">
        <v>193</v>
      </c>
      <c r="EM156" s="164" t="s">
        <v>193</v>
      </c>
      <c r="EN156" s="164" t="s">
        <v>193</v>
      </c>
      <c r="EO156" s="164" t="s">
        <v>193</v>
      </c>
      <c r="EP156" s="164" t="s">
        <v>193</v>
      </c>
      <c r="EQ156" s="164" t="s">
        <v>193</v>
      </c>
      <c r="ER156" s="164" t="s">
        <v>193</v>
      </c>
      <c r="ES156" s="164" t="s">
        <v>193</v>
      </c>
      <c r="ET156" s="164" t="s">
        <v>193</v>
      </c>
      <c r="EU156" s="164" t="s">
        <v>193</v>
      </c>
      <c r="EV156" s="164" t="s">
        <v>193</v>
      </c>
      <c r="EW156" s="164" t="s">
        <v>193</v>
      </c>
      <c r="EX156" s="164" t="s">
        <v>193</v>
      </c>
      <c r="EY156" s="164" t="s">
        <v>193</v>
      </c>
      <c r="EZ156" s="164" t="s">
        <v>193</v>
      </c>
      <c r="FA156" s="164" t="s">
        <v>193</v>
      </c>
      <c r="FB156" s="164" t="s">
        <v>193</v>
      </c>
      <c r="FC156" s="164" t="s">
        <v>193</v>
      </c>
      <c r="FD156" s="164" t="s">
        <v>193</v>
      </c>
      <c r="FE156" s="164" t="s">
        <v>193</v>
      </c>
      <c r="FF156" s="164" t="s">
        <v>193</v>
      </c>
      <c r="FG156" s="164" t="s">
        <v>193</v>
      </c>
      <c r="FH156" s="164" t="s">
        <v>193</v>
      </c>
      <c r="FI156" s="164" t="s">
        <v>193</v>
      </c>
      <c r="FJ156" s="164" t="s">
        <v>193</v>
      </c>
      <c r="FK156" s="164" t="s">
        <v>193</v>
      </c>
      <c r="FL156" s="164" t="s">
        <v>193</v>
      </c>
      <c r="FM156" s="164" t="s">
        <v>193</v>
      </c>
      <c r="FN156" s="164" t="s">
        <v>193</v>
      </c>
      <c r="FO156" s="164" t="s">
        <v>193</v>
      </c>
      <c r="FP156" s="164" t="s">
        <v>193</v>
      </c>
      <c r="FQ156" s="164" t="s">
        <v>193</v>
      </c>
      <c r="FR156" s="164" t="s">
        <v>193</v>
      </c>
      <c r="FS156" s="164" t="s">
        <v>193</v>
      </c>
      <c r="FT156" s="164" t="s">
        <v>193</v>
      </c>
      <c r="FU156" s="164" t="s">
        <v>193</v>
      </c>
      <c r="FV156" s="164" t="s">
        <v>193</v>
      </c>
      <c r="FW156" s="164" t="s">
        <v>193</v>
      </c>
      <c r="FX156" s="164" t="s">
        <v>193</v>
      </c>
      <c r="FY156" s="164" t="s">
        <v>193</v>
      </c>
      <c r="FZ156" s="164" t="s">
        <v>193</v>
      </c>
      <c r="GA156" s="164" t="s">
        <v>193</v>
      </c>
      <c r="GB156" s="164" t="s">
        <v>193</v>
      </c>
      <c r="GC156" s="164" t="s">
        <v>193</v>
      </c>
      <c r="GD156" s="164" t="s">
        <v>193</v>
      </c>
      <c r="GE156" s="164" t="s">
        <v>193</v>
      </c>
      <c r="GF156" s="164" t="s">
        <v>193</v>
      </c>
      <c r="GG156" s="164" t="s">
        <v>193</v>
      </c>
      <c r="GH156" s="164" t="s">
        <v>193</v>
      </c>
      <c r="GI156" s="164" t="s">
        <v>193</v>
      </c>
      <c r="GJ156" s="164" t="s">
        <v>193</v>
      </c>
      <c r="GK156" s="164" t="s">
        <v>193</v>
      </c>
      <c r="GL156" s="164" t="s">
        <v>193</v>
      </c>
      <c r="GM156" s="164" t="s">
        <v>193</v>
      </c>
      <c r="GN156" s="164" t="s">
        <v>193</v>
      </c>
      <c r="GO156" s="164" t="s">
        <v>193</v>
      </c>
      <c r="GP156" s="164" t="s">
        <v>193</v>
      </c>
      <c r="GQ156" s="164" t="s">
        <v>193</v>
      </c>
      <c r="GR156" s="164" t="s">
        <v>193</v>
      </c>
      <c r="GS156" s="164" t="s">
        <v>193</v>
      </c>
      <c r="GT156" s="164" t="s">
        <v>193</v>
      </c>
      <c r="GU156" s="164" t="s">
        <v>193</v>
      </c>
      <c r="GV156" s="164" t="s">
        <v>193</v>
      </c>
      <c r="GW156" s="164" t="s">
        <v>193</v>
      </c>
      <c r="GX156" s="164" t="s">
        <v>193</v>
      </c>
      <c r="GY156" s="164" t="s">
        <v>193</v>
      </c>
      <c r="GZ156" s="164" t="s">
        <v>193</v>
      </c>
      <c r="HA156" s="164" t="s">
        <v>193</v>
      </c>
      <c r="HB156" s="164" t="s">
        <v>193</v>
      </c>
      <c r="HC156" s="164" t="s">
        <v>193</v>
      </c>
      <c r="HD156" s="164" t="s">
        <v>193</v>
      </c>
      <c r="HE156" s="164" t="s">
        <v>193</v>
      </c>
      <c r="HF156" s="164" t="s">
        <v>193</v>
      </c>
      <c r="HG156" s="164" t="s">
        <v>193</v>
      </c>
      <c r="HH156" s="164" t="s">
        <v>193</v>
      </c>
      <c r="HI156" s="164" t="s">
        <v>193</v>
      </c>
      <c r="HJ156" s="164" t="s">
        <v>193</v>
      </c>
      <c r="HK156" s="164" t="s">
        <v>193</v>
      </c>
      <c r="HL156" s="164" t="s">
        <v>193</v>
      </c>
      <c r="HM156" s="164" t="s">
        <v>193</v>
      </c>
      <c r="HN156" s="164" t="s">
        <v>193</v>
      </c>
      <c r="HO156" s="164" t="s">
        <v>193</v>
      </c>
      <c r="HP156" s="164" t="s">
        <v>193</v>
      </c>
      <c r="HQ156" s="164" t="s">
        <v>193</v>
      </c>
      <c r="HR156" s="164" t="s">
        <v>193</v>
      </c>
      <c r="HS156" s="164" t="s">
        <v>193</v>
      </c>
      <c r="HT156" s="164" t="s">
        <v>193</v>
      </c>
      <c r="HU156" s="164" t="s">
        <v>193</v>
      </c>
      <c r="HV156" s="164" t="s">
        <v>193</v>
      </c>
      <c r="HW156" s="164" t="s">
        <v>193</v>
      </c>
      <c r="HX156" s="164" t="s">
        <v>193</v>
      </c>
      <c r="HY156" s="164" t="s">
        <v>193</v>
      </c>
      <c r="HZ156" s="164" t="s">
        <v>193</v>
      </c>
      <c r="IA156" s="164" t="s">
        <v>193</v>
      </c>
      <c r="IB156" s="164" t="s">
        <v>193</v>
      </c>
      <c r="IC156" s="164" t="s">
        <v>109</v>
      </c>
      <c r="ID156" s="164" t="s">
        <v>193</v>
      </c>
      <c r="IE156" s="164" t="s">
        <v>512</v>
      </c>
      <c r="IF156" s="164" t="s">
        <v>193</v>
      </c>
      <c r="IG156" s="164" t="s">
        <v>3284</v>
      </c>
      <c r="IH156" s="164" t="s">
        <v>193</v>
      </c>
      <c r="II156" s="164" t="s">
        <v>513</v>
      </c>
      <c r="IJ156" s="164" t="s">
        <v>3285</v>
      </c>
      <c r="IK156" s="164" t="s">
        <v>3285</v>
      </c>
      <c r="IL156" s="164" t="s">
        <v>807</v>
      </c>
      <c r="IM156" s="164" t="s">
        <v>193</v>
      </c>
      <c r="IN156" s="164" t="s">
        <v>3286</v>
      </c>
      <c r="IO156" s="164" t="s">
        <v>804</v>
      </c>
      <c r="IP156" s="164" t="s">
        <v>805</v>
      </c>
      <c r="IQ156" s="164" t="s">
        <v>806</v>
      </c>
      <c r="IR156" s="164" t="s">
        <v>193</v>
      </c>
      <c r="IS156" s="164" t="s">
        <v>193</v>
      </c>
      <c r="IT156" s="164" t="s">
        <v>193</v>
      </c>
      <c r="IU156" s="164" t="s">
        <v>193</v>
      </c>
      <c r="IV156" s="164" t="s">
        <v>193</v>
      </c>
      <c r="IW156" s="164">
        <v>65</v>
      </c>
      <c r="IX156" s="164">
        <v>13</v>
      </c>
      <c r="IY156" s="164" t="s">
        <v>193</v>
      </c>
      <c r="IZ156" s="164" t="s">
        <v>156</v>
      </c>
      <c r="JA156" s="164">
        <v>13</v>
      </c>
      <c r="JB156" s="164" t="s">
        <v>109</v>
      </c>
      <c r="JC156" s="164" t="s">
        <v>193</v>
      </c>
      <c r="JD156" s="164" t="s">
        <v>114</v>
      </c>
      <c r="JE156" s="164" t="s">
        <v>193</v>
      </c>
      <c r="JF156" s="164" t="s">
        <v>193</v>
      </c>
      <c r="JG156" s="164" t="s">
        <v>193</v>
      </c>
      <c r="JH156" s="164" t="s">
        <v>193</v>
      </c>
      <c r="JI156" s="164" t="s">
        <v>193</v>
      </c>
      <c r="JJ156" s="164" t="s">
        <v>193</v>
      </c>
      <c r="JK156" s="164" t="s">
        <v>193</v>
      </c>
      <c r="JL156" s="164" t="s">
        <v>193</v>
      </c>
      <c r="JM156" s="164" t="s">
        <v>193</v>
      </c>
      <c r="JN156" s="164" t="s">
        <v>193</v>
      </c>
      <c r="JO156" s="164" t="s">
        <v>193</v>
      </c>
      <c r="JP156" s="164" t="s">
        <v>193</v>
      </c>
      <c r="JQ156" s="164" t="s">
        <v>193</v>
      </c>
      <c r="JR156" s="166"/>
      <c r="JS156" s="166"/>
      <c r="JT156" s="166"/>
      <c r="JU156" s="166"/>
      <c r="JV156" s="166"/>
      <c r="JW156" s="164" t="s">
        <v>193</v>
      </c>
      <c r="JX156" s="164" t="s">
        <v>193</v>
      </c>
      <c r="JY156" s="164">
        <v>188570658</v>
      </c>
      <c r="JZ156" s="164" t="s">
        <v>4218</v>
      </c>
      <c r="KA156" s="164" t="s">
        <v>4219</v>
      </c>
      <c r="KB156" s="164" t="s">
        <v>193</v>
      </c>
      <c r="KC156" s="164" t="s">
        <v>705</v>
      </c>
      <c r="KD156" s="164" t="s">
        <v>706</v>
      </c>
      <c r="KE156" s="164" t="s">
        <v>621</v>
      </c>
      <c r="KF156" s="164" t="s">
        <v>193</v>
      </c>
      <c r="KG156" s="164">
        <v>156</v>
      </c>
    </row>
    <row r="157" spans="1:293" x14ac:dyDescent="0.25">
      <c r="A157" s="164" t="s">
        <v>4220</v>
      </c>
      <c r="B157" s="164" t="s">
        <v>4221</v>
      </c>
      <c r="C157" s="164" t="s">
        <v>3548</v>
      </c>
      <c r="D157" s="164" t="s">
        <v>193</v>
      </c>
      <c r="E157" s="166"/>
      <c r="F157" s="164" t="s">
        <v>193</v>
      </c>
      <c r="G157" s="164">
        <v>0</v>
      </c>
      <c r="H157" s="164" t="s">
        <v>3548</v>
      </c>
      <c r="I157" s="164" t="s">
        <v>627</v>
      </c>
      <c r="J157" s="164" t="s">
        <v>193</v>
      </c>
      <c r="K157" s="164" t="s">
        <v>628</v>
      </c>
      <c r="L157" s="164" t="s">
        <v>627</v>
      </c>
      <c r="M157" s="164" t="s">
        <v>627</v>
      </c>
      <c r="N157" s="164" t="s">
        <v>635</v>
      </c>
      <c r="O157" s="164" t="s">
        <v>193</v>
      </c>
      <c r="P157" s="164" t="s">
        <v>665</v>
      </c>
      <c r="Q157" s="164" t="s">
        <v>635</v>
      </c>
      <c r="R157" s="164" t="s">
        <v>635</v>
      </c>
      <c r="S157" s="164" t="s">
        <v>506</v>
      </c>
      <c r="T157" s="164" t="s">
        <v>220</v>
      </c>
      <c r="U157" s="164" t="s">
        <v>210</v>
      </c>
      <c r="V157" s="164" t="s">
        <v>220</v>
      </c>
      <c r="W157" s="164" t="s">
        <v>235</v>
      </c>
      <c r="X157" s="164" t="s">
        <v>234</v>
      </c>
      <c r="Y157" s="164" t="s">
        <v>235</v>
      </c>
      <c r="Z157" s="164" t="s">
        <v>3549</v>
      </c>
      <c r="AA157" s="164" t="s">
        <v>193</v>
      </c>
      <c r="AB157" s="164" t="s">
        <v>631</v>
      </c>
      <c r="AC157" s="164" t="s">
        <v>3549</v>
      </c>
      <c r="AD157" s="164" t="s">
        <v>3549</v>
      </c>
      <c r="AE157" s="164" t="s">
        <v>630</v>
      </c>
      <c r="AF157" s="164" t="s">
        <v>193</v>
      </c>
      <c r="AG157" s="164" t="s">
        <v>631</v>
      </c>
      <c r="AH157" s="164" t="s">
        <v>630</v>
      </c>
      <c r="AI157" s="164" t="s">
        <v>630</v>
      </c>
      <c r="AJ157" s="164" t="s">
        <v>494</v>
      </c>
      <c r="AK157" s="164" t="s">
        <v>511</v>
      </c>
      <c r="AL157" s="164" t="s">
        <v>109</v>
      </c>
      <c r="AM157" s="164" t="s">
        <v>193</v>
      </c>
      <c r="AN157" s="164" t="s">
        <v>109</v>
      </c>
      <c r="AO157" s="164" t="s">
        <v>193</v>
      </c>
      <c r="AP157" s="164" t="s">
        <v>496</v>
      </c>
      <c r="AQ157" s="166"/>
      <c r="AR157" s="166"/>
      <c r="AS157" s="164" t="s">
        <v>193</v>
      </c>
      <c r="AT157" s="164" t="s">
        <v>193</v>
      </c>
      <c r="AU157" s="164" t="s">
        <v>193</v>
      </c>
      <c r="AV157" s="164" t="s">
        <v>193</v>
      </c>
      <c r="AW157" s="164" t="s">
        <v>193</v>
      </c>
      <c r="AX157" s="164" t="s">
        <v>193</v>
      </c>
      <c r="AY157" s="164" t="s">
        <v>193</v>
      </c>
      <c r="AZ157" s="164" t="s">
        <v>193</v>
      </c>
      <c r="BA157" s="164" t="s">
        <v>193</v>
      </c>
      <c r="BB157" s="164" t="s">
        <v>193</v>
      </c>
      <c r="BC157" s="164" t="s">
        <v>193</v>
      </c>
      <c r="BD157" s="164" t="s">
        <v>193</v>
      </c>
      <c r="BE157" s="164" t="s">
        <v>193</v>
      </c>
      <c r="BF157" s="164" t="s">
        <v>193</v>
      </c>
      <c r="BG157" s="164" t="s">
        <v>193</v>
      </c>
      <c r="BH157" s="164" t="s">
        <v>193</v>
      </c>
      <c r="BI157" s="164" t="s">
        <v>193</v>
      </c>
      <c r="BJ157" s="164" t="s">
        <v>193</v>
      </c>
      <c r="BK157" s="164" t="s">
        <v>193</v>
      </c>
      <c r="BL157" s="164" t="s">
        <v>193</v>
      </c>
      <c r="BM157" s="164" t="s">
        <v>193</v>
      </c>
      <c r="BN157" s="164" t="s">
        <v>193</v>
      </c>
      <c r="BO157" s="164" t="s">
        <v>193</v>
      </c>
      <c r="BP157" s="164" t="s">
        <v>193</v>
      </c>
      <c r="BQ157" s="164" t="s">
        <v>193</v>
      </c>
      <c r="BR157" s="164" t="s">
        <v>193</v>
      </c>
      <c r="BS157" s="164" t="s">
        <v>193</v>
      </c>
      <c r="BT157" s="164" t="s">
        <v>193</v>
      </c>
      <c r="BU157" s="164" t="s">
        <v>193</v>
      </c>
      <c r="BV157" s="164" t="s">
        <v>193</v>
      </c>
      <c r="BW157" s="164" t="s">
        <v>193</v>
      </c>
      <c r="BX157" s="164" t="s">
        <v>193</v>
      </c>
      <c r="BY157" s="164" t="s">
        <v>193</v>
      </c>
      <c r="BZ157" s="164" t="s">
        <v>193</v>
      </c>
      <c r="CA157" s="164" t="s">
        <v>193</v>
      </c>
      <c r="CB157" s="164" t="s">
        <v>193</v>
      </c>
      <c r="CC157" s="164" t="s">
        <v>193</v>
      </c>
      <c r="CD157" s="164" t="s">
        <v>193</v>
      </c>
      <c r="CE157" s="164" t="s">
        <v>193</v>
      </c>
      <c r="CF157" s="164" t="s">
        <v>193</v>
      </c>
      <c r="CG157" s="164" t="s">
        <v>193</v>
      </c>
      <c r="CH157" s="164" t="s">
        <v>193</v>
      </c>
      <c r="CI157" s="164" t="s">
        <v>193</v>
      </c>
      <c r="CJ157" s="164" t="s">
        <v>193</v>
      </c>
      <c r="CK157" s="164" t="s">
        <v>193</v>
      </c>
      <c r="CL157" s="164" t="s">
        <v>193</v>
      </c>
      <c r="CM157" s="164" t="s">
        <v>193</v>
      </c>
      <c r="CN157" s="164" t="s">
        <v>193</v>
      </c>
      <c r="CO157" s="164" t="s">
        <v>193</v>
      </c>
      <c r="CP157" s="164" t="s">
        <v>193</v>
      </c>
      <c r="CQ157" s="164" t="s">
        <v>193</v>
      </c>
      <c r="CR157" s="164" t="s">
        <v>193</v>
      </c>
      <c r="CS157" s="164" t="s">
        <v>193</v>
      </c>
      <c r="CT157" s="164" t="s">
        <v>193</v>
      </c>
      <c r="CU157" s="164" t="s">
        <v>193</v>
      </c>
      <c r="CV157" s="164" t="s">
        <v>193</v>
      </c>
      <c r="CW157" s="164" t="s">
        <v>193</v>
      </c>
      <c r="CX157" s="164" t="s">
        <v>193</v>
      </c>
      <c r="CY157" s="164" t="s">
        <v>193</v>
      </c>
      <c r="CZ157" s="164" t="s">
        <v>193</v>
      </c>
      <c r="DA157" s="164" t="s">
        <v>193</v>
      </c>
      <c r="DB157" s="164" t="s">
        <v>193</v>
      </c>
      <c r="DC157" s="164" t="s">
        <v>193</v>
      </c>
      <c r="DD157" s="164" t="s">
        <v>193</v>
      </c>
      <c r="DE157" s="164" t="s">
        <v>193</v>
      </c>
      <c r="DF157" s="164" t="s">
        <v>193</v>
      </c>
      <c r="DG157" s="164" t="s">
        <v>193</v>
      </c>
      <c r="DH157" s="164" t="s">
        <v>193</v>
      </c>
      <c r="DI157" s="164" t="s">
        <v>193</v>
      </c>
      <c r="DJ157" s="164" t="s">
        <v>193</v>
      </c>
      <c r="DK157" s="164" t="s">
        <v>193</v>
      </c>
      <c r="DL157" s="164" t="s">
        <v>193</v>
      </c>
      <c r="DM157" s="164" t="s">
        <v>193</v>
      </c>
      <c r="DN157" s="164" t="s">
        <v>193</v>
      </c>
      <c r="DO157" s="164" t="s">
        <v>193</v>
      </c>
      <c r="DP157" s="164" t="s">
        <v>193</v>
      </c>
      <c r="DQ157" s="164" t="s">
        <v>193</v>
      </c>
      <c r="DR157" s="164" t="s">
        <v>193</v>
      </c>
      <c r="DS157" s="164" t="s">
        <v>193</v>
      </c>
      <c r="DT157" s="164" t="s">
        <v>193</v>
      </c>
      <c r="DU157" s="164" t="s">
        <v>193</v>
      </c>
      <c r="DV157" s="164" t="s">
        <v>193</v>
      </c>
      <c r="DW157" s="164" t="s">
        <v>193</v>
      </c>
      <c r="DX157" s="164" t="s">
        <v>193</v>
      </c>
      <c r="DY157" s="164" t="s">
        <v>193</v>
      </c>
      <c r="DZ157" s="164" t="s">
        <v>193</v>
      </c>
      <c r="EA157" s="164" t="s">
        <v>193</v>
      </c>
      <c r="EB157" s="164" t="s">
        <v>193</v>
      </c>
      <c r="EC157" s="164" t="s">
        <v>193</v>
      </c>
      <c r="ED157" s="164" t="s">
        <v>193</v>
      </c>
      <c r="EE157" s="164" t="s">
        <v>193</v>
      </c>
      <c r="EF157" s="164" t="s">
        <v>193</v>
      </c>
      <c r="EG157" s="164" t="s">
        <v>193</v>
      </c>
      <c r="EH157" s="164" t="s">
        <v>193</v>
      </c>
      <c r="EI157" s="164" t="s">
        <v>193</v>
      </c>
      <c r="EJ157" s="164" t="s">
        <v>193</v>
      </c>
      <c r="EK157" s="164" t="s">
        <v>193</v>
      </c>
      <c r="EL157" s="164" t="s">
        <v>193</v>
      </c>
      <c r="EM157" s="164" t="s">
        <v>193</v>
      </c>
      <c r="EN157" s="164" t="s">
        <v>193</v>
      </c>
      <c r="EO157" s="164" t="s">
        <v>193</v>
      </c>
      <c r="EP157" s="164" t="s">
        <v>193</v>
      </c>
      <c r="EQ157" s="164" t="s">
        <v>193</v>
      </c>
      <c r="ER157" s="164" t="s">
        <v>193</v>
      </c>
      <c r="ES157" s="164" t="s">
        <v>193</v>
      </c>
      <c r="ET157" s="164" t="s">
        <v>193</v>
      </c>
      <c r="EU157" s="164" t="s">
        <v>193</v>
      </c>
      <c r="EV157" s="164" t="s">
        <v>193</v>
      </c>
      <c r="EW157" s="164" t="s">
        <v>193</v>
      </c>
      <c r="EX157" s="164" t="s">
        <v>193</v>
      </c>
      <c r="EY157" s="164" t="s">
        <v>193</v>
      </c>
      <c r="EZ157" s="164" t="s">
        <v>193</v>
      </c>
      <c r="FA157" s="164" t="s">
        <v>193</v>
      </c>
      <c r="FB157" s="164" t="s">
        <v>193</v>
      </c>
      <c r="FC157" s="164" t="s">
        <v>193</v>
      </c>
      <c r="FD157" s="164" t="s">
        <v>193</v>
      </c>
      <c r="FE157" s="164" t="s">
        <v>193</v>
      </c>
      <c r="FF157" s="164" t="s">
        <v>193</v>
      </c>
      <c r="FG157" s="164" t="s">
        <v>193</v>
      </c>
      <c r="FH157" s="164" t="s">
        <v>193</v>
      </c>
      <c r="FI157" s="164" t="s">
        <v>193</v>
      </c>
      <c r="FJ157" s="164" t="s">
        <v>193</v>
      </c>
      <c r="FK157" s="164" t="s">
        <v>193</v>
      </c>
      <c r="FL157" s="164" t="s">
        <v>193</v>
      </c>
      <c r="FM157" s="164" t="s">
        <v>193</v>
      </c>
      <c r="FN157" s="164" t="s">
        <v>193</v>
      </c>
      <c r="FO157" s="164" t="s">
        <v>193</v>
      </c>
      <c r="FP157" s="164" t="s">
        <v>193</v>
      </c>
      <c r="FQ157" s="164" t="s">
        <v>193</v>
      </c>
      <c r="FR157" s="164" t="s">
        <v>193</v>
      </c>
      <c r="FS157" s="164" t="s">
        <v>193</v>
      </c>
      <c r="FT157" s="164" t="s">
        <v>193</v>
      </c>
      <c r="FU157" s="164" t="s">
        <v>193</v>
      </c>
      <c r="FV157" s="164" t="s">
        <v>193</v>
      </c>
      <c r="FW157" s="164" t="s">
        <v>193</v>
      </c>
      <c r="FX157" s="164" t="s">
        <v>193</v>
      </c>
      <c r="FY157" s="164" t="s">
        <v>193</v>
      </c>
      <c r="FZ157" s="164" t="s">
        <v>193</v>
      </c>
      <c r="GA157" s="164" t="s">
        <v>193</v>
      </c>
      <c r="GB157" s="164" t="s">
        <v>193</v>
      </c>
      <c r="GC157" s="164" t="s">
        <v>193</v>
      </c>
      <c r="GD157" s="164" t="s">
        <v>193</v>
      </c>
      <c r="GE157" s="164" t="s">
        <v>193</v>
      </c>
      <c r="GF157" s="164" t="s">
        <v>193</v>
      </c>
      <c r="GG157" s="164" t="s">
        <v>193</v>
      </c>
      <c r="GH157" s="164" t="s">
        <v>193</v>
      </c>
      <c r="GI157" s="164" t="s">
        <v>193</v>
      </c>
      <c r="GJ157" s="164" t="s">
        <v>193</v>
      </c>
      <c r="GK157" s="164" t="s">
        <v>193</v>
      </c>
      <c r="GL157" s="164" t="s">
        <v>193</v>
      </c>
      <c r="GM157" s="164" t="s">
        <v>193</v>
      </c>
      <c r="GN157" s="164" t="s">
        <v>193</v>
      </c>
      <c r="GO157" s="164" t="s">
        <v>193</v>
      </c>
      <c r="GP157" s="164" t="s">
        <v>193</v>
      </c>
      <c r="GQ157" s="164" t="s">
        <v>193</v>
      </c>
      <c r="GR157" s="164" t="s">
        <v>193</v>
      </c>
      <c r="GS157" s="164" t="s">
        <v>193</v>
      </c>
      <c r="GT157" s="164" t="s">
        <v>193</v>
      </c>
      <c r="GU157" s="164" t="s">
        <v>193</v>
      </c>
      <c r="GV157" s="164" t="s">
        <v>193</v>
      </c>
      <c r="GW157" s="164" t="s">
        <v>193</v>
      </c>
      <c r="GX157" s="164" t="s">
        <v>193</v>
      </c>
      <c r="GY157" s="164" t="s">
        <v>193</v>
      </c>
      <c r="GZ157" s="164" t="s">
        <v>193</v>
      </c>
      <c r="HA157" s="164" t="s">
        <v>193</v>
      </c>
      <c r="HB157" s="164" t="s">
        <v>193</v>
      </c>
      <c r="HC157" s="164" t="s">
        <v>193</v>
      </c>
      <c r="HD157" s="164" t="s">
        <v>193</v>
      </c>
      <c r="HE157" s="164" t="s">
        <v>193</v>
      </c>
      <c r="HF157" s="164" t="s">
        <v>193</v>
      </c>
      <c r="HG157" s="164" t="s">
        <v>193</v>
      </c>
      <c r="HH157" s="164" t="s">
        <v>193</v>
      </c>
      <c r="HI157" s="164" t="s">
        <v>193</v>
      </c>
      <c r="HJ157" s="164" t="s">
        <v>193</v>
      </c>
      <c r="HK157" s="164" t="s">
        <v>193</v>
      </c>
      <c r="HL157" s="164" t="s">
        <v>193</v>
      </c>
      <c r="HM157" s="164" t="s">
        <v>193</v>
      </c>
      <c r="HN157" s="164" t="s">
        <v>193</v>
      </c>
      <c r="HO157" s="164" t="s">
        <v>193</v>
      </c>
      <c r="HP157" s="164" t="s">
        <v>193</v>
      </c>
      <c r="HQ157" s="164" t="s">
        <v>193</v>
      </c>
      <c r="HR157" s="164" t="s">
        <v>193</v>
      </c>
      <c r="HS157" s="164" t="s">
        <v>193</v>
      </c>
      <c r="HT157" s="164" t="s">
        <v>193</v>
      </c>
      <c r="HU157" s="164" t="s">
        <v>193</v>
      </c>
      <c r="HV157" s="164" t="s">
        <v>193</v>
      </c>
      <c r="HW157" s="164" t="s">
        <v>193</v>
      </c>
      <c r="HX157" s="164" t="s">
        <v>193</v>
      </c>
      <c r="HY157" s="164" t="s">
        <v>193</v>
      </c>
      <c r="HZ157" s="164" t="s">
        <v>193</v>
      </c>
      <c r="IA157" s="164" t="s">
        <v>193</v>
      </c>
      <c r="IB157" s="164" t="s">
        <v>193</v>
      </c>
      <c r="IC157" s="164" t="s">
        <v>109</v>
      </c>
      <c r="ID157" s="164" t="s">
        <v>193</v>
      </c>
      <c r="IE157" s="164" t="s">
        <v>512</v>
      </c>
      <c r="IF157" s="164" t="s">
        <v>193</v>
      </c>
      <c r="IG157" s="164" t="s">
        <v>3284</v>
      </c>
      <c r="IH157" s="164" t="s">
        <v>193</v>
      </c>
      <c r="II157" s="164" t="s">
        <v>513</v>
      </c>
      <c r="IJ157" s="164" t="s">
        <v>3285</v>
      </c>
      <c r="IK157" s="164" t="s">
        <v>3285</v>
      </c>
      <c r="IL157" s="164" t="s">
        <v>807</v>
      </c>
      <c r="IM157" s="164" t="s">
        <v>193</v>
      </c>
      <c r="IN157" s="164" t="s">
        <v>812</v>
      </c>
      <c r="IO157" s="164" t="s">
        <v>809</v>
      </c>
      <c r="IP157" s="164" t="s">
        <v>810</v>
      </c>
      <c r="IQ157" s="164" t="s">
        <v>811</v>
      </c>
      <c r="IR157" s="164" t="s">
        <v>193</v>
      </c>
      <c r="IS157" s="164" t="s">
        <v>193</v>
      </c>
      <c r="IT157" s="164" t="s">
        <v>193</v>
      </c>
      <c r="IU157" s="164" t="s">
        <v>193</v>
      </c>
      <c r="IV157" s="164" t="s">
        <v>193</v>
      </c>
      <c r="IW157" s="164">
        <v>13</v>
      </c>
      <c r="IX157" s="164">
        <v>13</v>
      </c>
      <c r="IY157" s="164" t="s">
        <v>193</v>
      </c>
      <c r="IZ157" s="164" t="s">
        <v>156</v>
      </c>
      <c r="JA157" s="164">
        <v>13</v>
      </c>
      <c r="JB157" s="164" t="s">
        <v>109</v>
      </c>
      <c r="JC157" s="164" t="s">
        <v>193</v>
      </c>
      <c r="JD157" s="164" t="s">
        <v>114</v>
      </c>
      <c r="JE157" s="164" t="s">
        <v>193</v>
      </c>
      <c r="JF157" s="164" t="s">
        <v>193</v>
      </c>
      <c r="JG157" s="164" t="s">
        <v>193</v>
      </c>
      <c r="JH157" s="164" t="s">
        <v>193</v>
      </c>
      <c r="JI157" s="164" t="s">
        <v>193</v>
      </c>
      <c r="JJ157" s="164" t="s">
        <v>193</v>
      </c>
      <c r="JK157" s="164" t="s">
        <v>193</v>
      </c>
      <c r="JL157" s="164" t="s">
        <v>193</v>
      </c>
      <c r="JM157" s="164" t="s">
        <v>193</v>
      </c>
      <c r="JN157" s="164" t="s">
        <v>193</v>
      </c>
      <c r="JO157" s="164" t="s">
        <v>193</v>
      </c>
      <c r="JP157" s="164" t="s">
        <v>193</v>
      </c>
      <c r="JQ157" s="164" t="s">
        <v>193</v>
      </c>
      <c r="JR157" s="166"/>
      <c r="JS157" s="166"/>
      <c r="JT157" s="166"/>
      <c r="JU157" s="166"/>
      <c r="JV157" s="166"/>
      <c r="JW157" s="164" t="s">
        <v>193</v>
      </c>
      <c r="JX157" s="164" t="s">
        <v>193</v>
      </c>
      <c r="JY157" s="164">
        <v>188570664</v>
      </c>
      <c r="JZ157" s="164" t="s">
        <v>4222</v>
      </c>
      <c r="KA157" s="164" t="s">
        <v>4223</v>
      </c>
      <c r="KB157" s="164" t="s">
        <v>193</v>
      </c>
      <c r="KC157" s="164" t="s">
        <v>705</v>
      </c>
      <c r="KD157" s="164" t="s">
        <v>706</v>
      </c>
      <c r="KE157" s="164" t="s">
        <v>621</v>
      </c>
      <c r="KF157" s="164" t="s">
        <v>193</v>
      </c>
      <c r="KG157" s="164">
        <v>157</v>
      </c>
    </row>
    <row r="158" spans="1:293" x14ac:dyDescent="0.25">
      <c r="A158" s="164" t="s">
        <v>4224</v>
      </c>
      <c r="B158" s="164" t="s">
        <v>4225</v>
      </c>
      <c r="C158" s="164" t="s">
        <v>3503</v>
      </c>
      <c r="D158" s="164" t="s">
        <v>193</v>
      </c>
      <c r="E158" s="166"/>
      <c r="F158" s="164" t="s">
        <v>193</v>
      </c>
      <c r="G158" s="164" t="s">
        <v>193</v>
      </c>
      <c r="H158" s="164" t="s">
        <v>3503</v>
      </c>
      <c r="I158" s="164" t="s">
        <v>133</v>
      </c>
      <c r="J158" s="164" t="s">
        <v>193</v>
      </c>
      <c r="K158" s="164" t="s">
        <v>134</v>
      </c>
      <c r="L158" s="164" t="s">
        <v>133</v>
      </c>
      <c r="M158" s="164" t="s">
        <v>133</v>
      </c>
      <c r="N158" s="164" t="s">
        <v>146</v>
      </c>
      <c r="O158" s="164" t="s">
        <v>193</v>
      </c>
      <c r="P158" s="164" t="s">
        <v>202</v>
      </c>
      <c r="Q158" s="164" t="s">
        <v>146</v>
      </c>
      <c r="R158" s="164" t="s">
        <v>146</v>
      </c>
      <c r="S158" s="164" t="s">
        <v>117</v>
      </c>
      <c r="T158" s="164" t="s">
        <v>136</v>
      </c>
      <c r="U158" s="164" t="s">
        <v>137</v>
      </c>
      <c r="V158" s="164" t="s">
        <v>136</v>
      </c>
      <c r="W158" s="164" t="s">
        <v>132</v>
      </c>
      <c r="X158" s="164" t="s">
        <v>205</v>
      </c>
      <c r="Y158" s="164" t="s">
        <v>132</v>
      </c>
      <c r="Z158" s="164" t="s">
        <v>138</v>
      </c>
      <c r="AA158" s="164" t="s">
        <v>193</v>
      </c>
      <c r="AB158" s="164" t="s">
        <v>568</v>
      </c>
      <c r="AC158" s="164" t="s">
        <v>138</v>
      </c>
      <c r="AD158" s="164" t="s">
        <v>138</v>
      </c>
      <c r="AE158" s="164" t="s">
        <v>139</v>
      </c>
      <c r="AF158" s="164" t="s">
        <v>193</v>
      </c>
      <c r="AG158" s="164" t="s">
        <v>140</v>
      </c>
      <c r="AH158" s="164" t="s">
        <v>139</v>
      </c>
      <c r="AI158" s="164" t="s">
        <v>139</v>
      </c>
      <c r="AJ158" s="164" t="s">
        <v>494</v>
      </c>
      <c r="AK158" s="164" t="s">
        <v>495</v>
      </c>
      <c r="AL158" s="164" t="s">
        <v>109</v>
      </c>
      <c r="AM158" s="164" t="s">
        <v>193</v>
      </c>
      <c r="AN158" s="164" t="s">
        <v>109</v>
      </c>
      <c r="AO158" s="164" t="s">
        <v>193</v>
      </c>
      <c r="AP158" s="164" t="s">
        <v>496</v>
      </c>
      <c r="AQ158" s="166"/>
      <c r="AR158" s="166"/>
      <c r="AS158" s="164" t="s">
        <v>502</v>
      </c>
      <c r="AT158" s="164" t="s">
        <v>193</v>
      </c>
      <c r="AU158" s="164" t="s">
        <v>707</v>
      </c>
      <c r="AV158" s="164">
        <v>0</v>
      </c>
      <c r="AW158" s="164">
        <v>1</v>
      </c>
      <c r="AX158" s="164">
        <v>0</v>
      </c>
      <c r="AY158" s="164" t="s">
        <v>130</v>
      </c>
      <c r="AZ158" s="164" t="s">
        <v>772</v>
      </c>
      <c r="BA158" s="164" t="s">
        <v>112</v>
      </c>
      <c r="BB158" s="164">
        <v>1</v>
      </c>
      <c r="BC158" s="164">
        <v>0</v>
      </c>
      <c r="BD158" s="164">
        <v>0</v>
      </c>
      <c r="BE158" s="164">
        <v>0</v>
      </c>
      <c r="BF158" s="164">
        <v>0</v>
      </c>
      <c r="BG158" s="164">
        <v>0</v>
      </c>
      <c r="BH158" s="164">
        <v>0</v>
      </c>
      <c r="BI158" s="164">
        <v>0</v>
      </c>
      <c r="BJ158" s="164">
        <v>0</v>
      </c>
      <c r="BK158" s="164">
        <v>0</v>
      </c>
      <c r="BL158" s="164" t="s">
        <v>193</v>
      </c>
      <c r="BM158" s="164" t="s">
        <v>113</v>
      </c>
      <c r="BN158" s="164" t="s">
        <v>498</v>
      </c>
      <c r="BO158" s="164" t="s">
        <v>193</v>
      </c>
      <c r="BP158" s="164" t="s">
        <v>193</v>
      </c>
      <c r="BQ158" s="164" t="s">
        <v>193</v>
      </c>
      <c r="BR158" s="164" t="s">
        <v>193</v>
      </c>
      <c r="BS158" s="164" t="s">
        <v>193</v>
      </c>
      <c r="BT158" s="164" t="s">
        <v>193</v>
      </c>
      <c r="BU158" s="164" t="s">
        <v>193</v>
      </c>
      <c r="BV158" s="164" t="s">
        <v>193</v>
      </c>
      <c r="BW158" s="164" t="s">
        <v>193</v>
      </c>
      <c r="BX158" s="164" t="s">
        <v>193</v>
      </c>
      <c r="BY158" s="164" t="s">
        <v>193</v>
      </c>
      <c r="BZ158" s="164" t="s">
        <v>193</v>
      </c>
      <c r="CA158" s="164" t="s">
        <v>193</v>
      </c>
      <c r="CB158" s="164" t="s">
        <v>193</v>
      </c>
      <c r="CC158" s="164" t="s">
        <v>193</v>
      </c>
      <c r="CD158" s="164" t="s">
        <v>193</v>
      </c>
      <c r="CE158" s="164" t="s">
        <v>193</v>
      </c>
      <c r="CF158" s="164" t="s">
        <v>193</v>
      </c>
      <c r="CG158" s="164" t="s">
        <v>193</v>
      </c>
      <c r="CH158" s="164" t="s">
        <v>193</v>
      </c>
      <c r="CI158" s="164" t="s">
        <v>193</v>
      </c>
      <c r="CJ158" s="164" t="s">
        <v>193</v>
      </c>
      <c r="CK158" s="164" t="s">
        <v>193</v>
      </c>
      <c r="CL158" s="164" t="s">
        <v>193</v>
      </c>
      <c r="CM158" s="164" t="s">
        <v>193</v>
      </c>
      <c r="CN158" s="164" t="s">
        <v>193</v>
      </c>
      <c r="CO158" s="164" t="s">
        <v>193</v>
      </c>
      <c r="CP158" s="164" t="s">
        <v>193</v>
      </c>
      <c r="CQ158" s="164" t="s">
        <v>193</v>
      </c>
      <c r="CR158" s="164" t="s">
        <v>193</v>
      </c>
      <c r="CS158" s="164" t="s">
        <v>193</v>
      </c>
      <c r="CT158" s="164" t="s">
        <v>193</v>
      </c>
      <c r="CU158" s="164" t="s">
        <v>193</v>
      </c>
      <c r="CV158" s="164" t="s">
        <v>193</v>
      </c>
      <c r="CW158" s="164" t="s">
        <v>193</v>
      </c>
      <c r="CX158" s="164" t="s">
        <v>193</v>
      </c>
      <c r="CY158" s="164" t="s">
        <v>193</v>
      </c>
      <c r="CZ158" s="164" t="s">
        <v>193</v>
      </c>
      <c r="DA158" s="164" t="s">
        <v>193</v>
      </c>
      <c r="DB158" s="164" t="s">
        <v>193</v>
      </c>
      <c r="DC158" s="164" t="s">
        <v>193</v>
      </c>
      <c r="DD158" s="164" t="s">
        <v>193</v>
      </c>
      <c r="DE158" s="164" t="s">
        <v>193</v>
      </c>
      <c r="DF158" s="164" t="s">
        <v>193</v>
      </c>
      <c r="DG158" s="164" t="s">
        <v>193</v>
      </c>
      <c r="DH158" s="164" t="s">
        <v>193</v>
      </c>
      <c r="DI158" s="164" t="s">
        <v>193</v>
      </c>
      <c r="DJ158" s="164" t="s">
        <v>193</v>
      </c>
      <c r="DK158" s="164" t="s">
        <v>193</v>
      </c>
      <c r="DL158" s="164" t="s">
        <v>193</v>
      </c>
      <c r="DM158" s="164" t="s">
        <v>193</v>
      </c>
      <c r="DN158" s="164" t="s">
        <v>193</v>
      </c>
      <c r="DO158" s="164" t="s">
        <v>193</v>
      </c>
      <c r="DP158" s="164" t="s">
        <v>193</v>
      </c>
      <c r="DQ158" s="164" t="s">
        <v>193</v>
      </c>
      <c r="DR158" s="164" t="s">
        <v>193</v>
      </c>
      <c r="DS158" s="164" t="s">
        <v>193</v>
      </c>
      <c r="DT158" s="164" t="s">
        <v>193</v>
      </c>
      <c r="DU158" s="164" t="s">
        <v>193</v>
      </c>
      <c r="DV158" s="164" t="s">
        <v>193</v>
      </c>
      <c r="DW158" s="164" t="s">
        <v>193</v>
      </c>
      <c r="DX158" s="164" t="s">
        <v>193</v>
      </c>
      <c r="DY158" s="164" t="s">
        <v>193</v>
      </c>
      <c r="DZ158" s="164" t="s">
        <v>193</v>
      </c>
      <c r="EA158" s="164" t="s">
        <v>193</v>
      </c>
      <c r="EB158" s="164" t="s">
        <v>193</v>
      </c>
      <c r="EC158" s="164" t="s">
        <v>193</v>
      </c>
      <c r="ED158" s="164" t="s">
        <v>193</v>
      </c>
      <c r="EE158" s="164" t="s">
        <v>193</v>
      </c>
      <c r="EF158" s="164" t="s">
        <v>193</v>
      </c>
      <c r="EG158" s="164" t="s">
        <v>193</v>
      </c>
      <c r="EH158" s="164" t="s">
        <v>193</v>
      </c>
      <c r="EI158" s="164" t="s">
        <v>193</v>
      </c>
      <c r="EJ158" s="164" t="s">
        <v>723</v>
      </c>
      <c r="EK158" s="164">
        <v>1</v>
      </c>
      <c r="EL158" s="164">
        <v>1</v>
      </c>
      <c r="EM158" s="164">
        <v>1</v>
      </c>
      <c r="EN158" s="164">
        <v>1</v>
      </c>
      <c r="EO158" s="164">
        <v>1</v>
      </c>
      <c r="EP158" s="164">
        <v>1</v>
      </c>
      <c r="EQ158" s="164">
        <v>1</v>
      </c>
      <c r="ER158" s="164">
        <v>1</v>
      </c>
      <c r="ES158" s="164">
        <v>0</v>
      </c>
      <c r="ET158" s="164" t="s">
        <v>109</v>
      </c>
      <c r="EU158" s="164">
        <v>30</v>
      </c>
      <c r="EV158" s="164">
        <v>30</v>
      </c>
      <c r="EW158" s="164" t="s">
        <v>193</v>
      </c>
      <c r="EX158" s="164" t="s">
        <v>193</v>
      </c>
      <c r="EY158" s="164" t="s">
        <v>193</v>
      </c>
      <c r="EZ158" s="164">
        <v>30</v>
      </c>
      <c r="FA158" s="164" t="s">
        <v>109</v>
      </c>
      <c r="FB158" s="164">
        <v>25</v>
      </c>
      <c r="FC158" s="164" t="s">
        <v>109</v>
      </c>
      <c r="FD158" s="164">
        <v>25</v>
      </c>
      <c r="FE158" s="164" t="s">
        <v>109</v>
      </c>
      <c r="FF158" s="164" t="s">
        <v>109</v>
      </c>
      <c r="FG158" s="164" t="s">
        <v>4226</v>
      </c>
      <c r="FH158" s="164" t="s">
        <v>193</v>
      </c>
      <c r="FI158" s="164" t="s">
        <v>193</v>
      </c>
      <c r="FJ158" s="164" t="s">
        <v>193</v>
      </c>
      <c r="FK158" s="164" t="s">
        <v>193</v>
      </c>
      <c r="FL158" s="164" t="s">
        <v>193</v>
      </c>
      <c r="FM158" s="164" t="s">
        <v>193</v>
      </c>
      <c r="FN158" s="164" t="s">
        <v>156</v>
      </c>
      <c r="FO158" s="164">
        <v>50</v>
      </c>
      <c r="FP158" s="164" t="s">
        <v>109</v>
      </c>
      <c r="FQ158" s="164" t="s">
        <v>109</v>
      </c>
      <c r="FR158" s="164">
        <v>25</v>
      </c>
      <c r="FS158" s="164" t="s">
        <v>193</v>
      </c>
      <c r="FT158" s="164" t="s">
        <v>193</v>
      </c>
      <c r="FU158" s="164">
        <v>25</v>
      </c>
      <c r="FV158" s="164" t="s">
        <v>109</v>
      </c>
      <c r="FW158" s="164" t="s">
        <v>109</v>
      </c>
      <c r="FX158" s="164">
        <v>100</v>
      </c>
      <c r="FY158" s="164" t="s">
        <v>193</v>
      </c>
      <c r="FZ158" s="164" t="s">
        <v>193</v>
      </c>
      <c r="GA158" s="164">
        <v>100</v>
      </c>
      <c r="GB158" s="164" t="s">
        <v>109</v>
      </c>
      <c r="GC158" s="164" t="s">
        <v>109</v>
      </c>
      <c r="GD158" s="164">
        <v>100</v>
      </c>
      <c r="GE158" s="164" t="s">
        <v>193</v>
      </c>
      <c r="GF158" s="164" t="s">
        <v>193</v>
      </c>
      <c r="GG158" s="164" t="s">
        <v>193</v>
      </c>
      <c r="GH158" s="164">
        <v>100</v>
      </c>
      <c r="GI158" s="164" t="s">
        <v>109</v>
      </c>
      <c r="GJ158" s="164" t="s">
        <v>109</v>
      </c>
      <c r="GK158" s="164" t="s">
        <v>193</v>
      </c>
      <c r="GL158" s="164">
        <v>5</v>
      </c>
      <c r="GM158" s="164" t="s">
        <v>193</v>
      </c>
      <c r="GN158" s="164" t="s">
        <v>193</v>
      </c>
      <c r="GO158" s="164" t="s">
        <v>193</v>
      </c>
      <c r="GP158" s="164" t="s">
        <v>193</v>
      </c>
      <c r="GQ158" s="164" t="s">
        <v>193</v>
      </c>
      <c r="GR158" s="164" t="s">
        <v>193</v>
      </c>
      <c r="GS158" s="164" t="s">
        <v>109</v>
      </c>
      <c r="GT158" s="164" t="s">
        <v>156</v>
      </c>
      <c r="GU158" s="164">
        <v>5</v>
      </c>
      <c r="GV158" s="164" t="s">
        <v>114</v>
      </c>
      <c r="GW158" s="164" t="s">
        <v>193</v>
      </c>
      <c r="GX158" s="164" t="s">
        <v>193</v>
      </c>
      <c r="GY158" s="164" t="s">
        <v>193</v>
      </c>
      <c r="GZ158" s="164" t="s">
        <v>193</v>
      </c>
      <c r="HA158" s="164" t="s">
        <v>193</v>
      </c>
      <c r="HB158" s="164" t="s">
        <v>193</v>
      </c>
      <c r="HC158" s="164" t="s">
        <v>193</v>
      </c>
      <c r="HD158" s="164" t="s">
        <v>193</v>
      </c>
      <c r="HE158" s="164" t="s">
        <v>193</v>
      </c>
      <c r="HF158" s="164" t="s">
        <v>193</v>
      </c>
      <c r="HG158" s="164" t="s">
        <v>193</v>
      </c>
      <c r="HH158" s="164" t="s">
        <v>193</v>
      </c>
      <c r="HI158" s="164" t="s">
        <v>193</v>
      </c>
      <c r="HJ158" s="164" t="s">
        <v>193</v>
      </c>
      <c r="HK158" s="164" t="s">
        <v>193</v>
      </c>
      <c r="HL158" s="164" t="s">
        <v>193</v>
      </c>
      <c r="HM158" s="164" t="s">
        <v>193</v>
      </c>
      <c r="HN158" s="164" t="s">
        <v>193</v>
      </c>
      <c r="HO158" s="164" t="s">
        <v>193</v>
      </c>
      <c r="HP158" s="164" t="s">
        <v>193</v>
      </c>
      <c r="HQ158" s="164" t="s">
        <v>193</v>
      </c>
      <c r="HR158" s="164" t="s">
        <v>193</v>
      </c>
      <c r="HS158" s="164" t="s">
        <v>193</v>
      </c>
      <c r="HT158" s="164" t="s">
        <v>193</v>
      </c>
      <c r="HU158" s="164" t="s">
        <v>193</v>
      </c>
      <c r="HV158" s="164" t="s">
        <v>114</v>
      </c>
      <c r="HW158" s="164" t="s">
        <v>114</v>
      </c>
      <c r="HX158" s="164" t="s">
        <v>109</v>
      </c>
      <c r="HY158" s="164" t="s">
        <v>117</v>
      </c>
      <c r="HZ158" s="164" t="s">
        <v>797</v>
      </c>
      <c r="IA158" s="164" t="s">
        <v>119</v>
      </c>
      <c r="IB158" s="164" t="s">
        <v>793</v>
      </c>
      <c r="IC158" s="164" t="s">
        <v>193</v>
      </c>
      <c r="ID158" s="164" t="s">
        <v>193</v>
      </c>
      <c r="IE158" s="164" t="s">
        <v>193</v>
      </c>
      <c r="IF158" s="164" t="s">
        <v>193</v>
      </c>
      <c r="IG158" s="164" t="s">
        <v>193</v>
      </c>
      <c r="IH158" s="164" t="s">
        <v>193</v>
      </c>
      <c r="II158" s="164" t="s">
        <v>193</v>
      </c>
      <c r="IJ158" s="164" t="s">
        <v>193</v>
      </c>
      <c r="IK158" s="164" t="s">
        <v>193</v>
      </c>
      <c r="IL158" s="164" t="s">
        <v>193</v>
      </c>
      <c r="IM158" s="164" t="s">
        <v>193</v>
      </c>
      <c r="IN158" s="164" t="s">
        <v>193</v>
      </c>
      <c r="IO158" s="164" t="s">
        <v>193</v>
      </c>
      <c r="IP158" s="164" t="s">
        <v>193</v>
      </c>
      <c r="IQ158" s="164" t="s">
        <v>193</v>
      </c>
      <c r="IR158" s="164" t="s">
        <v>193</v>
      </c>
      <c r="IS158" s="164" t="s">
        <v>193</v>
      </c>
      <c r="IT158" s="164" t="s">
        <v>193</v>
      </c>
      <c r="IU158" s="164" t="s">
        <v>193</v>
      </c>
      <c r="IV158" s="164" t="s">
        <v>193</v>
      </c>
      <c r="IW158" s="164" t="s">
        <v>193</v>
      </c>
      <c r="IX158" s="164" t="s">
        <v>193</v>
      </c>
      <c r="IY158" s="164" t="s">
        <v>193</v>
      </c>
      <c r="IZ158" s="164" t="s">
        <v>193</v>
      </c>
      <c r="JA158" s="164" t="s">
        <v>193</v>
      </c>
      <c r="JB158" s="164" t="s">
        <v>193</v>
      </c>
      <c r="JC158" s="164" t="s">
        <v>193</v>
      </c>
      <c r="JD158" s="164" t="s">
        <v>193</v>
      </c>
      <c r="JE158" s="164" t="s">
        <v>193</v>
      </c>
      <c r="JF158" s="164" t="s">
        <v>193</v>
      </c>
      <c r="JG158" s="164" t="s">
        <v>193</v>
      </c>
      <c r="JH158" s="164" t="s">
        <v>193</v>
      </c>
      <c r="JI158" s="164" t="s">
        <v>193</v>
      </c>
      <c r="JJ158" s="164" t="s">
        <v>193</v>
      </c>
      <c r="JK158" s="164" t="s">
        <v>193</v>
      </c>
      <c r="JL158" s="164" t="s">
        <v>193</v>
      </c>
      <c r="JM158" s="164" t="s">
        <v>193</v>
      </c>
      <c r="JN158" s="164" t="s">
        <v>193</v>
      </c>
      <c r="JO158" s="164" t="s">
        <v>193</v>
      </c>
      <c r="JP158" s="164" t="s">
        <v>193</v>
      </c>
      <c r="JQ158" s="164" t="s">
        <v>193</v>
      </c>
      <c r="JR158" s="166"/>
      <c r="JS158" s="166"/>
      <c r="JT158" s="166"/>
      <c r="JU158" s="166"/>
      <c r="JV158" s="166"/>
      <c r="JW158" s="164" t="s">
        <v>193</v>
      </c>
      <c r="JX158" s="164" t="s">
        <v>193</v>
      </c>
      <c r="JY158" s="164">
        <v>188585891</v>
      </c>
      <c r="JZ158" s="164" t="s">
        <v>4227</v>
      </c>
      <c r="KA158" s="164" t="s">
        <v>4228</v>
      </c>
      <c r="KB158" s="164" t="s">
        <v>193</v>
      </c>
      <c r="KC158" s="164" t="s">
        <v>705</v>
      </c>
      <c r="KD158" s="164" t="s">
        <v>706</v>
      </c>
      <c r="KE158" s="164" t="s">
        <v>621</v>
      </c>
      <c r="KF158" s="164" t="s">
        <v>193</v>
      </c>
      <c r="KG158" s="164">
        <v>158</v>
      </c>
    </row>
    <row r="159" spans="1:293" x14ac:dyDescent="0.25">
      <c r="A159" s="164" t="s">
        <v>4229</v>
      </c>
      <c r="B159" s="164" t="s">
        <v>4230</v>
      </c>
      <c r="C159" s="164" t="s">
        <v>3503</v>
      </c>
      <c r="D159" s="164" t="s">
        <v>193</v>
      </c>
      <c r="E159" s="166"/>
      <c r="F159" s="164" t="s">
        <v>193</v>
      </c>
      <c r="G159" s="164" t="s">
        <v>193</v>
      </c>
      <c r="H159" s="164" t="s">
        <v>3503</v>
      </c>
      <c r="I159" s="164" t="s">
        <v>133</v>
      </c>
      <c r="J159" s="164" t="s">
        <v>193</v>
      </c>
      <c r="K159" s="164" t="s">
        <v>134</v>
      </c>
      <c r="L159" s="164" t="s">
        <v>133</v>
      </c>
      <c r="M159" s="164" t="s">
        <v>133</v>
      </c>
      <c r="N159" s="164" t="s">
        <v>146</v>
      </c>
      <c r="O159" s="164" t="s">
        <v>193</v>
      </c>
      <c r="P159" s="164" t="s">
        <v>202</v>
      </c>
      <c r="Q159" s="164" t="s">
        <v>146</v>
      </c>
      <c r="R159" s="164" t="s">
        <v>146</v>
      </c>
      <c r="S159" s="164" t="s">
        <v>117</v>
      </c>
      <c r="T159" s="164" t="s">
        <v>136</v>
      </c>
      <c r="U159" s="164" t="s">
        <v>137</v>
      </c>
      <c r="V159" s="164" t="s">
        <v>136</v>
      </c>
      <c r="W159" s="164" t="s">
        <v>132</v>
      </c>
      <c r="X159" s="164" t="s">
        <v>205</v>
      </c>
      <c r="Y159" s="164" t="s">
        <v>132</v>
      </c>
      <c r="Z159" s="164" t="s">
        <v>138</v>
      </c>
      <c r="AA159" s="164" t="s">
        <v>193</v>
      </c>
      <c r="AB159" s="164" t="s">
        <v>568</v>
      </c>
      <c r="AC159" s="164" t="s">
        <v>138</v>
      </c>
      <c r="AD159" s="164" t="s">
        <v>138</v>
      </c>
      <c r="AE159" s="164" t="s">
        <v>139</v>
      </c>
      <c r="AF159" s="164" t="s">
        <v>193</v>
      </c>
      <c r="AG159" s="164" t="s">
        <v>140</v>
      </c>
      <c r="AH159" s="164" t="s">
        <v>139</v>
      </c>
      <c r="AI159" s="164" t="s">
        <v>139</v>
      </c>
      <c r="AJ159" s="164" t="s">
        <v>494</v>
      </c>
      <c r="AK159" s="164" t="s">
        <v>495</v>
      </c>
      <c r="AL159" s="164" t="s">
        <v>109</v>
      </c>
      <c r="AM159" s="164" t="s">
        <v>193</v>
      </c>
      <c r="AN159" s="164" t="s">
        <v>109</v>
      </c>
      <c r="AO159" s="164" t="s">
        <v>193</v>
      </c>
      <c r="AP159" s="164" t="s">
        <v>496</v>
      </c>
      <c r="AQ159" s="166"/>
      <c r="AR159" s="166"/>
      <c r="AS159" s="164" t="s">
        <v>502</v>
      </c>
      <c r="AT159" s="164" t="s">
        <v>193</v>
      </c>
      <c r="AU159" s="164" t="s">
        <v>707</v>
      </c>
      <c r="AV159" s="164">
        <v>0</v>
      </c>
      <c r="AW159" s="164">
        <v>1</v>
      </c>
      <c r="AX159" s="164">
        <v>0</v>
      </c>
      <c r="AY159" s="164" t="s">
        <v>130</v>
      </c>
      <c r="AZ159" s="164" t="s">
        <v>772</v>
      </c>
      <c r="BA159" s="164" t="s">
        <v>112</v>
      </c>
      <c r="BB159" s="164">
        <v>1</v>
      </c>
      <c r="BC159" s="164">
        <v>0</v>
      </c>
      <c r="BD159" s="164">
        <v>0</v>
      </c>
      <c r="BE159" s="164">
        <v>0</v>
      </c>
      <c r="BF159" s="164">
        <v>0</v>
      </c>
      <c r="BG159" s="164">
        <v>0</v>
      </c>
      <c r="BH159" s="164">
        <v>0</v>
      </c>
      <c r="BI159" s="164">
        <v>0</v>
      </c>
      <c r="BJ159" s="164">
        <v>0</v>
      </c>
      <c r="BK159" s="164">
        <v>0</v>
      </c>
      <c r="BL159" s="164" t="s">
        <v>193</v>
      </c>
      <c r="BM159" s="164" t="s">
        <v>113</v>
      </c>
      <c r="BN159" s="164" t="s">
        <v>498</v>
      </c>
      <c r="BO159" s="164" t="s">
        <v>193</v>
      </c>
      <c r="BP159" s="164" t="s">
        <v>193</v>
      </c>
      <c r="BQ159" s="164" t="s">
        <v>193</v>
      </c>
      <c r="BR159" s="164" t="s">
        <v>193</v>
      </c>
      <c r="BS159" s="164" t="s">
        <v>193</v>
      </c>
      <c r="BT159" s="164" t="s">
        <v>193</v>
      </c>
      <c r="BU159" s="164" t="s">
        <v>193</v>
      </c>
      <c r="BV159" s="164" t="s">
        <v>193</v>
      </c>
      <c r="BW159" s="164" t="s">
        <v>193</v>
      </c>
      <c r="BX159" s="164" t="s">
        <v>193</v>
      </c>
      <c r="BY159" s="164" t="s">
        <v>193</v>
      </c>
      <c r="BZ159" s="164" t="s">
        <v>193</v>
      </c>
      <c r="CA159" s="164" t="s">
        <v>193</v>
      </c>
      <c r="CB159" s="164" t="s">
        <v>193</v>
      </c>
      <c r="CC159" s="164" t="s">
        <v>193</v>
      </c>
      <c r="CD159" s="164" t="s">
        <v>193</v>
      </c>
      <c r="CE159" s="164" t="s">
        <v>193</v>
      </c>
      <c r="CF159" s="164" t="s">
        <v>193</v>
      </c>
      <c r="CG159" s="164" t="s">
        <v>193</v>
      </c>
      <c r="CH159" s="164" t="s">
        <v>193</v>
      </c>
      <c r="CI159" s="164" t="s">
        <v>193</v>
      </c>
      <c r="CJ159" s="164" t="s">
        <v>193</v>
      </c>
      <c r="CK159" s="164" t="s">
        <v>193</v>
      </c>
      <c r="CL159" s="164" t="s">
        <v>193</v>
      </c>
      <c r="CM159" s="164" t="s">
        <v>193</v>
      </c>
      <c r="CN159" s="164" t="s">
        <v>193</v>
      </c>
      <c r="CO159" s="164" t="s">
        <v>193</v>
      </c>
      <c r="CP159" s="164" t="s">
        <v>193</v>
      </c>
      <c r="CQ159" s="164" t="s">
        <v>193</v>
      </c>
      <c r="CR159" s="164" t="s">
        <v>193</v>
      </c>
      <c r="CS159" s="164" t="s">
        <v>193</v>
      </c>
      <c r="CT159" s="164" t="s">
        <v>193</v>
      </c>
      <c r="CU159" s="164" t="s">
        <v>193</v>
      </c>
      <c r="CV159" s="164" t="s">
        <v>193</v>
      </c>
      <c r="CW159" s="164" t="s">
        <v>193</v>
      </c>
      <c r="CX159" s="164" t="s">
        <v>193</v>
      </c>
      <c r="CY159" s="164" t="s">
        <v>193</v>
      </c>
      <c r="CZ159" s="164" t="s">
        <v>193</v>
      </c>
      <c r="DA159" s="164" t="s">
        <v>193</v>
      </c>
      <c r="DB159" s="164" t="s">
        <v>193</v>
      </c>
      <c r="DC159" s="164" t="s">
        <v>193</v>
      </c>
      <c r="DD159" s="164" t="s">
        <v>193</v>
      </c>
      <c r="DE159" s="164" t="s">
        <v>193</v>
      </c>
      <c r="DF159" s="164" t="s">
        <v>193</v>
      </c>
      <c r="DG159" s="164" t="s">
        <v>193</v>
      </c>
      <c r="DH159" s="164" t="s">
        <v>193</v>
      </c>
      <c r="DI159" s="164" t="s">
        <v>193</v>
      </c>
      <c r="DJ159" s="164" t="s">
        <v>193</v>
      </c>
      <c r="DK159" s="164" t="s">
        <v>193</v>
      </c>
      <c r="DL159" s="164" t="s">
        <v>193</v>
      </c>
      <c r="DM159" s="164" t="s">
        <v>193</v>
      </c>
      <c r="DN159" s="164" t="s">
        <v>193</v>
      </c>
      <c r="DO159" s="164" t="s">
        <v>193</v>
      </c>
      <c r="DP159" s="164" t="s">
        <v>193</v>
      </c>
      <c r="DQ159" s="164" t="s">
        <v>193</v>
      </c>
      <c r="DR159" s="164" t="s">
        <v>193</v>
      </c>
      <c r="DS159" s="164" t="s">
        <v>193</v>
      </c>
      <c r="DT159" s="164" t="s">
        <v>193</v>
      </c>
      <c r="DU159" s="164" t="s">
        <v>193</v>
      </c>
      <c r="DV159" s="164" t="s">
        <v>193</v>
      </c>
      <c r="DW159" s="164" t="s">
        <v>193</v>
      </c>
      <c r="DX159" s="164" t="s">
        <v>193</v>
      </c>
      <c r="DY159" s="164" t="s">
        <v>193</v>
      </c>
      <c r="DZ159" s="164" t="s">
        <v>193</v>
      </c>
      <c r="EA159" s="164" t="s">
        <v>193</v>
      </c>
      <c r="EB159" s="164" t="s">
        <v>193</v>
      </c>
      <c r="EC159" s="164" t="s">
        <v>193</v>
      </c>
      <c r="ED159" s="164" t="s">
        <v>193</v>
      </c>
      <c r="EE159" s="164" t="s">
        <v>193</v>
      </c>
      <c r="EF159" s="164" t="s">
        <v>193</v>
      </c>
      <c r="EG159" s="164" t="s">
        <v>193</v>
      </c>
      <c r="EH159" s="164" t="s">
        <v>193</v>
      </c>
      <c r="EI159" s="164" t="s">
        <v>193</v>
      </c>
      <c r="EJ159" s="164" t="s">
        <v>723</v>
      </c>
      <c r="EK159" s="164">
        <v>1</v>
      </c>
      <c r="EL159" s="164">
        <v>1</v>
      </c>
      <c r="EM159" s="164">
        <v>1</v>
      </c>
      <c r="EN159" s="164">
        <v>1</v>
      </c>
      <c r="EO159" s="164">
        <v>1</v>
      </c>
      <c r="EP159" s="164">
        <v>1</v>
      </c>
      <c r="EQ159" s="164">
        <v>1</v>
      </c>
      <c r="ER159" s="164">
        <v>1</v>
      </c>
      <c r="ES159" s="164">
        <v>0</v>
      </c>
      <c r="ET159" s="164" t="s">
        <v>109</v>
      </c>
      <c r="EU159" s="164">
        <v>30</v>
      </c>
      <c r="EV159" s="164">
        <v>30</v>
      </c>
      <c r="EW159" s="164" t="s">
        <v>193</v>
      </c>
      <c r="EX159" s="164" t="s">
        <v>193</v>
      </c>
      <c r="EY159" s="164" t="s">
        <v>193</v>
      </c>
      <c r="EZ159" s="164">
        <v>30</v>
      </c>
      <c r="FA159" s="164" t="s">
        <v>109</v>
      </c>
      <c r="FB159" s="164">
        <v>25</v>
      </c>
      <c r="FC159" s="164" t="s">
        <v>109</v>
      </c>
      <c r="FD159" s="164">
        <v>50</v>
      </c>
      <c r="FE159" s="164" t="s">
        <v>109</v>
      </c>
      <c r="FF159" s="164" t="s">
        <v>109</v>
      </c>
      <c r="FG159" s="164" t="s">
        <v>4226</v>
      </c>
      <c r="FH159" s="164" t="s">
        <v>193</v>
      </c>
      <c r="FI159" s="164" t="s">
        <v>193</v>
      </c>
      <c r="FJ159" s="164" t="s">
        <v>193</v>
      </c>
      <c r="FK159" s="164" t="s">
        <v>193</v>
      </c>
      <c r="FL159" s="164" t="s">
        <v>193</v>
      </c>
      <c r="FM159" s="164" t="s">
        <v>193</v>
      </c>
      <c r="FN159" s="164" t="s">
        <v>156</v>
      </c>
      <c r="FO159" s="164">
        <v>50</v>
      </c>
      <c r="FP159" s="164" t="s">
        <v>109</v>
      </c>
      <c r="FQ159" s="164" t="s">
        <v>109</v>
      </c>
      <c r="FR159" s="164">
        <v>35</v>
      </c>
      <c r="FS159" s="164" t="s">
        <v>193</v>
      </c>
      <c r="FT159" s="164" t="s">
        <v>193</v>
      </c>
      <c r="FU159" s="164">
        <v>35</v>
      </c>
      <c r="FV159" s="164" t="s">
        <v>109</v>
      </c>
      <c r="FW159" s="164" t="s">
        <v>109</v>
      </c>
      <c r="FX159" s="164">
        <v>100</v>
      </c>
      <c r="FY159" s="164" t="s">
        <v>193</v>
      </c>
      <c r="FZ159" s="164" t="s">
        <v>193</v>
      </c>
      <c r="GA159" s="164">
        <v>100</v>
      </c>
      <c r="GB159" s="164" t="s">
        <v>109</v>
      </c>
      <c r="GC159" s="164" t="s">
        <v>109</v>
      </c>
      <c r="GD159" s="164">
        <v>75</v>
      </c>
      <c r="GE159" s="164" t="s">
        <v>193</v>
      </c>
      <c r="GF159" s="164" t="s">
        <v>193</v>
      </c>
      <c r="GG159" s="164" t="s">
        <v>193</v>
      </c>
      <c r="GH159" s="164">
        <v>75</v>
      </c>
      <c r="GI159" s="164" t="s">
        <v>109</v>
      </c>
      <c r="GJ159" s="164" t="s">
        <v>109</v>
      </c>
      <c r="GK159" s="164" t="s">
        <v>193</v>
      </c>
      <c r="GL159" s="164">
        <v>10</v>
      </c>
      <c r="GM159" s="164" t="s">
        <v>193</v>
      </c>
      <c r="GN159" s="164" t="s">
        <v>193</v>
      </c>
      <c r="GO159" s="164" t="s">
        <v>193</v>
      </c>
      <c r="GP159" s="164" t="s">
        <v>193</v>
      </c>
      <c r="GQ159" s="164" t="s">
        <v>193</v>
      </c>
      <c r="GR159" s="164" t="s">
        <v>193</v>
      </c>
      <c r="GS159" s="164" t="s">
        <v>109</v>
      </c>
      <c r="GT159" s="164" t="s">
        <v>156</v>
      </c>
      <c r="GU159" s="164">
        <v>10</v>
      </c>
      <c r="GV159" s="164" t="s">
        <v>109</v>
      </c>
      <c r="GW159" s="164" t="s">
        <v>724</v>
      </c>
      <c r="GX159" s="164">
        <v>0</v>
      </c>
      <c r="GY159" s="164">
        <v>0</v>
      </c>
      <c r="GZ159" s="164">
        <v>0</v>
      </c>
      <c r="HA159" s="164">
        <v>0</v>
      </c>
      <c r="HB159" s="164">
        <v>0</v>
      </c>
      <c r="HC159" s="164">
        <v>0</v>
      </c>
      <c r="HD159" s="164">
        <v>0</v>
      </c>
      <c r="HE159" s="164">
        <v>0</v>
      </c>
      <c r="HF159" s="164">
        <v>0</v>
      </c>
      <c r="HG159" s="164">
        <v>1</v>
      </c>
      <c r="HH159" s="164">
        <v>0</v>
      </c>
      <c r="HI159" s="164">
        <v>0</v>
      </c>
      <c r="HJ159" s="164">
        <v>0</v>
      </c>
      <c r="HK159" s="164" t="s">
        <v>193</v>
      </c>
      <c r="HL159" s="164" t="s">
        <v>4231</v>
      </c>
      <c r="HM159" s="164">
        <v>1</v>
      </c>
      <c r="HN159" s="164">
        <v>1</v>
      </c>
      <c r="HO159" s="164">
        <v>1</v>
      </c>
      <c r="HP159" s="164">
        <v>0</v>
      </c>
      <c r="HQ159" s="164">
        <v>0</v>
      </c>
      <c r="HR159" s="164">
        <v>0</v>
      </c>
      <c r="HS159" s="164">
        <v>1</v>
      </c>
      <c r="HT159" s="164">
        <v>1</v>
      </c>
      <c r="HU159" s="164">
        <v>0</v>
      </c>
      <c r="HV159" s="164" t="s">
        <v>114</v>
      </c>
      <c r="HW159" s="164" t="s">
        <v>114</v>
      </c>
      <c r="HX159" s="164" t="s">
        <v>109</v>
      </c>
      <c r="HY159" s="164" t="s">
        <v>117</v>
      </c>
      <c r="HZ159" s="164" t="s">
        <v>797</v>
      </c>
      <c r="IA159" s="164" t="s">
        <v>119</v>
      </c>
      <c r="IB159" s="164" t="s">
        <v>793</v>
      </c>
      <c r="IC159" s="164" t="s">
        <v>193</v>
      </c>
      <c r="ID159" s="164" t="s">
        <v>193</v>
      </c>
      <c r="IE159" s="164" t="s">
        <v>193</v>
      </c>
      <c r="IF159" s="164" t="s">
        <v>193</v>
      </c>
      <c r="IG159" s="164" t="s">
        <v>193</v>
      </c>
      <c r="IH159" s="164" t="s">
        <v>193</v>
      </c>
      <c r="II159" s="164" t="s">
        <v>193</v>
      </c>
      <c r="IJ159" s="164" t="s">
        <v>193</v>
      </c>
      <c r="IK159" s="164" t="s">
        <v>193</v>
      </c>
      <c r="IL159" s="164" t="s">
        <v>193</v>
      </c>
      <c r="IM159" s="164" t="s">
        <v>193</v>
      </c>
      <c r="IN159" s="164" t="s">
        <v>193</v>
      </c>
      <c r="IO159" s="164" t="s">
        <v>193</v>
      </c>
      <c r="IP159" s="164" t="s">
        <v>193</v>
      </c>
      <c r="IQ159" s="164" t="s">
        <v>193</v>
      </c>
      <c r="IR159" s="164" t="s">
        <v>193</v>
      </c>
      <c r="IS159" s="164" t="s">
        <v>193</v>
      </c>
      <c r="IT159" s="164" t="s">
        <v>193</v>
      </c>
      <c r="IU159" s="164" t="s">
        <v>193</v>
      </c>
      <c r="IV159" s="164" t="s">
        <v>193</v>
      </c>
      <c r="IW159" s="164" t="s">
        <v>193</v>
      </c>
      <c r="IX159" s="164" t="s">
        <v>193</v>
      </c>
      <c r="IY159" s="164" t="s">
        <v>193</v>
      </c>
      <c r="IZ159" s="164" t="s">
        <v>193</v>
      </c>
      <c r="JA159" s="164" t="s">
        <v>193</v>
      </c>
      <c r="JB159" s="164" t="s">
        <v>193</v>
      </c>
      <c r="JC159" s="164" t="s">
        <v>193</v>
      </c>
      <c r="JD159" s="164" t="s">
        <v>193</v>
      </c>
      <c r="JE159" s="164" t="s">
        <v>193</v>
      </c>
      <c r="JF159" s="164" t="s">
        <v>193</v>
      </c>
      <c r="JG159" s="164" t="s">
        <v>193</v>
      </c>
      <c r="JH159" s="164" t="s">
        <v>193</v>
      </c>
      <c r="JI159" s="164" t="s">
        <v>193</v>
      </c>
      <c r="JJ159" s="164" t="s">
        <v>193</v>
      </c>
      <c r="JK159" s="164" t="s">
        <v>193</v>
      </c>
      <c r="JL159" s="164" t="s">
        <v>193</v>
      </c>
      <c r="JM159" s="164" t="s">
        <v>193</v>
      </c>
      <c r="JN159" s="164" t="s">
        <v>193</v>
      </c>
      <c r="JO159" s="164" t="s">
        <v>193</v>
      </c>
      <c r="JP159" s="164" t="s">
        <v>193</v>
      </c>
      <c r="JQ159" s="164" t="s">
        <v>193</v>
      </c>
      <c r="JR159" s="166"/>
      <c r="JS159" s="166"/>
      <c r="JT159" s="166"/>
      <c r="JU159" s="166"/>
      <c r="JV159" s="166"/>
      <c r="JW159" s="164" t="s">
        <v>193</v>
      </c>
      <c r="JX159" s="164" t="s">
        <v>193</v>
      </c>
      <c r="JY159" s="164">
        <v>188585911</v>
      </c>
      <c r="JZ159" s="164" t="s">
        <v>4232</v>
      </c>
      <c r="KA159" s="164" t="s">
        <v>4233</v>
      </c>
      <c r="KB159" s="164" t="s">
        <v>193</v>
      </c>
      <c r="KC159" s="164" t="s">
        <v>705</v>
      </c>
      <c r="KD159" s="164" t="s">
        <v>706</v>
      </c>
      <c r="KE159" s="164" t="s">
        <v>621</v>
      </c>
      <c r="KF159" s="164" t="s">
        <v>193</v>
      </c>
      <c r="KG159" s="164">
        <v>159</v>
      </c>
    </row>
    <row r="160" spans="1:293" x14ac:dyDescent="0.25">
      <c r="A160" s="164" t="s">
        <v>4234</v>
      </c>
      <c r="B160" s="164" t="s">
        <v>4235</v>
      </c>
      <c r="C160" s="164" t="s">
        <v>3503</v>
      </c>
      <c r="D160" s="164" t="s">
        <v>193</v>
      </c>
      <c r="E160" s="166"/>
      <c r="F160" s="164" t="s">
        <v>193</v>
      </c>
      <c r="G160" s="164" t="s">
        <v>193</v>
      </c>
      <c r="H160" s="164" t="s">
        <v>3503</v>
      </c>
      <c r="I160" s="164" t="s">
        <v>133</v>
      </c>
      <c r="J160" s="164" t="s">
        <v>193</v>
      </c>
      <c r="K160" s="164" t="s">
        <v>134</v>
      </c>
      <c r="L160" s="164" t="s">
        <v>133</v>
      </c>
      <c r="M160" s="164" t="s">
        <v>133</v>
      </c>
      <c r="N160" s="164" t="s">
        <v>146</v>
      </c>
      <c r="O160" s="164" t="s">
        <v>193</v>
      </c>
      <c r="P160" s="164" t="s">
        <v>202</v>
      </c>
      <c r="Q160" s="164" t="s">
        <v>146</v>
      </c>
      <c r="R160" s="164" t="s">
        <v>146</v>
      </c>
      <c r="S160" s="164" t="s">
        <v>117</v>
      </c>
      <c r="T160" s="164" t="s">
        <v>136</v>
      </c>
      <c r="U160" s="164" t="s">
        <v>137</v>
      </c>
      <c r="V160" s="164" t="s">
        <v>136</v>
      </c>
      <c r="W160" s="164" t="s">
        <v>132</v>
      </c>
      <c r="X160" s="164" t="s">
        <v>205</v>
      </c>
      <c r="Y160" s="164" t="s">
        <v>132</v>
      </c>
      <c r="Z160" s="164" t="s">
        <v>138</v>
      </c>
      <c r="AA160" s="164" t="s">
        <v>193</v>
      </c>
      <c r="AB160" s="164" t="s">
        <v>568</v>
      </c>
      <c r="AC160" s="164" t="s">
        <v>138</v>
      </c>
      <c r="AD160" s="164" t="s">
        <v>138</v>
      </c>
      <c r="AE160" s="164" t="s">
        <v>139</v>
      </c>
      <c r="AF160" s="164" t="s">
        <v>193</v>
      </c>
      <c r="AG160" s="164" t="s">
        <v>140</v>
      </c>
      <c r="AH160" s="164" t="s">
        <v>139</v>
      </c>
      <c r="AI160" s="164" t="s">
        <v>139</v>
      </c>
      <c r="AJ160" s="164" t="s">
        <v>494</v>
      </c>
      <c r="AK160" s="164" t="s">
        <v>495</v>
      </c>
      <c r="AL160" s="164" t="s">
        <v>109</v>
      </c>
      <c r="AM160" s="164" t="s">
        <v>193</v>
      </c>
      <c r="AN160" s="164" t="s">
        <v>109</v>
      </c>
      <c r="AO160" s="164" t="s">
        <v>193</v>
      </c>
      <c r="AP160" s="164" t="s">
        <v>496</v>
      </c>
      <c r="AQ160" s="166"/>
      <c r="AR160" s="166"/>
      <c r="AS160" s="164" t="s">
        <v>502</v>
      </c>
      <c r="AT160" s="164" t="s">
        <v>193</v>
      </c>
      <c r="AU160" s="164" t="s">
        <v>707</v>
      </c>
      <c r="AV160" s="164">
        <v>0</v>
      </c>
      <c r="AW160" s="164">
        <v>1</v>
      </c>
      <c r="AX160" s="164">
        <v>0</v>
      </c>
      <c r="AY160" s="164" t="s">
        <v>130</v>
      </c>
      <c r="AZ160" s="164" t="s">
        <v>772</v>
      </c>
      <c r="BA160" s="164" t="s">
        <v>112</v>
      </c>
      <c r="BB160" s="164">
        <v>1</v>
      </c>
      <c r="BC160" s="164">
        <v>0</v>
      </c>
      <c r="BD160" s="164">
        <v>0</v>
      </c>
      <c r="BE160" s="164">
        <v>0</v>
      </c>
      <c r="BF160" s="164">
        <v>0</v>
      </c>
      <c r="BG160" s="164">
        <v>0</v>
      </c>
      <c r="BH160" s="164">
        <v>0</v>
      </c>
      <c r="BI160" s="164">
        <v>0</v>
      </c>
      <c r="BJ160" s="164">
        <v>0</v>
      </c>
      <c r="BK160" s="164">
        <v>0</v>
      </c>
      <c r="BL160" s="164" t="s">
        <v>193</v>
      </c>
      <c r="BM160" s="164" t="s">
        <v>113</v>
      </c>
      <c r="BN160" s="164" t="s">
        <v>501</v>
      </c>
      <c r="BO160" s="164" t="s">
        <v>193</v>
      </c>
      <c r="BP160" s="164" t="s">
        <v>193</v>
      </c>
      <c r="BQ160" s="164" t="s">
        <v>193</v>
      </c>
      <c r="BR160" s="164" t="s">
        <v>193</v>
      </c>
      <c r="BS160" s="164" t="s">
        <v>193</v>
      </c>
      <c r="BT160" s="164" t="s">
        <v>193</v>
      </c>
      <c r="BU160" s="164" t="s">
        <v>193</v>
      </c>
      <c r="BV160" s="164" t="s">
        <v>193</v>
      </c>
      <c r="BW160" s="164" t="s">
        <v>193</v>
      </c>
      <c r="BX160" s="164" t="s">
        <v>193</v>
      </c>
      <c r="BY160" s="164" t="s">
        <v>193</v>
      </c>
      <c r="BZ160" s="164" t="s">
        <v>193</v>
      </c>
      <c r="CA160" s="164" t="s">
        <v>193</v>
      </c>
      <c r="CB160" s="164" t="s">
        <v>193</v>
      </c>
      <c r="CC160" s="164" t="s">
        <v>193</v>
      </c>
      <c r="CD160" s="164" t="s">
        <v>193</v>
      </c>
      <c r="CE160" s="164" t="s">
        <v>193</v>
      </c>
      <c r="CF160" s="164" t="s">
        <v>193</v>
      </c>
      <c r="CG160" s="164" t="s">
        <v>193</v>
      </c>
      <c r="CH160" s="164" t="s">
        <v>193</v>
      </c>
      <c r="CI160" s="164" t="s">
        <v>193</v>
      </c>
      <c r="CJ160" s="164" t="s">
        <v>193</v>
      </c>
      <c r="CK160" s="164" t="s">
        <v>193</v>
      </c>
      <c r="CL160" s="164" t="s">
        <v>193</v>
      </c>
      <c r="CM160" s="164" t="s">
        <v>193</v>
      </c>
      <c r="CN160" s="164" t="s">
        <v>193</v>
      </c>
      <c r="CO160" s="164" t="s">
        <v>193</v>
      </c>
      <c r="CP160" s="164" t="s">
        <v>193</v>
      </c>
      <c r="CQ160" s="164" t="s">
        <v>193</v>
      </c>
      <c r="CR160" s="164" t="s">
        <v>193</v>
      </c>
      <c r="CS160" s="164" t="s">
        <v>193</v>
      </c>
      <c r="CT160" s="164" t="s">
        <v>193</v>
      </c>
      <c r="CU160" s="164" t="s">
        <v>193</v>
      </c>
      <c r="CV160" s="164" t="s">
        <v>193</v>
      </c>
      <c r="CW160" s="164" t="s">
        <v>193</v>
      </c>
      <c r="CX160" s="164" t="s">
        <v>193</v>
      </c>
      <c r="CY160" s="164" t="s">
        <v>193</v>
      </c>
      <c r="CZ160" s="164" t="s">
        <v>193</v>
      </c>
      <c r="DA160" s="164" t="s">
        <v>193</v>
      </c>
      <c r="DB160" s="164" t="s">
        <v>193</v>
      </c>
      <c r="DC160" s="164" t="s">
        <v>193</v>
      </c>
      <c r="DD160" s="164" t="s">
        <v>193</v>
      </c>
      <c r="DE160" s="164" t="s">
        <v>193</v>
      </c>
      <c r="DF160" s="164" t="s">
        <v>193</v>
      </c>
      <c r="DG160" s="164" t="s">
        <v>193</v>
      </c>
      <c r="DH160" s="164" t="s">
        <v>193</v>
      </c>
      <c r="DI160" s="164" t="s">
        <v>193</v>
      </c>
      <c r="DJ160" s="164" t="s">
        <v>193</v>
      </c>
      <c r="DK160" s="164" t="s">
        <v>193</v>
      </c>
      <c r="DL160" s="164" t="s">
        <v>193</v>
      </c>
      <c r="DM160" s="164" t="s">
        <v>193</v>
      </c>
      <c r="DN160" s="164" t="s">
        <v>193</v>
      </c>
      <c r="DO160" s="164" t="s">
        <v>193</v>
      </c>
      <c r="DP160" s="164" t="s">
        <v>193</v>
      </c>
      <c r="DQ160" s="164" t="s">
        <v>193</v>
      </c>
      <c r="DR160" s="164" t="s">
        <v>193</v>
      </c>
      <c r="DS160" s="164" t="s">
        <v>193</v>
      </c>
      <c r="DT160" s="164" t="s">
        <v>193</v>
      </c>
      <c r="DU160" s="164" t="s">
        <v>193</v>
      </c>
      <c r="DV160" s="164" t="s">
        <v>193</v>
      </c>
      <c r="DW160" s="164" t="s">
        <v>193</v>
      </c>
      <c r="DX160" s="164" t="s">
        <v>193</v>
      </c>
      <c r="DY160" s="164" t="s">
        <v>193</v>
      </c>
      <c r="DZ160" s="164" t="s">
        <v>193</v>
      </c>
      <c r="EA160" s="164" t="s">
        <v>193</v>
      </c>
      <c r="EB160" s="164" t="s">
        <v>193</v>
      </c>
      <c r="EC160" s="164" t="s">
        <v>193</v>
      </c>
      <c r="ED160" s="164" t="s">
        <v>193</v>
      </c>
      <c r="EE160" s="164" t="s">
        <v>193</v>
      </c>
      <c r="EF160" s="164" t="s">
        <v>193</v>
      </c>
      <c r="EG160" s="164" t="s">
        <v>193</v>
      </c>
      <c r="EH160" s="164" t="s">
        <v>193</v>
      </c>
      <c r="EI160" s="164" t="s">
        <v>193</v>
      </c>
      <c r="EJ160" s="164" t="s">
        <v>723</v>
      </c>
      <c r="EK160" s="164">
        <v>1</v>
      </c>
      <c r="EL160" s="164">
        <v>1</v>
      </c>
      <c r="EM160" s="164">
        <v>1</v>
      </c>
      <c r="EN160" s="164">
        <v>1</v>
      </c>
      <c r="EO160" s="164">
        <v>1</v>
      </c>
      <c r="EP160" s="164">
        <v>1</v>
      </c>
      <c r="EQ160" s="164">
        <v>1</v>
      </c>
      <c r="ER160" s="164">
        <v>1</v>
      </c>
      <c r="ES160" s="164">
        <v>0</v>
      </c>
      <c r="ET160" s="164" t="s">
        <v>109</v>
      </c>
      <c r="EU160" s="164">
        <v>30</v>
      </c>
      <c r="EV160" s="164">
        <v>30</v>
      </c>
      <c r="EW160" s="164" t="s">
        <v>193</v>
      </c>
      <c r="EX160" s="164" t="s">
        <v>193</v>
      </c>
      <c r="EY160" s="164" t="s">
        <v>193</v>
      </c>
      <c r="EZ160" s="164">
        <v>30</v>
      </c>
      <c r="FA160" s="164" t="s">
        <v>109</v>
      </c>
      <c r="FB160" s="164">
        <v>25</v>
      </c>
      <c r="FC160" s="164" t="s">
        <v>109</v>
      </c>
      <c r="FD160" s="164">
        <v>50</v>
      </c>
      <c r="FE160" s="164" t="s">
        <v>109</v>
      </c>
      <c r="FF160" s="164" t="s">
        <v>109</v>
      </c>
      <c r="FG160" s="164" t="s">
        <v>4226</v>
      </c>
      <c r="FH160" s="164" t="s">
        <v>193</v>
      </c>
      <c r="FI160" s="164" t="s">
        <v>193</v>
      </c>
      <c r="FJ160" s="164" t="s">
        <v>193</v>
      </c>
      <c r="FK160" s="164" t="s">
        <v>193</v>
      </c>
      <c r="FL160" s="164" t="s">
        <v>193</v>
      </c>
      <c r="FM160" s="164" t="s">
        <v>193</v>
      </c>
      <c r="FN160" s="164" t="s">
        <v>156</v>
      </c>
      <c r="FO160" s="164">
        <v>50</v>
      </c>
      <c r="FP160" s="164" t="s">
        <v>109</v>
      </c>
      <c r="FQ160" s="164" t="s">
        <v>109</v>
      </c>
      <c r="FR160" s="164">
        <v>35</v>
      </c>
      <c r="FS160" s="164" t="s">
        <v>193</v>
      </c>
      <c r="FT160" s="164" t="s">
        <v>193</v>
      </c>
      <c r="FU160" s="164">
        <v>35</v>
      </c>
      <c r="FV160" s="164" t="s">
        <v>109</v>
      </c>
      <c r="FW160" s="164" t="s">
        <v>109</v>
      </c>
      <c r="FX160" s="164">
        <v>85</v>
      </c>
      <c r="FY160" s="164" t="s">
        <v>193</v>
      </c>
      <c r="FZ160" s="164" t="s">
        <v>193</v>
      </c>
      <c r="GA160" s="164">
        <v>85</v>
      </c>
      <c r="GB160" s="164" t="s">
        <v>109</v>
      </c>
      <c r="GC160" s="164" t="s">
        <v>109</v>
      </c>
      <c r="GD160" s="164">
        <v>100</v>
      </c>
      <c r="GE160" s="164" t="s">
        <v>193</v>
      </c>
      <c r="GF160" s="164" t="s">
        <v>193</v>
      </c>
      <c r="GG160" s="164" t="s">
        <v>193</v>
      </c>
      <c r="GH160" s="164">
        <v>100</v>
      </c>
      <c r="GI160" s="164" t="s">
        <v>109</v>
      </c>
      <c r="GJ160" s="164" t="s">
        <v>109</v>
      </c>
      <c r="GK160" s="164" t="s">
        <v>193</v>
      </c>
      <c r="GL160" s="164">
        <v>10</v>
      </c>
      <c r="GM160" s="164" t="s">
        <v>193</v>
      </c>
      <c r="GN160" s="164" t="s">
        <v>193</v>
      </c>
      <c r="GO160" s="164" t="s">
        <v>193</v>
      </c>
      <c r="GP160" s="164" t="s">
        <v>193</v>
      </c>
      <c r="GQ160" s="164" t="s">
        <v>193</v>
      </c>
      <c r="GR160" s="164" t="s">
        <v>193</v>
      </c>
      <c r="GS160" s="164" t="s">
        <v>109</v>
      </c>
      <c r="GT160" s="164" t="s">
        <v>156</v>
      </c>
      <c r="GU160" s="164">
        <v>10</v>
      </c>
      <c r="GV160" s="164" t="s">
        <v>114</v>
      </c>
      <c r="GW160" s="164" t="s">
        <v>193</v>
      </c>
      <c r="GX160" s="164" t="s">
        <v>193</v>
      </c>
      <c r="GY160" s="164" t="s">
        <v>193</v>
      </c>
      <c r="GZ160" s="164" t="s">
        <v>193</v>
      </c>
      <c r="HA160" s="164" t="s">
        <v>193</v>
      </c>
      <c r="HB160" s="164" t="s">
        <v>193</v>
      </c>
      <c r="HC160" s="164" t="s">
        <v>193</v>
      </c>
      <c r="HD160" s="164" t="s">
        <v>193</v>
      </c>
      <c r="HE160" s="164" t="s">
        <v>193</v>
      </c>
      <c r="HF160" s="164" t="s">
        <v>193</v>
      </c>
      <c r="HG160" s="164" t="s">
        <v>193</v>
      </c>
      <c r="HH160" s="164" t="s">
        <v>193</v>
      </c>
      <c r="HI160" s="164" t="s">
        <v>193</v>
      </c>
      <c r="HJ160" s="164" t="s">
        <v>193</v>
      </c>
      <c r="HK160" s="164" t="s">
        <v>193</v>
      </c>
      <c r="HL160" s="164" t="s">
        <v>193</v>
      </c>
      <c r="HM160" s="164" t="s">
        <v>193</v>
      </c>
      <c r="HN160" s="164" t="s">
        <v>193</v>
      </c>
      <c r="HO160" s="164" t="s">
        <v>193</v>
      </c>
      <c r="HP160" s="164" t="s">
        <v>193</v>
      </c>
      <c r="HQ160" s="164" t="s">
        <v>193</v>
      </c>
      <c r="HR160" s="164" t="s">
        <v>193</v>
      </c>
      <c r="HS160" s="164" t="s">
        <v>193</v>
      </c>
      <c r="HT160" s="164" t="s">
        <v>193</v>
      </c>
      <c r="HU160" s="164" t="s">
        <v>193</v>
      </c>
      <c r="HV160" s="164" t="s">
        <v>114</v>
      </c>
      <c r="HW160" s="164" t="s">
        <v>109</v>
      </c>
      <c r="HX160" s="164" t="s">
        <v>109</v>
      </c>
      <c r="HY160" s="164" t="s">
        <v>117</v>
      </c>
      <c r="HZ160" s="164" t="s">
        <v>797</v>
      </c>
      <c r="IA160" s="164" t="s">
        <v>119</v>
      </c>
      <c r="IB160" s="164" t="s">
        <v>793</v>
      </c>
      <c r="IC160" s="164" t="s">
        <v>193</v>
      </c>
      <c r="ID160" s="164" t="s">
        <v>193</v>
      </c>
      <c r="IE160" s="164" t="s">
        <v>193</v>
      </c>
      <c r="IF160" s="164" t="s">
        <v>193</v>
      </c>
      <c r="IG160" s="164" t="s">
        <v>193</v>
      </c>
      <c r="IH160" s="164" t="s">
        <v>193</v>
      </c>
      <c r="II160" s="164" t="s">
        <v>193</v>
      </c>
      <c r="IJ160" s="164" t="s">
        <v>193</v>
      </c>
      <c r="IK160" s="164" t="s">
        <v>193</v>
      </c>
      <c r="IL160" s="164" t="s">
        <v>193</v>
      </c>
      <c r="IM160" s="164" t="s">
        <v>193</v>
      </c>
      <c r="IN160" s="164" t="s">
        <v>193</v>
      </c>
      <c r="IO160" s="164" t="s">
        <v>193</v>
      </c>
      <c r="IP160" s="164" t="s">
        <v>193</v>
      </c>
      <c r="IQ160" s="164" t="s">
        <v>193</v>
      </c>
      <c r="IR160" s="164" t="s">
        <v>193</v>
      </c>
      <c r="IS160" s="164" t="s">
        <v>193</v>
      </c>
      <c r="IT160" s="164" t="s">
        <v>193</v>
      </c>
      <c r="IU160" s="164" t="s">
        <v>193</v>
      </c>
      <c r="IV160" s="164" t="s">
        <v>193</v>
      </c>
      <c r="IW160" s="164" t="s">
        <v>193</v>
      </c>
      <c r="IX160" s="164" t="s">
        <v>193</v>
      </c>
      <c r="IY160" s="164" t="s">
        <v>193</v>
      </c>
      <c r="IZ160" s="164" t="s">
        <v>193</v>
      </c>
      <c r="JA160" s="164" t="s">
        <v>193</v>
      </c>
      <c r="JB160" s="164" t="s">
        <v>193</v>
      </c>
      <c r="JC160" s="164" t="s">
        <v>193</v>
      </c>
      <c r="JD160" s="164" t="s">
        <v>193</v>
      </c>
      <c r="JE160" s="164" t="s">
        <v>193</v>
      </c>
      <c r="JF160" s="164" t="s">
        <v>193</v>
      </c>
      <c r="JG160" s="164" t="s">
        <v>193</v>
      </c>
      <c r="JH160" s="164" t="s">
        <v>193</v>
      </c>
      <c r="JI160" s="164" t="s">
        <v>193</v>
      </c>
      <c r="JJ160" s="164" t="s">
        <v>193</v>
      </c>
      <c r="JK160" s="164" t="s">
        <v>193</v>
      </c>
      <c r="JL160" s="164" t="s">
        <v>193</v>
      </c>
      <c r="JM160" s="164" t="s">
        <v>193</v>
      </c>
      <c r="JN160" s="164" t="s">
        <v>193</v>
      </c>
      <c r="JO160" s="164" t="s">
        <v>193</v>
      </c>
      <c r="JP160" s="164" t="s">
        <v>193</v>
      </c>
      <c r="JQ160" s="164" t="s">
        <v>193</v>
      </c>
      <c r="JR160" s="166"/>
      <c r="JS160" s="166"/>
      <c r="JT160" s="166"/>
      <c r="JU160" s="166"/>
      <c r="JV160" s="166"/>
      <c r="JW160" s="164" t="s">
        <v>193</v>
      </c>
      <c r="JX160" s="164" t="s">
        <v>193</v>
      </c>
      <c r="JY160" s="164">
        <v>188585924</v>
      </c>
      <c r="JZ160" s="164" t="s">
        <v>4236</v>
      </c>
      <c r="KA160" s="164" t="s">
        <v>4237</v>
      </c>
      <c r="KB160" s="164" t="s">
        <v>193</v>
      </c>
      <c r="KC160" s="164" t="s">
        <v>705</v>
      </c>
      <c r="KD160" s="164" t="s">
        <v>706</v>
      </c>
      <c r="KE160" s="164" t="s">
        <v>621</v>
      </c>
      <c r="KF160" s="164" t="s">
        <v>193</v>
      </c>
      <c r="KG160" s="164">
        <v>160</v>
      </c>
    </row>
    <row r="161" spans="1:293" x14ac:dyDescent="0.25">
      <c r="A161" s="164" t="s">
        <v>4238</v>
      </c>
      <c r="B161" s="164" t="s">
        <v>4239</v>
      </c>
      <c r="C161" s="164" t="s">
        <v>3503</v>
      </c>
      <c r="D161" s="164" t="s">
        <v>193</v>
      </c>
      <c r="E161" s="166"/>
      <c r="F161" s="164" t="s">
        <v>193</v>
      </c>
      <c r="G161" s="164" t="s">
        <v>193</v>
      </c>
      <c r="H161" s="164" t="s">
        <v>3503</v>
      </c>
      <c r="I161" s="164" t="s">
        <v>133</v>
      </c>
      <c r="J161" s="164" t="s">
        <v>193</v>
      </c>
      <c r="K161" s="164" t="s">
        <v>134</v>
      </c>
      <c r="L161" s="164" t="s">
        <v>133</v>
      </c>
      <c r="M161" s="164" t="s">
        <v>133</v>
      </c>
      <c r="N161" s="164" t="s">
        <v>146</v>
      </c>
      <c r="O161" s="164" t="s">
        <v>193</v>
      </c>
      <c r="P161" s="164" t="s">
        <v>202</v>
      </c>
      <c r="Q161" s="164" t="s">
        <v>146</v>
      </c>
      <c r="R161" s="164" t="s">
        <v>146</v>
      </c>
      <c r="S161" s="164" t="s">
        <v>117</v>
      </c>
      <c r="T161" s="164" t="s">
        <v>136</v>
      </c>
      <c r="U161" s="164" t="s">
        <v>137</v>
      </c>
      <c r="V161" s="164" t="s">
        <v>136</v>
      </c>
      <c r="W161" s="164" t="s">
        <v>132</v>
      </c>
      <c r="X161" s="164" t="s">
        <v>205</v>
      </c>
      <c r="Y161" s="164" t="s">
        <v>132</v>
      </c>
      <c r="Z161" s="164" t="s">
        <v>138</v>
      </c>
      <c r="AA161" s="164" t="s">
        <v>193</v>
      </c>
      <c r="AB161" s="164" t="s">
        <v>568</v>
      </c>
      <c r="AC161" s="164" t="s">
        <v>138</v>
      </c>
      <c r="AD161" s="164" t="s">
        <v>138</v>
      </c>
      <c r="AE161" s="164" t="s">
        <v>139</v>
      </c>
      <c r="AF161" s="164" t="s">
        <v>193</v>
      </c>
      <c r="AG161" s="164" t="s">
        <v>140</v>
      </c>
      <c r="AH161" s="164" t="s">
        <v>139</v>
      </c>
      <c r="AI161" s="164" t="s">
        <v>139</v>
      </c>
      <c r="AJ161" s="164" t="s">
        <v>494</v>
      </c>
      <c r="AK161" s="164" t="s">
        <v>495</v>
      </c>
      <c r="AL161" s="164" t="s">
        <v>109</v>
      </c>
      <c r="AM161" s="164" t="s">
        <v>193</v>
      </c>
      <c r="AN161" s="164" t="s">
        <v>109</v>
      </c>
      <c r="AO161" s="164" t="s">
        <v>193</v>
      </c>
      <c r="AP161" s="164" t="s">
        <v>496</v>
      </c>
      <c r="AQ161" s="166"/>
      <c r="AR161" s="166"/>
      <c r="AS161" s="164" t="s">
        <v>497</v>
      </c>
      <c r="AT161" s="164" t="s">
        <v>193</v>
      </c>
      <c r="AU161" s="164" t="s">
        <v>707</v>
      </c>
      <c r="AV161" s="164">
        <v>0</v>
      </c>
      <c r="AW161" s="164">
        <v>1</v>
      </c>
      <c r="AX161" s="164">
        <v>0</v>
      </c>
      <c r="AY161" s="164" t="s">
        <v>130</v>
      </c>
      <c r="AZ161" s="164" t="s">
        <v>772</v>
      </c>
      <c r="BA161" s="164" t="s">
        <v>4240</v>
      </c>
      <c r="BB161" s="164">
        <v>1</v>
      </c>
      <c r="BC161" s="164">
        <v>0</v>
      </c>
      <c r="BD161" s="164">
        <v>0</v>
      </c>
      <c r="BE161" s="164">
        <v>0</v>
      </c>
      <c r="BF161" s="164">
        <v>0</v>
      </c>
      <c r="BG161" s="164">
        <v>0</v>
      </c>
      <c r="BH161" s="164">
        <v>0</v>
      </c>
      <c r="BI161" s="164">
        <v>0</v>
      </c>
      <c r="BJ161" s="164">
        <v>1</v>
      </c>
      <c r="BK161" s="164">
        <v>0</v>
      </c>
      <c r="BL161" s="164" t="s">
        <v>4241</v>
      </c>
      <c r="BM161" s="164" t="s">
        <v>113</v>
      </c>
      <c r="BN161" s="164" t="s">
        <v>501</v>
      </c>
      <c r="BO161" s="164" t="s">
        <v>193</v>
      </c>
      <c r="BP161" s="164" t="s">
        <v>193</v>
      </c>
      <c r="BQ161" s="164" t="s">
        <v>193</v>
      </c>
      <c r="BR161" s="164" t="s">
        <v>193</v>
      </c>
      <c r="BS161" s="164" t="s">
        <v>193</v>
      </c>
      <c r="BT161" s="164" t="s">
        <v>193</v>
      </c>
      <c r="BU161" s="164" t="s">
        <v>193</v>
      </c>
      <c r="BV161" s="164" t="s">
        <v>193</v>
      </c>
      <c r="BW161" s="164" t="s">
        <v>193</v>
      </c>
      <c r="BX161" s="164" t="s">
        <v>193</v>
      </c>
      <c r="BY161" s="164" t="s">
        <v>193</v>
      </c>
      <c r="BZ161" s="164" t="s">
        <v>193</v>
      </c>
      <c r="CA161" s="164" t="s">
        <v>193</v>
      </c>
      <c r="CB161" s="164" t="s">
        <v>193</v>
      </c>
      <c r="CC161" s="164" t="s">
        <v>193</v>
      </c>
      <c r="CD161" s="164" t="s">
        <v>193</v>
      </c>
      <c r="CE161" s="164" t="s">
        <v>193</v>
      </c>
      <c r="CF161" s="164" t="s">
        <v>193</v>
      </c>
      <c r="CG161" s="164" t="s">
        <v>193</v>
      </c>
      <c r="CH161" s="164" t="s">
        <v>193</v>
      </c>
      <c r="CI161" s="164" t="s">
        <v>193</v>
      </c>
      <c r="CJ161" s="164" t="s">
        <v>193</v>
      </c>
      <c r="CK161" s="164" t="s">
        <v>193</v>
      </c>
      <c r="CL161" s="164" t="s">
        <v>193</v>
      </c>
      <c r="CM161" s="164" t="s">
        <v>193</v>
      </c>
      <c r="CN161" s="164" t="s">
        <v>193</v>
      </c>
      <c r="CO161" s="164" t="s">
        <v>193</v>
      </c>
      <c r="CP161" s="164" t="s">
        <v>193</v>
      </c>
      <c r="CQ161" s="164" t="s">
        <v>193</v>
      </c>
      <c r="CR161" s="164" t="s">
        <v>193</v>
      </c>
      <c r="CS161" s="164" t="s">
        <v>193</v>
      </c>
      <c r="CT161" s="164" t="s">
        <v>193</v>
      </c>
      <c r="CU161" s="164" t="s">
        <v>193</v>
      </c>
      <c r="CV161" s="164" t="s">
        <v>193</v>
      </c>
      <c r="CW161" s="164" t="s">
        <v>193</v>
      </c>
      <c r="CX161" s="164" t="s">
        <v>193</v>
      </c>
      <c r="CY161" s="164" t="s">
        <v>193</v>
      </c>
      <c r="CZ161" s="164" t="s">
        <v>193</v>
      </c>
      <c r="DA161" s="164" t="s">
        <v>193</v>
      </c>
      <c r="DB161" s="164" t="s">
        <v>193</v>
      </c>
      <c r="DC161" s="164" t="s">
        <v>193</v>
      </c>
      <c r="DD161" s="164" t="s">
        <v>193</v>
      </c>
      <c r="DE161" s="164" t="s">
        <v>193</v>
      </c>
      <c r="DF161" s="164" t="s">
        <v>193</v>
      </c>
      <c r="DG161" s="164" t="s">
        <v>193</v>
      </c>
      <c r="DH161" s="164" t="s">
        <v>193</v>
      </c>
      <c r="DI161" s="164" t="s">
        <v>193</v>
      </c>
      <c r="DJ161" s="164" t="s">
        <v>193</v>
      </c>
      <c r="DK161" s="164" t="s">
        <v>193</v>
      </c>
      <c r="DL161" s="164" t="s">
        <v>193</v>
      </c>
      <c r="DM161" s="164" t="s">
        <v>193</v>
      </c>
      <c r="DN161" s="164" t="s">
        <v>193</v>
      </c>
      <c r="DO161" s="164" t="s">
        <v>193</v>
      </c>
      <c r="DP161" s="164" t="s">
        <v>193</v>
      </c>
      <c r="DQ161" s="164" t="s">
        <v>193</v>
      </c>
      <c r="DR161" s="164" t="s">
        <v>193</v>
      </c>
      <c r="DS161" s="164" t="s">
        <v>193</v>
      </c>
      <c r="DT161" s="164" t="s">
        <v>193</v>
      </c>
      <c r="DU161" s="164" t="s">
        <v>193</v>
      </c>
      <c r="DV161" s="164" t="s">
        <v>193</v>
      </c>
      <c r="DW161" s="164" t="s">
        <v>193</v>
      </c>
      <c r="DX161" s="164" t="s">
        <v>193</v>
      </c>
      <c r="DY161" s="164" t="s">
        <v>193</v>
      </c>
      <c r="DZ161" s="164" t="s">
        <v>193</v>
      </c>
      <c r="EA161" s="164" t="s">
        <v>193</v>
      </c>
      <c r="EB161" s="164" t="s">
        <v>193</v>
      </c>
      <c r="EC161" s="164" t="s">
        <v>193</v>
      </c>
      <c r="ED161" s="164" t="s">
        <v>193</v>
      </c>
      <c r="EE161" s="164" t="s">
        <v>193</v>
      </c>
      <c r="EF161" s="164" t="s">
        <v>193</v>
      </c>
      <c r="EG161" s="164" t="s">
        <v>193</v>
      </c>
      <c r="EH161" s="164" t="s">
        <v>193</v>
      </c>
      <c r="EI161" s="164" t="s">
        <v>193</v>
      </c>
      <c r="EJ161" s="164" t="s">
        <v>723</v>
      </c>
      <c r="EK161" s="164">
        <v>1</v>
      </c>
      <c r="EL161" s="164">
        <v>1</v>
      </c>
      <c r="EM161" s="164">
        <v>1</v>
      </c>
      <c r="EN161" s="164">
        <v>1</v>
      </c>
      <c r="EO161" s="164">
        <v>1</v>
      </c>
      <c r="EP161" s="164">
        <v>1</v>
      </c>
      <c r="EQ161" s="164">
        <v>1</v>
      </c>
      <c r="ER161" s="164">
        <v>1</v>
      </c>
      <c r="ES161" s="164">
        <v>0</v>
      </c>
      <c r="ET161" s="164" t="s">
        <v>109</v>
      </c>
      <c r="EU161" s="164">
        <v>30</v>
      </c>
      <c r="EV161" s="164">
        <v>30</v>
      </c>
      <c r="EW161" s="164" t="s">
        <v>193</v>
      </c>
      <c r="EX161" s="164" t="s">
        <v>193</v>
      </c>
      <c r="EY161" s="164" t="s">
        <v>193</v>
      </c>
      <c r="EZ161" s="164">
        <v>30</v>
      </c>
      <c r="FA161" s="164" t="s">
        <v>109</v>
      </c>
      <c r="FB161" s="164">
        <v>25</v>
      </c>
      <c r="FC161" s="164" t="s">
        <v>109</v>
      </c>
      <c r="FD161" s="164">
        <v>25</v>
      </c>
      <c r="FE161" s="164" t="s">
        <v>109</v>
      </c>
      <c r="FF161" s="164" t="s">
        <v>109</v>
      </c>
      <c r="FG161" s="164" t="s">
        <v>4226</v>
      </c>
      <c r="FH161" s="164" t="s">
        <v>193</v>
      </c>
      <c r="FI161" s="164" t="s">
        <v>193</v>
      </c>
      <c r="FJ161" s="164" t="s">
        <v>193</v>
      </c>
      <c r="FK161" s="164" t="s">
        <v>193</v>
      </c>
      <c r="FL161" s="164" t="s">
        <v>193</v>
      </c>
      <c r="FM161" s="164" t="s">
        <v>193</v>
      </c>
      <c r="FN161" s="164" t="s">
        <v>156</v>
      </c>
      <c r="FO161" s="164">
        <v>50</v>
      </c>
      <c r="FP161" s="164" t="s">
        <v>109</v>
      </c>
      <c r="FQ161" s="164" t="s">
        <v>109</v>
      </c>
      <c r="FR161" s="164">
        <v>25</v>
      </c>
      <c r="FS161" s="164" t="s">
        <v>193</v>
      </c>
      <c r="FT161" s="164" t="s">
        <v>193</v>
      </c>
      <c r="FU161" s="164">
        <v>25</v>
      </c>
      <c r="FV161" s="164" t="s">
        <v>109</v>
      </c>
      <c r="FW161" s="164" t="s">
        <v>109</v>
      </c>
      <c r="FX161" s="164">
        <v>75</v>
      </c>
      <c r="FY161" s="164" t="s">
        <v>193</v>
      </c>
      <c r="FZ161" s="164" t="s">
        <v>193</v>
      </c>
      <c r="GA161" s="164">
        <v>75</v>
      </c>
      <c r="GB161" s="164" t="s">
        <v>109</v>
      </c>
      <c r="GC161" s="164" t="s">
        <v>109</v>
      </c>
      <c r="GD161" s="164">
        <v>75</v>
      </c>
      <c r="GE161" s="164" t="s">
        <v>193</v>
      </c>
      <c r="GF161" s="164" t="s">
        <v>193</v>
      </c>
      <c r="GG161" s="164" t="s">
        <v>193</v>
      </c>
      <c r="GH161" s="164">
        <v>75</v>
      </c>
      <c r="GI161" s="164" t="s">
        <v>109</v>
      </c>
      <c r="GJ161" s="164" t="s">
        <v>109</v>
      </c>
      <c r="GK161" s="164" t="s">
        <v>193</v>
      </c>
      <c r="GL161" s="164">
        <v>5</v>
      </c>
      <c r="GM161" s="164" t="s">
        <v>193</v>
      </c>
      <c r="GN161" s="164" t="s">
        <v>193</v>
      </c>
      <c r="GO161" s="164" t="s">
        <v>193</v>
      </c>
      <c r="GP161" s="164" t="s">
        <v>193</v>
      </c>
      <c r="GQ161" s="164" t="s">
        <v>193</v>
      </c>
      <c r="GR161" s="164" t="s">
        <v>193</v>
      </c>
      <c r="GS161" s="164" t="s">
        <v>109</v>
      </c>
      <c r="GT161" s="164" t="s">
        <v>156</v>
      </c>
      <c r="GU161" s="164">
        <v>5</v>
      </c>
      <c r="GV161" s="164" t="s">
        <v>109</v>
      </c>
      <c r="GW161" s="164" t="s">
        <v>724</v>
      </c>
      <c r="GX161" s="164">
        <v>0</v>
      </c>
      <c r="GY161" s="164">
        <v>0</v>
      </c>
      <c r="GZ161" s="164">
        <v>0</v>
      </c>
      <c r="HA161" s="164">
        <v>0</v>
      </c>
      <c r="HB161" s="164">
        <v>0</v>
      </c>
      <c r="HC161" s="164">
        <v>0</v>
      </c>
      <c r="HD161" s="164">
        <v>0</v>
      </c>
      <c r="HE161" s="164">
        <v>0</v>
      </c>
      <c r="HF161" s="164">
        <v>0</v>
      </c>
      <c r="HG161" s="164">
        <v>1</v>
      </c>
      <c r="HH161" s="164">
        <v>0</v>
      </c>
      <c r="HI161" s="164">
        <v>0</v>
      </c>
      <c r="HJ161" s="164">
        <v>0</v>
      </c>
      <c r="HK161" s="164" t="s">
        <v>193</v>
      </c>
      <c r="HL161" s="164" t="s">
        <v>4242</v>
      </c>
      <c r="HM161" s="164">
        <v>1</v>
      </c>
      <c r="HN161" s="164">
        <v>1</v>
      </c>
      <c r="HO161" s="164">
        <v>1</v>
      </c>
      <c r="HP161" s="164">
        <v>0</v>
      </c>
      <c r="HQ161" s="164">
        <v>1</v>
      </c>
      <c r="HR161" s="164">
        <v>0</v>
      </c>
      <c r="HS161" s="164">
        <v>1</v>
      </c>
      <c r="HT161" s="164">
        <v>1</v>
      </c>
      <c r="HU161" s="164">
        <v>0</v>
      </c>
      <c r="HV161" s="164" t="s">
        <v>114</v>
      </c>
      <c r="HW161" s="164" t="s">
        <v>109</v>
      </c>
      <c r="HX161" s="164" t="s">
        <v>109</v>
      </c>
      <c r="HY161" s="164" t="s">
        <v>106</v>
      </c>
      <c r="HZ161" s="164" t="s">
        <v>793</v>
      </c>
      <c r="IA161" s="164" t="s">
        <v>173</v>
      </c>
      <c r="IB161" s="164" t="s">
        <v>793</v>
      </c>
      <c r="IC161" s="164" t="s">
        <v>193</v>
      </c>
      <c r="ID161" s="164" t="s">
        <v>193</v>
      </c>
      <c r="IE161" s="164" t="s">
        <v>193</v>
      </c>
      <c r="IF161" s="164" t="s">
        <v>193</v>
      </c>
      <c r="IG161" s="164" t="s">
        <v>193</v>
      </c>
      <c r="IH161" s="164" t="s">
        <v>193</v>
      </c>
      <c r="II161" s="164" t="s">
        <v>193</v>
      </c>
      <c r="IJ161" s="164" t="s">
        <v>193</v>
      </c>
      <c r="IK161" s="164" t="s">
        <v>193</v>
      </c>
      <c r="IL161" s="164" t="s">
        <v>193</v>
      </c>
      <c r="IM161" s="164" t="s">
        <v>193</v>
      </c>
      <c r="IN161" s="164" t="s">
        <v>193</v>
      </c>
      <c r="IO161" s="164" t="s">
        <v>193</v>
      </c>
      <c r="IP161" s="164" t="s">
        <v>193</v>
      </c>
      <c r="IQ161" s="164" t="s">
        <v>193</v>
      </c>
      <c r="IR161" s="164" t="s">
        <v>193</v>
      </c>
      <c r="IS161" s="164" t="s">
        <v>193</v>
      </c>
      <c r="IT161" s="164" t="s">
        <v>193</v>
      </c>
      <c r="IU161" s="164" t="s">
        <v>193</v>
      </c>
      <c r="IV161" s="164" t="s">
        <v>193</v>
      </c>
      <c r="IW161" s="164" t="s">
        <v>193</v>
      </c>
      <c r="IX161" s="164" t="s">
        <v>193</v>
      </c>
      <c r="IY161" s="164" t="s">
        <v>193</v>
      </c>
      <c r="IZ161" s="164" t="s">
        <v>193</v>
      </c>
      <c r="JA161" s="164" t="s">
        <v>193</v>
      </c>
      <c r="JB161" s="164" t="s">
        <v>193</v>
      </c>
      <c r="JC161" s="164" t="s">
        <v>193</v>
      </c>
      <c r="JD161" s="164" t="s">
        <v>193</v>
      </c>
      <c r="JE161" s="164" t="s">
        <v>193</v>
      </c>
      <c r="JF161" s="164" t="s">
        <v>193</v>
      </c>
      <c r="JG161" s="164" t="s">
        <v>193</v>
      </c>
      <c r="JH161" s="164" t="s">
        <v>193</v>
      </c>
      <c r="JI161" s="164" t="s">
        <v>193</v>
      </c>
      <c r="JJ161" s="164" t="s">
        <v>193</v>
      </c>
      <c r="JK161" s="164" t="s">
        <v>193</v>
      </c>
      <c r="JL161" s="164" t="s">
        <v>193</v>
      </c>
      <c r="JM161" s="164" t="s">
        <v>193</v>
      </c>
      <c r="JN161" s="164" t="s">
        <v>193</v>
      </c>
      <c r="JO161" s="164" t="s">
        <v>193</v>
      </c>
      <c r="JP161" s="164" t="s">
        <v>193</v>
      </c>
      <c r="JQ161" s="164" t="s">
        <v>193</v>
      </c>
      <c r="JR161" s="166"/>
      <c r="JS161" s="166"/>
      <c r="JT161" s="166"/>
      <c r="JU161" s="166"/>
      <c r="JV161" s="166"/>
      <c r="JW161" s="164" t="s">
        <v>193</v>
      </c>
      <c r="JX161" s="164" t="s">
        <v>193</v>
      </c>
      <c r="JY161" s="164">
        <v>188585932</v>
      </c>
      <c r="JZ161" s="164" t="s">
        <v>4243</v>
      </c>
      <c r="KA161" s="164" t="s">
        <v>4244</v>
      </c>
      <c r="KB161" s="164" t="s">
        <v>193</v>
      </c>
      <c r="KC161" s="164" t="s">
        <v>705</v>
      </c>
      <c r="KD161" s="164" t="s">
        <v>706</v>
      </c>
      <c r="KE161" s="164" t="s">
        <v>621</v>
      </c>
      <c r="KF161" s="164" t="s">
        <v>193</v>
      </c>
      <c r="KG161" s="164">
        <v>161</v>
      </c>
    </row>
    <row r="162" spans="1:293" x14ac:dyDescent="0.25">
      <c r="A162" s="164" t="s">
        <v>4245</v>
      </c>
      <c r="B162" s="164" t="s">
        <v>4246</v>
      </c>
      <c r="C162" s="164" t="s">
        <v>3503</v>
      </c>
      <c r="D162" s="164" t="s">
        <v>193</v>
      </c>
      <c r="E162" s="166"/>
      <c r="F162" s="164" t="s">
        <v>193</v>
      </c>
      <c r="G162" s="164" t="s">
        <v>193</v>
      </c>
      <c r="H162" s="164" t="s">
        <v>3503</v>
      </c>
      <c r="I162" s="164" t="s">
        <v>161</v>
      </c>
      <c r="J162" s="164" t="s">
        <v>193</v>
      </c>
      <c r="K162" s="164" t="s">
        <v>162</v>
      </c>
      <c r="L162" s="164" t="s">
        <v>161</v>
      </c>
      <c r="M162" s="164" t="s">
        <v>161</v>
      </c>
      <c r="N162" s="164" t="s">
        <v>197</v>
      </c>
      <c r="O162" s="164" t="s">
        <v>193</v>
      </c>
      <c r="P162" s="164" t="s">
        <v>196</v>
      </c>
      <c r="Q162" s="164" t="s">
        <v>197</v>
      </c>
      <c r="R162" s="164" t="s">
        <v>197</v>
      </c>
      <c r="S162" s="164" t="s">
        <v>164</v>
      </c>
      <c r="T162" s="164" t="s">
        <v>168</v>
      </c>
      <c r="U162" s="164" t="s">
        <v>207</v>
      </c>
      <c r="V162" s="164" t="s">
        <v>168</v>
      </c>
      <c r="W162" s="164" t="s">
        <v>132</v>
      </c>
      <c r="X162" s="164" t="s">
        <v>205</v>
      </c>
      <c r="Y162" s="164" t="s">
        <v>132</v>
      </c>
      <c r="Z162" s="164" t="s">
        <v>3283</v>
      </c>
      <c r="AA162" s="164" t="s">
        <v>193</v>
      </c>
      <c r="AB162" s="164" t="s">
        <v>722</v>
      </c>
      <c r="AC162" s="164" t="s">
        <v>3283</v>
      </c>
      <c r="AD162" s="164" t="s">
        <v>3283</v>
      </c>
      <c r="AE162" s="164" t="s">
        <v>520</v>
      </c>
      <c r="AF162" s="164" t="s">
        <v>193</v>
      </c>
      <c r="AG162" s="164" t="s">
        <v>206</v>
      </c>
      <c r="AH162" s="164" t="s">
        <v>520</v>
      </c>
      <c r="AI162" s="164" t="s">
        <v>520</v>
      </c>
      <c r="AJ162" s="164" t="s">
        <v>543</v>
      </c>
      <c r="AK162" s="164" t="s">
        <v>511</v>
      </c>
      <c r="AL162" s="164" t="s">
        <v>109</v>
      </c>
      <c r="AM162" s="164" t="s">
        <v>193</v>
      </c>
      <c r="AN162" s="164" t="s">
        <v>109</v>
      </c>
      <c r="AO162" s="164" t="s">
        <v>193</v>
      </c>
      <c r="AP162" s="164" t="s">
        <v>496</v>
      </c>
      <c r="AQ162" s="166"/>
      <c r="AR162" s="166"/>
      <c r="AS162" s="164" t="s">
        <v>193</v>
      </c>
      <c r="AT162" s="164" t="s">
        <v>193</v>
      </c>
      <c r="AU162" s="164" t="s">
        <v>193</v>
      </c>
      <c r="AV162" s="164" t="s">
        <v>193</v>
      </c>
      <c r="AW162" s="164" t="s">
        <v>193</v>
      </c>
      <c r="AX162" s="164" t="s">
        <v>193</v>
      </c>
      <c r="AY162" s="164" t="s">
        <v>193</v>
      </c>
      <c r="AZ162" s="164" t="s">
        <v>193</v>
      </c>
      <c r="BA162" s="164" t="s">
        <v>193</v>
      </c>
      <c r="BB162" s="164" t="s">
        <v>193</v>
      </c>
      <c r="BC162" s="164" t="s">
        <v>193</v>
      </c>
      <c r="BD162" s="164" t="s">
        <v>193</v>
      </c>
      <c r="BE162" s="164" t="s">
        <v>193</v>
      </c>
      <c r="BF162" s="164" t="s">
        <v>193</v>
      </c>
      <c r="BG162" s="164" t="s">
        <v>193</v>
      </c>
      <c r="BH162" s="164" t="s">
        <v>193</v>
      </c>
      <c r="BI162" s="164" t="s">
        <v>193</v>
      </c>
      <c r="BJ162" s="164" t="s">
        <v>193</v>
      </c>
      <c r="BK162" s="164" t="s">
        <v>193</v>
      </c>
      <c r="BL162" s="164" t="s">
        <v>193</v>
      </c>
      <c r="BM162" s="164" t="s">
        <v>193</v>
      </c>
      <c r="BN162" s="164" t="s">
        <v>193</v>
      </c>
      <c r="BO162" s="164" t="s">
        <v>193</v>
      </c>
      <c r="BP162" s="164" t="s">
        <v>193</v>
      </c>
      <c r="BQ162" s="164" t="s">
        <v>193</v>
      </c>
      <c r="BR162" s="164" t="s">
        <v>193</v>
      </c>
      <c r="BS162" s="164" t="s">
        <v>193</v>
      </c>
      <c r="BT162" s="164" t="s">
        <v>193</v>
      </c>
      <c r="BU162" s="164" t="s">
        <v>193</v>
      </c>
      <c r="BV162" s="164" t="s">
        <v>193</v>
      </c>
      <c r="BW162" s="164" t="s">
        <v>193</v>
      </c>
      <c r="BX162" s="164" t="s">
        <v>193</v>
      </c>
      <c r="BY162" s="164" t="s">
        <v>193</v>
      </c>
      <c r="BZ162" s="164" t="s">
        <v>193</v>
      </c>
      <c r="CA162" s="164" t="s">
        <v>193</v>
      </c>
      <c r="CB162" s="164" t="s">
        <v>193</v>
      </c>
      <c r="CC162" s="164" t="s">
        <v>193</v>
      </c>
      <c r="CD162" s="164" t="s">
        <v>193</v>
      </c>
      <c r="CE162" s="164" t="s">
        <v>193</v>
      </c>
      <c r="CF162" s="164" t="s">
        <v>193</v>
      </c>
      <c r="CG162" s="164" t="s">
        <v>193</v>
      </c>
      <c r="CH162" s="164" t="s">
        <v>193</v>
      </c>
      <c r="CI162" s="164" t="s">
        <v>193</v>
      </c>
      <c r="CJ162" s="164" t="s">
        <v>193</v>
      </c>
      <c r="CK162" s="164" t="s">
        <v>193</v>
      </c>
      <c r="CL162" s="164" t="s">
        <v>193</v>
      </c>
      <c r="CM162" s="164" t="s">
        <v>193</v>
      </c>
      <c r="CN162" s="164" t="s">
        <v>193</v>
      </c>
      <c r="CO162" s="164" t="s">
        <v>193</v>
      </c>
      <c r="CP162" s="164" t="s">
        <v>193</v>
      </c>
      <c r="CQ162" s="164" t="s">
        <v>193</v>
      </c>
      <c r="CR162" s="164" t="s">
        <v>193</v>
      </c>
      <c r="CS162" s="164" t="s">
        <v>193</v>
      </c>
      <c r="CT162" s="164" t="s">
        <v>193</v>
      </c>
      <c r="CU162" s="164" t="s">
        <v>193</v>
      </c>
      <c r="CV162" s="164" t="s">
        <v>193</v>
      </c>
      <c r="CW162" s="164" t="s">
        <v>193</v>
      </c>
      <c r="CX162" s="164" t="s">
        <v>193</v>
      </c>
      <c r="CY162" s="164" t="s">
        <v>193</v>
      </c>
      <c r="CZ162" s="164" t="s">
        <v>193</v>
      </c>
      <c r="DA162" s="164" t="s">
        <v>193</v>
      </c>
      <c r="DB162" s="164" t="s">
        <v>193</v>
      </c>
      <c r="DC162" s="164" t="s">
        <v>193</v>
      </c>
      <c r="DD162" s="164" t="s">
        <v>193</v>
      </c>
      <c r="DE162" s="164" t="s">
        <v>193</v>
      </c>
      <c r="DF162" s="164" t="s">
        <v>193</v>
      </c>
      <c r="DG162" s="164" t="s">
        <v>193</v>
      </c>
      <c r="DH162" s="164" t="s">
        <v>193</v>
      </c>
      <c r="DI162" s="164" t="s">
        <v>193</v>
      </c>
      <c r="DJ162" s="164" t="s">
        <v>193</v>
      </c>
      <c r="DK162" s="164" t="s">
        <v>193</v>
      </c>
      <c r="DL162" s="164" t="s">
        <v>193</v>
      </c>
      <c r="DM162" s="164" t="s">
        <v>193</v>
      </c>
      <c r="DN162" s="164" t="s">
        <v>193</v>
      </c>
      <c r="DO162" s="164" t="s">
        <v>193</v>
      </c>
      <c r="DP162" s="164" t="s">
        <v>193</v>
      </c>
      <c r="DQ162" s="164" t="s">
        <v>193</v>
      </c>
      <c r="DR162" s="164" t="s">
        <v>193</v>
      </c>
      <c r="DS162" s="164" t="s">
        <v>193</v>
      </c>
      <c r="DT162" s="164" t="s">
        <v>193</v>
      </c>
      <c r="DU162" s="164" t="s">
        <v>193</v>
      </c>
      <c r="DV162" s="164" t="s">
        <v>193</v>
      </c>
      <c r="DW162" s="164" t="s">
        <v>193</v>
      </c>
      <c r="DX162" s="164" t="s">
        <v>193</v>
      </c>
      <c r="DY162" s="164" t="s">
        <v>193</v>
      </c>
      <c r="DZ162" s="164" t="s">
        <v>193</v>
      </c>
      <c r="EA162" s="164" t="s">
        <v>193</v>
      </c>
      <c r="EB162" s="164" t="s">
        <v>193</v>
      </c>
      <c r="EC162" s="164" t="s">
        <v>193</v>
      </c>
      <c r="ED162" s="164" t="s">
        <v>193</v>
      </c>
      <c r="EE162" s="164" t="s">
        <v>193</v>
      </c>
      <c r="EF162" s="164" t="s">
        <v>193</v>
      </c>
      <c r="EG162" s="164" t="s">
        <v>193</v>
      </c>
      <c r="EH162" s="164" t="s">
        <v>193</v>
      </c>
      <c r="EI162" s="164" t="s">
        <v>193</v>
      </c>
      <c r="EJ162" s="164" t="s">
        <v>193</v>
      </c>
      <c r="EK162" s="164" t="s">
        <v>193</v>
      </c>
      <c r="EL162" s="164" t="s">
        <v>193</v>
      </c>
      <c r="EM162" s="164" t="s">
        <v>193</v>
      </c>
      <c r="EN162" s="164" t="s">
        <v>193</v>
      </c>
      <c r="EO162" s="164" t="s">
        <v>193</v>
      </c>
      <c r="EP162" s="164" t="s">
        <v>193</v>
      </c>
      <c r="EQ162" s="164" t="s">
        <v>193</v>
      </c>
      <c r="ER162" s="164" t="s">
        <v>193</v>
      </c>
      <c r="ES162" s="164" t="s">
        <v>193</v>
      </c>
      <c r="ET162" s="164" t="s">
        <v>193</v>
      </c>
      <c r="EU162" s="164" t="s">
        <v>193</v>
      </c>
      <c r="EV162" s="164" t="s">
        <v>193</v>
      </c>
      <c r="EW162" s="164" t="s">
        <v>193</v>
      </c>
      <c r="EX162" s="164" t="s">
        <v>193</v>
      </c>
      <c r="EY162" s="164" t="s">
        <v>193</v>
      </c>
      <c r="EZ162" s="164" t="s">
        <v>193</v>
      </c>
      <c r="FA162" s="164" t="s">
        <v>193</v>
      </c>
      <c r="FB162" s="164" t="s">
        <v>193</v>
      </c>
      <c r="FC162" s="164" t="s">
        <v>193</v>
      </c>
      <c r="FD162" s="164" t="s">
        <v>193</v>
      </c>
      <c r="FE162" s="164" t="s">
        <v>193</v>
      </c>
      <c r="FF162" s="164" t="s">
        <v>193</v>
      </c>
      <c r="FG162" s="164" t="s">
        <v>193</v>
      </c>
      <c r="FH162" s="164" t="s">
        <v>193</v>
      </c>
      <c r="FI162" s="164" t="s">
        <v>193</v>
      </c>
      <c r="FJ162" s="164" t="s">
        <v>193</v>
      </c>
      <c r="FK162" s="164" t="s">
        <v>193</v>
      </c>
      <c r="FL162" s="164" t="s">
        <v>193</v>
      </c>
      <c r="FM162" s="164" t="s">
        <v>193</v>
      </c>
      <c r="FN162" s="164" t="s">
        <v>193</v>
      </c>
      <c r="FO162" s="164" t="s">
        <v>193</v>
      </c>
      <c r="FP162" s="164" t="s">
        <v>193</v>
      </c>
      <c r="FQ162" s="164" t="s">
        <v>193</v>
      </c>
      <c r="FR162" s="164" t="s">
        <v>193</v>
      </c>
      <c r="FS162" s="164" t="s">
        <v>193</v>
      </c>
      <c r="FT162" s="164" t="s">
        <v>193</v>
      </c>
      <c r="FU162" s="164" t="s">
        <v>193</v>
      </c>
      <c r="FV162" s="164" t="s">
        <v>193</v>
      </c>
      <c r="FW162" s="164" t="s">
        <v>193</v>
      </c>
      <c r="FX162" s="164" t="s">
        <v>193</v>
      </c>
      <c r="FY162" s="164" t="s">
        <v>193</v>
      </c>
      <c r="FZ162" s="164" t="s">
        <v>193</v>
      </c>
      <c r="GA162" s="164" t="s">
        <v>193</v>
      </c>
      <c r="GB162" s="164" t="s">
        <v>193</v>
      </c>
      <c r="GC162" s="164" t="s">
        <v>193</v>
      </c>
      <c r="GD162" s="164" t="s">
        <v>193</v>
      </c>
      <c r="GE162" s="164" t="s">
        <v>193</v>
      </c>
      <c r="GF162" s="164" t="s">
        <v>193</v>
      </c>
      <c r="GG162" s="164" t="s">
        <v>193</v>
      </c>
      <c r="GH162" s="164" t="s">
        <v>193</v>
      </c>
      <c r="GI162" s="164" t="s">
        <v>193</v>
      </c>
      <c r="GJ162" s="164" t="s">
        <v>193</v>
      </c>
      <c r="GK162" s="164" t="s">
        <v>193</v>
      </c>
      <c r="GL162" s="164" t="s">
        <v>193</v>
      </c>
      <c r="GM162" s="164" t="s">
        <v>193</v>
      </c>
      <c r="GN162" s="164" t="s">
        <v>193</v>
      </c>
      <c r="GO162" s="164" t="s">
        <v>193</v>
      </c>
      <c r="GP162" s="164" t="s">
        <v>193</v>
      </c>
      <c r="GQ162" s="164" t="s">
        <v>193</v>
      </c>
      <c r="GR162" s="164" t="s">
        <v>193</v>
      </c>
      <c r="GS162" s="164" t="s">
        <v>193</v>
      </c>
      <c r="GT162" s="164" t="s">
        <v>193</v>
      </c>
      <c r="GU162" s="164" t="s">
        <v>193</v>
      </c>
      <c r="GV162" s="164" t="s">
        <v>193</v>
      </c>
      <c r="GW162" s="164" t="s">
        <v>193</v>
      </c>
      <c r="GX162" s="164" t="s">
        <v>193</v>
      </c>
      <c r="GY162" s="164" t="s">
        <v>193</v>
      </c>
      <c r="GZ162" s="164" t="s">
        <v>193</v>
      </c>
      <c r="HA162" s="164" t="s">
        <v>193</v>
      </c>
      <c r="HB162" s="164" t="s">
        <v>193</v>
      </c>
      <c r="HC162" s="164" t="s">
        <v>193</v>
      </c>
      <c r="HD162" s="164" t="s">
        <v>193</v>
      </c>
      <c r="HE162" s="164" t="s">
        <v>193</v>
      </c>
      <c r="HF162" s="164" t="s">
        <v>193</v>
      </c>
      <c r="HG162" s="164" t="s">
        <v>193</v>
      </c>
      <c r="HH162" s="164" t="s">
        <v>193</v>
      </c>
      <c r="HI162" s="164" t="s">
        <v>193</v>
      </c>
      <c r="HJ162" s="164" t="s">
        <v>193</v>
      </c>
      <c r="HK162" s="164" t="s">
        <v>193</v>
      </c>
      <c r="HL162" s="164" t="s">
        <v>193</v>
      </c>
      <c r="HM162" s="164" t="s">
        <v>193</v>
      </c>
      <c r="HN162" s="164" t="s">
        <v>193</v>
      </c>
      <c r="HO162" s="164" t="s">
        <v>193</v>
      </c>
      <c r="HP162" s="164" t="s">
        <v>193</v>
      </c>
      <c r="HQ162" s="164" t="s">
        <v>193</v>
      </c>
      <c r="HR162" s="164" t="s">
        <v>193</v>
      </c>
      <c r="HS162" s="164" t="s">
        <v>193</v>
      </c>
      <c r="HT162" s="164" t="s">
        <v>193</v>
      </c>
      <c r="HU162" s="164" t="s">
        <v>193</v>
      </c>
      <c r="HV162" s="164" t="s">
        <v>193</v>
      </c>
      <c r="HW162" s="164" t="s">
        <v>193</v>
      </c>
      <c r="HX162" s="164" t="s">
        <v>193</v>
      </c>
      <c r="HY162" s="164" t="s">
        <v>193</v>
      </c>
      <c r="HZ162" s="164" t="s">
        <v>193</v>
      </c>
      <c r="IA162" s="164" t="s">
        <v>193</v>
      </c>
      <c r="IB162" s="164" t="s">
        <v>193</v>
      </c>
      <c r="IC162" s="164" t="s">
        <v>109</v>
      </c>
      <c r="ID162" s="164" t="s">
        <v>193</v>
      </c>
      <c r="IE162" s="164" t="s">
        <v>512</v>
      </c>
      <c r="IF162" s="164" t="s">
        <v>193</v>
      </c>
      <c r="IG162" s="164" t="s">
        <v>3284</v>
      </c>
      <c r="IH162" s="164" t="s">
        <v>193</v>
      </c>
      <c r="II162" s="164" t="s">
        <v>513</v>
      </c>
      <c r="IJ162" s="164" t="s">
        <v>3285</v>
      </c>
      <c r="IK162" s="164" t="s">
        <v>3285</v>
      </c>
      <c r="IL162" s="164" t="s">
        <v>807</v>
      </c>
      <c r="IM162" s="164" t="s">
        <v>193</v>
      </c>
      <c r="IN162" s="164" t="s">
        <v>3286</v>
      </c>
      <c r="IO162" s="164" t="s">
        <v>804</v>
      </c>
      <c r="IP162" s="164" t="s">
        <v>805</v>
      </c>
      <c r="IQ162" s="164" t="s">
        <v>806</v>
      </c>
      <c r="IR162" s="164" t="s">
        <v>193</v>
      </c>
      <c r="IS162" s="164" t="s">
        <v>193</v>
      </c>
      <c r="IT162" s="164" t="s">
        <v>193</v>
      </c>
      <c r="IU162" s="164" t="s">
        <v>193</v>
      </c>
      <c r="IV162" s="164" t="s">
        <v>193</v>
      </c>
      <c r="IW162" s="164">
        <v>25</v>
      </c>
      <c r="IX162" s="164">
        <v>5</v>
      </c>
      <c r="IY162" s="164" t="s">
        <v>193</v>
      </c>
      <c r="IZ162" s="164" t="s">
        <v>156</v>
      </c>
      <c r="JA162" s="164">
        <v>5</v>
      </c>
      <c r="JB162" s="164" t="s">
        <v>109</v>
      </c>
      <c r="JC162" s="164" t="s">
        <v>193</v>
      </c>
      <c r="JD162" s="164" t="s">
        <v>114</v>
      </c>
      <c r="JE162" s="164" t="s">
        <v>193</v>
      </c>
      <c r="JF162" s="164" t="s">
        <v>193</v>
      </c>
      <c r="JG162" s="164" t="s">
        <v>193</v>
      </c>
      <c r="JH162" s="164" t="s">
        <v>193</v>
      </c>
      <c r="JI162" s="164" t="s">
        <v>193</v>
      </c>
      <c r="JJ162" s="164" t="s">
        <v>193</v>
      </c>
      <c r="JK162" s="164" t="s">
        <v>193</v>
      </c>
      <c r="JL162" s="164" t="s">
        <v>193</v>
      </c>
      <c r="JM162" s="164" t="s">
        <v>193</v>
      </c>
      <c r="JN162" s="164" t="s">
        <v>193</v>
      </c>
      <c r="JO162" s="164" t="s">
        <v>193</v>
      </c>
      <c r="JP162" s="164" t="s">
        <v>193</v>
      </c>
      <c r="JQ162" s="164" t="s">
        <v>193</v>
      </c>
      <c r="JR162" s="166"/>
      <c r="JS162" s="166"/>
      <c r="JT162" s="166"/>
      <c r="JU162" s="166"/>
      <c r="JV162" s="166"/>
      <c r="JW162" s="164" t="s">
        <v>4132</v>
      </c>
      <c r="JX162" s="164" t="s">
        <v>193</v>
      </c>
      <c r="JY162" s="164">
        <v>188589119</v>
      </c>
      <c r="JZ162" s="164" t="s">
        <v>4247</v>
      </c>
      <c r="KA162" s="164" t="s">
        <v>4248</v>
      </c>
      <c r="KB162" s="164" t="s">
        <v>193</v>
      </c>
      <c r="KC162" s="164" t="s">
        <v>705</v>
      </c>
      <c r="KD162" s="164" t="s">
        <v>706</v>
      </c>
      <c r="KE162" s="164" t="s">
        <v>621</v>
      </c>
      <c r="KF162" s="164" t="s">
        <v>193</v>
      </c>
      <c r="KG162" s="164">
        <v>162</v>
      </c>
    </row>
    <row r="163" spans="1:293" x14ac:dyDescent="0.25">
      <c r="A163" s="164" t="s">
        <v>4249</v>
      </c>
      <c r="B163" s="164" t="s">
        <v>4250</v>
      </c>
      <c r="C163" s="164" t="s">
        <v>3503</v>
      </c>
      <c r="D163" s="164" t="s">
        <v>193</v>
      </c>
      <c r="E163" s="166"/>
      <c r="F163" s="164" t="s">
        <v>193</v>
      </c>
      <c r="G163" s="164" t="s">
        <v>193</v>
      </c>
      <c r="H163" s="164" t="s">
        <v>3503</v>
      </c>
      <c r="I163" s="164" t="s">
        <v>161</v>
      </c>
      <c r="J163" s="164" t="s">
        <v>193</v>
      </c>
      <c r="K163" s="164" t="s">
        <v>162</v>
      </c>
      <c r="L163" s="164" t="s">
        <v>161</v>
      </c>
      <c r="M163" s="164" t="s">
        <v>161</v>
      </c>
      <c r="N163" s="164" t="s">
        <v>197</v>
      </c>
      <c r="O163" s="164" t="s">
        <v>193</v>
      </c>
      <c r="P163" s="164" t="s">
        <v>196</v>
      </c>
      <c r="Q163" s="164" t="s">
        <v>197</v>
      </c>
      <c r="R163" s="164" t="s">
        <v>197</v>
      </c>
      <c r="S163" s="164" t="s">
        <v>164</v>
      </c>
      <c r="T163" s="164" t="s">
        <v>168</v>
      </c>
      <c r="U163" s="164" t="s">
        <v>207</v>
      </c>
      <c r="V163" s="164" t="s">
        <v>168</v>
      </c>
      <c r="W163" s="164" t="s">
        <v>132</v>
      </c>
      <c r="X163" s="164" t="s">
        <v>205</v>
      </c>
      <c r="Y163" s="164" t="s">
        <v>132</v>
      </c>
      <c r="Z163" s="164" t="s">
        <v>3283</v>
      </c>
      <c r="AA163" s="164" t="s">
        <v>193</v>
      </c>
      <c r="AB163" s="164" t="s">
        <v>722</v>
      </c>
      <c r="AC163" s="164" t="s">
        <v>3283</v>
      </c>
      <c r="AD163" s="164" t="s">
        <v>3283</v>
      </c>
      <c r="AE163" s="164" t="s">
        <v>520</v>
      </c>
      <c r="AF163" s="164" t="s">
        <v>193</v>
      </c>
      <c r="AG163" s="164" t="s">
        <v>206</v>
      </c>
      <c r="AH163" s="164" t="s">
        <v>520</v>
      </c>
      <c r="AI163" s="164" t="s">
        <v>520</v>
      </c>
      <c r="AJ163" s="164" t="s">
        <v>543</v>
      </c>
      <c r="AK163" s="164" t="s">
        <v>511</v>
      </c>
      <c r="AL163" s="164" t="s">
        <v>109</v>
      </c>
      <c r="AM163" s="164" t="s">
        <v>193</v>
      </c>
      <c r="AN163" s="164" t="s">
        <v>109</v>
      </c>
      <c r="AO163" s="164" t="s">
        <v>193</v>
      </c>
      <c r="AP163" s="164" t="s">
        <v>496</v>
      </c>
      <c r="AQ163" s="166"/>
      <c r="AR163" s="166"/>
      <c r="AS163" s="164" t="s">
        <v>193</v>
      </c>
      <c r="AT163" s="164" t="s">
        <v>193</v>
      </c>
      <c r="AU163" s="164" t="s">
        <v>193</v>
      </c>
      <c r="AV163" s="164" t="s">
        <v>193</v>
      </c>
      <c r="AW163" s="164" t="s">
        <v>193</v>
      </c>
      <c r="AX163" s="164" t="s">
        <v>193</v>
      </c>
      <c r="AY163" s="164" t="s">
        <v>193</v>
      </c>
      <c r="AZ163" s="164" t="s">
        <v>193</v>
      </c>
      <c r="BA163" s="164" t="s">
        <v>193</v>
      </c>
      <c r="BB163" s="164" t="s">
        <v>193</v>
      </c>
      <c r="BC163" s="164" t="s">
        <v>193</v>
      </c>
      <c r="BD163" s="164" t="s">
        <v>193</v>
      </c>
      <c r="BE163" s="164" t="s">
        <v>193</v>
      </c>
      <c r="BF163" s="164" t="s">
        <v>193</v>
      </c>
      <c r="BG163" s="164" t="s">
        <v>193</v>
      </c>
      <c r="BH163" s="164" t="s">
        <v>193</v>
      </c>
      <c r="BI163" s="164" t="s">
        <v>193</v>
      </c>
      <c r="BJ163" s="164" t="s">
        <v>193</v>
      </c>
      <c r="BK163" s="164" t="s">
        <v>193</v>
      </c>
      <c r="BL163" s="164" t="s">
        <v>193</v>
      </c>
      <c r="BM163" s="164" t="s">
        <v>193</v>
      </c>
      <c r="BN163" s="164" t="s">
        <v>193</v>
      </c>
      <c r="BO163" s="164" t="s">
        <v>193</v>
      </c>
      <c r="BP163" s="164" t="s">
        <v>193</v>
      </c>
      <c r="BQ163" s="164" t="s">
        <v>193</v>
      </c>
      <c r="BR163" s="164" t="s">
        <v>193</v>
      </c>
      <c r="BS163" s="164" t="s">
        <v>193</v>
      </c>
      <c r="BT163" s="164" t="s">
        <v>193</v>
      </c>
      <c r="BU163" s="164" t="s">
        <v>193</v>
      </c>
      <c r="BV163" s="164" t="s">
        <v>193</v>
      </c>
      <c r="BW163" s="164" t="s">
        <v>193</v>
      </c>
      <c r="BX163" s="164" t="s">
        <v>193</v>
      </c>
      <c r="BY163" s="164" t="s">
        <v>193</v>
      </c>
      <c r="BZ163" s="164" t="s">
        <v>193</v>
      </c>
      <c r="CA163" s="164" t="s">
        <v>193</v>
      </c>
      <c r="CB163" s="164" t="s">
        <v>193</v>
      </c>
      <c r="CC163" s="164" t="s">
        <v>193</v>
      </c>
      <c r="CD163" s="164" t="s">
        <v>193</v>
      </c>
      <c r="CE163" s="164" t="s">
        <v>193</v>
      </c>
      <c r="CF163" s="164" t="s">
        <v>193</v>
      </c>
      <c r="CG163" s="164" t="s">
        <v>193</v>
      </c>
      <c r="CH163" s="164" t="s">
        <v>193</v>
      </c>
      <c r="CI163" s="164" t="s">
        <v>193</v>
      </c>
      <c r="CJ163" s="164" t="s">
        <v>193</v>
      </c>
      <c r="CK163" s="164" t="s">
        <v>193</v>
      </c>
      <c r="CL163" s="164" t="s">
        <v>193</v>
      </c>
      <c r="CM163" s="164" t="s">
        <v>193</v>
      </c>
      <c r="CN163" s="164" t="s">
        <v>193</v>
      </c>
      <c r="CO163" s="164" t="s">
        <v>193</v>
      </c>
      <c r="CP163" s="164" t="s">
        <v>193</v>
      </c>
      <c r="CQ163" s="164" t="s">
        <v>193</v>
      </c>
      <c r="CR163" s="164" t="s">
        <v>193</v>
      </c>
      <c r="CS163" s="164" t="s">
        <v>193</v>
      </c>
      <c r="CT163" s="164" t="s">
        <v>193</v>
      </c>
      <c r="CU163" s="164" t="s">
        <v>193</v>
      </c>
      <c r="CV163" s="164" t="s">
        <v>193</v>
      </c>
      <c r="CW163" s="164" t="s">
        <v>193</v>
      </c>
      <c r="CX163" s="164" t="s">
        <v>193</v>
      </c>
      <c r="CY163" s="164" t="s">
        <v>193</v>
      </c>
      <c r="CZ163" s="164" t="s">
        <v>193</v>
      </c>
      <c r="DA163" s="164" t="s">
        <v>193</v>
      </c>
      <c r="DB163" s="164" t="s">
        <v>193</v>
      </c>
      <c r="DC163" s="164" t="s">
        <v>193</v>
      </c>
      <c r="DD163" s="164" t="s">
        <v>193</v>
      </c>
      <c r="DE163" s="164" t="s">
        <v>193</v>
      </c>
      <c r="DF163" s="164" t="s">
        <v>193</v>
      </c>
      <c r="DG163" s="164" t="s">
        <v>193</v>
      </c>
      <c r="DH163" s="164" t="s">
        <v>193</v>
      </c>
      <c r="DI163" s="164" t="s">
        <v>193</v>
      </c>
      <c r="DJ163" s="164" t="s">
        <v>193</v>
      </c>
      <c r="DK163" s="164" t="s">
        <v>193</v>
      </c>
      <c r="DL163" s="164" t="s">
        <v>193</v>
      </c>
      <c r="DM163" s="164" t="s">
        <v>193</v>
      </c>
      <c r="DN163" s="164" t="s">
        <v>193</v>
      </c>
      <c r="DO163" s="164" t="s">
        <v>193</v>
      </c>
      <c r="DP163" s="164" t="s">
        <v>193</v>
      </c>
      <c r="DQ163" s="164" t="s">
        <v>193</v>
      </c>
      <c r="DR163" s="164" t="s">
        <v>193</v>
      </c>
      <c r="DS163" s="164" t="s">
        <v>193</v>
      </c>
      <c r="DT163" s="164" t="s">
        <v>193</v>
      </c>
      <c r="DU163" s="164" t="s">
        <v>193</v>
      </c>
      <c r="DV163" s="164" t="s">
        <v>193</v>
      </c>
      <c r="DW163" s="164" t="s">
        <v>193</v>
      </c>
      <c r="DX163" s="164" t="s">
        <v>193</v>
      </c>
      <c r="DY163" s="164" t="s">
        <v>193</v>
      </c>
      <c r="DZ163" s="164" t="s">
        <v>193</v>
      </c>
      <c r="EA163" s="164" t="s">
        <v>193</v>
      </c>
      <c r="EB163" s="164" t="s">
        <v>193</v>
      </c>
      <c r="EC163" s="164" t="s">
        <v>193</v>
      </c>
      <c r="ED163" s="164" t="s">
        <v>193</v>
      </c>
      <c r="EE163" s="164" t="s">
        <v>193</v>
      </c>
      <c r="EF163" s="164" t="s">
        <v>193</v>
      </c>
      <c r="EG163" s="164" t="s">
        <v>193</v>
      </c>
      <c r="EH163" s="164" t="s">
        <v>193</v>
      </c>
      <c r="EI163" s="164" t="s">
        <v>193</v>
      </c>
      <c r="EJ163" s="164" t="s">
        <v>193</v>
      </c>
      <c r="EK163" s="164" t="s">
        <v>193</v>
      </c>
      <c r="EL163" s="164" t="s">
        <v>193</v>
      </c>
      <c r="EM163" s="164" t="s">
        <v>193</v>
      </c>
      <c r="EN163" s="164" t="s">
        <v>193</v>
      </c>
      <c r="EO163" s="164" t="s">
        <v>193</v>
      </c>
      <c r="EP163" s="164" t="s">
        <v>193</v>
      </c>
      <c r="EQ163" s="164" t="s">
        <v>193</v>
      </c>
      <c r="ER163" s="164" t="s">
        <v>193</v>
      </c>
      <c r="ES163" s="164" t="s">
        <v>193</v>
      </c>
      <c r="ET163" s="164" t="s">
        <v>193</v>
      </c>
      <c r="EU163" s="164" t="s">
        <v>193</v>
      </c>
      <c r="EV163" s="164" t="s">
        <v>193</v>
      </c>
      <c r="EW163" s="164" t="s">
        <v>193</v>
      </c>
      <c r="EX163" s="164" t="s">
        <v>193</v>
      </c>
      <c r="EY163" s="164" t="s">
        <v>193</v>
      </c>
      <c r="EZ163" s="164" t="s">
        <v>193</v>
      </c>
      <c r="FA163" s="164" t="s">
        <v>193</v>
      </c>
      <c r="FB163" s="164" t="s">
        <v>193</v>
      </c>
      <c r="FC163" s="164" t="s">
        <v>193</v>
      </c>
      <c r="FD163" s="164" t="s">
        <v>193</v>
      </c>
      <c r="FE163" s="164" t="s">
        <v>193</v>
      </c>
      <c r="FF163" s="164" t="s">
        <v>193</v>
      </c>
      <c r="FG163" s="164" t="s">
        <v>193</v>
      </c>
      <c r="FH163" s="164" t="s">
        <v>193</v>
      </c>
      <c r="FI163" s="164" t="s">
        <v>193</v>
      </c>
      <c r="FJ163" s="164" t="s">
        <v>193</v>
      </c>
      <c r="FK163" s="164" t="s">
        <v>193</v>
      </c>
      <c r="FL163" s="164" t="s">
        <v>193</v>
      </c>
      <c r="FM163" s="164" t="s">
        <v>193</v>
      </c>
      <c r="FN163" s="164" t="s">
        <v>193</v>
      </c>
      <c r="FO163" s="164" t="s">
        <v>193</v>
      </c>
      <c r="FP163" s="164" t="s">
        <v>193</v>
      </c>
      <c r="FQ163" s="164" t="s">
        <v>193</v>
      </c>
      <c r="FR163" s="164" t="s">
        <v>193</v>
      </c>
      <c r="FS163" s="164" t="s">
        <v>193</v>
      </c>
      <c r="FT163" s="164" t="s">
        <v>193</v>
      </c>
      <c r="FU163" s="164" t="s">
        <v>193</v>
      </c>
      <c r="FV163" s="164" t="s">
        <v>193</v>
      </c>
      <c r="FW163" s="164" t="s">
        <v>193</v>
      </c>
      <c r="FX163" s="164" t="s">
        <v>193</v>
      </c>
      <c r="FY163" s="164" t="s">
        <v>193</v>
      </c>
      <c r="FZ163" s="164" t="s">
        <v>193</v>
      </c>
      <c r="GA163" s="164" t="s">
        <v>193</v>
      </c>
      <c r="GB163" s="164" t="s">
        <v>193</v>
      </c>
      <c r="GC163" s="164" t="s">
        <v>193</v>
      </c>
      <c r="GD163" s="164" t="s">
        <v>193</v>
      </c>
      <c r="GE163" s="164" t="s">
        <v>193</v>
      </c>
      <c r="GF163" s="164" t="s">
        <v>193</v>
      </c>
      <c r="GG163" s="164" t="s">
        <v>193</v>
      </c>
      <c r="GH163" s="164" t="s">
        <v>193</v>
      </c>
      <c r="GI163" s="164" t="s">
        <v>193</v>
      </c>
      <c r="GJ163" s="164" t="s">
        <v>193</v>
      </c>
      <c r="GK163" s="164" t="s">
        <v>193</v>
      </c>
      <c r="GL163" s="164" t="s">
        <v>193</v>
      </c>
      <c r="GM163" s="164" t="s">
        <v>193</v>
      </c>
      <c r="GN163" s="164" t="s">
        <v>193</v>
      </c>
      <c r="GO163" s="164" t="s">
        <v>193</v>
      </c>
      <c r="GP163" s="164" t="s">
        <v>193</v>
      </c>
      <c r="GQ163" s="164" t="s">
        <v>193</v>
      </c>
      <c r="GR163" s="164" t="s">
        <v>193</v>
      </c>
      <c r="GS163" s="164" t="s">
        <v>193</v>
      </c>
      <c r="GT163" s="164" t="s">
        <v>193</v>
      </c>
      <c r="GU163" s="164" t="s">
        <v>193</v>
      </c>
      <c r="GV163" s="164" t="s">
        <v>193</v>
      </c>
      <c r="GW163" s="164" t="s">
        <v>193</v>
      </c>
      <c r="GX163" s="164" t="s">
        <v>193</v>
      </c>
      <c r="GY163" s="164" t="s">
        <v>193</v>
      </c>
      <c r="GZ163" s="164" t="s">
        <v>193</v>
      </c>
      <c r="HA163" s="164" t="s">
        <v>193</v>
      </c>
      <c r="HB163" s="164" t="s">
        <v>193</v>
      </c>
      <c r="HC163" s="164" t="s">
        <v>193</v>
      </c>
      <c r="HD163" s="164" t="s">
        <v>193</v>
      </c>
      <c r="HE163" s="164" t="s">
        <v>193</v>
      </c>
      <c r="HF163" s="164" t="s">
        <v>193</v>
      </c>
      <c r="HG163" s="164" t="s">
        <v>193</v>
      </c>
      <c r="HH163" s="164" t="s">
        <v>193</v>
      </c>
      <c r="HI163" s="164" t="s">
        <v>193</v>
      </c>
      <c r="HJ163" s="164" t="s">
        <v>193</v>
      </c>
      <c r="HK163" s="164" t="s">
        <v>193</v>
      </c>
      <c r="HL163" s="164" t="s">
        <v>193</v>
      </c>
      <c r="HM163" s="164" t="s">
        <v>193</v>
      </c>
      <c r="HN163" s="164" t="s">
        <v>193</v>
      </c>
      <c r="HO163" s="164" t="s">
        <v>193</v>
      </c>
      <c r="HP163" s="164" t="s">
        <v>193</v>
      </c>
      <c r="HQ163" s="164" t="s">
        <v>193</v>
      </c>
      <c r="HR163" s="164" t="s">
        <v>193</v>
      </c>
      <c r="HS163" s="164" t="s">
        <v>193</v>
      </c>
      <c r="HT163" s="164" t="s">
        <v>193</v>
      </c>
      <c r="HU163" s="164" t="s">
        <v>193</v>
      </c>
      <c r="HV163" s="164" t="s">
        <v>193</v>
      </c>
      <c r="HW163" s="164" t="s">
        <v>193</v>
      </c>
      <c r="HX163" s="164" t="s">
        <v>193</v>
      </c>
      <c r="HY163" s="164" t="s">
        <v>193</v>
      </c>
      <c r="HZ163" s="164" t="s">
        <v>193</v>
      </c>
      <c r="IA163" s="164" t="s">
        <v>193</v>
      </c>
      <c r="IB163" s="164" t="s">
        <v>193</v>
      </c>
      <c r="IC163" s="164" t="s">
        <v>109</v>
      </c>
      <c r="ID163" s="164" t="s">
        <v>193</v>
      </c>
      <c r="IE163" s="164" t="s">
        <v>512</v>
      </c>
      <c r="IF163" s="164" t="s">
        <v>193</v>
      </c>
      <c r="IG163" s="164" t="s">
        <v>3284</v>
      </c>
      <c r="IH163" s="164" t="s">
        <v>193</v>
      </c>
      <c r="II163" s="164" t="s">
        <v>513</v>
      </c>
      <c r="IJ163" s="164" t="s">
        <v>3285</v>
      </c>
      <c r="IK163" s="164" t="s">
        <v>3285</v>
      </c>
      <c r="IL163" s="164" t="s">
        <v>807</v>
      </c>
      <c r="IM163" s="164" t="s">
        <v>193</v>
      </c>
      <c r="IN163" s="164" t="s">
        <v>3286</v>
      </c>
      <c r="IO163" s="164" t="s">
        <v>804</v>
      </c>
      <c r="IP163" s="164" t="s">
        <v>805</v>
      </c>
      <c r="IQ163" s="164" t="s">
        <v>806</v>
      </c>
      <c r="IR163" s="164" t="s">
        <v>193</v>
      </c>
      <c r="IS163" s="164" t="s">
        <v>193</v>
      </c>
      <c r="IT163" s="164" t="s">
        <v>193</v>
      </c>
      <c r="IU163" s="164" t="s">
        <v>193</v>
      </c>
      <c r="IV163" s="164" t="s">
        <v>193</v>
      </c>
      <c r="IW163" s="164">
        <v>35</v>
      </c>
      <c r="IX163" s="164">
        <v>7</v>
      </c>
      <c r="IY163" s="164" t="s">
        <v>193</v>
      </c>
      <c r="IZ163" s="164" t="s">
        <v>156</v>
      </c>
      <c r="JA163" s="164">
        <v>7</v>
      </c>
      <c r="JB163" s="164" t="s">
        <v>109</v>
      </c>
      <c r="JC163" s="164" t="s">
        <v>193</v>
      </c>
      <c r="JD163" s="164" t="s">
        <v>114</v>
      </c>
      <c r="JE163" s="164" t="s">
        <v>193</v>
      </c>
      <c r="JF163" s="164" t="s">
        <v>193</v>
      </c>
      <c r="JG163" s="164" t="s">
        <v>193</v>
      </c>
      <c r="JH163" s="164" t="s">
        <v>193</v>
      </c>
      <c r="JI163" s="164" t="s">
        <v>193</v>
      </c>
      <c r="JJ163" s="164" t="s">
        <v>193</v>
      </c>
      <c r="JK163" s="164" t="s">
        <v>193</v>
      </c>
      <c r="JL163" s="164" t="s">
        <v>193</v>
      </c>
      <c r="JM163" s="164" t="s">
        <v>193</v>
      </c>
      <c r="JN163" s="164" t="s">
        <v>193</v>
      </c>
      <c r="JO163" s="164" t="s">
        <v>193</v>
      </c>
      <c r="JP163" s="164" t="s">
        <v>193</v>
      </c>
      <c r="JQ163" s="164" t="s">
        <v>193</v>
      </c>
      <c r="JR163" s="166"/>
      <c r="JS163" s="166"/>
      <c r="JT163" s="166"/>
      <c r="JU163" s="166"/>
      <c r="JV163" s="166"/>
      <c r="JW163" s="164" t="s">
        <v>4132</v>
      </c>
      <c r="JX163" s="164" t="s">
        <v>193</v>
      </c>
      <c r="JY163" s="164">
        <v>188589130</v>
      </c>
      <c r="JZ163" s="164" t="s">
        <v>4251</v>
      </c>
      <c r="KA163" s="164" t="s">
        <v>4252</v>
      </c>
      <c r="KB163" s="164" t="s">
        <v>193</v>
      </c>
      <c r="KC163" s="164" t="s">
        <v>705</v>
      </c>
      <c r="KD163" s="164" t="s">
        <v>706</v>
      </c>
      <c r="KE163" s="164" t="s">
        <v>621</v>
      </c>
      <c r="KF163" s="164" t="s">
        <v>193</v>
      </c>
      <c r="KG163" s="164">
        <v>163</v>
      </c>
    </row>
    <row r="164" spans="1:293" x14ac:dyDescent="0.25">
      <c r="A164" s="164" t="s">
        <v>4253</v>
      </c>
      <c r="B164" s="164" t="s">
        <v>4254</v>
      </c>
      <c r="C164" s="164" t="s">
        <v>3503</v>
      </c>
      <c r="D164" s="164" t="s">
        <v>193</v>
      </c>
      <c r="E164" s="166"/>
      <c r="F164" s="164" t="s">
        <v>193</v>
      </c>
      <c r="G164" s="164" t="s">
        <v>193</v>
      </c>
      <c r="H164" s="164" t="s">
        <v>3503</v>
      </c>
      <c r="I164" s="164" t="s">
        <v>161</v>
      </c>
      <c r="J164" s="164" t="s">
        <v>193</v>
      </c>
      <c r="K164" s="164" t="s">
        <v>162</v>
      </c>
      <c r="L164" s="164" t="s">
        <v>161</v>
      </c>
      <c r="M164" s="164" t="s">
        <v>161</v>
      </c>
      <c r="N164" s="164" t="s">
        <v>197</v>
      </c>
      <c r="O164" s="164" t="s">
        <v>193</v>
      </c>
      <c r="P164" s="164" t="s">
        <v>196</v>
      </c>
      <c r="Q164" s="164" t="s">
        <v>197</v>
      </c>
      <c r="R164" s="164" t="s">
        <v>197</v>
      </c>
      <c r="S164" s="164" t="s">
        <v>164</v>
      </c>
      <c r="T164" s="164" t="s">
        <v>168</v>
      </c>
      <c r="U164" s="164" t="s">
        <v>207</v>
      </c>
      <c r="V164" s="164" t="s">
        <v>168</v>
      </c>
      <c r="W164" s="164" t="s">
        <v>132</v>
      </c>
      <c r="X164" s="164" t="s">
        <v>205</v>
      </c>
      <c r="Y164" s="164" t="s">
        <v>132</v>
      </c>
      <c r="Z164" s="164" t="s">
        <v>3283</v>
      </c>
      <c r="AA164" s="164" t="s">
        <v>193</v>
      </c>
      <c r="AB164" s="164" t="s">
        <v>722</v>
      </c>
      <c r="AC164" s="164" t="s">
        <v>3283</v>
      </c>
      <c r="AD164" s="164" t="s">
        <v>3283</v>
      </c>
      <c r="AE164" s="164" t="s">
        <v>520</v>
      </c>
      <c r="AF164" s="164" t="s">
        <v>193</v>
      </c>
      <c r="AG164" s="164" t="s">
        <v>206</v>
      </c>
      <c r="AH164" s="164" t="s">
        <v>520</v>
      </c>
      <c r="AI164" s="164" t="s">
        <v>520</v>
      </c>
      <c r="AJ164" s="164" t="s">
        <v>543</v>
      </c>
      <c r="AK164" s="164" t="s">
        <v>511</v>
      </c>
      <c r="AL164" s="164" t="s">
        <v>109</v>
      </c>
      <c r="AM164" s="164" t="s">
        <v>193</v>
      </c>
      <c r="AN164" s="164" t="s">
        <v>109</v>
      </c>
      <c r="AO164" s="164" t="s">
        <v>193</v>
      </c>
      <c r="AP164" s="164" t="s">
        <v>496</v>
      </c>
      <c r="AQ164" s="166"/>
      <c r="AR164" s="166"/>
      <c r="AS164" s="164" t="s">
        <v>193</v>
      </c>
      <c r="AT164" s="164" t="s">
        <v>193</v>
      </c>
      <c r="AU164" s="164" t="s">
        <v>193</v>
      </c>
      <c r="AV164" s="164" t="s">
        <v>193</v>
      </c>
      <c r="AW164" s="164" t="s">
        <v>193</v>
      </c>
      <c r="AX164" s="164" t="s">
        <v>193</v>
      </c>
      <c r="AY164" s="164" t="s">
        <v>193</v>
      </c>
      <c r="AZ164" s="164" t="s">
        <v>193</v>
      </c>
      <c r="BA164" s="164" t="s">
        <v>193</v>
      </c>
      <c r="BB164" s="164" t="s">
        <v>193</v>
      </c>
      <c r="BC164" s="164" t="s">
        <v>193</v>
      </c>
      <c r="BD164" s="164" t="s">
        <v>193</v>
      </c>
      <c r="BE164" s="164" t="s">
        <v>193</v>
      </c>
      <c r="BF164" s="164" t="s">
        <v>193</v>
      </c>
      <c r="BG164" s="164" t="s">
        <v>193</v>
      </c>
      <c r="BH164" s="164" t="s">
        <v>193</v>
      </c>
      <c r="BI164" s="164" t="s">
        <v>193</v>
      </c>
      <c r="BJ164" s="164" t="s">
        <v>193</v>
      </c>
      <c r="BK164" s="164" t="s">
        <v>193</v>
      </c>
      <c r="BL164" s="164" t="s">
        <v>193</v>
      </c>
      <c r="BM164" s="164" t="s">
        <v>193</v>
      </c>
      <c r="BN164" s="164" t="s">
        <v>193</v>
      </c>
      <c r="BO164" s="164" t="s">
        <v>193</v>
      </c>
      <c r="BP164" s="164" t="s">
        <v>193</v>
      </c>
      <c r="BQ164" s="164" t="s">
        <v>193</v>
      </c>
      <c r="BR164" s="164" t="s">
        <v>193</v>
      </c>
      <c r="BS164" s="164" t="s">
        <v>193</v>
      </c>
      <c r="BT164" s="164" t="s">
        <v>193</v>
      </c>
      <c r="BU164" s="164" t="s">
        <v>193</v>
      </c>
      <c r="BV164" s="164" t="s">
        <v>193</v>
      </c>
      <c r="BW164" s="164" t="s">
        <v>193</v>
      </c>
      <c r="BX164" s="164" t="s">
        <v>193</v>
      </c>
      <c r="BY164" s="164" t="s">
        <v>193</v>
      </c>
      <c r="BZ164" s="164" t="s">
        <v>193</v>
      </c>
      <c r="CA164" s="164" t="s">
        <v>193</v>
      </c>
      <c r="CB164" s="164" t="s">
        <v>193</v>
      </c>
      <c r="CC164" s="164" t="s">
        <v>193</v>
      </c>
      <c r="CD164" s="164" t="s">
        <v>193</v>
      </c>
      <c r="CE164" s="164" t="s">
        <v>193</v>
      </c>
      <c r="CF164" s="164" t="s">
        <v>193</v>
      </c>
      <c r="CG164" s="164" t="s">
        <v>193</v>
      </c>
      <c r="CH164" s="164" t="s">
        <v>193</v>
      </c>
      <c r="CI164" s="164" t="s">
        <v>193</v>
      </c>
      <c r="CJ164" s="164" t="s">
        <v>193</v>
      </c>
      <c r="CK164" s="164" t="s">
        <v>193</v>
      </c>
      <c r="CL164" s="164" t="s">
        <v>193</v>
      </c>
      <c r="CM164" s="164" t="s">
        <v>193</v>
      </c>
      <c r="CN164" s="164" t="s">
        <v>193</v>
      </c>
      <c r="CO164" s="164" t="s">
        <v>193</v>
      </c>
      <c r="CP164" s="164" t="s">
        <v>193</v>
      </c>
      <c r="CQ164" s="164" t="s">
        <v>193</v>
      </c>
      <c r="CR164" s="164" t="s">
        <v>193</v>
      </c>
      <c r="CS164" s="164" t="s">
        <v>193</v>
      </c>
      <c r="CT164" s="164" t="s">
        <v>193</v>
      </c>
      <c r="CU164" s="164" t="s">
        <v>193</v>
      </c>
      <c r="CV164" s="164" t="s">
        <v>193</v>
      </c>
      <c r="CW164" s="164" t="s">
        <v>193</v>
      </c>
      <c r="CX164" s="164" t="s">
        <v>193</v>
      </c>
      <c r="CY164" s="164" t="s">
        <v>193</v>
      </c>
      <c r="CZ164" s="164" t="s">
        <v>193</v>
      </c>
      <c r="DA164" s="164" t="s">
        <v>193</v>
      </c>
      <c r="DB164" s="164" t="s">
        <v>193</v>
      </c>
      <c r="DC164" s="164" t="s">
        <v>193</v>
      </c>
      <c r="DD164" s="164" t="s">
        <v>193</v>
      </c>
      <c r="DE164" s="164" t="s">
        <v>193</v>
      </c>
      <c r="DF164" s="164" t="s">
        <v>193</v>
      </c>
      <c r="DG164" s="164" t="s">
        <v>193</v>
      </c>
      <c r="DH164" s="164" t="s">
        <v>193</v>
      </c>
      <c r="DI164" s="164" t="s">
        <v>193</v>
      </c>
      <c r="DJ164" s="164" t="s">
        <v>193</v>
      </c>
      <c r="DK164" s="164" t="s">
        <v>193</v>
      </c>
      <c r="DL164" s="164" t="s">
        <v>193</v>
      </c>
      <c r="DM164" s="164" t="s">
        <v>193</v>
      </c>
      <c r="DN164" s="164" t="s">
        <v>193</v>
      </c>
      <c r="DO164" s="164" t="s">
        <v>193</v>
      </c>
      <c r="DP164" s="164" t="s">
        <v>193</v>
      </c>
      <c r="DQ164" s="164" t="s">
        <v>193</v>
      </c>
      <c r="DR164" s="164" t="s">
        <v>193</v>
      </c>
      <c r="DS164" s="164" t="s">
        <v>193</v>
      </c>
      <c r="DT164" s="164" t="s">
        <v>193</v>
      </c>
      <c r="DU164" s="164" t="s">
        <v>193</v>
      </c>
      <c r="DV164" s="164" t="s">
        <v>193</v>
      </c>
      <c r="DW164" s="164" t="s">
        <v>193</v>
      </c>
      <c r="DX164" s="164" t="s">
        <v>193</v>
      </c>
      <c r="DY164" s="164" t="s">
        <v>193</v>
      </c>
      <c r="DZ164" s="164" t="s">
        <v>193</v>
      </c>
      <c r="EA164" s="164" t="s">
        <v>193</v>
      </c>
      <c r="EB164" s="164" t="s">
        <v>193</v>
      </c>
      <c r="EC164" s="164" t="s">
        <v>193</v>
      </c>
      <c r="ED164" s="164" t="s">
        <v>193</v>
      </c>
      <c r="EE164" s="164" t="s">
        <v>193</v>
      </c>
      <c r="EF164" s="164" t="s">
        <v>193</v>
      </c>
      <c r="EG164" s="164" t="s">
        <v>193</v>
      </c>
      <c r="EH164" s="164" t="s">
        <v>193</v>
      </c>
      <c r="EI164" s="164" t="s">
        <v>193</v>
      </c>
      <c r="EJ164" s="164" t="s">
        <v>193</v>
      </c>
      <c r="EK164" s="164" t="s">
        <v>193</v>
      </c>
      <c r="EL164" s="164" t="s">
        <v>193</v>
      </c>
      <c r="EM164" s="164" t="s">
        <v>193</v>
      </c>
      <c r="EN164" s="164" t="s">
        <v>193</v>
      </c>
      <c r="EO164" s="164" t="s">
        <v>193</v>
      </c>
      <c r="EP164" s="164" t="s">
        <v>193</v>
      </c>
      <c r="EQ164" s="164" t="s">
        <v>193</v>
      </c>
      <c r="ER164" s="164" t="s">
        <v>193</v>
      </c>
      <c r="ES164" s="164" t="s">
        <v>193</v>
      </c>
      <c r="ET164" s="164" t="s">
        <v>193</v>
      </c>
      <c r="EU164" s="164" t="s">
        <v>193</v>
      </c>
      <c r="EV164" s="164" t="s">
        <v>193</v>
      </c>
      <c r="EW164" s="164" t="s">
        <v>193</v>
      </c>
      <c r="EX164" s="164" t="s">
        <v>193</v>
      </c>
      <c r="EY164" s="164" t="s">
        <v>193</v>
      </c>
      <c r="EZ164" s="164" t="s">
        <v>193</v>
      </c>
      <c r="FA164" s="164" t="s">
        <v>193</v>
      </c>
      <c r="FB164" s="164" t="s">
        <v>193</v>
      </c>
      <c r="FC164" s="164" t="s">
        <v>193</v>
      </c>
      <c r="FD164" s="164" t="s">
        <v>193</v>
      </c>
      <c r="FE164" s="164" t="s">
        <v>193</v>
      </c>
      <c r="FF164" s="164" t="s">
        <v>193</v>
      </c>
      <c r="FG164" s="164" t="s">
        <v>193</v>
      </c>
      <c r="FH164" s="164" t="s">
        <v>193</v>
      </c>
      <c r="FI164" s="164" t="s">
        <v>193</v>
      </c>
      <c r="FJ164" s="164" t="s">
        <v>193</v>
      </c>
      <c r="FK164" s="164" t="s">
        <v>193</v>
      </c>
      <c r="FL164" s="164" t="s">
        <v>193</v>
      </c>
      <c r="FM164" s="164" t="s">
        <v>193</v>
      </c>
      <c r="FN164" s="164" t="s">
        <v>193</v>
      </c>
      <c r="FO164" s="164" t="s">
        <v>193</v>
      </c>
      <c r="FP164" s="164" t="s">
        <v>193</v>
      </c>
      <c r="FQ164" s="164" t="s">
        <v>193</v>
      </c>
      <c r="FR164" s="164" t="s">
        <v>193</v>
      </c>
      <c r="FS164" s="164" t="s">
        <v>193</v>
      </c>
      <c r="FT164" s="164" t="s">
        <v>193</v>
      </c>
      <c r="FU164" s="164" t="s">
        <v>193</v>
      </c>
      <c r="FV164" s="164" t="s">
        <v>193</v>
      </c>
      <c r="FW164" s="164" t="s">
        <v>193</v>
      </c>
      <c r="FX164" s="164" t="s">
        <v>193</v>
      </c>
      <c r="FY164" s="164" t="s">
        <v>193</v>
      </c>
      <c r="FZ164" s="164" t="s">
        <v>193</v>
      </c>
      <c r="GA164" s="164" t="s">
        <v>193</v>
      </c>
      <c r="GB164" s="164" t="s">
        <v>193</v>
      </c>
      <c r="GC164" s="164" t="s">
        <v>193</v>
      </c>
      <c r="GD164" s="164" t="s">
        <v>193</v>
      </c>
      <c r="GE164" s="164" t="s">
        <v>193</v>
      </c>
      <c r="GF164" s="164" t="s">
        <v>193</v>
      </c>
      <c r="GG164" s="164" t="s">
        <v>193</v>
      </c>
      <c r="GH164" s="164" t="s">
        <v>193</v>
      </c>
      <c r="GI164" s="164" t="s">
        <v>193</v>
      </c>
      <c r="GJ164" s="164" t="s">
        <v>193</v>
      </c>
      <c r="GK164" s="164" t="s">
        <v>193</v>
      </c>
      <c r="GL164" s="164" t="s">
        <v>193</v>
      </c>
      <c r="GM164" s="164" t="s">
        <v>193</v>
      </c>
      <c r="GN164" s="164" t="s">
        <v>193</v>
      </c>
      <c r="GO164" s="164" t="s">
        <v>193</v>
      </c>
      <c r="GP164" s="164" t="s">
        <v>193</v>
      </c>
      <c r="GQ164" s="164" t="s">
        <v>193</v>
      </c>
      <c r="GR164" s="164" t="s">
        <v>193</v>
      </c>
      <c r="GS164" s="164" t="s">
        <v>193</v>
      </c>
      <c r="GT164" s="164" t="s">
        <v>193</v>
      </c>
      <c r="GU164" s="164" t="s">
        <v>193</v>
      </c>
      <c r="GV164" s="164" t="s">
        <v>193</v>
      </c>
      <c r="GW164" s="164" t="s">
        <v>193</v>
      </c>
      <c r="GX164" s="164" t="s">
        <v>193</v>
      </c>
      <c r="GY164" s="164" t="s">
        <v>193</v>
      </c>
      <c r="GZ164" s="164" t="s">
        <v>193</v>
      </c>
      <c r="HA164" s="164" t="s">
        <v>193</v>
      </c>
      <c r="HB164" s="164" t="s">
        <v>193</v>
      </c>
      <c r="HC164" s="164" t="s">
        <v>193</v>
      </c>
      <c r="HD164" s="164" t="s">
        <v>193</v>
      </c>
      <c r="HE164" s="164" t="s">
        <v>193</v>
      </c>
      <c r="HF164" s="164" t="s">
        <v>193</v>
      </c>
      <c r="HG164" s="164" t="s">
        <v>193</v>
      </c>
      <c r="HH164" s="164" t="s">
        <v>193</v>
      </c>
      <c r="HI164" s="164" t="s">
        <v>193</v>
      </c>
      <c r="HJ164" s="164" t="s">
        <v>193</v>
      </c>
      <c r="HK164" s="164" t="s">
        <v>193</v>
      </c>
      <c r="HL164" s="164" t="s">
        <v>193</v>
      </c>
      <c r="HM164" s="164" t="s">
        <v>193</v>
      </c>
      <c r="HN164" s="164" t="s">
        <v>193</v>
      </c>
      <c r="HO164" s="164" t="s">
        <v>193</v>
      </c>
      <c r="HP164" s="164" t="s">
        <v>193</v>
      </c>
      <c r="HQ164" s="164" t="s">
        <v>193</v>
      </c>
      <c r="HR164" s="164" t="s">
        <v>193</v>
      </c>
      <c r="HS164" s="164" t="s">
        <v>193</v>
      </c>
      <c r="HT164" s="164" t="s">
        <v>193</v>
      </c>
      <c r="HU164" s="164" t="s">
        <v>193</v>
      </c>
      <c r="HV164" s="164" t="s">
        <v>193</v>
      </c>
      <c r="HW164" s="164" t="s">
        <v>193</v>
      </c>
      <c r="HX164" s="164" t="s">
        <v>193</v>
      </c>
      <c r="HY164" s="164" t="s">
        <v>193</v>
      </c>
      <c r="HZ164" s="164" t="s">
        <v>193</v>
      </c>
      <c r="IA164" s="164" t="s">
        <v>193</v>
      </c>
      <c r="IB164" s="164" t="s">
        <v>193</v>
      </c>
      <c r="IC164" s="164" t="s">
        <v>109</v>
      </c>
      <c r="ID164" s="164" t="s">
        <v>193</v>
      </c>
      <c r="IE164" s="164" t="s">
        <v>512</v>
      </c>
      <c r="IF164" s="164" t="s">
        <v>193</v>
      </c>
      <c r="IG164" s="164" t="s">
        <v>3284</v>
      </c>
      <c r="IH164" s="164" t="s">
        <v>193</v>
      </c>
      <c r="II164" s="164" t="s">
        <v>513</v>
      </c>
      <c r="IJ164" s="164" t="s">
        <v>3285</v>
      </c>
      <c r="IK164" s="164" t="s">
        <v>3285</v>
      </c>
      <c r="IL164" s="164" t="s">
        <v>803</v>
      </c>
      <c r="IM164" s="164" t="s">
        <v>193</v>
      </c>
      <c r="IN164" s="164" t="s">
        <v>3287</v>
      </c>
      <c r="IO164" s="164" t="s">
        <v>804</v>
      </c>
      <c r="IP164" s="164" t="s">
        <v>805</v>
      </c>
      <c r="IQ164" s="164" t="s">
        <v>806</v>
      </c>
      <c r="IR164" s="164" t="s">
        <v>193</v>
      </c>
      <c r="IS164" s="164" t="s">
        <v>193</v>
      </c>
      <c r="IT164" s="164" t="s">
        <v>193</v>
      </c>
      <c r="IU164" s="164" t="s">
        <v>193</v>
      </c>
      <c r="IV164" s="164" t="s">
        <v>193</v>
      </c>
      <c r="IW164" s="164">
        <v>40</v>
      </c>
      <c r="IX164" s="164">
        <v>8</v>
      </c>
      <c r="IY164" s="164" t="s">
        <v>193</v>
      </c>
      <c r="IZ164" s="164" t="s">
        <v>156</v>
      </c>
      <c r="JA164" s="164">
        <v>8</v>
      </c>
      <c r="JB164" s="164" t="s">
        <v>109</v>
      </c>
      <c r="JC164" s="164" t="s">
        <v>193</v>
      </c>
      <c r="JD164" s="164" t="s">
        <v>114</v>
      </c>
      <c r="JE164" s="164" t="s">
        <v>193</v>
      </c>
      <c r="JF164" s="164" t="s">
        <v>193</v>
      </c>
      <c r="JG164" s="164" t="s">
        <v>193</v>
      </c>
      <c r="JH164" s="164" t="s">
        <v>193</v>
      </c>
      <c r="JI164" s="164" t="s">
        <v>193</v>
      </c>
      <c r="JJ164" s="164" t="s">
        <v>193</v>
      </c>
      <c r="JK164" s="164" t="s">
        <v>193</v>
      </c>
      <c r="JL164" s="164" t="s">
        <v>193</v>
      </c>
      <c r="JM164" s="164" t="s">
        <v>193</v>
      </c>
      <c r="JN164" s="164" t="s">
        <v>193</v>
      </c>
      <c r="JO164" s="164" t="s">
        <v>193</v>
      </c>
      <c r="JP164" s="164" t="s">
        <v>193</v>
      </c>
      <c r="JQ164" s="164" t="s">
        <v>193</v>
      </c>
      <c r="JR164" s="166"/>
      <c r="JS164" s="166"/>
      <c r="JT164" s="166"/>
      <c r="JU164" s="166"/>
      <c r="JV164" s="166"/>
      <c r="JW164" s="164" t="s">
        <v>4132</v>
      </c>
      <c r="JX164" s="164" t="s">
        <v>193</v>
      </c>
      <c r="JY164" s="164">
        <v>188589145</v>
      </c>
      <c r="JZ164" s="164" t="s">
        <v>4255</v>
      </c>
      <c r="KA164" s="164" t="s">
        <v>4256</v>
      </c>
      <c r="KB164" s="164" t="s">
        <v>193</v>
      </c>
      <c r="KC164" s="164" t="s">
        <v>705</v>
      </c>
      <c r="KD164" s="164" t="s">
        <v>706</v>
      </c>
      <c r="KE164" s="164" t="s">
        <v>621</v>
      </c>
      <c r="KF164" s="164" t="s">
        <v>193</v>
      </c>
      <c r="KG164" s="164">
        <v>164</v>
      </c>
    </row>
    <row r="165" spans="1:293" x14ac:dyDescent="0.25">
      <c r="A165" s="164" t="s">
        <v>4257</v>
      </c>
      <c r="B165" s="164" t="s">
        <v>4258</v>
      </c>
      <c r="C165" s="164" t="s">
        <v>3503</v>
      </c>
      <c r="D165" s="164" t="s">
        <v>193</v>
      </c>
      <c r="E165" s="166"/>
      <c r="F165" s="164" t="s">
        <v>193</v>
      </c>
      <c r="G165" s="164" t="s">
        <v>193</v>
      </c>
      <c r="H165" s="164" t="s">
        <v>3503</v>
      </c>
      <c r="I165" s="164" t="s">
        <v>161</v>
      </c>
      <c r="J165" s="164" t="s">
        <v>193</v>
      </c>
      <c r="K165" s="164" t="s">
        <v>162</v>
      </c>
      <c r="L165" s="164" t="s">
        <v>161</v>
      </c>
      <c r="M165" s="164" t="s">
        <v>161</v>
      </c>
      <c r="N165" s="164" t="s">
        <v>197</v>
      </c>
      <c r="O165" s="164" t="s">
        <v>193</v>
      </c>
      <c r="P165" s="164" t="s">
        <v>196</v>
      </c>
      <c r="Q165" s="164" t="s">
        <v>197</v>
      </c>
      <c r="R165" s="164" t="s">
        <v>197</v>
      </c>
      <c r="S165" s="164" t="s">
        <v>164</v>
      </c>
      <c r="T165" s="164" t="s">
        <v>168</v>
      </c>
      <c r="U165" s="164" t="s">
        <v>207</v>
      </c>
      <c r="V165" s="164" t="s">
        <v>168</v>
      </c>
      <c r="W165" s="164" t="s">
        <v>132</v>
      </c>
      <c r="X165" s="164" t="s">
        <v>205</v>
      </c>
      <c r="Y165" s="164" t="s">
        <v>132</v>
      </c>
      <c r="Z165" s="164" t="s">
        <v>3283</v>
      </c>
      <c r="AA165" s="164" t="s">
        <v>193</v>
      </c>
      <c r="AB165" s="164" t="s">
        <v>722</v>
      </c>
      <c r="AC165" s="164" t="s">
        <v>3283</v>
      </c>
      <c r="AD165" s="164" t="s">
        <v>3283</v>
      </c>
      <c r="AE165" s="164" t="s">
        <v>520</v>
      </c>
      <c r="AF165" s="164" t="s">
        <v>193</v>
      </c>
      <c r="AG165" s="164" t="s">
        <v>206</v>
      </c>
      <c r="AH165" s="164" t="s">
        <v>520</v>
      </c>
      <c r="AI165" s="164" t="s">
        <v>520</v>
      </c>
      <c r="AJ165" s="164" t="s">
        <v>543</v>
      </c>
      <c r="AK165" s="164" t="s">
        <v>511</v>
      </c>
      <c r="AL165" s="164" t="s">
        <v>109</v>
      </c>
      <c r="AM165" s="164" t="s">
        <v>193</v>
      </c>
      <c r="AN165" s="164" t="s">
        <v>109</v>
      </c>
      <c r="AO165" s="164" t="s">
        <v>193</v>
      </c>
      <c r="AP165" s="164" t="s">
        <v>496</v>
      </c>
      <c r="AQ165" s="166"/>
      <c r="AR165" s="166"/>
      <c r="AS165" s="164" t="s">
        <v>193</v>
      </c>
      <c r="AT165" s="164" t="s">
        <v>193</v>
      </c>
      <c r="AU165" s="164" t="s">
        <v>193</v>
      </c>
      <c r="AV165" s="164" t="s">
        <v>193</v>
      </c>
      <c r="AW165" s="164" t="s">
        <v>193</v>
      </c>
      <c r="AX165" s="164" t="s">
        <v>193</v>
      </c>
      <c r="AY165" s="164" t="s">
        <v>193</v>
      </c>
      <c r="AZ165" s="164" t="s">
        <v>193</v>
      </c>
      <c r="BA165" s="164" t="s">
        <v>193</v>
      </c>
      <c r="BB165" s="164" t="s">
        <v>193</v>
      </c>
      <c r="BC165" s="164" t="s">
        <v>193</v>
      </c>
      <c r="BD165" s="164" t="s">
        <v>193</v>
      </c>
      <c r="BE165" s="164" t="s">
        <v>193</v>
      </c>
      <c r="BF165" s="164" t="s">
        <v>193</v>
      </c>
      <c r="BG165" s="164" t="s">
        <v>193</v>
      </c>
      <c r="BH165" s="164" t="s">
        <v>193</v>
      </c>
      <c r="BI165" s="164" t="s">
        <v>193</v>
      </c>
      <c r="BJ165" s="164" t="s">
        <v>193</v>
      </c>
      <c r="BK165" s="164" t="s">
        <v>193</v>
      </c>
      <c r="BL165" s="164" t="s">
        <v>193</v>
      </c>
      <c r="BM165" s="164" t="s">
        <v>193</v>
      </c>
      <c r="BN165" s="164" t="s">
        <v>193</v>
      </c>
      <c r="BO165" s="164" t="s">
        <v>193</v>
      </c>
      <c r="BP165" s="164" t="s">
        <v>193</v>
      </c>
      <c r="BQ165" s="164" t="s">
        <v>193</v>
      </c>
      <c r="BR165" s="164" t="s">
        <v>193</v>
      </c>
      <c r="BS165" s="164" t="s">
        <v>193</v>
      </c>
      <c r="BT165" s="164" t="s">
        <v>193</v>
      </c>
      <c r="BU165" s="164" t="s">
        <v>193</v>
      </c>
      <c r="BV165" s="164" t="s">
        <v>193</v>
      </c>
      <c r="BW165" s="164" t="s">
        <v>193</v>
      </c>
      <c r="BX165" s="164" t="s">
        <v>193</v>
      </c>
      <c r="BY165" s="164" t="s">
        <v>193</v>
      </c>
      <c r="BZ165" s="164" t="s">
        <v>193</v>
      </c>
      <c r="CA165" s="164" t="s">
        <v>193</v>
      </c>
      <c r="CB165" s="164" t="s">
        <v>193</v>
      </c>
      <c r="CC165" s="164" t="s">
        <v>193</v>
      </c>
      <c r="CD165" s="164" t="s">
        <v>193</v>
      </c>
      <c r="CE165" s="164" t="s">
        <v>193</v>
      </c>
      <c r="CF165" s="164" t="s">
        <v>193</v>
      </c>
      <c r="CG165" s="164" t="s">
        <v>193</v>
      </c>
      <c r="CH165" s="164" t="s">
        <v>193</v>
      </c>
      <c r="CI165" s="164" t="s">
        <v>193</v>
      </c>
      <c r="CJ165" s="164" t="s">
        <v>193</v>
      </c>
      <c r="CK165" s="164" t="s">
        <v>193</v>
      </c>
      <c r="CL165" s="164" t="s">
        <v>193</v>
      </c>
      <c r="CM165" s="164" t="s">
        <v>193</v>
      </c>
      <c r="CN165" s="164" t="s">
        <v>193</v>
      </c>
      <c r="CO165" s="164" t="s">
        <v>193</v>
      </c>
      <c r="CP165" s="164" t="s">
        <v>193</v>
      </c>
      <c r="CQ165" s="164" t="s">
        <v>193</v>
      </c>
      <c r="CR165" s="164" t="s">
        <v>193</v>
      </c>
      <c r="CS165" s="164" t="s">
        <v>193</v>
      </c>
      <c r="CT165" s="164" t="s">
        <v>193</v>
      </c>
      <c r="CU165" s="164" t="s">
        <v>193</v>
      </c>
      <c r="CV165" s="164" t="s">
        <v>193</v>
      </c>
      <c r="CW165" s="164" t="s">
        <v>193</v>
      </c>
      <c r="CX165" s="164" t="s">
        <v>193</v>
      </c>
      <c r="CY165" s="164" t="s">
        <v>193</v>
      </c>
      <c r="CZ165" s="164" t="s">
        <v>193</v>
      </c>
      <c r="DA165" s="164" t="s">
        <v>193</v>
      </c>
      <c r="DB165" s="164" t="s">
        <v>193</v>
      </c>
      <c r="DC165" s="164" t="s">
        <v>193</v>
      </c>
      <c r="DD165" s="164" t="s">
        <v>193</v>
      </c>
      <c r="DE165" s="164" t="s">
        <v>193</v>
      </c>
      <c r="DF165" s="164" t="s">
        <v>193</v>
      </c>
      <c r="DG165" s="164" t="s">
        <v>193</v>
      </c>
      <c r="DH165" s="164" t="s">
        <v>193</v>
      </c>
      <c r="DI165" s="164" t="s">
        <v>193</v>
      </c>
      <c r="DJ165" s="164" t="s">
        <v>193</v>
      </c>
      <c r="DK165" s="164" t="s">
        <v>193</v>
      </c>
      <c r="DL165" s="164" t="s">
        <v>193</v>
      </c>
      <c r="DM165" s="164" t="s">
        <v>193</v>
      </c>
      <c r="DN165" s="164" t="s">
        <v>193</v>
      </c>
      <c r="DO165" s="164" t="s">
        <v>193</v>
      </c>
      <c r="DP165" s="164" t="s">
        <v>193</v>
      </c>
      <c r="DQ165" s="164" t="s">
        <v>193</v>
      </c>
      <c r="DR165" s="164" t="s">
        <v>193</v>
      </c>
      <c r="DS165" s="164" t="s">
        <v>193</v>
      </c>
      <c r="DT165" s="164" t="s">
        <v>193</v>
      </c>
      <c r="DU165" s="164" t="s">
        <v>193</v>
      </c>
      <c r="DV165" s="164" t="s">
        <v>193</v>
      </c>
      <c r="DW165" s="164" t="s">
        <v>193</v>
      </c>
      <c r="DX165" s="164" t="s">
        <v>193</v>
      </c>
      <c r="DY165" s="164" t="s">
        <v>193</v>
      </c>
      <c r="DZ165" s="164" t="s">
        <v>193</v>
      </c>
      <c r="EA165" s="164" t="s">
        <v>193</v>
      </c>
      <c r="EB165" s="164" t="s">
        <v>193</v>
      </c>
      <c r="EC165" s="164" t="s">
        <v>193</v>
      </c>
      <c r="ED165" s="164" t="s">
        <v>193</v>
      </c>
      <c r="EE165" s="164" t="s">
        <v>193</v>
      </c>
      <c r="EF165" s="164" t="s">
        <v>193</v>
      </c>
      <c r="EG165" s="164" t="s">
        <v>193</v>
      </c>
      <c r="EH165" s="164" t="s">
        <v>193</v>
      </c>
      <c r="EI165" s="164" t="s">
        <v>193</v>
      </c>
      <c r="EJ165" s="164" t="s">
        <v>193</v>
      </c>
      <c r="EK165" s="164" t="s">
        <v>193</v>
      </c>
      <c r="EL165" s="164" t="s">
        <v>193</v>
      </c>
      <c r="EM165" s="164" t="s">
        <v>193</v>
      </c>
      <c r="EN165" s="164" t="s">
        <v>193</v>
      </c>
      <c r="EO165" s="164" t="s">
        <v>193</v>
      </c>
      <c r="EP165" s="164" t="s">
        <v>193</v>
      </c>
      <c r="EQ165" s="164" t="s">
        <v>193</v>
      </c>
      <c r="ER165" s="164" t="s">
        <v>193</v>
      </c>
      <c r="ES165" s="164" t="s">
        <v>193</v>
      </c>
      <c r="ET165" s="164" t="s">
        <v>193</v>
      </c>
      <c r="EU165" s="164" t="s">
        <v>193</v>
      </c>
      <c r="EV165" s="164" t="s">
        <v>193</v>
      </c>
      <c r="EW165" s="164" t="s">
        <v>193</v>
      </c>
      <c r="EX165" s="164" t="s">
        <v>193</v>
      </c>
      <c r="EY165" s="164" t="s">
        <v>193</v>
      </c>
      <c r="EZ165" s="164" t="s">
        <v>193</v>
      </c>
      <c r="FA165" s="164" t="s">
        <v>193</v>
      </c>
      <c r="FB165" s="164" t="s">
        <v>193</v>
      </c>
      <c r="FC165" s="164" t="s">
        <v>193</v>
      </c>
      <c r="FD165" s="164" t="s">
        <v>193</v>
      </c>
      <c r="FE165" s="164" t="s">
        <v>193</v>
      </c>
      <c r="FF165" s="164" t="s">
        <v>193</v>
      </c>
      <c r="FG165" s="164" t="s">
        <v>193</v>
      </c>
      <c r="FH165" s="164" t="s">
        <v>193</v>
      </c>
      <c r="FI165" s="164" t="s">
        <v>193</v>
      </c>
      <c r="FJ165" s="164" t="s">
        <v>193</v>
      </c>
      <c r="FK165" s="164" t="s">
        <v>193</v>
      </c>
      <c r="FL165" s="164" t="s">
        <v>193</v>
      </c>
      <c r="FM165" s="164" t="s">
        <v>193</v>
      </c>
      <c r="FN165" s="164" t="s">
        <v>193</v>
      </c>
      <c r="FO165" s="164" t="s">
        <v>193</v>
      </c>
      <c r="FP165" s="164" t="s">
        <v>193</v>
      </c>
      <c r="FQ165" s="164" t="s">
        <v>193</v>
      </c>
      <c r="FR165" s="164" t="s">
        <v>193</v>
      </c>
      <c r="FS165" s="164" t="s">
        <v>193</v>
      </c>
      <c r="FT165" s="164" t="s">
        <v>193</v>
      </c>
      <c r="FU165" s="164" t="s">
        <v>193</v>
      </c>
      <c r="FV165" s="164" t="s">
        <v>193</v>
      </c>
      <c r="FW165" s="164" t="s">
        <v>193</v>
      </c>
      <c r="FX165" s="164" t="s">
        <v>193</v>
      </c>
      <c r="FY165" s="164" t="s">
        <v>193</v>
      </c>
      <c r="FZ165" s="164" t="s">
        <v>193</v>
      </c>
      <c r="GA165" s="164" t="s">
        <v>193</v>
      </c>
      <c r="GB165" s="164" t="s">
        <v>193</v>
      </c>
      <c r="GC165" s="164" t="s">
        <v>193</v>
      </c>
      <c r="GD165" s="164" t="s">
        <v>193</v>
      </c>
      <c r="GE165" s="164" t="s">
        <v>193</v>
      </c>
      <c r="GF165" s="164" t="s">
        <v>193</v>
      </c>
      <c r="GG165" s="164" t="s">
        <v>193</v>
      </c>
      <c r="GH165" s="164" t="s">
        <v>193</v>
      </c>
      <c r="GI165" s="164" t="s">
        <v>193</v>
      </c>
      <c r="GJ165" s="164" t="s">
        <v>193</v>
      </c>
      <c r="GK165" s="164" t="s">
        <v>193</v>
      </c>
      <c r="GL165" s="164" t="s">
        <v>193</v>
      </c>
      <c r="GM165" s="164" t="s">
        <v>193</v>
      </c>
      <c r="GN165" s="164" t="s">
        <v>193</v>
      </c>
      <c r="GO165" s="164" t="s">
        <v>193</v>
      </c>
      <c r="GP165" s="164" t="s">
        <v>193</v>
      </c>
      <c r="GQ165" s="164" t="s">
        <v>193</v>
      </c>
      <c r="GR165" s="164" t="s">
        <v>193</v>
      </c>
      <c r="GS165" s="164" t="s">
        <v>193</v>
      </c>
      <c r="GT165" s="164" t="s">
        <v>193</v>
      </c>
      <c r="GU165" s="164" t="s">
        <v>193</v>
      </c>
      <c r="GV165" s="164" t="s">
        <v>193</v>
      </c>
      <c r="GW165" s="164" t="s">
        <v>193</v>
      </c>
      <c r="GX165" s="164" t="s">
        <v>193</v>
      </c>
      <c r="GY165" s="164" t="s">
        <v>193</v>
      </c>
      <c r="GZ165" s="164" t="s">
        <v>193</v>
      </c>
      <c r="HA165" s="164" t="s">
        <v>193</v>
      </c>
      <c r="HB165" s="164" t="s">
        <v>193</v>
      </c>
      <c r="HC165" s="164" t="s">
        <v>193</v>
      </c>
      <c r="HD165" s="164" t="s">
        <v>193</v>
      </c>
      <c r="HE165" s="164" t="s">
        <v>193</v>
      </c>
      <c r="HF165" s="164" t="s">
        <v>193</v>
      </c>
      <c r="HG165" s="164" t="s">
        <v>193</v>
      </c>
      <c r="HH165" s="164" t="s">
        <v>193</v>
      </c>
      <c r="HI165" s="164" t="s">
        <v>193</v>
      </c>
      <c r="HJ165" s="164" t="s">
        <v>193</v>
      </c>
      <c r="HK165" s="164" t="s">
        <v>193</v>
      </c>
      <c r="HL165" s="164" t="s">
        <v>193</v>
      </c>
      <c r="HM165" s="164" t="s">
        <v>193</v>
      </c>
      <c r="HN165" s="164" t="s">
        <v>193</v>
      </c>
      <c r="HO165" s="164" t="s">
        <v>193</v>
      </c>
      <c r="HP165" s="164" t="s">
        <v>193</v>
      </c>
      <c r="HQ165" s="164" t="s">
        <v>193</v>
      </c>
      <c r="HR165" s="164" t="s">
        <v>193</v>
      </c>
      <c r="HS165" s="164" t="s">
        <v>193</v>
      </c>
      <c r="HT165" s="164" t="s">
        <v>193</v>
      </c>
      <c r="HU165" s="164" t="s">
        <v>193</v>
      </c>
      <c r="HV165" s="164" t="s">
        <v>193</v>
      </c>
      <c r="HW165" s="164" t="s">
        <v>193</v>
      </c>
      <c r="HX165" s="164" t="s">
        <v>193</v>
      </c>
      <c r="HY165" s="164" t="s">
        <v>193</v>
      </c>
      <c r="HZ165" s="164" t="s">
        <v>193</v>
      </c>
      <c r="IA165" s="164" t="s">
        <v>193</v>
      </c>
      <c r="IB165" s="164" t="s">
        <v>193</v>
      </c>
      <c r="IC165" s="164" t="s">
        <v>109</v>
      </c>
      <c r="ID165" s="164" t="s">
        <v>193</v>
      </c>
      <c r="IE165" s="164" t="s">
        <v>512</v>
      </c>
      <c r="IF165" s="164" t="s">
        <v>193</v>
      </c>
      <c r="IG165" s="164" t="s">
        <v>3284</v>
      </c>
      <c r="IH165" s="164" t="s">
        <v>193</v>
      </c>
      <c r="II165" s="164" t="s">
        <v>513</v>
      </c>
      <c r="IJ165" s="164" t="s">
        <v>3285</v>
      </c>
      <c r="IK165" s="164" t="s">
        <v>3285</v>
      </c>
      <c r="IL165" s="164" t="s">
        <v>807</v>
      </c>
      <c r="IM165" s="164" t="s">
        <v>193</v>
      </c>
      <c r="IN165" s="164" t="s">
        <v>3286</v>
      </c>
      <c r="IO165" s="164" t="s">
        <v>804</v>
      </c>
      <c r="IP165" s="164" t="s">
        <v>805</v>
      </c>
      <c r="IQ165" s="164" t="s">
        <v>806</v>
      </c>
      <c r="IR165" s="164" t="s">
        <v>193</v>
      </c>
      <c r="IS165" s="164" t="s">
        <v>193</v>
      </c>
      <c r="IT165" s="164" t="s">
        <v>193</v>
      </c>
      <c r="IU165" s="164" t="s">
        <v>193</v>
      </c>
      <c r="IV165" s="164" t="s">
        <v>193</v>
      </c>
      <c r="IW165" s="164">
        <v>40</v>
      </c>
      <c r="IX165" s="164">
        <v>8</v>
      </c>
      <c r="IY165" s="164" t="s">
        <v>193</v>
      </c>
      <c r="IZ165" s="164" t="s">
        <v>156</v>
      </c>
      <c r="JA165" s="164">
        <v>8</v>
      </c>
      <c r="JB165" s="164" t="s">
        <v>109</v>
      </c>
      <c r="JC165" s="164" t="s">
        <v>193</v>
      </c>
      <c r="JD165" s="164" t="s">
        <v>114</v>
      </c>
      <c r="JE165" s="164" t="s">
        <v>193</v>
      </c>
      <c r="JF165" s="164" t="s">
        <v>193</v>
      </c>
      <c r="JG165" s="164" t="s">
        <v>193</v>
      </c>
      <c r="JH165" s="164" t="s">
        <v>193</v>
      </c>
      <c r="JI165" s="164" t="s">
        <v>193</v>
      </c>
      <c r="JJ165" s="164" t="s">
        <v>193</v>
      </c>
      <c r="JK165" s="164" t="s">
        <v>193</v>
      </c>
      <c r="JL165" s="164" t="s">
        <v>193</v>
      </c>
      <c r="JM165" s="164" t="s">
        <v>193</v>
      </c>
      <c r="JN165" s="164" t="s">
        <v>193</v>
      </c>
      <c r="JO165" s="164" t="s">
        <v>193</v>
      </c>
      <c r="JP165" s="164" t="s">
        <v>193</v>
      </c>
      <c r="JQ165" s="164" t="s">
        <v>193</v>
      </c>
      <c r="JR165" s="166"/>
      <c r="JS165" s="166"/>
      <c r="JT165" s="166"/>
      <c r="JU165" s="166"/>
      <c r="JV165" s="166"/>
      <c r="JW165" s="164" t="s">
        <v>4132</v>
      </c>
      <c r="JX165" s="164" t="s">
        <v>193</v>
      </c>
      <c r="JY165" s="164">
        <v>188589146</v>
      </c>
      <c r="JZ165" s="164" t="s">
        <v>4259</v>
      </c>
      <c r="KA165" s="164" t="s">
        <v>4260</v>
      </c>
      <c r="KB165" s="164" t="s">
        <v>193</v>
      </c>
      <c r="KC165" s="164" t="s">
        <v>705</v>
      </c>
      <c r="KD165" s="164" t="s">
        <v>706</v>
      </c>
      <c r="KE165" s="164" t="s">
        <v>621</v>
      </c>
      <c r="KF165" s="164" t="s">
        <v>193</v>
      </c>
      <c r="KG165" s="164">
        <v>165</v>
      </c>
    </row>
    <row r="166" spans="1:293" x14ac:dyDescent="0.25">
      <c r="A166" s="164" t="s">
        <v>4261</v>
      </c>
      <c r="B166" s="164" t="s">
        <v>4262</v>
      </c>
      <c r="C166" s="164" t="s">
        <v>3503</v>
      </c>
      <c r="D166" s="164" t="s">
        <v>193</v>
      </c>
      <c r="E166" s="166"/>
      <c r="F166" s="164" t="s">
        <v>193</v>
      </c>
      <c r="G166" s="164" t="s">
        <v>193</v>
      </c>
      <c r="H166" s="164" t="s">
        <v>3503</v>
      </c>
      <c r="I166" s="164" t="s">
        <v>161</v>
      </c>
      <c r="J166" s="164" t="s">
        <v>193</v>
      </c>
      <c r="K166" s="164" t="s">
        <v>162</v>
      </c>
      <c r="L166" s="164" t="s">
        <v>161</v>
      </c>
      <c r="M166" s="164" t="s">
        <v>161</v>
      </c>
      <c r="N166" s="164" t="s">
        <v>197</v>
      </c>
      <c r="O166" s="164" t="s">
        <v>193</v>
      </c>
      <c r="P166" s="164" t="s">
        <v>196</v>
      </c>
      <c r="Q166" s="164" t="s">
        <v>197</v>
      </c>
      <c r="R166" s="164" t="s">
        <v>197</v>
      </c>
      <c r="S166" s="164" t="s">
        <v>164</v>
      </c>
      <c r="T166" s="164" t="s">
        <v>168</v>
      </c>
      <c r="U166" s="164" t="s">
        <v>207</v>
      </c>
      <c r="V166" s="164" t="s">
        <v>168</v>
      </c>
      <c r="W166" s="164" t="s">
        <v>132</v>
      </c>
      <c r="X166" s="164" t="s">
        <v>205</v>
      </c>
      <c r="Y166" s="164" t="s">
        <v>132</v>
      </c>
      <c r="Z166" s="164" t="s">
        <v>3283</v>
      </c>
      <c r="AA166" s="164" t="s">
        <v>193</v>
      </c>
      <c r="AB166" s="164" t="s">
        <v>722</v>
      </c>
      <c r="AC166" s="164" t="s">
        <v>3283</v>
      </c>
      <c r="AD166" s="164" t="s">
        <v>3283</v>
      </c>
      <c r="AE166" s="164" t="s">
        <v>520</v>
      </c>
      <c r="AF166" s="164" t="s">
        <v>193</v>
      </c>
      <c r="AG166" s="164" t="s">
        <v>206</v>
      </c>
      <c r="AH166" s="164" t="s">
        <v>520</v>
      </c>
      <c r="AI166" s="164" t="s">
        <v>520</v>
      </c>
      <c r="AJ166" s="164" t="s">
        <v>543</v>
      </c>
      <c r="AK166" s="164" t="s">
        <v>511</v>
      </c>
      <c r="AL166" s="164" t="s">
        <v>109</v>
      </c>
      <c r="AM166" s="164" t="s">
        <v>193</v>
      </c>
      <c r="AN166" s="164" t="s">
        <v>109</v>
      </c>
      <c r="AO166" s="164" t="s">
        <v>193</v>
      </c>
      <c r="AP166" s="164" t="s">
        <v>500</v>
      </c>
      <c r="AQ166" s="166"/>
      <c r="AR166" s="166"/>
      <c r="AS166" s="164" t="s">
        <v>193</v>
      </c>
      <c r="AT166" s="164" t="s">
        <v>193</v>
      </c>
      <c r="AU166" s="164" t="s">
        <v>193</v>
      </c>
      <c r="AV166" s="164" t="s">
        <v>193</v>
      </c>
      <c r="AW166" s="164" t="s">
        <v>193</v>
      </c>
      <c r="AX166" s="164" t="s">
        <v>193</v>
      </c>
      <c r="AY166" s="164" t="s">
        <v>193</v>
      </c>
      <c r="AZ166" s="164" t="s">
        <v>193</v>
      </c>
      <c r="BA166" s="164" t="s">
        <v>193</v>
      </c>
      <c r="BB166" s="164" t="s">
        <v>193</v>
      </c>
      <c r="BC166" s="164" t="s">
        <v>193</v>
      </c>
      <c r="BD166" s="164" t="s">
        <v>193</v>
      </c>
      <c r="BE166" s="164" t="s">
        <v>193</v>
      </c>
      <c r="BF166" s="164" t="s">
        <v>193</v>
      </c>
      <c r="BG166" s="164" t="s">
        <v>193</v>
      </c>
      <c r="BH166" s="164" t="s">
        <v>193</v>
      </c>
      <c r="BI166" s="164" t="s">
        <v>193</v>
      </c>
      <c r="BJ166" s="164" t="s">
        <v>193</v>
      </c>
      <c r="BK166" s="164" t="s">
        <v>193</v>
      </c>
      <c r="BL166" s="164" t="s">
        <v>193</v>
      </c>
      <c r="BM166" s="164" t="s">
        <v>193</v>
      </c>
      <c r="BN166" s="164" t="s">
        <v>193</v>
      </c>
      <c r="BO166" s="164" t="s">
        <v>193</v>
      </c>
      <c r="BP166" s="164" t="s">
        <v>193</v>
      </c>
      <c r="BQ166" s="164" t="s">
        <v>193</v>
      </c>
      <c r="BR166" s="164" t="s">
        <v>193</v>
      </c>
      <c r="BS166" s="164" t="s">
        <v>193</v>
      </c>
      <c r="BT166" s="164" t="s">
        <v>193</v>
      </c>
      <c r="BU166" s="164" t="s">
        <v>193</v>
      </c>
      <c r="BV166" s="164" t="s">
        <v>193</v>
      </c>
      <c r="BW166" s="164" t="s">
        <v>193</v>
      </c>
      <c r="BX166" s="164" t="s">
        <v>193</v>
      </c>
      <c r="BY166" s="164" t="s">
        <v>193</v>
      </c>
      <c r="BZ166" s="164" t="s">
        <v>193</v>
      </c>
      <c r="CA166" s="164" t="s">
        <v>193</v>
      </c>
      <c r="CB166" s="164" t="s">
        <v>193</v>
      </c>
      <c r="CC166" s="164" t="s">
        <v>193</v>
      </c>
      <c r="CD166" s="164" t="s">
        <v>193</v>
      </c>
      <c r="CE166" s="164" t="s">
        <v>193</v>
      </c>
      <c r="CF166" s="164" t="s">
        <v>193</v>
      </c>
      <c r="CG166" s="164" t="s">
        <v>193</v>
      </c>
      <c r="CH166" s="164" t="s">
        <v>193</v>
      </c>
      <c r="CI166" s="164" t="s">
        <v>193</v>
      </c>
      <c r="CJ166" s="164" t="s">
        <v>193</v>
      </c>
      <c r="CK166" s="164" t="s">
        <v>193</v>
      </c>
      <c r="CL166" s="164" t="s">
        <v>193</v>
      </c>
      <c r="CM166" s="164" t="s">
        <v>193</v>
      </c>
      <c r="CN166" s="164" t="s">
        <v>193</v>
      </c>
      <c r="CO166" s="164" t="s">
        <v>193</v>
      </c>
      <c r="CP166" s="164" t="s">
        <v>193</v>
      </c>
      <c r="CQ166" s="164" t="s">
        <v>193</v>
      </c>
      <c r="CR166" s="164" t="s">
        <v>193</v>
      </c>
      <c r="CS166" s="164" t="s">
        <v>193</v>
      </c>
      <c r="CT166" s="164" t="s">
        <v>193</v>
      </c>
      <c r="CU166" s="164" t="s">
        <v>193</v>
      </c>
      <c r="CV166" s="164" t="s">
        <v>193</v>
      </c>
      <c r="CW166" s="164" t="s">
        <v>193</v>
      </c>
      <c r="CX166" s="164" t="s">
        <v>193</v>
      </c>
      <c r="CY166" s="164" t="s">
        <v>193</v>
      </c>
      <c r="CZ166" s="164" t="s">
        <v>193</v>
      </c>
      <c r="DA166" s="164" t="s">
        <v>193</v>
      </c>
      <c r="DB166" s="164" t="s">
        <v>193</v>
      </c>
      <c r="DC166" s="164" t="s">
        <v>193</v>
      </c>
      <c r="DD166" s="164" t="s">
        <v>193</v>
      </c>
      <c r="DE166" s="164" t="s">
        <v>193</v>
      </c>
      <c r="DF166" s="164" t="s">
        <v>193</v>
      </c>
      <c r="DG166" s="164" t="s">
        <v>193</v>
      </c>
      <c r="DH166" s="164" t="s">
        <v>193</v>
      </c>
      <c r="DI166" s="164" t="s">
        <v>193</v>
      </c>
      <c r="DJ166" s="164" t="s">
        <v>193</v>
      </c>
      <c r="DK166" s="164" t="s">
        <v>193</v>
      </c>
      <c r="DL166" s="164" t="s">
        <v>193</v>
      </c>
      <c r="DM166" s="164" t="s">
        <v>193</v>
      </c>
      <c r="DN166" s="164" t="s">
        <v>193</v>
      </c>
      <c r="DO166" s="164" t="s">
        <v>193</v>
      </c>
      <c r="DP166" s="164" t="s">
        <v>193</v>
      </c>
      <c r="DQ166" s="164" t="s">
        <v>193</v>
      </c>
      <c r="DR166" s="164" t="s">
        <v>193</v>
      </c>
      <c r="DS166" s="164" t="s">
        <v>193</v>
      </c>
      <c r="DT166" s="164" t="s">
        <v>193</v>
      </c>
      <c r="DU166" s="164" t="s">
        <v>193</v>
      </c>
      <c r="DV166" s="164" t="s">
        <v>193</v>
      </c>
      <c r="DW166" s="164" t="s">
        <v>193</v>
      </c>
      <c r="DX166" s="164" t="s">
        <v>193</v>
      </c>
      <c r="DY166" s="164" t="s">
        <v>193</v>
      </c>
      <c r="DZ166" s="164" t="s">
        <v>193</v>
      </c>
      <c r="EA166" s="164" t="s">
        <v>193</v>
      </c>
      <c r="EB166" s="164" t="s">
        <v>193</v>
      </c>
      <c r="EC166" s="164" t="s">
        <v>193</v>
      </c>
      <c r="ED166" s="164" t="s">
        <v>193</v>
      </c>
      <c r="EE166" s="164" t="s">
        <v>193</v>
      </c>
      <c r="EF166" s="164" t="s">
        <v>193</v>
      </c>
      <c r="EG166" s="164" t="s">
        <v>193</v>
      </c>
      <c r="EH166" s="164" t="s">
        <v>193</v>
      </c>
      <c r="EI166" s="164" t="s">
        <v>193</v>
      </c>
      <c r="EJ166" s="164" t="s">
        <v>193</v>
      </c>
      <c r="EK166" s="164" t="s">
        <v>193</v>
      </c>
      <c r="EL166" s="164" t="s">
        <v>193</v>
      </c>
      <c r="EM166" s="164" t="s">
        <v>193</v>
      </c>
      <c r="EN166" s="164" t="s">
        <v>193</v>
      </c>
      <c r="EO166" s="164" t="s">
        <v>193</v>
      </c>
      <c r="EP166" s="164" t="s">
        <v>193</v>
      </c>
      <c r="EQ166" s="164" t="s">
        <v>193</v>
      </c>
      <c r="ER166" s="164" t="s">
        <v>193</v>
      </c>
      <c r="ES166" s="164" t="s">
        <v>193</v>
      </c>
      <c r="ET166" s="164" t="s">
        <v>193</v>
      </c>
      <c r="EU166" s="164" t="s">
        <v>193</v>
      </c>
      <c r="EV166" s="164" t="s">
        <v>193</v>
      </c>
      <c r="EW166" s="164" t="s">
        <v>193</v>
      </c>
      <c r="EX166" s="164" t="s">
        <v>193</v>
      </c>
      <c r="EY166" s="164" t="s">
        <v>193</v>
      </c>
      <c r="EZ166" s="164" t="s">
        <v>193</v>
      </c>
      <c r="FA166" s="164" t="s">
        <v>193</v>
      </c>
      <c r="FB166" s="164" t="s">
        <v>193</v>
      </c>
      <c r="FC166" s="164" t="s">
        <v>193</v>
      </c>
      <c r="FD166" s="164" t="s">
        <v>193</v>
      </c>
      <c r="FE166" s="164" t="s">
        <v>193</v>
      </c>
      <c r="FF166" s="164" t="s">
        <v>193</v>
      </c>
      <c r="FG166" s="164" t="s">
        <v>193</v>
      </c>
      <c r="FH166" s="164" t="s">
        <v>193</v>
      </c>
      <c r="FI166" s="164" t="s">
        <v>193</v>
      </c>
      <c r="FJ166" s="164" t="s">
        <v>193</v>
      </c>
      <c r="FK166" s="164" t="s">
        <v>193</v>
      </c>
      <c r="FL166" s="164" t="s">
        <v>193</v>
      </c>
      <c r="FM166" s="164" t="s">
        <v>193</v>
      </c>
      <c r="FN166" s="164" t="s">
        <v>193</v>
      </c>
      <c r="FO166" s="164" t="s">
        <v>193</v>
      </c>
      <c r="FP166" s="164" t="s">
        <v>193</v>
      </c>
      <c r="FQ166" s="164" t="s">
        <v>193</v>
      </c>
      <c r="FR166" s="164" t="s">
        <v>193</v>
      </c>
      <c r="FS166" s="164" t="s">
        <v>193</v>
      </c>
      <c r="FT166" s="164" t="s">
        <v>193</v>
      </c>
      <c r="FU166" s="164" t="s">
        <v>193</v>
      </c>
      <c r="FV166" s="164" t="s">
        <v>193</v>
      </c>
      <c r="FW166" s="164" t="s">
        <v>193</v>
      </c>
      <c r="FX166" s="164" t="s">
        <v>193</v>
      </c>
      <c r="FY166" s="164" t="s">
        <v>193</v>
      </c>
      <c r="FZ166" s="164" t="s">
        <v>193</v>
      </c>
      <c r="GA166" s="164" t="s">
        <v>193</v>
      </c>
      <c r="GB166" s="164" t="s">
        <v>193</v>
      </c>
      <c r="GC166" s="164" t="s">
        <v>193</v>
      </c>
      <c r="GD166" s="164" t="s">
        <v>193</v>
      </c>
      <c r="GE166" s="164" t="s">
        <v>193</v>
      </c>
      <c r="GF166" s="164" t="s">
        <v>193</v>
      </c>
      <c r="GG166" s="164" t="s">
        <v>193</v>
      </c>
      <c r="GH166" s="164" t="s">
        <v>193</v>
      </c>
      <c r="GI166" s="164" t="s">
        <v>193</v>
      </c>
      <c r="GJ166" s="164" t="s">
        <v>193</v>
      </c>
      <c r="GK166" s="164" t="s">
        <v>193</v>
      </c>
      <c r="GL166" s="164" t="s">
        <v>193</v>
      </c>
      <c r="GM166" s="164" t="s">
        <v>193</v>
      </c>
      <c r="GN166" s="164" t="s">
        <v>193</v>
      </c>
      <c r="GO166" s="164" t="s">
        <v>193</v>
      </c>
      <c r="GP166" s="164" t="s">
        <v>193</v>
      </c>
      <c r="GQ166" s="164" t="s">
        <v>193</v>
      </c>
      <c r="GR166" s="164" t="s">
        <v>193</v>
      </c>
      <c r="GS166" s="164" t="s">
        <v>193</v>
      </c>
      <c r="GT166" s="164" t="s">
        <v>193</v>
      </c>
      <c r="GU166" s="164" t="s">
        <v>193</v>
      </c>
      <c r="GV166" s="164" t="s">
        <v>193</v>
      </c>
      <c r="GW166" s="164" t="s">
        <v>193</v>
      </c>
      <c r="GX166" s="164" t="s">
        <v>193</v>
      </c>
      <c r="GY166" s="164" t="s">
        <v>193</v>
      </c>
      <c r="GZ166" s="164" t="s">
        <v>193</v>
      </c>
      <c r="HA166" s="164" t="s">
        <v>193</v>
      </c>
      <c r="HB166" s="164" t="s">
        <v>193</v>
      </c>
      <c r="HC166" s="164" t="s">
        <v>193</v>
      </c>
      <c r="HD166" s="164" t="s">
        <v>193</v>
      </c>
      <c r="HE166" s="164" t="s">
        <v>193</v>
      </c>
      <c r="HF166" s="164" t="s">
        <v>193</v>
      </c>
      <c r="HG166" s="164" t="s">
        <v>193</v>
      </c>
      <c r="HH166" s="164" t="s">
        <v>193</v>
      </c>
      <c r="HI166" s="164" t="s">
        <v>193</v>
      </c>
      <c r="HJ166" s="164" t="s">
        <v>193</v>
      </c>
      <c r="HK166" s="164" t="s">
        <v>193</v>
      </c>
      <c r="HL166" s="164" t="s">
        <v>193</v>
      </c>
      <c r="HM166" s="164" t="s">
        <v>193</v>
      </c>
      <c r="HN166" s="164" t="s">
        <v>193</v>
      </c>
      <c r="HO166" s="164" t="s">
        <v>193</v>
      </c>
      <c r="HP166" s="164" t="s">
        <v>193</v>
      </c>
      <c r="HQ166" s="164" t="s">
        <v>193</v>
      </c>
      <c r="HR166" s="164" t="s">
        <v>193</v>
      </c>
      <c r="HS166" s="164" t="s">
        <v>193</v>
      </c>
      <c r="HT166" s="164" t="s">
        <v>193</v>
      </c>
      <c r="HU166" s="164" t="s">
        <v>193</v>
      </c>
      <c r="HV166" s="164" t="s">
        <v>193</v>
      </c>
      <c r="HW166" s="164" t="s">
        <v>193</v>
      </c>
      <c r="HX166" s="164" t="s">
        <v>193</v>
      </c>
      <c r="HY166" s="164" t="s">
        <v>193</v>
      </c>
      <c r="HZ166" s="164" t="s">
        <v>193</v>
      </c>
      <c r="IA166" s="164" t="s">
        <v>193</v>
      </c>
      <c r="IB166" s="164" t="s">
        <v>193</v>
      </c>
      <c r="IC166" s="164" t="s">
        <v>109</v>
      </c>
      <c r="ID166" s="164" t="s">
        <v>193</v>
      </c>
      <c r="IE166" s="164" t="s">
        <v>512</v>
      </c>
      <c r="IF166" s="164" t="s">
        <v>193</v>
      </c>
      <c r="IG166" s="164" t="s">
        <v>3284</v>
      </c>
      <c r="IH166" s="164" t="s">
        <v>193</v>
      </c>
      <c r="II166" s="164" t="s">
        <v>513</v>
      </c>
      <c r="IJ166" s="164" t="s">
        <v>3285</v>
      </c>
      <c r="IK166" s="164" t="s">
        <v>3285</v>
      </c>
      <c r="IL166" s="164" t="s">
        <v>807</v>
      </c>
      <c r="IM166" s="164" t="s">
        <v>193</v>
      </c>
      <c r="IN166" s="164" t="s">
        <v>3286</v>
      </c>
      <c r="IO166" s="164" t="s">
        <v>804</v>
      </c>
      <c r="IP166" s="164" t="s">
        <v>805</v>
      </c>
      <c r="IQ166" s="164" t="s">
        <v>806</v>
      </c>
      <c r="IR166" s="164" t="s">
        <v>193</v>
      </c>
      <c r="IS166" s="164" t="s">
        <v>193</v>
      </c>
      <c r="IT166" s="164" t="s">
        <v>193</v>
      </c>
      <c r="IU166" s="164" t="s">
        <v>193</v>
      </c>
      <c r="IV166" s="164" t="s">
        <v>193</v>
      </c>
      <c r="IW166" s="164">
        <v>35</v>
      </c>
      <c r="IX166" s="164">
        <v>7</v>
      </c>
      <c r="IY166" s="164" t="s">
        <v>193</v>
      </c>
      <c r="IZ166" s="164" t="s">
        <v>156</v>
      </c>
      <c r="JA166" s="164">
        <v>7</v>
      </c>
      <c r="JB166" s="164" t="s">
        <v>109</v>
      </c>
      <c r="JC166" s="164" t="s">
        <v>193</v>
      </c>
      <c r="JD166" s="164" t="s">
        <v>114</v>
      </c>
      <c r="JE166" s="164" t="s">
        <v>193</v>
      </c>
      <c r="JF166" s="164" t="s">
        <v>193</v>
      </c>
      <c r="JG166" s="164" t="s">
        <v>193</v>
      </c>
      <c r="JH166" s="164" t="s">
        <v>193</v>
      </c>
      <c r="JI166" s="164" t="s">
        <v>193</v>
      </c>
      <c r="JJ166" s="164" t="s">
        <v>193</v>
      </c>
      <c r="JK166" s="164" t="s">
        <v>193</v>
      </c>
      <c r="JL166" s="164" t="s">
        <v>193</v>
      </c>
      <c r="JM166" s="164" t="s">
        <v>193</v>
      </c>
      <c r="JN166" s="164" t="s">
        <v>193</v>
      </c>
      <c r="JO166" s="164" t="s">
        <v>193</v>
      </c>
      <c r="JP166" s="164" t="s">
        <v>193</v>
      </c>
      <c r="JQ166" s="164" t="s">
        <v>193</v>
      </c>
      <c r="JR166" s="166"/>
      <c r="JS166" s="166"/>
      <c r="JT166" s="166"/>
      <c r="JU166" s="166"/>
      <c r="JV166" s="166"/>
      <c r="JW166" s="164" t="s">
        <v>4132</v>
      </c>
      <c r="JX166" s="164" t="s">
        <v>193</v>
      </c>
      <c r="JY166" s="164">
        <v>188589148</v>
      </c>
      <c r="JZ166" s="164" t="s">
        <v>4263</v>
      </c>
      <c r="KA166" s="164" t="s">
        <v>4264</v>
      </c>
      <c r="KB166" s="164" t="s">
        <v>193</v>
      </c>
      <c r="KC166" s="164" t="s">
        <v>705</v>
      </c>
      <c r="KD166" s="164" t="s">
        <v>706</v>
      </c>
      <c r="KE166" s="164" t="s">
        <v>621</v>
      </c>
      <c r="KF166" s="164" t="s">
        <v>193</v>
      </c>
      <c r="KG166" s="164">
        <v>166</v>
      </c>
    </row>
    <row r="167" spans="1:293" x14ac:dyDescent="0.25">
      <c r="A167" s="164" t="s">
        <v>4265</v>
      </c>
      <c r="B167" s="164" t="s">
        <v>4266</v>
      </c>
      <c r="C167" s="164" t="s">
        <v>3503</v>
      </c>
      <c r="D167" s="164" t="s">
        <v>193</v>
      </c>
      <c r="E167" s="166"/>
      <c r="F167" s="164" t="s">
        <v>193</v>
      </c>
      <c r="G167" s="164" t="s">
        <v>193</v>
      </c>
      <c r="H167" s="164" t="s">
        <v>3503</v>
      </c>
      <c r="I167" s="164" t="s">
        <v>161</v>
      </c>
      <c r="J167" s="164" t="s">
        <v>193</v>
      </c>
      <c r="K167" s="164" t="s">
        <v>162</v>
      </c>
      <c r="L167" s="164" t="s">
        <v>161</v>
      </c>
      <c r="M167" s="164" t="s">
        <v>161</v>
      </c>
      <c r="N167" s="164" t="s">
        <v>197</v>
      </c>
      <c r="O167" s="164" t="s">
        <v>193</v>
      </c>
      <c r="P167" s="164" t="s">
        <v>196</v>
      </c>
      <c r="Q167" s="164" t="s">
        <v>197</v>
      </c>
      <c r="R167" s="164" t="s">
        <v>197</v>
      </c>
      <c r="S167" s="164" t="s">
        <v>164</v>
      </c>
      <c r="T167" s="164" t="s">
        <v>168</v>
      </c>
      <c r="U167" s="164" t="s">
        <v>207</v>
      </c>
      <c r="V167" s="164" t="s">
        <v>168</v>
      </c>
      <c r="W167" s="164" t="s">
        <v>132</v>
      </c>
      <c r="X167" s="164" t="s">
        <v>205</v>
      </c>
      <c r="Y167" s="164" t="s">
        <v>132</v>
      </c>
      <c r="Z167" s="164" t="s">
        <v>3283</v>
      </c>
      <c r="AA167" s="164" t="s">
        <v>193</v>
      </c>
      <c r="AB167" s="164" t="s">
        <v>722</v>
      </c>
      <c r="AC167" s="164" t="s">
        <v>3283</v>
      </c>
      <c r="AD167" s="164" t="s">
        <v>3283</v>
      </c>
      <c r="AE167" s="164" t="s">
        <v>520</v>
      </c>
      <c r="AF167" s="164" t="s">
        <v>193</v>
      </c>
      <c r="AG167" s="164" t="s">
        <v>206</v>
      </c>
      <c r="AH167" s="164" t="s">
        <v>520</v>
      </c>
      <c r="AI167" s="164" t="s">
        <v>520</v>
      </c>
      <c r="AJ167" s="164" t="s">
        <v>543</v>
      </c>
      <c r="AK167" s="164" t="s">
        <v>511</v>
      </c>
      <c r="AL167" s="164" t="s">
        <v>109</v>
      </c>
      <c r="AM167" s="164" t="s">
        <v>193</v>
      </c>
      <c r="AN167" s="164" t="s">
        <v>109</v>
      </c>
      <c r="AO167" s="164" t="s">
        <v>193</v>
      </c>
      <c r="AP167" s="164" t="s">
        <v>496</v>
      </c>
      <c r="AQ167" s="166"/>
      <c r="AR167" s="166"/>
      <c r="AS167" s="164" t="s">
        <v>193</v>
      </c>
      <c r="AT167" s="164" t="s">
        <v>193</v>
      </c>
      <c r="AU167" s="164" t="s">
        <v>193</v>
      </c>
      <c r="AV167" s="164" t="s">
        <v>193</v>
      </c>
      <c r="AW167" s="164" t="s">
        <v>193</v>
      </c>
      <c r="AX167" s="164" t="s">
        <v>193</v>
      </c>
      <c r="AY167" s="164" t="s">
        <v>193</v>
      </c>
      <c r="AZ167" s="164" t="s">
        <v>193</v>
      </c>
      <c r="BA167" s="164" t="s">
        <v>193</v>
      </c>
      <c r="BB167" s="164" t="s">
        <v>193</v>
      </c>
      <c r="BC167" s="164" t="s">
        <v>193</v>
      </c>
      <c r="BD167" s="164" t="s">
        <v>193</v>
      </c>
      <c r="BE167" s="164" t="s">
        <v>193</v>
      </c>
      <c r="BF167" s="164" t="s">
        <v>193</v>
      </c>
      <c r="BG167" s="164" t="s">
        <v>193</v>
      </c>
      <c r="BH167" s="164" t="s">
        <v>193</v>
      </c>
      <c r="BI167" s="164" t="s">
        <v>193</v>
      </c>
      <c r="BJ167" s="164" t="s">
        <v>193</v>
      </c>
      <c r="BK167" s="164" t="s">
        <v>193</v>
      </c>
      <c r="BL167" s="164" t="s">
        <v>193</v>
      </c>
      <c r="BM167" s="164" t="s">
        <v>193</v>
      </c>
      <c r="BN167" s="164" t="s">
        <v>193</v>
      </c>
      <c r="BO167" s="164" t="s">
        <v>193</v>
      </c>
      <c r="BP167" s="164" t="s">
        <v>193</v>
      </c>
      <c r="BQ167" s="164" t="s">
        <v>193</v>
      </c>
      <c r="BR167" s="164" t="s">
        <v>193</v>
      </c>
      <c r="BS167" s="164" t="s">
        <v>193</v>
      </c>
      <c r="BT167" s="164" t="s">
        <v>193</v>
      </c>
      <c r="BU167" s="164" t="s">
        <v>193</v>
      </c>
      <c r="BV167" s="164" t="s">
        <v>193</v>
      </c>
      <c r="BW167" s="164" t="s">
        <v>193</v>
      </c>
      <c r="BX167" s="164" t="s">
        <v>193</v>
      </c>
      <c r="BY167" s="164" t="s">
        <v>193</v>
      </c>
      <c r="BZ167" s="164" t="s">
        <v>193</v>
      </c>
      <c r="CA167" s="164" t="s">
        <v>193</v>
      </c>
      <c r="CB167" s="164" t="s">
        <v>193</v>
      </c>
      <c r="CC167" s="164" t="s">
        <v>193</v>
      </c>
      <c r="CD167" s="164" t="s">
        <v>193</v>
      </c>
      <c r="CE167" s="164" t="s">
        <v>193</v>
      </c>
      <c r="CF167" s="164" t="s">
        <v>193</v>
      </c>
      <c r="CG167" s="164" t="s">
        <v>193</v>
      </c>
      <c r="CH167" s="164" t="s">
        <v>193</v>
      </c>
      <c r="CI167" s="164" t="s">
        <v>193</v>
      </c>
      <c r="CJ167" s="164" t="s">
        <v>193</v>
      </c>
      <c r="CK167" s="164" t="s">
        <v>193</v>
      </c>
      <c r="CL167" s="164" t="s">
        <v>193</v>
      </c>
      <c r="CM167" s="164" t="s">
        <v>193</v>
      </c>
      <c r="CN167" s="164" t="s">
        <v>193</v>
      </c>
      <c r="CO167" s="164" t="s">
        <v>193</v>
      </c>
      <c r="CP167" s="164" t="s">
        <v>193</v>
      </c>
      <c r="CQ167" s="164" t="s">
        <v>193</v>
      </c>
      <c r="CR167" s="164" t="s">
        <v>193</v>
      </c>
      <c r="CS167" s="164" t="s">
        <v>193</v>
      </c>
      <c r="CT167" s="164" t="s">
        <v>193</v>
      </c>
      <c r="CU167" s="164" t="s">
        <v>193</v>
      </c>
      <c r="CV167" s="164" t="s">
        <v>193</v>
      </c>
      <c r="CW167" s="164" t="s">
        <v>193</v>
      </c>
      <c r="CX167" s="164" t="s">
        <v>193</v>
      </c>
      <c r="CY167" s="164" t="s">
        <v>193</v>
      </c>
      <c r="CZ167" s="164" t="s">
        <v>193</v>
      </c>
      <c r="DA167" s="164" t="s">
        <v>193</v>
      </c>
      <c r="DB167" s="164" t="s">
        <v>193</v>
      </c>
      <c r="DC167" s="164" t="s">
        <v>193</v>
      </c>
      <c r="DD167" s="164" t="s">
        <v>193</v>
      </c>
      <c r="DE167" s="164" t="s">
        <v>193</v>
      </c>
      <c r="DF167" s="164" t="s">
        <v>193</v>
      </c>
      <c r="DG167" s="164" t="s">
        <v>193</v>
      </c>
      <c r="DH167" s="164" t="s">
        <v>193</v>
      </c>
      <c r="DI167" s="164" t="s">
        <v>193</v>
      </c>
      <c r="DJ167" s="164" t="s">
        <v>193</v>
      </c>
      <c r="DK167" s="164" t="s">
        <v>193</v>
      </c>
      <c r="DL167" s="164" t="s">
        <v>193</v>
      </c>
      <c r="DM167" s="164" t="s">
        <v>193</v>
      </c>
      <c r="DN167" s="164" t="s">
        <v>193</v>
      </c>
      <c r="DO167" s="164" t="s">
        <v>193</v>
      </c>
      <c r="DP167" s="164" t="s">
        <v>193</v>
      </c>
      <c r="DQ167" s="164" t="s">
        <v>193</v>
      </c>
      <c r="DR167" s="164" t="s">
        <v>193</v>
      </c>
      <c r="DS167" s="164" t="s">
        <v>193</v>
      </c>
      <c r="DT167" s="164" t="s">
        <v>193</v>
      </c>
      <c r="DU167" s="164" t="s">
        <v>193</v>
      </c>
      <c r="DV167" s="164" t="s">
        <v>193</v>
      </c>
      <c r="DW167" s="164" t="s">
        <v>193</v>
      </c>
      <c r="DX167" s="164" t="s">
        <v>193</v>
      </c>
      <c r="DY167" s="164" t="s">
        <v>193</v>
      </c>
      <c r="DZ167" s="164" t="s">
        <v>193</v>
      </c>
      <c r="EA167" s="164" t="s">
        <v>193</v>
      </c>
      <c r="EB167" s="164" t="s">
        <v>193</v>
      </c>
      <c r="EC167" s="164" t="s">
        <v>193</v>
      </c>
      <c r="ED167" s="164" t="s">
        <v>193</v>
      </c>
      <c r="EE167" s="164" t="s">
        <v>193</v>
      </c>
      <c r="EF167" s="164" t="s">
        <v>193</v>
      </c>
      <c r="EG167" s="164" t="s">
        <v>193</v>
      </c>
      <c r="EH167" s="164" t="s">
        <v>193</v>
      </c>
      <c r="EI167" s="164" t="s">
        <v>193</v>
      </c>
      <c r="EJ167" s="164" t="s">
        <v>193</v>
      </c>
      <c r="EK167" s="164" t="s">
        <v>193</v>
      </c>
      <c r="EL167" s="164" t="s">
        <v>193</v>
      </c>
      <c r="EM167" s="164" t="s">
        <v>193</v>
      </c>
      <c r="EN167" s="164" t="s">
        <v>193</v>
      </c>
      <c r="EO167" s="164" t="s">
        <v>193</v>
      </c>
      <c r="EP167" s="164" t="s">
        <v>193</v>
      </c>
      <c r="EQ167" s="164" t="s">
        <v>193</v>
      </c>
      <c r="ER167" s="164" t="s">
        <v>193</v>
      </c>
      <c r="ES167" s="164" t="s">
        <v>193</v>
      </c>
      <c r="ET167" s="164" t="s">
        <v>193</v>
      </c>
      <c r="EU167" s="164" t="s">
        <v>193</v>
      </c>
      <c r="EV167" s="164" t="s">
        <v>193</v>
      </c>
      <c r="EW167" s="164" t="s">
        <v>193</v>
      </c>
      <c r="EX167" s="164" t="s">
        <v>193</v>
      </c>
      <c r="EY167" s="164" t="s">
        <v>193</v>
      </c>
      <c r="EZ167" s="164" t="s">
        <v>193</v>
      </c>
      <c r="FA167" s="164" t="s">
        <v>193</v>
      </c>
      <c r="FB167" s="164" t="s">
        <v>193</v>
      </c>
      <c r="FC167" s="164" t="s">
        <v>193</v>
      </c>
      <c r="FD167" s="164" t="s">
        <v>193</v>
      </c>
      <c r="FE167" s="164" t="s">
        <v>193</v>
      </c>
      <c r="FF167" s="164" t="s">
        <v>193</v>
      </c>
      <c r="FG167" s="164" t="s">
        <v>193</v>
      </c>
      <c r="FH167" s="164" t="s">
        <v>193</v>
      </c>
      <c r="FI167" s="164" t="s">
        <v>193</v>
      </c>
      <c r="FJ167" s="164" t="s">
        <v>193</v>
      </c>
      <c r="FK167" s="164" t="s">
        <v>193</v>
      </c>
      <c r="FL167" s="164" t="s">
        <v>193</v>
      </c>
      <c r="FM167" s="164" t="s">
        <v>193</v>
      </c>
      <c r="FN167" s="164" t="s">
        <v>193</v>
      </c>
      <c r="FO167" s="164" t="s">
        <v>193</v>
      </c>
      <c r="FP167" s="164" t="s">
        <v>193</v>
      </c>
      <c r="FQ167" s="164" t="s">
        <v>193</v>
      </c>
      <c r="FR167" s="164" t="s">
        <v>193</v>
      </c>
      <c r="FS167" s="164" t="s">
        <v>193</v>
      </c>
      <c r="FT167" s="164" t="s">
        <v>193</v>
      </c>
      <c r="FU167" s="164" t="s">
        <v>193</v>
      </c>
      <c r="FV167" s="164" t="s">
        <v>193</v>
      </c>
      <c r="FW167" s="164" t="s">
        <v>193</v>
      </c>
      <c r="FX167" s="164" t="s">
        <v>193</v>
      </c>
      <c r="FY167" s="164" t="s">
        <v>193</v>
      </c>
      <c r="FZ167" s="164" t="s">
        <v>193</v>
      </c>
      <c r="GA167" s="164" t="s">
        <v>193</v>
      </c>
      <c r="GB167" s="164" t="s">
        <v>193</v>
      </c>
      <c r="GC167" s="164" t="s">
        <v>193</v>
      </c>
      <c r="GD167" s="164" t="s">
        <v>193</v>
      </c>
      <c r="GE167" s="164" t="s">
        <v>193</v>
      </c>
      <c r="GF167" s="164" t="s">
        <v>193</v>
      </c>
      <c r="GG167" s="164" t="s">
        <v>193</v>
      </c>
      <c r="GH167" s="164" t="s">
        <v>193</v>
      </c>
      <c r="GI167" s="164" t="s">
        <v>193</v>
      </c>
      <c r="GJ167" s="164" t="s">
        <v>193</v>
      </c>
      <c r="GK167" s="164" t="s">
        <v>193</v>
      </c>
      <c r="GL167" s="164" t="s">
        <v>193</v>
      </c>
      <c r="GM167" s="164" t="s">
        <v>193</v>
      </c>
      <c r="GN167" s="164" t="s">
        <v>193</v>
      </c>
      <c r="GO167" s="164" t="s">
        <v>193</v>
      </c>
      <c r="GP167" s="164" t="s">
        <v>193</v>
      </c>
      <c r="GQ167" s="164" t="s">
        <v>193</v>
      </c>
      <c r="GR167" s="164" t="s">
        <v>193</v>
      </c>
      <c r="GS167" s="164" t="s">
        <v>193</v>
      </c>
      <c r="GT167" s="164" t="s">
        <v>193</v>
      </c>
      <c r="GU167" s="164" t="s">
        <v>193</v>
      </c>
      <c r="GV167" s="164" t="s">
        <v>193</v>
      </c>
      <c r="GW167" s="164" t="s">
        <v>193</v>
      </c>
      <c r="GX167" s="164" t="s">
        <v>193</v>
      </c>
      <c r="GY167" s="164" t="s">
        <v>193</v>
      </c>
      <c r="GZ167" s="164" t="s">
        <v>193</v>
      </c>
      <c r="HA167" s="164" t="s">
        <v>193</v>
      </c>
      <c r="HB167" s="164" t="s">
        <v>193</v>
      </c>
      <c r="HC167" s="164" t="s">
        <v>193</v>
      </c>
      <c r="HD167" s="164" t="s">
        <v>193</v>
      </c>
      <c r="HE167" s="164" t="s">
        <v>193</v>
      </c>
      <c r="HF167" s="164" t="s">
        <v>193</v>
      </c>
      <c r="HG167" s="164" t="s">
        <v>193</v>
      </c>
      <c r="HH167" s="164" t="s">
        <v>193</v>
      </c>
      <c r="HI167" s="164" t="s">
        <v>193</v>
      </c>
      <c r="HJ167" s="164" t="s">
        <v>193</v>
      </c>
      <c r="HK167" s="164" t="s">
        <v>193</v>
      </c>
      <c r="HL167" s="164" t="s">
        <v>193</v>
      </c>
      <c r="HM167" s="164" t="s">
        <v>193</v>
      </c>
      <c r="HN167" s="164" t="s">
        <v>193</v>
      </c>
      <c r="HO167" s="164" t="s">
        <v>193</v>
      </c>
      <c r="HP167" s="164" t="s">
        <v>193</v>
      </c>
      <c r="HQ167" s="164" t="s">
        <v>193</v>
      </c>
      <c r="HR167" s="164" t="s">
        <v>193</v>
      </c>
      <c r="HS167" s="164" t="s">
        <v>193</v>
      </c>
      <c r="HT167" s="164" t="s">
        <v>193</v>
      </c>
      <c r="HU167" s="164" t="s">
        <v>193</v>
      </c>
      <c r="HV167" s="164" t="s">
        <v>193</v>
      </c>
      <c r="HW167" s="164" t="s">
        <v>193</v>
      </c>
      <c r="HX167" s="164" t="s">
        <v>193</v>
      </c>
      <c r="HY167" s="164" t="s">
        <v>193</v>
      </c>
      <c r="HZ167" s="164" t="s">
        <v>193</v>
      </c>
      <c r="IA167" s="164" t="s">
        <v>193</v>
      </c>
      <c r="IB167" s="164" t="s">
        <v>193</v>
      </c>
      <c r="IC167" s="164" t="s">
        <v>109</v>
      </c>
      <c r="ID167" s="164" t="s">
        <v>193</v>
      </c>
      <c r="IE167" s="164" t="s">
        <v>512</v>
      </c>
      <c r="IF167" s="164" t="s">
        <v>193</v>
      </c>
      <c r="IG167" s="164" t="s">
        <v>3284</v>
      </c>
      <c r="IH167" s="164" t="s">
        <v>193</v>
      </c>
      <c r="II167" s="164" t="s">
        <v>513</v>
      </c>
      <c r="IJ167" s="164" t="s">
        <v>3285</v>
      </c>
      <c r="IK167" s="164" t="s">
        <v>3285</v>
      </c>
      <c r="IL167" s="164" t="s">
        <v>807</v>
      </c>
      <c r="IM167" s="164" t="s">
        <v>193</v>
      </c>
      <c r="IN167" s="164" t="s">
        <v>812</v>
      </c>
      <c r="IO167" s="164" t="s">
        <v>804</v>
      </c>
      <c r="IP167" s="164" t="s">
        <v>805</v>
      </c>
      <c r="IQ167" s="164" t="s">
        <v>806</v>
      </c>
      <c r="IR167" s="164" t="s">
        <v>193</v>
      </c>
      <c r="IS167" s="164" t="s">
        <v>193</v>
      </c>
      <c r="IT167" s="164" t="s">
        <v>193</v>
      </c>
      <c r="IU167" s="164" t="s">
        <v>193</v>
      </c>
      <c r="IV167" s="164" t="s">
        <v>193</v>
      </c>
      <c r="IW167" s="164">
        <v>30</v>
      </c>
      <c r="IX167" s="164">
        <v>6</v>
      </c>
      <c r="IY167" s="164" t="s">
        <v>193</v>
      </c>
      <c r="IZ167" s="164" t="s">
        <v>156</v>
      </c>
      <c r="JA167" s="164">
        <v>6</v>
      </c>
      <c r="JB167" s="164" t="s">
        <v>109</v>
      </c>
      <c r="JC167" s="164" t="s">
        <v>193</v>
      </c>
      <c r="JD167" s="164" t="s">
        <v>114</v>
      </c>
      <c r="JE167" s="164" t="s">
        <v>193</v>
      </c>
      <c r="JF167" s="164" t="s">
        <v>193</v>
      </c>
      <c r="JG167" s="164" t="s">
        <v>193</v>
      </c>
      <c r="JH167" s="164" t="s">
        <v>193</v>
      </c>
      <c r="JI167" s="164" t="s">
        <v>193</v>
      </c>
      <c r="JJ167" s="164" t="s">
        <v>193</v>
      </c>
      <c r="JK167" s="164" t="s">
        <v>193</v>
      </c>
      <c r="JL167" s="164" t="s">
        <v>193</v>
      </c>
      <c r="JM167" s="164" t="s">
        <v>193</v>
      </c>
      <c r="JN167" s="164" t="s">
        <v>193</v>
      </c>
      <c r="JO167" s="164" t="s">
        <v>193</v>
      </c>
      <c r="JP167" s="164" t="s">
        <v>193</v>
      </c>
      <c r="JQ167" s="164" t="s">
        <v>193</v>
      </c>
      <c r="JR167" s="166"/>
      <c r="JS167" s="166"/>
      <c r="JT167" s="166"/>
      <c r="JU167" s="166"/>
      <c r="JV167" s="166"/>
      <c r="JW167" s="164" t="s">
        <v>4132</v>
      </c>
      <c r="JX167" s="164" t="s">
        <v>193</v>
      </c>
      <c r="JY167" s="164">
        <v>188589154</v>
      </c>
      <c r="JZ167" s="164" t="s">
        <v>4267</v>
      </c>
      <c r="KA167" s="164" t="s">
        <v>4268</v>
      </c>
      <c r="KB167" s="164" t="s">
        <v>193</v>
      </c>
      <c r="KC167" s="164" t="s">
        <v>705</v>
      </c>
      <c r="KD167" s="164" t="s">
        <v>706</v>
      </c>
      <c r="KE167" s="164" t="s">
        <v>621</v>
      </c>
      <c r="KF167" s="164" t="s">
        <v>193</v>
      </c>
      <c r="KG167" s="164">
        <v>167</v>
      </c>
    </row>
    <row r="168" spans="1:293" x14ac:dyDescent="0.25">
      <c r="A168" s="164" t="s">
        <v>4269</v>
      </c>
      <c r="B168" s="164" t="s">
        <v>4270</v>
      </c>
      <c r="C168" s="164" t="s">
        <v>3503</v>
      </c>
      <c r="D168" s="164" t="s">
        <v>193</v>
      </c>
      <c r="E168" s="166"/>
      <c r="F168" s="164" t="s">
        <v>193</v>
      </c>
      <c r="G168" s="164" t="s">
        <v>193</v>
      </c>
      <c r="H168" s="164" t="s">
        <v>3503</v>
      </c>
      <c r="I168" s="164" t="s">
        <v>161</v>
      </c>
      <c r="J168" s="164" t="s">
        <v>193</v>
      </c>
      <c r="K168" s="164" t="s">
        <v>162</v>
      </c>
      <c r="L168" s="164" t="s">
        <v>161</v>
      </c>
      <c r="M168" s="164" t="s">
        <v>161</v>
      </c>
      <c r="N168" s="164" t="s">
        <v>197</v>
      </c>
      <c r="O168" s="164" t="s">
        <v>193</v>
      </c>
      <c r="P168" s="164" t="s">
        <v>196</v>
      </c>
      <c r="Q168" s="164" t="s">
        <v>197</v>
      </c>
      <c r="R168" s="164" t="s">
        <v>197</v>
      </c>
      <c r="S168" s="164" t="s">
        <v>164</v>
      </c>
      <c r="T168" s="164" t="s">
        <v>168</v>
      </c>
      <c r="U168" s="164" t="s">
        <v>207</v>
      </c>
      <c r="V168" s="164" t="s">
        <v>168</v>
      </c>
      <c r="W168" s="164" t="s">
        <v>132</v>
      </c>
      <c r="X168" s="164" t="s">
        <v>205</v>
      </c>
      <c r="Y168" s="164" t="s">
        <v>132</v>
      </c>
      <c r="Z168" s="164" t="s">
        <v>3283</v>
      </c>
      <c r="AA168" s="164" t="s">
        <v>193</v>
      </c>
      <c r="AB168" s="164" t="s">
        <v>722</v>
      </c>
      <c r="AC168" s="164" t="s">
        <v>3283</v>
      </c>
      <c r="AD168" s="164" t="s">
        <v>3283</v>
      </c>
      <c r="AE168" s="164" t="s">
        <v>520</v>
      </c>
      <c r="AF168" s="164" t="s">
        <v>193</v>
      </c>
      <c r="AG168" s="164" t="s">
        <v>206</v>
      </c>
      <c r="AH168" s="164" t="s">
        <v>520</v>
      </c>
      <c r="AI168" s="164" t="s">
        <v>520</v>
      </c>
      <c r="AJ168" s="164" t="s">
        <v>543</v>
      </c>
      <c r="AK168" s="164" t="s">
        <v>511</v>
      </c>
      <c r="AL168" s="164" t="s">
        <v>109</v>
      </c>
      <c r="AM168" s="164" t="s">
        <v>193</v>
      </c>
      <c r="AN168" s="164" t="s">
        <v>109</v>
      </c>
      <c r="AO168" s="164" t="s">
        <v>193</v>
      </c>
      <c r="AP168" s="164" t="s">
        <v>496</v>
      </c>
      <c r="AQ168" s="166"/>
      <c r="AR168" s="166"/>
      <c r="AS168" s="164" t="s">
        <v>193</v>
      </c>
      <c r="AT168" s="164" t="s">
        <v>193</v>
      </c>
      <c r="AU168" s="164" t="s">
        <v>193</v>
      </c>
      <c r="AV168" s="164" t="s">
        <v>193</v>
      </c>
      <c r="AW168" s="164" t="s">
        <v>193</v>
      </c>
      <c r="AX168" s="164" t="s">
        <v>193</v>
      </c>
      <c r="AY168" s="164" t="s">
        <v>193</v>
      </c>
      <c r="AZ168" s="164" t="s">
        <v>193</v>
      </c>
      <c r="BA168" s="164" t="s">
        <v>193</v>
      </c>
      <c r="BB168" s="164" t="s">
        <v>193</v>
      </c>
      <c r="BC168" s="164" t="s">
        <v>193</v>
      </c>
      <c r="BD168" s="164" t="s">
        <v>193</v>
      </c>
      <c r="BE168" s="164" t="s">
        <v>193</v>
      </c>
      <c r="BF168" s="164" t="s">
        <v>193</v>
      </c>
      <c r="BG168" s="164" t="s">
        <v>193</v>
      </c>
      <c r="BH168" s="164" t="s">
        <v>193</v>
      </c>
      <c r="BI168" s="164" t="s">
        <v>193</v>
      </c>
      <c r="BJ168" s="164" t="s">
        <v>193</v>
      </c>
      <c r="BK168" s="164" t="s">
        <v>193</v>
      </c>
      <c r="BL168" s="164" t="s">
        <v>193</v>
      </c>
      <c r="BM168" s="164" t="s">
        <v>193</v>
      </c>
      <c r="BN168" s="164" t="s">
        <v>193</v>
      </c>
      <c r="BO168" s="164" t="s">
        <v>193</v>
      </c>
      <c r="BP168" s="164" t="s">
        <v>193</v>
      </c>
      <c r="BQ168" s="164" t="s">
        <v>193</v>
      </c>
      <c r="BR168" s="164" t="s">
        <v>193</v>
      </c>
      <c r="BS168" s="164" t="s">
        <v>193</v>
      </c>
      <c r="BT168" s="164" t="s">
        <v>193</v>
      </c>
      <c r="BU168" s="164" t="s">
        <v>193</v>
      </c>
      <c r="BV168" s="164" t="s">
        <v>193</v>
      </c>
      <c r="BW168" s="164" t="s">
        <v>193</v>
      </c>
      <c r="BX168" s="164" t="s">
        <v>193</v>
      </c>
      <c r="BY168" s="164" t="s">
        <v>193</v>
      </c>
      <c r="BZ168" s="164" t="s">
        <v>193</v>
      </c>
      <c r="CA168" s="164" t="s">
        <v>193</v>
      </c>
      <c r="CB168" s="164" t="s">
        <v>193</v>
      </c>
      <c r="CC168" s="164" t="s">
        <v>193</v>
      </c>
      <c r="CD168" s="164" t="s">
        <v>193</v>
      </c>
      <c r="CE168" s="164" t="s">
        <v>193</v>
      </c>
      <c r="CF168" s="164" t="s">
        <v>193</v>
      </c>
      <c r="CG168" s="164" t="s">
        <v>193</v>
      </c>
      <c r="CH168" s="164" t="s">
        <v>193</v>
      </c>
      <c r="CI168" s="164" t="s">
        <v>193</v>
      </c>
      <c r="CJ168" s="164" t="s">
        <v>193</v>
      </c>
      <c r="CK168" s="164" t="s">
        <v>193</v>
      </c>
      <c r="CL168" s="164" t="s">
        <v>193</v>
      </c>
      <c r="CM168" s="164" t="s">
        <v>193</v>
      </c>
      <c r="CN168" s="164" t="s">
        <v>193</v>
      </c>
      <c r="CO168" s="164" t="s">
        <v>193</v>
      </c>
      <c r="CP168" s="164" t="s">
        <v>193</v>
      </c>
      <c r="CQ168" s="164" t="s">
        <v>193</v>
      </c>
      <c r="CR168" s="164" t="s">
        <v>193</v>
      </c>
      <c r="CS168" s="164" t="s">
        <v>193</v>
      </c>
      <c r="CT168" s="164" t="s">
        <v>193</v>
      </c>
      <c r="CU168" s="164" t="s">
        <v>193</v>
      </c>
      <c r="CV168" s="164" t="s">
        <v>193</v>
      </c>
      <c r="CW168" s="164" t="s">
        <v>193</v>
      </c>
      <c r="CX168" s="164" t="s">
        <v>193</v>
      </c>
      <c r="CY168" s="164" t="s">
        <v>193</v>
      </c>
      <c r="CZ168" s="164" t="s">
        <v>193</v>
      </c>
      <c r="DA168" s="164" t="s">
        <v>193</v>
      </c>
      <c r="DB168" s="164" t="s">
        <v>193</v>
      </c>
      <c r="DC168" s="164" t="s">
        <v>193</v>
      </c>
      <c r="DD168" s="164" t="s">
        <v>193</v>
      </c>
      <c r="DE168" s="164" t="s">
        <v>193</v>
      </c>
      <c r="DF168" s="164" t="s">
        <v>193</v>
      </c>
      <c r="DG168" s="164" t="s">
        <v>193</v>
      </c>
      <c r="DH168" s="164" t="s">
        <v>193</v>
      </c>
      <c r="DI168" s="164" t="s">
        <v>193</v>
      </c>
      <c r="DJ168" s="164" t="s">
        <v>193</v>
      </c>
      <c r="DK168" s="164" t="s">
        <v>193</v>
      </c>
      <c r="DL168" s="164" t="s">
        <v>193</v>
      </c>
      <c r="DM168" s="164" t="s">
        <v>193</v>
      </c>
      <c r="DN168" s="164" t="s">
        <v>193</v>
      </c>
      <c r="DO168" s="164" t="s">
        <v>193</v>
      </c>
      <c r="DP168" s="164" t="s">
        <v>193</v>
      </c>
      <c r="DQ168" s="164" t="s">
        <v>193</v>
      </c>
      <c r="DR168" s="164" t="s">
        <v>193</v>
      </c>
      <c r="DS168" s="164" t="s">
        <v>193</v>
      </c>
      <c r="DT168" s="164" t="s">
        <v>193</v>
      </c>
      <c r="DU168" s="164" t="s">
        <v>193</v>
      </c>
      <c r="DV168" s="164" t="s">
        <v>193</v>
      </c>
      <c r="DW168" s="164" t="s">
        <v>193</v>
      </c>
      <c r="DX168" s="164" t="s">
        <v>193</v>
      </c>
      <c r="DY168" s="164" t="s">
        <v>193</v>
      </c>
      <c r="DZ168" s="164" t="s">
        <v>193</v>
      </c>
      <c r="EA168" s="164" t="s">
        <v>193</v>
      </c>
      <c r="EB168" s="164" t="s">
        <v>193</v>
      </c>
      <c r="EC168" s="164" t="s">
        <v>193</v>
      </c>
      <c r="ED168" s="164" t="s">
        <v>193</v>
      </c>
      <c r="EE168" s="164" t="s">
        <v>193</v>
      </c>
      <c r="EF168" s="164" t="s">
        <v>193</v>
      </c>
      <c r="EG168" s="164" t="s">
        <v>193</v>
      </c>
      <c r="EH168" s="164" t="s">
        <v>193</v>
      </c>
      <c r="EI168" s="164" t="s">
        <v>193</v>
      </c>
      <c r="EJ168" s="164" t="s">
        <v>193</v>
      </c>
      <c r="EK168" s="164" t="s">
        <v>193</v>
      </c>
      <c r="EL168" s="164" t="s">
        <v>193</v>
      </c>
      <c r="EM168" s="164" t="s">
        <v>193</v>
      </c>
      <c r="EN168" s="164" t="s">
        <v>193</v>
      </c>
      <c r="EO168" s="164" t="s">
        <v>193</v>
      </c>
      <c r="EP168" s="164" t="s">
        <v>193</v>
      </c>
      <c r="EQ168" s="164" t="s">
        <v>193</v>
      </c>
      <c r="ER168" s="164" t="s">
        <v>193</v>
      </c>
      <c r="ES168" s="164" t="s">
        <v>193</v>
      </c>
      <c r="ET168" s="164" t="s">
        <v>193</v>
      </c>
      <c r="EU168" s="164" t="s">
        <v>193</v>
      </c>
      <c r="EV168" s="164" t="s">
        <v>193</v>
      </c>
      <c r="EW168" s="164" t="s">
        <v>193</v>
      </c>
      <c r="EX168" s="164" t="s">
        <v>193</v>
      </c>
      <c r="EY168" s="164" t="s">
        <v>193</v>
      </c>
      <c r="EZ168" s="164" t="s">
        <v>193</v>
      </c>
      <c r="FA168" s="164" t="s">
        <v>193</v>
      </c>
      <c r="FB168" s="164" t="s">
        <v>193</v>
      </c>
      <c r="FC168" s="164" t="s">
        <v>193</v>
      </c>
      <c r="FD168" s="164" t="s">
        <v>193</v>
      </c>
      <c r="FE168" s="164" t="s">
        <v>193</v>
      </c>
      <c r="FF168" s="164" t="s">
        <v>193</v>
      </c>
      <c r="FG168" s="164" t="s">
        <v>193</v>
      </c>
      <c r="FH168" s="164" t="s">
        <v>193</v>
      </c>
      <c r="FI168" s="164" t="s">
        <v>193</v>
      </c>
      <c r="FJ168" s="164" t="s">
        <v>193</v>
      </c>
      <c r="FK168" s="164" t="s">
        <v>193</v>
      </c>
      <c r="FL168" s="164" t="s">
        <v>193</v>
      </c>
      <c r="FM168" s="164" t="s">
        <v>193</v>
      </c>
      <c r="FN168" s="164" t="s">
        <v>193</v>
      </c>
      <c r="FO168" s="164" t="s">
        <v>193</v>
      </c>
      <c r="FP168" s="164" t="s">
        <v>193</v>
      </c>
      <c r="FQ168" s="164" t="s">
        <v>193</v>
      </c>
      <c r="FR168" s="164" t="s">
        <v>193</v>
      </c>
      <c r="FS168" s="164" t="s">
        <v>193</v>
      </c>
      <c r="FT168" s="164" t="s">
        <v>193</v>
      </c>
      <c r="FU168" s="164" t="s">
        <v>193</v>
      </c>
      <c r="FV168" s="164" t="s">
        <v>193</v>
      </c>
      <c r="FW168" s="164" t="s">
        <v>193</v>
      </c>
      <c r="FX168" s="164" t="s">
        <v>193</v>
      </c>
      <c r="FY168" s="164" t="s">
        <v>193</v>
      </c>
      <c r="FZ168" s="164" t="s">
        <v>193</v>
      </c>
      <c r="GA168" s="164" t="s">
        <v>193</v>
      </c>
      <c r="GB168" s="164" t="s">
        <v>193</v>
      </c>
      <c r="GC168" s="164" t="s">
        <v>193</v>
      </c>
      <c r="GD168" s="164" t="s">
        <v>193</v>
      </c>
      <c r="GE168" s="164" t="s">
        <v>193</v>
      </c>
      <c r="GF168" s="164" t="s">
        <v>193</v>
      </c>
      <c r="GG168" s="164" t="s">
        <v>193</v>
      </c>
      <c r="GH168" s="164" t="s">
        <v>193</v>
      </c>
      <c r="GI168" s="164" t="s">
        <v>193</v>
      </c>
      <c r="GJ168" s="164" t="s">
        <v>193</v>
      </c>
      <c r="GK168" s="164" t="s">
        <v>193</v>
      </c>
      <c r="GL168" s="164" t="s">
        <v>193</v>
      </c>
      <c r="GM168" s="164" t="s">
        <v>193</v>
      </c>
      <c r="GN168" s="164" t="s">
        <v>193</v>
      </c>
      <c r="GO168" s="164" t="s">
        <v>193</v>
      </c>
      <c r="GP168" s="164" t="s">
        <v>193</v>
      </c>
      <c r="GQ168" s="164" t="s">
        <v>193</v>
      </c>
      <c r="GR168" s="164" t="s">
        <v>193</v>
      </c>
      <c r="GS168" s="164" t="s">
        <v>193</v>
      </c>
      <c r="GT168" s="164" t="s">
        <v>193</v>
      </c>
      <c r="GU168" s="164" t="s">
        <v>193</v>
      </c>
      <c r="GV168" s="164" t="s">
        <v>193</v>
      </c>
      <c r="GW168" s="164" t="s">
        <v>193</v>
      </c>
      <c r="GX168" s="164" t="s">
        <v>193</v>
      </c>
      <c r="GY168" s="164" t="s">
        <v>193</v>
      </c>
      <c r="GZ168" s="164" t="s">
        <v>193</v>
      </c>
      <c r="HA168" s="164" t="s">
        <v>193</v>
      </c>
      <c r="HB168" s="164" t="s">
        <v>193</v>
      </c>
      <c r="HC168" s="164" t="s">
        <v>193</v>
      </c>
      <c r="HD168" s="164" t="s">
        <v>193</v>
      </c>
      <c r="HE168" s="164" t="s">
        <v>193</v>
      </c>
      <c r="HF168" s="164" t="s">
        <v>193</v>
      </c>
      <c r="HG168" s="164" t="s">
        <v>193</v>
      </c>
      <c r="HH168" s="164" t="s">
        <v>193</v>
      </c>
      <c r="HI168" s="164" t="s">
        <v>193</v>
      </c>
      <c r="HJ168" s="164" t="s">
        <v>193</v>
      </c>
      <c r="HK168" s="164" t="s">
        <v>193</v>
      </c>
      <c r="HL168" s="164" t="s">
        <v>193</v>
      </c>
      <c r="HM168" s="164" t="s">
        <v>193</v>
      </c>
      <c r="HN168" s="164" t="s">
        <v>193</v>
      </c>
      <c r="HO168" s="164" t="s">
        <v>193</v>
      </c>
      <c r="HP168" s="164" t="s">
        <v>193</v>
      </c>
      <c r="HQ168" s="164" t="s">
        <v>193</v>
      </c>
      <c r="HR168" s="164" t="s">
        <v>193</v>
      </c>
      <c r="HS168" s="164" t="s">
        <v>193</v>
      </c>
      <c r="HT168" s="164" t="s">
        <v>193</v>
      </c>
      <c r="HU168" s="164" t="s">
        <v>193</v>
      </c>
      <c r="HV168" s="164" t="s">
        <v>193</v>
      </c>
      <c r="HW168" s="164" t="s">
        <v>193</v>
      </c>
      <c r="HX168" s="164" t="s">
        <v>193</v>
      </c>
      <c r="HY168" s="164" t="s">
        <v>193</v>
      </c>
      <c r="HZ168" s="164" t="s">
        <v>193</v>
      </c>
      <c r="IA168" s="164" t="s">
        <v>193</v>
      </c>
      <c r="IB168" s="164" t="s">
        <v>193</v>
      </c>
      <c r="IC168" s="164" t="s">
        <v>109</v>
      </c>
      <c r="ID168" s="164" t="s">
        <v>193</v>
      </c>
      <c r="IE168" s="164" t="s">
        <v>512</v>
      </c>
      <c r="IF168" s="164" t="s">
        <v>193</v>
      </c>
      <c r="IG168" s="164" t="s">
        <v>3284</v>
      </c>
      <c r="IH168" s="164" t="s">
        <v>193</v>
      </c>
      <c r="II168" s="164" t="s">
        <v>513</v>
      </c>
      <c r="IJ168" s="164" t="s">
        <v>3285</v>
      </c>
      <c r="IK168" s="164" t="s">
        <v>3285</v>
      </c>
      <c r="IL168" s="164" t="s">
        <v>807</v>
      </c>
      <c r="IM168" s="164" t="s">
        <v>193</v>
      </c>
      <c r="IN168" s="164" t="s">
        <v>3286</v>
      </c>
      <c r="IO168" s="164" t="s">
        <v>804</v>
      </c>
      <c r="IP168" s="164" t="s">
        <v>805</v>
      </c>
      <c r="IQ168" s="164" t="s">
        <v>806</v>
      </c>
      <c r="IR168" s="164" t="s">
        <v>193</v>
      </c>
      <c r="IS168" s="164" t="s">
        <v>193</v>
      </c>
      <c r="IT168" s="164" t="s">
        <v>193</v>
      </c>
      <c r="IU168" s="164" t="s">
        <v>193</v>
      </c>
      <c r="IV168" s="164" t="s">
        <v>193</v>
      </c>
      <c r="IW168" s="164">
        <v>25</v>
      </c>
      <c r="IX168" s="164">
        <v>5</v>
      </c>
      <c r="IY168" s="164" t="s">
        <v>193</v>
      </c>
      <c r="IZ168" s="164" t="s">
        <v>156</v>
      </c>
      <c r="JA168" s="164">
        <v>5</v>
      </c>
      <c r="JB168" s="164" t="s">
        <v>109</v>
      </c>
      <c r="JC168" s="164" t="s">
        <v>193</v>
      </c>
      <c r="JD168" s="164" t="s">
        <v>114</v>
      </c>
      <c r="JE168" s="164" t="s">
        <v>193</v>
      </c>
      <c r="JF168" s="164" t="s">
        <v>193</v>
      </c>
      <c r="JG168" s="164" t="s">
        <v>193</v>
      </c>
      <c r="JH168" s="164" t="s">
        <v>193</v>
      </c>
      <c r="JI168" s="164" t="s">
        <v>193</v>
      </c>
      <c r="JJ168" s="164" t="s">
        <v>193</v>
      </c>
      <c r="JK168" s="164" t="s">
        <v>193</v>
      </c>
      <c r="JL168" s="164" t="s">
        <v>193</v>
      </c>
      <c r="JM168" s="164" t="s">
        <v>193</v>
      </c>
      <c r="JN168" s="164" t="s">
        <v>193</v>
      </c>
      <c r="JO168" s="164" t="s">
        <v>193</v>
      </c>
      <c r="JP168" s="164" t="s">
        <v>193</v>
      </c>
      <c r="JQ168" s="164" t="s">
        <v>193</v>
      </c>
      <c r="JR168" s="166"/>
      <c r="JS168" s="166"/>
      <c r="JT168" s="166"/>
      <c r="JU168" s="166"/>
      <c r="JV168" s="166"/>
      <c r="JW168" s="164" t="s">
        <v>4132</v>
      </c>
      <c r="JX168" s="164" t="s">
        <v>193</v>
      </c>
      <c r="JY168" s="164">
        <v>188589155</v>
      </c>
      <c r="JZ168" s="164" t="s">
        <v>4271</v>
      </c>
      <c r="KA168" s="164" t="s">
        <v>4272</v>
      </c>
      <c r="KB168" s="164" t="s">
        <v>193</v>
      </c>
      <c r="KC168" s="164" t="s">
        <v>705</v>
      </c>
      <c r="KD168" s="164" t="s">
        <v>706</v>
      </c>
      <c r="KE168" s="164" t="s">
        <v>621</v>
      </c>
      <c r="KF168" s="164" t="s">
        <v>193</v>
      </c>
      <c r="KG168" s="164">
        <v>168</v>
      </c>
    </row>
    <row r="169" spans="1:293" x14ac:dyDescent="0.25">
      <c r="A169" s="164" t="s">
        <v>4273</v>
      </c>
      <c r="B169" s="164" t="s">
        <v>4274</v>
      </c>
      <c r="C169" s="164" t="s">
        <v>3503</v>
      </c>
      <c r="D169" s="164" t="s">
        <v>193</v>
      </c>
      <c r="E169" s="166"/>
      <c r="F169" s="164" t="s">
        <v>193</v>
      </c>
      <c r="G169" s="164" t="s">
        <v>193</v>
      </c>
      <c r="H169" s="164" t="s">
        <v>3503</v>
      </c>
      <c r="I169" s="164" t="s">
        <v>161</v>
      </c>
      <c r="J169" s="164" t="s">
        <v>193</v>
      </c>
      <c r="K169" s="164" t="s">
        <v>162</v>
      </c>
      <c r="L169" s="164" t="s">
        <v>161</v>
      </c>
      <c r="M169" s="164" t="s">
        <v>161</v>
      </c>
      <c r="N169" s="164" t="s">
        <v>197</v>
      </c>
      <c r="O169" s="164" t="s">
        <v>193</v>
      </c>
      <c r="P169" s="164" t="s">
        <v>196</v>
      </c>
      <c r="Q169" s="164" t="s">
        <v>197</v>
      </c>
      <c r="R169" s="164" t="s">
        <v>197</v>
      </c>
      <c r="S169" s="164" t="s">
        <v>164</v>
      </c>
      <c r="T169" s="164" t="s">
        <v>168</v>
      </c>
      <c r="U169" s="164" t="s">
        <v>207</v>
      </c>
      <c r="V169" s="164" t="s">
        <v>168</v>
      </c>
      <c r="W169" s="164" t="s">
        <v>132</v>
      </c>
      <c r="X169" s="164" t="s">
        <v>205</v>
      </c>
      <c r="Y169" s="164" t="s">
        <v>132</v>
      </c>
      <c r="Z169" s="164" t="s">
        <v>3283</v>
      </c>
      <c r="AA169" s="164" t="s">
        <v>193</v>
      </c>
      <c r="AB169" s="164" t="s">
        <v>722</v>
      </c>
      <c r="AC169" s="164" t="s">
        <v>3283</v>
      </c>
      <c r="AD169" s="164" t="s">
        <v>3283</v>
      </c>
      <c r="AE169" s="164" t="s">
        <v>520</v>
      </c>
      <c r="AF169" s="164" t="s">
        <v>193</v>
      </c>
      <c r="AG169" s="164" t="s">
        <v>206</v>
      </c>
      <c r="AH169" s="164" t="s">
        <v>520</v>
      </c>
      <c r="AI169" s="164" t="s">
        <v>520</v>
      </c>
      <c r="AJ169" s="164" t="s">
        <v>543</v>
      </c>
      <c r="AK169" s="164" t="s">
        <v>511</v>
      </c>
      <c r="AL169" s="164" t="s">
        <v>109</v>
      </c>
      <c r="AM169" s="164" t="s">
        <v>193</v>
      </c>
      <c r="AN169" s="164" t="s">
        <v>109</v>
      </c>
      <c r="AO169" s="164" t="s">
        <v>193</v>
      </c>
      <c r="AP169" s="164" t="s">
        <v>500</v>
      </c>
      <c r="AQ169" s="166"/>
      <c r="AR169" s="166"/>
      <c r="AS169" s="164" t="s">
        <v>193</v>
      </c>
      <c r="AT169" s="164" t="s">
        <v>193</v>
      </c>
      <c r="AU169" s="164" t="s">
        <v>193</v>
      </c>
      <c r="AV169" s="164" t="s">
        <v>193</v>
      </c>
      <c r="AW169" s="164" t="s">
        <v>193</v>
      </c>
      <c r="AX169" s="164" t="s">
        <v>193</v>
      </c>
      <c r="AY169" s="164" t="s">
        <v>193</v>
      </c>
      <c r="AZ169" s="164" t="s">
        <v>193</v>
      </c>
      <c r="BA169" s="164" t="s">
        <v>193</v>
      </c>
      <c r="BB169" s="164" t="s">
        <v>193</v>
      </c>
      <c r="BC169" s="164" t="s">
        <v>193</v>
      </c>
      <c r="BD169" s="164" t="s">
        <v>193</v>
      </c>
      <c r="BE169" s="164" t="s">
        <v>193</v>
      </c>
      <c r="BF169" s="164" t="s">
        <v>193</v>
      </c>
      <c r="BG169" s="164" t="s">
        <v>193</v>
      </c>
      <c r="BH169" s="164" t="s">
        <v>193</v>
      </c>
      <c r="BI169" s="164" t="s">
        <v>193</v>
      </c>
      <c r="BJ169" s="164" t="s">
        <v>193</v>
      </c>
      <c r="BK169" s="164" t="s">
        <v>193</v>
      </c>
      <c r="BL169" s="164" t="s">
        <v>193</v>
      </c>
      <c r="BM169" s="164" t="s">
        <v>193</v>
      </c>
      <c r="BN169" s="164" t="s">
        <v>193</v>
      </c>
      <c r="BO169" s="164" t="s">
        <v>193</v>
      </c>
      <c r="BP169" s="164" t="s">
        <v>193</v>
      </c>
      <c r="BQ169" s="164" t="s">
        <v>193</v>
      </c>
      <c r="BR169" s="164" t="s">
        <v>193</v>
      </c>
      <c r="BS169" s="164" t="s">
        <v>193</v>
      </c>
      <c r="BT169" s="164" t="s">
        <v>193</v>
      </c>
      <c r="BU169" s="164" t="s">
        <v>193</v>
      </c>
      <c r="BV169" s="164" t="s">
        <v>193</v>
      </c>
      <c r="BW169" s="164" t="s">
        <v>193</v>
      </c>
      <c r="BX169" s="164" t="s">
        <v>193</v>
      </c>
      <c r="BY169" s="164" t="s">
        <v>193</v>
      </c>
      <c r="BZ169" s="164" t="s">
        <v>193</v>
      </c>
      <c r="CA169" s="164" t="s">
        <v>193</v>
      </c>
      <c r="CB169" s="164" t="s">
        <v>193</v>
      </c>
      <c r="CC169" s="164" t="s">
        <v>193</v>
      </c>
      <c r="CD169" s="164" t="s">
        <v>193</v>
      </c>
      <c r="CE169" s="164" t="s">
        <v>193</v>
      </c>
      <c r="CF169" s="164" t="s">
        <v>193</v>
      </c>
      <c r="CG169" s="164" t="s">
        <v>193</v>
      </c>
      <c r="CH169" s="164" t="s">
        <v>193</v>
      </c>
      <c r="CI169" s="164" t="s">
        <v>193</v>
      </c>
      <c r="CJ169" s="164" t="s">
        <v>193</v>
      </c>
      <c r="CK169" s="164" t="s">
        <v>193</v>
      </c>
      <c r="CL169" s="164" t="s">
        <v>193</v>
      </c>
      <c r="CM169" s="164" t="s">
        <v>193</v>
      </c>
      <c r="CN169" s="164" t="s">
        <v>193</v>
      </c>
      <c r="CO169" s="164" t="s">
        <v>193</v>
      </c>
      <c r="CP169" s="164" t="s">
        <v>193</v>
      </c>
      <c r="CQ169" s="164" t="s">
        <v>193</v>
      </c>
      <c r="CR169" s="164" t="s">
        <v>193</v>
      </c>
      <c r="CS169" s="164" t="s">
        <v>193</v>
      </c>
      <c r="CT169" s="164" t="s">
        <v>193</v>
      </c>
      <c r="CU169" s="164" t="s">
        <v>193</v>
      </c>
      <c r="CV169" s="164" t="s">
        <v>193</v>
      </c>
      <c r="CW169" s="164" t="s">
        <v>193</v>
      </c>
      <c r="CX169" s="164" t="s">
        <v>193</v>
      </c>
      <c r="CY169" s="164" t="s">
        <v>193</v>
      </c>
      <c r="CZ169" s="164" t="s">
        <v>193</v>
      </c>
      <c r="DA169" s="164" t="s">
        <v>193</v>
      </c>
      <c r="DB169" s="164" t="s">
        <v>193</v>
      </c>
      <c r="DC169" s="164" t="s">
        <v>193</v>
      </c>
      <c r="DD169" s="164" t="s">
        <v>193</v>
      </c>
      <c r="DE169" s="164" t="s">
        <v>193</v>
      </c>
      <c r="DF169" s="164" t="s">
        <v>193</v>
      </c>
      <c r="DG169" s="164" t="s">
        <v>193</v>
      </c>
      <c r="DH169" s="164" t="s">
        <v>193</v>
      </c>
      <c r="DI169" s="164" t="s">
        <v>193</v>
      </c>
      <c r="DJ169" s="164" t="s">
        <v>193</v>
      </c>
      <c r="DK169" s="164" t="s">
        <v>193</v>
      </c>
      <c r="DL169" s="164" t="s">
        <v>193</v>
      </c>
      <c r="DM169" s="164" t="s">
        <v>193</v>
      </c>
      <c r="DN169" s="164" t="s">
        <v>193</v>
      </c>
      <c r="DO169" s="164" t="s">
        <v>193</v>
      </c>
      <c r="DP169" s="164" t="s">
        <v>193</v>
      </c>
      <c r="DQ169" s="164" t="s">
        <v>193</v>
      </c>
      <c r="DR169" s="164" t="s">
        <v>193</v>
      </c>
      <c r="DS169" s="164" t="s">
        <v>193</v>
      </c>
      <c r="DT169" s="164" t="s">
        <v>193</v>
      </c>
      <c r="DU169" s="164" t="s">
        <v>193</v>
      </c>
      <c r="DV169" s="164" t="s">
        <v>193</v>
      </c>
      <c r="DW169" s="164" t="s">
        <v>193</v>
      </c>
      <c r="DX169" s="164" t="s">
        <v>193</v>
      </c>
      <c r="DY169" s="164" t="s">
        <v>193</v>
      </c>
      <c r="DZ169" s="164" t="s">
        <v>193</v>
      </c>
      <c r="EA169" s="164" t="s">
        <v>193</v>
      </c>
      <c r="EB169" s="164" t="s">
        <v>193</v>
      </c>
      <c r="EC169" s="164" t="s">
        <v>193</v>
      </c>
      <c r="ED169" s="164" t="s">
        <v>193</v>
      </c>
      <c r="EE169" s="164" t="s">
        <v>193</v>
      </c>
      <c r="EF169" s="164" t="s">
        <v>193</v>
      </c>
      <c r="EG169" s="164" t="s">
        <v>193</v>
      </c>
      <c r="EH169" s="164" t="s">
        <v>193</v>
      </c>
      <c r="EI169" s="164" t="s">
        <v>193</v>
      </c>
      <c r="EJ169" s="164" t="s">
        <v>193</v>
      </c>
      <c r="EK169" s="164" t="s">
        <v>193</v>
      </c>
      <c r="EL169" s="164" t="s">
        <v>193</v>
      </c>
      <c r="EM169" s="164" t="s">
        <v>193</v>
      </c>
      <c r="EN169" s="164" t="s">
        <v>193</v>
      </c>
      <c r="EO169" s="164" t="s">
        <v>193</v>
      </c>
      <c r="EP169" s="164" t="s">
        <v>193</v>
      </c>
      <c r="EQ169" s="164" t="s">
        <v>193</v>
      </c>
      <c r="ER169" s="164" t="s">
        <v>193</v>
      </c>
      <c r="ES169" s="164" t="s">
        <v>193</v>
      </c>
      <c r="ET169" s="164" t="s">
        <v>193</v>
      </c>
      <c r="EU169" s="164" t="s">
        <v>193</v>
      </c>
      <c r="EV169" s="164" t="s">
        <v>193</v>
      </c>
      <c r="EW169" s="164" t="s">
        <v>193</v>
      </c>
      <c r="EX169" s="164" t="s">
        <v>193</v>
      </c>
      <c r="EY169" s="164" t="s">
        <v>193</v>
      </c>
      <c r="EZ169" s="164" t="s">
        <v>193</v>
      </c>
      <c r="FA169" s="164" t="s">
        <v>193</v>
      </c>
      <c r="FB169" s="164" t="s">
        <v>193</v>
      </c>
      <c r="FC169" s="164" t="s">
        <v>193</v>
      </c>
      <c r="FD169" s="164" t="s">
        <v>193</v>
      </c>
      <c r="FE169" s="164" t="s">
        <v>193</v>
      </c>
      <c r="FF169" s="164" t="s">
        <v>193</v>
      </c>
      <c r="FG169" s="164" t="s">
        <v>193</v>
      </c>
      <c r="FH169" s="164" t="s">
        <v>193</v>
      </c>
      <c r="FI169" s="164" t="s">
        <v>193</v>
      </c>
      <c r="FJ169" s="164" t="s">
        <v>193</v>
      </c>
      <c r="FK169" s="164" t="s">
        <v>193</v>
      </c>
      <c r="FL169" s="164" t="s">
        <v>193</v>
      </c>
      <c r="FM169" s="164" t="s">
        <v>193</v>
      </c>
      <c r="FN169" s="164" t="s">
        <v>193</v>
      </c>
      <c r="FO169" s="164" t="s">
        <v>193</v>
      </c>
      <c r="FP169" s="164" t="s">
        <v>193</v>
      </c>
      <c r="FQ169" s="164" t="s">
        <v>193</v>
      </c>
      <c r="FR169" s="164" t="s">
        <v>193</v>
      </c>
      <c r="FS169" s="164" t="s">
        <v>193</v>
      </c>
      <c r="FT169" s="164" t="s">
        <v>193</v>
      </c>
      <c r="FU169" s="164" t="s">
        <v>193</v>
      </c>
      <c r="FV169" s="164" t="s">
        <v>193</v>
      </c>
      <c r="FW169" s="164" t="s">
        <v>193</v>
      </c>
      <c r="FX169" s="164" t="s">
        <v>193</v>
      </c>
      <c r="FY169" s="164" t="s">
        <v>193</v>
      </c>
      <c r="FZ169" s="164" t="s">
        <v>193</v>
      </c>
      <c r="GA169" s="164" t="s">
        <v>193</v>
      </c>
      <c r="GB169" s="164" t="s">
        <v>193</v>
      </c>
      <c r="GC169" s="164" t="s">
        <v>193</v>
      </c>
      <c r="GD169" s="164" t="s">
        <v>193</v>
      </c>
      <c r="GE169" s="164" t="s">
        <v>193</v>
      </c>
      <c r="GF169" s="164" t="s">
        <v>193</v>
      </c>
      <c r="GG169" s="164" t="s">
        <v>193</v>
      </c>
      <c r="GH169" s="164" t="s">
        <v>193</v>
      </c>
      <c r="GI169" s="164" t="s">
        <v>193</v>
      </c>
      <c r="GJ169" s="164" t="s">
        <v>193</v>
      </c>
      <c r="GK169" s="164" t="s">
        <v>193</v>
      </c>
      <c r="GL169" s="164" t="s">
        <v>193</v>
      </c>
      <c r="GM169" s="164" t="s">
        <v>193</v>
      </c>
      <c r="GN169" s="164" t="s">
        <v>193</v>
      </c>
      <c r="GO169" s="164" t="s">
        <v>193</v>
      </c>
      <c r="GP169" s="164" t="s">
        <v>193</v>
      </c>
      <c r="GQ169" s="164" t="s">
        <v>193</v>
      </c>
      <c r="GR169" s="164" t="s">
        <v>193</v>
      </c>
      <c r="GS169" s="164" t="s">
        <v>193</v>
      </c>
      <c r="GT169" s="164" t="s">
        <v>193</v>
      </c>
      <c r="GU169" s="164" t="s">
        <v>193</v>
      </c>
      <c r="GV169" s="164" t="s">
        <v>193</v>
      </c>
      <c r="GW169" s="164" t="s">
        <v>193</v>
      </c>
      <c r="GX169" s="164" t="s">
        <v>193</v>
      </c>
      <c r="GY169" s="164" t="s">
        <v>193</v>
      </c>
      <c r="GZ169" s="164" t="s">
        <v>193</v>
      </c>
      <c r="HA169" s="164" t="s">
        <v>193</v>
      </c>
      <c r="HB169" s="164" t="s">
        <v>193</v>
      </c>
      <c r="HC169" s="164" t="s">
        <v>193</v>
      </c>
      <c r="HD169" s="164" t="s">
        <v>193</v>
      </c>
      <c r="HE169" s="164" t="s">
        <v>193</v>
      </c>
      <c r="HF169" s="164" t="s">
        <v>193</v>
      </c>
      <c r="HG169" s="164" t="s">
        <v>193</v>
      </c>
      <c r="HH169" s="164" t="s">
        <v>193</v>
      </c>
      <c r="HI169" s="164" t="s">
        <v>193</v>
      </c>
      <c r="HJ169" s="164" t="s">
        <v>193</v>
      </c>
      <c r="HK169" s="164" t="s">
        <v>193</v>
      </c>
      <c r="HL169" s="164" t="s">
        <v>193</v>
      </c>
      <c r="HM169" s="164" t="s">
        <v>193</v>
      </c>
      <c r="HN169" s="164" t="s">
        <v>193</v>
      </c>
      <c r="HO169" s="164" t="s">
        <v>193</v>
      </c>
      <c r="HP169" s="164" t="s">
        <v>193</v>
      </c>
      <c r="HQ169" s="164" t="s">
        <v>193</v>
      </c>
      <c r="HR169" s="164" t="s">
        <v>193</v>
      </c>
      <c r="HS169" s="164" t="s">
        <v>193</v>
      </c>
      <c r="HT169" s="164" t="s">
        <v>193</v>
      </c>
      <c r="HU169" s="164" t="s">
        <v>193</v>
      </c>
      <c r="HV169" s="164" t="s">
        <v>193</v>
      </c>
      <c r="HW169" s="164" t="s">
        <v>193</v>
      </c>
      <c r="HX169" s="164" t="s">
        <v>193</v>
      </c>
      <c r="HY169" s="164" t="s">
        <v>193</v>
      </c>
      <c r="HZ169" s="164" t="s">
        <v>193</v>
      </c>
      <c r="IA169" s="164" t="s">
        <v>193</v>
      </c>
      <c r="IB169" s="164" t="s">
        <v>193</v>
      </c>
      <c r="IC169" s="164" t="s">
        <v>109</v>
      </c>
      <c r="ID169" s="164" t="s">
        <v>193</v>
      </c>
      <c r="IE169" s="164" t="s">
        <v>512</v>
      </c>
      <c r="IF169" s="164" t="s">
        <v>193</v>
      </c>
      <c r="IG169" s="164" t="s">
        <v>3284</v>
      </c>
      <c r="IH169" s="164" t="s">
        <v>193</v>
      </c>
      <c r="II169" s="164" t="s">
        <v>513</v>
      </c>
      <c r="IJ169" s="164" t="s">
        <v>3285</v>
      </c>
      <c r="IK169" s="164" t="s">
        <v>3285</v>
      </c>
      <c r="IL169" s="164" t="s">
        <v>807</v>
      </c>
      <c r="IM169" s="164" t="s">
        <v>193</v>
      </c>
      <c r="IN169" s="164" t="s">
        <v>3286</v>
      </c>
      <c r="IO169" s="164" t="s">
        <v>804</v>
      </c>
      <c r="IP169" s="164" t="s">
        <v>805</v>
      </c>
      <c r="IQ169" s="164" t="s">
        <v>806</v>
      </c>
      <c r="IR169" s="164" t="s">
        <v>193</v>
      </c>
      <c r="IS169" s="164" t="s">
        <v>193</v>
      </c>
      <c r="IT169" s="164" t="s">
        <v>193</v>
      </c>
      <c r="IU169" s="164" t="s">
        <v>193</v>
      </c>
      <c r="IV169" s="164" t="s">
        <v>193</v>
      </c>
      <c r="IW169" s="164">
        <v>25</v>
      </c>
      <c r="IX169" s="164">
        <v>5</v>
      </c>
      <c r="IY169" s="164" t="s">
        <v>193</v>
      </c>
      <c r="IZ169" s="164" t="s">
        <v>156</v>
      </c>
      <c r="JA169" s="164">
        <v>5</v>
      </c>
      <c r="JB169" s="164" t="s">
        <v>109</v>
      </c>
      <c r="JC169" s="164" t="s">
        <v>193</v>
      </c>
      <c r="JD169" s="164" t="s">
        <v>114</v>
      </c>
      <c r="JE169" s="164" t="s">
        <v>193</v>
      </c>
      <c r="JF169" s="164" t="s">
        <v>193</v>
      </c>
      <c r="JG169" s="164" t="s">
        <v>193</v>
      </c>
      <c r="JH169" s="164" t="s">
        <v>193</v>
      </c>
      <c r="JI169" s="164" t="s">
        <v>193</v>
      </c>
      <c r="JJ169" s="164" t="s">
        <v>193</v>
      </c>
      <c r="JK169" s="164" t="s">
        <v>193</v>
      </c>
      <c r="JL169" s="164" t="s">
        <v>193</v>
      </c>
      <c r="JM169" s="164" t="s">
        <v>193</v>
      </c>
      <c r="JN169" s="164" t="s">
        <v>193</v>
      </c>
      <c r="JO169" s="164" t="s">
        <v>193</v>
      </c>
      <c r="JP169" s="164" t="s">
        <v>193</v>
      </c>
      <c r="JQ169" s="164" t="s">
        <v>193</v>
      </c>
      <c r="JR169" s="166"/>
      <c r="JS169" s="166"/>
      <c r="JT169" s="166"/>
      <c r="JU169" s="166"/>
      <c r="JV169" s="166"/>
      <c r="JW169" s="164" t="s">
        <v>4132</v>
      </c>
      <c r="JX169" s="164" t="s">
        <v>193</v>
      </c>
      <c r="JY169" s="164">
        <v>188589156</v>
      </c>
      <c r="JZ169" s="164" t="s">
        <v>4275</v>
      </c>
      <c r="KA169" s="164" t="s">
        <v>4276</v>
      </c>
      <c r="KB169" s="164" t="s">
        <v>193</v>
      </c>
      <c r="KC169" s="164" t="s">
        <v>705</v>
      </c>
      <c r="KD169" s="164" t="s">
        <v>706</v>
      </c>
      <c r="KE169" s="164" t="s">
        <v>621</v>
      </c>
      <c r="KF169" s="164" t="s">
        <v>193</v>
      </c>
      <c r="KG169" s="164">
        <v>169</v>
      </c>
    </row>
    <row r="170" spans="1:293" x14ac:dyDescent="0.25">
      <c r="A170" s="164" t="s">
        <v>4277</v>
      </c>
      <c r="B170" s="164" t="s">
        <v>4278</v>
      </c>
      <c r="C170" s="164" t="s">
        <v>3503</v>
      </c>
      <c r="D170" s="164" t="s">
        <v>193</v>
      </c>
      <c r="E170" s="166"/>
      <c r="F170" s="164" t="s">
        <v>193</v>
      </c>
      <c r="G170" s="164" t="s">
        <v>193</v>
      </c>
      <c r="H170" s="164" t="s">
        <v>3503</v>
      </c>
      <c r="I170" s="164" t="s">
        <v>161</v>
      </c>
      <c r="J170" s="164" t="s">
        <v>193</v>
      </c>
      <c r="K170" s="164" t="s">
        <v>162</v>
      </c>
      <c r="L170" s="164" t="s">
        <v>161</v>
      </c>
      <c r="M170" s="164" t="s">
        <v>161</v>
      </c>
      <c r="N170" s="164" t="s">
        <v>197</v>
      </c>
      <c r="O170" s="164" t="s">
        <v>193</v>
      </c>
      <c r="P170" s="164" t="s">
        <v>196</v>
      </c>
      <c r="Q170" s="164" t="s">
        <v>197</v>
      </c>
      <c r="R170" s="164" t="s">
        <v>197</v>
      </c>
      <c r="S170" s="164" t="s">
        <v>164</v>
      </c>
      <c r="T170" s="164" t="s">
        <v>168</v>
      </c>
      <c r="U170" s="164" t="s">
        <v>207</v>
      </c>
      <c r="V170" s="164" t="s">
        <v>168</v>
      </c>
      <c r="W170" s="164" t="s">
        <v>132</v>
      </c>
      <c r="X170" s="164" t="s">
        <v>205</v>
      </c>
      <c r="Y170" s="164" t="s">
        <v>132</v>
      </c>
      <c r="Z170" s="164" t="s">
        <v>3283</v>
      </c>
      <c r="AA170" s="164" t="s">
        <v>193</v>
      </c>
      <c r="AB170" s="164" t="s">
        <v>722</v>
      </c>
      <c r="AC170" s="164" t="s">
        <v>3283</v>
      </c>
      <c r="AD170" s="164" t="s">
        <v>3283</v>
      </c>
      <c r="AE170" s="164" t="s">
        <v>520</v>
      </c>
      <c r="AF170" s="164" t="s">
        <v>193</v>
      </c>
      <c r="AG170" s="164" t="s">
        <v>206</v>
      </c>
      <c r="AH170" s="164" t="s">
        <v>520</v>
      </c>
      <c r="AI170" s="164" t="s">
        <v>520</v>
      </c>
      <c r="AJ170" s="164" t="s">
        <v>543</v>
      </c>
      <c r="AK170" s="164" t="s">
        <v>511</v>
      </c>
      <c r="AL170" s="164" t="s">
        <v>109</v>
      </c>
      <c r="AM170" s="164" t="s">
        <v>193</v>
      </c>
      <c r="AN170" s="164" t="s">
        <v>109</v>
      </c>
      <c r="AO170" s="164" t="s">
        <v>193</v>
      </c>
      <c r="AP170" s="164" t="s">
        <v>496</v>
      </c>
      <c r="AQ170" s="166"/>
      <c r="AR170" s="166"/>
      <c r="AS170" s="164" t="s">
        <v>193</v>
      </c>
      <c r="AT170" s="164" t="s">
        <v>193</v>
      </c>
      <c r="AU170" s="164" t="s">
        <v>193</v>
      </c>
      <c r="AV170" s="164" t="s">
        <v>193</v>
      </c>
      <c r="AW170" s="164" t="s">
        <v>193</v>
      </c>
      <c r="AX170" s="164" t="s">
        <v>193</v>
      </c>
      <c r="AY170" s="164" t="s">
        <v>193</v>
      </c>
      <c r="AZ170" s="164" t="s">
        <v>193</v>
      </c>
      <c r="BA170" s="164" t="s">
        <v>193</v>
      </c>
      <c r="BB170" s="164" t="s">
        <v>193</v>
      </c>
      <c r="BC170" s="164" t="s">
        <v>193</v>
      </c>
      <c r="BD170" s="164" t="s">
        <v>193</v>
      </c>
      <c r="BE170" s="164" t="s">
        <v>193</v>
      </c>
      <c r="BF170" s="164" t="s">
        <v>193</v>
      </c>
      <c r="BG170" s="164" t="s">
        <v>193</v>
      </c>
      <c r="BH170" s="164" t="s">
        <v>193</v>
      </c>
      <c r="BI170" s="164" t="s">
        <v>193</v>
      </c>
      <c r="BJ170" s="164" t="s">
        <v>193</v>
      </c>
      <c r="BK170" s="164" t="s">
        <v>193</v>
      </c>
      <c r="BL170" s="164" t="s">
        <v>193</v>
      </c>
      <c r="BM170" s="164" t="s">
        <v>193</v>
      </c>
      <c r="BN170" s="164" t="s">
        <v>193</v>
      </c>
      <c r="BO170" s="164" t="s">
        <v>193</v>
      </c>
      <c r="BP170" s="164" t="s">
        <v>193</v>
      </c>
      <c r="BQ170" s="164" t="s">
        <v>193</v>
      </c>
      <c r="BR170" s="164" t="s">
        <v>193</v>
      </c>
      <c r="BS170" s="164" t="s">
        <v>193</v>
      </c>
      <c r="BT170" s="164" t="s">
        <v>193</v>
      </c>
      <c r="BU170" s="164" t="s">
        <v>193</v>
      </c>
      <c r="BV170" s="164" t="s">
        <v>193</v>
      </c>
      <c r="BW170" s="164" t="s">
        <v>193</v>
      </c>
      <c r="BX170" s="164" t="s">
        <v>193</v>
      </c>
      <c r="BY170" s="164" t="s">
        <v>193</v>
      </c>
      <c r="BZ170" s="164" t="s">
        <v>193</v>
      </c>
      <c r="CA170" s="164" t="s">
        <v>193</v>
      </c>
      <c r="CB170" s="164" t="s">
        <v>193</v>
      </c>
      <c r="CC170" s="164" t="s">
        <v>193</v>
      </c>
      <c r="CD170" s="164" t="s">
        <v>193</v>
      </c>
      <c r="CE170" s="164" t="s">
        <v>193</v>
      </c>
      <c r="CF170" s="164" t="s">
        <v>193</v>
      </c>
      <c r="CG170" s="164" t="s">
        <v>193</v>
      </c>
      <c r="CH170" s="164" t="s">
        <v>193</v>
      </c>
      <c r="CI170" s="164" t="s">
        <v>193</v>
      </c>
      <c r="CJ170" s="164" t="s">
        <v>193</v>
      </c>
      <c r="CK170" s="164" t="s">
        <v>193</v>
      </c>
      <c r="CL170" s="164" t="s">
        <v>193</v>
      </c>
      <c r="CM170" s="164" t="s">
        <v>193</v>
      </c>
      <c r="CN170" s="164" t="s">
        <v>193</v>
      </c>
      <c r="CO170" s="164" t="s">
        <v>193</v>
      </c>
      <c r="CP170" s="164" t="s">
        <v>193</v>
      </c>
      <c r="CQ170" s="164" t="s">
        <v>193</v>
      </c>
      <c r="CR170" s="164" t="s">
        <v>193</v>
      </c>
      <c r="CS170" s="164" t="s">
        <v>193</v>
      </c>
      <c r="CT170" s="164" t="s">
        <v>193</v>
      </c>
      <c r="CU170" s="164" t="s">
        <v>193</v>
      </c>
      <c r="CV170" s="164" t="s">
        <v>193</v>
      </c>
      <c r="CW170" s="164" t="s">
        <v>193</v>
      </c>
      <c r="CX170" s="164" t="s">
        <v>193</v>
      </c>
      <c r="CY170" s="164" t="s">
        <v>193</v>
      </c>
      <c r="CZ170" s="164" t="s">
        <v>193</v>
      </c>
      <c r="DA170" s="164" t="s">
        <v>193</v>
      </c>
      <c r="DB170" s="164" t="s">
        <v>193</v>
      </c>
      <c r="DC170" s="164" t="s">
        <v>193</v>
      </c>
      <c r="DD170" s="164" t="s">
        <v>193</v>
      </c>
      <c r="DE170" s="164" t="s">
        <v>193</v>
      </c>
      <c r="DF170" s="164" t="s">
        <v>193</v>
      </c>
      <c r="DG170" s="164" t="s">
        <v>193</v>
      </c>
      <c r="DH170" s="164" t="s">
        <v>193</v>
      </c>
      <c r="DI170" s="164" t="s">
        <v>193</v>
      </c>
      <c r="DJ170" s="164" t="s">
        <v>193</v>
      </c>
      <c r="DK170" s="164" t="s">
        <v>193</v>
      </c>
      <c r="DL170" s="164" t="s">
        <v>193</v>
      </c>
      <c r="DM170" s="164" t="s">
        <v>193</v>
      </c>
      <c r="DN170" s="164" t="s">
        <v>193</v>
      </c>
      <c r="DO170" s="164" t="s">
        <v>193</v>
      </c>
      <c r="DP170" s="164" t="s">
        <v>193</v>
      </c>
      <c r="DQ170" s="164" t="s">
        <v>193</v>
      </c>
      <c r="DR170" s="164" t="s">
        <v>193</v>
      </c>
      <c r="DS170" s="164" t="s">
        <v>193</v>
      </c>
      <c r="DT170" s="164" t="s">
        <v>193</v>
      </c>
      <c r="DU170" s="164" t="s">
        <v>193</v>
      </c>
      <c r="DV170" s="164" t="s">
        <v>193</v>
      </c>
      <c r="DW170" s="164" t="s">
        <v>193</v>
      </c>
      <c r="DX170" s="164" t="s">
        <v>193</v>
      </c>
      <c r="DY170" s="164" t="s">
        <v>193</v>
      </c>
      <c r="DZ170" s="164" t="s">
        <v>193</v>
      </c>
      <c r="EA170" s="164" t="s">
        <v>193</v>
      </c>
      <c r="EB170" s="164" t="s">
        <v>193</v>
      </c>
      <c r="EC170" s="164" t="s">
        <v>193</v>
      </c>
      <c r="ED170" s="164" t="s">
        <v>193</v>
      </c>
      <c r="EE170" s="164" t="s">
        <v>193</v>
      </c>
      <c r="EF170" s="164" t="s">
        <v>193</v>
      </c>
      <c r="EG170" s="164" t="s">
        <v>193</v>
      </c>
      <c r="EH170" s="164" t="s">
        <v>193</v>
      </c>
      <c r="EI170" s="164" t="s">
        <v>193</v>
      </c>
      <c r="EJ170" s="164" t="s">
        <v>193</v>
      </c>
      <c r="EK170" s="164" t="s">
        <v>193</v>
      </c>
      <c r="EL170" s="164" t="s">
        <v>193</v>
      </c>
      <c r="EM170" s="164" t="s">
        <v>193</v>
      </c>
      <c r="EN170" s="164" t="s">
        <v>193</v>
      </c>
      <c r="EO170" s="164" t="s">
        <v>193</v>
      </c>
      <c r="EP170" s="164" t="s">
        <v>193</v>
      </c>
      <c r="EQ170" s="164" t="s">
        <v>193</v>
      </c>
      <c r="ER170" s="164" t="s">
        <v>193</v>
      </c>
      <c r="ES170" s="164" t="s">
        <v>193</v>
      </c>
      <c r="ET170" s="164" t="s">
        <v>193</v>
      </c>
      <c r="EU170" s="164" t="s">
        <v>193</v>
      </c>
      <c r="EV170" s="164" t="s">
        <v>193</v>
      </c>
      <c r="EW170" s="164" t="s">
        <v>193</v>
      </c>
      <c r="EX170" s="164" t="s">
        <v>193</v>
      </c>
      <c r="EY170" s="164" t="s">
        <v>193</v>
      </c>
      <c r="EZ170" s="164" t="s">
        <v>193</v>
      </c>
      <c r="FA170" s="164" t="s">
        <v>193</v>
      </c>
      <c r="FB170" s="164" t="s">
        <v>193</v>
      </c>
      <c r="FC170" s="164" t="s">
        <v>193</v>
      </c>
      <c r="FD170" s="164" t="s">
        <v>193</v>
      </c>
      <c r="FE170" s="164" t="s">
        <v>193</v>
      </c>
      <c r="FF170" s="164" t="s">
        <v>193</v>
      </c>
      <c r="FG170" s="164" t="s">
        <v>193</v>
      </c>
      <c r="FH170" s="164" t="s">
        <v>193</v>
      </c>
      <c r="FI170" s="164" t="s">
        <v>193</v>
      </c>
      <c r="FJ170" s="164" t="s">
        <v>193</v>
      </c>
      <c r="FK170" s="164" t="s">
        <v>193</v>
      </c>
      <c r="FL170" s="164" t="s">
        <v>193</v>
      </c>
      <c r="FM170" s="164" t="s">
        <v>193</v>
      </c>
      <c r="FN170" s="164" t="s">
        <v>193</v>
      </c>
      <c r="FO170" s="164" t="s">
        <v>193</v>
      </c>
      <c r="FP170" s="164" t="s">
        <v>193</v>
      </c>
      <c r="FQ170" s="164" t="s">
        <v>193</v>
      </c>
      <c r="FR170" s="164" t="s">
        <v>193</v>
      </c>
      <c r="FS170" s="164" t="s">
        <v>193</v>
      </c>
      <c r="FT170" s="164" t="s">
        <v>193</v>
      </c>
      <c r="FU170" s="164" t="s">
        <v>193</v>
      </c>
      <c r="FV170" s="164" t="s">
        <v>193</v>
      </c>
      <c r="FW170" s="164" t="s">
        <v>193</v>
      </c>
      <c r="FX170" s="164" t="s">
        <v>193</v>
      </c>
      <c r="FY170" s="164" t="s">
        <v>193</v>
      </c>
      <c r="FZ170" s="164" t="s">
        <v>193</v>
      </c>
      <c r="GA170" s="164" t="s">
        <v>193</v>
      </c>
      <c r="GB170" s="164" t="s">
        <v>193</v>
      </c>
      <c r="GC170" s="164" t="s">
        <v>193</v>
      </c>
      <c r="GD170" s="164" t="s">
        <v>193</v>
      </c>
      <c r="GE170" s="164" t="s">
        <v>193</v>
      </c>
      <c r="GF170" s="164" t="s">
        <v>193</v>
      </c>
      <c r="GG170" s="164" t="s">
        <v>193</v>
      </c>
      <c r="GH170" s="164" t="s">
        <v>193</v>
      </c>
      <c r="GI170" s="164" t="s">
        <v>193</v>
      </c>
      <c r="GJ170" s="164" t="s">
        <v>193</v>
      </c>
      <c r="GK170" s="164" t="s">
        <v>193</v>
      </c>
      <c r="GL170" s="164" t="s">
        <v>193</v>
      </c>
      <c r="GM170" s="164" t="s">
        <v>193</v>
      </c>
      <c r="GN170" s="164" t="s">
        <v>193</v>
      </c>
      <c r="GO170" s="164" t="s">
        <v>193</v>
      </c>
      <c r="GP170" s="164" t="s">
        <v>193</v>
      </c>
      <c r="GQ170" s="164" t="s">
        <v>193</v>
      </c>
      <c r="GR170" s="164" t="s">
        <v>193</v>
      </c>
      <c r="GS170" s="164" t="s">
        <v>193</v>
      </c>
      <c r="GT170" s="164" t="s">
        <v>193</v>
      </c>
      <c r="GU170" s="164" t="s">
        <v>193</v>
      </c>
      <c r="GV170" s="164" t="s">
        <v>193</v>
      </c>
      <c r="GW170" s="164" t="s">
        <v>193</v>
      </c>
      <c r="GX170" s="164" t="s">
        <v>193</v>
      </c>
      <c r="GY170" s="164" t="s">
        <v>193</v>
      </c>
      <c r="GZ170" s="164" t="s">
        <v>193</v>
      </c>
      <c r="HA170" s="164" t="s">
        <v>193</v>
      </c>
      <c r="HB170" s="164" t="s">
        <v>193</v>
      </c>
      <c r="HC170" s="164" t="s">
        <v>193</v>
      </c>
      <c r="HD170" s="164" t="s">
        <v>193</v>
      </c>
      <c r="HE170" s="164" t="s">
        <v>193</v>
      </c>
      <c r="HF170" s="164" t="s">
        <v>193</v>
      </c>
      <c r="HG170" s="164" t="s">
        <v>193</v>
      </c>
      <c r="HH170" s="164" t="s">
        <v>193</v>
      </c>
      <c r="HI170" s="164" t="s">
        <v>193</v>
      </c>
      <c r="HJ170" s="164" t="s">
        <v>193</v>
      </c>
      <c r="HK170" s="164" t="s">
        <v>193</v>
      </c>
      <c r="HL170" s="164" t="s">
        <v>193</v>
      </c>
      <c r="HM170" s="164" t="s">
        <v>193</v>
      </c>
      <c r="HN170" s="164" t="s">
        <v>193</v>
      </c>
      <c r="HO170" s="164" t="s">
        <v>193</v>
      </c>
      <c r="HP170" s="164" t="s">
        <v>193</v>
      </c>
      <c r="HQ170" s="164" t="s">
        <v>193</v>
      </c>
      <c r="HR170" s="164" t="s">
        <v>193</v>
      </c>
      <c r="HS170" s="164" t="s">
        <v>193</v>
      </c>
      <c r="HT170" s="164" t="s">
        <v>193</v>
      </c>
      <c r="HU170" s="164" t="s">
        <v>193</v>
      </c>
      <c r="HV170" s="164" t="s">
        <v>193</v>
      </c>
      <c r="HW170" s="164" t="s">
        <v>193</v>
      </c>
      <c r="HX170" s="164" t="s">
        <v>193</v>
      </c>
      <c r="HY170" s="164" t="s">
        <v>193</v>
      </c>
      <c r="HZ170" s="164" t="s">
        <v>193</v>
      </c>
      <c r="IA170" s="164" t="s">
        <v>193</v>
      </c>
      <c r="IB170" s="164" t="s">
        <v>193</v>
      </c>
      <c r="IC170" s="164" t="s">
        <v>109</v>
      </c>
      <c r="ID170" s="164" t="s">
        <v>193</v>
      </c>
      <c r="IE170" s="164" t="s">
        <v>512</v>
      </c>
      <c r="IF170" s="164" t="s">
        <v>193</v>
      </c>
      <c r="IG170" s="164" t="s">
        <v>3284</v>
      </c>
      <c r="IH170" s="164" t="s">
        <v>193</v>
      </c>
      <c r="II170" s="164" t="s">
        <v>513</v>
      </c>
      <c r="IJ170" s="164" t="s">
        <v>3285</v>
      </c>
      <c r="IK170" s="164" t="s">
        <v>3285</v>
      </c>
      <c r="IL170" s="164" t="s">
        <v>807</v>
      </c>
      <c r="IM170" s="164" t="s">
        <v>193</v>
      </c>
      <c r="IN170" s="164" t="s">
        <v>3286</v>
      </c>
      <c r="IO170" s="164" t="s">
        <v>804</v>
      </c>
      <c r="IP170" s="164" t="s">
        <v>805</v>
      </c>
      <c r="IQ170" s="164" t="s">
        <v>806</v>
      </c>
      <c r="IR170" s="164" t="s">
        <v>193</v>
      </c>
      <c r="IS170" s="164" t="s">
        <v>193</v>
      </c>
      <c r="IT170" s="164" t="s">
        <v>193</v>
      </c>
      <c r="IU170" s="164" t="s">
        <v>193</v>
      </c>
      <c r="IV170" s="164" t="s">
        <v>193</v>
      </c>
      <c r="IW170" s="164">
        <v>40</v>
      </c>
      <c r="IX170" s="164">
        <v>8</v>
      </c>
      <c r="IY170" s="164" t="s">
        <v>193</v>
      </c>
      <c r="IZ170" s="164" t="s">
        <v>156</v>
      </c>
      <c r="JA170" s="164">
        <v>8</v>
      </c>
      <c r="JB170" s="164" t="s">
        <v>109</v>
      </c>
      <c r="JC170" s="164" t="s">
        <v>193</v>
      </c>
      <c r="JD170" s="164" t="s">
        <v>114</v>
      </c>
      <c r="JE170" s="164" t="s">
        <v>193</v>
      </c>
      <c r="JF170" s="164" t="s">
        <v>193</v>
      </c>
      <c r="JG170" s="164" t="s">
        <v>193</v>
      </c>
      <c r="JH170" s="164" t="s">
        <v>193</v>
      </c>
      <c r="JI170" s="164" t="s">
        <v>193</v>
      </c>
      <c r="JJ170" s="164" t="s">
        <v>193</v>
      </c>
      <c r="JK170" s="164" t="s">
        <v>193</v>
      </c>
      <c r="JL170" s="164" t="s">
        <v>193</v>
      </c>
      <c r="JM170" s="164" t="s">
        <v>193</v>
      </c>
      <c r="JN170" s="164" t="s">
        <v>193</v>
      </c>
      <c r="JO170" s="164" t="s">
        <v>193</v>
      </c>
      <c r="JP170" s="164" t="s">
        <v>193</v>
      </c>
      <c r="JQ170" s="164" t="s">
        <v>193</v>
      </c>
      <c r="JR170" s="166"/>
      <c r="JS170" s="166"/>
      <c r="JT170" s="166"/>
      <c r="JU170" s="166"/>
      <c r="JV170" s="166"/>
      <c r="JW170" s="164" t="s">
        <v>4132</v>
      </c>
      <c r="JX170" s="164" t="s">
        <v>193</v>
      </c>
      <c r="JY170" s="164">
        <v>188589157</v>
      </c>
      <c r="JZ170" s="164" t="s">
        <v>4279</v>
      </c>
      <c r="KA170" s="164" t="s">
        <v>4280</v>
      </c>
      <c r="KB170" s="164" t="s">
        <v>193</v>
      </c>
      <c r="KC170" s="164" t="s">
        <v>705</v>
      </c>
      <c r="KD170" s="164" t="s">
        <v>706</v>
      </c>
      <c r="KE170" s="164" t="s">
        <v>621</v>
      </c>
      <c r="KF170" s="164" t="s">
        <v>193</v>
      </c>
      <c r="KG170" s="164">
        <v>170</v>
      </c>
    </row>
    <row r="171" spans="1:293" x14ac:dyDescent="0.25">
      <c r="A171" s="164" t="s">
        <v>4281</v>
      </c>
      <c r="B171" s="164" t="s">
        <v>4282</v>
      </c>
      <c r="C171" s="164" t="s">
        <v>3503</v>
      </c>
      <c r="D171" s="164" t="s">
        <v>193</v>
      </c>
      <c r="E171" s="166"/>
      <c r="F171" s="164" t="s">
        <v>193</v>
      </c>
      <c r="G171" s="164" t="s">
        <v>193</v>
      </c>
      <c r="H171" s="164" t="s">
        <v>3503</v>
      </c>
      <c r="I171" s="164" t="s">
        <v>161</v>
      </c>
      <c r="J171" s="164" t="s">
        <v>193</v>
      </c>
      <c r="K171" s="164" t="s">
        <v>162</v>
      </c>
      <c r="L171" s="164" t="s">
        <v>161</v>
      </c>
      <c r="M171" s="164" t="s">
        <v>161</v>
      </c>
      <c r="N171" s="164" t="s">
        <v>197</v>
      </c>
      <c r="O171" s="164" t="s">
        <v>193</v>
      </c>
      <c r="P171" s="164" t="s">
        <v>196</v>
      </c>
      <c r="Q171" s="164" t="s">
        <v>197</v>
      </c>
      <c r="R171" s="164" t="s">
        <v>197</v>
      </c>
      <c r="S171" s="164" t="s">
        <v>164</v>
      </c>
      <c r="T171" s="164" t="s">
        <v>168</v>
      </c>
      <c r="U171" s="164" t="s">
        <v>207</v>
      </c>
      <c r="V171" s="164" t="s">
        <v>168</v>
      </c>
      <c r="W171" s="164" t="s">
        <v>132</v>
      </c>
      <c r="X171" s="164" t="s">
        <v>205</v>
      </c>
      <c r="Y171" s="164" t="s">
        <v>132</v>
      </c>
      <c r="Z171" s="164" t="s">
        <v>3283</v>
      </c>
      <c r="AA171" s="164" t="s">
        <v>193</v>
      </c>
      <c r="AB171" s="164" t="s">
        <v>722</v>
      </c>
      <c r="AC171" s="164" t="s">
        <v>3283</v>
      </c>
      <c r="AD171" s="164" t="s">
        <v>3283</v>
      </c>
      <c r="AE171" s="164" t="s">
        <v>520</v>
      </c>
      <c r="AF171" s="164" t="s">
        <v>193</v>
      </c>
      <c r="AG171" s="164" t="s">
        <v>206</v>
      </c>
      <c r="AH171" s="164" t="s">
        <v>520</v>
      </c>
      <c r="AI171" s="164" t="s">
        <v>520</v>
      </c>
      <c r="AJ171" s="164" t="s">
        <v>543</v>
      </c>
      <c r="AK171" s="164" t="s">
        <v>511</v>
      </c>
      <c r="AL171" s="164" t="s">
        <v>109</v>
      </c>
      <c r="AM171" s="164" t="s">
        <v>193</v>
      </c>
      <c r="AN171" s="164" t="s">
        <v>109</v>
      </c>
      <c r="AO171" s="164" t="s">
        <v>193</v>
      </c>
      <c r="AP171" s="164" t="s">
        <v>500</v>
      </c>
      <c r="AQ171" s="166"/>
      <c r="AR171" s="166"/>
      <c r="AS171" s="164" t="s">
        <v>193</v>
      </c>
      <c r="AT171" s="164" t="s">
        <v>193</v>
      </c>
      <c r="AU171" s="164" t="s">
        <v>193</v>
      </c>
      <c r="AV171" s="164" t="s">
        <v>193</v>
      </c>
      <c r="AW171" s="164" t="s">
        <v>193</v>
      </c>
      <c r="AX171" s="164" t="s">
        <v>193</v>
      </c>
      <c r="AY171" s="164" t="s">
        <v>193</v>
      </c>
      <c r="AZ171" s="164" t="s">
        <v>193</v>
      </c>
      <c r="BA171" s="164" t="s">
        <v>193</v>
      </c>
      <c r="BB171" s="164" t="s">
        <v>193</v>
      </c>
      <c r="BC171" s="164" t="s">
        <v>193</v>
      </c>
      <c r="BD171" s="164" t="s">
        <v>193</v>
      </c>
      <c r="BE171" s="164" t="s">
        <v>193</v>
      </c>
      <c r="BF171" s="164" t="s">
        <v>193</v>
      </c>
      <c r="BG171" s="164" t="s">
        <v>193</v>
      </c>
      <c r="BH171" s="164" t="s">
        <v>193</v>
      </c>
      <c r="BI171" s="164" t="s">
        <v>193</v>
      </c>
      <c r="BJ171" s="164" t="s">
        <v>193</v>
      </c>
      <c r="BK171" s="164" t="s">
        <v>193</v>
      </c>
      <c r="BL171" s="164" t="s">
        <v>193</v>
      </c>
      <c r="BM171" s="164" t="s">
        <v>193</v>
      </c>
      <c r="BN171" s="164" t="s">
        <v>193</v>
      </c>
      <c r="BO171" s="164" t="s">
        <v>193</v>
      </c>
      <c r="BP171" s="164" t="s">
        <v>193</v>
      </c>
      <c r="BQ171" s="164" t="s">
        <v>193</v>
      </c>
      <c r="BR171" s="164" t="s">
        <v>193</v>
      </c>
      <c r="BS171" s="164" t="s">
        <v>193</v>
      </c>
      <c r="BT171" s="164" t="s">
        <v>193</v>
      </c>
      <c r="BU171" s="164" t="s">
        <v>193</v>
      </c>
      <c r="BV171" s="164" t="s">
        <v>193</v>
      </c>
      <c r="BW171" s="164" t="s">
        <v>193</v>
      </c>
      <c r="BX171" s="164" t="s">
        <v>193</v>
      </c>
      <c r="BY171" s="164" t="s">
        <v>193</v>
      </c>
      <c r="BZ171" s="164" t="s">
        <v>193</v>
      </c>
      <c r="CA171" s="164" t="s">
        <v>193</v>
      </c>
      <c r="CB171" s="164" t="s">
        <v>193</v>
      </c>
      <c r="CC171" s="164" t="s">
        <v>193</v>
      </c>
      <c r="CD171" s="164" t="s">
        <v>193</v>
      </c>
      <c r="CE171" s="164" t="s">
        <v>193</v>
      </c>
      <c r="CF171" s="164" t="s">
        <v>193</v>
      </c>
      <c r="CG171" s="164" t="s">
        <v>193</v>
      </c>
      <c r="CH171" s="164" t="s">
        <v>193</v>
      </c>
      <c r="CI171" s="164" t="s">
        <v>193</v>
      </c>
      <c r="CJ171" s="164" t="s">
        <v>193</v>
      </c>
      <c r="CK171" s="164" t="s">
        <v>193</v>
      </c>
      <c r="CL171" s="164" t="s">
        <v>193</v>
      </c>
      <c r="CM171" s="164" t="s">
        <v>193</v>
      </c>
      <c r="CN171" s="164" t="s">
        <v>193</v>
      </c>
      <c r="CO171" s="164" t="s">
        <v>193</v>
      </c>
      <c r="CP171" s="164" t="s">
        <v>193</v>
      </c>
      <c r="CQ171" s="164" t="s">
        <v>193</v>
      </c>
      <c r="CR171" s="164" t="s">
        <v>193</v>
      </c>
      <c r="CS171" s="164" t="s">
        <v>193</v>
      </c>
      <c r="CT171" s="164" t="s">
        <v>193</v>
      </c>
      <c r="CU171" s="164" t="s">
        <v>193</v>
      </c>
      <c r="CV171" s="164" t="s">
        <v>193</v>
      </c>
      <c r="CW171" s="164" t="s">
        <v>193</v>
      </c>
      <c r="CX171" s="164" t="s">
        <v>193</v>
      </c>
      <c r="CY171" s="164" t="s">
        <v>193</v>
      </c>
      <c r="CZ171" s="164" t="s">
        <v>193</v>
      </c>
      <c r="DA171" s="164" t="s">
        <v>193</v>
      </c>
      <c r="DB171" s="164" t="s">
        <v>193</v>
      </c>
      <c r="DC171" s="164" t="s">
        <v>193</v>
      </c>
      <c r="DD171" s="164" t="s">
        <v>193</v>
      </c>
      <c r="DE171" s="164" t="s">
        <v>193</v>
      </c>
      <c r="DF171" s="164" t="s">
        <v>193</v>
      </c>
      <c r="DG171" s="164" t="s">
        <v>193</v>
      </c>
      <c r="DH171" s="164" t="s">
        <v>193</v>
      </c>
      <c r="DI171" s="164" t="s">
        <v>193</v>
      </c>
      <c r="DJ171" s="164" t="s">
        <v>193</v>
      </c>
      <c r="DK171" s="164" t="s">
        <v>193</v>
      </c>
      <c r="DL171" s="164" t="s">
        <v>193</v>
      </c>
      <c r="DM171" s="164" t="s">
        <v>193</v>
      </c>
      <c r="DN171" s="164" t="s">
        <v>193</v>
      </c>
      <c r="DO171" s="164" t="s">
        <v>193</v>
      </c>
      <c r="DP171" s="164" t="s">
        <v>193</v>
      </c>
      <c r="DQ171" s="164" t="s">
        <v>193</v>
      </c>
      <c r="DR171" s="164" t="s">
        <v>193</v>
      </c>
      <c r="DS171" s="164" t="s">
        <v>193</v>
      </c>
      <c r="DT171" s="164" t="s">
        <v>193</v>
      </c>
      <c r="DU171" s="164" t="s">
        <v>193</v>
      </c>
      <c r="DV171" s="164" t="s">
        <v>193</v>
      </c>
      <c r="DW171" s="164" t="s">
        <v>193</v>
      </c>
      <c r="DX171" s="164" t="s">
        <v>193</v>
      </c>
      <c r="DY171" s="164" t="s">
        <v>193</v>
      </c>
      <c r="DZ171" s="164" t="s">
        <v>193</v>
      </c>
      <c r="EA171" s="164" t="s">
        <v>193</v>
      </c>
      <c r="EB171" s="164" t="s">
        <v>193</v>
      </c>
      <c r="EC171" s="164" t="s">
        <v>193</v>
      </c>
      <c r="ED171" s="164" t="s">
        <v>193</v>
      </c>
      <c r="EE171" s="164" t="s">
        <v>193</v>
      </c>
      <c r="EF171" s="164" t="s">
        <v>193</v>
      </c>
      <c r="EG171" s="164" t="s">
        <v>193</v>
      </c>
      <c r="EH171" s="164" t="s">
        <v>193</v>
      </c>
      <c r="EI171" s="164" t="s">
        <v>193</v>
      </c>
      <c r="EJ171" s="164" t="s">
        <v>193</v>
      </c>
      <c r="EK171" s="164" t="s">
        <v>193</v>
      </c>
      <c r="EL171" s="164" t="s">
        <v>193</v>
      </c>
      <c r="EM171" s="164" t="s">
        <v>193</v>
      </c>
      <c r="EN171" s="164" t="s">
        <v>193</v>
      </c>
      <c r="EO171" s="164" t="s">
        <v>193</v>
      </c>
      <c r="EP171" s="164" t="s">
        <v>193</v>
      </c>
      <c r="EQ171" s="164" t="s">
        <v>193</v>
      </c>
      <c r="ER171" s="164" t="s">
        <v>193</v>
      </c>
      <c r="ES171" s="164" t="s">
        <v>193</v>
      </c>
      <c r="ET171" s="164" t="s">
        <v>193</v>
      </c>
      <c r="EU171" s="164" t="s">
        <v>193</v>
      </c>
      <c r="EV171" s="164" t="s">
        <v>193</v>
      </c>
      <c r="EW171" s="164" t="s">
        <v>193</v>
      </c>
      <c r="EX171" s="164" t="s">
        <v>193</v>
      </c>
      <c r="EY171" s="164" t="s">
        <v>193</v>
      </c>
      <c r="EZ171" s="164" t="s">
        <v>193</v>
      </c>
      <c r="FA171" s="164" t="s">
        <v>193</v>
      </c>
      <c r="FB171" s="164" t="s">
        <v>193</v>
      </c>
      <c r="FC171" s="164" t="s">
        <v>193</v>
      </c>
      <c r="FD171" s="164" t="s">
        <v>193</v>
      </c>
      <c r="FE171" s="164" t="s">
        <v>193</v>
      </c>
      <c r="FF171" s="164" t="s">
        <v>193</v>
      </c>
      <c r="FG171" s="164" t="s">
        <v>193</v>
      </c>
      <c r="FH171" s="164" t="s">
        <v>193</v>
      </c>
      <c r="FI171" s="164" t="s">
        <v>193</v>
      </c>
      <c r="FJ171" s="164" t="s">
        <v>193</v>
      </c>
      <c r="FK171" s="164" t="s">
        <v>193</v>
      </c>
      <c r="FL171" s="164" t="s">
        <v>193</v>
      </c>
      <c r="FM171" s="164" t="s">
        <v>193</v>
      </c>
      <c r="FN171" s="164" t="s">
        <v>193</v>
      </c>
      <c r="FO171" s="164" t="s">
        <v>193</v>
      </c>
      <c r="FP171" s="164" t="s">
        <v>193</v>
      </c>
      <c r="FQ171" s="164" t="s">
        <v>193</v>
      </c>
      <c r="FR171" s="164" t="s">
        <v>193</v>
      </c>
      <c r="FS171" s="164" t="s">
        <v>193</v>
      </c>
      <c r="FT171" s="164" t="s">
        <v>193</v>
      </c>
      <c r="FU171" s="164" t="s">
        <v>193</v>
      </c>
      <c r="FV171" s="164" t="s">
        <v>193</v>
      </c>
      <c r="FW171" s="164" t="s">
        <v>193</v>
      </c>
      <c r="FX171" s="164" t="s">
        <v>193</v>
      </c>
      <c r="FY171" s="164" t="s">
        <v>193</v>
      </c>
      <c r="FZ171" s="164" t="s">
        <v>193</v>
      </c>
      <c r="GA171" s="164" t="s">
        <v>193</v>
      </c>
      <c r="GB171" s="164" t="s">
        <v>193</v>
      </c>
      <c r="GC171" s="164" t="s">
        <v>193</v>
      </c>
      <c r="GD171" s="164" t="s">
        <v>193</v>
      </c>
      <c r="GE171" s="164" t="s">
        <v>193</v>
      </c>
      <c r="GF171" s="164" t="s">
        <v>193</v>
      </c>
      <c r="GG171" s="164" t="s">
        <v>193</v>
      </c>
      <c r="GH171" s="164" t="s">
        <v>193</v>
      </c>
      <c r="GI171" s="164" t="s">
        <v>193</v>
      </c>
      <c r="GJ171" s="164" t="s">
        <v>193</v>
      </c>
      <c r="GK171" s="164" t="s">
        <v>193</v>
      </c>
      <c r="GL171" s="164" t="s">
        <v>193</v>
      </c>
      <c r="GM171" s="164" t="s">
        <v>193</v>
      </c>
      <c r="GN171" s="164" t="s">
        <v>193</v>
      </c>
      <c r="GO171" s="164" t="s">
        <v>193</v>
      </c>
      <c r="GP171" s="164" t="s">
        <v>193</v>
      </c>
      <c r="GQ171" s="164" t="s">
        <v>193</v>
      </c>
      <c r="GR171" s="164" t="s">
        <v>193</v>
      </c>
      <c r="GS171" s="164" t="s">
        <v>193</v>
      </c>
      <c r="GT171" s="164" t="s">
        <v>193</v>
      </c>
      <c r="GU171" s="164" t="s">
        <v>193</v>
      </c>
      <c r="GV171" s="164" t="s">
        <v>193</v>
      </c>
      <c r="GW171" s="164" t="s">
        <v>193</v>
      </c>
      <c r="GX171" s="164" t="s">
        <v>193</v>
      </c>
      <c r="GY171" s="164" t="s">
        <v>193</v>
      </c>
      <c r="GZ171" s="164" t="s">
        <v>193</v>
      </c>
      <c r="HA171" s="164" t="s">
        <v>193</v>
      </c>
      <c r="HB171" s="164" t="s">
        <v>193</v>
      </c>
      <c r="HC171" s="164" t="s">
        <v>193</v>
      </c>
      <c r="HD171" s="164" t="s">
        <v>193</v>
      </c>
      <c r="HE171" s="164" t="s">
        <v>193</v>
      </c>
      <c r="HF171" s="164" t="s">
        <v>193</v>
      </c>
      <c r="HG171" s="164" t="s">
        <v>193</v>
      </c>
      <c r="HH171" s="164" t="s">
        <v>193</v>
      </c>
      <c r="HI171" s="164" t="s">
        <v>193</v>
      </c>
      <c r="HJ171" s="164" t="s">
        <v>193</v>
      </c>
      <c r="HK171" s="164" t="s">
        <v>193</v>
      </c>
      <c r="HL171" s="164" t="s">
        <v>193</v>
      </c>
      <c r="HM171" s="164" t="s">
        <v>193</v>
      </c>
      <c r="HN171" s="164" t="s">
        <v>193</v>
      </c>
      <c r="HO171" s="164" t="s">
        <v>193</v>
      </c>
      <c r="HP171" s="164" t="s">
        <v>193</v>
      </c>
      <c r="HQ171" s="164" t="s">
        <v>193</v>
      </c>
      <c r="HR171" s="164" t="s">
        <v>193</v>
      </c>
      <c r="HS171" s="164" t="s">
        <v>193</v>
      </c>
      <c r="HT171" s="164" t="s">
        <v>193</v>
      </c>
      <c r="HU171" s="164" t="s">
        <v>193</v>
      </c>
      <c r="HV171" s="164" t="s">
        <v>193</v>
      </c>
      <c r="HW171" s="164" t="s">
        <v>193</v>
      </c>
      <c r="HX171" s="164" t="s">
        <v>193</v>
      </c>
      <c r="HY171" s="164" t="s">
        <v>193</v>
      </c>
      <c r="HZ171" s="164" t="s">
        <v>193</v>
      </c>
      <c r="IA171" s="164" t="s">
        <v>193</v>
      </c>
      <c r="IB171" s="164" t="s">
        <v>193</v>
      </c>
      <c r="IC171" s="164" t="s">
        <v>109</v>
      </c>
      <c r="ID171" s="164" t="s">
        <v>193</v>
      </c>
      <c r="IE171" s="164" t="s">
        <v>512</v>
      </c>
      <c r="IF171" s="164" t="s">
        <v>193</v>
      </c>
      <c r="IG171" s="164" t="s">
        <v>3284</v>
      </c>
      <c r="IH171" s="164" t="s">
        <v>193</v>
      </c>
      <c r="II171" s="164" t="s">
        <v>513</v>
      </c>
      <c r="IJ171" s="164" t="s">
        <v>3285</v>
      </c>
      <c r="IK171" s="164" t="s">
        <v>3285</v>
      </c>
      <c r="IL171" s="164" t="s">
        <v>807</v>
      </c>
      <c r="IM171" s="164" t="s">
        <v>193</v>
      </c>
      <c r="IN171" s="164" t="s">
        <v>3286</v>
      </c>
      <c r="IO171" s="164" t="s">
        <v>804</v>
      </c>
      <c r="IP171" s="164" t="s">
        <v>805</v>
      </c>
      <c r="IQ171" s="164" t="s">
        <v>806</v>
      </c>
      <c r="IR171" s="164" t="s">
        <v>193</v>
      </c>
      <c r="IS171" s="164" t="s">
        <v>193</v>
      </c>
      <c r="IT171" s="164" t="s">
        <v>193</v>
      </c>
      <c r="IU171" s="164" t="s">
        <v>193</v>
      </c>
      <c r="IV171" s="164" t="s">
        <v>193</v>
      </c>
      <c r="IW171" s="164">
        <v>40</v>
      </c>
      <c r="IX171" s="164">
        <v>8</v>
      </c>
      <c r="IY171" s="164" t="s">
        <v>193</v>
      </c>
      <c r="IZ171" s="164" t="s">
        <v>156</v>
      </c>
      <c r="JA171" s="164">
        <v>8</v>
      </c>
      <c r="JB171" s="164" t="s">
        <v>109</v>
      </c>
      <c r="JC171" s="164" t="s">
        <v>193</v>
      </c>
      <c r="JD171" s="164" t="s">
        <v>114</v>
      </c>
      <c r="JE171" s="164" t="s">
        <v>193</v>
      </c>
      <c r="JF171" s="164" t="s">
        <v>193</v>
      </c>
      <c r="JG171" s="164" t="s">
        <v>193</v>
      </c>
      <c r="JH171" s="164" t="s">
        <v>193</v>
      </c>
      <c r="JI171" s="164" t="s">
        <v>193</v>
      </c>
      <c r="JJ171" s="164" t="s">
        <v>193</v>
      </c>
      <c r="JK171" s="164" t="s">
        <v>193</v>
      </c>
      <c r="JL171" s="164" t="s">
        <v>193</v>
      </c>
      <c r="JM171" s="164" t="s">
        <v>193</v>
      </c>
      <c r="JN171" s="164" t="s">
        <v>193</v>
      </c>
      <c r="JO171" s="164" t="s">
        <v>193</v>
      </c>
      <c r="JP171" s="164" t="s">
        <v>193</v>
      </c>
      <c r="JQ171" s="164" t="s">
        <v>193</v>
      </c>
      <c r="JR171" s="166"/>
      <c r="JS171" s="166"/>
      <c r="JT171" s="166"/>
      <c r="JU171" s="166"/>
      <c r="JV171" s="166"/>
      <c r="JW171" s="164" t="s">
        <v>4132</v>
      </c>
      <c r="JX171" s="164" t="s">
        <v>193</v>
      </c>
      <c r="JY171" s="164">
        <v>188589160</v>
      </c>
      <c r="JZ171" s="164" t="s">
        <v>4283</v>
      </c>
      <c r="KA171" s="164" t="s">
        <v>4284</v>
      </c>
      <c r="KB171" s="164" t="s">
        <v>193</v>
      </c>
      <c r="KC171" s="164" t="s">
        <v>705</v>
      </c>
      <c r="KD171" s="164" t="s">
        <v>706</v>
      </c>
      <c r="KE171" s="164" t="s">
        <v>621</v>
      </c>
      <c r="KF171" s="164" t="s">
        <v>193</v>
      </c>
      <c r="KG171" s="164">
        <v>171</v>
      </c>
    </row>
    <row r="172" spans="1:293" x14ac:dyDescent="0.25">
      <c r="A172" s="164" t="s">
        <v>4285</v>
      </c>
      <c r="B172" s="164" t="s">
        <v>4286</v>
      </c>
      <c r="C172" s="164" t="s">
        <v>4024</v>
      </c>
      <c r="D172" s="164" t="s">
        <v>193</v>
      </c>
      <c r="E172" s="166"/>
      <c r="F172" s="164" t="s">
        <v>193</v>
      </c>
      <c r="G172" s="164" t="s">
        <v>193</v>
      </c>
      <c r="H172" s="164" t="s">
        <v>4024</v>
      </c>
      <c r="I172" s="164" t="s">
        <v>161</v>
      </c>
      <c r="J172" s="164" t="s">
        <v>193</v>
      </c>
      <c r="K172" s="164" t="s">
        <v>162</v>
      </c>
      <c r="L172" s="164" t="s">
        <v>161</v>
      </c>
      <c r="M172" s="164" t="s">
        <v>161</v>
      </c>
      <c r="N172" s="164" t="s">
        <v>163</v>
      </c>
      <c r="O172" s="164" t="s">
        <v>193</v>
      </c>
      <c r="P172" s="164" t="s">
        <v>198</v>
      </c>
      <c r="Q172" s="164" t="s">
        <v>163</v>
      </c>
      <c r="R172" s="164" t="s">
        <v>163</v>
      </c>
      <c r="S172" s="164" t="s">
        <v>164</v>
      </c>
      <c r="T172" s="164" t="s">
        <v>165</v>
      </c>
      <c r="U172" s="164" t="s">
        <v>166</v>
      </c>
      <c r="V172" s="164" t="s">
        <v>165</v>
      </c>
      <c r="W172" s="164" t="s">
        <v>228</v>
      </c>
      <c r="X172" s="164" t="s">
        <v>229</v>
      </c>
      <c r="Y172" s="164" t="s">
        <v>228</v>
      </c>
      <c r="Z172" s="164" t="s">
        <v>165</v>
      </c>
      <c r="AA172" s="164" t="s">
        <v>193</v>
      </c>
      <c r="AB172" s="164" t="s">
        <v>570</v>
      </c>
      <c r="AC172" s="164" t="s">
        <v>165</v>
      </c>
      <c r="AD172" s="164" t="s">
        <v>165</v>
      </c>
      <c r="AE172" s="164" t="s">
        <v>167</v>
      </c>
      <c r="AF172" s="164" t="s">
        <v>193</v>
      </c>
      <c r="AG172" s="164" t="s">
        <v>165</v>
      </c>
      <c r="AH172" s="164" t="s">
        <v>167</v>
      </c>
      <c r="AI172" s="164" t="s">
        <v>167</v>
      </c>
      <c r="AJ172" s="164" t="s">
        <v>543</v>
      </c>
      <c r="AK172" s="164" t="s">
        <v>495</v>
      </c>
      <c r="AL172" s="164" t="s">
        <v>109</v>
      </c>
      <c r="AM172" s="164" t="s">
        <v>193</v>
      </c>
      <c r="AN172" s="164" t="s">
        <v>109</v>
      </c>
      <c r="AO172" s="164" t="s">
        <v>193</v>
      </c>
      <c r="AP172" s="164" t="s">
        <v>496</v>
      </c>
      <c r="AQ172" s="166"/>
      <c r="AR172" s="166"/>
      <c r="AS172" s="164" t="s">
        <v>502</v>
      </c>
      <c r="AT172" s="164" t="s">
        <v>193</v>
      </c>
      <c r="AU172" s="164" t="s">
        <v>111</v>
      </c>
      <c r="AV172" s="164">
        <v>1</v>
      </c>
      <c r="AW172" s="164">
        <v>0</v>
      </c>
      <c r="AX172" s="164">
        <v>0</v>
      </c>
      <c r="AY172" s="164" t="s">
        <v>110</v>
      </c>
      <c r="AZ172" s="164" t="s">
        <v>503</v>
      </c>
      <c r="BA172" s="164" t="s">
        <v>112</v>
      </c>
      <c r="BB172" s="164">
        <v>1</v>
      </c>
      <c r="BC172" s="164">
        <v>0</v>
      </c>
      <c r="BD172" s="164">
        <v>0</v>
      </c>
      <c r="BE172" s="164">
        <v>0</v>
      </c>
      <c r="BF172" s="164">
        <v>0</v>
      </c>
      <c r="BG172" s="164">
        <v>0</v>
      </c>
      <c r="BH172" s="164">
        <v>0</v>
      </c>
      <c r="BI172" s="164">
        <v>0</v>
      </c>
      <c r="BJ172" s="164">
        <v>0</v>
      </c>
      <c r="BK172" s="164">
        <v>0</v>
      </c>
      <c r="BL172" s="164" t="s">
        <v>193</v>
      </c>
      <c r="BM172" s="164" t="s">
        <v>113</v>
      </c>
      <c r="BN172" s="164" t="s">
        <v>507</v>
      </c>
      <c r="BO172" s="164" t="s">
        <v>505</v>
      </c>
      <c r="BP172" s="164">
        <v>1</v>
      </c>
      <c r="BQ172" s="164">
        <v>1</v>
      </c>
      <c r="BR172" s="164">
        <v>1</v>
      </c>
      <c r="BS172" s="164">
        <v>1</v>
      </c>
      <c r="BT172" s="164">
        <v>1</v>
      </c>
      <c r="BU172" s="164">
        <v>1</v>
      </c>
      <c r="BV172" s="164">
        <v>1</v>
      </c>
      <c r="BW172" s="164">
        <v>0</v>
      </c>
      <c r="BX172" s="164" t="s">
        <v>504</v>
      </c>
      <c r="BY172" s="164">
        <v>210</v>
      </c>
      <c r="BZ172" s="164">
        <v>105</v>
      </c>
      <c r="CA172" s="164" t="s">
        <v>109</v>
      </c>
      <c r="CB172" s="164">
        <v>350</v>
      </c>
      <c r="CC172" s="164">
        <v>134.61538461538399</v>
      </c>
      <c r="CD172" s="164" t="s">
        <v>109</v>
      </c>
      <c r="CE172" s="164">
        <v>245</v>
      </c>
      <c r="CF172" s="164">
        <v>106.521739130434</v>
      </c>
      <c r="CG172" s="164" t="s">
        <v>109</v>
      </c>
      <c r="CH172" s="164">
        <v>315</v>
      </c>
      <c r="CI172" s="164">
        <v>108.620689655172</v>
      </c>
      <c r="CJ172" s="164" t="s">
        <v>109</v>
      </c>
      <c r="CK172" s="164">
        <v>700</v>
      </c>
      <c r="CL172" s="164">
        <v>291.666666666666</v>
      </c>
      <c r="CM172" s="164" t="s">
        <v>109</v>
      </c>
      <c r="CN172" s="164">
        <v>1050</v>
      </c>
      <c r="CO172" s="164">
        <v>437.5</v>
      </c>
      <c r="CP172" s="164" t="s">
        <v>114</v>
      </c>
      <c r="CQ172" s="164" t="s">
        <v>632</v>
      </c>
      <c r="CR172" s="164" t="s">
        <v>109</v>
      </c>
      <c r="CS172" s="164">
        <v>500</v>
      </c>
      <c r="CT172" s="164" t="s">
        <v>193</v>
      </c>
      <c r="CU172" s="164" t="s">
        <v>193</v>
      </c>
      <c r="CV172" s="164" t="s">
        <v>193</v>
      </c>
      <c r="CW172" s="164" t="s">
        <v>193</v>
      </c>
      <c r="CX172" s="164" t="s">
        <v>193</v>
      </c>
      <c r="CY172" s="164" t="s">
        <v>193</v>
      </c>
      <c r="CZ172" s="164" t="s">
        <v>156</v>
      </c>
      <c r="DA172" s="164">
        <v>500</v>
      </c>
      <c r="DB172" s="164" t="s">
        <v>114</v>
      </c>
      <c r="DC172" s="164" t="s">
        <v>114</v>
      </c>
      <c r="DD172" s="164" t="s">
        <v>193</v>
      </c>
      <c r="DE172" s="164" t="s">
        <v>193</v>
      </c>
      <c r="DF172" s="164" t="s">
        <v>193</v>
      </c>
      <c r="DG172" s="164" t="s">
        <v>193</v>
      </c>
      <c r="DH172" s="164" t="s">
        <v>193</v>
      </c>
      <c r="DI172" s="164" t="s">
        <v>193</v>
      </c>
      <c r="DJ172" s="164" t="s">
        <v>193</v>
      </c>
      <c r="DK172" s="164" t="s">
        <v>193</v>
      </c>
      <c r="DL172" s="164" t="s">
        <v>193</v>
      </c>
      <c r="DM172" s="164" t="s">
        <v>193</v>
      </c>
      <c r="DN172" s="164" t="s">
        <v>193</v>
      </c>
      <c r="DO172" s="164" t="s">
        <v>193</v>
      </c>
      <c r="DP172" s="164" t="s">
        <v>193</v>
      </c>
      <c r="DQ172" s="164" t="s">
        <v>193</v>
      </c>
      <c r="DR172" s="164" t="s">
        <v>193</v>
      </c>
      <c r="DS172" s="164" t="s">
        <v>193</v>
      </c>
      <c r="DT172" s="164" t="s">
        <v>193</v>
      </c>
      <c r="DU172" s="164" t="s">
        <v>193</v>
      </c>
      <c r="DV172" s="164" t="s">
        <v>193</v>
      </c>
      <c r="DW172" s="164" t="s">
        <v>193</v>
      </c>
      <c r="DX172" s="164" t="s">
        <v>193</v>
      </c>
      <c r="DY172" s="164" t="s">
        <v>193</v>
      </c>
      <c r="DZ172" s="164" t="s">
        <v>193</v>
      </c>
      <c r="EA172" s="164" t="s">
        <v>193</v>
      </c>
      <c r="EB172" s="164" t="s">
        <v>193</v>
      </c>
      <c r="EC172" s="164" t="s">
        <v>114</v>
      </c>
      <c r="ED172" s="164" t="s">
        <v>114</v>
      </c>
      <c r="EE172" s="164" t="s">
        <v>109</v>
      </c>
      <c r="EF172" s="164" t="s">
        <v>164</v>
      </c>
      <c r="EG172" s="164" t="s">
        <v>797</v>
      </c>
      <c r="EH172" s="164" t="s">
        <v>168</v>
      </c>
      <c r="EI172" s="164" t="s">
        <v>793</v>
      </c>
      <c r="EJ172" s="164" t="s">
        <v>193</v>
      </c>
      <c r="EK172" s="164" t="s">
        <v>193</v>
      </c>
      <c r="EL172" s="164" t="s">
        <v>193</v>
      </c>
      <c r="EM172" s="164" t="s">
        <v>193</v>
      </c>
      <c r="EN172" s="164" t="s">
        <v>193</v>
      </c>
      <c r="EO172" s="164" t="s">
        <v>193</v>
      </c>
      <c r="EP172" s="164" t="s">
        <v>193</v>
      </c>
      <c r="EQ172" s="164" t="s">
        <v>193</v>
      </c>
      <c r="ER172" s="164" t="s">
        <v>193</v>
      </c>
      <c r="ES172" s="164" t="s">
        <v>193</v>
      </c>
      <c r="ET172" s="164" t="s">
        <v>193</v>
      </c>
      <c r="EU172" s="164" t="s">
        <v>193</v>
      </c>
      <c r="EV172" s="164" t="s">
        <v>193</v>
      </c>
      <c r="EW172" s="164" t="s">
        <v>193</v>
      </c>
      <c r="EX172" s="164" t="s">
        <v>193</v>
      </c>
      <c r="EY172" s="164" t="s">
        <v>193</v>
      </c>
      <c r="EZ172" s="164" t="s">
        <v>193</v>
      </c>
      <c r="FA172" s="164" t="s">
        <v>193</v>
      </c>
      <c r="FB172" s="164" t="s">
        <v>193</v>
      </c>
      <c r="FC172" s="164" t="s">
        <v>193</v>
      </c>
      <c r="FD172" s="164" t="s">
        <v>193</v>
      </c>
      <c r="FE172" s="164" t="s">
        <v>193</v>
      </c>
      <c r="FF172" s="164" t="s">
        <v>193</v>
      </c>
      <c r="FG172" s="164" t="s">
        <v>193</v>
      </c>
      <c r="FH172" s="164" t="s">
        <v>193</v>
      </c>
      <c r="FI172" s="164" t="s">
        <v>193</v>
      </c>
      <c r="FJ172" s="164" t="s">
        <v>193</v>
      </c>
      <c r="FK172" s="164" t="s">
        <v>193</v>
      </c>
      <c r="FL172" s="164" t="s">
        <v>193</v>
      </c>
      <c r="FM172" s="164" t="s">
        <v>193</v>
      </c>
      <c r="FN172" s="164" t="s">
        <v>193</v>
      </c>
      <c r="FO172" s="164" t="s">
        <v>193</v>
      </c>
      <c r="FP172" s="164" t="s">
        <v>193</v>
      </c>
      <c r="FQ172" s="164" t="s">
        <v>193</v>
      </c>
      <c r="FR172" s="164" t="s">
        <v>193</v>
      </c>
      <c r="FS172" s="164" t="s">
        <v>193</v>
      </c>
      <c r="FT172" s="164" t="s">
        <v>193</v>
      </c>
      <c r="FU172" s="164" t="s">
        <v>193</v>
      </c>
      <c r="FV172" s="164" t="s">
        <v>193</v>
      </c>
      <c r="FW172" s="164" t="s">
        <v>193</v>
      </c>
      <c r="FX172" s="164" t="s">
        <v>193</v>
      </c>
      <c r="FY172" s="164" t="s">
        <v>193</v>
      </c>
      <c r="FZ172" s="164" t="s">
        <v>193</v>
      </c>
      <c r="GA172" s="164" t="s">
        <v>193</v>
      </c>
      <c r="GB172" s="164" t="s">
        <v>193</v>
      </c>
      <c r="GC172" s="164" t="s">
        <v>193</v>
      </c>
      <c r="GD172" s="164" t="s">
        <v>193</v>
      </c>
      <c r="GE172" s="164" t="s">
        <v>193</v>
      </c>
      <c r="GF172" s="164" t="s">
        <v>193</v>
      </c>
      <c r="GG172" s="164" t="s">
        <v>193</v>
      </c>
      <c r="GH172" s="164" t="s">
        <v>193</v>
      </c>
      <c r="GI172" s="164" t="s">
        <v>193</v>
      </c>
      <c r="GJ172" s="164" t="s">
        <v>193</v>
      </c>
      <c r="GK172" s="164" t="s">
        <v>193</v>
      </c>
      <c r="GL172" s="164" t="s">
        <v>193</v>
      </c>
      <c r="GM172" s="164" t="s">
        <v>193</v>
      </c>
      <c r="GN172" s="164" t="s">
        <v>193</v>
      </c>
      <c r="GO172" s="164" t="s">
        <v>193</v>
      </c>
      <c r="GP172" s="164" t="s">
        <v>193</v>
      </c>
      <c r="GQ172" s="164" t="s">
        <v>193</v>
      </c>
      <c r="GR172" s="164" t="s">
        <v>193</v>
      </c>
      <c r="GS172" s="164" t="s">
        <v>193</v>
      </c>
      <c r="GT172" s="164" t="s">
        <v>193</v>
      </c>
      <c r="GU172" s="164" t="s">
        <v>193</v>
      </c>
      <c r="GV172" s="164" t="s">
        <v>193</v>
      </c>
      <c r="GW172" s="164" t="s">
        <v>193</v>
      </c>
      <c r="GX172" s="164" t="s">
        <v>193</v>
      </c>
      <c r="GY172" s="164" t="s">
        <v>193</v>
      </c>
      <c r="GZ172" s="164" t="s">
        <v>193</v>
      </c>
      <c r="HA172" s="164" t="s">
        <v>193</v>
      </c>
      <c r="HB172" s="164" t="s">
        <v>193</v>
      </c>
      <c r="HC172" s="164" t="s">
        <v>193</v>
      </c>
      <c r="HD172" s="164" t="s">
        <v>193</v>
      </c>
      <c r="HE172" s="164" t="s">
        <v>193</v>
      </c>
      <c r="HF172" s="164" t="s">
        <v>193</v>
      </c>
      <c r="HG172" s="164" t="s">
        <v>193</v>
      </c>
      <c r="HH172" s="164" t="s">
        <v>193</v>
      </c>
      <c r="HI172" s="164" t="s">
        <v>193</v>
      </c>
      <c r="HJ172" s="164" t="s">
        <v>193</v>
      </c>
      <c r="HK172" s="164" t="s">
        <v>193</v>
      </c>
      <c r="HL172" s="164" t="s">
        <v>193</v>
      </c>
      <c r="HM172" s="164" t="s">
        <v>193</v>
      </c>
      <c r="HN172" s="164" t="s">
        <v>193</v>
      </c>
      <c r="HO172" s="164" t="s">
        <v>193</v>
      </c>
      <c r="HP172" s="164" t="s">
        <v>193</v>
      </c>
      <c r="HQ172" s="164" t="s">
        <v>193</v>
      </c>
      <c r="HR172" s="164" t="s">
        <v>193</v>
      </c>
      <c r="HS172" s="164" t="s">
        <v>193</v>
      </c>
      <c r="HT172" s="164" t="s">
        <v>193</v>
      </c>
      <c r="HU172" s="164" t="s">
        <v>193</v>
      </c>
      <c r="HV172" s="164" t="s">
        <v>193</v>
      </c>
      <c r="HW172" s="164" t="s">
        <v>193</v>
      </c>
      <c r="HX172" s="164" t="s">
        <v>193</v>
      </c>
      <c r="HY172" s="164" t="s">
        <v>193</v>
      </c>
      <c r="HZ172" s="164" t="s">
        <v>193</v>
      </c>
      <c r="IA172" s="164" t="s">
        <v>193</v>
      </c>
      <c r="IB172" s="164" t="s">
        <v>193</v>
      </c>
      <c r="IC172" s="164" t="s">
        <v>193</v>
      </c>
      <c r="ID172" s="164" t="s">
        <v>193</v>
      </c>
      <c r="IE172" s="164" t="s">
        <v>193</v>
      </c>
      <c r="IF172" s="164" t="s">
        <v>193</v>
      </c>
      <c r="IG172" s="164" t="s">
        <v>193</v>
      </c>
      <c r="IH172" s="164" t="s">
        <v>193</v>
      </c>
      <c r="II172" s="164" t="s">
        <v>193</v>
      </c>
      <c r="IJ172" s="164" t="s">
        <v>193</v>
      </c>
      <c r="IK172" s="164" t="s">
        <v>193</v>
      </c>
      <c r="IL172" s="164" t="s">
        <v>193</v>
      </c>
      <c r="IM172" s="164" t="s">
        <v>193</v>
      </c>
      <c r="IN172" s="164" t="s">
        <v>193</v>
      </c>
      <c r="IO172" s="164" t="s">
        <v>193</v>
      </c>
      <c r="IP172" s="164" t="s">
        <v>193</v>
      </c>
      <c r="IQ172" s="164" t="s">
        <v>193</v>
      </c>
      <c r="IR172" s="164" t="s">
        <v>193</v>
      </c>
      <c r="IS172" s="164" t="s">
        <v>193</v>
      </c>
      <c r="IT172" s="164" t="s">
        <v>193</v>
      </c>
      <c r="IU172" s="164" t="s">
        <v>193</v>
      </c>
      <c r="IV172" s="164" t="s">
        <v>193</v>
      </c>
      <c r="IW172" s="164" t="s">
        <v>193</v>
      </c>
      <c r="IX172" s="164" t="s">
        <v>193</v>
      </c>
      <c r="IY172" s="164" t="s">
        <v>193</v>
      </c>
      <c r="IZ172" s="164" t="s">
        <v>193</v>
      </c>
      <c r="JA172" s="164" t="s">
        <v>193</v>
      </c>
      <c r="JB172" s="164" t="s">
        <v>193</v>
      </c>
      <c r="JC172" s="164" t="s">
        <v>193</v>
      </c>
      <c r="JD172" s="164" t="s">
        <v>193</v>
      </c>
      <c r="JE172" s="164" t="s">
        <v>193</v>
      </c>
      <c r="JF172" s="164" t="s">
        <v>193</v>
      </c>
      <c r="JG172" s="164" t="s">
        <v>193</v>
      </c>
      <c r="JH172" s="164" t="s">
        <v>193</v>
      </c>
      <c r="JI172" s="164" t="s">
        <v>193</v>
      </c>
      <c r="JJ172" s="164" t="s">
        <v>193</v>
      </c>
      <c r="JK172" s="164" t="s">
        <v>193</v>
      </c>
      <c r="JL172" s="164" t="s">
        <v>193</v>
      </c>
      <c r="JM172" s="164" t="s">
        <v>193</v>
      </c>
      <c r="JN172" s="164" t="s">
        <v>193</v>
      </c>
      <c r="JO172" s="164" t="s">
        <v>193</v>
      </c>
      <c r="JP172" s="164" t="s">
        <v>193</v>
      </c>
      <c r="JQ172" s="164" t="s">
        <v>193</v>
      </c>
      <c r="JR172" s="166"/>
      <c r="JS172" s="166"/>
      <c r="JT172" s="166"/>
      <c r="JU172" s="166"/>
      <c r="JV172" s="166"/>
      <c r="JW172" s="164" t="s">
        <v>193</v>
      </c>
      <c r="JX172" s="164" t="s">
        <v>193</v>
      </c>
      <c r="JY172" s="164">
        <v>188593472</v>
      </c>
      <c r="JZ172" s="164" t="s">
        <v>4287</v>
      </c>
      <c r="KA172" s="164" t="s">
        <v>4288</v>
      </c>
      <c r="KB172" s="164" t="s">
        <v>193</v>
      </c>
      <c r="KC172" s="164" t="s">
        <v>705</v>
      </c>
      <c r="KD172" s="164" t="s">
        <v>706</v>
      </c>
      <c r="KE172" s="164" t="s">
        <v>621</v>
      </c>
      <c r="KF172" s="164" t="s">
        <v>193</v>
      </c>
      <c r="KG172" s="164">
        <v>172</v>
      </c>
    </row>
    <row r="173" spans="1:293" x14ac:dyDescent="0.25">
      <c r="A173" s="164" t="s">
        <v>4289</v>
      </c>
      <c r="B173" s="164" t="s">
        <v>4290</v>
      </c>
      <c r="C173" s="164" t="s">
        <v>4024</v>
      </c>
      <c r="D173" s="164" t="s">
        <v>193</v>
      </c>
      <c r="E173" s="166"/>
      <c r="F173" s="164" t="s">
        <v>193</v>
      </c>
      <c r="G173" s="164" t="s">
        <v>193</v>
      </c>
      <c r="H173" s="164" t="s">
        <v>4024</v>
      </c>
      <c r="I173" s="164" t="s">
        <v>161</v>
      </c>
      <c r="J173" s="164" t="s">
        <v>193</v>
      </c>
      <c r="K173" s="164" t="s">
        <v>162</v>
      </c>
      <c r="L173" s="164" t="s">
        <v>161</v>
      </c>
      <c r="M173" s="164" t="s">
        <v>161</v>
      </c>
      <c r="N173" s="164" t="s">
        <v>163</v>
      </c>
      <c r="O173" s="164" t="s">
        <v>193</v>
      </c>
      <c r="P173" s="164" t="s">
        <v>198</v>
      </c>
      <c r="Q173" s="164" t="s">
        <v>163</v>
      </c>
      <c r="R173" s="164" t="s">
        <v>163</v>
      </c>
      <c r="S173" s="164" t="s">
        <v>164</v>
      </c>
      <c r="T173" s="164" t="s">
        <v>165</v>
      </c>
      <c r="U173" s="164" t="s">
        <v>166</v>
      </c>
      <c r="V173" s="164" t="s">
        <v>165</v>
      </c>
      <c r="W173" s="164" t="s">
        <v>228</v>
      </c>
      <c r="X173" s="164" t="s">
        <v>229</v>
      </c>
      <c r="Y173" s="164" t="s">
        <v>228</v>
      </c>
      <c r="Z173" s="164" t="s">
        <v>165</v>
      </c>
      <c r="AA173" s="164" t="s">
        <v>193</v>
      </c>
      <c r="AB173" s="164" t="s">
        <v>570</v>
      </c>
      <c r="AC173" s="164" t="s">
        <v>165</v>
      </c>
      <c r="AD173" s="164" t="s">
        <v>165</v>
      </c>
      <c r="AE173" s="164" t="s">
        <v>167</v>
      </c>
      <c r="AF173" s="164" t="s">
        <v>193</v>
      </c>
      <c r="AG173" s="164" t="s">
        <v>165</v>
      </c>
      <c r="AH173" s="164" t="s">
        <v>167</v>
      </c>
      <c r="AI173" s="164" t="s">
        <v>167</v>
      </c>
      <c r="AJ173" s="164" t="s">
        <v>543</v>
      </c>
      <c r="AK173" s="164" t="s">
        <v>495</v>
      </c>
      <c r="AL173" s="164" t="s">
        <v>109</v>
      </c>
      <c r="AM173" s="164" t="s">
        <v>193</v>
      </c>
      <c r="AN173" s="164" t="s">
        <v>109</v>
      </c>
      <c r="AO173" s="164" t="s">
        <v>193</v>
      </c>
      <c r="AP173" s="164" t="s">
        <v>496</v>
      </c>
      <c r="AQ173" s="166"/>
      <c r="AR173" s="166"/>
      <c r="AS173" s="164" t="s">
        <v>521</v>
      </c>
      <c r="AT173" s="164" t="s">
        <v>193</v>
      </c>
      <c r="AU173" s="164" t="s">
        <v>707</v>
      </c>
      <c r="AV173" s="164">
        <v>0</v>
      </c>
      <c r="AW173" s="164">
        <v>1</v>
      </c>
      <c r="AX173" s="164">
        <v>0</v>
      </c>
      <c r="AY173" s="164" t="s">
        <v>130</v>
      </c>
      <c r="AZ173" s="164" t="s">
        <v>772</v>
      </c>
      <c r="BA173" s="164" t="s">
        <v>112</v>
      </c>
      <c r="BB173" s="164">
        <v>1</v>
      </c>
      <c r="BC173" s="164">
        <v>0</v>
      </c>
      <c r="BD173" s="164">
        <v>0</v>
      </c>
      <c r="BE173" s="164">
        <v>0</v>
      </c>
      <c r="BF173" s="164">
        <v>0</v>
      </c>
      <c r="BG173" s="164">
        <v>0</v>
      </c>
      <c r="BH173" s="164">
        <v>0</v>
      </c>
      <c r="BI173" s="164">
        <v>0</v>
      </c>
      <c r="BJ173" s="164">
        <v>0</v>
      </c>
      <c r="BK173" s="164">
        <v>0</v>
      </c>
      <c r="BL173" s="164" t="s">
        <v>193</v>
      </c>
      <c r="BM173" s="164" t="s">
        <v>113</v>
      </c>
      <c r="BN173" s="164" t="s">
        <v>507</v>
      </c>
      <c r="BO173" s="164" t="s">
        <v>193</v>
      </c>
      <c r="BP173" s="164" t="s">
        <v>193</v>
      </c>
      <c r="BQ173" s="164" t="s">
        <v>193</v>
      </c>
      <c r="BR173" s="164" t="s">
        <v>193</v>
      </c>
      <c r="BS173" s="164" t="s">
        <v>193</v>
      </c>
      <c r="BT173" s="164" t="s">
        <v>193</v>
      </c>
      <c r="BU173" s="164" t="s">
        <v>193</v>
      </c>
      <c r="BV173" s="164" t="s">
        <v>193</v>
      </c>
      <c r="BW173" s="164" t="s">
        <v>193</v>
      </c>
      <c r="BX173" s="164" t="s">
        <v>193</v>
      </c>
      <c r="BY173" s="164" t="s">
        <v>193</v>
      </c>
      <c r="BZ173" s="164" t="s">
        <v>193</v>
      </c>
      <c r="CA173" s="164" t="s">
        <v>193</v>
      </c>
      <c r="CB173" s="164" t="s">
        <v>193</v>
      </c>
      <c r="CC173" s="164" t="s">
        <v>193</v>
      </c>
      <c r="CD173" s="164" t="s">
        <v>193</v>
      </c>
      <c r="CE173" s="164" t="s">
        <v>193</v>
      </c>
      <c r="CF173" s="164" t="s">
        <v>193</v>
      </c>
      <c r="CG173" s="164" t="s">
        <v>193</v>
      </c>
      <c r="CH173" s="164" t="s">
        <v>193</v>
      </c>
      <c r="CI173" s="164" t="s">
        <v>193</v>
      </c>
      <c r="CJ173" s="164" t="s">
        <v>193</v>
      </c>
      <c r="CK173" s="164" t="s">
        <v>193</v>
      </c>
      <c r="CL173" s="164" t="s">
        <v>193</v>
      </c>
      <c r="CM173" s="164" t="s">
        <v>193</v>
      </c>
      <c r="CN173" s="164" t="s">
        <v>193</v>
      </c>
      <c r="CO173" s="164" t="s">
        <v>193</v>
      </c>
      <c r="CP173" s="164" t="s">
        <v>193</v>
      </c>
      <c r="CQ173" s="164" t="s">
        <v>193</v>
      </c>
      <c r="CR173" s="164" t="s">
        <v>193</v>
      </c>
      <c r="CS173" s="164" t="s">
        <v>193</v>
      </c>
      <c r="CT173" s="164" t="s">
        <v>193</v>
      </c>
      <c r="CU173" s="164" t="s">
        <v>193</v>
      </c>
      <c r="CV173" s="164" t="s">
        <v>193</v>
      </c>
      <c r="CW173" s="164" t="s">
        <v>193</v>
      </c>
      <c r="CX173" s="164" t="s">
        <v>193</v>
      </c>
      <c r="CY173" s="164" t="s">
        <v>193</v>
      </c>
      <c r="CZ173" s="164" t="s">
        <v>193</v>
      </c>
      <c r="DA173" s="164" t="s">
        <v>193</v>
      </c>
      <c r="DB173" s="164" t="s">
        <v>193</v>
      </c>
      <c r="DC173" s="164" t="s">
        <v>193</v>
      </c>
      <c r="DD173" s="164" t="s">
        <v>193</v>
      </c>
      <c r="DE173" s="164" t="s">
        <v>193</v>
      </c>
      <c r="DF173" s="164" t="s">
        <v>193</v>
      </c>
      <c r="DG173" s="164" t="s">
        <v>193</v>
      </c>
      <c r="DH173" s="164" t="s">
        <v>193</v>
      </c>
      <c r="DI173" s="164" t="s">
        <v>193</v>
      </c>
      <c r="DJ173" s="164" t="s">
        <v>193</v>
      </c>
      <c r="DK173" s="164" t="s">
        <v>193</v>
      </c>
      <c r="DL173" s="164" t="s">
        <v>193</v>
      </c>
      <c r="DM173" s="164" t="s">
        <v>193</v>
      </c>
      <c r="DN173" s="164" t="s">
        <v>193</v>
      </c>
      <c r="DO173" s="164" t="s">
        <v>193</v>
      </c>
      <c r="DP173" s="164" t="s">
        <v>193</v>
      </c>
      <c r="DQ173" s="164" t="s">
        <v>193</v>
      </c>
      <c r="DR173" s="164" t="s">
        <v>193</v>
      </c>
      <c r="DS173" s="164" t="s">
        <v>193</v>
      </c>
      <c r="DT173" s="164" t="s">
        <v>193</v>
      </c>
      <c r="DU173" s="164" t="s">
        <v>193</v>
      </c>
      <c r="DV173" s="164" t="s">
        <v>193</v>
      </c>
      <c r="DW173" s="164" t="s">
        <v>193</v>
      </c>
      <c r="DX173" s="164" t="s">
        <v>193</v>
      </c>
      <c r="DY173" s="164" t="s">
        <v>193</v>
      </c>
      <c r="DZ173" s="164" t="s">
        <v>193</v>
      </c>
      <c r="EA173" s="164" t="s">
        <v>193</v>
      </c>
      <c r="EB173" s="164" t="s">
        <v>193</v>
      </c>
      <c r="EC173" s="164" t="s">
        <v>193</v>
      </c>
      <c r="ED173" s="164" t="s">
        <v>193</v>
      </c>
      <c r="EE173" s="164" t="s">
        <v>193</v>
      </c>
      <c r="EF173" s="164" t="s">
        <v>193</v>
      </c>
      <c r="EG173" s="164" t="s">
        <v>193</v>
      </c>
      <c r="EH173" s="164" t="s">
        <v>193</v>
      </c>
      <c r="EI173" s="164" t="s">
        <v>193</v>
      </c>
      <c r="EJ173" s="164" t="s">
        <v>723</v>
      </c>
      <c r="EK173" s="164">
        <v>1</v>
      </c>
      <c r="EL173" s="164">
        <v>1</v>
      </c>
      <c r="EM173" s="164">
        <v>1</v>
      </c>
      <c r="EN173" s="164">
        <v>1</v>
      </c>
      <c r="EO173" s="164">
        <v>1</v>
      </c>
      <c r="EP173" s="164">
        <v>1</v>
      </c>
      <c r="EQ173" s="164">
        <v>1</v>
      </c>
      <c r="ER173" s="164">
        <v>1</v>
      </c>
      <c r="ES173" s="164">
        <v>0</v>
      </c>
      <c r="ET173" s="164" t="s">
        <v>109</v>
      </c>
      <c r="EU173" s="164">
        <v>25</v>
      </c>
      <c r="EV173" s="164">
        <v>25</v>
      </c>
      <c r="EW173" s="164" t="s">
        <v>193</v>
      </c>
      <c r="EX173" s="164" t="s">
        <v>193</v>
      </c>
      <c r="EY173" s="164" t="s">
        <v>193</v>
      </c>
      <c r="EZ173" s="164">
        <v>25</v>
      </c>
      <c r="FA173" s="164" t="s">
        <v>109</v>
      </c>
      <c r="FB173" s="164">
        <v>15</v>
      </c>
      <c r="FC173" s="164" t="s">
        <v>109</v>
      </c>
      <c r="FD173" s="164">
        <v>25</v>
      </c>
      <c r="FE173" s="164" t="s">
        <v>109</v>
      </c>
      <c r="FF173" s="164" t="s">
        <v>114</v>
      </c>
      <c r="FG173" s="164" t="s">
        <v>193</v>
      </c>
      <c r="FH173" s="164" t="s">
        <v>193</v>
      </c>
      <c r="FI173" s="164" t="s">
        <v>121</v>
      </c>
      <c r="FJ173" s="164" t="s">
        <v>875</v>
      </c>
      <c r="FK173" s="164" t="s">
        <v>525</v>
      </c>
      <c r="FL173" s="164">
        <v>100</v>
      </c>
      <c r="FM173" s="164">
        <v>15</v>
      </c>
      <c r="FN173" s="164" t="s">
        <v>4291</v>
      </c>
      <c r="FO173" s="164">
        <v>150</v>
      </c>
      <c r="FP173" s="164" t="s">
        <v>109</v>
      </c>
      <c r="FQ173" s="164" t="s">
        <v>109</v>
      </c>
      <c r="FR173" s="164">
        <v>15</v>
      </c>
      <c r="FS173" s="164" t="s">
        <v>193</v>
      </c>
      <c r="FT173" s="164" t="s">
        <v>193</v>
      </c>
      <c r="FU173" s="164">
        <v>15</v>
      </c>
      <c r="FV173" s="164" t="s">
        <v>109</v>
      </c>
      <c r="FW173" s="164" t="s">
        <v>114</v>
      </c>
      <c r="FX173" s="164" t="s">
        <v>193</v>
      </c>
      <c r="FY173" s="164">
        <v>150</v>
      </c>
      <c r="FZ173" s="164">
        <v>75</v>
      </c>
      <c r="GA173" s="164">
        <v>42.5</v>
      </c>
      <c r="GB173" s="164" t="s">
        <v>109</v>
      </c>
      <c r="GC173" s="164" t="s">
        <v>109</v>
      </c>
      <c r="GD173" s="164">
        <v>75</v>
      </c>
      <c r="GE173" s="164" t="s">
        <v>193</v>
      </c>
      <c r="GF173" s="164" t="s">
        <v>193</v>
      </c>
      <c r="GG173" s="164" t="s">
        <v>193</v>
      </c>
      <c r="GH173" s="164">
        <v>75</v>
      </c>
      <c r="GI173" s="164" t="s">
        <v>109</v>
      </c>
      <c r="GJ173" s="164" t="s">
        <v>109</v>
      </c>
      <c r="GK173" s="164" t="s">
        <v>193</v>
      </c>
      <c r="GL173" s="164">
        <v>5</v>
      </c>
      <c r="GM173" s="164" t="s">
        <v>193</v>
      </c>
      <c r="GN173" s="164" t="s">
        <v>193</v>
      </c>
      <c r="GO173" s="164" t="s">
        <v>193</v>
      </c>
      <c r="GP173" s="164" t="s">
        <v>193</v>
      </c>
      <c r="GQ173" s="164" t="s">
        <v>193</v>
      </c>
      <c r="GR173" s="164" t="s">
        <v>193</v>
      </c>
      <c r="GS173" s="164" t="s">
        <v>109</v>
      </c>
      <c r="GT173" s="164" t="s">
        <v>156</v>
      </c>
      <c r="GU173" s="164">
        <v>5</v>
      </c>
      <c r="GV173" s="164" t="s">
        <v>114</v>
      </c>
      <c r="GW173" s="164" t="s">
        <v>193</v>
      </c>
      <c r="GX173" s="164" t="s">
        <v>193</v>
      </c>
      <c r="GY173" s="164" t="s">
        <v>193</v>
      </c>
      <c r="GZ173" s="164" t="s">
        <v>193</v>
      </c>
      <c r="HA173" s="164" t="s">
        <v>193</v>
      </c>
      <c r="HB173" s="164" t="s">
        <v>193</v>
      </c>
      <c r="HC173" s="164" t="s">
        <v>193</v>
      </c>
      <c r="HD173" s="164" t="s">
        <v>193</v>
      </c>
      <c r="HE173" s="164" t="s">
        <v>193</v>
      </c>
      <c r="HF173" s="164" t="s">
        <v>193</v>
      </c>
      <c r="HG173" s="164" t="s">
        <v>193</v>
      </c>
      <c r="HH173" s="164" t="s">
        <v>193</v>
      </c>
      <c r="HI173" s="164" t="s">
        <v>193</v>
      </c>
      <c r="HJ173" s="164" t="s">
        <v>193</v>
      </c>
      <c r="HK173" s="164" t="s">
        <v>193</v>
      </c>
      <c r="HL173" s="164" t="s">
        <v>193</v>
      </c>
      <c r="HM173" s="164" t="s">
        <v>193</v>
      </c>
      <c r="HN173" s="164" t="s">
        <v>193</v>
      </c>
      <c r="HO173" s="164" t="s">
        <v>193</v>
      </c>
      <c r="HP173" s="164" t="s">
        <v>193</v>
      </c>
      <c r="HQ173" s="164" t="s">
        <v>193</v>
      </c>
      <c r="HR173" s="164" t="s">
        <v>193</v>
      </c>
      <c r="HS173" s="164" t="s">
        <v>193</v>
      </c>
      <c r="HT173" s="164" t="s">
        <v>193</v>
      </c>
      <c r="HU173" s="164" t="s">
        <v>193</v>
      </c>
      <c r="HV173" s="164" t="s">
        <v>114</v>
      </c>
      <c r="HW173" s="164" t="s">
        <v>114</v>
      </c>
      <c r="HX173" s="164" t="s">
        <v>109</v>
      </c>
      <c r="HY173" s="164" t="s">
        <v>164</v>
      </c>
      <c r="HZ173" s="164" t="s">
        <v>797</v>
      </c>
      <c r="IA173" s="164" t="s">
        <v>168</v>
      </c>
      <c r="IB173" s="164" t="s">
        <v>793</v>
      </c>
      <c r="IC173" s="164" t="s">
        <v>193</v>
      </c>
      <c r="ID173" s="164" t="s">
        <v>193</v>
      </c>
      <c r="IE173" s="164" t="s">
        <v>193</v>
      </c>
      <c r="IF173" s="164" t="s">
        <v>193</v>
      </c>
      <c r="IG173" s="164" t="s">
        <v>193</v>
      </c>
      <c r="IH173" s="164" t="s">
        <v>193</v>
      </c>
      <c r="II173" s="164" t="s">
        <v>193</v>
      </c>
      <c r="IJ173" s="164" t="s">
        <v>193</v>
      </c>
      <c r="IK173" s="164" t="s">
        <v>193</v>
      </c>
      <c r="IL173" s="164" t="s">
        <v>193</v>
      </c>
      <c r="IM173" s="164" t="s">
        <v>193</v>
      </c>
      <c r="IN173" s="164" t="s">
        <v>193</v>
      </c>
      <c r="IO173" s="164" t="s">
        <v>193</v>
      </c>
      <c r="IP173" s="164" t="s">
        <v>193</v>
      </c>
      <c r="IQ173" s="164" t="s">
        <v>193</v>
      </c>
      <c r="IR173" s="164" t="s">
        <v>193</v>
      </c>
      <c r="IS173" s="164" t="s">
        <v>193</v>
      </c>
      <c r="IT173" s="164" t="s">
        <v>193</v>
      </c>
      <c r="IU173" s="164" t="s">
        <v>193</v>
      </c>
      <c r="IV173" s="164" t="s">
        <v>193</v>
      </c>
      <c r="IW173" s="164" t="s">
        <v>193</v>
      </c>
      <c r="IX173" s="164" t="s">
        <v>193</v>
      </c>
      <c r="IY173" s="164" t="s">
        <v>193</v>
      </c>
      <c r="IZ173" s="164" t="s">
        <v>193</v>
      </c>
      <c r="JA173" s="164" t="s">
        <v>193</v>
      </c>
      <c r="JB173" s="164" t="s">
        <v>193</v>
      </c>
      <c r="JC173" s="164" t="s">
        <v>193</v>
      </c>
      <c r="JD173" s="164" t="s">
        <v>193</v>
      </c>
      <c r="JE173" s="164" t="s">
        <v>193</v>
      </c>
      <c r="JF173" s="164" t="s">
        <v>193</v>
      </c>
      <c r="JG173" s="164" t="s">
        <v>193</v>
      </c>
      <c r="JH173" s="164" t="s">
        <v>193</v>
      </c>
      <c r="JI173" s="164" t="s">
        <v>193</v>
      </c>
      <c r="JJ173" s="164" t="s">
        <v>193</v>
      </c>
      <c r="JK173" s="164" t="s">
        <v>193</v>
      </c>
      <c r="JL173" s="164" t="s">
        <v>193</v>
      </c>
      <c r="JM173" s="164" t="s">
        <v>193</v>
      </c>
      <c r="JN173" s="164" t="s">
        <v>193</v>
      </c>
      <c r="JO173" s="164" t="s">
        <v>193</v>
      </c>
      <c r="JP173" s="164" t="s">
        <v>193</v>
      </c>
      <c r="JQ173" s="164" t="s">
        <v>193</v>
      </c>
      <c r="JR173" s="166"/>
      <c r="JS173" s="166"/>
      <c r="JT173" s="166"/>
      <c r="JU173" s="166"/>
      <c r="JV173" s="166"/>
      <c r="JW173" s="164" t="s">
        <v>830</v>
      </c>
      <c r="JX173" s="164" t="s">
        <v>193</v>
      </c>
      <c r="JY173" s="164">
        <v>188593474</v>
      </c>
      <c r="JZ173" s="164" t="s">
        <v>4292</v>
      </c>
      <c r="KA173" s="164" t="s">
        <v>4293</v>
      </c>
      <c r="KB173" s="164" t="s">
        <v>193</v>
      </c>
      <c r="KC173" s="164" t="s">
        <v>705</v>
      </c>
      <c r="KD173" s="164" t="s">
        <v>706</v>
      </c>
      <c r="KE173" s="164" t="s">
        <v>621</v>
      </c>
      <c r="KF173" s="164" t="s">
        <v>193</v>
      </c>
      <c r="KG173" s="164">
        <v>173</v>
      </c>
    </row>
    <row r="174" spans="1:293" x14ac:dyDescent="0.25">
      <c r="A174" s="164" t="s">
        <v>4294</v>
      </c>
      <c r="B174" s="164" t="s">
        <v>4295</v>
      </c>
      <c r="C174" s="164" t="s">
        <v>3503</v>
      </c>
      <c r="D174" s="164" t="s">
        <v>193</v>
      </c>
      <c r="E174" s="166"/>
      <c r="F174" s="164" t="s">
        <v>193</v>
      </c>
      <c r="G174" s="164" t="s">
        <v>193</v>
      </c>
      <c r="H174" s="164" t="s">
        <v>3503</v>
      </c>
      <c r="I174" s="164" t="s">
        <v>148</v>
      </c>
      <c r="J174" s="164" t="s">
        <v>193</v>
      </c>
      <c r="K174" s="164" t="s">
        <v>149</v>
      </c>
      <c r="L174" s="164" t="s">
        <v>148</v>
      </c>
      <c r="M174" s="164" t="s">
        <v>148</v>
      </c>
      <c r="N174" s="164" t="s">
        <v>157</v>
      </c>
      <c r="O174" s="164" t="s">
        <v>193</v>
      </c>
      <c r="P174" s="164" t="s">
        <v>200</v>
      </c>
      <c r="Q174" s="164" t="s">
        <v>157</v>
      </c>
      <c r="R174" s="164" t="s">
        <v>157</v>
      </c>
      <c r="S174" s="164" t="s">
        <v>123</v>
      </c>
      <c r="T174" s="164" t="s">
        <v>151</v>
      </c>
      <c r="U174" s="164" t="s">
        <v>152</v>
      </c>
      <c r="V174" s="164" t="s">
        <v>151</v>
      </c>
      <c r="W174" s="164" t="s">
        <v>242</v>
      </c>
      <c r="X174" s="164" t="s">
        <v>241</v>
      </c>
      <c r="Y174" s="164" t="s">
        <v>242</v>
      </c>
      <c r="Z174" s="164" t="s">
        <v>153</v>
      </c>
      <c r="AA174" s="164" t="s">
        <v>193</v>
      </c>
      <c r="AB174" s="164" t="s">
        <v>567</v>
      </c>
      <c r="AC174" s="164" t="s">
        <v>153</v>
      </c>
      <c r="AD174" s="164" t="s">
        <v>153</v>
      </c>
      <c r="AE174" s="164" t="s">
        <v>818</v>
      </c>
      <c r="AF174" s="164" t="s">
        <v>193</v>
      </c>
      <c r="AG174" s="164" t="s">
        <v>154</v>
      </c>
      <c r="AH174" s="164" t="s">
        <v>818</v>
      </c>
      <c r="AI174" s="164" t="s">
        <v>818</v>
      </c>
      <c r="AJ174" s="164" t="s">
        <v>543</v>
      </c>
      <c r="AK174" s="164" t="s">
        <v>495</v>
      </c>
      <c r="AL174" s="164" t="s">
        <v>109</v>
      </c>
      <c r="AM174" s="164" t="s">
        <v>193</v>
      </c>
      <c r="AN174" s="164" t="s">
        <v>109</v>
      </c>
      <c r="AO174" s="164" t="s">
        <v>193</v>
      </c>
      <c r="AP174" s="164" t="s">
        <v>496</v>
      </c>
      <c r="AQ174" s="166"/>
      <c r="AR174" s="166"/>
      <c r="AS174" s="164" t="s">
        <v>497</v>
      </c>
      <c r="AT174" s="164" t="s">
        <v>193</v>
      </c>
      <c r="AU174" s="164" t="s">
        <v>718</v>
      </c>
      <c r="AV174" s="164">
        <v>1</v>
      </c>
      <c r="AW174" s="164">
        <v>1</v>
      </c>
      <c r="AX174" s="164">
        <v>0</v>
      </c>
      <c r="AY174" s="164" t="s">
        <v>110</v>
      </c>
      <c r="AZ174" s="164" t="s">
        <v>503</v>
      </c>
      <c r="BA174" s="164" t="s">
        <v>4296</v>
      </c>
      <c r="BB174" s="164">
        <v>1</v>
      </c>
      <c r="BC174" s="164">
        <v>0</v>
      </c>
      <c r="BD174" s="164">
        <v>1</v>
      </c>
      <c r="BE174" s="164">
        <v>0</v>
      </c>
      <c r="BF174" s="164">
        <v>0</v>
      </c>
      <c r="BG174" s="164">
        <v>0</v>
      </c>
      <c r="BH174" s="164">
        <v>0</v>
      </c>
      <c r="BI174" s="164">
        <v>0</v>
      </c>
      <c r="BJ174" s="164">
        <v>0</v>
      </c>
      <c r="BK174" s="164">
        <v>0</v>
      </c>
      <c r="BL174" s="164" t="s">
        <v>193</v>
      </c>
      <c r="BM174" s="164" t="s">
        <v>113</v>
      </c>
      <c r="BN174" s="164" t="s">
        <v>142</v>
      </c>
      <c r="BO174" s="164" t="s">
        <v>505</v>
      </c>
      <c r="BP174" s="164">
        <v>1</v>
      </c>
      <c r="BQ174" s="164">
        <v>1</v>
      </c>
      <c r="BR174" s="164">
        <v>1</v>
      </c>
      <c r="BS174" s="164">
        <v>1</v>
      </c>
      <c r="BT174" s="164">
        <v>1</v>
      </c>
      <c r="BU174" s="164">
        <v>1</v>
      </c>
      <c r="BV174" s="164">
        <v>1</v>
      </c>
      <c r="BW174" s="164">
        <v>0</v>
      </c>
      <c r="BX174" s="164" t="s">
        <v>504</v>
      </c>
      <c r="BY174" s="164">
        <v>300</v>
      </c>
      <c r="BZ174" s="164">
        <v>150</v>
      </c>
      <c r="CA174" s="164" t="s">
        <v>114</v>
      </c>
      <c r="CB174" s="164">
        <v>275</v>
      </c>
      <c r="CC174" s="164">
        <v>105.76923076923001</v>
      </c>
      <c r="CD174" s="164" t="s">
        <v>109</v>
      </c>
      <c r="CE174" s="164">
        <v>325</v>
      </c>
      <c r="CF174" s="164">
        <v>141.304347826086</v>
      </c>
      <c r="CG174" s="164" t="s">
        <v>109</v>
      </c>
      <c r="CH174" s="164">
        <v>350</v>
      </c>
      <c r="CI174" s="164">
        <v>120.689655172413</v>
      </c>
      <c r="CJ174" s="164" t="s">
        <v>109</v>
      </c>
      <c r="CK174" s="164">
        <v>650</v>
      </c>
      <c r="CL174" s="164">
        <v>270.83333333333297</v>
      </c>
      <c r="CM174" s="164" t="s">
        <v>114</v>
      </c>
      <c r="CN174" s="164">
        <v>800</v>
      </c>
      <c r="CO174" s="164">
        <v>333.33333333333297</v>
      </c>
      <c r="CP174" s="164" t="s">
        <v>114</v>
      </c>
      <c r="CQ174" s="164" t="s">
        <v>632</v>
      </c>
      <c r="CR174" s="164" t="s">
        <v>109</v>
      </c>
      <c r="CS174" s="164">
        <v>850</v>
      </c>
      <c r="CT174" s="164" t="s">
        <v>193</v>
      </c>
      <c r="CU174" s="164" t="s">
        <v>193</v>
      </c>
      <c r="CV174" s="164" t="s">
        <v>193</v>
      </c>
      <c r="CW174" s="164" t="s">
        <v>193</v>
      </c>
      <c r="CX174" s="164" t="s">
        <v>193</v>
      </c>
      <c r="CY174" s="164" t="s">
        <v>193</v>
      </c>
      <c r="CZ174" s="164" t="s">
        <v>156</v>
      </c>
      <c r="DA174" s="164">
        <v>850</v>
      </c>
      <c r="DB174" s="164" t="s">
        <v>109</v>
      </c>
      <c r="DC174" s="164" t="s">
        <v>109</v>
      </c>
      <c r="DD174" s="164" t="s">
        <v>724</v>
      </c>
      <c r="DE174" s="164">
        <v>0</v>
      </c>
      <c r="DF174" s="164">
        <v>0</v>
      </c>
      <c r="DG174" s="164">
        <v>0</v>
      </c>
      <c r="DH174" s="164">
        <v>0</v>
      </c>
      <c r="DI174" s="164">
        <v>0</v>
      </c>
      <c r="DJ174" s="164">
        <v>0</v>
      </c>
      <c r="DK174" s="164">
        <v>0</v>
      </c>
      <c r="DL174" s="164">
        <v>0</v>
      </c>
      <c r="DM174" s="164">
        <v>0</v>
      </c>
      <c r="DN174" s="164">
        <v>0</v>
      </c>
      <c r="DO174" s="164">
        <v>1</v>
      </c>
      <c r="DP174" s="164">
        <v>0</v>
      </c>
      <c r="DQ174" s="164">
        <v>0</v>
      </c>
      <c r="DR174" s="164">
        <v>0</v>
      </c>
      <c r="DS174" s="164" t="s">
        <v>193</v>
      </c>
      <c r="DT174" s="164" t="s">
        <v>4297</v>
      </c>
      <c r="DU174" s="164">
        <v>1</v>
      </c>
      <c r="DV174" s="164">
        <v>1</v>
      </c>
      <c r="DW174" s="164">
        <v>1</v>
      </c>
      <c r="DX174" s="164">
        <v>1</v>
      </c>
      <c r="DY174" s="164">
        <v>1</v>
      </c>
      <c r="DZ174" s="164">
        <v>0</v>
      </c>
      <c r="EA174" s="164">
        <v>0</v>
      </c>
      <c r="EB174" s="164">
        <v>0</v>
      </c>
      <c r="EC174" s="164" t="s">
        <v>114</v>
      </c>
      <c r="ED174" s="164" t="s">
        <v>109</v>
      </c>
      <c r="EE174" s="164" t="s">
        <v>109</v>
      </c>
      <c r="EF174" s="164" t="s">
        <v>123</v>
      </c>
      <c r="EG174" s="164" t="s">
        <v>797</v>
      </c>
      <c r="EH174" s="164" t="s">
        <v>151</v>
      </c>
      <c r="EI174" s="164" t="s">
        <v>797</v>
      </c>
      <c r="EJ174" s="164" t="s">
        <v>4298</v>
      </c>
      <c r="EK174" s="164">
        <v>1</v>
      </c>
      <c r="EL174" s="164">
        <v>0</v>
      </c>
      <c r="EM174" s="164">
        <v>0</v>
      </c>
      <c r="EN174" s="164">
        <v>1</v>
      </c>
      <c r="EO174" s="164">
        <v>1</v>
      </c>
      <c r="EP174" s="164">
        <v>1</v>
      </c>
      <c r="EQ174" s="164">
        <v>1</v>
      </c>
      <c r="ER174" s="164">
        <v>1</v>
      </c>
      <c r="ES174" s="164">
        <v>0</v>
      </c>
      <c r="ET174" s="164" t="s">
        <v>109</v>
      </c>
      <c r="EU174" s="164">
        <v>40</v>
      </c>
      <c r="EV174" s="164">
        <v>40</v>
      </c>
      <c r="EW174" s="164" t="s">
        <v>193</v>
      </c>
      <c r="EX174" s="164" t="s">
        <v>193</v>
      </c>
      <c r="EY174" s="164" t="s">
        <v>193</v>
      </c>
      <c r="EZ174" s="164">
        <v>40</v>
      </c>
      <c r="FA174" s="164" t="s">
        <v>109</v>
      </c>
      <c r="FB174" s="164" t="s">
        <v>193</v>
      </c>
      <c r="FC174" s="164" t="s">
        <v>193</v>
      </c>
      <c r="FD174" s="164">
        <v>50</v>
      </c>
      <c r="FE174" s="164" t="s">
        <v>109</v>
      </c>
      <c r="FF174" s="164" t="s">
        <v>109</v>
      </c>
      <c r="FG174" s="164" t="s">
        <v>4299</v>
      </c>
      <c r="FH174" s="164" t="s">
        <v>193</v>
      </c>
      <c r="FI174" s="164" t="s">
        <v>193</v>
      </c>
      <c r="FJ174" s="164" t="s">
        <v>193</v>
      </c>
      <c r="FK174" s="164" t="s">
        <v>193</v>
      </c>
      <c r="FL174" s="164" t="s">
        <v>193</v>
      </c>
      <c r="FM174" s="164" t="s">
        <v>193</v>
      </c>
      <c r="FN174" s="164" t="s">
        <v>156</v>
      </c>
      <c r="FO174" s="164">
        <v>100</v>
      </c>
      <c r="FP174" s="164" t="s">
        <v>109</v>
      </c>
      <c r="FQ174" s="164" t="s">
        <v>109</v>
      </c>
      <c r="FR174" s="164">
        <v>30</v>
      </c>
      <c r="FS174" s="164" t="s">
        <v>193</v>
      </c>
      <c r="FT174" s="164" t="s">
        <v>193</v>
      </c>
      <c r="FU174" s="164">
        <v>50</v>
      </c>
      <c r="FV174" s="164" t="s">
        <v>109</v>
      </c>
      <c r="FW174" s="164" t="s">
        <v>193</v>
      </c>
      <c r="FX174" s="164" t="s">
        <v>193</v>
      </c>
      <c r="FY174" s="164" t="s">
        <v>193</v>
      </c>
      <c r="FZ174" s="164" t="s">
        <v>193</v>
      </c>
      <c r="GA174" s="164" t="s">
        <v>193</v>
      </c>
      <c r="GB174" s="164" t="s">
        <v>193</v>
      </c>
      <c r="GC174" s="164" t="s">
        <v>109</v>
      </c>
      <c r="GD174" s="164">
        <v>75</v>
      </c>
      <c r="GE174" s="164" t="s">
        <v>193</v>
      </c>
      <c r="GF174" s="164" t="s">
        <v>193</v>
      </c>
      <c r="GG174" s="164" t="s">
        <v>193</v>
      </c>
      <c r="GH174" s="164">
        <v>75</v>
      </c>
      <c r="GI174" s="164" t="s">
        <v>109</v>
      </c>
      <c r="GJ174" s="164" t="s">
        <v>109</v>
      </c>
      <c r="GK174" s="164" t="s">
        <v>193</v>
      </c>
      <c r="GL174" s="164">
        <v>5</v>
      </c>
      <c r="GM174" s="164" t="s">
        <v>193</v>
      </c>
      <c r="GN174" s="164" t="s">
        <v>193</v>
      </c>
      <c r="GO174" s="164" t="s">
        <v>193</v>
      </c>
      <c r="GP174" s="164" t="s">
        <v>193</v>
      </c>
      <c r="GQ174" s="164" t="s">
        <v>193</v>
      </c>
      <c r="GR174" s="164" t="s">
        <v>193</v>
      </c>
      <c r="GS174" s="164" t="s">
        <v>109</v>
      </c>
      <c r="GT174" s="164" t="s">
        <v>156</v>
      </c>
      <c r="GU174" s="164">
        <v>5</v>
      </c>
      <c r="GV174" s="164" t="s">
        <v>114</v>
      </c>
      <c r="GW174" s="164" t="s">
        <v>193</v>
      </c>
      <c r="GX174" s="164" t="s">
        <v>193</v>
      </c>
      <c r="GY174" s="164" t="s">
        <v>193</v>
      </c>
      <c r="GZ174" s="164" t="s">
        <v>193</v>
      </c>
      <c r="HA174" s="164" t="s">
        <v>193</v>
      </c>
      <c r="HB174" s="164" t="s">
        <v>193</v>
      </c>
      <c r="HC174" s="164" t="s">
        <v>193</v>
      </c>
      <c r="HD174" s="164" t="s">
        <v>193</v>
      </c>
      <c r="HE174" s="164" t="s">
        <v>193</v>
      </c>
      <c r="HF174" s="164" t="s">
        <v>193</v>
      </c>
      <c r="HG174" s="164" t="s">
        <v>193</v>
      </c>
      <c r="HH174" s="164" t="s">
        <v>193</v>
      </c>
      <c r="HI174" s="164" t="s">
        <v>193</v>
      </c>
      <c r="HJ174" s="164" t="s">
        <v>193</v>
      </c>
      <c r="HK174" s="164" t="s">
        <v>193</v>
      </c>
      <c r="HL174" s="164" t="s">
        <v>193</v>
      </c>
      <c r="HM174" s="164" t="s">
        <v>193</v>
      </c>
      <c r="HN174" s="164" t="s">
        <v>193</v>
      </c>
      <c r="HO174" s="164" t="s">
        <v>193</v>
      </c>
      <c r="HP174" s="164" t="s">
        <v>193</v>
      </c>
      <c r="HQ174" s="164" t="s">
        <v>193</v>
      </c>
      <c r="HR174" s="164" t="s">
        <v>193</v>
      </c>
      <c r="HS174" s="164" t="s">
        <v>193</v>
      </c>
      <c r="HT174" s="164" t="s">
        <v>193</v>
      </c>
      <c r="HU174" s="164" t="s">
        <v>193</v>
      </c>
      <c r="HV174" s="164" t="s">
        <v>114</v>
      </c>
      <c r="HW174" s="164" t="s">
        <v>109</v>
      </c>
      <c r="HX174" s="164" t="s">
        <v>109</v>
      </c>
      <c r="HY174" s="164" t="s">
        <v>123</v>
      </c>
      <c r="HZ174" s="164" t="s">
        <v>797</v>
      </c>
      <c r="IA174" s="164" t="s">
        <v>151</v>
      </c>
      <c r="IB174" s="164" t="s">
        <v>797</v>
      </c>
      <c r="IC174" s="164" t="s">
        <v>193</v>
      </c>
      <c r="ID174" s="164" t="s">
        <v>193</v>
      </c>
      <c r="IE174" s="164" t="s">
        <v>193</v>
      </c>
      <c r="IF174" s="164" t="s">
        <v>193</v>
      </c>
      <c r="IG174" s="164" t="s">
        <v>193</v>
      </c>
      <c r="IH174" s="164" t="s">
        <v>193</v>
      </c>
      <c r="II174" s="164" t="s">
        <v>193</v>
      </c>
      <c r="IJ174" s="164" t="s">
        <v>193</v>
      </c>
      <c r="IK174" s="164" t="s">
        <v>193</v>
      </c>
      <c r="IL174" s="164" t="s">
        <v>193</v>
      </c>
      <c r="IM174" s="164" t="s">
        <v>193</v>
      </c>
      <c r="IN174" s="164" t="s">
        <v>193</v>
      </c>
      <c r="IO174" s="164" t="s">
        <v>193</v>
      </c>
      <c r="IP174" s="164" t="s">
        <v>193</v>
      </c>
      <c r="IQ174" s="164" t="s">
        <v>193</v>
      </c>
      <c r="IR174" s="164" t="s">
        <v>193</v>
      </c>
      <c r="IS174" s="164" t="s">
        <v>193</v>
      </c>
      <c r="IT174" s="164" t="s">
        <v>193</v>
      </c>
      <c r="IU174" s="164" t="s">
        <v>193</v>
      </c>
      <c r="IV174" s="164" t="s">
        <v>193</v>
      </c>
      <c r="IW174" s="164" t="s">
        <v>193</v>
      </c>
      <c r="IX174" s="164" t="s">
        <v>193</v>
      </c>
      <c r="IY174" s="164" t="s">
        <v>193</v>
      </c>
      <c r="IZ174" s="164" t="s">
        <v>193</v>
      </c>
      <c r="JA174" s="164" t="s">
        <v>193</v>
      </c>
      <c r="JB174" s="164" t="s">
        <v>193</v>
      </c>
      <c r="JC174" s="164" t="s">
        <v>193</v>
      </c>
      <c r="JD174" s="164" t="s">
        <v>193</v>
      </c>
      <c r="JE174" s="164" t="s">
        <v>193</v>
      </c>
      <c r="JF174" s="164" t="s">
        <v>193</v>
      </c>
      <c r="JG174" s="164" t="s">
        <v>193</v>
      </c>
      <c r="JH174" s="164" t="s">
        <v>193</v>
      </c>
      <c r="JI174" s="164" t="s">
        <v>193</v>
      </c>
      <c r="JJ174" s="164" t="s">
        <v>193</v>
      </c>
      <c r="JK174" s="164" t="s">
        <v>193</v>
      </c>
      <c r="JL174" s="164" t="s">
        <v>193</v>
      </c>
      <c r="JM174" s="164" t="s">
        <v>193</v>
      </c>
      <c r="JN174" s="164" t="s">
        <v>193</v>
      </c>
      <c r="JO174" s="164" t="s">
        <v>193</v>
      </c>
      <c r="JP174" s="164" t="s">
        <v>193</v>
      </c>
      <c r="JQ174" s="164" t="s">
        <v>193</v>
      </c>
      <c r="JR174" s="166"/>
      <c r="JS174" s="166"/>
      <c r="JT174" s="166"/>
      <c r="JU174" s="166"/>
      <c r="JV174" s="166"/>
      <c r="JW174" s="164" t="s">
        <v>830</v>
      </c>
      <c r="JX174" s="164" t="s">
        <v>193</v>
      </c>
      <c r="JY174" s="164">
        <v>189000056</v>
      </c>
      <c r="JZ174" s="164" t="s">
        <v>4300</v>
      </c>
      <c r="KA174" s="164" t="s">
        <v>4301</v>
      </c>
      <c r="KB174" s="164" t="s">
        <v>193</v>
      </c>
      <c r="KC174" s="164" t="s">
        <v>705</v>
      </c>
      <c r="KD174" s="164" t="s">
        <v>706</v>
      </c>
      <c r="KE174" s="164" t="s">
        <v>621</v>
      </c>
      <c r="KF174" s="164" t="s">
        <v>193</v>
      </c>
      <c r="KG174" s="164">
        <v>174</v>
      </c>
    </row>
    <row r="175" spans="1:293" x14ac:dyDescent="0.25">
      <c r="A175" s="164" t="s">
        <v>4302</v>
      </c>
      <c r="B175" s="164" t="s">
        <v>4303</v>
      </c>
      <c r="C175" s="164" t="s">
        <v>3503</v>
      </c>
      <c r="D175" s="164" t="s">
        <v>193</v>
      </c>
      <c r="E175" s="166"/>
      <c r="F175" s="164" t="s">
        <v>193</v>
      </c>
      <c r="G175" s="164" t="s">
        <v>193</v>
      </c>
      <c r="H175" s="164" t="s">
        <v>3503</v>
      </c>
      <c r="I175" s="164" t="s">
        <v>148</v>
      </c>
      <c r="J175" s="164" t="s">
        <v>193</v>
      </c>
      <c r="K175" s="164" t="s">
        <v>149</v>
      </c>
      <c r="L175" s="164" t="s">
        <v>148</v>
      </c>
      <c r="M175" s="164" t="s">
        <v>148</v>
      </c>
      <c r="N175" s="164" t="s">
        <v>1433</v>
      </c>
      <c r="O175" s="164" t="s">
        <v>193</v>
      </c>
      <c r="P175" s="164" t="s">
        <v>1432</v>
      </c>
      <c r="Q175" s="164" t="s">
        <v>1433</v>
      </c>
      <c r="R175" s="164" t="s">
        <v>1433</v>
      </c>
      <c r="S175" s="164" t="s">
        <v>123</v>
      </c>
      <c r="T175" s="164" t="s">
        <v>151</v>
      </c>
      <c r="U175" s="164" t="s">
        <v>152</v>
      </c>
      <c r="V175" s="164" t="s">
        <v>151</v>
      </c>
      <c r="W175" s="164" t="s">
        <v>242</v>
      </c>
      <c r="X175" s="164" t="s">
        <v>241</v>
      </c>
      <c r="Y175" s="164" t="s">
        <v>242</v>
      </c>
      <c r="Z175" s="164" t="s">
        <v>153</v>
      </c>
      <c r="AA175" s="164" t="s">
        <v>193</v>
      </c>
      <c r="AB175" s="164" t="s">
        <v>567</v>
      </c>
      <c r="AC175" s="164" t="s">
        <v>153</v>
      </c>
      <c r="AD175" s="164" t="s">
        <v>153</v>
      </c>
      <c r="AE175" s="164" t="s">
        <v>818</v>
      </c>
      <c r="AF175" s="164" t="s">
        <v>193</v>
      </c>
      <c r="AG175" s="164" t="s">
        <v>154</v>
      </c>
      <c r="AH175" s="164" t="s">
        <v>818</v>
      </c>
      <c r="AI175" s="164" t="s">
        <v>818</v>
      </c>
      <c r="AJ175" s="164" t="s">
        <v>543</v>
      </c>
      <c r="AK175" s="164" t="s">
        <v>511</v>
      </c>
      <c r="AL175" s="164" t="s">
        <v>109</v>
      </c>
      <c r="AM175" s="164" t="s">
        <v>193</v>
      </c>
      <c r="AN175" s="164" t="s">
        <v>109</v>
      </c>
      <c r="AO175" s="164" t="s">
        <v>193</v>
      </c>
      <c r="AP175" s="164" t="s">
        <v>496</v>
      </c>
      <c r="AQ175" s="166"/>
      <c r="AR175" s="166"/>
      <c r="AS175" s="164" t="s">
        <v>193</v>
      </c>
      <c r="AT175" s="164" t="s">
        <v>193</v>
      </c>
      <c r="AU175" s="164" t="s">
        <v>193</v>
      </c>
      <c r="AV175" s="164" t="s">
        <v>193</v>
      </c>
      <c r="AW175" s="164" t="s">
        <v>193</v>
      </c>
      <c r="AX175" s="164" t="s">
        <v>193</v>
      </c>
      <c r="AY175" s="164" t="s">
        <v>193</v>
      </c>
      <c r="AZ175" s="164" t="s">
        <v>193</v>
      </c>
      <c r="BA175" s="164" t="s">
        <v>193</v>
      </c>
      <c r="BB175" s="164" t="s">
        <v>193</v>
      </c>
      <c r="BC175" s="164" t="s">
        <v>193</v>
      </c>
      <c r="BD175" s="164" t="s">
        <v>193</v>
      </c>
      <c r="BE175" s="164" t="s">
        <v>193</v>
      </c>
      <c r="BF175" s="164" t="s">
        <v>193</v>
      </c>
      <c r="BG175" s="164" t="s">
        <v>193</v>
      </c>
      <c r="BH175" s="164" t="s">
        <v>193</v>
      </c>
      <c r="BI175" s="164" t="s">
        <v>193</v>
      </c>
      <c r="BJ175" s="164" t="s">
        <v>193</v>
      </c>
      <c r="BK175" s="164" t="s">
        <v>193</v>
      </c>
      <c r="BL175" s="164" t="s">
        <v>193</v>
      </c>
      <c r="BM175" s="164" t="s">
        <v>193</v>
      </c>
      <c r="BN175" s="164" t="s">
        <v>193</v>
      </c>
      <c r="BO175" s="164" t="s">
        <v>193</v>
      </c>
      <c r="BP175" s="164" t="s">
        <v>193</v>
      </c>
      <c r="BQ175" s="164" t="s">
        <v>193</v>
      </c>
      <c r="BR175" s="164" t="s">
        <v>193</v>
      </c>
      <c r="BS175" s="164" t="s">
        <v>193</v>
      </c>
      <c r="BT175" s="164" t="s">
        <v>193</v>
      </c>
      <c r="BU175" s="164" t="s">
        <v>193</v>
      </c>
      <c r="BV175" s="164" t="s">
        <v>193</v>
      </c>
      <c r="BW175" s="164" t="s">
        <v>193</v>
      </c>
      <c r="BX175" s="164" t="s">
        <v>193</v>
      </c>
      <c r="BY175" s="164" t="s">
        <v>193</v>
      </c>
      <c r="BZ175" s="164" t="s">
        <v>193</v>
      </c>
      <c r="CA175" s="164" t="s">
        <v>193</v>
      </c>
      <c r="CB175" s="164" t="s">
        <v>193</v>
      </c>
      <c r="CC175" s="164" t="s">
        <v>193</v>
      </c>
      <c r="CD175" s="164" t="s">
        <v>193</v>
      </c>
      <c r="CE175" s="164" t="s">
        <v>193</v>
      </c>
      <c r="CF175" s="164" t="s">
        <v>193</v>
      </c>
      <c r="CG175" s="164" t="s">
        <v>193</v>
      </c>
      <c r="CH175" s="164" t="s">
        <v>193</v>
      </c>
      <c r="CI175" s="164" t="s">
        <v>193</v>
      </c>
      <c r="CJ175" s="164" t="s">
        <v>193</v>
      </c>
      <c r="CK175" s="164" t="s">
        <v>193</v>
      </c>
      <c r="CL175" s="164" t="s">
        <v>193</v>
      </c>
      <c r="CM175" s="164" t="s">
        <v>193</v>
      </c>
      <c r="CN175" s="164" t="s">
        <v>193</v>
      </c>
      <c r="CO175" s="164" t="s">
        <v>193</v>
      </c>
      <c r="CP175" s="164" t="s">
        <v>193</v>
      </c>
      <c r="CQ175" s="164" t="s">
        <v>193</v>
      </c>
      <c r="CR175" s="164" t="s">
        <v>193</v>
      </c>
      <c r="CS175" s="164" t="s">
        <v>193</v>
      </c>
      <c r="CT175" s="164" t="s">
        <v>193</v>
      </c>
      <c r="CU175" s="164" t="s">
        <v>193</v>
      </c>
      <c r="CV175" s="164" t="s">
        <v>193</v>
      </c>
      <c r="CW175" s="164" t="s">
        <v>193</v>
      </c>
      <c r="CX175" s="164" t="s">
        <v>193</v>
      </c>
      <c r="CY175" s="164" t="s">
        <v>193</v>
      </c>
      <c r="CZ175" s="164" t="s">
        <v>193</v>
      </c>
      <c r="DA175" s="164" t="s">
        <v>193</v>
      </c>
      <c r="DB175" s="164" t="s">
        <v>193</v>
      </c>
      <c r="DC175" s="164" t="s">
        <v>193</v>
      </c>
      <c r="DD175" s="164" t="s">
        <v>193</v>
      </c>
      <c r="DE175" s="164" t="s">
        <v>193</v>
      </c>
      <c r="DF175" s="164" t="s">
        <v>193</v>
      </c>
      <c r="DG175" s="164" t="s">
        <v>193</v>
      </c>
      <c r="DH175" s="164" t="s">
        <v>193</v>
      </c>
      <c r="DI175" s="164" t="s">
        <v>193</v>
      </c>
      <c r="DJ175" s="164" t="s">
        <v>193</v>
      </c>
      <c r="DK175" s="164" t="s">
        <v>193</v>
      </c>
      <c r="DL175" s="164" t="s">
        <v>193</v>
      </c>
      <c r="DM175" s="164" t="s">
        <v>193</v>
      </c>
      <c r="DN175" s="164" t="s">
        <v>193</v>
      </c>
      <c r="DO175" s="164" t="s">
        <v>193</v>
      </c>
      <c r="DP175" s="164" t="s">
        <v>193</v>
      </c>
      <c r="DQ175" s="164" t="s">
        <v>193</v>
      </c>
      <c r="DR175" s="164" t="s">
        <v>193</v>
      </c>
      <c r="DS175" s="164" t="s">
        <v>193</v>
      </c>
      <c r="DT175" s="164" t="s">
        <v>193</v>
      </c>
      <c r="DU175" s="164" t="s">
        <v>193</v>
      </c>
      <c r="DV175" s="164" t="s">
        <v>193</v>
      </c>
      <c r="DW175" s="164" t="s">
        <v>193</v>
      </c>
      <c r="DX175" s="164" t="s">
        <v>193</v>
      </c>
      <c r="DY175" s="164" t="s">
        <v>193</v>
      </c>
      <c r="DZ175" s="164" t="s">
        <v>193</v>
      </c>
      <c r="EA175" s="164" t="s">
        <v>193</v>
      </c>
      <c r="EB175" s="164" t="s">
        <v>193</v>
      </c>
      <c r="EC175" s="164" t="s">
        <v>193</v>
      </c>
      <c r="ED175" s="164" t="s">
        <v>193</v>
      </c>
      <c r="EE175" s="164" t="s">
        <v>193</v>
      </c>
      <c r="EF175" s="164" t="s">
        <v>193</v>
      </c>
      <c r="EG175" s="164" t="s">
        <v>193</v>
      </c>
      <c r="EH175" s="164" t="s">
        <v>193</v>
      </c>
      <c r="EI175" s="164" t="s">
        <v>193</v>
      </c>
      <c r="EJ175" s="164" t="s">
        <v>193</v>
      </c>
      <c r="EK175" s="164" t="s">
        <v>193</v>
      </c>
      <c r="EL175" s="164" t="s">
        <v>193</v>
      </c>
      <c r="EM175" s="164" t="s">
        <v>193</v>
      </c>
      <c r="EN175" s="164" t="s">
        <v>193</v>
      </c>
      <c r="EO175" s="164" t="s">
        <v>193</v>
      </c>
      <c r="EP175" s="164" t="s">
        <v>193</v>
      </c>
      <c r="EQ175" s="164" t="s">
        <v>193</v>
      </c>
      <c r="ER175" s="164" t="s">
        <v>193</v>
      </c>
      <c r="ES175" s="164" t="s">
        <v>193</v>
      </c>
      <c r="ET175" s="164" t="s">
        <v>193</v>
      </c>
      <c r="EU175" s="164" t="s">
        <v>193</v>
      </c>
      <c r="EV175" s="164" t="s">
        <v>193</v>
      </c>
      <c r="EW175" s="164" t="s">
        <v>193</v>
      </c>
      <c r="EX175" s="164" t="s">
        <v>193</v>
      </c>
      <c r="EY175" s="164" t="s">
        <v>193</v>
      </c>
      <c r="EZ175" s="164" t="s">
        <v>193</v>
      </c>
      <c r="FA175" s="164" t="s">
        <v>193</v>
      </c>
      <c r="FB175" s="164" t="s">
        <v>193</v>
      </c>
      <c r="FC175" s="164" t="s">
        <v>193</v>
      </c>
      <c r="FD175" s="164" t="s">
        <v>193</v>
      </c>
      <c r="FE175" s="164" t="s">
        <v>193</v>
      </c>
      <c r="FF175" s="164" t="s">
        <v>193</v>
      </c>
      <c r="FG175" s="164" t="s">
        <v>193</v>
      </c>
      <c r="FH175" s="164" t="s">
        <v>193</v>
      </c>
      <c r="FI175" s="164" t="s">
        <v>193</v>
      </c>
      <c r="FJ175" s="164" t="s">
        <v>193</v>
      </c>
      <c r="FK175" s="164" t="s">
        <v>193</v>
      </c>
      <c r="FL175" s="164" t="s">
        <v>193</v>
      </c>
      <c r="FM175" s="164" t="s">
        <v>193</v>
      </c>
      <c r="FN175" s="164" t="s">
        <v>193</v>
      </c>
      <c r="FO175" s="164" t="s">
        <v>193</v>
      </c>
      <c r="FP175" s="164" t="s">
        <v>193</v>
      </c>
      <c r="FQ175" s="164" t="s">
        <v>193</v>
      </c>
      <c r="FR175" s="164" t="s">
        <v>193</v>
      </c>
      <c r="FS175" s="164" t="s">
        <v>193</v>
      </c>
      <c r="FT175" s="164" t="s">
        <v>193</v>
      </c>
      <c r="FU175" s="164" t="s">
        <v>193</v>
      </c>
      <c r="FV175" s="164" t="s">
        <v>193</v>
      </c>
      <c r="FW175" s="164" t="s">
        <v>193</v>
      </c>
      <c r="FX175" s="164" t="s">
        <v>193</v>
      </c>
      <c r="FY175" s="164" t="s">
        <v>193</v>
      </c>
      <c r="FZ175" s="164" t="s">
        <v>193</v>
      </c>
      <c r="GA175" s="164" t="s">
        <v>193</v>
      </c>
      <c r="GB175" s="164" t="s">
        <v>193</v>
      </c>
      <c r="GC175" s="164" t="s">
        <v>193</v>
      </c>
      <c r="GD175" s="164" t="s">
        <v>193</v>
      </c>
      <c r="GE175" s="164" t="s">
        <v>193</v>
      </c>
      <c r="GF175" s="164" t="s">
        <v>193</v>
      </c>
      <c r="GG175" s="164" t="s">
        <v>193</v>
      </c>
      <c r="GH175" s="164" t="s">
        <v>193</v>
      </c>
      <c r="GI175" s="164" t="s">
        <v>193</v>
      </c>
      <c r="GJ175" s="164" t="s">
        <v>193</v>
      </c>
      <c r="GK175" s="164" t="s">
        <v>193</v>
      </c>
      <c r="GL175" s="164" t="s">
        <v>193</v>
      </c>
      <c r="GM175" s="164" t="s">
        <v>193</v>
      </c>
      <c r="GN175" s="164" t="s">
        <v>193</v>
      </c>
      <c r="GO175" s="164" t="s">
        <v>193</v>
      </c>
      <c r="GP175" s="164" t="s">
        <v>193</v>
      </c>
      <c r="GQ175" s="164" t="s">
        <v>193</v>
      </c>
      <c r="GR175" s="164" t="s">
        <v>193</v>
      </c>
      <c r="GS175" s="164" t="s">
        <v>193</v>
      </c>
      <c r="GT175" s="164" t="s">
        <v>193</v>
      </c>
      <c r="GU175" s="164" t="s">
        <v>193</v>
      </c>
      <c r="GV175" s="164" t="s">
        <v>193</v>
      </c>
      <c r="GW175" s="164" t="s">
        <v>193</v>
      </c>
      <c r="GX175" s="164" t="s">
        <v>193</v>
      </c>
      <c r="GY175" s="164" t="s">
        <v>193</v>
      </c>
      <c r="GZ175" s="164" t="s">
        <v>193</v>
      </c>
      <c r="HA175" s="164" t="s">
        <v>193</v>
      </c>
      <c r="HB175" s="164" t="s">
        <v>193</v>
      </c>
      <c r="HC175" s="164" t="s">
        <v>193</v>
      </c>
      <c r="HD175" s="164" t="s">
        <v>193</v>
      </c>
      <c r="HE175" s="164" t="s">
        <v>193</v>
      </c>
      <c r="HF175" s="164" t="s">
        <v>193</v>
      </c>
      <c r="HG175" s="164" t="s">
        <v>193</v>
      </c>
      <c r="HH175" s="164" t="s">
        <v>193</v>
      </c>
      <c r="HI175" s="164" t="s">
        <v>193</v>
      </c>
      <c r="HJ175" s="164" t="s">
        <v>193</v>
      </c>
      <c r="HK175" s="164" t="s">
        <v>193</v>
      </c>
      <c r="HL175" s="164" t="s">
        <v>193</v>
      </c>
      <c r="HM175" s="164" t="s">
        <v>193</v>
      </c>
      <c r="HN175" s="164" t="s">
        <v>193</v>
      </c>
      <c r="HO175" s="164" t="s">
        <v>193</v>
      </c>
      <c r="HP175" s="164" t="s">
        <v>193</v>
      </c>
      <c r="HQ175" s="164" t="s">
        <v>193</v>
      </c>
      <c r="HR175" s="164" t="s">
        <v>193</v>
      </c>
      <c r="HS175" s="164" t="s">
        <v>193</v>
      </c>
      <c r="HT175" s="164" t="s">
        <v>193</v>
      </c>
      <c r="HU175" s="164" t="s">
        <v>193</v>
      </c>
      <c r="HV175" s="164" t="s">
        <v>193</v>
      </c>
      <c r="HW175" s="164" t="s">
        <v>193</v>
      </c>
      <c r="HX175" s="164" t="s">
        <v>193</v>
      </c>
      <c r="HY175" s="164" t="s">
        <v>193</v>
      </c>
      <c r="HZ175" s="164" t="s">
        <v>193</v>
      </c>
      <c r="IA175" s="164" t="s">
        <v>193</v>
      </c>
      <c r="IB175" s="164" t="s">
        <v>193</v>
      </c>
      <c r="IC175" s="164" t="s">
        <v>109</v>
      </c>
      <c r="ID175" s="164" t="s">
        <v>193</v>
      </c>
      <c r="IE175" s="164" t="s">
        <v>512</v>
      </c>
      <c r="IF175" s="164" t="s">
        <v>193</v>
      </c>
      <c r="IG175" s="164" t="s">
        <v>3284</v>
      </c>
      <c r="IH175" s="164" t="s">
        <v>193</v>
      </c>
      <c r="II175" s="164" t="s">
        <v>513</v>
      </c>
      <c r="IJ175" s="164" t="s">
        <v>3285</v>
      </c>
      <c r="IK175" s="164" t="s">
        <v>3285</v>
      </c>
      <c r="IL175" s="164" t="s">
        <v>107</v>
      </c>
      <c r="IM175" s="164" t="s">
        <v>4304</v>
      </c>
      <c r="IN175" s="164" t="s">
        <v>3287</v>
      </c>
      <c r="IO175" s="164" t="s">
        <v>809</v>
      </c>
      <c r="IP175" s="164" t="s">
        <v>810</v>
      </c>
      <c r="IQ175" s="164" t="s">
        <v>811</v>
      </c>
      <c r="IR175" s="164" t="s">
        <v>193</v>
      </c>
      <c r="IS175" s="164" t="s">
        <v>193</v>
      </c>
      <c r="IT175" s="164" t="s">
        <v>193</v>
      </c>
      <c r="IU175" s="164" t="s">
        <v>193</v>
      </c>
      <c r="IV175" s="164" t="s">
        <v>193</v>
      </c>
      <c r="IW175" s="164">
        <v>6</v>
      </c>
      <c r="IX175" s="164">
        <v>6</v>
      </c>
      <c r="IY175" s="164" t="s">
        <v>193</v>
      </c>
      <c r="IZ175" s="164" t="s">
        <v>156</v>
      </c>
      <c r="JA175" s="164">
        <v>6</v>
      </c>
      <c r="JB175" s="164" t="s">
        <v>132</v>
      </c>
      <c r="JC175" s="164" t="s">
        <v>193</v>
      </c>
      <c r="JD175" s="164" t="s">
        <v>109</v>
      </c>
      <c r="JE175" s="164" t="s">
        <v>4305</v>
      </c>
      <c r="JF175" s="164">
        <v>1</v>
      </c>
      <c r="JG175" s="164">
        <v>1</v>
      </c>
      <c r="JH175" s="164">
        <v>0</v>
      </c>
      <c r="JI175" s="164">
        <v>0</v>
      </c>
      <c r="JJ175" s="164">
        <v>0</v>
      </c>
      <c r="JK175" s="164">
        <v>0</v>
      </c>
      <c r="JL175" s="164">
        <v>0</v>
      </c>
      <c r="JM175" s="164">
        <v>0</v>
      </c>
      <c r="JN175" s="164">
        <v>0</v>
      </c>
      <c r="JO175" s="164">
        <v>0</v>
      </c>
      <c r="JP175" s="164">
        <v>0</v>
      </c>
      <c r="JQ175" s="164" t="s">
        <v>193</v>
      </c>
      <c r="JR175" s="166"/>
      <c r="JS175" s="166"/>
      <c r="JT175" s="166"/>
      <c r="JU175" s="166"/>
      <c r="JV175" s="166"/>
      <c r="JW175" s="164" t="s">
        <v>4306</v>
      </c>
      <c r="JX175" s="164" t="s">
        <v>193</v>
      </c>
      <c r="JY175" s="164">
        <v>189004146</v>
      </c>
      <c r="JZ175" s="164" t="s">
        <v>4307</v>
      </c>
      <c r="KA175" s="164" t="s">
        <v>4308</v>
      </c>
      <c r="KB175" s="164" t="s">
        <v>193</v>
      </c>
      <c r="KC175" s="164" t="s">
        <v>705</v>
      </c>
      <c r="KD175" s="164" t="s">
        <v>706</v>
      </c>
      <c r="KE175" s="164" t="s">
        <v>621</v>
      </c>
      <c r="KF175" s="164" t="s">
        <v>193</v>
      </c>
      <c r="KG175" s="164">
        <v>175</v>
      </c>
    </row>
    <row r="176" spans="1:293" x14ac:dyDescent="0.25">
      <c r="A176" s="164" t="s">
        <v>4309</v>
      </c>
      <c r="B176" s="164" t="s">
        <v>4310</v>
      </c>
      <c r="C176" s="164" t="s">
        <v>3503</v>
      </c>
      <c r="D176" s="164" t="s">
        <v>193</v>
      </c>
      <c r="E176" s="166"/>
      <c r="F176" s="164" t="s">
        <v>193</v>
      </c>
      <c r="G176" s="164" t="s">
        <v>193</v>
      </c>
      <c r="H176" s="164" t="s">
        <v>3503</v>
      </c>
      <c r="I176" s="164" t="s">
        <v>148</v>
      </c>
      <c r="J176" s="164" t="s">
        <v>193</v>
      </c>
      <c r="K176" s="164" t="s">
        <v>149</v>
      </c>
      <c r="L176" s="164" t="s">
        <v>148</v>
      </c>
      <c r="M176" s="164" t="s">
        <v>148</v>
      </c>
      <c r="N176" s="164" t="s">
        <v>1433</v>
      </c>
      <c r="O176" s="164" t="s">
        <v>193</v>
      </c>
      <c r="P176" s="164" t="s">
        <v>1432</v>
      </c>
      <c r="Q176" s="164" t="s">
        <v>1433</v>
      </c>
      <c r="R176" s="164" t="s">
        <v>1433</v>
      </c>
      <c r="S176" s="164" t="s">
        <v>123</v>
      </c>
      <c r="T176" s="164" t="s">
        <v>151</v>
      </c>
      <c r="U176" s="164" t="s">
        <v>152</v>
      </c>
      <c r="V176" s="164" t="s">
        <v>151</v>
      </c>
      <c r="W176" s="164" t="s">
        <v>242</v>
      </c>
      <c r="X176" s="164" t="s">
        <v>241</v>
      </c>
      <c r="Y176" s="164" t="s">
        <v>242</v>
      </c>
      <c r="Z176" s="164" t="s">
        <v>153</v>
      </c>
      <c r="AA176" s="164" t="s">
        <v>193</v>
      </c>
      <c r="AB176" s="164" t="s">
        <v>567</v>
      </c>
      <c r="AC176" s="164" t="s">
        <v>153</v>
      </c>
      <c r="AD176" s="164" t="s">
        <v>153</v>
      </c>
      <c r="AE176" s="164" t="s">
        <v>818</v>
      </c>
      <c r="AF176" s="164" t="s">
        <v>193</v>
      </c>
      <c r="AG176" s="164" t="s">
        <v>154</v>
      </c>
      <c r="AH176" s="164" t="s">
        <v>818</v>
      </c>
      <c r="AI176" s="164" t="s">
        <v>818</v>
      </c>
      <c r="AJ176" s="164" t="s">
        <v>543</v>
      </c>
      <c r="AK176" s="164" t="s">
        <v>511</v>
      </c>
      <c r="AL176" s="164" t="s">
        <v>109</v>
      </c>
      <c r="AM176" s="164" t="s">
        <v>193</v>
      </c>
      <c r="AN176" s="164" t="s">
        <v>109</v>
      </c>
      <c r="AO176" s="164" t="s">
        <v>193</v>
      </c>
      <c r="AP176" s="164" t="s">
        <v>496</v>
      </c>
      <c r="AQ176" s="166"/>
      <c r="AR176" s="166"/>
      <c r="AS176" s="164" t="s">
        <v>193</v>
      </c>
      <c r="AT176" s="164" t="s">
        <v>193</v>
      </c>
      <c r="AU176" s="164" t="s">
        <v>193</v>
      </c>
      <c r="AV176" s="164" t="s">
        <v>193</v>
      </c>
      <c r="AW176" s="164" t="s">
        <v>193</v>
      </c>
      <c r="AX176" s="164" t="s">
        <v>193</v>
      </c>
      <c r="AY176" s="164" t="s">
        <v>193</v>
      </c>
      <c r="AZ176" s="164" t="s">
        <v>193</v>
      </c>
      <c r="BA176" s="164" t="s">
        <v>193</v>
      </c>
      <c r="BB176" s="164" t="s">
        <v>193</v>
      </c>
      <c r="BC176" s="164" t="s">
        <v>193</v>
      </c>
      <c r="BD176" s="164" t="s">
        <v>193</v>
      </c>
      <c r="BE176" s="164" t="s">
        <v>193</v>
      </c>
      <c r="BF176" s="164" t="s">
        <v>193</v>
      </c>
      <c r="BG176" s="164" t="s">
        <v>193</v>
      </c>
      <c r="BH176" s="164" t="s">
        <v>193</v>
      </c>
      <c r="BI176" s="164" t="s">
        <v>193</v>
      </c>
      <c r="BJ176" s="164" t="s">
        <v>193</v>
      </c>
      <c r="BK176" s="164" t="s">
        <v>193</v>
      </c>
      <c r="BL176" s="164" t="s">
        <v>193</v>
      </c>
      <c r="BM176" s="164" t="s">
        <v>193</v>
      </c>
      <c r="BN176" s="164" t="s">
        <v>193</v>
      </c>
      <c r="BO176" s="164" t="s">
        <v>193</v>
      </c>
      <c r="BP176" s="164" t="s">
        <v>193</v>
      </c>
      <c r="BQ176" s="164" t="s">
        <v>193</v>
      </c>
      <c r="BR176" s="164" t="s">
        <v>193</v>
      </c>
      <c r="BS176" s="164" t="s">
        <v>193</v>
      </c>
      <c r="BT176" s="164" t="s">
        <v>193</v>
      </c>
      <c r="BU176" s="164" t="s">
        <v>193</v>
      </c>
      <c r="BV176" s="164" t="s">
        <v>193</v>
      </c>
      <c r="BW176" s="164" t="s">
        <v>193</v>
      </c>
      <c r="BX176" s="164" t="s">
        <v>193</v>
      </c>
      <c r="BY176" s="164" t="s">
        <v>193</v>
      </c>
      <c r="BZ176" s="164" t="s">
        <v>193</v>
      </c>
      <c r="CA176" s="164" t="s">
        <v>193</v>
      </c>
      <c r="CB176" s="164" t="s">
        <v>193</v>
      </c>
      <c r="CC176" s="164" t="s">
        <v>193</v>
      </c>
      <c r="CD176" s="164" t="s">
        <v>193</v>
      </c>
      <c r="CE176" s="164" t="s">
        <v>193</v>
      </c>
      <c r="CF176" s="164" t="s">
        <v>193</v>
      </c>
      <c r="CG176" s="164" t="s">
        <v>193</v>
      </c>
      <c r="CH176" s="164" t="s">
        <v>193</v>
      </c>
      <c r="CI176" s="164" t="s">
        <v>193</v>
      </c>
      <c r="CJ176" s="164" t="s">
        <v>193</v>
      </c>
      <c r="CK176" s="164" t="s">
        <v>193</v>
      </c>
      <c r="CL176" s="164" t="s">
        <v>193</v>
      </c>
      <c r="CM176" s="164" t="s">
        <v>193</v>
      </c>
      <c r="CN176" s="164" t="s">
        <v>193</v>
      </c>
      <c r="CO176" s="164" t="s">
        <v>193</v>
      </c>
      <c r="CP176" s="164" t="s">
        <v>193</v>
      </c>
      <c r="CQ176" s="164" t="s">
        <v>193</v>
      </c>
      <c r="CR176" s="164" t="s">
        <v>193</v>
      </c>
      <c r="CS176" s="164" t="s">
        <v>193</v>
      </c>
      <c r="CT176" s="164" t="s">
        <v>193</v>
      </c>
      <c r="CU176" s="164" t="s">
        <v>193</v>
      </c>
      <c r="CV176" s="164" t="s">
        <v>193</v>
      </c>
      <c r="CW176" s="164" t="s">
        <v>193</v>
      </c>
      <c r="CX176" s="164" t="s">
        <v>193</v>
      </c>
      <c r="CY176" s="164" t="s">
        <v>193</v>
      </c>
      <c r="CZ176" s="164" t="s">
        <v>193</v>
      </c>
      <c r="DA176" s="164" t="s">
        <v>193</v>
      </c>
      <c r="DB176" s="164" t="s">
        <v>193</v>
      </c>
      <c r="DC176" s="164" t="s">
        <v>193</v>
      </c>
      <c r="DD176" s="164" t="s">
        <v>193</v>
      </c>
      <c r="DE176" s="164" t="s">
        <v>193</v>
      </c>
      <c r="DF176" s="164" t="s">
        <v>193</v>
      </c>
      <c r="DG176" s="164" t="s">
        <v>193</v>
      </c>
      <c r="DH176" s="164" t="s">
        <v>193</v>
      </c>
      <c r="DI176" s="164" t="s">
        <v>193</v>
      </c>
      <c r="DJ176" s="164" t="s">
        <v>193</v>
      </c>
      <c r="DK176" s="164" t="s">
        <v>193</v>
      </c>
      <c r="DL176" s="164" t="s">
        <v>193</v>
      </c>
      <c r="DM176" s="164" t="s">
        <v>193</v>
      </c>
      <c r="DN176" s="164" t="s">
        <v>193</v>
      </c>
      <c r="DO176" s="164" t="s">
        <v>193</v>
      </c>
      <c r="DP176" s="164" t="s">
        <v>193</v>
      </c>
      <c r="DQ176" s="164" t="s">
        <v>193</v>
      </c>
      <c r="DR176" s="164" t="s">
        <v>193</v>
      </c>
      <c r="DS176" s="164" t="s">
        <v>193</v>
      </c>
      <c r="DT176" s="164" t="s">
        <v>193</v>
      </c>
      <c r="DU176" s="164" t="s">
        <v>193</v>
      </c>
      <c r="DV176" s="164" t="s">
        <v>193</v>
      </c>
      <c r="DW176" s="164" t="s">
        <v>193</v>
      </c>
      <c r="DX176" s="164" t="s">
        <v>193</v>
      </c>
      <c r="DY176" s="164" t="s">
        <v>193</v>
      </c>
      <c r="DZ176" s="164" t="s">
        <v>193</v>
      </c>
      <c r="EA176" s="164" t="s">
        <v>193</v>
      </c>
      <c r="EB176" s="164" t="s">
        <v>193</v>
      </c>
      <c r="EC176" s="164" t="s">
        <v>193</v>
      </c>
      <c r="ED176" s="164" t="s">
        <v>193</v>
      </c>
      <c r="EE176" s="164" t="s">
        <v>193</v>
      </c>
      <c r="EF176" s="164" t="s">
        <v>193</v>
      </c>
      <c r="EG176" s="164" t="s">
        <v>193</v>
      </c>
      <c r="EH176" s="164" t="s">
        <v>193</v>
      </c>
      <c r="EI176" s="164" t="s">
        <v>193</v>
      </c>
      <c r="EJ176" s="164" t="s">
        <v>193</v>
      </c>
      <c r="EK176" s="164" t="s">
        <v>193</v>
      </c>
      <c r="EL176" s="164" t="s">
        <v>193</v>
      </c>
      <c r="EM176" s="164" t="s">
        <v>193</v>
      </c>
      <c r="EN176" s="164" t="s">
        <v>193</v>
      </c>
      <c r="EO176" s="164" t="s">
        <v>193</v>
      </c>
      <c r="EP176" s="164" t="s">
        <v>193</v>
      </c>
      <c r="EQ176" s="164" t="s">
        <v>193</v>
      </c>
      <c r="ER176" s="164" t="s">
        <v>193</v>
      </c>
      <c r="ES176" s="164" t="s">
        <v>193</v>
      </c>
      <c r="ET176" s="164" t="s">
        <v>193</v>
      </c>
      <c r="EU176" s="164" t="s">
        <v>193</v>
      </c>
      <c r="EV176" s="164" t="s">
        <v>193</v>
      </c>
      <c r="EW176" s="164" t="s">
        <v>193</v>
      </c>
      <c r="EX176" s="164" t="s">
        <v>193</v>
      </c>
      <c r="EY176" s="164" t="s">
        <v>193</v>
      </c>
      <c r="EZ176" s="164" t="s">
        <v>193</v>
      </c>
      <c r="FA176" s="164" t="s">
        <v>193</v>
      </c>
      <c r="FB176" s="164" t="s">
        <v>193</v>
      </c>
      <c r="FC176" s="164" t="s">
        <v>193</v>
      </c>
      <c r="FD176" s="164" t="s">
        <v>193</v>
      </c>
      <c r="FE176" s="164" t="s">
        <v>193</v>
      </c>
      <c r="FF176" s="164" t="s">
        <v>193</v>
      </c>
      <c r="FG176" s="164" t="s">
        <v>193</v>
      </c>
      <c r="FH176" s="164" t="s">
        <v>193</v>
      </c>
      <c r="FI176" s="164" t="s">
        <v>193</v>
      </c>
      <c r="FJ176" s="164" t="s">
        <v>193</v>
      </c>
      <c r="FK176" s="164" t="s">
        <v>193</v>
      </c>
      <c r="FL176" s="164" t="s">
        <v>193</v>
      </c>
      <c r="FM176" s="164" t="s">
        <v>193</v>
      </c>
      <c r="FN176" s="164" t="s">
        <v>193</v>
      </c>
      <c r="FO176" s="164" t="s">
        <v>193</v>
      </c>
      <c r="FP176" s="164" t="s">
        <v>193</v>
      </c>
      <c r="FQ176" s="164" t="s">
        <v>193</v>
      </c>
      <c r="FR176" s="164" t="s">
        <v>193</v>
      </c>
      <c r="FS176" s="164" t="s">
        <v>193</v>
      </c>
      <c r="FT176" s="164" t="s">
        <v>193</v>
      </c>
      <c r="FU176" s="164" t="s">
        <v>193</v>
      </c>
      <c r="FV176" s="164" t="s">
        <v>193</v>
      </c>
      <c r="FW176" s="164" t="s">
        <v>193</v>
      </c>
      <c r="FX176" s="164" t="s">
        <v>193</v>
      </c>
      <c r="FY176" s="164" t="s">
        <v>193</v>
      </c>
      <c r="FZ176" s="164" t="s">
        <v>193</v>
      </c>
      <c r="GA176" s="164" t="s">
        <v>193</v>
      </c>
      <c r="GB176" s="164" t="s">
        <v>193</v>
      </c>
      <c r="GC176" s="164" t="s">
        <v>193</v>
      </c>
      <c r="GD176" s="164" t="s">
        <v>193</v>
      </c>
      <c r="GE176" s="164" t="s">
        <v>193</v>
      </c>
      <c r="GF176" s="164" t="s">
        <v>193</v>
      </c>
      <c r="GG176" s="164" t="s">
        <v>193</v>
      </c>
      <c r="GH176" s="164" t="s">
        <v>193</v>
      </c>
      <c r="GI176" s="164" t="s">
        <v>193</v>
      </c>
      <c r="GJ176" s="164" t="s">
        <v>193</v>
      </c>
      <c r="GK176" s="164" t="s">
        <v>193</v>
      </c>
      <c r="GL176" s="164" t="s">
        <v>193</v>
      </c>
      <c r="GM176" s="164" t="s">
        <v>193</v>
      </c>
      <c r="GN176" s="164" t="s">
        <v>193</v>
      </c>
      <c r="GO176" s="164" t="s">
        <v>193</v>
      </c>
      <c r="GP176" s="164" t="s">
        <v>193</v>
      </c>
      <c r="GQ176" s="164" t="s">
        <v>193</v>
      </c>
      <c r="GR176" s="164" t="s">
        <v>193</v>
      </c>
      <c r="GS176" s="164" t="s">
        <v>193</v>
      </c>
      <c r="GT176" s="164" t="s">
        <v>193</v>
      </c>
      <c r="GU176" s="164" t="s">
        <v>193</v>
      </c>
      <c r="GV176" s="164" t="s">
        <v>193</v>
      </c>
      <c r="GW176" s="164" t="s">
        <v>193</v>
      </c>
      <c r="GX176" s="164" t="s">
        <v>193</v>
      </c>
      <c r="GY176" s="164" t="s">
        <v>193</v>
      </c>
      <c r="GZ176" s="164" t="s">
        <v>193</v>
      </c>
      <c r="HA176" s="164" t="s">
        <v>193</v>
      </c>
      <c r="HB176" s="164" t="s">
        <v>193</v>
      </c>
      <c r="HC176" s="164" t="s">
        <v>193</v>
      </c>
      <c r="HD176" s="164" t="s">
        <v>193</v>
      </c>
      <c r="HE176" s="164" t="s">
        <v>193</v>
      </c>
      <c r="HF176" s="164" t="s">
        <v>193</v>
      </c>
      <c r="HG176" s="164" t="s">
        <v>193</v>
      </c>
      <c r="HH176" s="164" t="s">
        <v>193</v>
      </c>
      <c r="HI176" s="164" t="s">
        <v>193</v>
      </c>
      <c r="HJ176" s="164" t="s">
        <v>193</v>
      </c>
      <c r="HK176" s="164" t="s">
        <v>193</v>
      </c>
      <c r="HL176" s="164" t="s">
        <v>193</v>
      </c>
      <c r="HM176" s="164" t="s">
        <v>193</v>
      </c>
      <c r="HN176" s="164" t="s">
        <v>193</v>
      </c>
      <c r="HO176" s="164" t="s">
        <v>193</v>
      </c>
      <c r="HP176" s="164" t="s">
        <v>193</v>
      </c>
      <c r="HQ176" s="164" t="s">
        <v>193</v>
      </c>
      <c r="HR176" s="164" t="s">
        <v>193</v>
      </c>
      <c r="HS176" s="164" t="s">
        <v>193</v>
      </c>
      <c r="HT176" s="164" t="s">
        <v>193</v>
      </c>
      <c r="HU176" s="164" t="s">
        <v>193</v>
      </c>
      <c r="HV176" s="164" t="s">
        <v>193</v>
      </c>
      <c r="HW176" s="164" t="s">
        <v>193</v>
      </c>
      <c r="HX176" s="164" t="s">
        <v>193</v>
      </c>
      <c r="HY176" s="164" t="s">
        <v>193</v>
      </c>
      <c r="HZ176" s="164" t="s">
        <v>193</v>
      </c>
      <c r="IA176" s="164" t="s">
        <v>193</v>
      </c>
      <c r="IB176" s="164" t="s">
        <v>193</v>
      </c>
      <c r="IC176" s="164" t="s">
        <v>109</v>
      </c>
      <c r="ID176" s="164" t="s">
        <v>193</v>
      </c>
      <c r="IE176" s="164" t="s">
        <v>512</v>
      </c>
      <c r="IF176" s="164" t="s">
        <v>193</v>
      </c>
      <c r="IG176" s="164" t="s">
        <v>3284</v>
      </c>
      <c r="IH176" s="164" t="s">
        <v>193</v>
      </c>
      <c r="II176" s="164" t="s">
        <v>513</v>
      </c>
      <c r="IJ176" s="164" t="s">
        <v>3285</v>
      </c>
      <c r="IK176" s="164" t="s">
        <v>3285</v>
      </c>
      <c r="IL176" s="164" t="s">
        <v>803</v>
      </c>
      <c r="IM176" s="164" t="s">
        <v>193</v>
      </c>
      <c r="IN176" s="164" t="s">
        <v>3287</v>
      </c>
      <c r="IO176" s="164" t="s">
        <v>804</v>
      </c>
      <c r="IP176" s="164" t="s">
        <v>805</v>
      </c>
      <c r="IQ176" s="164" t="s">
        <v>806</v>
      </c>
      <c r="IR176" s="164" t="s">
        <v>193</v>
      </c>
      <c r="IS176" s="164" t="s">
        <v>193</v>
      </c>
      <c r="IT176" s="164" t="s">
        <v>193</v>
      </c>
      <c r="IU176" s="164" t="s">
        <v>193</v>
      </c>
      <c r="IV176" s="164" t="s">
        <v>193</v>
      </c>
      <c r="IW176" s="164">
        <v>30</v>
      </c>
      <c r="IX176" s="164">
        <v>6</v>
      </c>
      <c r="IY176" s="164" t="s">
        <v>193</v>
      </c>
      <c r="IZ176" s="164" t="s">
        <v>156</v>
      </c>
      <c r="JA176" s="164">
        <v>6</v>
      </c>
      <c r="JB176" s="164" t="s">
        <v>109</v>
      </c>
      <c r="JC176" s="164" t="s">
        <v>193</v>
      </c>
      <c r="JD176" s="164" t="s">
        <v>109</v>
      </c>
      <c r="JE176" s="164" t="s">
        <v>3560</v>
      </c>
      <c r="JF176" s="164">
        <v>0</v>
      </c>
      <c r="JG176" s="164">
        <v>0</v>
      </c>
      <c r="JH176" s="164">
        <v>0</v>
      </c>
      <c r="JI176" s="164">
        <v>0</v>
      </c>
      <c r="JJ176" s="164">
        <v>0</v>
      </c>
      <c r="JK176" s="164">
        <v>0</v>
      </c>
      <c r="JL176" s="164">
        <v>0</v>
      </c>
      <c r="JM176" s="164">
        <v>0</v>
      </c>
      <c r="JN176" s="164">
        <v>1</v>
      </c>
      <c r="JO176" s="164">
        <v>0</v>
      </c>
      <c r="JP176" s="164">
        <v>0</v>
      </c>
      <c r="JQ176" s="164" t="s">
        <v>193</v>
      </c>
      <c r="JR176" s="166"/>
      <c r="JS176" s="166"/>
      <c r="JT176" s="166"/>
      <c r="JU176" s="166"/>
      <c r="JV176" s="166"/>
      <c r="JW176" s="164" t="s">
        <v>4306</v>
      </c>
      <c r="JX176" s="164" t="s">
        <v>193</v>
      </c>
      <c r="JY176" s="164">
        <v>189004191</v>
      </c>
      <c r="JZ176" s="164" t="s">
        <v>4311</v>
      </c>
      <c r="KA176" s="164" t="s">
        <v>4312</v>
      </c>
      <c r="KB176" s="164" t="s">
        <v>193</v>
      </c>
      <c r="KC176" s="164" t="s">
        <v>705</v>
      </c>
      <c r="KD176" s="164" t="s">
        <v>706</v>
      </c>
      <c r="KE176" s="164" t="s">
        <v>621</v>
      </c>
      <c r="KF176" s="164" t="s">
        <v>193</v>
      </c>
      <c r="KG176" s="164">
        <v>176</v>
      </c>
    </row>
    <row r="177" spans="1:293" x14ac:dyDescent="0.25">
      <c r="A177" s="164" t="s">
        <v>4313</v>
      </c>
      <c r="B177" s="164" t="s">
        <v>4314</v>
      </c>
      <c r="C177" s="164" t="s">
        <v>3503</v>
      </c>
      <c r="D177" s="164" t="s">
        <v>193</v>
      </c>
      <c r="E177" s="166"/>
      <c r="F177" s="164" t="s">
        <v>193</v>
      </c>
      <c r="G177" s="164" t="s">
        <v>193</v>
      </c>
      <c r="H177" s="164" t="s">
        <v>3503</v>
      </c>
      <c r="I177" s="164" t="s">
        <v>148</v>
      </c>
      <c r="J177" s="164" t="s">
        <v>193</v>
      </c>
      <c r="K177" s="164" t="s">
        <v>149</v>
      </c>
      <c r="L177" s="164" t="s">
        <v>148</v>
      </c>
      <c r="M177" s="164" t="s">
        <v>148</v>
      </c>
      <c r="N177" s="164" t="s">
        <v>157</v>
      </c>
      <c r="O177" s="164" t="s">
        <v>193</v>
      </c>
      <c r="P177" s="164" t="s">
        <v>200</v>
      </c>
      <c r="Q177" s="164" t="s">
        <v>157</v>
      </c>
      <c r="R177" s="164" t="s">
        <v>157</v>
      </c>
      <c r="S177" s="164" t="s">
        <v>123</v>
      </c>
      <c r="T177" s="164" t="s">
        <v>151</v>
      </c>
      <c r="U177" s="164" t="s">
        <v>152</v>
      </c>
      <c r="V177" s="164" t="s">
        <v>151</v>
      </c>
      <c r="W177" s="164" t="s">
        <v>242</v>
      </c>
      <c r="X177" s="164" t="s">
        <v>241</v>
      </c>
      <c r="Y177" s="164" t="s">
        <v>242</v>
      </c>
      <c r="Z177" s="164" t="s">
        <v>153</v>
      </c>
      <c r="AA177" s="164" t="s">
        <v>193</v>
      </c>
      <c r="AB177" s="164" t="s">
        <v>567</v>
      </c>
      <c r="AC177" s="164" t="s">
        <v>153</v>
      </c>
      <c r="AD177" s="164" t="s">
        <v>153</v>
      </c>
      <c r="AE177" s="164" t="s">
        <v>818</v>
      </c>
      <c r="AF177" s="164" t="s">
        <v>193</v>
      </c>
      <c r="AG177" s="164" t="s">
        <v>154</v>
      </c>
      <c r="AH177" s="164" t="s">
        <v>818</v>
      </c>
      <c r="AI177" s="164" t="s">
        <v>818</v>
      </c>
      <c r="AJ177" s="164" t="s">
        <v>543</v>
      </c>
      <c r="AK177" s="164" t="s">
        <v>511</v>
      </c>
      <c r="AL177" s="164" t="s">
        <v>109</v>
      </c>
      <c r="AM177" s="164" t="s">
        <v>193</v>
      </c>
      <c r="AN177" s="164" t="s">
        <v>109</v>
      </c>
      <c r="AO177" s="164" t="s">
        <v>193</v>
      </c>
      <c r="AP177" s="164" t="s">
        <v>496</v>
      </c>
      <c r="AQ177" s="166"/>
      <c r="AR177" s="166"/>
      <c r="AS177" s="164" t="s">
        <v>193</v>
      </c>
      <c r="AT177" s="164" t="s">
        <v>193</v>
      </c>
      <c r="AU177" s="164" t="s">
        <v>193</v>
      </c>
      <c r="AV177" s="164" t="s">
        <v>193</v>
      </c>
      <c r="AW177" s="164" t="s">
        <v>193</v>
      </c>
      <c r="AX177" s="164" t="s">
        <v>193</v>
      </c>
      <c r="AY177" s="164" t="s">
        <v>193</v>
      </c>
      <c r="AZ177" s="164" t="s">
        <v>193</v>
      </c>
      <c r="BA177" s="164" t="s">
        <v>193</v>
      </c>
      <c r="BB177" s="164" t="s">
        <v>193</v>
      </c>
      <c r="BC177" s="164" t="s">
        <v>193</v>
      </c>
      <c r="BD177" s="164" t="s">
        <v>193</v>
      </c>
      <c r="BE177" s="164" t="s">
        <v>193</v>
      </c>
      <c r="BF177" s="164" t="s">
        <v>193</v>
      </c>
      <c r="BG177" s="164" t="s">
        <v>193</v>
      </c>
      <c r="BH177" s="164" t="s">
        <v>193</v>
      </c>
      <c r="BI177" s="164" t="s">
        <v>193</v>
      </c>
      <c r="BJ177" s="164" t="s">
        <v>193</v>
      </c>
      <c r="BK177" s="164" t="s">
        <v>193</v>
      </c>
      <c r="BL177" s="164" t="s">
        <v>193</v>
      </c>
      <c r="BM177" s="164" t="s">
        <v>193</v>
      </c>
      <c r="BN177" s="164" t="s">
        <v>193</v>
      </c>
      <c r="BO177" s="164" t="s">
        <v>193</v>
      </c>
      <c r="BP177" s="164" t="s">
        <v>193</v>
      </c>
      <c r="BQ177" s="164" t="s">
        <v>193</v>
      </c>
      <c r="BR177" s="164" t="s">
        <v>193</v>
      </c>
      <c r="BS177" s="164" t="s">
        <v>193</v>
      </c>
      <c r="BT177" s="164" t="s">
        <v>193</v>
      </c>
      <c r="BU177" s="164" t="s">
        <v>193</v>
      </c>
      <c r="BV177" s="164" t="s">
        <v>193</v>
      </c>
      <c r="BW177" s="164" t="s">
        <v>193</v>
      </c>
      <c r="BX177" s="164" t="s">
        <v>193</v>
      </c>
      <c r="BY177" s="164" t="s">
        <v>193</v>
      </c>
      <c r="BZ177" s="164" t="s">
        <v>193</v>
      </c>
      <c r="CA177" s="164" t="s">
        <v>193</v>
      </c>
      <c r="CB177" s="164" t="s">
        <v>193</v>
      </c>
      <c r="CC177" s="164" t="s">
        <v>193</v>
      </c>
      <c r="CD177" s="164" t="s">
        <v>193</v>
      </c>
      <c r="CE177" s="164" t="s">
        <v>193</v>
      </c>
      <c r="CF177" s="164" t="s">
        <v>193</v>
      </c>
      <c r="CG177" s="164" t="s">
        <v>193</v>
      </c>
      <c r="CH177" s="164" t="s">
        <v>193</v>
      </c>
      <c r="CI177" s="164" t="s">
        <v>193</v>
      </c>
      <c r="CJ177" s="164" t="s">
        <v>193</v>
      </c>
      <c r="CK177" s="164" t="s">
        <v>193</v>
      </c>
      <c r="CL177" s="164" t="s">
        <v>193</v>
      </c>
      <c r="CM177" s="164" t="s">
        <v>193</v>
      </c>
      <c r="CN177" s="164" t="s">
        <v>193</v>
      </c>
      <c r="CO177" s="164" t="s">
        <v>193</v>
      </c>
      <c r="CP177" s="164" t="s">
        <v>193</v>
      </c>
      <c r="CQ177" s="164" t="s">
        <v>193</v>
      </c>
      <c r="CR177" s="164" t="s">
        <v>193</v>
      </c>
      <c r="CS177" s="164" t="s">
        <v>193</v>
      </c>
      <c r="CT177" s="164" t="s">
        <v>193</v>
      </c>
      <c r="CU177" s="164" t="s">
        <v>193</v>
      </c>
      <c r="CV177" s="164" t="s">
        <v>193</v>
      </c>
      <c r="CW177" s="164" t="s">
        <v>193</v>
      </c>
      <c r="CX177" s="164" t="s">
        <v>193</v>
      </c>
      <c r="CY177" s="164" t="s">
        <v>193</v>
      </c>
      <c r="CZ177" s="164" t="s">
        <v>193</v>
      </c>
      <c r="DA177" s="164" t="s">
        <v>193</v>
      </c>
      <c r="DB177" s="164" t="s">
        <v>193</v>
      </c>
      <c r="DC177" s="164" t="s">
        <v>193</v>
      </c>
      <c r="DD177" s="164" t="s">
        <v>193</v>
      </c>
      <c r="DE177" s="164" t="s">
        <v>193</v>
      </c>
      <c r="DF177" s="164" t="s">
        <v>193</v>
      </c>
      <c r="DG177" s="164" t="s">
        <v>193</v>
      </c>
      <c r="DH177" s="164" t="s">
        <v>193</v>
      </c>
      <c r="DI177" s="164" t="s">
        <v>193</v>
      </c>
      <c r="DJ177" s="164" t="s">
        <v>193</v>
      </c>
      <c r="DK177" s="164" t="s">
        <v>193</v>
      </c>
      <c r="DL177" s="164" t="s">
        <v>193</v>
      </c>
      <c r="DM177" s="164" t="s">
        <v>193</v>
      </c>
      <c r="DN177" s="164" t="s">
        <v>193</v>
      </c>
      <c r="DO177" s="164" t="s">
        <v>193</v>
      </c>
      <c r="DP177" s="164" t="s">
        <v>193</v>
      </c>
      <c r="DQ177" s="164" t="s">
        <v>193</v>
      </c>
      <c r="DR177" s="164" t="s">
        <v>193</v>
      </c>
      <c r="DS177" s="164" t="s">
        <v>193</v>
      </c>
      <c r="DT177" s="164" t="s">
        <v>193</v>
      </c>
      <c r="DU177" s="164" t="s">
        <v>193</v>
      </c>
      <c r="DV177" s="164" t="s">
        <v>193</v>
      </c>
      <c r="DW177" s="164" t="s">
        <v>193</v>
      </c>
      <c r="DX177" s="164" t="s">
        <v>193</v>
      </c>
      <c r="DY177" s="164" t="s">
        <v>193</v>
      </c>
      <c r="DZ177" s="164" t="s">
        <v>193</v>
      </c>
      <c r="EA177" s="164" t="s">
        <v>193</v>
      </c>
      <c r="EB177" s="164" t="s">
        <v>193</v>
      </c>
      <c r="EC177" s="164" t="s">
        <v>193</v>
      </c>
      <c r="ED177" s="164" t="s">
        <v>193</v>
      </c>
      <c r="EE177" s="164" t="s">
        <v>193</v>
      </c>
      <c r="EF177" s="164" t="s">
        <v>193</v>
      </c>
      <c r="EG177" s="164" t="s">
        <v>193</v>
      </c>
      <c r="EH177" s="164" t="s">
        <v>193</v>
      </c>
      <c r="EI177" s="164" t="s">
        <v>193</v>
      </c>
      <c r="EJ177" s="164" t="s">
        <v>193</v>
      </c>
      <c r="EK177" s="164" t="s">
        <v>193</v>
      </c>
      <c r="EL177" s="164" t="s">
        <v>193</v>
      </c>
      <c r="EM177" s="164" t="s">
        <v>193</v>
      </c>
      <c r="EN177" s="164" t="s">
        <v>193</v>
      </c>
      <c r="EO177" s="164" t="s">
        <v>193</v>
      </c>
      <c r="EP177" s="164" t="s">
        <v>193</v>
      </c>
      <c r="EQ177" s="164" t="s">
        <v>193</v>
      </c>
      <c r="ER177" s="164" t="s">
        <v>193</v>
      </c>
      <c r="ES177" s="164" t="s">
        <v>193</v>
      </c>
      <c r="ET177" s="164" t="s">
        <v>193</v>
      </c>
      <c r="EU177" s="164" t="s">
        <v>193</v>
      </c>
      <c r="EV177" s="164" t="s">
        <v>193</v>
      </c>
      <c r="EW177" s="164" t="s">
        <v>193</v>
      </c>
      <c r="EX177" s="164" t="s">
        <v>193</v>
      </c>
      <c r="EY177" s="164" t="s">
        <v>193</v>
      </c>
      <c r="EZ177" s="164" t="s">
        <v>193</v>
      </c>
      <c r="FA177" s="164" t="s">
        <v>193</v>
      </c>
      <c r="FB177" s="164" t="s">
        <v>193</v>
      </c>
      <c r="FC177" s="164" t="s">
        <v>193</v>
      </c>
      <c r="FD177" s="164" t="s">
        <v>193</v>
      </c>
      <c r="FE177" s="164" t="s">
        <v>193</v>
      </c>
      <c r="FF177" s="164" t="s">
        <v>193</v>
      </c>
      <c r="FG177" s="164" t="s">
        <v>193</v>
      </c>
      <c r="FH177" s="164" t="s">
        <v>193</v>
      </c>
      <c r="FI177" s="164" t="s">
        <v>193</v>
      </c>
      <c r="FJ177" s="164" t="s">
        <v>193</v>
      </c>
      <c r="FK177" s="164" t="s">
        <v>193</v>
      </c>
      <c r="FL177" s="164" t="s">
        <v>193</v>
      </c>
      <c r="FM177" s="164" t="s">
        <v>193</v>
      </c>
      <c r="FN177" s="164" t="s">
        <v>193</v>
      </c>
      <c r="FO177" s="164" t="s">
        <v>193</v>
      </c>
      <c r="FP177" s="164" t="s">
        <v>193</v>
      </c>
      <c r="FQ177" s="164" t="s">
        <v>193</v>
      </c>
      <c r="FR177" s="164" t="s">
        <v>193</v>
      </c>
      <c r="FS177" s="164" t="s">
        <v>193</v>
      </c>
      <c r="FT177" s="164" t="s">
        <v>193</v>
      </c>
      <c r="FU177" s="164" t="s">
        <v>193</v>
      </c>
      <c r="FV177" s="164" t="s">
        <v>193</v>
      </c>
      <c r="FW177" s="164" t="s">
        <v>193</v>
      </c>
      <c r="FX177" s="164" t="s">
        <v>193</v>
      </c>
      <c r="FY177" s="164" t="s">
        <v>193</v>
      </c>
      <c r="FZ177" s="164" t="s">
        <v>193</v>
      </c>
      <c r="GA177" s="164" t="s">
        <v>193</v>
      </c>
      <c r="GB177" s="164" t="s">
        <v>193</v>
      </c>
      <c r="GC177" s="164" t="s">
        <v>193</v>
      </c>
      <c r="GD177" s="164" t="s">
        <v>193</v>
      </c>
      <c r="GE177" s="164" t="s">
        <v>193</v>
      </c>
      <c r="GF177" s="164" t="s">
        <v>193</v>
      </c>
      <c r="GG177" s="164" t="s">
        <v>193</v>
      </c>
      <c r="GH177" s="164" t="s">
        <v>193</v>
      </c>
      <c r="GI177" s="164" t="s">
        <v>193</v>
      </c>
      <c r="GJ177" s="164" t="s">
        <v>193</v>
      </c>
      <c r="GK177" s="164" t="s">
        <v>193</v>
      </c>
      <c r="GL177" s="164" t="s">
        <v>193</v>
      </c>
      <c r="GM177" s="164" t="s">
        <v>193</v>
      </c>
      <c r="GN177" s="164" t="s">
        <v>193</v>
      </c>
      <c r="GO177" s="164" t="s">
        <v>193</v>
      </c>
      <c r="GP177" s="164" t="s">
        <v>193</v>
      </c>
      <c r="GQ177" s="164" t="s">
        <v>193</v>
      </c>
      <c r="GR177" s="164" t="s">
        <v>193</v>
      </c>
      <c r="GS177" s="164" t="s">
        <v>193</v>
      </c>
      <c r="GT177" s="164" t="s">
        <v>193</v>
      </c>
      <c r="GU177" s="164" t="s">
        <v>193</v>
      </c>
      <c r="GV177" s="164" t="s">
        <v>193</v>
      </c>
      <c r="GW177" s="164" t="s">
        <v>193</v>
      </c>
      <c r="GX177" s="164" t="s">
        <v>193</v>
      </c>
      <c r="GY177" s="164" t="s">
        <v>193</v>
      </c>
      <c r="GZ177" s="164" t="s">
        <v>193</v>
      </c>
      <c r="HA177" s="164" t="s">
        <v>193</v>
      </c>
      <c r="HB177" s="164" t="s">
        <v>193</v>
      </c>
      <c r="HC177" s="164" t="s">
        <v>193</v>
      </c>
      <c r="HD177" s="164" t="s">
        <v>193</v>
      </c>
      <c r="HE177" s="164" t="s">
        <v>193</v>
      </c>
      <c r="HF177" s="164" t="s">
        <v>193</v>
      </c>
      <c r="HG177" s="164" t="s">
        <v>193</v>
      </c>
      <c r="HH177" s="164" t="s">
        <v>193</v>
      </c>
      <c r="HI177" s="164" t="s">
        <v>193</v>
      </c>
      <c r="HJ177" s="164" t="s">
        <v>193</v>
      </c>
      <c r="HK177" s="164" t="s">
        <v>193</v>
      </c>
      <c r="HL177" s="164" t="s">
        <v>193</v>
      </c>
      <c r="HM177" s="164" t="s">
        <v>193</v>
      </c>
      <c r="HN177" s="164" t="s">
        <v>193</v>
      </c>
      <c r="HO177" s="164" t="s">
        <v>193</v>
      </c>
      <c r="HP177" s="164" t="s">
        <v>193</v>
      </c>
      <c r="HQ177" s="164" t="s">
        <v>193</v>
      </c>
      <c r="HR177" s="164" t="s">
        <v>193</v>
      </c>
      <c r="HS177" s="164" t="s">
        <v>193</v>
      </c>
      <c r="HT177" s="164" t="s">
        <v>193</v>
      </c>
      <c r="HU177" s="164" t="s">
        <v>193</v>
      </c>
      <c r="HV177" s="164" t="s">
        <v>193</v>
      </c>
      <c r="HW177" s="164" t="s">
        <v>193</v>
      </c>
      <c r="HX177" s="164" t="s">
        <v>193</v>
      </c>
      <c r="HY177" s="164" t="s">
        <v>193</v>
      </c>
      <c r="HZ177" s="164" t="s">
        <v>193</v>
      </c>
      <c r="IA177" s="164" t="s">
        <v>193</v>
      </c>
      <c r="IB177" s="164" t="s">
        <v>193</v>
      </c>
      <c r="IC177" s="164" t="s">
        <v>109</v>
      </c>
      <c r="ID177" s="164" t="s">
        <v>193</v>
      </c>
      <c r="IE177" s="164" t="s">
        <v>512</v>
      </c>
      <c r="IF177" s="164" t="s">
        <v>193</v>
      </c>
      <c r="IG177" s="164" t="s">
        <v>3284</v>
      </c>
      <c r="IH177" s="164" t="s">
        <v>193</v>
      </c>
      <c r="II177" s="164" t="s">
        <v>513</v>
      </c>
      <c r="IJ177" s="164" t="s">
        <v>3285</v>
      </c>
      <c r="IK177" s="164" t="s">
        <v>3285</v>
      </c>
      <c r="IL177" s="164" t="s">
        <v>803</v>
      </c>
      <c r="IM177" s="164" t="s">
        <v>193</v>
      </c>
      <c r="IN177" s="164" t="s">
        <v>3287</v>
      </c>
      <c r="IO177" s="164" t="s">
        <v>809</v>
      </c>
      <c r="IP177" s="164" t="s">
        <v>810</v>
      </c>
      <c r="IQ177" s="164" t="s">
        <v>811</v>
      </c>
      <c r="IR177" s="164" t="s">
        <v>193</v>
      </c>
      <c r="IS177" s="164" t="s">
        <v>193</v>
      </c>
      <c r="IT177" s="164" t="s">
        <v>193</v>
      </c>
      <c r="IU177" s="164" t="s">
        <v>193</v>
      </c>
      <c r="IV177" s="164" t="s">
        <v>193</v>
      </c>
      <c r="IW177" s="164">
        <v>5</v>
      </c>
      <c r="IX177" s="164">
        <v>5</v>
      </c>
      <c r="IY177" s="164" t="s">
        <v>193</v>
      </c>
      <c r="IZ177" s="164" t="s">
        <v>156</v>
      </c>
      <c r="JA177" s="164">
        <v>5</v>
      </c>
      <c r="JB177" s="164" t="s">
        <v>132</v>
      </c>
      <c r="JC177" s="164" t="s">
        <v>193</v>
      </c>
      <c r="JD177" s="164" t="s">
        <v>109</v>
      </c>
      <c r="JE177" s="164" t="s">
        <v>1728</v>
      </c>
      <c r="JF177" s="164">
        <v>1</v>
      </c>
      <c r="JG177" s="164">
        <v>0</v>
      </c>
      <c r="JH177" s="164">
        <v>0</v>
      </c>
      <c r="JI177" s="164">
        <v>0</v>
      </c>
      <c r="JJ177" s="164">
        <v>0</v>
      </c>
      <c r="JK177" s="164">
        <v>0</v>
      </c>
      <c r="JL177" s="164">
        <v>0</v>
      </c>
      <c r="JM177" s="164">
        <v>0</v>
      </c>
      <c r="JN177" s="164">
        <v>0</v>
      </c>
      <c r="JO177" s="164">
        <v>0</v>
      </c>
      <c r="JP177" s="164">
        <v>0</v>
      </c>
      <c r="JQ177" s="164" t="s">
        <v>193</v>
      </c>
      <c r="JR177" s="166"/>
      <c r="JS177" s="166"/>
      <c r="JT177" s="166"/>
      <c r="JU177" s="166"/>
      <c r="JV177" s="166"/>
      <c r="JW177" s="164" t="s">
        <v>156</v>
      </c>
      <c r="JX177" s="164" t="s">
        <v>193</v>
      </c>
      <c r="JY177" s="164">
        <v>189004299</v>
      </c>
      <c r="JZ177" s="164" t="s">
        <v>4315</v>
      </c>
      <c r="KA177" s="164" t="s">
        <v>4316</v>
      </c>
      <c r="KB177" s="164" t="s">
        <v>193</v>
      </c>
      <c r="KC177" s="164" t="s">
        <v>705</v>
      </c>
      <c r="KD177" s="164" t="s">
        <v>706</v>
      </c>
      <c r="KE177" s="164" t="s">
        <v>621</v>
      </c>
      <c r="KF177" s="164" t="s">
        <v>193</v>
      </c>
      <c r="KG177" s="164">
        <v>177</v>
      </c>
    </row>
    <row r="178" spans="1:293" x14ac:dyDescent="0.25">
      <c r="A178" s="164" t="s">
        <v>4317</v>
      </c>
      <c r="B178" s="164" t="s">
        <v>4318</v>
      </c>
      <c r="C178" s="164" t="s">
        <v>3503</v>
      </c>
      <c r="D178" s="164" t="s">
        <v>193</v>
      </c>
      <c r="E178" s="166"/>
      <c r="F178" s="164" t="s">
        <v>193</v>
      </c>
      <c r="G178" s="164" t="s">
        <v>193</v>
      </c>
      <c r="H178" s="164" t="s">
        <v>3503</v>
      </c>
      <c r="I178" s="164" t="s">
        <v>148</v>
      </c>
      <c r="J178" s="164" t="s">
        <v>193</v>
      </c>
      <c r="K178" s="164" t="s">
        <v>149</v>
      </c>
      <c r="L178" s="164" t="s">
        <v>148</v>
      </c>
      <c r="M178" s="164" t="s">
        <v>148</v>
      </c>
      <c r="N178" s="164" t="s">
        <v>157</v>
      </c>
      <c r="O178" s="164" t="s">
        <v>193</v>
      </c>
      <c r="P178" s="164" t="s">
        <v>200</v>
      </c>
      <c r="Q178" s="164" t="s">
        <v>157</v>
      </c>
      <c r="R178" s="164" t="s">
        <v>157</v>
      </c>
      <c r="S178" s="164" t="s">
        <v>123</v>
      </c>
      <c r="T178" s="164" t="s">
        <v>151</v>
      </c>
      <c r="U178" s="164" t="s">
        <v>152</v>
      </c>
      <c r="V178" s="164" t="s">
        <v>151</v>
      </c>
      <c r="W178" s="164" t="s">
        <v>242</v>
      </c>
      <c r="X178" s="164" t="s">
        <v>241</v>
      </c>
      <c r="Y178" s="164" t="s">
        <v>242</v>
      </c>
      <c r="Z178" s="164" t="s">
        <v>153</v>
      </c>
      <c r="AA178" s="164" t="s">
        <v>193</v>
      </c>
      <c r="AB178" s="164" t="s">
        <v>567</v>
      </c>
      <c r="AC178" s="164" t="s">
        <v>153</v>
      </c>
      <c r="AD178" s="164" t="s">
        <v>153</v>
      </c>
      <c r="AE178" s="164" t="s">
        <v>818</v>
      </c>
      <c r="AF178" s="164" t="s">
        <v>193</v>
      </c>
      <c r="AG178" s="164" t="s">
        <v>154</v>
      </c>
      <c r="AH178" s="164" t="s">
        <v>818</v>
      </c>
      <c r="AI178" s="164" t="s">
        <v>818</v>
      </c>
      <c r="AJ178" s="164" t="s">
        <v>543</v>
      </c>
      <c r="AK178" s="164" t="s">
        <v>511</v>
      </c>
      <c r="AL178" s="164" t="s">
        <v>109</v>
      </c>
      <c r="AM178" s="164" t="s">
        <v>193</v>
      </c>
      <c r="AN178" s="164" t="s">
        <v>109</v>
      </c>
      <c r="AO178" s="164" t="s">
        <v>193</v>
      </c>
      <c r="AP178" s="164" t="s">
        <v>496</v>
      </c>
      <c r="AQ178" s="166"/>
      <c r="AR178" s="166"/>
      <c r="AS178" s="164" t="s">
        <v>193</v>
      </c>
      <c r="AT178" s="164" t="s">
        <v>193</v>
      </c>
      <c r="AU178" s="164" t="s">
        <v>193</v>
      </c>
      <c r="AV178" s="164" t="s">
        <v>193</v>
      </c>
      <c r="AW178" s="164" t="s">
        <v>193</v>
      </c>
      <c r="AX178" s="164" t="s">
        <v>193</v>
      </c>
      <c r="AY178" s="164" t="s">
        <v>193</v>
      </c>
      <c r="AZ178" s="164" t="s">
        <v>193</v>
      </c>
      <c r="BA178" s="164" t="s">
        <v>193</v>
      </c>
      <c r="BB178" s="164" t="s">
        <v>193</v>
      </c>
      <c r="BC178" s="164" t="s">
        <v>193</v>
      </c>
      <c r="BD178" s="164" t="s">
        <v>193</v>
      </c>
      <c r="BE178" s="164" t="s">
        <v>193</v>
      </c>
      <c r="BF178" s="164" t="s">
        <v>193</v>
      </c>
      <c r="BG178" s="164" t="s">
        <v>193</v>
      </c>
      <c r="BH178" s="164" t="s">
        <v>193</v>
      </c>
      <c r="BI178" s="164" t="s">
        <v>193</v>
      </c>
      <c r="BJ178" s="164" t="s">
        <v>193</v>
      </c>
      <c r="BK178" s="164" t="s">
        <v>193</v>
      </c>
      <c r="BL178" s="164" t="s">
        <v>193</v>
      </c>
      <c r="BM178" s="164" t="s">
        <v>193</v>
      </c>
      <c r="BN178" s="164" t="s">
        <v>193</v>
      </c>
      <c r="BO178" s="164" t="s">
        <v>193</v>
      </c>
      <c r="BP178" s="164" t="s">
        <v>193</v>
      </c>
      <c r="BQ178" s="164" t="s">
        <v>193</v>
      </c>
      <c r="BR178" s="164" t="s">
        <v>193</v>
      </c>
      <c r="BS178" s="164" t="s">
        <v>193</v>
      </c>
      <c r="BT178" s="164" t="s">
        <v>193</v>
      </c>
      <c r="BU178" s="164" t="s">
        <v>193</v>
      </c>
      <c r="BV178" s="164" t="s">
        <v>193</v>
      </c>
      <c r="BW178" s="164" t="s">
        <v>193</v>
      </c>
      <c r="BX178" s="164" t="s">
        <v>193</v>
      </c>
      <c r="BY178" s="164" t="s">
        <v>193</v>
      </c>
      <c r="BZ178" s="164" t="s">
        <v>193</v>
      </c>
      <c r="CA178" s="164" t="s">
        <v>193</v>
      </c>
      <c r="CB178" s="164" t="s">
        <v>193</v>
      </c>
      <c r="CC178" s="164" t="s">
        <v>193</v>
      </c>
      <c r="CD178" s="164" t="s">
        <v>193</v>
      </c>
      <c r="CE178" s="164" t="s">
        <v>193</v>
      </c>
      <c r="CF178" s="164" t="s">
        <v>193</v>
      </c>
      <c r="CG178" s="164" t="s">
        <v>193</v>
      </c>
      <c r="CH178" s="164" t="s">
        <v>193</v>
      </c>
      <c r="CI178" s="164" t="s">
        <v>193</v>
      </c>
      <c r="CJ178" s="164" t="s">
        <v>193</v>
      </c>
      <c r="CK178" s="164" t="s">
        <v>193</v>
      </c>
      <c r="CL178" s="164" t="s">
        <v>193</v>
      </c>
      <c r="CM178" s="164" t="s">
        <v>193</v>
      </c>
      <c r="CN178" s="164" t="s">
        <v>193</v>
      </c>
      <c r="CO178" s="164" t="s">
        <v>193</v>
      </c>
      <c r="CP178" s="164" t="s">
        <v>193</v>
      </c>
      <c r="CQ178" s="164" t="s">
        <v>193</v>
      </c>
      <c r="CR178" s="164" t="s">
        <v>193</v>
      </c>
      <c r="CS178" s="164" t="s">
        <v>193</v>
      </c>
      <c r="CT178" s="164" t="s">
        <v>193</v>
      </c>
      <c r="CU178" s="164" t="s">
        <v>193</v>
      </c>
      <c r="CV178" s="164" t="s">
        <v>193</v>
      </c>
      <c r="CW178" s="164" t="s">
        <v>193</v>
      </c>
      <c r="CX178" s="164" t="s">
        <v>193</v>
      </c>
      <c r="CY178" s="164" t="s">
        <v>193</v>
      </c>
      <c r="CZ178" s="164" t="s">
        <v>193</v>
      </c>
      <c r="DA178" s="164" t="s">
        <v>193</v>
      </c>
      <c r="DB178" s="164" t="s">
        <v>193</v>
      </c>
      <c r="DC178" s="164" t="s">
        <v>193</v>
      </c>
      <c r="DD178" s="164" t="s">
        <v>193</v>
      </c>
      <c r="DE178" s="164" t="s">
        <v>193</v>
      </c>
      <c r="DF178" s="164" t="s">
        <v>193</v>
      </c>
      <c r="DG178" s="164" t="s">
        <v>193</v>
      </c>
      <c r="DH178" s="164" t="s">
        <v>193</v>
      </c>
      <c r="DI178" s="164" t="s">
        <v>193</v>
      </c>
      <c r="DJ178" s="164" t="s">
        <v>193</v>
      </c>
      <c r="DK178" s="164" t="s">
        <v>193</v>
      </c>
      <c r="DL178" s="164" t="s">
        <v>193</v>
      </c>
      <c r="DM178" s="164" t="s">
        <v>193</v>
      </c>
      <c r="DN178" s="164" t="s">
        <v>193</v>
      </c>
      <c r="DO178" s="164" t="s">
        <v>193</v>
      </c>
      <c r="DP178" s="164" t="s">
        <v>193</v>
      </c>
      <c r="DQ178" s="164" t="s">
        <v>193</v>
      </c>
      <c r="DR178" s="164" t="s">
        <v>193</v>
      </c>
      <c r="DS178" s="164" t="s">
        <v>193</v>
      </c>
      <c r="DT178" s="164" t="s">
        <v>193</v>
      </c>
      <c r="DU178" s="164" t="s">
        <v>193</v>
      </c>
      <c r="DV178" s="164" t="s">
        <v>193</v>
      </c>
      <c r="DW178" s="164" t="s">
        <v>193</v>
      </c>
      <c r="DX178" s="164" t="s">
        <v>193</v>
      </c>
      <c r="DY178" s="164" t="s">
        <v>193</v>
      </c>
      <c r="DZ178" s="164" t="s">
        <v>193</v>
      </c>
      <c r="EA178" s="164" t="s">
        <v>193</v>
      </c>
      <c r="EB178" s="164" t="s">
        <v>193</v>
      </c>
      <c r="EC178" s="164" t="s">
        <v>193</v>
      </c>
      <c r="ED178" s="164" t="s">
        <v>193</v>
      </c>
      <c r="EE178" s="164" t="s">
        <v>193</v>
      </c>
      <c r="EF178" s="164" t="s">
        <v>193</v>
      </c>
      <c r="EG178" s="164" t="s">
        <v>193</v>
      </c>
      <c r="EH178" s="164" t="s">
        <v>193</v>
      </c>
      <c r="EI178" s="164" t="s">
        <v>193</v>
      </c>
      <c r="EJ178" s="164" t="s">
        <v>193</v>
      </c>
      <c r="EK178" s="164" t="s">
        <v>193</v>
      </c>
      <c r="EL178" s="164" t="s">
        <v>193</v>
      </c>
      <c r="EM178" s="164" t="s">
        <v>193</v>
      </c>
      <c r="EN178" s="164" t="s">
        <v>193</v>
      </c>
      <c r="EO178" s="164" t="s">
        <v>193</v>
      </c>
      <c r="EP178" s="164" t="s">
        <v>193</v>
      </c>
      <c r="EQ178" s="164" t="s">
        <v>193</v>
      </c>
      <c r="ER178" s="164" t="s">
        <v>193</v>
      </c>
      <c r="ES178" s="164" t="s">
        <v>193</v>
      </c>
      <c r="ET178" s="164" t="s">
        <v>193</v>
      </c>
      <c r="EU178" s="164" t="s">
        <v>193</v>
      </c>
      <c r="EV178" s="164" t="s">
        <v>193</v>
      </c>
      <c r="EW178" s="164" t="s">
        <v>193</v>
      </c>
      <c r="EX178" s="164" t="s">
        <v>193</v>
      </c>
      <c r="EY178" s="164" t="s">
        <v>193</v>
      </c>
      <c r="EZ178" s="164" t="s">
        <v>193</v>
      </c>
      <c r="FA178" s="164" t="s">
        <v>193</v>
      </c>
      <c r="FB178" s="164" t="s">
        <v>193</v>
      </c>
      <c r="FC178" s="164" t="s">
        <v>193</v>
      </c>
      <c r="FD178" s="164" t="s">
        <v>193</v>
      </c>
      <c r="FE178" s="164" t="s">
        <v>193</v>
      </c>
      <c r="FF178" s="164" t="s">
        <v>193</v>
      </c>
      <c r="FG178" s="164" t="s">
        <v>193</v>
      </c>
      <c r="FH178" s="164" t="s">
        <v>193</v>
      </c>
      <c r="FI178" s="164" t="s">
        <v>193</v>
      </c>
      <c r="FJ178" s="164" t="s">
        <v>193</v>
      </c>
      <c r="FK178" s="164" t="s">
        <v>193</v>
      </c>
      <c r="FL178" s="164" t="s">
        <v>193</v>
      </c>
      <c r="FM178" s="164" t="s">
        <v>193</v>
      </c>
      <c r="FN178" s="164" t="s">
        <v>193</v>
      </c>
      <c r="FO178" s="164" t="s">
        <v>193</v>
      </c>
      <c r="FP178" s="164" t="s">
        <v>193</v>
      </c>
      <c r="FQ178" s="164" t="s">
        <v>193</v>
      </c>
      <c r="FR178" s="164" t="s">
        <v>193</v>
      </c>
      <c r="FS178" s="164" t="s">
        <v>193</v>
      </c>
      <c r="FT178" s="164" t="s">
        <v>193</v>
      </c>
      <c r="FU178" s="164" t="s">
        <v>193</v>
      </c>
      <c r="FV178" s="164" t="s">
        <v>193</v>
      </c>
      <c r="FW178" s="164" t="s">
        <v>193</v>
      </c>
      <c r="FX178" s="164" t="s">
        <v>193</v>
      </c>
      <c r="FY178" s="164" t="s">
        <v>193</v>
      </c>
      <c r="FZ178" s="164" t="s">
        <v>193</v>
      </c>
      <c r="GA178" s="164" t="s">
        <v>193</v>
      </c>
      <c r="GB178" s="164" t="s">
        <v>193</v>
      </c>
      <c r="GC178" s="164" t="s">
        <v>193</v>
      </c>
      <c r="GD178" s="164" t="s">
        <v>193</v>
      </c>
      <c r="GE178" s="164" t="s">
        <v>193</v>
      </c>
      <c r="GF178" s="164" t="s">
        <v>193</v>
      </c>
      <c r="GG178" s="164" t="s">
        <v>193</v>
      </c>
      <c r="GH178" s="164" t="s">
        <v>193</v>
      </c>
      <c r="GI178" s="164" t="s">
        <v>193</v>
      </c>
      <c r="GJ178" s="164" t="s">
        <v>193</v>
      </c>
      <c r="GK178" s="164" t="s">
        <v>193</v>
      </c>
      <c r="GL178" s="164" t="s">
        <v>193</v>
      </c>
      <c r="GM178" s="164" t="s">
        <v>193</v>
      </c>
      <c r="GN178" s="164" t="s">
        <v>193</v>
      </c>
      <c r="GO178" s="164" t="s">
        <v>193</v>
      </c>
      <c r="GP178" s="164" t="s">
        <v>193</v>
      </c>
      <c r="GQ178" s="164" t="s">
        <v>193</v>
      </c>
      <c r="GR178" s="164" t="s">
        <v>193</v>
      </c>
      <c r="GS178" s="164" t="s">
        <v>193</v>
      </c>
      <c r="GT178" s="164" t="s">
        <v>193</v>
      </c>
      <c r="GU178" s="164" t="s">
        <v>193</v>
      </c>
      <c r="GV178" s="164" t="s">
        <v>193</v>
      </c>
      <c r="GW178" s="164" t="s">
        <v>193</v>
      </c>
      <c r="GX178" s="164" t="s">
        <v>193</v>
      </c>
      <c r="GY178" s="164" t="s">
        <v>193</v>
      </c>
      <c r="GZ178" s="164" t="s">
        <v>193</v>
      </c>
      <c r="HA178" s="164" t="s">
        <v>193</v>
      </c>
      <c r="HB178" s="164" t="s">
        <v>193</v>
      </c>
      <c r="HC178" s="164" t="s">
        <v>193</v>
      </c>
      <c r="HD178" s="164" t="s">
        <v>193</v>
      </c>
      <c r="HE178" s="164" t="s">
        <v>193</v>
      </c>
      <c r="HF178" s="164" t="s">
        <v>193</v>
      </c>
      <c r="HG178" s="164" t="s">
        <v>193</v>
      </c>
      <c r="HH178" s="164" t="s">
        <v>193</v>
      </c>
      <c r="HI178" s="164" t="s">
        <v>193</v>
      </c>
      <c r="HJ178" s="164" t="s">
        <v>193</v>
      </c>
      <c r="HK178" s="164" t="s">
        <v>193</v>
      </c>
      <c r="HL178" s="164" t="s">
        <v>193</v>
      </c>
      <c r="HM178" s="164" t="s">
        <v>193</v>
      </c>
      <c r="HN178" s="164" t="s">
        <v>193</v>
      </c>
      <c r="HO178" s="164" t="s">
        <v>193</v>
      </c>
      <c r="HP178" s="164" t="s">
        <v>193</v>
      </c>
      <c r="HQ178" s="164" t="s">
        <v>193</v>
      </c>
      <c r="HR178" s="164" t="s">
        <v>193</v>
      </c>
      <c r="HS178" s="164" t="s">
        <v>193</v>
      </c>
      <c r="HT178" s="164" t="s">
        <v>193</v>
      </c>
      <c r="HU178" s="164" t="s">
        <v>193</v>
      </c>
      <c r="HV178" s="164" t="s">
        <v>193</v>
      </c>
      <c r="HW178" s="164" t="s">
        <v>193</v>
      </c>
      <c r="HX178" s="164" t="s">
        <v>193</v>
      </c>
      <c r="HY178" s="164" t="s">
        <v>193</v>
      </c>
      <c r="HZ178" s="164" t="s">
        <v>193</v>
      </c>
      <c r="IA178" s="164" t="s">
        <v>193</v>
      </c>
      <c r="IB178" s="164" t="s">
        <v>193</v>
      </c>
      <c r="IC178" s="164" t="s">
        <v>109</v>
      </c>
      <c r="ID178" s="164" t="s">
        <v>193</v>
      </c>
      <c r="IE178" s="164" t="s">
        <v>512</v>
      </c>
      <c r="IF178" s="164" t="s">
        <v>193</v>
      </c>
      <c r="IG178" s="164" t="s">
        <v>108</v>
      </c>
      <c r="IH178" s="164" t="s">
        <v>4319</v>
      </c>
      <c r="II178" s="164" t="s">
        <v>108</v>
      </c>
      <c r="IJ178" s="164" t="s">
        <v>524</v>
      </c>
      <c r="IK178" s="164" t="s">
        <v>4319</v>
      </c>
      <c r="IL178" s="164" t="s">
        <v>816</v>
      </c>
      <c r="IM178" s="164" t="s">
        <v>193</v>
      </c>
      <c r="IN178" s="164" t="s">
        <v>3287</v>
      </c>
      <c r="IO178" s="164" t="s">
        <v>804</v>
      </c>
      <c r="IP178" s="164" t="s">
        <v>805</v>
      </c>
      <c r="IQ178" s="164" t="s">
        <v>806</v>
      </c>
      <c r="IR178" s="164" t="s">
        <v>193</v>
      </c>
      <c r="IS178" s="164" t="s">
        <v>193</v>
      </c>
      <c r="IT178" s="164" t="s">
        <v>193</v>
      </c>
      <c r="IU178" s="164" t="s">
        <v>193</v>
      </c>
      <c r="IV178" s="164" t="s">
        <v>193</v>
      </c>
      <c r="IW178" s="164">
        <v>25</v>
      </c>
      <c r="IX178" s="164">
        <v>5</v>
      </c>
      <c r="IY178" s="164" t="s">
        <v>193</v>
      </c>
      <c r="IZ178" s="164" t="s">
        <v>156</v>
      </c>
      <c r="JA178" s="164">
        <v>5</v>
      </c>
      <c r="JB178" s="164" t="s">
        <v>114</v>
      </c>
      <c r="JC178" s="164" t="s">
        <v>710</v>
      </c>
      <c r="JD178" s="164" t="s">
        <v>114</v>
      </c>
      <c r="JE178" s="164" t="s">
        <v>193</v>
      </c>
      <c r="JF178" s="164" t="s">
        <v>193</v>
      </c>
      <c r="JG178" s="164" t="s">
        <v>193</v>
      </c>
      <c r="JH178" s="164" t="s">
        <v>193</v>
      </c>
      <c r="JI178" s="164" t="s">
        <v>193</v>
      </c>
      <c r="JJ178" s="164" t="s">
        <v>193</v>
      </c>
      <c r="JK178" s="164" t="s">
        <v>193</v>
      </c>
      <c r="JL178" s="164" t="s">
        <v>193</v>
      </c>
      <c r="JM178" s="164" t="s">
        <v>193</v>
      </c>
      <c r="JN178" s="164" t="s">
        <v>193</v>
      </c>
      <c r="JO178" s="164" t="s">
        <v>193</v>
      </c>
      <c r="JP178" s="164" t="s">
        <v>193</v>
      </c>
      <c r="JQ178" s="164" t="s">
        <v>193</v>
      </c>
      <c r="JR178" s="166"/>
      <c r="JS178" s="166"/>
      <c r="JT178" s="166"/>
      <c r="JU178" s="166"/>
      <c r="JV178" s="166"/>
      <c r="JW178" s="164" t="s">
        <v>4306</v>
      </c>
      <c r="JX178" s="164" t="s">
        <v>193</v>
      </c>
      <c r="JY178" s="164">
        <v>189004349</v>
      </c>
      <c r="JZ178" s="164" t="s">
        <v>4320</v>
      </c>
      <c r="KA178" s="164" t="s">
        <v>4321</v>
      </c>
      <c r="KB178" s="164" t="s">
        <v>193</v>
      </c>
      <c r="KC178" s="164" t="s">
        <v>705</v>
      </c>
      <c r="KD178" s="164" t="s">
        <v>706</v>
      </c>
      <c r="KE178" s="164" t="s">
        <v>621</v>
      </c>
      <c r="KF178" s="164" t="s">
        <v>193</v>
      </c>
      <c r="KG178" s="164">
        <v>178</v>
      </c>
    </row>
    <row r="179" spans="1:293" x14ac:dyDescent="0.25">
      <c r="A179" s="164" t="s">
        <v>4322</v>
      </c>
      <c r="B179" s="164" t="s">
        <v>4323</v>
      </c>
      <c r="C179" s="164" t="s">
        <v>3503</v>
      </c>
      <c r="D179" s="164" t="s">
        <v>193</v>
      </c>
      <c r="E179" s="166"/>
      <c r="F179" s="164" t="s">
        <v>193</v>
      </c>
      <c r="G179" s="164" t="s">
        <v>193</v>
      </c>
      <c r="H179" s="164" t="s">
        <v>3503</v>
      </c>
      <c r="I179" s="164" t="s">
        <v>148</v>
      </c>
      <c r="J179" s="164" t="s">
        <v>193</v>
      </c>
      <c r="K179" s="164" t="s">
        <v>149</v>
      </c>
      <c r="L179" s="164" t="s">
        <v>148</v>
      </c>
      <c r="M179" s="164" t="s">
        <v>148</v>
      </c>
      <c r="N179" s="164" t="s">
        <v>1431</v>
      </c>
      <c r="O179" s="164" t="s">
        <v>193</v>
      </c>
      <c r="P179" s="164" t="s">
        <v>1430</v>
      </c>
      <c r="Q179" s="164" t="s">
        <v>1431</v>
      </c>
      <c r="R179" s="164" t="s">
        <v>1431</v>
      </c>
      <c r="S179" s="164" t="s">
        <v>123</v>
      </c>
      <c r="T179" s="164" t="s">
        <v>151</v>
      </c>
      <c r="U179" s="164" t="s">
        <v>152</v>
      </c>
      <c r="V179" s="164" t="s">
        <v>151</v>
      </c>
      <c r="W179" s="164" t="s">
        <v>242</v>
      </c>
      <c r="X179" s="164" t="s">
        <v>241</v>
      </c>
      <c r="Y179" s="164" t="s">
        <v>242</v>
      </c>
      <c r="Z179" s="164" t="s">
        <v>153</v>
      </c>
      <c r="AA179" s="164" t="s">
        <v>193</v>
      </c>
      <c r="AB179" s="164" t="s">
        <v>567</v>
      </c>
      <c r="AC179" s="164" t="s">
        <v>153</v>
      </c>
      <c r="AD179" s="164" t="s">
        <v>153</v>
      </c>
      <c r="AE179" s="164" t="s">
        <v>818</v>
      </c>
      <c r="AF179" s="164" t="s">
        <v>193</v>
      </c>
      <c r="AG179" s="164" t="s">
        <v>154</v>
      </c>
      <c r="AH179" s="164" t="s">
        <v>818</v>
      </c>
      <c r="AI179" s="164" t="s">
        <v>818</v>
      </c>
      <c r="AJ179" s="164" t="s">
        <v>543</v>
      </c>
      <c r="AK179" s="164" t="s">
        <v>495</v>
      </c>
      <c r="AL179" s="164" t="s">
        <v>109</v>
      </c>
      <c r="AM179" s="164" t="s">
        <v>193</v>
      </c>
      <c r="AN179" s="164" t="s">
        <v>109</v>
      </c>
      <c r="AO179" s="164" t="s">
        <v>193</v>
      </c>
      <c r="AP179" s="164" t="s">
        <v>500</v>
      </c>
      <c r="AQ179" s="166"/>
      <c r="AR179" s="166"/>
      <c r="AS179" s="164" t="s">
        <v>497</v>
      </c>
      <c r="AT179" s="164" t="s">
        <v>193</v>
      </c>
      <c r="AU179" s="164" t="s">
        <v>718</v>
      </c>
      <c r="AV179" s="164">
        <v>1</v>
      </c>
      <c r="AW179" s="164">
        <v>1</v>
      </c>
      <c r="AX179" s="164">
        <v>0</v>
      </c>
      <c r="AY179" s="164" t="s">
        <v>110</v>
      </c>
      <c r="AZ179" s="164" t="s">
        <v>503</v>
      </c>
      <c r="BA179" s="164" t="s">
        <v>3671</v>
      </c>
      <c r="BB179" s="164">
        <v>1</v>
      </c>
      <c r="BC179" s="164">
        <v>0</v>
      </c>
      <c r="BD179" s="164">
        <v>1</v>
      </c>
      <c r="BE179" s="164">
        <v>0</v>
      </c>
      <c r="BF179" s="164">
        <v>0</v>
      </c>
      <c r="BG179" s="164">
        <v>0</v>
      </c>
      <c r="BH179" s="164">
        <v>0</v>
      </c>
      <c r="BI179" s="164">
        <v>0</v>
      </c>
      <c r="BJ179" s="164">
        <v>0</v>
      </c>
      <c r="BK179" s="164">
        <v>0</v>
      </c>
      <c r="BL179" s="164" t="s">
        <v>193</v>
      </c>
      <c r="BM179" s="164" t="s">
        <v>128</v>
      </c>
      <c r="BN179" s="164" t="s">
        <v>507</v>
      </c>
      <c r="BO179" s="164" t="s">
        <v>509</v>
      </c>
      <c r="BP179" s="164">
        <v>1</v>
      </c>
      <c r="BQ179" s="164">
        <v>1</v>
      </c>
      <c r="BR179" s="164">
        <v>1</v>
      </c>
      <c r="BS179" s="164">
        <v>1</v>
      </c>
      <c r="BT179" s="164">
        <v>1</v>
      </c>
      <c r="BU179" s="164">
        <v>0</v>
      </c>
      <c r="BV179" s="164">
        <v>1</v>
      </c>
      <c r="BW179" s="164">
        <v>0</v>
      </c>
      <c r="BX179" s="164" t="s">
        <v>504</v>
      </c>
      <c r="BY179" s="164">
        <v>250</v>
      </c>
      <c r="BZ179" s="164">
        <v>125</v>
      </c>
      <c r="CA179" s="164" t="s">
        <v>109</v>
      </c>
      <c r="CB179" s="164">
        <v>300</v>
      </c>
      <c r="CC179" s="164">
        <v>115.384615384615</v>
      </c>
      <c r="CD179" s="164" t="s">
        <v>109</v>
      </c>
      <c r="CE179" s="164">
        <v>375</v>
      </c>
      <c r="CF179" s="164">
        <v>163.04347826086899</v>
      </c>
      <c r="CG179" s="164" t="s">
        <v>109</v>
      </c>
      <c r="CH179" s="164">
        <v>300</v>
      </c>
      <c r="CI179" s="164">
        <v>103.448275862068</v>
      </c>
      <c r="CJ179" s="164" t="s">
        <v>109</v>
      </c>
      <c r="CK179" s="164">
        <v>650</v>
      </c>
      <c r="CL179" s="164">
        <v>270.83333333333297</v>
      </c>
      <c r="CM179" s="164" t="s">
        <v>109</v>
      </c>
      <c r="CN179" s="164" t="s">
        <v>193</v>
      </c>
      <c r="CO179" s="164" t="s">
        <v>193</v>
      </c>
      <c r="CP179" s="164" t="s">
        <v>193</v>
      </c>
      <c r="CQ179" s="164" t="s">
        <v>622</v>
      </c>
      <c r="CR179" s="164" t="s">
        <v>109</v>
      </c>
      <c r="CS179" s="164">
        <v>850</v>
      </c>
      <c r="CT179" s="164" t="s">
        <v>193</v>
      </c>
      <c r="CU179" s="164" t="s">
        <v>193</v>
      </c>
      <c r="CV179" s="164" t="s">
        <v>193</v>
      </c>
      <c r="CW179" s="164" t="s">
        <v>193</v>
      </c>
      <c r="CX179" s="164" t="s">
        <v>193</v>
      </c>
      <c r="CY179" s="164" t="s">
        <v>193</v>
      </c>
      <c r="CZ179" s="164" t="s">
        <v>156</v>
      </c>
      <c r="DA179" s="164">
        <v>850</v>
      </c>
      <c r="DB179" s="164" t="s">
        <v>109</v>
      </c>
      <c r="DC179" s="164" t="s">
        <v>109</v>
      </c>
      <c r="DD179" s="164" t="s">
        <v>4324</v>
      </c>
      <c r="DE179" s="164">
        <v>1</v>
      </c>
      <c r="DF179" s="164">
        <v>0</v>
      </c>
      <c r="DG179" s="164">
        <v>0</v>
      </c>
      <c r="DH179" s="164">
        <v>0</v>
      </c>
      <c r="DI179" s="164">
        <v>0</v>
      </c>
      <c r="DJ179" s="164">
        <v>0</v>
      </c>
      <c r="DK179" s="164">
        <v>0</v>
      </c>
      <c r="DL179" s="164">
        <v>0</v>
      </c>
      <c r="DM179" s="164">
        <v>0</v>
      </c>
      <c r="DN179" s="164">
        <v>0</v>
      </c>
      <c r="DO179" s="164">
        <v>1</v>
      </c>
      <c r="DP179" s="164">
        <v>0</v>
      </c>
      <c r="DQ179" s="164">
        <v>0</v>
      </c>
      <c r="DR179" s="164">
        <v>0</v>
      </c>
      <c r="DS179" s="164" t="s">
        <v>193</v>
      </c>
      <c r="DT179" s="164" t="s">
        <v>4325</v>
      </c>
      <c r="DU179" s="164">
        <v>1</v>
      </c>
      <c r="DV179" s="164">
        <v>1</v>
      </c>
      <c r="DW179" s="164">
        <v>1</v>
      </c>
      <c r="DX179" s="164">
        <v>1</v>
      </c>
      <c r="DY179" s="164">
        <v>0</v>
      </c>
      <c r="DZ179" s="164">
        <v>0</v>
      </c>
      <c r="EA179" s="164">
        <v>0</v>
      </c>
      <c r="EB179" s="164">
        <v>0</v>
      </c>
      <c r="EC179" s="164" t="s">
        <v>109</v>
      </c>
      <c r="ED179" s="164" t="s">
        <v>109</v>
      </c>
      <c r="EE179" s="164" t="s">
        <v>109</v>
      </c>
      <c r="EF179" s="164" t="s">
        <v>123</v>
      </c>
      <c r="EG179" s="164" t="s">
        <v>797</v>
      </c>
      <c r="EH179" s="164" t="s">
        <v>151</v>
      </c>
      <c r="EI179" s="164" t="s">
        <v>797</v>
      </c>
      <c r="EJ179" s="164" t="s">
        <v>120</v>
      </c>
      <c r="EK179" s="164">
        <v>1</v>
      </c>
      <c r="EL179" s="164">
        <v>0</v>
      </c>
      <c r="EM179" s="164">
        <v>0</v>
      </c>
      <c r="EN179" s="164">
        <v>0</v>
      </c>
      <c r="EO179" s="164">
        <v>0</v>
      </c>
      <c r="EP179" s="164">
        <v>0</v>
      </c>
      <c r="EQ179" s="164">
        <v>0</v>
      </c>
      <c r="ER179" s="164">
        <v>0</v>
      </c>
      <c r="ES179" s="164">
        <v>0</v>
      </c>
      <c r="ET179" s="164" t="s">
        <v>109</v>
      </c>
      <c r="EU179" s="164">
        <v>25</v>
      </c>
      <c r="EV179" s="164">
        <v>25</v>
      </c>
      <c r="EW179" s="164" t="s">
        <v>193</v>
      </c>
      <c r="EX179" s="164" t="s">
        <v>193</v>
      </c>
      <c r="EY179" s="164" t="s">
        <v>193</v>
      </c>
      <c r="EZ179" s="164">
        <v>25</v>
      </c>
      <c r="FA179" s="164" t="s">
        <v>109</v>
      </c>
      <c r="FB179" s="164" t="s">
        <v>193</v>
      </c>
      <c r="FC179" s="164" t="s">
        <v>193</v>
      </c>
      <c r="FD179" s="164" t="s">
        <v>193</v>
      </c>
      <c r="FE179" s="164" t="s">
        <v>193</v>
      </c>
      <c r="FF179" s="164" t="s">
        <v>193</v>
      </c>
      <c r="FG179" s="164" t="s">
        <v>193</v>
      </c>
      <c r="FH179" s="164" t="s">
        <v>193</v>
      </c>
      <c r="FI179" s="164" t="s">
        <v>193</v>
      </c>
      <c r="FJ179" s="164" t="s">
        <v>193</v>
      </c>
      <c r="FK179" s="164" t="s">
        <v>193</v>
      </c>
      <c r="FL179" s="164" t="s">
        <v>193</v>
      </c>
      <c r="FM179" s="164" t="s">
        <v>193</v>
      </c>
      <c r="FN179" s="164" t="s">
        <v>193</v>
      </c>
      <c r="FO179" s="164" t="s">
        <v>193</v>
      </c>
      <c r="FP179" s="164" t="s">
        <v>193</v>
      </c>
      <c r="FQ179" s="164" t="s">
        <v>193</v>
      </c>
      <c r="FR179" s="164" t="s">
        <v>193</v>
      </c>
      <c r="FS179" s="164" t="s">
        <v>193</v>
      </c>
      <c r="FT179" s="164" t="s">
        <v>193</v>
      </c>
      <c r="FU179" s="164" t="s">
        <v>193</v>
      </c>
      <c r="FV179" s="164" t="s">
        <v>193</v>
      </c>
      <c r="FW179" s="164" t="s">
        <v>193</v>
      </c>
      <c r="FX179" s="164" t="s">
        <v>193</v>
      </c>
      <c r="FY179" s="164" t="s">
        <v>193</v>
      </c>
      <c r="FZ179" s="164" t="s">
        <v>193</v>
      </c>
      <c r="GA179" s="164" t="s">
        <v>193</v>
      </c>
      <c r="GB179" s="164" t="s">
        <v>193</v>
      </c>
      <c r="GC179" s="164" t="s">
        <v>193</v>
      </c>
      <c r="GD179" s="164" t="s">
        <v>193</v>
      </c>
      <c r="GE179" s="164" t="s">
        <v>193</v>
      </c>
      <c r="GF179" s="164" t="s">
        <v>193</v>
      </c>
      <c r="GG179" s="164" t="s">
        <v>193</v>
      </c>
      <c r="GH179" s="164" t="s">
        <v>193</v>
      </c>
      <c r="GI179" s="164" t="s">
        <v>193</v>
      </c>
      <c r="GJ179" s="164" t="s">
        <v>193</v>
      </c>
      <c r="GK179" s="164" t="s">
        <v>193</v>
      </c>
      <c r="GL179" s="164" t="s">
        <v>193</v>
      </c>
      <c r="GM179" s="164" t="s">
        <v>193</v>
      </c>
      <c r="GN179" s="164" t="s">
        <v>193</v>
      </c>
      <c r="GO179" s="164" t="s">
        <v>193</v>
      </c>
      <c r="GP179" s="164" t="s">
        <v>193</v>
      </c>
      <c r="GQ179" s="164" t="s">
        <v>193</v>
      </c>
      <c r="GR179" s="164" t="s">
        <v>193</v>
      </c>
      <c r="GS179" s="164" t="s">
        <v>193</v>
      </c>
      <c r="GT179" s="164" t="s">
        <v>193</v>
      </c>
      <c r="GU179" s="164" t="s">
        <v>193</v>
      </c>
      <c r="GV179" s="164" t="s">
        <v>109</v>
      </c>
      <c r="GW179" s="164" t="s">
        <v>724</v>
      </c>
      <c r="GX179" s="164">
        <v>0</v>
      </c>
      <c r="GY179" s="164">
        <v>0</v>
      </c>
      <c r="GZ179" s="164">
        <v>0</v>
      </c>
      <c r="HA179" s="164">
        <v>0</v>
      </c>
      <c r="HB179" s="164">
        <v>0</v>
      </c>
      <c r="HC179" s="164">
        <v>0</v>
      </c>
      <c r="HD179" s="164">
        <v>0</v>
      </c>
      <c r="HE179" s="164">
        <v>0</v>
      </c>
      <c r="HF179" s="164">
        <v>0</v>
      </c>
      <c r="HG179" s="164">
        <v>1</v>
      </c>
      <c r="HH179" s="164">
        <v>0</v>
      </c>
      <c r="HI179" s="164">
        <v>0</v>
      </c>
      <c r="HJ179" s="164">
        <v>0</v>
      </c>
      <c r="HK179" s="164" t="s">
        <v>193</v>
      </c>
      <c r="HL179" s="164" t="s">
        <v>120</v>
      </c>
      <c r="HM179" s="164">
        <v>1</v>
      </c>
      <c r="HN179" s="164">
        <v>0</v>
      </c>
      <c r="HO179" s="164">
        <v>0</v>
      </c>
      <c r="HP179" s="164">
        <v>0</v>
      </c>
      <c r="HQ179" s="164">
        <v>0</v>
      </c>
      <c r="HR179" s="164">
        <v>0</v>
      </c>
      <c r="HS179" s="164">
        <v>0</v>
      </c>
      <c r="HT179" s="164">
        <v>0</v>
      </c>
      <c r="HU179" s="164">
        <v>0</v>
      </c>
      <c r="HV179" s="164" t="s">
        <v>109</v>
      </c>
      <c r="HW179" s="164" t="s">
        <v>109</v>
      </c>
      <c r="HX179" s="164" t="s">
        <v>109</v>
      </c>
      <c r="HY179" s="164" t="s">
        <v>123</v>
      </c>
      <c r="HZ179" s="164" t="s">
        <v>797</v>
      </c>
      <c r="IA179" s="164" t="s">
        <v>151</v>
      </c>
      <c r="IB179" s="164" t="s">
        <v>797</v>
      </c>
      <c r="IC179" s="164" t="s">
        <v>193</v>
      </c>
      <c r="ID179" s="164" t="s">
        <v>193</v>
      </c>
      <c r="IE179" s="164" t="s">
        <v>193</v>
      </c>
      <c r="IF179" s="164" t="s">
        <v>193</v>
      </c>
      <c r="IG179" s="164" t="s">
        <v>193</v>
      </c>
      <c r="IH179" s="164" t="s">
        <v>193</v>
      </c>
      <c r="II179" s="164" t="s">
        <v>193</v>
      </c>
      <c r="IJ179" s="164" t="s">
        <v>193</v>
      </c>
      <c r="IK179" s="164" t="s">
        <v>193</v>
      </c>
      <c r="IL179" s="164" t="s">
        <v>193</v>
      </c>
      <c r="IM179" s="164" t="s">
        <v>193</v>
      </c>
      <c r="IN179" s="164" t="s">
        <v>193</v>
      </c>
      <c r="IO179" s="164" t="s">
        <v>193</v>
      </c>
      <c r="IP179" s="164" t="s">
        <v>193</v>
      </c>
      <c r="IQ179" s="164" t="s">
        <v>193</v>
      </c>
      <c r="IR179" s="164" t="s">
        <v>193</v>
      </c>
      <c r="IS179" s="164" t="s">
        <v>193</v>
      </c>
      <c r="IT179" s="164" t="s">
        <v>193</v>
      </c>
      <c r="IU179" s="164" t="s">
        <v>193</v>
      </c>
      <c r="IV179" s="164" t="s">
        <v>193</v>
      </c>
      <c r="IW179" s="164" t="s">
        <v>193</v>
      </c>
      <c r="IX179" s="164" t="s">
        <v>193</v>
      </c>
      <c r="IY179" s="164" t="s">
        <v>193</v>
      </c>
      <c r="IZ179" s="164" t="s">
        <v>193</v>
      </c>
      <c r="JA179" s="164" t="s">
        <v>193</v>
      </c>
      <c r="JB179" s="164" t="s">
        <v>193</v>
      </c>
      <c r="JC179" s="164" t="s">
        <v>193</v>
      </c>
      <c r="JD179" s="164" t="s">
        <v>193</v>
      </c>
      <c r="JE179" s="164" t="s">
        <v>193</v>
      </c>
      <c r="JF179" s="164" t="s">
        <v>193</v>
      </c>
      <c r="JG179" s="164" t="s">
        <v>193</v>
      </c>
      <c r="JH179" s="164" t="s">
        <v>193</v>
      </c>
      <c r="JI179" s="164" t="s">
        <v>193</v>
      </c>
      <c r="JJ179" s="164" t="s">
        <v>193</v>
      </c>
      <c r="JK179" s="164" t="s">
        <v>193</v>
      </c>
      <c r="JL179" s="164" t="s">
        <v>193</v>
      </c>
      <c r="JM179" s="164" t="s">
        <v>193</v>
      </c>
      <c r="JN179" s="164" t="s">
        <v>193</v>
      </c>
      <c r="JO179" s="164" t="s">
        <v>193</v>
      </c>
      <c r="JP179" s="164" t="s">
        <v>193</v>
      </c>
      <c r="JQ179" s="164" t="s">
        <v>193</v>
      </c>
      <c r="JR179" s="166"/>
      <c r="JS179" s="166"/>
      <c r="JT179" s="166"/>
      <c r="JU179" s="166"/>
      <c r="JV179" s="166"/>
      <c r="JW179" s="164" t="s">
        <v>830</v>
      </c>
      <c r="JX179" s="164" t="s">
        <v>193</v>
      </c>
      <c r="JY179" s="164">
        <v>189005078</v>
      </c>
      <c r="JZ179" s="164" t="s">
        <v>4326</v>
      </c>
      <c r="KA179" s="164" t="s">
        <v>4327</v>
      </c>
      <c r="KB179" s="164" t="s">
        <v>193</v>
      </c>
      <c r="KC179" s="164" t="s">
        <v>705</v>
      </c>
      <c r="KD179" s="164" t="s">
        <v>706</v>
      </c>
      <c r="KE179" s="164" t="s">
        <v>621</v>
      </c>
      <c r="KF179" s="164" t="s">
        <v>193</v>
      </c>
      <c r="KG179" s="164">
        <v>179</v>
      </c>
    </row>
    <row r="180" spans="1:293" x14ac:dyDescent="0.25">
      <c r="A180" s="164" t="s">
        <v>4328</v>
      </c>
      <c r="B180" s="164" t="s">
        <v>4329</v>
      </c>
      <c r="C180" s="164" t="s">
        <v>3503</v>
      </c>
      <c r="D180" s="164" t="s">
        <v>193</v>
      </c>
      <c r="E180" s="166"/>
      <c r="F180" s="164" t="s">
        <v>193</v>
      </c>
      <c r="G180" s="164" t="s">
        <v>193</v>
      </c>
      <c r="H180" s="164" t="s">
        <v>3503</v>
      </c>
      <c r="I180" s="164" t="s">
        <v>148</v>
      </c>
      <c r="J180" s="164" t="s">
        <v>193</v>
      </c>
      <c r="K180" s="164" t="s">
        <v>149</v>
      </c>
      <c r="L180" s="164" t="s">
        <v>148</v>
      </c>
      <c r="M180" s="164" t="s">
        <v>148</v>
      </c>
      <c r="N180" s="164" t="s">
        <v>1431</v>
      </c>
      <c r="O180" s="164" t="s">
        <v>193</v>
      </c>
      <c r="P180" s="164" t="s">
        <v>1430</v>
      </c>
      <c r="Q180" s="164" t="s">
        <v>1431</v>
      </c>
      <c r="R180" s="164" t="s">
        <v>1431</v>
      </c>
      <c r="S180" s="164" t="s">
        <v>123</v>
      </c>
      <c r="T180" s="164" t="s">
        <v>151</v>
      </c>
      <c r="U180" s="164" t="s">
        <v>152</v>
      </c>
      <c r="V180" s="164" t="s">
        <v>151</v>
      </c>
      <c r="W180" s="164" t="s">
        <v>242</v>
      </c>
      <c r="X180" s="164" t="s">
        <v>241</v>
      </c>
      <c r="Y180" s="164" t="s">
        <v>242</v>
      </c>
      <c r="Z180" s="164" t="s">
        <v>153</v>
      </c>
      <c r="AA180" s="164" t="s">
        <v>193</v>
      </c>
      <c r="AB180" s="164" t="s">
        <v>567</v>
      </c>
      <c r="AC180" s="164" t="s">
        <v>153</v>
      </c>
      <c r="AD180" s="164" t="s">
        <v>153</v>
      </c>
      <c r="AE180" s="164" t="s">
        <v>818</v>
      </c>
      <c r="AF180" s="164" t="s">
        <v>193</v>
      </c>
      <c r="AG180" s="164" t="s">
        <v>154</v>
      </c>
      <c r="AH180" s="164" t="s">
        <v>818</v>
      </c>
      <c r="AI180" s="164" t="s">
        <v>818</v>
      </c>
      <c r="AJ180" s="164" t="s">
        <v>543</v>
      </c>
      <c r="AK180" s="164" t="s">
        <v>511</v>
      </c>
      <c r="AL180" s="164" t="s">
        <v>109</v>
      </c>
      <c r="AM180" s="164" t="s">
        <v>193</v>
      </c>
      <c r="AN180" s="164" t="s">
        <v>109</v>
      </c>
      <c r="AO180" s="164" t="s">
        <v>193</v>
      </c>
      <c r="AP180" s="164" t="s">
        <v>496</v>
      </c>
      <c r="AQ180" s="166"/>
      <c r="AR180" s="166"/>
      <c r="AS180" s="164" t="s">
        <v>193</v>
      </c>
      <c r="AT180" s="164" t="s">
        <v>193</v>
      </c>
      <c r="AU180" s="164" t="s">
        <v>193</v>
      </c>
      <c r="AV180" s="164" t="s">
        <v>193</v>
      </c>
      <c r="AW180" s="164" t="s">
        <v>193</v>
      </c>
      <c r="AX180" s="164" t="s">
        <v>193</v>
      </c>
      <c r="AY180" s="164" t="s">
        <v>193</v>
      </c>
      <c r="AZ180" s="164" t="s">
        <v>193</v>
      </c>
      <c r="BA180" s="164" t="s">
        <v>193</v>
      </c>
      <c r="BB180" s="164" t="s">
        <v>193</v>
      </c>
      <c r="BC180" s="164" t="s">
        <v>193</v>
      </c>
      <c r="BD180" s="164" t="s">
        <v>193</v>
      </c>
      <c r="BE180" s="164" t="s">
        <v>193</v>
      </c>
      <c r="BF180" s="164" t="s">
        <v>193</v>
      </c>
      <c r="BG180" s="164" t="s">
        <v>193</v>
      </c>
      <c r="BH180" s="164" t="s">
        <v>193</v>
      </c>
      <c r="BI180" s="164" t="s">
        <v>193</v>
      </c>
      <c r="BJ180" s="164" t="s">
        <v>193</v>
      </c>
      <c r="BK180" s="164" t="s">
        <v>193</v>
      </c>
      <c r="BL180" s="164" t="s">
        <v>193</v>
      </c>
      <c r="BM180" s="164" t="s">
        <v>193</v>
      </c>
      <c r="BN180" s="164" t="s">
        <v>193</v>
      </c>
      <c r="BO180" s="164" t="s">
        <v>193</v>
      </c>
      <c r="BP180" s="164" t="s">
        <v>193</v>
      </c>
      <c r="BQ180" s="164" t="s">
        <v>193</v>
      </c>
      <c r="BR180" s="164" t="s">
        <v>193</v>
      </c>
      <c r="BS180" s="164" t="s">
        <v>193</v>
      </c>
      <c r="BT180" s="164" t="s">
        <v>193</v>
      </c>
      <c r="BU180" s="164" t="s">
        <v>193</v>
      </c>
      <c r="BV180" s="164" t="s">
        <v>193</v>
      </c>
      <c r="BW180" s="164" t="s">
        <v>193</v>
      </c>
      <c r="BX180" s="164" t="s">
        <v>193</v>
      </c>
      <c r="BY180" s="164" t="s">
        <v>193</v>
      </c>
      <c r="BZ180" s="164" t="s">
        <v>193</v>
      </c>
      <c r="CA180" s="164" t="s">
        <v>193</v>
      </c>
      <c r="CB180" s="164" t="s">
        <v>193</v>
      </c>
      <c r="CC180" s="164" t="s">
        <v>193</v>
      </c>
      <c r="CD180" s="164" t="s">
        <v>193</v>
      </c>
      <c r="CE180" s="164" t="s">
        <v>193</v>
      </c>
      <c r="CF180" s="164" t="s">
        <v>193</v>
      </c>
      <c r="CG180" s="164" t="s">
        <v>193</v>
      </c>
      <c r="CH180" s="164" t="s">
        <v>193</v>
      </c>
      <c r="CI180" s="164" t="s">
        <v>193</v>
      </c>
      <c r="CJ180" s="164" t="s">
        <v>193</v>
      </c>
      <c r="CK180" s="164" t="s">
        <v>193</v>
      </c>
      <c r="CL180" s="164" t="s">
        <v>193</v>
      </c>
      <c r="CM180" s="164" t="s">
        <v>193</v>
      </c>
      <c r="CN180" s="164" t="s">
        <v>193</v>
      </c>
      <c r="CO180" s="164" t="s">
        <v>193</v>
      </c>
      <c r="CP180" s="164" t="s">
        <v>193</v>
      </c>
      <c r="CQ180" s="164" t="s">
        <v>193</v>
      </c>
      <c r="CR180" s="164" t="s">
        <v>193</v>
      </c>
      <c r="CS180" s="164" t="s">
        <v>193</v>
      </c>
      <c r="CT180" s="164" t="s">
        <v>193</v>
      </c>
      <c r="CU180" s="164" t="s">
        <v>193</v>
      </c>
      <c r="CV180" s="164" t="s">
        <v>193</v>
      </c>
      <c r="CW180" s="164" t="s">
        <v>193</v>
      </c>
      <c r="CX180" s="164" t="s">
        <v>193</v>
      </c>
      <c r="CY180" s="164" t="s">
        <v>193</v>
      </c>
      <c r="CZ180" s="164" t="s">
        <v>193</v>
      </c>
      <c r="DA180" s="164" t="s">
        <v>193</v>
      </c>
      <c r="DB180" s="164" t="s">
        <v>193</v>
      </c>
      <c r="DC180" s="164" t="s">
        <v>193</v>
      </c>
      <c r="DD180" s="164" t="s">
        <v>193</v>
      </c>
      <c r="DE180" s="164" t="s">
        <v>193</v>
      </c>
      <c r="DF180" s="164" t="s">
        <v>193</v>
      </c>
      <c r="DG180" s="164" t="s">
        <v>193</v>
      </c>
      <c r="DH180" s="164" t="s">
        <v>193</v>
      </c>
      <c r="DI180" s="164" t="s">
        <v>193</v>
      </c>
      <c r="DJ180" s="164" t="s">
        <v>193</v>
      </c>
      <c r="DK180" s="164" t="s">
        <v>193</v>
      </c>
      <c r="DL180" s="164" t="s">
        <v>193</v>
      </c>
      <c r="DM180" s="164" t="s">
        <v>193</v>
      </c>
      <c r="DN180" s="164" t="s">
        <v>193</v>
      </c>
      <c r="DO180" s="164" t="s">
        <v>193</v>
      </c>
      <c r="DP180" s="164" t="s">
        <v>193</v>
      </c>
      <c r="DQ180" s="164" t="s">
        <v>193</v>
      </c>
      <c r="DR180" s="164" t="s">
        <v>193</v>
      </c>
      <c r="DS180" s="164" t="s">
        <v>193</v>
      </c>
      <c r="DT180" s="164" t="s">
        <v>193</v>
      </c>
      <c r="DU180" s="164" t="s">
        <v>193</v>
      </c>
      <c r="DV180" s="164" t="s">
        <v>193</v>
      </c>
      <c r="DW180" s="164" t="s">
        <v>193</v>
      </c>
      <c r="DX180" s="164" t="s">
        <v>193</v>
      </c>
      <c r="DY180" s="164" t="s">
        <v>193</v>
      </c>
      <c r="DZ180" s="164" t="s">
        <v>193</v>
      </c>
      <c r="EA180" s="164" t="s">
        <v>193</v>
      </c>
      <c r="EB180" s="164" t="s">
        <v>193</v>
      </c>
      <c r="EC180" s="164" t="s">
        <v>193</v>
      </c>
      <c r="ED180" s="164" t="s">
        <v>193</v>
      </c>
      <c r="EE180" s="164" t="s">
        <v>193</v>
      </c>
      <c r="EF180" s="164" t="s">
        <v>193</v>
      </c>
      <c r="EG180" s="164" t="s">
        <v>193</v>
      </c>
      <c r="EH180" s="164" t="s">
        <v>193</v>
      </c>
      <c r="EI180" s="164" t="s">
        <v>193</v>
      </c>
      <c r="EJ180" s="164" t="s">
        <v>193</v>
      </c>
      <c r="EK180" s="164" t="s">
        <v>193</v>
      </c>
      <c r="EL180" s="164" t="s">
        <v>193</v>
      </c>
      <c r="EM180" s="164" t="s">
        <v>193</v>
      </c>
      <c r="EN180" s="164" t="s">
        <v>193</v>
      </c>
      <c r="EO180" s="164" t="s">
        <v>193</v>
      </c>
      <c r="EP180" s="164" t="s">
        <v>193</v>
      </c>
      <c r="EQ180" s="164" t="s">
        <v>193</v>
      </c>
      <c r="ER180" s="164" t="s">
        <v>193</v>
      </c>
      <c r="ES180" s="164" t="s">
        <v>193</v>
      </c>
      <c r="ET180" s="164" t="s">
        <v>193</v>
      </c>
      <c r="EU180" s="164" t="s">
        <v>193</v>
      </c>
      <c r="EV180" s="164" t="s">
        <v>193</v>
      </c>
      <c r="EW180" s="164" t="s">
        <v>193</v>
      </c>
      <c r="EX180" s="164" t="s">
        <v>193</v>
      </c>
      <c r="EY180" s="164" t="s">
        <v>193</v>
      </c>
      <c r="EZ180" s="164" t="s">
        <v>193</v>
      </c>
      <c r="FA180" s="164" t="s">
        <v>193</v>
      </c>
      <c r="FB180" s="164" t="s">
        <v>193</v>
      </c>
      <c r="FC180" s="164" t="s">
        <v>193</v>
      </c>
      <c r="FD180" s="164" t="s">
        <v>193</v>
      </c>
      <c r="FE180" s="164" t="s">
        <v>193</v>
      </c>
      <c r="FF180" s="164" t="s">
        <v>193</v>
      </c>
      <c r="FG180" s="164" t="s">
        <v>193</v>
      </c>
      <c r="FH180" s="164" t="s">
        <v>193</v>
      </c>
      <c r="FI180" s="164" t="s">
        <v>193</v>
      </c>
      <c r="FJ180" s="164" t="s">
        <v>193</v>
      </c>
      <c r="FK180" s="164" t="s">
        <v>193</v>
      </c>
      <c r="FL180" s="164" t="s">
        <v>193</v>
      </c>
      <c r="FM180" s="164" t="s">
        <v>193</v>
      </c>
      <c r="FN180" s="164" t="s">
        <v>193</v>
      </c>
      <c r="FO180" s="164" t="s">
        <v>193</v>
      </c>
      <c r="FP180" s="164" t="s">
        <v>193</v>
      </c>
      <c r="FQ180" s="164" t="s">
        <v>193</v>
      </c>
      <c r="FR180" s="164" t="s">
        <v>193</v>
      </c>
      <c r="FS180" s="164" t="s">
        <v>193</v>
      </c>
      <c r="FT180" s="164" t="s">
        <v>193</v>
      </c>
      <c r="FU180" s="164" t="s">
        <v>193</v>
      </c>
      <c r="FV180" s="164" t="s">
        <v>193</v>
      </c>
      <c r="FW180" s="164" t="s">
        <v>193</v>
      </c>
      <c r="FX180" s="164" t="s">
        <v>193</v>
      </c>
      <c r="FY180" s="164" t="s">
        <v>193</v>
      </c>
      <c r="FZ180" s="164" t="s">
        <v>193</v>
      </c>
      <c r="GA180" s="164" t="s">
        <v>193</v>
      </c>
      <c r="GB180" s="164" t="s">
        <v>193</v>
      </c>
      <c r="GC180" s="164" t="s">
        <v>193</v>
      </c>
      <c r="GD180" s="164" t="s">
        <v>193</v>
      </c>
      <c r="GE180" s="164" t="s">
        <v>193</v>
      </c>
      <c r="GF180" s="164" t="s">
        <v>193</v>
      </c>
      <c r="GG180" s="164" t="s">
        <v>193</v>
      </c>
      <c r="GH180" s="164" t="s">
        <v>193</v>
      </c>
      <c r="GI180" s="164" t="s">
        <v>193</v>
      </c>
      <c r="GJ180" s="164" t="s">
        <v>193</v>
      </c>
      <c r="GK180" s="164" t="s">
        <v>193</v>
      </c>
      <c r="GL180" s="164" t="s">
        <v>193</v>
      </c>
      <c r="GM180" s="164" t="s">
        <v>193</v>
      </c>
      <c r="GN180" s="164" t="s">
        <v>193</v>
      </c>
      <c r="GO180" s="164" t="s">
        <v>193</v>
      </c>
      <c r="GP180" s="164" t="s">
        <v>193</v>
      </c>
      <c r="GQ180" s="164" t="s">
        <v>193</v>
      </c>
      <c r="GR180" s="164" t="s">
        <v>193</v>
      </c>
      <c r="GS180" s="164" t="s">
        <v>193</v>
      </c>
      <c r="GT180" s="164" t="s">
        <v>193</v>
      </c>
      <c r="GU180" s="164" t="s">
        <v>193</v>
      </c>
      <c r="GV180" s="164" t="s">
        <v>193</v>
      </c>
      <c r="GW180" s="164" t="s">
        <v>193</v>
      </c>
      <c r="GX180" s="164" t="s">
        <v>193</v>
      </c>
      <c r="GY180" s="164" t="s">
        <v>193</v>
      </c>
      <c r="GZ180" s="164" t="s">
        <v>193</v>
      </c>
      <c r="HA180" s="164" t="s">
        <v>193</v>
      </c>
      <c r="HB180" s="164" t="s">
        <v>193</v>
      </c>
      <c r="HC180" s="164" t="s">
        <v>193</v>
      </c>
      <c r="HD180" s="164" t="s">
        <v>193</v>
      </c>
      <c r="HE180" s="164" t="s">
        <v>193</v>
      </c>
      <c r="HF180" s="164" t="s">
        <v>193</v>
      </c>
      <c r="HG180" s="164" t="s">
        <v>193</v>
      </c>
      <c r="HH180" s="164" t="s">
        <v>193</v>
      </c>
      <c r="HI180" s="164" t="s">
        <v>193</v>
      </c>
      <c r="HJ180" s="164" t="s">
        <v>193</v>
      </c>
      <c r="HK180" s="164" t="s">
        <v>193</v>
      </c>
      <c r="HL180" s="164" t="s">
        <v>193</v>
      </c>
      <c r="HM180" s="164" t="s">
        <v>193</v>
      </c>
      <c r="HN180" s="164" t="s">
        <v>193</v>
      </c>
      <c r="HO180" s="164" t="s">
        <v>193</v>
      </c>
      <c r="HP180" s="164" t="s">
        <v>193</v>
      </c>
      <c r="HQ180" s="164" t="s">
        <v>193</v>
      </c>
      <c r="HR180" s="164" t="s">
        <v>193</v>
      </c>
      <c r="HS180" s="164" t="s">
        <v>193</v>
      </c>
      <c r="HT180" s="164" t="s">
        <v>193</v>
      </c>
      <c r="HU180" s="164" t="s">
        <v>193</v>
      </c>
      <c r="HV180" s="164" t="s">
        <v>193</v>
      </c>
      <c r="HW180" s="164" t="s">
        <v>193</v>
      </c>
      <c r="HX180" s="164" t="s">
        <v>193</v>
      </c>
      <c r="HY180" s="164" t="s">
        <v>193</v>
      </c>
      <c r="HZ180" s="164" t="s">
        <v>193</v>
      </c>
      <c r="IA180" s="164" t="s">
        <v>193</v>
      </c>
      <c r="IB180" s="164" t="s">
        <v>193</v>
      </c>
      <c r="IC180" s="164" t="s">
        <v>109</v>
      </c>
      <c r="ID180" s="164" t="s">
        <v>193</v>
      </c>
      <c r="IE180" s="164" t="s">
        <v>512</v>
      </c>
      <c r="IF180" s="164" t="s">
        <v>193</v>
      </c>
      <c r="IG180" s="164" t="s">
        <v>3284</v>
      </c>
      <c r="IH180" s="164" t="s">
        <v>193</v>
      </c>
      <c r="II180" s="164" t="s">
        <v>513</v>
      </c>
      <c r="IJ180" s="164" t="s">
        <v>3285</v>
      </c>
      <c r="IK180" s="164" t="s">
        <v>3285</v>
      </c>
      <c r="IL180" s="164" t="s">
        <v>816</v>
      </c>
      <c r="IM180" s="164" t="s">
        <v>193</v>
      </c>
      <c r="IN180" s="164" t="s">
        <v>3287</v>
      </c>
      <c r="IO180" s="164" t="s">
        <v>809</v>
      </c>
      <c r="IP180" s="164" t="s">
        <v>810</v>
      </c>
      <c r="IQ180" s="164" t="s">
        <v>811</v>
      </c>
      <c r="IR180" s="164" t="s">
        <v>193</v>
      </c>
      <c r="IS180" s="164" t="s">
        <v>193</v>
      </c>
      <c r="IT180" s="164" t="s">
        <v>193</v>
      </c>
      <c r="IU180" s="164" t="s">
        <v>193</v>
      </c>
      <c r="IV180" s="164" t="s">
        <v>193</v>
      </c>
      <c r="IW180" s="164">
        <v>7</v>
      </c>
      <c r="IX180" s="164">
        <v>7</v>
      </c>
      <c r="IY180" s="164" t="s">
        <v>193</v>
      </c>
      <c r="IZ180" s="164" t="s">
        <v>156</v>
      </c>
      <c r="JA180" s="164">
        <v>7</v>
      </c>
      <c r="JB180" s="164" t="s">
        <v>132</v>
      </c>
      <c r="JC180" s="164" t="s">
        <v>193</v>
      </c>
      <c r="JD180" s="164" t="s">
        <v>109</v>
      </c>
      <c r="JE180" s="164" t="s">
        <v>4305</v>
      </c>
      <c r="JF180" s="164">
        <v>1</v>
      </c>
      <c r="JG180" s="164">
        <v>1</v>
      </c>
      <c r="JH180" s="164">
        <v>0</v>
      </c>
      <c r="JI180" s="164">
        <v>0</v>
      </c>
      <c r="JJ180" s="164">
        <v>0</v>
      </c>
      <c r="JK180" s="164">
        <v>0</v>
      </c>
      <c r="JL180" s="164">
        <v>0</v>
      </c>
      <c r="JM180" s="164">
        <v>0</v>
      </c>
      <c r="JN180" s="164">
        <v>0</v>
      </c>
      <c r="JO180" s="164">
        <v>0</v>
      </c>
      <c r="JP180" s="164">
        <v>0</v>
      </c>
      <c r="JQ180" s="164" t="s">
        <v>193</v>
      </c>
      <c r="JR180" s="166"/>
      <c r="JS180" s="166"/>
      <c r="JT180" s="166"/>
      <c r="JU180" s="166"/>
      <c r="JV180" s="166"/>
      <c r="JW180" s="164" t="s">
        <v>4306</v>
      </c>
      <c r="JX180" s="164" t="s">
        <v>193</v>
      </c>
      <c r="JY180" s="164">
        <v>189008862</v>
      </c>
      <c r="JZ180" s="164" t="s">
        <v>4330</v>
      </c>
      <c r="KA180" s="164" t="s">
        <v>4331</v>
      </c>
      <c r="KB180" s="164" t="s">
        <v>193</v>
      </c>
      <c r="KC180" s="164" t="s">
        <v>705</v>
      </c>
      <c r="KD180" s="164" t="s">
        <v>706</v>
      </c>
      <c r="KE180" s="164" t="s">
        <v>621</v>
      </c>
      <c r="KF180" s="164" t="s">
        <v>193</v>
      </c>
      <c r="KG180" s="164">
        <v>180</v>
      </c>
    </row>
    <row r="181" spans="1:293" x14ac:dyDescent="0.25">
      <c r="A181" s="164" t="s">
        <v>4332</v>
      </c>
      <c r="B181" s="164" t="s">
        <v>4333</v>
      </c>
      <c r="C181" s="164" t="s">
        <v>3503</v>
      </c>
      <c r="D181" s="164" t="s">
        <v>193</v>
      </c>
      <c r="E181" s="166"/>
      <c r="F181" s="164" t="s">
        <v>193</v>
      </c>
      <c r="G181" s="164" t="s">
        <v>193</v>
      </c>
      <c r="H181" s="164" t="s">
        <v>3503</v>
      </c>
      <c r="I181" s="164" t="s">
        <v>148</v>
      </c>
      <c r="J181" s="164" t="s">
        <v>193</v>
      </c>
      <c r="K181" s="164" t="s">
        <v>149</v>
      </c>
      <c r="L181" s="164" t="s">
        <v>148</v>
      </c>
      <c r="M181" s="164" t="s">
        <v>148</v>
      </c>
      <c r="N181" s="164" t="s">
        <v>1431</v>
      </c>
      <c r="O181" s="164" t="s">
        <v>193</v>
      </c>
      <c r="P181" s="164" t="s">
        <v>1430</v>
      </c>
      <c r="Q181" s="164" t="s">
        <v>1431</v>
      </c>
      <c r="R181" s="164" t="s">
        <v>1431</v>
      </c>
      <c r="S181" s="164" t="s">
        <v>123</v>
      </c>
      <c r="T181" s="164" t="s">
        <v>151</v>
      </c>
      <c r="U181" s="164" t="s">
        <v>152</v>
      </c>
      <c r="V181" s="164" t="s">
        <v>151</v>
      </c>
      <c r="W181" s="164" t="s">
        <v>242</v>
      </c>
      <c r="X181" s="164" t="s">
        <v>241</v>
      </c>
      <c r="Y181" s="164" t="s">
        <v>242</v>
      </c>
      <c r="Z181" s="164" t="s">
        <v>153</v>
      </c>
      <c r="AA181" s="164" t="s">
        <v>193</v>
      </c>
      <c r="AB181" s="164" t="s">
        <v>567</v>
      </c>
      <c r="AC181" s="164" t="s">
        <v>153</v>
      </c>
      <c r="AD181" s="164" t="s">
        <v>153</v>
      </c>
      <c r="AE181" s="164" t="s">
        <v>818</v>
      </c>
      <c r="AF181" s="164" t="s">
        <v>193</v>
      </c>
      <c r="AG181" s="164" t="s">
        <v>154</v>
      </c>
      <c r="AH181" s="164" t="s">
        <v>818</v>
      </c>
      <c r="AI181" s="164" t="s">
        <v>818</v>
      </c>
      <c r="AJ181" s="164" t="s">
        <v>543</v>
      </c>
      <c r="AK181" s="164" t="s">
        <v>511</v>
      </c>
      <c r="AL181" s="164" t="s">
        <v>109</v>
      </c>
      <c r="AM181" s="164" t="s">
        <v>193</v>
      </c>
      <c r="AN181" s="164" t="s">
        <v>109</v>
      </c>
      <c r="AO181" s="164" t="s">
        <v>193</v>
      </c>
      <c r="AP181" s="164" t="s">
        <v>496</v>
      </c>
      <c r="AQ181" s="166"/>
      <c r="AR181" s="166"/>
      <c r="AS181" s="164" t="s">
        <v>193</v>
      </c>
      <c r="AT181" s="164" t="s">
        <v>193</v>
      </c>
      <c r="AU181" s="164" t="s">
        <v>193</v>
      </c>
      <c r="AV181" s="164" t="s">
        <v>193</v>
      </c>
      <c r="AW181" s="164" t="s">
        <v>193</v>
      </c>
      <c r="AX181" s="164" t="s">
        <v>193</v>
      </c>
      <c r="AY181" s="164" t="s">
        <v>193</v>
      </c>
      <c r="AZ181" s="164" t="s">
        <v>193</v>
      </c>
      <c r="BA181" s="164" t="s">
        <v>193</v>
      </c>
      <c r="BB181" s="164" t="s">
        <v>193</v>
      </c>
      <c r="BC181" s="164" t="s">
        <v>193</v>
      </c>
      <c r="BD181" s="164" t="s">
        <v>193</v>
      </c>
      <c r="BE181" s="164" t="s">
        <v>193</v>
      </c>
      <c r="BF181" s="164" t="s">
        <v>193</v>
      </c>
      <c r="BG181" s="164" t="s">
        <v>193</v>
      </c>
      <c r="BH181" s="164" t="s">
        <v>193</v>
      </c>
      <c r="BI181" s="164" t="s">
        <v>193</v>
      </c>
      <c r="BJ181" s="164" t="s">
        <v>193</v>
      </c>
      <c r="BK181" s="164" t="s">
        <v>193</v>
      </c>
      <c r="BL181" s="164" t="s">
        <v>193</v>
      </c>
      <c r="BM181" s="164" t="s">
        <v>193</v>
      </c>
      <c r="BN181" s="164" t="s">
        <v>193</v>
      </c>
      <c r="BO181" s="164" t="s">
        <v>193</v>
      </c>
      <c r="BP181" s="164" t="s">
        <v>193</v>
      </c>
      <c r="BQ181" s="164" t="s">
        <v>193</v>
      </c>
      <c r="BR181" s="164" t="s">
        <v>193</v>
      </c>
      <c r="BS181" s="164" t="s">
        <v>193</v>
      </c>
      <c r="BT181" s="164" t="s">
        <v>193</v>
      </c>
      <c r="BU181" s="164" t="s">
        <v>193</v>
      </c>
      <c r="BV181" s="164" t="s">
        <v>193</v>
      </c>
      <c r="BW181" s="164" t="s">
        <v>193</v>
      </c>
      <c r="BX181" s="164" t="s">
        <v>193</v>
      </c>
      <c r="BY181" s="164" t="s">
        <v>193</v>
      </c>
      <c r="BZ181" s="164" t="s">
        <v>193</v>
      </c>
      <c r="CA181" s="164" t="s">
        <v>193</v>
      </c>
      <c r="CB181" s="164" t="s">
        <v>193</v>
      </c>
      <c r="CC181" s="164" t="s">
        <v>193</v>
      </c>
      <c r="CD181" s="164" t="s">
        <v>193</v>
      </c>
      <c r="CE181" s="164" t="s">
        <v>193</v>
      </c>
      <c r="CF181" s="164" t="s">
        <v>193</v>
      </c>
      <c r="CG181" s="164" t="s">
        <v>193</v>
      </c>
      <c r="CH181" s="164" t="s">
        <v>193</v>
      </c>
      <c r="CI181" s="164" t="s">
        <v>193</v>
      </c>
      <c r="CJ181" s="164" t="s">
        <v>193</v>
      </c>
      <c r="CK181" s="164" t="s">
        <v>193</v>
      </c>
      <c r="CL181" s="164" t="s">
        <v>193</v>
      </c>
      <c r="CM181" s="164" t="s">
        <v>193</v>
      </c>
      <c r="CN181" s="164" t="s">
        <v>193</v>
      </c>
      <c r="CO181" s="164" t="s">
        <v>193</v>
      </c>
      <c r="CP181" s="164" t="s">
        <v>193</v>
      </c>
      <c r="CQ181" s="164" t="s">
        <v>193</v>
      </c>
      <c r="CR181" s="164" t="s">
        <v>193</v>
      </c>
      <c r="CS181" s="164" t="s">
        <v>193</v>
      </c>
      <c r="CT181" s="164" t="s">
        <v>193</v>
      </c>
      <c r="CU181" s="164" t="s">
        <v>193</v>
      </c>
      <c r="CV181" s="164" t="s">
        <v>193</v>
      </c>
      <c r="CW181" s="164" t="s">
        <v>193</v>
      </c>
      <c r="CX181" s="164" t="s">
        <v>193</v>
      </c>
      <c r="CY181" s="164" t="s">
        <v>193</v>
      </c>
      <c r="CZ181" s="164" t="s">
        <v>193</v>
      </c>
      <c r="DA181" s="164" t="s">
        <v>193</v>
      </c>
      <c r="DB181" s="164" t="s">
        <v>193</v>
      </c>
      <c r="DC181" s="164" t="s">
        <v>193</v>
      </c>
      <c r="DD181" s="164" t="s">
        <v>193</v>
      </c>
      <c r="DE181" s="164" t="s">
        <v>193</v>
      </c>
      <c r="DF181" s="164" t="s">
        <v>193</v>
      </c>
      <c r="DG181" s="164" t="s">
        <v>193</v>
      </c>
      <c r="DH181" s="164" t="s">
        <v>193</v>
      </c>
      <c r="DI181" s="164" t="s">
        <v>193</v>
      </c>
      <c r="DJ181" s="164" t="s">
        <v>193</v>
      </c>
      <c r="DK181" s="164" t="s">
        <v>193</v>
      </c>
      <c r="DL181" s="164" t="s">
        <v>193</v>
      </c>
      <c r="DM181" s="164" t="s">
        <v>193</v>
      </c>
      <c r="DN181" s="164" t="s">
        <v>193</v>
      </c>
      <c r="DO181" s="164" t="s">
        <v>193</v>
      </c>
      <c r="DP181" s="164" t="s">
        <v>193</v>
      </c>
      <c r="DQ181" s="164" t="s">
        <v>193</v>
      </c>
      <c r="DR181" s="164" t="s">
        <v>193</v>
      </c>
      <c r="DS181" s="164" t="s">
        <v>193</v>
      </c>
      <c r="DT181" s="164" t="s">
        <v>193</v>
      </c>
      <c r="DU181" s="164" t="s">
        <v>193</v>
      </c>
      <c r="DV181" s="164" t="s">
        <v>193</v>
      </c>
      <c r="DW181" s="164" t="s">
        <v>193</v>
      </c>
      <c r="DX181" s="164" t="s">
        <v>193</v>
      </c>
      <c r="DY181" s="164" t="s">
        <v>193</v>
      </c>
      <c r="DZ181" s="164" t="s">
        <v>193</v>
      </c>
      <c r="EA181" s="164" t="s">
        <v>193</v>
      </c>
      <c r="EB181" s="164" t="s">
        <v>193</v>
      </c>
      <c r="EC181" s="164" t="s">
        <v>193</v>
      </c>
      <c r="ED181" s="164" t="s">
        <v>193</v>
      </c>
      <c r="EE181" s="164" t="s">
        <v>193</v>
      </c>
      <c r="EF181" s="164" t="s">
        <v>193</v>
      </c>
      <c r="EG181" s="164" t="s">
        <v>193</v>
      </c>
      <c r="EH181" s="164" t="s">
        <v>193</v>
      </c>
      <c r="EI181" s="164" t="s">
        <v>193</v>
      </c>
      <c r="EJ181" s="164" t="s">
        <v>193</v>
      </c>
      <c r="EK181" s="164" t="s">
        <v>193</v>
      </c>
      <c r="EL181" s="164" t="s">
        <v>193</v>
      </c>
      <c r="EM181" s="164" t="s">
        <v>193</v>
      </c>
      <c r="EN181" s="164" t="s">
        <v>193</v>
      </c>
      <c r="EO181" s="164" t="s">
        <v>193</v>
      </c>
      <c r="EP181" s="164" t="s">
        <v>193</v>
      </c>
      <c r="EQ181" s="164" t="s">
        <v>193</v>
      </c>
      <c r="ER181" s="164" t="s">
        <v>193</v>
      </c>
      <c r="ES181" s="164" t="s">
        <v>193</v>
      </c>
      <c r="ET181" s="164" t="s">
        <v>193</v>
      </c>
      <c r="EU181" s="164" t="s">
        <v>193</v>
      </c>
      <c r="EV181" s="164" t="s">
        <v>193</v>
      </c>
      <c r="EW181" s="164" t="s">
        <v>193</v>
      </c>
      <c r="EX181" s="164" t="s">
        <v>193</v>
      </c>
      <c r="EY181" s="164" t="s">
        <v>193</v>
      </c>
      <c r="EZ181" s="164" t="s">
        <v>193</v>
      </c>
      <c r="FA181" s="164" t="s">
        <v>193</v>
      </c>
      <c r="FB181" s="164" t="s">
        <v>193</v>
      </c>
      <c r="FC181" s="164" t="s">
        <v>193</v>
      </c>
      <c r="FD181" s="164" t="s">
        <v>193</v>
      </c>
      <c r="FE181" s="164" t="s">
        <v>193</v>
      </c>
      <c r="FF181" s="164" t="s">
        <v>193</v>
      </c>
      <c r="FG181" s="164" t="s">
        <v>193</v>
      </c>
      <c r="FH181" s="164" t="s">
        <v>193</v>
      </c>
      <c r="FI181" s="164" t="s">
        <v>193</v>
      </c>
      <c r="FJ181" s="164" t="s">
        <v>193</v>
      </c>
      <c r="FK181" s="164" t="s">
        <v>193</v>
      </c>
      <c r="FL181" s="164" t="s">
        <v>193</v>
      </c>
      <c r="FM181" s="164" t="s">
        <v>193</v>
      </c>
      <c r="FN181" s="164" t="s">
        <v>193</v>
      </c>
      <c r="FO181" s="164" t="s">
        <v>193</v>
      </c>
      <c r="FP181" s="164" t="s">
        <v>193</v>
      </c>
      <c r="FQ181" s="164" t="s">
        <v>193</v>
      </c>
      <c r="FR181" s="164" t="s">
        <v>193</v>
      </c>
      <c r="FS181" s="164" t="s">
        <v>193</v>
      </c>
      <c r="FT181" s="164" t="s">
        <v>193</v>
      </c>
      <c r="FU181" s="164" t="s">
        <v>193</v>
      </c>
      <c r="FV181" s="164" t="s">
        <v>193</v>
      </c>
      <c r="FW181" s="164" t="s">
        <v>193</v>
      </c>
      <c r="FX181" s="164" t="s">
        <v>193</v>
      </c>
      <c r="FY181" s="164" t="s">
        <v>193</v>
      </c>
      <c r="FZ181" s="164" t="s">
        <v>193</v>
      </c>
      <c r="GA181" s="164" t="s">
        <v>193</v>
      </c>
      <c r="GB181" s="164" t="s">
        <v>193</v>
      </c>
      <c r="GC181" s="164" t="s">
        <v>193</v>
      </c>
      <c r="GD181" s="164" t="s">
        <v>193</v>
      </c>
      <c r="GE181" s="164" t="s">
        <v>193</v>
      </c>
      <c r="GF181" s="164" t="s">
        <v>193</v>
      </c>
      <c r="GG181" s="164" t="s">
        <v>193</v>
      </c>
      <c r="GH181" s="164" t="s">
        <v>193</v>
      </c>
      <c r="GI181" s="164" t="s">
        <v>193</v>
      </c>
      <c r="GJ181" s="164" t="s">
        <v>193</v>
      </c>
      <c r="GK181" s="164" t="s">
        <v>193</v>
      </c>
      <c r="GL181" s="164" t="s">
        <v>193</v>
      </c>
      <c r="GM181" s="164" t="s">
        <v>193</v>
      </c>
      <c r="GN181" s="164" t="s">
        <v>193</v>
      </c>
      <c r="GO181" s="164" t="s">
        <v>193</v>
      </c>
      <c r="GP181" s="164" t="s">
        <v>193</v>
      </c>
      <c r="GQ181" s="164" t="s">
        <v>193</v>
      </c>
      <c r="GR181" s="164" t="s">
        <v>193</v>
      </c>
      <c r="GS181" s="164" t="s">
        <v>193</v>
      </c>
      <c r="GT181" s="164" t="s">
        <v>193</v>
      </c>
      <c r="GU181" s="164" t="s">
        <v>193</v>
      </c>
      <c r="GV181" s="164" t="s">
        <v>193</v>
      </c>
      <c r="GW181" s="164" t="s">
        <v>193</v>
      </c>
      <c r="GX181" s="164" t="s">
        <v>193</v>
      </c>
      <c r="GY181" s="164" t="s">
        <v>193</v>
      </c>
      <c r="GZ181" s="164" t="s">
        <v>193</v>
      </c>
      <c r="HA181" s="164" t="s">
        <v>193</v>
      </c>
      <c r="HB181" s="164" t="s">
        <v>193</v>
      </c>
      <c r="HC181" s="164" t="s">
        <v>193</v>
      </c>
      <c r="HD181" s="164" t="s">
        <v>193</v>
      </c>
      <c r="HE181" s="164" t="s">
        <v>193</v>
      </c>
      <c r="HF181" s="164" t="s">
        <v>193</v>
      </c>
      <c r="HG181" s="164" t="s">
        <v>193</v>
      </c>
      <c r="HH181" s="164" t="s">
        <v>193</v>
      </c>
      <c r="HI181" s="164" t="s">
        <v>193</v>
      </c>
      <c r="HJ181" s="164" t="s">
        <v>193</v>
      </c>
      <c r="HK181" s="164" t="s">
        <v>193</v>
      </c>
      <c r="HL181" s="164" t="s">
        <v>193</v>
      </c>
      <c r="HM181" s="164" t="s">
        <v>193</v>
      </c>
      <c r="HN181" s="164" t="s">
        <v>193</v>
      </c>
      <c r="HO181" s="164" t="s">
        <v>193</v>
      </c>
      <c r="HP181" s="164" t="s">
        <v>193</v>
      </c>
      <c r="HQ181" s="164" t="s">
        <v>193</v>
      </c>
      <c r="HR181" s="164" t="s">
        <v>193</v>
      </c>
      <c r="HS181" s="164" t="s">
        <v>193</v>
      </c>
      <c r="HT181" s="164" t="s">
        <v>193</v>
      </c>
      <c r="HU181" s="164" t="s">
        <v>193</v>
      </c>
      <c r="HV181" s="164" t="s">
        <v>193</v>
      </c>
      <c r="HW181" s="164" t="s">
        <v>193</v>
      </c>
      <c r="HX181" s="164" t="s">
        <v>193</v>
      </c>
      <c r="HY181" s="164" t="s">
        <v>193</v>
      </c>
      <c r="HZ181" s="164" t="s">
        <v>193</v>
      </c>
      <c r="IA181" s="164" t="s">
        <v>193</v>
      </c>
      <c r="IB181" s="164" t="s">
        <v>193</v>
      </c>
      <c r="IC181" s="164" t="s">
        <v>109</v>
      </c>
      <c r="ID181" s="164" t="s">
        <v>193</v>
      </c>
      <c r="IE181" s="164" t="s">
        <v>512</v>
      </c>
      <c r="IF181" s="164" t="s">
        <v>193</v>
      </c>
      <c r="IG181" s="164" t="s">
        <v>3284</v>
      </c>
      <c r="IH181" s="164" t="s">
        <v>193</v>
      </c>
      <c r="II181" s="164" t="s">
        <v>513</v>
      </c>
      <c r="IJ181" s="164" t="s">
        <v>3285</v>
      </c>
      <c r="IK181" s="164" t="s">
        <v>3285</v>
      </c>
      <c r="IL181" s="164" t="s">
        <v>816</v>
      </c>
      <c r="IM181" s="164" t="s">
        <v>193</v>
      </c>
      <c r="IN181" s="164" t="s">
        <v>3287</v>
      </c>
      <c r="IO181" s="164" t="s">
        <v>809</v>
      </c>
      <c r="IP181" s="164" t="s">
        <v>810</v>
      </c>
      <c r="IQ181" s="164" t="s">
        <v>811</v>
      </c>
      <c r="IR181" s="164" t="s">
        <v>193</v>
      </c>
      <c r="IS181" s="164" t="s">
        <v>193</v>
      </c>
      <c r="IT181" s="164" t="s">
        <v>193</v>
      </c>
      <c r="IU181" s="164" t="s">
        <v>193</v>
      </c>
      <c r="IV181" s="164" t="s">
        <v>193</v>
      </c>
      <c r="IW181" s="164">
        <v>5</v>
      </c>
      <c r="IX181" s="164">
        <v>5</v>
      </c>
      <c r="IY181" s="164" t="s">
        <v>193</v>
      </c>
      <c r="IZ181" s="164" t="s">
        <v>156</v>
      </c>
      <c r="JA181" s="164">
        <v>5</v>
      </c>
      <c r="JB181" s="164" t="s">
        <v>109</v>
      </c>
      <c r="JC181" s="164" t="s">
        <v>193</v>
      </c>
      <c r="JD181" s="164" t="s">
        <v>109</v>
      </c>
      <c r="JE181" s="164" t="s">
        <v>4334</v>
      </c>
      <c r="JF181" s="164">
        <v>1</v>
      </c>
      <c r="JG181" s="164">
        <v>0</v>
      </c>
      <c r="JH181" s="164">
        <v>0</v>
      </c>
      <c r="JI181" s="164">
        <v>0</v>
      </c>
      <c r="JJ181" s="164">
        <v>0</v>
      </c>
      <c r="JK181" s="164">
        <v>0</v>
      </c>
      <c r="JL181" s="164">
        <v>0</v>
      </c>
      <c r="JM181" s="164">
        <v>0</v>
      </c>
      <c r="JN181" s="164">
        <v>1</v>
      </c>
      <c r="JO181" s="164">
        <v>0</v>
      </c>
      <c r="JP181" s="164">
        <v>0</v>
      </c>
      <c r="JQ181" s="164" t="s">
        <v>193</v>
      </c>
      <c r="JR181" s="166"/>
      <c r="JS181" s="166"/>
      <c r="JT181" s="166"/>
      <c r="JU181" s="166"/>
      <c r="JV181" s="166"/>
      <c r="JW181" s="164" t="s">
        <v>4306</v>
      </c>
      <c r="JX181" s="164" t="s">
        <v>193</v>
      </c>
      <c r="JY181" s="164">
        <v>189008878</v>
      </c>
      <c r="JZ181" s="164" t="s">
        <v>4335</v>
      </c>
      <c r="KA181" s="164" t="s">
        <v>4336</v>
      </c>
      <c r="KB181" s="164" t="s">
        <v>193</v>
      </c>
      <c r="KC181" s="164" t="s">
        <v>705</v>
      </c>
      <c r="KD181" s="164" t="s">
        <v>706</v>
      </c>
      <c r="KE181" s="164" t="s">
        <v>621</v>
      </c>
      <c r="KF181" s="164" t="s">
        <v>193</v>
      </c>
      <c r="KG181" s="164">
        <v>181</v>
      </c>
    </row>
    <row r="182" spans="1:293" x14ac:dyDescent="0.25">
      <c r="A182" s="164" t="s">
        <v>4337</v>
      </c>
      <c r="B182" s="164" t="s">
        <v>4338</v>
      </c>
      <c r="C182" s="164" t="s">
        <v>3503</v>
      </c>
      <c r="D182" s="164" t="s">
        <v>193</v>
      </c>
      <c r="E182" s="166"/>
      <c r="F182" s="164" t="s">
        <v>193</v>
      </c>
      <c r="G182" s="164" t="s">
        <v>193</v>
      </c>
      <c r="H182" s="164" t="s">
        <v>3503</v>
      </c>
      <c r="I182" s="164" t="s">
        <v>148</v>
      </c>
      <c r="J182" s="164" t="s">
        <v>193</v>
      </c>
      <c r="K182" s="164" t="s">
        <v>149</v>
      </c>
      <c r="L182" s="164" t="s">
        <v>148</v>
      </c>
      <c r="M182" s="164" t="s">
        <v>148</v>
      </c>
      <c r="N182" s="164" t="s">
        <v>150</v>
      </c>
      <c r="O182" s="164" t="s">
        <v>193</v>
      </c>
      <c r="P182" s="164" t="s">
        <v>199</v>
      </c>
      <c r="Q182" s="164" t="s">
        <v>150</v>
      </c>
      <c r="R182" s="164" t="s">
        <v>150</v>
      </c>
      <c r="S182" s="164" t="s">
        <v>123</v>
      </c>
      <c r="T182" s="164" t="s">
        <v>151</v>
      </c>
      <c r="U182" s="164" t="s">
        <v>152</v>
      </c>
      <c r="V182" s="164" t="s">
        <v>151</v>
      </c>
      <c r="W182" s="164" t="s">
        <v>242</v>
      </c>
      <c r="X182" s="164" t="s">
        <v>241</v>
      </c>
      <c r="Y182" s="164" t="s">
        <v>242</v>
      </c>
      <c r="Z182" s="164" t="s">
        <v>153</v>
      </c>
      <c r="AA182" s="164" t="s">
        <v>193</v>
      </c>
      <c r="AB182" s="164" t="s">
        <v>567</v>
      </c>
      <c r="AC182" s="164" t="s">
        <v>153</v>
      </c>
      <c r="AD182" s="164" t="s">
        <v>153</v>
      </c>
      <c r="AE182" s="164" t="s">
        <v>818</v>
      </c>
      <c r="AF182" s="164" t="s">
        <v>193</v>
      </c>
      <c r="AG182" s="164" t="s">
        <v>154</v>
      </c>
      <c r="AH182" s="164" t="s">
        <v>818</v>
      </c>
      <c r="AI182" s="164" t="s">
        <v>818</v>
      </c>
      <c r="AJ182" s="164" t="s">
        <v>543</v>
      </c>
      <c r="AK182" s="164" t="s">
        <v>511</v>
      </c>
      <c r="AL182" s="164" t="s">
        <v>109</v>
      </c>
      <c r="AM182" s="164" t="s">
        <v>193</v>
      </c>
      <c r="AN182" s="164" t="s">
        <v>109</v>
      </c>
      <c r="AO182" s="164" t="s">
        <v>193</v>
      </c>
      <c r="AP182" s="164" t="s">
        <v>496</v>
      </c>
      <c r="AQ182" s="166"/>
      <c r="AR182" s="166"/>
      <c r="AS182" s="164" t="s">
        <v>193</v>
      </c>
      <c r="AT182" s="164" t="s">
        <v>193</v>
      </c>
      <c r="AU182" s="164" t="s">
        <v>193</v>
      </c>
      <c r="AV182" s="164" t="s">
        <v>193</v>
      </c>
      <c r="AW182" s="164" t="s">
        <v>193</v>
      </c>
      <c r="AX182" s="164" t="s">
        <v>193</v>
      </c>
      <c r="AY182" s="164" t="s">
        <v>193</v>
      </c>
      <c r="AZ182" s="164" t="s">
        <v>193</v>
      </c>
      <c r="BA182" s="164" t="s">
        <v>193</v>
      </c>
      <c r="BB182" s="164" t="s">
        <v>193</v>
      </c>
      <c r="BC182" s="164" t="s">
        <v>193</v>
      </c>
      <c r="BD182" s="164" t="s">
        <v>193</v>
      </c>
      <c r="BE182" s="164" t="s">
        <v>193</v>
      </c>
      <c r="BF182" s="164" t="s">
        <v>193</v>
      </c>
      <c r="BG182" s="164" t="s">
        <v>193</v>
      </c>
      <c r="BH182" s="164" t="s">
        <v>193</v>
      </c>
      <c r="BI182" s="164" t="s">
        <v>193</v>
      </c>
      <c r="BJ182" s="164" t="s">
        <v>193</v>
      </c>
      <c r="BK182" s="164" t="s">
        <v>193</v>
      </c>
      <c r="BL182" s="164" t="s">
        <v>193</v>
      </c>
      <c r="BM182" s="164" t="s">
        <v>193</v>
      </c>
      <c r="BN182" s="164" t="s">
        <v>193</v>
      </c>
      <c r="BO182" s="164" t="s">
        <v>193</v>
      </c>
      <c r="BP182" s="164" t="s">
        <v>193</v>
      </c>
      <c r="BQ182" s="164" t="s">
        <v>193</v>
      </c>
      <c r="BR182" s="164" t="s">
        <v>193</v>
      </c>
      <c r="BS182" s="164" t="s">
        <v>193</v>
      </c>
      <c r="BT182" s="164" t="s">
        <v>193</v>
      </c>
      <c r="BU182" s="164" t="s">
        <v>193</v>
      </c>
      <c r="BV182" s="164" t="s">
        <v>193</v>
      </c>
      <c r="BW182" s="164" t="s">
        <v>193</v>
      </c>
      <c r="BX182" s="164" t="s">
        <v>193</v>
      </c>
      <c r="BY182" s="164" t="s">
        <v>193</v>
      </c>
      <c r="BZ182" s="164" t="s">
        <v>193</v>
      </c>
      <c r="CA182" s="164" t="s">
        <v>193</v>
      </c>
      <c r="CB182" s="164" t="s">
        <v>193</v>
      </c>
      <c r="CC182" s="164" t="s">
        <v>193</v>
      </c>
      <c r="CD182" s="164" t="s">
        <v>193</v>
      </c>
      <c r="CE182" s="164" t="s">
        <v>193</v>
      </c>
      <c r="CF182" s="164" t="s">
        <v>193</v>
      </c>
      <c r="CG182" s="164" t="s">
        <v>193</v>
      </c>
      <c r="CH182" s="164" t="s">
        <v>193</v>
      </c>
      <c r="CI182" s="164" t="s">
        <v>193</v>
      </c>
      <c r="CJ182" s="164" t="s">
        <v>193</v>
      </c>
      <c r="CK182" s="164" t="s">
        <v>193</v>
      </c>
      <c r="CL182" s="164" t="s">
        <v>193</v>
      </c>
      <c r="CM182" s="164" t="s">
        <v>193</v>
      </c>
      <c r="CN182" s="164" t="s">
        <v>193</v>
      </c>
      <c r="CO182" s="164" t="s">
        <v>193</v>
      </c>
      <c r="CP182" s="164" t="s">
        <v>193</v>
      </c>
      <c r="CQ182" s="164" t="s">
        <v>193</v>
      </c>
      <c r="CR182" s="164" t="s">
        <v>193</v>
      </c>
      <c r="CS182" s="164" t="s">
        <v>193</v>
      </c>
      <c r="CT182" s="164" t="s">
        <v>193</v>
      </c>
      <c r="CU182" s="164" t="s">
        <v>193</v>
      </c>
      <c r="CV182" s="164" t="s">
        <v>193</v>
      </c>
      <c r="CW182" s="164" t="s">
        <v>193</v>
      </c>
      <c r="CX182" s="164" t="s">
        <v>193</v>
      </c>
      <c r="CY182" s="164" t="s">
        <v>193</v>
      </c>
      <c r="CZ182" s="164" t="s">
        <v>193</v>
      </c>
      <c r="DA182" s="164" t="s">
        <v>193</v>
      </c>
      <c r="DB182" s="164" t="s">
        <v>193</v>
      </c>
      <c r="DC182" s="164" t="s">
        <v>193</v>
      </c>
      <c r="DD182" s="164" t="s">
        <v>193</v>
      </c>
      <c r="DE182" s="164" t="s">
        <v>193</v>
      </c>
      <c r="DF182" s="164" t="s">
        <v>193</v>
      </c>
      <c r="DG182" s="164" t="s">
        <v>193</v>
      </c>
      <c r="DH182" s="164" t="s">
        <v>193</v>
      </c>
      <c r="DI182" s="164" t="s">
        <v>193</v>
      </c>
      <c r="DJ182" s="164" t="s">
        <v>193</v>
      </c>
      <c r="DK182" s="164" t="s">
        <v>193</v>
      </c>
      <c r="DL182" s="164" t="s">
        <v>193</v>
      </c>
      <c r="DM182" s="164" t="s">
        <v>193</v>
      </c>
      <c r="DN182" s="164" t="s">
        <v>193</v>
      </c>
      <c r="DO182" s="164" t="s">
        <v>193</v>
      </c>
      <c r="DP182" s="164" t="s">
        <v>193</v>
      </c>
      <c r="DQ182" s="164" t="s">
        <v>193</v>
      </c>
      <c r="DR182" s="164" t="s">
        <v>193</v>
      </c>
      <c r="DS182" s="164" t="s">
        <v>193</v>
      </c>
      <c r="DT182" s="164" t="s">
        <v>193</v>
      </c>
      <c r="DU182" s="164" t="s">
        <v>193</v>
      </c>
      <c r="DV182" s="164" t="s">
        <v>193</v>
      </c>
      <c r="DW182" s="164" t="s">
        <v>193</v>
      </c>
      <c r="DX182" s="164" t="s">
        <v>193</v>
      </c>
      <c r="DY182" s="164" t="s">
        <v>193</v>
      </c>
      <c r="DZ182" s="164" t="s">
        <v>193</v>
      </c>
      <c r="EA182" s="164" t="s">
        <v>193</v>
      </c>
      <c r="EB182" s="164" t="s">
        <v>193</v>
      </c>
      <c r="EC182" s="164" t="s">
        <v>193</v>
      </c>
      <c r="ED182" s="164" t="s">
        <v>193</v>
      </c>
      <c r="EE182" s="164" t="s">
        <v>193</v>
      </c>
      <c r="EF182" s="164" t="s">
        <v>193</v>
      </c>
      <c r="EG182" s="164" t="s">
        <v>193</v>
      </c>
      <c r="EH182" s="164" t="s">
        <v>193</v>
      </c>
      <c r="EI182" s="164" t="s">
        <v>193</v>
      </c>
      <c r="EJ182" s="164" t="s">
        <v>193</v>
      </c>
      <c r="EK182" s="164" t="s">
        <v>193</v>
      </c>
      <c r="EL182" s="164" t="s">
        <v>193</v>
      </c>
      <c r="EM182" s="164" t="s">
        <v>193</v>
      </c>
      <c r="EN182" s="164" t="s">
        <v>193</v>
      </c>
      <c r="EO182" s="164" t="s">
        <v>193</v>
      </c>
      <c r="EP182" s="164" t="s">
        <v>193</v>
      </c>
      <c r="EQ182" s="164" t="s">
        <v>193</v>
      </c>
      <c r="ER182" s="164" t="s">
        <v>193</v>
      </c>
      <c r="ES182" s="164" t="s">
        <v>193</v>
      </c>
      <c r="ET182" s="164" t="s">
        <v>193</v>
      </c>
      <c r="EU182" s="164" t="s">
        <v>193</v>
      </c>
      <c r="EV182" s="164" t="s">
        <v>193</v>
      </c>
      <c r="EW182" s="164" t="s">
        <v>193</v>
      </c>
      <c r="EX182" s="164" t="s">
        <v>193</v>
      </c>
      <c r="EY182" s="164" t="s">
        <v>193</v>
      </c>
      <c r="EZ182" s="164" t="s">
        <v>193</v>
      </c>
      <c r="FA182" s="164" t="s">
        <v>193</v>
      </c>
      <c r="FB182" s="164" t="s">
        <v>193</v>
      </c>
      <c r="FC182" s="164" t="s">
        <v>193</v>
      </c>
      <c r="FD182" s="164" t="s">
        <v>193</v>
      </c>
      <c r="FE182" s="164" t="s">
        <v>193</v>
      </c>
      <c r="FF182" s="164" t="s">
        <v>193</v>
      </c>
      <c r="FG182" s="164" t="s">
        <v>193</v>
      </c>
      <c r="FH182" s="164" t="s">
        <v>193</v>
      </c>
      <c r="FI182" s="164" t="s">
        <v>193</v>
      </c>
      <c r="FJ182" s="164" t="s">
        <v>193</v>
      </c>
      <c r="FK182" s="164" t="s">
        <v>193</v>
      </c>
      <c r="FL182" s="164" t="s">
        <v>193</v>
      </c>
      <c r="FM182" s="164" t="s">
        <v>193</v>
      </c>
      <c r="FN182" s="164" t="s">
        <v>193</v>
      </c>
      <c r="FO182" s="164" t="s">
        <v>193</v>
      </c>
      <c r="FP182" s="164" t="s">
        <v>193</v>
      </c>
      <c r="FQ182" s="164" t="s">
        <v>193</v>
      </c>
      <c r="FR182" s="164" t="s">
        <v>193</v>
      </c>
      <c r="FS182" s="164" t="s">
        <v>193</v>
      </c>
      <c r="FT182" s="164" t="s">
        <v>193</v>
      </c>
      <c r="FU182" s="164" t="s">
        <v>193</v>
      </c>
      <c r="FV182" s="164" t="s">
        <v>193</v>
      </c>
      <c r="FW182" s="164" t="s">
        <v>193</v>
      </c>
      <c r="FX182" s="164" t="s">
        <v>193</v>
      </c>
      <c r="FY182" s="164" t="s">
        <v>193</v>
      </c>
      <c r="FZ182" s="164" t="s">
        <v>193</v>
      </c>
      <c r="GA182" s="164" t="s">
        <v>193</v>
      </c>
      <c r="GB182" s="164" t="s">
        <v>193</v>
      </c>
      <c r="GC182" s="164" t="s">
        <v>193</v>
      </c>
      <c r="GD182" s="164" t="s">
        <v>193</v>
      </c>
      <c r="GE182" s="164" t="s">
        <v>193</v>
      </c>
      <c r="GF182" s="164" t="s">
        <v>193</v>
      </c>
      <c r="GG182" s="164" t="s">
        <v>193</v>
      </c>
      <c r="GH182" s="164" t="s">
        <v>193</v>
      </c>
      <c r="GI182" s="164" t="s">
        <v>193</v>
      </c>
      <c r="GJ182" s="164" t="s">
        <v>193</v>
      </c>
      <c r="GK182" s="164" t="s">
        <v>193</v>
      </c>
      <c r="GL182" s="164" t="s">
        <v>193</v>
      </c>
      <c r="GM182" s="164" t="s">
        <v>193</v>
      </c>
      <c r="GN182" s="164" t="s">
        <v>193</v>
      </c>
      <c r="GO182" s="164" t="s">
        <v>193</v>
      </c>
      <c r="GP182" s="164" t="s">
        <v>193</v>
      </c>
      <c r="GQ182" s="164" t="s">
        <v>193</v>
      </c>
      <c r="GR182" s="164" t="s">
        <v>193</v>
      </c>
      <c r="GS182" s="164" t="s">
        <v>193</v>
      </c>
      <c r="GT182" s="164" t="s">
        <v>193</v>
      </c>
      <c r="GU182" s="164" t="s">
        <v>193</v>
      </c>
      <c r="GV182" s="164" t="s">
        <v>193</v>
      </c>
      <c r="GW182" s="164" t="s">
        <v>193</v>
      </c>
      <c r="GX182" s="164" t="s">
        <v>193</v>
      </c>
      <c r="GY182" s="164" t="s">
        <v>193</v>
      </c>
      <c r="GZ182" s="164" t="s">
        <v>193</v>
      </c>
      <c r="HA182" s="164" t="s">
        <v>193</v>
      </c>
      <c r="HB182" s="164" t="s">
        <v>193</v>
      </c>
      <c r="HC182" s="164" t="s">
        <v>193</v>
      </c>
      <c r="HD182" s="164" t="s">
        <v>193</v>
      </c>
      <c r="HE182" s="164" t="s">
        <v>193</v>
      </c>
      <c r="HF182" s="164" t="s">
        <v>193</v>
      </c>
      <c r="HG182" s="164" t="s">
        <v>193</v>
      </c>
      <c r="HH182" s="164" t="s">
        <v>193</v>
      </c>
      <c r="HI182" s="164" t="s">
        <v>193</v>
      </c>
      <c r="HJ182" s="164" t="s">
        <v>193</v>
      </c>
      <c r="HK182" s="164" t="s">
        <v>193</v>
      </c>
      <c r="HL182" s="164" t="s">
        <v>193</v>
      </c>
      <c r="HM182" s="164" t="s">
        <v>193</v>
      </c>
      <c r="HN182" s="164" t="s">
        <v>193</v>
      </c>
      <c r="HO182" s="164" t="s">
        <v>193</v>
      </c>
      <c r="HP182" s="164" t="s">
        <v>193</v>
      </c>
      <c r="HQ182" s="164" t="s">
        <v>193</v>
      </c>
      <c r="HR182" s="164" t="s">
        <v>193</v>
      </c>
      <c r="HS182" s="164" t="s">
        <v>193</v>
      </c>
      <c r="HT182" s="164" t="s">
        <v>193</v>
      </c>
      <c r="HU182" s="164" t="s">
        <v>193</v>
      </c>
      <c r="HV182" s="164" t="s">
        <v>193</v>
      </c>
      <c r="HW182" s="164" t="s">
        <v>193</v>
      </c>
      <c r="HX182" s="164" t="s">
        <v>193</v>
      </c>
      <c r="HY182" s="164" t="s">
        <v>193</v>
      </c>
      <c r="HZ182" s="164" t="s">
        <v>193</v>
      </c>
      <c r="IA182" s="164" t="s">
        <v>193</v>
      </c>
      <c r="IB182" s="164" t="s">
        <v>193</v>
      </c>
      <c r="IC182" s="164" t="s">
        <v>109</v>
      </c>
      <c r="ID182" s="164" t="s">
        <v>193</v>
      </c>
      <c r="IE182" s="164" t="s">
        <v>512</v>
      </c>
      <c r="IF182" s="164" t="s">
        <v>193</v>
      </c>
      <c r="IG182" s="164" t="s">
        <v>3284</v>
      </c>
      <c r="IH182" s="164" t="s">
        <v>193</v>
      </c>
      <c r="II182" s="164" t="s">
        <v>513</v>
      </c>
      <c r="IJ182" s="164" t="s">
        <v>3285</v>
      </c>
      <c r="IK182" s="164" t="s">
        <v>3285</v>
      </c>
      <c r="IL182" s="164" t="s">
        <v>807</v>
      </c>
      <c r="IM182" s="164" t="s">
        <v>193</v>
      </c>
      <c r="IN182" s="164" t="s">
        <v>812</v>
      </c>
      <c r="IO182" s="164" t="s">
        <v>804</v>
      </c>
      <c r="IP182" s="164" t="s">
        <v>805</v>
      </c>
      <c r="IQ182" s="164" t="s">
        <v>806</v>
      </c>
      <c r="IR182" s="164" t="s">
        <v>193</v>
      </c>
      <c r="IS182" s="164" t="s">
        <v>193</v>
      </c>
      <c r="IT182" s="164" t="s">
        <v>193</v>
      </c>
      <c r="IU182" s="164" t="s">
        <v>193</v>
      </c>
      <c r="IV182" s="164" t="s">
        <v>193</v>
      </c>
      <c r="IW182" s="164">
        <v>25</v>
      </c>
      <c r="IX182" s="164">
        <v>5</v>
      </c>
      <c r="IY182" s="164" t="s">
        <v>193</v>
      </c>
      <c r="IZ182" s="164" t="s">
        <v>156</v>
      </c>
      <c r="JA182" s="164">
        <v>5</v>
      </c>
      <c r="JB182" s="164" t="s">
        <v>132</v>
      </c>
      <c r="JC182" s="164" t="s">
        <v>193</v>
      </c>
      <c r="JD182" s="164" t="s">
        <v>114</v>
      </c>
      <c r="JE182" s="164" t="s">
        <v>193</v>
      </c>
      <c r="JF182" s="164" t="s">
        <v>193</v>
      </c>
      <c r="JG182" s="164" t="s">
        <v>193</v>
      </c>
      <c r="JH182" s="164" t="s">
        <v>193</v>
      </c>
      <c r="JI182" s="164" t="s">
        <v>193</v>
      </c>
      <c r="JJ182" s="164" t="s">
        <v>193</v>
      </c>
      <c r="JK182" s="164" t="s">
        <v>193</v>
      </c>
      <c r="JL182" s="164" t="s">
        <v>193</v>
      </c>
      <c r="JM182" s="164" t="s">
        <v>193</v>
      </c>
      <c r="JN182" s="164" t="s">
        <v>193</v>
      </c>
      <c r="JO182" s="164" t="s">
        <v>193</v>
      </c>
      <c r="JP182" s="164" t="s">
        <v>193</v>
      </c>
      <c r="JQ182" s="164" t="s">
        <v>193</v>
      </c>
      <c r="JR182" s="166"/>
      <c r="JS182" s="166"/>
      <c r="JT182" s="166"/>
      <c r="JU182" s="166"/>
      <c r="JV182" s="166"/>
      <c r="JW182" s="164" t="s">
        <v>4339</v>
      </c>
      <c r="JX182" s="164" t="s">
        <v>193</v>
      </c>
      <c r="JY182" s="164">
        <v>189012013</v>
      </c>
      <c r="JZ182" s="164" t="s">
        <v>4340</v>
      </c>
      <c r="KA182" s="164" t="s">
        <v>4341</v>
      </c>
      <c r="KB182" s="164" t="s">
        <v>193</v>
      </c>
      <c r="KC182" s="164" t="s">
        <v>705</v>
      </c>
      <c r="KD182" s="164" t="s">
        <v>706</v>
      </c>
      <c r="KE182" s="164" t="s">
        <v>621</v>
      </c>
      <c r="KF182" s="164" t="s">
        <v>193</v>
      </c>
      <c r="KG182" s="164">
        <v>182</v>
      </c>
    </row>
    <row r="183" spans="1:293" x14ac:dyDescent="0.25">
      <c r="A183" s="164" t="s">
        <v>4342</v>
      </c>
      <c r="B183" s="164" t="s">
        <v>4343</v>
      </c>
      <c r="C183" s="164" t="s">
        <v>3503</v>
      </c>
      <c r="D183" s="164" t="s">
        <v>193</v>
      </c>
      <c r="E183" s="166"/>
      <c r="F183" s="164" t="s">
        <v>193</v>
      </c>
      <c r="G183" s="164" t="s">
        <v>193</v>
      </c>
      <c r="H183" s="164" t="s">
        <v>3503</v>
      </c>
      <c r="I183" s="164" t="s">
        <v>148</v>
      </c>
      <c r="J183" s="164" t="s">
        <v>193</v>
      </c>
      <c r="K183" s="164" t="s">
        <v>149</v>
      </c>
      <c r="L183" s="164" t="s">
        <v>148</v>
      </c>
      <c r="M183" s="164" t="s">
        <v>148</v>
      </c>
      <c r="N183" s="164" t="s">
        <v>150</v>
      </c>
      <c r="O183" s="164" t="s">
        <v>193</v>
      </c>
      <c r="P183" s="164" t="s">
        <v>199</v>
      </c>
      <c r="Q183" s="164" t="s">
        <v>150</v>
      </c>
      <c r="R183" s="164" t="s">
        <v>150</v>
      </c>
      <c r="S183" s="164" t="s">
        <v>123</v>
      </c>
      <c r="T183" s="164" t="s">
        <v>151</v>
      </c>
      <c r="U183" s="164" t="s">
        <v>152</v>
      </c>
      <c r="V183" s="164" t="s">
        <v>151</v>
      </c>
      <c r="W183" s="164" t="s">
        <v>242</v>
      </c>
      <c r="X183" s="164" t="s">
        <v>241</v>
      </c>
      <c r="Y183" s="164" t="s">
        <v>242</v>
      </c>
      <c r="Z183" s="164" t="s">
        <v>153</v>
      </c>
      <c r="AA183" s="164" t="s">
        <v>193</v>
      </c>
      <c r="AB183" s="164" t="s">
        <v>567</v>
      </c>
      <c r="AC183" s="164" t="s">
        <v>153</v>
      </c>
      <c r="AD183" s="164" t="s">
        <v>153</v>
      </c>
      <c r="AE183" s="164" t="s">
        <v>818</v>
      </c>
      <c r="AF183" s="164" t="s">
        <v>193</v>
      </c>
      <c r="AG183" s="164" t="s">
        <v>154</v>
      </c>
      <c r="AH183" s="164" t="s">
        <v>818</v>
      </c>
      <c r="AI183" s="164" t="s">
        <v>818</v>
      </c>
      <c r="AJ183" s="164" t="s">
        <v>543</v>
      </c>
      <c r="AK183" s="164" t="s">
        <v>511</v>
      </c>
      <c r="AL183" s="164" t="s">
        <v>109</v>
      </c>
      <c r="AM183" s="164" t="s">
        <v>193</v>
      </c>
      <c r="AN183" s="164" t="s">
        <v>109</v>
      </c>
      <c r="AO183" s="164" t="s">
        <v>193</v>
      </c>
      <c r="AP183" s="164" t="s">
        <v>496</v>
      </c>
      <c r="AQ183" s="166"/>
      <c r="AR183" s="166"/>
      <c r="AS183" s="164" t="s">
        <v>193</v>
      </c>
      <c r="AT183" s="164" t="s">
        <v>193</v>
      </c>
      <c r="AU183" s="164" t="s">
        <v>193</v>
      </c>
      <c r="AV183" s="164" t="s">
        <v>193</v>
      </c>
      <c r="AW183" s="164" t="s">
        <v>193</v>
      </c>
      <c r="AX183" s="164" t="s">
        <v>193</v>
      </c>
      <c r="AY183" s="164" t="s">
        <v>193</v>
      </c>
      <c r="AZ183" s="164" t="s">
        <v>193</v>
      </c>
      <c r="BA183" s="164" t="s">
        <v>193</v>
      </c>
      <c r="BB183" s="164" t="s">
        <v>193</v>
      </c>
      <c r="BC183" s="164" t="s">
        <v>193</v>
      </c>
      <c r="BD183" s="164" t="s">
        <v>193</v>
      </c>
      <c r="BE183" s="164" t="s">
        <v>193</v>
      </c>
      <c r="BF183" s="164" t="s">
        <v>193</v>
      </c>
      <c r="BG183" s="164" t="s">
        <v>193</v>
      </c>
      <c r="BH183" s="164" t="s">
        <v>193</v>
      </c>
      <c r="BI183" s="164" t="s">
        <v>193</v>
      </c>
      <c r="BJ183" s="164" t="s">
        <v>193</v>
      </c>
      <c r="BK183" s="164" t="s">
        <v>193</v>
      </c>
      <c r="BL183" s="164" t="s">
        <v>193</v>
      </c>
      <c r="BM183" s="164" t="s">
        <v>193</v>
      </c>
      <c r="BN183" s="164" t="s">
        <v>193</v>
      </c>
      <c r="BO183" s="164" t="s">
        <v>193</v>
      </c>
      <c r="BP183" s="164" t="s">
        <v>193</v>
      </c>
      <c r="BQ183" s="164" t="s">
        <v>193</v>
      </c>
      <c r="BR183" s="164" t="s">
        <v>193</v>
      </c>
      <c r="BS183" s="164" t="s">
        <v>193</v>
      </c>
      <c r="BT183" s="164" t="s">
        <v>193</v>
      </c>
      <c r="BU183" s="164" t="s">
        <v>193</v>
      </c>
      <c r="BV183" s="164" t="s">
        <v>193</v>
      </c>
      <c r="BW183" s="164" t="s">
        <v>193</v>
      </c>
      <c r="BX183" s="164" t="s">
        <v>193</v>
      </c>
      <c r="BY183" s="164" t="s">
        <v>193</v>
      </c>
      <c r="BZ183" s="164" t="s">
        <v>193</v>
      </c>
      <c r="CA183" s="164" t="s">
        <v>193</v>
      </c>
      <c r="CB183" s="164" t="s">
        <v>193</v>
      </c>
      <c r="CC183" s="164" t="s">
        <v>193</v>
      </c>
      <c r="CD183" s="164" t="s">
        <v>193</v>
      </c>
      <c r="CE183" s="164" t="s">
        <v>193</v>
      </c>
      <c r="CF183" s="164" t="s">
        <v>193</v>
      </c>
      <c r="CG183" s="164" t="s">
        <v>193</v>
      </c>
      <c r="CH183" s="164" t="s">
        <v>193</v>
      </c>
      <c r="CI183" s="164" t="s">
        <v>193</v>
      </c>
      <c r="CJ183" s="164" t="s">
        <v>193</v>
      </c>
      <c r="CK183" s="164" t="s">
        <v>193</v>
      </c>
      <c r="CL183" s="164" t="s">
        <v>193</v>
      </c>
      <c r="CM183" s="164" t="s">
        <v>193</v>
      </c>
      <c r="CN183" s="164" t="s">
        <v>193</v>
      </c>
      <c r="CO183" s="164" t="s">
        <v>193</v>
      </c>
      <c r="CP183" s="164" t="s">
        <v>193</v>
      </c>
      <c r="CQ183" s="164" t="s">
        <v>193</v>
      </c>
      <c r="CR183" s="164" t="s">
        <v>193</v>
      </c>
      <c r="CS183" s="164" t="s">
        <v>193</v>
      </c>
      <c r="CT183" s="164" t="s">
        <v>193</v>
      </c>
      <c r="CU183" s="164" t="s">
        <v>193</v>
      </c>
      <c r="CV183" s="164" t="s">
        <v>193</v>
      </c>
      <c r="CW183" s="164" t="s">
        <v>193</v>
      </c>
      <c r="CX183" s="164" t="s">
        <v>193</v>
      </c>
      <c r="CY183" s="164" t="s">
        <v>193</v>
      </c>
      <c r="CZ183" s="164" t="s">
        <v>193</v>
      </c>
      <c r="DA183" s="164" t="s">
        <v>193</v>
      </c>
      <c r="DB183" s="164" t="s">
        <v>193</v>
      </c>
      <c r="DC183" s="164" t="s">
        <v>193</v>
      </c>
      <c r="DD183" s="164" t="s">
        <v>193</v>
      </c>
      <c r="DE183" s="164" t="s">
        <v>193</v>
      </c>
      <c r="DF183" s="164" t="s">
        <v>193</v>
      </c>
      <c r="DG183" s="164" t="s">
        <v>193</v>
      </c>
      <c r="DH183" s="164" t="s">
        <v>193</v>
      </c>
      <c r="DI183" s="164" t="s">
        <v>193</v>
      </c>
      <c r="DJ183" s="164" t="s">
        <v>193</v>
      </c>
      <c r="DK183" s="164" t="s">
        <v>193</v>
      </c>
      <c r="DL183" s="164" t="s">
        <v>193</v>
      </c>
      <c r="DM183" s="164" t="s">
        <v>193</v>
      </c>
      <c r="DN183" s="164" t="s">
        <v>193</v>
      </c>
      <c r="DO183" s="164" t="s">
        <v>193</v>
      </c>
      <c r="DP183" s="164" t="s">
        <v>193</v>
      </c>
      <c r="DQ183" s="164" t="s">
        <v>193</v>
      </c>
      <c r="DR183" s="164" t="s">
        <v>193</v>
      </c>
      <c r="DS183" s="164" t="s">
        <v>193</v>
      </c>
      <c r="DT183" s="164" t="s">
        <v>193</v>
      </c>
      <c r="DU183" s="164" t="s">
        <v>193</v>
      </c>
      <c r="DV183" s="164" t="s">
        <v>193</v>
      </c>
      <c r="DW183" s="164" t="s">
        <v>193</v>
      </c>
      <c r="DX183" s="164" t="s">
        <v>193</v>
      </c>
      <c r="DY183" s="164" t="s">
        <v>193</v>
      </c>
      <c r="DZ183" s="164" t="s">
        <v>193</v>
      </c>
      <c r="EA183" s="164" t="s">
        <v>193</v>
      </c>
      <c r="EB183" s="164" t="s">
        <v>193</v>
      </c>
      <c r="EC183" s="164" t="s">
        <v>193</v>
      </c>
      <c r="ED183" s="164" t="s">
        <v>193</v>
      </c>
      <c r="EE183" s="164" t="s">
        <v>193</v>
      </c>
      <c r="EF183" s="164" t="s">
        <v>193</v>
      </c>
      <c r="EG183" s="164" t="s">
        <v>193</v>
      </c>
      <c r="EH183" s="164" t="s">
        <v>193</v>
      </c>
      <c r="EI183" s="164" t="s">
        <v>193</v>
      </c>
      <c r="EJ183" s="164" t="s">
        <v>193</v>
      </c>
      <c r="EK183" s="164" t="s">
        <v>193</v>
      </c>
      <c r="EL183" s="164" t="s">
        <v>193</v>
      </c>
      <c r="EM183" s="164" t="s">
        <v>193</v>
      </c>
      <c r="EN183" s="164" t="s">
        <v>193</v>
      </c>
      <c r="EO183" s="164" t="s">
        <v>193</v>
      </c>
      <c r="EP183" s="164" t="s">
        <v>193</v>
      </c>
      <c r="EQ183" s="164" t="s">
        <v>193</v>
      </c>
      <c r="ER183" s="164" t="s">
        <v>193</v>
      </c>
      <c r="ES183" s="164" t="s">
        <v>193</v>
      </c>
      <c r="ET183" s="164" t="s">
        <v>193</v>
      </c>
      <c r="EU183" s="164" t="s">
        <v>193</v>
      </c>
      <c r="EV183" s="164" t="s">
        <v>193</v>
      </c>
      <c r="EW183" s="164" t="s">
        <v>193</v>
      </c>
      <c r="EX183" s="164" t="s">
        <v>193</v>
      </c>
      <c r="EY183" s="164" t="s">
        <v>193</v>
      </c>
      <c r="EZ183" s="164" t="s">
        <v>193</v>
      </c>
      <c r="FA183" s="164" t="s">
        <v>193</v>
      </c>
      <c r="FB183" s="164" t="s">
        <v>193</v>
      </c>
      <c r="FC183" s="164" t="s">
        <v>193</v>
      </c>
      <c r="FD183" s="164" t="s">
        <v>193</v>
      </c>
      <c r="FE183" s="164" t="s">
        <v>193</v>
      </c>
      <c r="FF183" s="164" t="s">
        <v>193</v>
      </c>
      <c r="FG183" s="164" t="s">
        <v>193</v>
      </c>
      <c r="FH183" s="164" t="s">
        <v>193</v>
      </c>
      <c r="FI183" s="164" t="s">
        <v>193</v>
      </c>
      <c r="FJ183" s="164" t="s">
        <v>193</v>
      </c>
      <c r="FK183" s="164" t="s">
        <v>193</v>
      </c>
      <c r="FL183" s="164" t="s">
        <v>193</v>
      </c>
      <c r="FM183" s="164" t="s">
        <v>193</v>
      </c>
      <c r="FN183" s="164" t="s">
        <v>193</v>
      </c>
      <c r="FO183" s="164" t="s">
        <v>193</v>
      </c>
      <c r="FP183" s="164" t="s">
        <v>193</v>
      </c>
      <c r="FQ183" s="164" t="s">
        <v>193</v>
      </c>
      <c r="FR183" s="164" t="s">
        <v>193</v>
      </c>
      <c r="FS183" s="164" t="s">
        <v>193</v>
      </c>
      <c r="FT183" s="164" t="s">
        <v>193</v>
      </c>
      <c r="FU183" s="164" t="s">
        <v>193</v>
      </c>
      <c r="FV183" s="164" t="s">
        <v>193</v>
      </c>
      <c r="FW183" s="164" t="s">
        <v>193</v>
      </c>
      <c r="FX183" s="164" t="s">
        <v>193</v>
      </c>
      <c r="FY183" s="164" t="s">
        <v>193</v>
      </c>
      <c r="FZ183" s="164" t="s">
        <v>193</v>
      </c>
      <c r="GA183" s="164" t="s">
        <v>193</v>
      </c>
      <c r="GB183" s="164" t="s">
        <v>193</v>
      </c>
      <c r="GC183" s="164" t="s">
        <v>193</v>
      </c>
      <c r="GD183" s="164" t="s">
        <v>193</v>
      </c>
      <c r="GE183" s="164" t="s">
        <v>193</v>
      </c>
      <c r="GF183" s="164" t="s">
        <v>193</v>
      </c>
      <c r="GG183" s="164" t="s">
        <v>193</v>
      </c>
      <c r="GH183" s="164" t="s">
        <v>193</v>
      </c>
      <c r="GI183" s="164" t="s">
        <v>193</v>
      </c>
      <c r="GJ183" s="164" t="s">
        <v>193</v>
      </c>
      <c r="GK183" s="164" t="s">
        <v>193</v>
      </c>
      <c r="GL183" s="164" t="s">
        <v>193</v>
      </c>
      <c r="GM183" s="164" t="s">
        <v>193</v>
      </c>
      <c r="GN183" s="164" t="s">
        <v>193</v>
      </c>
      <c r="GO183" s="164" t="s">
        <v>193</v>
      </c>
      <c r="GP183" s="164" t="s">
        <v>193</v>
      </c>
      <c r="GQ183" s="164" t="s">
        <v>193</v>
      </c>
      <c r="GR183" s="164" t="s">
        <v>193</v>
      </c>
      <c r="GS183" s="164" t="s">
        <v>193</v>
      </c>
      <c r="GT183" s="164" t="s">
        <v>193</v>
      </c>
      <c r="GU183" s="164" t="s">
        <v>193</v>
      </c>
      <c r="GV183" s="164" t="s">
        <v>193</v>
      </c>
      <c r="GW183" s="164" t="s">
        <v>193</v>
      </c>
      <c r="GX183" s="164" t="s">
        <v>193</v>
      </c>
      <c r="GY183" s="164" t="s">
        <v>193</v>
      </c>
      <c r="GZ183" s="164" t="s">
        <v>193</v>
      </c>
      <c r="HA183" s="164" t="s">
        <v>193</v>
      </c>
      <c r="HB183" s="164" t="s">
        <v>193</v>
      </c>
      <c r="HC183" s="164" t="s">
        <v>193</v>
      </c>
      <c r="HD183" s="164" t="s">
        <v>193</v>
      </c>
      <c r="HE183" s="164" t="s">
        <v>193</v>
      </c>
      <c r="HF183" s="164" t="s">
        <v>193</v>
      </c>
      <c r="HG183" s="164" t="s">
        <v>193</v>
      </c>
      <c r="HH183" s="164" t="s">
        <v>193</v>
      </c>
      <c r="HI183" s="164" t="s">
        <v>193</v>
      </c>
      <c r="HJ183" s="164" t="s">
        <v>193</v>
      </c>
      <c r="HK183" s="164" t="s">
        <v>193</v>
      </c>
      <c r="HL183" s="164" t="s">
        <v>193</v>
      </c>
      <c r="HM183" s="164" t="s">
        <v>193</v>
      </c>
      <c r="HN183" s="164" t="s">
        <v>193</v>
      </c>
      <c r="HO183" s="164" t="s">
        <v>193</v>
      </c>
      <c r="HP183" s="164" t="s">
        <v>193</v>
      </c>
      <c r="HQ183" s="164" t="s">
        <v>193</v>
      </c>
      <c r="HR183" s="164" t="s">
        <v>193</v>
      </c>
      <c r="HS183" s="164" t="s">
        <v>193</v>
      </c>
      <c r="HT183" s="164" t="s">
        <v>193</v>
      </c>
      <c r="HU183" s="164" t="s">
        <v>193</v>
      </c>
      <c r="HV183" s="164" t="s">
        <v>193</v>
      </c>
      <c r="HW183" s="164" t="s">
        <v>193</v>
      </c>
      <c r="HX183" s="164" t="s">
        <v>193</v>
      </c>
      <c r="HY183" s="164" t="s">
        <v>193</v>
      </c>
      <c r="HZ183" s="164" t="s">
        <v>193</v>
      </c>
      <c r="IA183" s="164" t="s">
        <v>193</v>
      </c>
      <c r="IB183" s="164" t="s">
        <v>193</v>
      </c>
      <c r="IC183" s="164" t="s">
        <v>109</v>
      </c>
      <c r="ID183" s="164" t="s">
        <v>193</v>
      </c>
      <c r="IE183" s="164" t="s">
        <v>512</v>
      </c>
      <c r="IF183" s="164" t="s">
        <v>193</v>
      </c>
      <c r="IG183" s="164" t="s">
        <v>3284</v>
      </c>
      <c r="IH183" s="164" t="s">
        <v>193</v>
      </c>
      <c r="II183" s="164" t="s">
        <v>513</v>
      </c>
      <c r="IJ183" s="164" t="s">
        <v>3285</v>
      </c>
      <c r="IK183" s="164" t="s">
        <v>3285</v>
      </c>
      <c r="IL183" s="164" t="s">
        <v>803</v>
      </c>
      <c r="IM183" s="164" t="s">
        <v>193</v>
      </c>
      <c r="IN183" s="164" t="s">
        <v>3287</v>
      </c>
      <c r="IO183" s="164" t="s">
        <v>809</v>
      </c>
      <c r="IP183" s="164" t="s">
        <v>810</v>
      </c>
      <c r="IQ183" s="164" t="s">
        <v>811</v>
      </c>
      <c r="IR183" s="164" t="s">
        <v>193</v>
      </c>
      <c r="IS183" s="164" t="s">
        <v>193</v>
      </c>
      <c r="IT183" s="164" t="s">
        <v>193</v>
      </c>
      <c r="IU183" s="164" t="s">
        <v>193</v>
      </c>
      <c r="IV183" s="164" t="s">
        <v>193</v>
      </c>
      <c r="IW183" s="164">
        <v>8</v>
      </c>
      <c r="IX183" s="164">
        <v>8</v>
      </c>
      <c r="IY183" s="164" t="s">
        <v>193</v>
      </c>
      <c r="IZ183" s="164" t="s">
        <v>156</v>
      </c>
      <c r="JA183" s="164">
        <v>8</v>
      </c>
      <c r="JB183" s="164" t="s">
        <v>132</v>
      </c>
      <c r="JC183" s="164" t="s">
        <v>193</v>
      </c>
      <c r="JD183" s="164" t="s">
        <v>109</v>
      </c>
      <c r="JE183" s="164" t="s">
        <v>3560</v>
      </c>
      <c r="JF183" s="164">
        <v>0</v>
      </c>
      <c r="JG183" s="164">
        <v>0</v>
      </c>
      <c r="JH183" s="164">
        <v>0</v>
      </c>
      <c r="JI183" s="164">
        <v>0</v>
      </c>
      <c r="JJ183" s="164">
        <v>0</v>
      </c>
      <c r="JK183" s="164">
        <v>0</v>
      </c>
      <c r="JL183" s="164">
        <v>0</v>
      </c>
      <c r="JM183" s="164">
        <v>0</v>
      </c>
      <c r="JN183" s="164">
        <v>1</v>
      </c>
      <c r="JO183" s="164">
        <v>0</v>
      </c>
      <c r="JP183" s="164">
        <v>0</v>
      </c>
      <c r="JQ183" s="164" t="s">
        <v>193</v>
      </c>
      <c r="JR183" s="166"/>
      <c r="JS183" s="166"/>
      <c r="JT183" s="166"/>
      <c r="JU183" s="166"/>
      <c r="JV183" s="166"/>
      <c r="JW183" s="164" t="s">
        <v>4339</v>
      </c>
      <c r="JX183" s="164" t="s">
        <v>193</v>
      </c>
      <c r="JY183" s="164">
        <v>189012028</v>
      </c>
      <c r="JZ183" s="164" t="s">
        <v>4344</v>
      </c>
      <c r="KA183" s="164" t="s">
        <v>4345</v>
      </c>
      <c r="KB183" s="164" t="s">
        <v>193</v>
      </c>
      <c r="KC183" s="164" t="s">
        <v>705</v>
      </c>
      <c r="KD183" s="164" t="s">
        <v>706</v>
      </c>
      <c r="KE183" s="164" t="s">
        <v>621</v>
      </c>
      <c r="KF183" s="164" t="s">
        <v>193</v>
      </c>
      <c r="KG183" s="164">
        <v>183</v>
      </c>
    </row>
    <row r="184" spans="1:293" x14ac:dyDescent="0.25">
      <c r="A184" s="164" t="s">
        <v>4346</v>
      </c>
      <c r="B184" s="164" t="s">
        <v>4347</v>
      </c>
      <c r="C184" s="164" t="s">
        <v>3503</v>
      </c>
      <c r="D184" s="164" t="s">
        <v>193</v>
      </c>
      <c r="E184" s="166"/>
      <c r="F184" s="164" t="s">
        <v>193</v>
      </c>
      <c r="G184" s="164" t="s">
        <v>193</v>
      </c>
      <c r="H184" s="164" t="s">
        <v>3503</v>
      </c>
      <c r="I184" s="164" t="s">
        <v>148</v>
      </c>
      <c r="J184" s="164" t="s">
        <v>193</v>
      </c>
      <c r="K184" s="164" t="s">
        <v>149</v>
      </c>
      <c r="L184" s="164" t="s">
        <v>148</v>
      </c>
      <c r="M184" s="164" t="s">
        <v>148</v>
      </c>
      <c r="N184" s="164" t="s">
        <v>1435</v>
      </c>
      <c r="O184" s="164" t="s">
        <v>193</v>
      </c>
      <c r="P184" s="164" t="s">
        <v>1434</v>
      </c>
      <c r="Q184" s="164" t="s">
        <v>1435</v>
      </c>
      <c r="R184" s="164" t="s">
        <v>1435</v>
      </c>
      <c r="S184" s="164" t="s">
        <v>123</v>
      </c>
      <c r="T184" s="164" t="s">
        <v>151</v>
      </c>
      <c r="U184" s="164" t="s">
        <v>152</v>
      </c>
      <c r="V184" s="164" t="s">
        <v>151</v>
      </c>
      <c r="W184" s="164" t="s">
        <v>242</v>
      </c>
      <c r="X184" s="164" t="s">
        <v>241</v>
      </c>
      <c r="Y184" s="164" t="s">
        <v>242</v>
      </c>
      <c r="Z184" s="164" t="s">
        <v>153</v>
      </c>
      <c r="AA184" s="164" t="s">
        <v>193</v>
      </c>
      <c r="AB184" s="164" t="s">
        <v>567</v>
      </c>
      <c r="AC184" s="164" t="s">
        <v>153</v>
      </c>
      <c r="AD184" s="164" t="s">
        <v>153</v>
      </c>
      <c r="AE184" s="164" t="s">
        <v>818</v>
      </c>
      <c r="AF184" s="164" t="s">
        <v>193</v>
      </c>
      <c r="AG184" s="164" t="s">
        <v>154</v>
      </c>
      <c r="AH184" s="164" t="s">
        <v>818</v>
      </c>
      <c r="AI184" s="164" t="s">
        <v>818</v>
      </c>
      <c r="AJ184" s="164" t="s">
        <v>543</v>
      </c>
      <c r="AK184" s="164" t="s">
        <v>511</v>
      </c>
      <c r="AL184" s="164" t="s">
        <v>109</v>
      </c>
      <c r="AM184" s="164" t="s">
        <v>193</v>
      </c>
      <c r="AN184" s="164" t="s">
        <v>109</v>
      </c>
      <c r="AO184" s="164" t="s">
        <v>193</v>
      </c>
      <c r="AP184" s="164" t="s">
        <v>496</v>
      </c>
      <c r="AQ184" s="166"/>
      <c r="AR184" s="166"/>
      <c r="AS184" s="164" t="s">
        <v>193</v>
      </c>
      <c r="AT184" s="164" t="s">
        <v>193</v>
      </c>
      <c r="AU184" s="164" t="s">
        <v>193</v>
      </c>
      <c r="AV184" s="164" t="s">
        <v>193</v>
      </c>
      <c r="AW184" s="164" t="s">
        <v>193</v>
      </c>
      <c r="AX184" s="164" t="s">
        <v>193</v>
      </c>
      <c r="AY184" s="164" t="s">
        <v>193</v>
      </c>
      <c r="AZ184" s="164" t="s">
        <v>193</v>
      </c>
      <c r="BA184" s="164" t="s">
        <v>193</v>
      </c>
      <c r="BB184" s="164" t="s">
        <v>193</v>
      </c>
      <c r="BC184" s="164" t="s">
        <v>193</v>
      </c>
      <c r="BD184" s="164" t="s">
        <v>193</v>
      </c>
      <c r="BE184" s="164" t="s">
        <v>193</v>
      </c>
      <c r="BF184" s="164" t="s">
        <v>193</v>
      </c>
      <c r="BG184" s="164" t="s">
        <v>193</v>
      </c>
      <c r="BH184" s="164" t="s">
        <v>193</v>
      </c>
      <c r="BI184" s="164" t="s">
        <v>193</v>
      </c>
      <c r="BJ184" s="164" t="s">
        <v>193</v>
      </c>
      <c r="BK184" s="164" t="s">
        <v>193</v>
      </c>
      <c r="BL184" s="164" t="s">
        <v>193</v>
      </c>
      <c r="BM184" s="164" t="s">
        <v>193</v>
      </c>
      <c r="BN184" s="164" t="s">
        <v>193</v>
      </c>
      <c r="BO184" s="164" t="s">
        <v>193</v>
      </c>
      <c r="BP184" s="164" t="s">
        <v>193</v>
      </c>
      <c r="BQ184" s="164" t="s">
        <v>193</v>
      </c>
      <c r="BR184" s="164" t="s">
        <v>193</v>
      </c>
      <c r="BS184" s="164" t="s">
        <v>193</v>
      </c>
      <c r="BT184" s="164" t="s">
        <v>193</v>
      </c>
      <c r="BU184" s="164" t="s">
        <v>193</v>
      </c>
      <c r="BV184" s="164" t="s">
        <v>193</v>
      </c>
      <c r="BW184" s="164" t="s">
        <v>193</v>
      </c>
      <c r="BX184" s="164" t="s">
        <v>193</v>
      </c>
      <c r="BY184" s="164" t="s">
        <v>193</v>
      </c>
      <c r="BZ184" s="164" t="s">
        <v>193</v>
      </c>
      <c r="CA184" s="164" t="s">
        <v>193</v>
      </c>
      <c r="CB184" s="164" t="s">
        <v>193</v>
      </c>
      <c r="CC184" s="164" t="s">
        <v>193</v>
      </c>
      <c r="CD184" s="164" t="s">
        <v>193</v>
      </c>
      <c r="CE184" s="164" t="s">
        <v>193</v>
      </c>
      <c r="CF184" s="164" t="s">
        <v>193</v>
      </c>
      <c r="CG184" s="164" t="s">
        <v>193</v>
      </c>
      <c r="CH184" s="164" t="s">
        <v>193</v>
      </c>
      <c r="CI184" s="164" t="s">
        <v>193</v>
      </c>
      <c r="CJ184" s="164" t="s">
        <v>193</v>
      </c>
      <c r="CK184" s="164" t="s">
        <v>193</v>
      </c>
      <c r="CL184" s="164" t="s">
        <v>193</v>
      </c>
      <c r="CM184" s="164" t="s">
        <v>193</v>
      </c>
      <c r="CN184" s="164" t="s">
        <v>193</v>
      </c>
      <c r="CO184" s="164" t="s">
        <v>193</v>
      </c>
      <c r="CP184" s="164" t="s">
        <v>193</v>
      </c>
      <c r="CQ184" s="164" t="s">
        <v>193</v>
      </c>
      <c r="CR184" s="164" t="s">
        <v>193</v>
      </c>
      <c r="CS184" s="164" t="s">
        <v>193</v>
      </c>
      <c r="CT184" s="164" t="s">
        <v>193</v>
      </c>
      <c r="CU184" s="164" t="s">
        <v>193</v>
      </c>
      <c r="CV184" s="164" t="s">
        <v>193</v>
      </c>
      <c r="CW184" s="164" t="s">
        <v>193</v>
      </c>
      <c r="CX184" s="164" t="s">
        <v>193</v>
      </c>
      <c r="CY184" s="164" t="s">
        <v>193</v>
      </c>
      <c r="CZ184" s="164" t="s">
        <v>193</v>
      </c>
      <c r="DA184" s="164" t="s">
        <v>193</v>
      </c>
      <c r="DB184" s="164" t="s">
        <v>193</v>
      </c>
      <c r="DC184" s="164" t="s">
        <v>193</v>
      </c>
      <c r="DD184" s="164" t="s">
        <v>193</v>
      </c>
      <c r="DE184" s="164" t="s">
        <v>193</v>
      </c>
      <c r="DF184" s="164" t="s">
        <v>193</v>
      </c>
      <c r="DG184" s="164" t="s">
        <v>193</v>
      </c>
      <c r="DH184" s="164" t="s">
        <v>193</v>
      </c>
      <c r="DI184" s="164" t="s">
        <v>193</v>
      </c>
      <c r="DJ184" s="164" t="s">
        <v>193</v>
      </c>
      <c r="DK184" s="164" t="s">
        <v>193</v>
      </c>
      <c r="DL184" s="164" t="s">
        <v>193</v>
      </c>
      <c r="DM184" s="164" t="s">
        <v>193</v>
      </c>
      <c r="DN184" s="164" t="s">
        <v>193</v>
      </c>
      <c r="DO184" s="164" t="s">
        <v>193</v>
      </c>
      <c r="DP184" s="164" t="s">
        <v>193</v>
      </c>
      <c r="DQ184" s="164" t="s">
        <v>193</v>
      </c>
      <c r="DR184" s="164" t="s">
        <v>193</v>
      </c>
      <c r="DS184" s="164" t="s">
        <v>193</v>
      </c>
      <c r="DT184" s="164" t="s">
        <v>193</v>
      </c>
      <c r="DU184" s="164" t="s">
        <v>193</v>
      </c>
      <c r="DV184" s="164" t="s">
        <v>193</v>
      </c>
      <c r="DW184" s="164" t="s">
        <v>193</v>
      </c>
      <c r="DX184" s="164" t="s">
        <v>193</v>
      </c>
      <c r="DY184" s="164" t="s">
        <v>193</v>
      </c>
      <c r="DZ184" s="164" t="s">
        <v>193</v>
      </c>
      <c r="EA184" s="164" t="s">
        <v>193</v>
      </c>
      <c r="EB184" s="164" t="s">
        <v>193</v>
      </c>
      <c r="EC184" s="164" t="s">
        <v>193</v>
      </c>
      <c r="ED184" s="164" t="s">
        <v>193</v>
      </c>
      <c r="EE184" s="164" t="s">
        <v>193</v>
      </c>
      <c r="EF184" s="164" t="s">
        <v>193</v>
      </c>
      <c r="EG184" s="164" t="s">
        <v>193</v>
      </c>
      <c r="EH184" s="164" t="s">
        <v>193</v>
      </c>
      <c r="EI184" s="164" t="s">
        <v>193</v>
      </c>
      <c r="EJ184" s="164" t="s">
        <v>193</v>
      </c>
      <c r="EK184" s="164" t="s">
        <v>193</v>
      </c>
      <c r="EL184" s="164" t="s">
        <v>193</v>
      </c>
      <c r="EM184" s="164" t="s">
        <v>193</v>
      </c>
      <c r="EN184" s="164" t="s">
        <v>193</v>
      </c>
      <c r="EO184" s="164" t="s">
        <v>193</v>
      </c>
      <c r="EP184" s="164" t="s">
        <v>193</v>
      </c>
      <c r="EQ184" s="164" t="s">
        <v>193</v>
      </c>
      <c r="ER184" s="164" t="s">
        <v>193</v>
      </c>
      <c r="ES184" s="164" t="s">
        <v>193</v>
      </c>
      <c r="ET184" s="164" t="s">
        <v>193</v>
      </c>
      <c r="EU184" s="164" t="s">
        <v>193</v>
      </c>
      <c r="EV184" s="164" t="s">
        <v>193</v>
      </c>
      <c r="EW184" s="164" t="s">
        <v>193</v>
      </c>
      <c r="EX184" s="164" t="s">
        <v>193</v>
      </c>
      <c r="EY184" s="164" t="s">
        <v>193</v>
      </c>
      <c r="EZ184" s="164" t="s">
        <v>193</v>
      </c>
      <c r="FA184" s="164" t="s">
        <v>193</v>
      </c>
      <c r="FB184" s="164" t="s">
        <v>193</v>
      </c>
      <c r="FC184" s="164" t="s">
        <v>193</v>
      </c>
      <c r="FD184" s="164" t="s">
        <v>193</v>
      </c>
      <c r="FE184" s="164" t="s">
        <v>193</v>
      </c>
      <c r="FF184" s="164" t="s">
        <v>193</v>
      </c>
      <c r="FG184" s="164" t="s">
        <v>193</v>
      </c>
      <c r="FH184" s="164" t="s">
        <v>193</v>
      </c>
      <c r="FI184" s="164" t="s">
        <v>193</v>
      </c>
      <c r="FJ184" s="164" t="s">
        <v>193</v>
      </c>
      <c r="FK184" s="164" t="s">
        <v>193</v>
      </c>
      <c r="FL184" s="164" t="s">
        <v>193</v>
      </c>
      <c r="FM184" s="164" t="s">
        <v>193</v>
      </c>
      <c r="FN184" s="164" t="s">
        <v>193</v>
      </c>
      <c r="FO184" s="164" t="s">
        <v>193</v>
      </c>
      <c r="FP184" s="164" t="s">
        <v>193</v>
      </c>
      <c r="FQ184" s="164" t="s">
        <v>193</v>
      </c>
      <c r="FR184" s="164" t="s">
        <v>193</v>
      </c>
      <c r="FS184" s="164" t="s">
        <v>193</v>
      </c>
      <c r="FT184" s="164" t="s">
        <v>193</v>
      </c>
      <c r="FU184" s="164" t="s">
        <v>193</v>
      </c>
      <c r="FV184" s="164" t="s">
        <v>193</v>
      </c>
      <c r="FW184" s="164" t="s">
        <v>193</v>
      </c>
      <c r="FX184" s="164" t="s">
        <v>193</v>
      </c>
      <c r="FY184" s="164" t="s">
        <v>193</v>
      </c>
      <c r="FZ184" s="164" t="s">
        <v>193</v>
      </c>
      <c r="GA184" s="164" t="s">
        <v>193</v>
      </c>
      <c r="GB184" s="164" t="s">
        <v>193</v>
      </c>
      <c r="GC184" s="164" t="s">
        <v>193</v>
      </c>
      <c r="GD184" s="164" t="s">
        <v>193</v>
      </c>
      <c r="GE184" s="164" t="s">
        <v>193</v>
      </c>
      <c r="GF184" s="164" t="s">
        <v>193</v>
      </c>
      <c r="GG184" s="164" t="s">
        <v>193</v>
      </c>
      <c r="GH184" s="164" t="s">
        <v>193</v>
      </c>
      <c r="GI184" s="164" t="s">
        <v>193</v>
      </c>
      <c r="GJ184" s="164" t="s">
        <v>193</v>
      </c>
      <c r="GK184" s="164" t="s">
        <v>193</v>
      </c>
      <c r="GL184" s="164" t="s">
        <v>193</v>
      </c>
      <c r="GM184" s="164" t="s">
        <v>193</v>
      </c>
      <c r="GN184" s="164" t="s">
        <v>193</v>
      </c>
      <c r="GO184" s="164" t="s">
        <v>193</v>
      </c>
      <c r="GP184" s="164" t="s">
        <v>193</v>
      </c>
      <c r="GQ184" s="164" t="s">
        <v>193</v>
      </c>
      <c r="GR184" s="164" t="s">
        <v>193</v>
      </c>
      <c r="GS184" s="164" t="s">
        <v>193</v>
      </c>
      <c r="GT184" s="164" t="s">
        <v>193</v>
      </c>
      <c r="GU184" s="164" t="s">
        <v>193</v>
      </c>
      <c r="GV184" s="164" t="s">
        <v>193</v>
      </c>
      <c r="GW184" s="164" t="s">
        <v>193</v>
      </c>
      <c r="GX184" s="164" t="s">
        <v>193</v>
      </c>
      <c r="GY184" s="164" t="s">
        <v>193</v>
      </c>
      <c r="GZ184" s="164" t="s">
        <v>193</v>
      </c>
      <c r="HA184" s="164" t="s">
        <v>193</v>
      </c>
      <c r="HB184" s="164" t="s">
        <v>193</v>
      </c>
      <c r="HC184" s="164" t="s">
        <v>193</v>
      </c>
      <c r="HD184" s="164" t="s">
        <v>193</v>
      </c>
      <c r="HE184" s="164" t="s">
        <v>193</v>
      </c>
      <c r="HF184" s="164" t="s">
        <v>193</v>
      </c>
      <c r="HG184" s="164" t="s">
        <v>193</v>
      </c>
      <c r="HH184" s="164" t="s">
        <v>193</v>
      </c>
      <c r="HI184" s="164" t="s">
        <v>193</v>
      </c>
      <c r="HJ184" s="164" t="s">
        <v>193</v>
      </c>
      <c r="HK184" s="164" t="s">
        <v>193</v>
      </c>
      <c r="HL184" s="164" t="s">
        <v>193</v>
      </c>
      <c r="HM184" s="164" t="s">
        <v>193</v>
      </c>
      <c r="HN184" s="164" t="s">
        <v>193</v>
      </c>
      <c r="HO184" s="164" t="s">
        <v>193</v>
      </c>
      <c r="HP184" s="164" t="s">
        <v>193</v>
      </c>
      <c r="HQ184" s="164" t="s">
        <v>193</v>
      </c>
      <c r="HR184" s="164" t="s">
        <v>193</v>
      </c>
      <c r="HS184" s="164" t="s">
        <v>193</v>
      </c>
      <c r="HT184" s="164" t="s">
        <v>193</v>
      </c>
      <c r="HU184" s="164" t="s">
        <v>193</v>
      </c>
      <c r="HV184" s="164" t="s">
        <v>193</v>
      </c>
      <c r="HW184" s="164" t="s">
        <v>193</v>
      </c>
      <c r="HX184" s="164" t="s">
        <v>193</v>
      </c>
      <c r="HY184" s="164" t="s">
        <v>193</v>
      </c>
      <c r="HZ184" s="164" t="s">
        <v>193</v>
      </c>
      <c r="IA184" s="164" t="s">
        <v>193</v>
      </c>
      <c r="IB184" s="164" t="s">
        <v>193</v>
      </c>
      <c r="IC184" s="164" t="s">
        <v>109</v>
      </c>
      <c r="ID184" s="164" t="s">
        <v>193</v>
      </c>
      <c r="IE184" s="164" t="s">
        <v>512</v>
      </c>
      <c r="IF184" s="164" t="s">
        <v>193</v>
      </c>
      <c r="IG184" s="164" t="s">
        <v>3284</v>
      </c>
      <c r="IH184" s="164" t="s">
        <v>193</v>
      </c>
      <c r="II184" s="164" t="s">
        <v>513</v>
      </c>
      <c r="IJ184" s="164" t="s">
        <v>3285</v>
      </c>
      <c r="IK184" s="164" t="s">
        <v>3285</v>
      </c>
      <c r="IL184" s="164" t="s">
        <v>807</v>
      </c>
      <c r="IM184" s="164" t="s">
        <v>193</v>
      </c>
      <c r="IN184" s="164" t="s">
        <v>3287</v>
      </c>
      <c r="IO184" s="164" t="s">
        <v>804</v>
      </c>
      <c r="IP184" s="164" t="s">
        <v>805</v>
      </c>
      <c r="IQ184" s="164" t="s">
        <v>806</v>
      </c>
      <c r="IR184" s="164" t="s">
        <v>193</v>
      </c>
      <c r="IS184" s="164" t="s">
        <v>193</v>
      </c>
      <c r="IT184" s="164" t="s">
        <v>193</v>
      </c>
      <c r="IU184" s="164" t="s">
        <v>193</v>
      </c>
      <c r="IV184" s="164" t="s">
        <v>193</v>
      </c>
      <c r="IW184" s="164">
        <v>30</v>
      </c>
      <c r="IX184" s="164">
        <v>6</v>
      </c>
      <c r="IY184" s="164" t="s">
        <v>193</v>
      </c>
      <c r="IZ184" s="164" t="s">
        <v>156</v>
      </c>
      <c r="JA184" s="164">
        <v>6</v>
      </c>
      <c r="JB184" s="164" t="s">
        <v>109</v>
      </c>
      <c r="JC184" s="164" t="s">
        <v>193</v>
      </c>
      <c r="JD184" s="164" t="s">
        <v>114</v>
      </c>
      <c r="JE184" s="164" t="s">
        <v>193</v>
      </c>
      <c r="JF184" s="164" t="s">
        <v>193</v>
      </c>
      <c r="JG184" s="164" t="s">
        <v>193</v>
      </c>
      <c r="JH184" s="164" t="s">
        <v>193</v>
      </c>
      <c r="JI184" s="164" t="s">
        <v>193</v>
      </c>
      <c r="JJ184" s="164" t="s">
        <v>193</v>
      </c>
      <c r="JK184" s="164" t="s">
        <v>193</v>
      </c>
      <c r="JL184" s="164" t="s">
        <v>193</v>
      </c>
      <c r="JM184" s="164" t="s">
        <v>193</v>
      </c>
      <c r="JN184" s="164" t="s">
        <v>193</v>
      </c>
      <c r="JO184" s="164" t="s">
        <v>193</v>
      </c>
      <c r="JP184" s="164" t="s">
        <v>193</v>
      </c>
      <c r="JQ184" s="164" t="s">
        <v>193</v>
      </c>
      <c r="JR184" s="166"/>
      <c r="JS184" s="166"/>
      <c r="JT184" s="166"/>
      <c r="JU184" s="166"/>
      <c r="JV184" s="166"/>
      <c r="JW184" s="164" t="s">
        <v>4306</v>
      </c>
      <c r="JX184" s="164" t="s">
        <v>193</v>
      </c>
      <c r="JY184" s="164">
        <v>189012442</v>
      </c>
      <c r="JZ184" s="164" t="s">
        <v>4348</v>
      </c>
      <c r="KA184" s="164" t="s">
        <v>4349</v>
      </c>
      <c r="KB184" s="164" t="s">
        <v>193</v>
      </c>
      <c r="KC184" s="164" t="s">
        <v>705</v>
      </c>
      <c r="KD184" s="164" t="s">
        <v>706</v>
      </c>
      <c r="KE184" s="164" t="s">
        <v>621</v>
      </c>
      <c r="KF184" s="164" t="s">
        <v>193</v>
      </c>
      <c r="KG184" s="164">
        <v>184</v>
      </c>
    </row>
    <row r="185" spans="1:293" x14ac:dyDescent="0.25">
      <c r="A185" s="164" t="s">
        <v>4350</v>
      </c>
      <c r="B185" s="164" t="s">
        <v>4351</v>
      </c>
      <c r="C185" s="164" t="s">
        <v>3503</v>
      </c>
      <c r="D185" s="164" t="s">
        <v>193</v>
      </c>
      <c r="E185" s="166"/>
      <c r="F185" s="164" t="s">
        <v>193</v>
      </c>
      <c r="G185" s="164" t="s">
        <v>193</v>
      </c>
      <c r="H185" s="164" t="s">
        <v>3503</v>
      </c>
      <c r="I185" s="164" t="s">
        <v>148</v>
      </c>
      <c r="J185" s="164" t="s">
        <v>193</v>
      </c>
      <c r="K185" s="164" t="s">
        <v>149</v>
      </c>
      <c r="L185" s="164" t="s">
        <v>148</v>
      </c>
      <c r="M185" s="164" t="s">
        <v>148</v>
      </c>
      <c r="N185" s="164" t="s">
        <v>1435</v>
      </c>
      <c r="O185" s="164" t="s">
        <v>193</v>
      </c>
      <c r="P185" s="164" t="s">
        <v>1434</v>
      </c>
      <c r="Q185" s="164" t="s">
        <v>1435</v>
      </c>
      <c r="R185" s="164" t="s">
        <v>1435</v>
      </c>
      <c r="S185" s="164" t="s">
        <v>123</v>
      </c>
      <c r="T185" s="164" t="s">
        <v>151</v>
      </c>
      <c r="U185" s="164" t="s">
        <v>152</v>
      </c>
      <c r="V185" s="164" t="s">
        <v>151</v>
      </c>
      <c r="W185" s="164" t="s">
        <v>242</v>
      </c>
      <c r="X185" s="164" t="s">
        <v>241</v>
      </c>
      <c r="Y185" s="164" t="s">
        <v>242</v>
      </c>
      <c r="Z185" s="164" t="s">
        <v>153</v>
      </c>
      <c r="AA185" s="164" t="s">
        <v>193</v>
      </c>
      <c r="AB185" s="164" t="s">
        <v>567</v>
      </c>
      <c r="AC185" s="164" t="s">
        <v>153</v>
      </c>
      <c r="AD185" s="164" t="s">
        <v>153</v>
      </c>
      <c r="AE185" s="164" t="s">
        <v>818</v>
      </c>
      <c r="AF185" s="164" t="s">
        <v>193</v>
      </c>
      <c r="AG185" s="164" t="s">
        <v>154</v>
      </c>
      <c r="AH185" s="164" t="s">
        <v>818</v>
      </c>
      <c r="AI185" s="164" t="s">
        <v>818</v>
      </c>
      <c r="AJ185" s="164" t="s">
        <v>543</v>
      </c>
      <c r="AK185" s="164" t="s">
        <v>511</v>
      </c>
      <c r="AL185" s="164" t="s">
        <v>109</v>
      </c>
      <c r="AM185" s="164" t="s">
        <v>193</v>
      </c>
      <c r="AN185" s="164" t="s">
        <v>109</v>
      </c>
      <c r="AO185" s="164" t="s">
        <v>193</v>
      </c>
      <c r="AP185" s="164" t="s">
        <v>500</v>
      </c>
      <c r="AQ185" s="166"/>
      <c r="AR185" s="166"/>
      <c r="AS185" s="164" t="s">
        <v>193</v>
      </c>
      <c r="AT185" s="164" t="s">
        <v>193</v>
      </c>
      <c r="AU185" s="164" t="s">
        <v>193</v>
      </c>
      <c r="AV185" s="164" t="s">
        <v>193</v>
      </c>
      <c r="AW185" s="164" t="s">
        <v>193</v>
      </c>
      <c r="AX185" s="164" t="s">
        <v>193</v>
      </c>
      <c r="AY185" s="164" t="s">
        <v>193</v>
      </c>
      <c r="AZ185" s="164" t="s">
        <v>193</v>
      </c>
      <c r="BA185" s="164" t="s">
        <v>193</v>
      </c>
      <c r="BB185" s="164" t="s">
        <v>193</v>
      </c>
      <c r="BC185" s="164" t="s">
        <v>193</v>
      </c>
      <c r="BD185" s="164" t="s">
        <v>193</v>
      </c>
      <c r="BE185" s="164" t="s">
        <v>193</v>
      </c>
      <c r="BF185" s="164" t="s">
        <v>193</v>
      </c>
      <c r="BG185" s="164" t="s">
        <v>193</v>
      </c>
      <c r="BH185" s="164" t="s">
        <v>193</v>
      </c>
      <c r="BI185" s="164" t="s">
        <v>193</v>
      </c>
      <c r="BJ185" s="164" t="s">
        <v>193</v>
      </c>
      <c r="BK185" s="164" t="s">
        <v>193</v>
      </c>
      <c r="BL185" s="164" t="s">
        <v>193</v>
      </c>
      <c r="BM185" s="164" t="s">
        <v>193</v>
      </c>
      <c r="BN185" s="164" t="s">
        <v>193</v>
      </c>
      <c r="BO185" s="164" t="s">
        <v>193</v>
      </c>
      <c r="BP185" s="164" t="s">
        <v>193</v>
      </c>
      <c r="BQ185" s="164" t="s">
        <v>193</v>
      </c>
      <c r="BR185" s="164" t="s">
        <v>193</v>
      </c>
      <c r="BS185" s="164" t="s">
        <v>193</v>
      </c>
      <c r="BT185" s="164" t="s">
        <v>193</v>
      </c>
      <c r="BU185" s="164" t="s">
        <v>193</v>
      </c>
      <c r="BV185" s="164" t="s">
        <v>193</v>
      </c>
      <c r="BW185" s="164" t="s">
        <v>193</v>
      </c>
      <c r="BX185" s="164" t="s">
        <v>193</v>
      </c>
      <c r="BY185" s="164" t="s">
        <v>193</v>
      </c>
      <c r="BZ185" s="164" t="s">
        <v>193</v>
      </c>
      <c r="CA185" s="164" t="s">
        <v>193</v>
      </c>
      <c r="CB185" s="164" t="s">
        <v>193</v>
      </c>
      <c r="CC185" s="164" t="s">
        <v>193</v>
      </c>
      <c r="CD185" s="164" t="s">
        <v>193</v>
      </c>
      <c r="CE185" s="164" t="s">
        <v>193</v>
      </c>
      <c r="CF185" s="164" t="s">
        <v>193</v>
      </c>
      <c r="CG185" s="164" t="s">
        <v>193</v>
      </c>
      <c r="CH185" s="164" t="s">
        <v>193</v>
      </c>
      <c r="CI185" s="164" t="s">
        <v>193</v>
      </c>
      <c r="CJ185" s="164" t="s">
        <v>193</v>
      </c>
      <c r="CK185" s="164" t="s">
        <v>193</v>
      </c>
      <c r="CL185" s="164" t="s">
        <v>193</v>
      </c>
      <c r="CM185" s="164" t="s">
        <v>193</v>
      </c>
      <c r="CN185" s="164" t="s">
        <v>193</v>
      </c>
      <c r="CO185" s="164" t="s">
        <v>193</v>
      </c>
      <c r="CP185" s="164" t="s">
        <v>193</v>
      </c>
      <c r="CQ185" s="164" t="s">
        <v>193</v>
      </c>
      <c r="CR185" s="164" t="s">
        <v>193</v>
      </c>
      <c r="CS185" s="164" t="s">
        <v>193</v>
      </c>
      <c r="CT185" s="164" t="s">
        <v>193</v>
      </c>
      <c r="CU185" s="164" t="s">
        <v>193</v>
      </c>
      <c r="CV185" s="164" t="s">
        <v>193</v>
      </c>
      <c r="CW185" s="164" t="s">
        <v>193</v>
      </c>
      <c r="CX185" s="164" t="s">
        <v>193</v>
      </c>
      <c r="CY185" s="164" t="s">
        <v>193</v>
      </c>
      <c r="CZ185" s="164" t="s">
        <v>193</v>
      </c>
      <c r="DA185" s="164" t="s">
        <v>193</v>
      </c>
      <c r="DB185" s="164" t="s">
        <v>193</v>
      </c>
      <c r="DC185" s="164" t="s">
        <v>193</v>
      </c>
      <c r="DD185" s="164" t="s">
        <v>193</v>
      </c>
      <c r="DE185" s="164" t="s">
        <v>193</v>
      </c>
      <c r="DF185" s="164" t="s">
        <v>193</v>
      </c>
      <c r="DG185" s="164" t="s">
        <v>193</v>
      </c>
      <c r="DH185" s="164" t="s">
        <v>193</v>
      </c>
      <c r="DI185" s="164" t="s">
        <v>193</v>
      </c>
      <c r="DJ185" s="164" t="s">
        <v>193</v>
      </c>
      <c r="DK185" s="164" t="s">
        <v>193</v>
      </c>
      <c r="DL185" s="164" t="s">
        <v>193</v>
      </c>
      <c r="DM185" s="164" t="s">
        <v>193</v>
      </c>
      <c r="DN185" s="164" t="s">
        <v>193</v>
      </c>
      <c r="DO185" s="164" t="s">
        <v>193</v>
      </c>
      <c r="DP185" s="164" t="s">
        <v>193</v>
      </c>
      <c r="DQ185" s="164" t="s">
        <v>193</v>
      </c>
      <c r="DR185" s="164" t="s">
        <v>193</v>
      </c>
      <c r="DS185" s="164" t="s">
        <v>193</v>
      </c>
      <c r="DT185" s="164" t="s">
        <v>193</v>
      </c>
      <c r="DU185" s="164" t="s">
        <v>193</v>
      </c>
      <c r="DV185" s="164" t="s">
        <v>193</v>
      </c>
      <c r="DW185" s="164" t="s">
        <v>193</v>
      </c>
      <c r="DX185" s="164" t="s">
        <v>193</v>
      </c>
      <c r="DY185" s="164" t="s">
        <v>193</v>
      </c>
      <c r="DZ185" s="164" t="s">
        <v>193</v>
      </c>
      <c r="EA185" s="164" t="s">
        <v>193</v>
      </c>
      <c r="EB185" s="164" t="s">
        <v>193</v>
      </c>
      <c r="EC185" s="164" t="s">
        <v>193</v>
      </c>
      <c r="ED185" s="164" t="s">
        <v>193</v>
      </c>
      <c r="EE185" s="164" t="s">
        <v>193</v>
      </c>
      <c r="EF185" s="164" t="s">
        <v>193</v>
      </c>
      <c r="EG185" s="164" t="s">
        <v>193</v>
      </c>
      <c r="EH185" s="164" t="s">
        <v>193</v>
      </c>
      <c r="EI185" s="164" t="s">
        <v>193</v>
      </c>
      <c r="EJ185" s="164" t="s">
        <v>193</v>
      </c>
      <c r="EK185" s="164" t="s">
        <v>193</v>
      </c>
      <c r="EL185" s="164" t="s">
        <v>193</v>
      </c>
      <c r="EM185" s="164" t="s">
        <v>193</v>
      </c>
      <c r="EN185" s="164" t="s">
        <v>193</v>
      </c>
      <c r="EO185" s="164" t="s">
        <v>193</v>
      </c>
      <c r="EP185" s="164" t="s">
        <v>193</v>
      </c>
      <c r="EQ185" s="164" t="s">
        <v>193</v>
      </c>
      <c r="ER185" s="164" t="s">
        <v>193</v>
      </c>
      <c r="ES185" s="164" t="s">
        <v>193</v>
      </c>
      <c r="ET185" s="164" t="s">
        <v>193</v>
      </c>
      <c r="EU185" s="164" t="s">
        <v>193</v>
      </c>
      <c r="EV185" s="164" t="s">
        <v>193</v>
      </c>
      <c r="EW185" s="164" t="s">
        <v>193</v>
      </c>
      <c r="EX185" s="164" t="s">
        <v>193</v>
      </c>
      <c r="EY185" s="164" t="s">
        <v>193</v>
      </c>
      <c r="EZ185" s="164" t="s">
        <v>193</v>
      </c>
      <c r="FA185" s="164" t="s">
        <v>193</v>
      </c>
      <c r="FB185" s="164" t="s">
        <v>193</v>
      </c>
      <c r="FC185" s="164" t="s">
        <v>193</v>
      </c>
      <c r="FD185" s="164" t="s">
        <v>193</v>
      </c>
      <c r="FE185" s="164" t="s">
        <v>193</v>
      </c>
      <c r="FF185" s="164" t="s">
        <v>193</v>
      </c>
      <c r="FG185" s="164" t="s">
        <v>193</v>
      </c>
      <c r="FH185" s="164" t="s">
        <v>193</v>
      </c>
      <c r="FI185" s="164" t="s">
        <v>193</v>
      </c>
      <c r="FJ185" s="164" t="s">
        <v>193</v>
      </c>
      <c r="FK185" s="164" t="s">
        <v>193</v>
      </c>
      <c r="FL185" s="164" t="s">
        <v>193</v>
      </c>
      <c r="FM185" s="164" t="s">
        <v>193</v>
      </c>
      <c r="FN185" s="164" t="s">
        <v>193</v>
      </c>
      <c r="FO185" s="164" t="s">
        <v>193</v>
      </c>
      <c r="FP185" s="164" t="s">
        <v>193</v>
      </c>
      <c r="FQ185" s="164" t="s">
        <v>193</v>
      </c>
      <c r="FR185" s="164" t="s">
        <v>193</v>
      </c>
      <c r="FS185" s="164" t="s">
        <v>193</v>
      </c>
      <c r="FT185" s="164" t="s">
        <v>193</v>
      </c>
      <c r="FU185" s="164" t="s">
        <v>193</v>
      </c>
      <c r="FV185" s="164" t="s">
        <v>193</v>
      </c>
      <c r="FW185" s="164" t="s">
        <v>193</v>
      </c>
      <c r="FX185" s="164" t="s">
        <v>193</v>
      </c>
      <c r="FY185" s="164" t="s">
        <v>193</v>
      </c>
      <c r="FZ185" s="164" t="s">
        <v>193</v>
      </c>
      <c r="GA185" s="164" t="s">
        <v>193</v>
      </c>
      <c r="GB185" s="164" t="s">
        <v>193</v>
      </c>
      <c r="GC185" s="164" t="s">
        <v>193</v>
      </c>
      <c r="GD185" s="164" t="s">
        <v>193</v>
      </c>
      <c r="GE185" s="164" t="s">
        <v>193</v>
      </c>
      <c r="GF185" s="164" t="s">
        <v>193</v>
      </c>
      <c r="GG185" s="164" t="s">
        <v>193</v>
      </c>
      <c r="GH185" s="164" t="s">
        <v>193</v>
      </c>
      <c r="GI185" s="164" t="s">
        <v>193</v>
      </c>
      <c r="GJ185" s="164" t="s">
        <v>193</v>
      </c>
      <c r="GK185" s="164" t="s">
        <v>193</v>
      </c>
      <c r="GL185" s="164" t="s">
        <v>193</v>
      </c>
      <c r="GM185" s="164" t="s">
        <v>193</v>
      </c>
      <c r="GN185" s="164" t="s">
        <v>193</v>
      </c>
      <c r="GO185" s="164" t="s">
        <v>193</v>
      </c>
      <c r="GP185" s="164" t="s">
        <v>193</v>
      </c>
      <c r="GQ185" s="164" t="s">
        <v>193</v>
      </c>
      <c r="GR185" s="164" t="s">
        <v>193</v>
      </c>
      <c r="GS185" s="164" t="s">
        <v>193</v>
      </c>
      <c r="GT185" s="164" t="s">
        <v>193</v>
      </c>
      <c r="GU185" s="164" t="s">
        <v>193</v>
      </c>
      <c r="GV185" s="164" t="s">
        <v>193</v>
      </c>
      <c r="GW185" s="164" t="s">
        <v>193</v>
      </c>
      <c r="GX185" s="164" t="s">
        <v>193</v>
      </c>
      <c r="GY185" s="164" t="s">
        <v>193</v>
      </c>
      <c r="GZ185" s="164" t="s">
        <v>193</v>
      </c>
      <c r="HA185" s="164" t="s">
        <v>193</v>
      </c>
      <c r="HB185" s="164" t="s">
        <v>193</v>
      </c>
      <c r="HC185" s="164" t="s">
        <v>193</v>
      </c>
      <c r="HD185" s="164" t="s">
        <v>193</v>
      </c>
      <c r="HE185" s="164" t="s">
        <v>193</v>
      </c>
      <c r="HF185" s="164" t="s">
        <v>193</v>
      </c>
      <c r="HG185" s="164" t="s">
        <v>193</v>
      </c>
      <c r="HH185" s="164" t="s">
        <v>193</v>
      </c>
      <c r="HI185" s="164" t="s">
        <v>193</v>
      </c>
      <c r="HJ185" s="164" t="s">
        <v>193</v>
      </c>
      <c r="HK185" s="164" t="s">
        <v>193</v>
      </c>
      <c r="HL185" s="164" t="s">
        <v>193</v>
      </c>
      <c r="HM185" s="164" t="s">
        <v>193</v>
      </c>
      <c r="HN185" s="164" t="s">
        <v>193</v>
      </c>
      <c r="HO185" s="164" t="s">
        <v>193</v>
      </c>
      <c r="HP185" s="164" t="s">
        <v>193</v>
      </c>
      <c r="HQ185" s="164" t="s">
        <v>193</v>
      </c>
      <c r="HR185" s="164" t="s">
        <v>193</v>
      </c>
      <c r="HS185" s="164" t="s">
        <v>193</v>
      </c>
      <c r="HT185" s="164" t="s">
        <v>193</v>
      </c>
      <c r="HU185" s="164" t="s">
        <v>193</v>
      </c>
      <c r="HV185" s="164" t="s">
        <v>193</v>
      </c>
      <c r="HW185" s="164" t="s">
        <v>193</v>
      </c>
      <c r="HX185" s="164" t="s">
        <v>193</v>
      </c>
      <c r="HY185" s="164" t="s">
        <v>193</v>
      </c>
      <c r="HZ185" s="164" t="s">
        <v>193</v>
      </c>
      <c r="IA185" s="164" t="s">
        <v>193</v>
      </c>
      <c r="IB185" s="164" t="s">
        <v>193</v>
      </c>
      <c r="IC185" s="164" t="s">
        <v>109</v>
      </c>
      <c r="ID185" s="164" t="s">
        <v>193</v>
      </c>
      <c r="IE185" s="164" t="s">
        <v>512</v>
      </c>
      <c r="IF185" s="164" t="s">
        <v>193</v>
      </c>
      <c r="IG185" s="164" t="s">
        <v>3284</v>
      </c>
      <c r="IH185" s="164" t="s">
        <v>193</v>
      </c>
      <c r="II185" s="164" t="s">
        <v>513</v>
      </c>
      <c r="IJ185" s="164" t="s">
        <v>3285</v>
      </c>
      <c r="IK185" s="164" t="s">
        <v>3285</v>
      </c>
      <c r="IL185" s="164" t="s">
        <v>807</v>
      </c>
      <c r="IM185" s="164" t="s">
        <v>193</v>
      </c>
      <c r="IN185" s="164" t="s">
        <v>3287</v>
      </c>
      <c r="IO185" s="164" t="s">
        <v>804</v>
      </c>
      <c r="IP185" s="164" t="s">
        <v>805</v>
      </c>
      <c r="IQ185" s="164" t="s">
        <v>806</v>
      </c>
      <c r="IR185" s="164" t="s">
        <v>193</v>
      </c>
      <c r="IS185" s="164" t="s">
        <v>193</v>
      </c>
      <c r="IT185" s="164" t="s">
        <v>193</v>
      </c>
      <c r="IU185" s="164" t="s">
        <v>193</v>
      </c>
      <c r="IV185" s="164" t="s">
        <v>193</v>
      </c>
      <c r="IW185" s="164">
        <v>30</v>
      </c>
      <c r="IX185" s="164">
        <v>6</v>
      </c>
      <c r="IY185" s="164" t="s">
        <v>193</v>
      </c>
      <c r="IZ185" s="164" t="s">
        <v>156</v>
      </c>
      <c r="JA185" s="164">
        <v>6</v>
      </c>
      <c r="JB185" s="164" t="s">
        <v>109</v>
      </c>
      <c r="JC185" s="164" t="s">
        <v>193</v>
      </c>
      <c r="JD185" s="164" t="s">
        <v>114</v>
      </c>
      <c r="JE185" s="164" t="s">
        <v>193</v>
      </c>
      <c r="JF185" s="164" t="s">
        <v>193</v>
      </c>
      <c r="JG185" s="164" t="s">
        <v>193</v>
      </c>
      <c r="JH185" s="164" t="s">
        <v>193</v>
      </c>
      <c r="JI185" s="164" t="s">
        <v>193</v>
      </c>
      <c r="JJ185" s="164" t="s">
        <v>193</v>
      </c>
      <c r="JK185" s="164" t="s">
        <v>193</v>
      </c>
      <c r="JL185" s="164" t="s">
        <v>193</v>
      </c>
      <c r="JM185" s="164" t="s">
        <v>193</v>
      </c>
      <c r="JN185" s="164" t="s">
        <v>193</v>
      </c>
      <c r="JO185" s="164" t="s">
        <v>193</v>
      </c>
      <c r="JP185" s="164" t="s">
        <v>193</v>
      </c>
      <c r="JQ185" s="164" t="s">
        <v>193</v>
      </c>
      <c r="JR185" s="166"/>
      <c r="JS185" s="166"/>
      <c r="JT185" s="166"/>
      <c r="JU185" s="166"/>
      <c r="JV185" s="166"/>
      <c r="JW185" s="164" t="s">
        <v>4306</v>
      </c>
      <c r="JX185" s="164" t="s">
        <v>193</v>
      </c>
      <c r="JY185" s="164">
        <v>189012457</v>
      </c>
      <c r="JZ185" s="164" t="s">
        <v>4352</v>
      </c>
      <c r="KA185" s="164" t="s">
        <v>4353</v>
      </c>
      <c r="KB185" s="164" t="s">
        <v>193</v>
      </c>
      <c r="KC185" s="164" t="s">
        <v>705</v>
      </c>
      <c r="KD185" s="164" t="s">
        <v>706</v>
      </c>
      <c r="KE185" s="164" t="s">
        <v>621</v>
      </c>
      <c r="KF185" s="164" t="s">
        <v>193</v>
      </c>
      <c r="KG185" s="164">
        <v>185</v>
      </c>
    </row>
    <row r="186" spans="1:293" x14ac:dyDescent="0.25">
      <c r="A186" s="164" t="s">
        <v>4354</v>
      </c>
      <c r="B186" s="164" t="s">
        <v>4355</v>
      </c>
      <c r="C186" s="164" t="s">
        <v>3548</v>
      </c>
      <c r="D186" s="164" t="s">
        <v>193</v>
      </c>
      <c r="E186" s="166"/>
      <c r="F186" s="164" t="s">
        <v>193</v>
      </c>
      <c r="G186" s="164" t="s">
        <v>193</v>
      </c>
      <c r="H186" s="164" t="s">
        <v>3548</v>
      </c>
      <c r="I186" s="164" t="s">
        <v>103</v>
      </c>
      <c r="J186" s="164" t="s">
        <v>193</v>
      </c>
      <c r="K186" s="164" t="s">
        <v>104</v>
      </c>
      <c r="L186" s="164" t="s">
        <v>103</v>
      </c>
      <c r="M186" s="164" t="s">
        <v>103</v>
      </c>
      <c r="N186" s="164" t="s">
        <v>3288</v>
      </c>
      <c r="O186" s="164" t="s">
        <v>193</v>
      </c>
      <c r="P186" s="164" t="s">
        <v>4356</v>
      </c>
      <c r="Q186" s="164" t="s">
        <v>3288</v>
      </c>
      <c r="R186" s="164" t="s">
        <v>3288</v>
      </c>
      <c r="S186" s="164" t="s">
        <v>106</v>
      </c>
      <c r="T186" s="164" t="s">
        <v>225</v>
      </c>
      <c r="U186" s="164" t="s">
        <v>213</v>
      </c>
      <c r="V186" s="164" t="s">
        <v>225</v>
      </c>
      <c r="W186" s="164" t="s">
        <v>240</v>
      </c>
      <c r="X186" s="164" t="s">
        <v>239</v>
      </c>
      <c r="Y186" s="164" t="s">
        <v>240</v>
      </c>
      <c r="Z186" s="164" t="s">
        <v>4357</v>
      </c>
      <c r="AA186" s="164" t="s">
        <v>193</v>
      </c>
      <c r="AB186" s="164" t="s">
        <v>776</v>
      </c>
      <c r="AC186" s="164" t="s">
        <v>4357</v>
      </c>
      <c r="AD186" s="164" t="s">
        <v>4357</v>
      </c>
      <c r="AE186" s="164" t="s">
        <v>780</v>
      </c>
      <c r="AF186" s="164" t="s">
        <v>193</v>
      </c>
      <c r="AG186" s="164" t="s">
        <v>776</v>
      </c>
      <c r="AH186" s="164" t="s">
        <v>780</v>
      </c>
      <c r="AI186" s="164" t="s">
        <v>780</v>
      </c>
      <c r="AJ186" s="164" t="s">
        <v>494</v>
      </c>
      <c r="AK186" s="164" t="s">
        <v>495</v>
      </c>
      <c r="AL186" s="164" t="s">
        <v>109</v>
      </c>
      <c r="AM186" s="164" t="s">
        <v>193</v>
      </c>
      <c r="AN186" s="164" t="s">
        <v>109</v>
      </c>
      <c r="AO186" s="164" t="s">
        <v>193</v>
      </c>
      <c r="AP186" s="164" t="s">
        <v>496</v>
      </c>
      <c r="AQ186" s="166"/>
      <c r="AR186" s="166"/>
      <c r="AS186" s="164" t="s">
        <v>502</v>
      </c>
      <c r="AT186" s="164" t="s">
        <v>193</v>
      </c>
      <c r="AU186" s="164" t="s">
        <v>718</v>
      </c>
      <c r="AV186" s="164">
        <v>1</v>
      </c>
      <c r="AW186" s="164">
        <v>1</v>
      </c>
      <c r="AX186" s="164">
        <v>0</v>
      </c>
      <c r="AY186" s="164" t="s">
        <v>110</v>
      </c>
      <c r="AZ186" s="164" t="s">
        <v>503</v>
      </c>
      <c r="BA186" s="164" t="s">
        <v>3289</v>
      </c>
      <c r="BB186" s="164">
        <v>1</v>
      </c>
      <c r="BC186" s="164">
        <v>0</v>
      </c>
      <c r="BD186" s="164">
        <v>0</v>
      </c>
      <c r="BE186" s="164">
        <v>1</v>
      </c>
      <c r="BF186" s="164">
        <v>1</v>
      </c>
      <c r="BG186" s="164">
        <v>0</v>
      </c>
      <c r="BH186" s="164">
        <v>0</v>
      </c>
      <c r="BI186" s="164">
        <v>0</v>
      </c>
      <c r="BJ186" s="164">
        <v>0</v>
      </c>
      <c r="BK186" s="164">
        <v>0</v>
      </c>
      <c r="BL186" s="164" t="s">
        <v>193</v>
      </c>
      <c r="BM186" s="164" t="s">
        <v>113</v>
      </c>
      <c r="BN186" s="164" t="s">
        <v>501</v>
      </c>
      <c r="BO186" s="164" t="s">
        <v>505</v>
      </c>
      <c r="BP186" s="164">
        <v>1</v>
      </c>
      <c r="BQ186" s="164">
        <v>1</v>
      </c>
      <c r="BR186" s="164">
        <v>1</v>
      </c>
      <c r="BS186" s="164">
        <v>1</v>
      </c>
      <c r="BT186" s="164">
        <v>1</v>
      </c>
      <c r="BU186" s="164">
        <v>1</v>
      </c>
      <c r="BV186" s="164">
        <v>1</v>
      </c>
      <c r="BW186" s="164">
        <v>0</v>
      </c>
      <c r="BX186" s="164" t="s">
        <v>504</v>
      </c>
      <c r="BY186" s="164">
        <v>200</v>
      </c>
      <c r="BZ186" s="164">
        <v>100</v>
      </c>
      <c r="CA186" s="164" t="s">
        <v>109</v>
      </c>
      <c r="CB186" s="164">
        <v>250</v>
      </c>
      <c r="CC186" s="164">
        <v>96.153846153846104</v>
      </c>
      <c r="CD186" s="164" t="s">
        <v>109</v>
      </c>
      <c r="CE186" s="164">
        <v>225</v>
      </c>
      <c r="CF186" s="164">
        <v>97.826086956521706</v>
      </c>
      <c r="CG186" s="164" t="s">
        <v>109</v>
      </c>
      <c r="CH186" s="164">
        <v>250</v>
      </c>
      <c r="CI186" s="164">
        <v>86.2068965517241</v>
      </c>
      <c r="CJ186" s="164" t="s">
        <v>109</v>
      </c>
      <c r="CK186" s="164">
        <v>450</v>
      </c>
      <c r="CL186" s="164">
        <v>187.5</v>
      </c>
      <c r="CM186" s="164" t="s">
        <v>109</v>
      </c>
      <c r="CN186" s="164">
        <v>450</v>
      </c>
      <c r="CO186" s="164">
        <v>187.5</v>
      </c>
      <c r="CP186" s="164" t="s">
        <v>109</v>
      </c>
      <c r="CQ186" s="164" t="s">
        <v>622</v>
      </c>
      <c r="CR186" s="164" t="s">
        <v>109</v>
      </c>
      <c r="CS186" s="164">
        <v>750</v>
      </c>
      <c r="CT186" s="164" t="s">
        <v>193</v>
      </c>
      <c r="CU186" s="164" t="s">
        <v>193</v>
      </c>
      <c r="CV186" s="164" t="s">
        <v>193</v>
      </c>
      <c r="CW186" s="164" t="s">
        <v>193</v>
      </c>
      <c r="CX186" s="164" t="s">
        <v>193</v>
      </c>
      <c r="CY186" s="164" t="s">
        <v>193</v>
      </c>
      <c r="CZ186" s="164" t="s">
        <v>156</v>
      </c>
      <c r="DA186" s="164">
        <v>750</v>
      </c>
      <c r="DB186" s="164" t="s">
        <v>109</v>
      </c>
      <c r="DC186" s="164" t="s">
        <v>114</v>
      </c>
      <c r="DD186" s="164" t="s">
        <v>193</v>
      </c>
      <c r="DE186" s="164" t="s">
        <v>193</v>
      </c>
      <c r="DF186" s="164" t="s">
        <v>193</v>
      </c>
      <c r="DG186" s="164" t="s">
        <v>193</v>
      </c>
      <c r="DH186" s="164" t="s">
        <v>193</v>
      </c>
      <c r="DI186" s="164" t="s">
        <v>193</v>
      </c>
      <c r="DJ186" s="164" t="s">
        <v>193</v>
      </c>
      <c r="DK186" s="164" t="s">
        <v>193</v>
      </c>
      <c r="DL186" s="164" t="s">
        <v>193</v>
      </c>
      <c r="DM186" s="164" t="s">
        <v>193</v>
      </c>
      <c r="DN186" s="164" t="s">
        <v>193</v>
      </c>
      <c r="DO186" s="164" t="s">
        <v>193</v>
      </c>
      <c r="DP186" s="164" t="s">
        <v>193</v>
      </c>
      <c r="DQ186" s="164" t="s">
        <v>193</v>
      </c>
      <c r="DR186" s="164" t="s">
        <v>193</v>
      </c>
      <c r="DS186" s="164" t="s">
        <v>193</v>
      </c>
      <c r="DT186" s="164" t="s">
        <v>193</v>
      </c>
      <c r="DU186" s="164" t="s">
        <v>193</v>
      </c>
      <c r="DV186" s="164" t="s">
        <v>193</v>
      </c>
      <c r="DW186" s="164" t="s">
        <v>193</v>
      </c>
      <c r="DX186" s="164" t="s">
        <v>193</v>
      </c>
      <c r="DY186" s="164" t="s">
        <v>193</v>
      </c>
      <c r="DZ186" s="164" t="s">
        <v>193</v>
      </c>
      <c r="EA186" s="164" t="s">
        <v>193</v>
      </c>
      <c r="EB186" s="164" t="s">
        <v>193</v>
      </c>
      <c r="EC186" s="164" t="s">
        <v>114</v>
      </c>
      <c r="ED186" s="164" t="s">
        <v>132</v>
      </c>
      <c r="EE186" s="164" t="s">
        <v>109</v>
      </c>
      <c r="EF186" s="164" t="s">
        <v>106</v>
      </c>
      <c r="EG186" s="164" t="s">
        <v>797</v>
      </c>
      <c r="EH186" s="164" t="s">
        <v>173</v>
      </c>
      <c r="EI186" s="164" t="s">
        <v>793</v>
      </c>
      <c r="EJ186" s="164" t="s">
        <v>719</v>
      </c>
      <c r="EK186" s="164">
        <v>1</v>
      </c>
      <c r="EL186" s="164">
        <v>1</v>
      </c>
      <c r="EM186" s="164">
        <v>1</v>
      </c>
      <c r="EN186" s="164">
        <v>1</v>
      </c>
      <c r="EO186" s="164">
        <v>1</v>
      </c>
      <c r="EP186" s="164">
        <v>0</v>
      </c>
      <c r="EQ186" s="164">
        <v>1</v>
      </c>
      <c r="ER186" s="164">
        <v>1</v>
      </c>
      <c r="ES186" s="164">
        <v>0</v>
      </c>
      <c r="ET186" s="164" t="s">
        <v>109</v>
      </c>
      <c r="EU186" s="164">
        <v>30</v>
      </c>
      <c r="EV186" s="164">
        <v>30</v>
      </c>
      <c r="EW186" s="164" t="s">
        <v>193</v>
      </c>
      <c r="EX186" s="164" t="s">
        <v>193</v>
      </c>
      <c r="EY186" s="164" t="s">
        <v>193</v>
      </c>
      <c r="EZ186" s="164">
        <v>30</v>
      </c>
      <c r="FA186" s="164" t="s">
        <v>109</v>
      </c>
      <c r="FB186" s="164">
        <v>25</v>
      </c>
      <c r="FC186" s="164" t="s">
        <v>109</v>
      </c>
      <c r="FD186" s="164">
        <v>100</v>
      </c>
      <c r="FE186" s="164" t="s">
        <v>109</v>
      </c>
      <c r="FF186" s="164" t="s">
        <v>193</v>
      </c>
      <c r="FG186" s="164" t="s">
        <v>193</v>
      </c>
      <c r="FH186" s="164" t="s">
        <v>193</v>
      </c>
      <c r="FI186" s="164" t="s">
        <v>193</v>
      </c>
      <c r="FJ186" s="164" t="s">
        <v>193</v>
      </c>
      <c r="FK186" s="164" t="s">
        <v>193</v>
      </c>
      <c r="FL186" s="164" t="s">
        <v>193</v>
      </c>
      <c r="FM186" s="164" t="s">
        <v>193</v>
      </c>
      <c r="FN186" s="164" t="s">
        <v>193</v>
      </c>
      <c r="FO186" s="164" t="s">
        <v>193</v>
      </c>
      <c r="FP186" s="164" t="s">
        <v>193</v>
      </c>
      <c r="FQ186" s="164" t="s">
        <v>109</v>
      </c>
      <c r="FR186" s="164">
        <v>35</v>
      </c>
      <c r="FS186" s="164" t="s">
        <v>193</v>
      </c>
      <c r="FT186" s="164" t="s">
        <v>193</v>
      </c>
      <c r="FU186" s="164">
        <v>35</v>
      </c>
      <c r="FV186" s="164" t="s">
        <v>109</v>
      </c>
      <c r="FW186" s="164" t="s">
        <v>114</v>
      </c>
      <c r="FX186" s="164" t="s">
        <v>193</v>
      </c>
      <c r="FY186" s="164">
        <v>150</v>
      </c>
      <c r="FZ186" s="164">
        <v>100</v>
      </c>
      <c r="GA186" s="164">
        <v>56.6666666666666</v>
      </c>
      <c r="GB186" s="164" t="s">
        <v>109</v>
      </c>
      <c r="GC186" s="164" t="s">
        <v>109</v>
      </c>
      <c r="GD186" s="164">
        <v>75</v>
      </c>
      <c r="GE186" s="164" t="s">
        <v>193</v>
      </c>
      <c r="GF186" s="164" t="s">
        <v>193</v>
      </c>
      <c r="GG186" s="164" t="s">
        <v>193</v>
      </c>
      <c r="GH186" s="164">
        <v>75</v>
      </c>
      <c r="GI186" s="164" t="s">
        <v>114</v>
      </c>
      <c r="GJ186" s="164" t="s">
        <v>109</v>
      </c>
      <c r="GK186" s="164" t="s">
        <v>193</v>
      </c>
      <c r="GL186" s="164">
        <v>2</v>
      </c>
      <c r="GM186" s="164" t="s">
        <v>193</v>
      </c>
      <c r="GN186" s="164" t="s">
        <v>193</v>
      </c>
      <c r="GO186" s="164" t="s">
        <v>193</v>
      </c>
      <c r="GP186" s="164" t="s">
        <v>193</v>
      </c>
      <c r="GQ186" s="164" t="s">
        <v>193</v>
      </c>
      <c r="GR186" s="164" t="s">
        <v>193</v>
      </c>
      <c r="GS186" s="164" t="s">
        <v>132</v>
      </c>
      <c r="GT186" s="164" t="s">
        <v>156</v>
      </c>
      <c r="GU186" s="164">
        <v>2</v>
      </c>
      <c r="GV186" s="164" t="s">
        <v>109</v>
      </c>
      <c r="GW186" s="164" t="s">
        <v>4358</v>
      </c>
      <c r="GX186" s="164">
        <v>0</v>
      </c>
      <c r="GY186" s="164">
        <v>0</v>
      </c>
      <c r="GZ186" s="164">
        <v>0</v>
      </c>
      <c r="HA186" s="164">
        <v>1</v>
      </c>
      <c r="HB186" s="164">
        <v>1</v>
      </c>
      <c r="HC186" s="164">
        <v>0</v>
      </c>
      <c r="HD186" s="164">
        <v>0</v>
      </c>
      <c r="HE186" s="164">
        <v>0</v>
      </c>
      <c r="HF186" s="164">
        <v>0</v>
      </c>
      <c r="HG186" s="164">
        <v>0</v>
      </c>
      <c r="HH186" s="164">
        <v>0</v>
      </c>
      <c r="HI186" s="164">
        <v>0</v>
      </c>
      <c r="HJ186" s="164">
        <v>0</v>
      </c>
      <c r="HK186" s="164" t="s">
        <v>193</v>
      </c>
      <c r="HL186" s="164" t="s">
        <v>4359</v>
      </c>
      <c r="HM186" s="164">
        <v>0</v>
      </c>
      <c r="HN186" s="164">
        <v>1</v>
      </c>
      <c r="HO186" s="164">
        <v>0</v>
      </c>
      <c r="HP186" s="164">
        <v>1</v>
      </c>
      <c r="HQ186" s="164">
        <v>0</v>
      </c>
      <c r="HR186" s="164">
        <v>0</v>
      </c>
      <c r="HS186" s="164">
        <v>1</v>
      </c>
      <c r="HT186" s="164">
        <v>0</v>
      </c>
      <c r="HU186" s="164">
        <v>0</v>
      </c>
      <c r="HV186" s="164" t="s">
        <v>114</v>
      </c>
      <c r="HW186" s="164" t="s">
        <v>132</v>
      </c>
      <c r="HX186" s="164" t="s">
        <v>109</v>
      </c>
      <c r="HY186" s="164" t="s">
        <v>106</v>
      </c>
      <c r="HZ186" s="164" t="s">
        <v>797</v>
      </c>
      <c r="IA186" s="164" t="s">
        <v>173</v>
      </c>
      <c r="IB186" s="164" t="s">
        <v>793</v>
      </c>
      <c r="IC186" s="164" t="s">
        <v>193</v>
      </c>
      <c r="ID186" s="164" t="s">
        <v>193</v>
      </c>
      <c r="IE186" s="164" t="s">
        <v>193</v>
      </c>
      <c r="IF186" s="164" t="s">
        <v>193</v>
      </c>
      <c r="IG186" s="164" t="s">
        <v>193</v>
      </c>
      <c r="IH186" s="164" t="s">
        <v>193</v>
      </c>
      <c r="II186" s="164" t="s">
        <v>193</v>
      </c>
      <c r="IJ186" s="164" t="s">
        <v>193</v>
      </c>
      <c r="IK186" s="164" t="s">
        <v>193</v>
      </c>
      <c r="IL186" s="164" t="s">
        <v>193</v>
      </c>
      <c r="IM186" s="164" t="s">
        <v>193</v>
      </c>
      <c r="IN186" s="164" t="s">
        <v>193</v>
      </c>
      <c r="IO186" s="164" t="s">
        <v>193</v>
      </c>
      <c r="IP186" s="164" t="s">
        <v>193</v>
      </c>
      <c r="IQ186" s="164" t="s">
        <v>193</v>
      </c>
      <c r="IR186" s="164" t="s">
        <v>193</v>
      </c>
      <c r="IS186" s="164" t="s">
        <v>193</v>
      </c>
      <c r="IT186" s="164" t="s">
        <v>193</v>
      </c>
      <c r="IU186" s="164" t="s">
        <v>193</v>
      </c>
      <c r="IV186" s="164" t="s">
        <v>193</v>
      </c>
      <c r="IW186" s="164" t="s">
        <v>193</v>
      </c>
      <c r="IX186" s="164" t="s">
        <v>193</v>
      </c>
      <c r="IY186" s="164" t="s">
        <v>193</v>
      </c>
      <c r="IZ186" s="164" t="s">
        <v>193</v>
      </c>
      <c r="JA186" s="164" t="s">
        <v>193</v>
      </c>
      <c r="JB186" s="164" t="s">
        <v>193</v>
      </c>
      <c r="JC186" s="164" t="s">
        <v>193</v>
      </c>
      <c r="JD186" s="164" t="s">
        <v>193</v>
      </c>
      <c r="JE186" s="164" t="s">
        <v>193</v>
      </c>
      <c r="JF186" s="164" t="s">
        <v>193</v>
      </c>
      <c r="JG186" s="164" t="s">
        <v>193</v>
      </c>
      <c r="JH186" s="164" t="s">
        <v>193</v>
      </c>
      <c r="JI186" s="164" t="s">
        <v>193</v>
      </c>
      <c r="JJ186" s="164" t="s">
        <v>193</v>
      </c>
      <c r="JK186" s="164" t="s">
        <v>193</v>
      </c>
      <c r="JL186" s="164" t="s">
        <v>193</v>
      </c>
      <c r="JM186" s="164" t="s">
        <v>193</v>
      </c>
      <c r="JN186" s="164" t="s">
        <v>193</v>
      </c>
      <c r="JO186" s="164" t="s">
        <v>193</v>
      </c>
      <c r="JP186" s="164" t="s">
        <v>193</v>
      </c>
      <c r="JQ186" s="164" t="s">
        <v>193</v>
      </c>
      <c r="JR186" s="166"/>
      <c r="JS186" s="166"/>
      <c r="JT186" s="166"/>
      <c r="JU186" s="166"/>
      <c r="JV186" s="166"/>
      <c r="JW186" s="164" t="s">
        <v>193</v>
      </c>
      <c r="JX186" s="164" t="s">
        <v>193</v>
      </c>
      <c r="JY186" s="164">
        <v>188106791</v>
      </c>
      <c r="JZ186" s="164" t="s">
        <v>4360</v>
      </c>
      <c r="KA186" s="164" t="s">
        <v>4361</v>
      </c>
      <c r="KB186" s="164" t="s">
        <v>193</v>
      </c>
      <c r="KC186" s="164" t="s">
        <v>705</v>
      </c>
      <c r="KD186" s="164" t="s">
        <v>706</v>
      </c>
      <c r="KE186" s="164" t="s">
        <v>621</v>
      </c>
      <c r="KF186" s="164" t="s">
        <v>193</v>
      </c>
      <c r="KG186" s="164">
        <v>5</v>
      </c>
    </row>
    <row r="187" spans="1:293" x14ac:dyDescent="0.25">
      <c r="A187" s="164" t="s">
        <v>4362</v>
      </c>
      <c r="B187" s="164" t="s">
        <v>4363</v>
      </c>
      <c r="C187" s="164" t="s">
        <v>3548</v>
      </c>
      <c r="D187" s="164" t="s">
        <v>193</v>
      </c>
      <c r="E187" s="166"/>
      <c r="F187" s="164" t="s">
        <v>193</v>
      </c>
      <c r="G187" s="164" t="s">
        <v>193</v>
      </c>
      <c r="H187" s="164" t="s">
        <v>3548</v>
      </c>
      <c r="I187" s="164" t="s">
        <v>103</v>
      </c>
      <c r="J187" s="164" t="s">
        <v>193</v>
      </c>
      <c r="K187" s="164" t="s">
        <v>104</v>
      </c>
      <c r="L187" s="164" t="s">
        <v>103</v>
      </c>
      <c r="M187" s="164" t="s">
        <v>103</v>
      </c>
      <c r="N187" s="164" t="s">
        <v>3288</v>
      </c>
      <c r="O187" s="164" t="s">
        <v>193</v>
      </c>
      <c r="P187" s="164" t="s">
        <v>4356</v>
      </c>
      <c r="Q187" s="164" t="s">
        <v>3288</v>
      </c>
      <c r="R187" s="164" t="s">
        <v>3288</v>
      </c>
      <c r="S187" s="164" t="s">
        <v>106</v>
      </c>
      <c r="T187" s="164" t="s">
        <v>225</v>
      </c>
      <c r="U187" s="164" t="s">
        <v>213</v>
      </c>
      <c r="V187" s="164" t="s">
        <v>225</v>
      </c>
      <c r="W187" s="164" t="s">
        <v>240</v>
      </c>
      <c r="X187" s="164" t="s">
        <v>239</v>
      </c>
      <c r="Y187" s="164" t="s">
        <v>240</v>
      </c>
      <c r="Z187" s="164" t="s">
        <v>4357</v>
      </c>
      <c r="AA187" s="164" t="s">
        <v>193</v>
      </c>
      <c r="AB187" s="164" t="s">
        <v>776</v>
      </c>
      <c r="AC187" s="164" t="s">
        <v>4357</v>
      </c>
      <c r="AD187" s="164" t="s">
        <v>4357</v>
      </c>
      <c r="AE187" s="164" t="s">
        <v>780</v>
      </c>
      <c r="AF187" s="164" t="s">
        <v>193</v>
      </c>
      <c r="AG187" s="164" t="s">
        <v>776</v>
      </c>
      <c r="AH187" s="164" t="s">
        <v>780</v>
      </c>
      <c r="AI187" s="164" t="s">
        <v>780</v>
      </c>
      <c r="AJ187" s="164" t="s">
        <v>494</v>
      </c>
      <c r="AK187" s="164" t="s">
        <v>495</v>
      </c>
      <c r="AL187" s="164" t="s">
        <v>109</v>
      </c>
      <c r="AM187" s="164" t="s">
        <v>193</v>
      </c>
      <c r="AN187" s="164" t="s">
        <v>109</v>
      </c>
      <c r="AO187" s="164" t="s">
        <v>193</v>
      </c>
      <c r="AP187" s="164" t="s">
        <v>496</v>
      </c>
      <c r="AQ187" s="166"/>
      <c r="AR187" s="166"/>
      <c r="AS187" s="164" t="s">
        <v>502</v>
      </c>
      <c r="AT187" s="164" t="s">
        <v>193</v>
      </c>
      <c r="AU187" s="164" t="s">
        <v>718</v>
      </c>
      <c r="AV187" s="164">
        <v>1</v>
      </c>
      <c r="AW187" s="164">
        <v>1</v>
      </c>
      <c r="AX187" s="164">
        <v>0</v>
      </c>
      <c r="AY187" s="164" t="s">
        <v>110</v>
      </c>
      <c r="AZ187" s="164" t="s">
        <v>503</v>
      </c>
      <c r="BA187" s="164" t="s">
        <v>3291</v>
      </c>
      <c r="BB187" s="164">
        <v>1</v>
      </c>
      <c r="BC187" s="164">
        <v>0</v>
      </c>
      <c r="BD187" s="164">
        <v>0</v>
      </c>
      <c r="BE187" s="164">
        <v>1</v>
      </c>
      <c r="BF187" s="164">
        <v>1</v>
      </c>
      <c r="BG187" s="164">
        <v>0</v>
      </c>
      <c r="BH187" s="164">
        <v>0</v>
      </c>
      <c r="BI187" s="164">
        <v>0</v>
      </c>
      <c r="BJ187" s="164">
        <v>0</v>
      </c>
      <c r="BK187" s="164">
        <v>0</v>
      </c>
      <c r="BL187" s="164" t="s">
        <v>193</v>
      </c>
      <c r="BM187" s="164" t="s">
        <v>128</v>
      </c>
      <c r="BN187" s="164" t="s">
        <v>501</v>
      </c>
      <c r="BO187" s="164" t="s">
        <v>505</v>
      </c>
      <c r="BP187" s="164">
        <v>1</v>
      </c>
      <c r="BQ187" s="164">
        <v>1</v>
      </c>
      <c r="BR187" s="164">
        <v>1</v>
      </c>
      <c r="BS187" s="164">
        <v>1</v>
      </c>
      <c r="BT187" s="164">
        <v>1</v>
      </c>
      <c r="BU187" s="164">
        <v>1</v>
      </c>
      <c r="BV187" s="164">
        <v>1</v>
      </c>
      <c r="BW187" s="164">
        <v>0</v>
      </c>
      <c r="BX187" s="164" t="s">
        <v>504</v>
      </c>
      <c r="BY187" s="164">
        <v>175</v>
      </c>
      <c r="BZ187" s="164">
        <v>87.5</v>
      </c>
      <c r="CA187" s="164" t="s">
        <v>109</v>
      </c>
      <c r="CB187" s="164">
        <v>300</v>
      </c>
      <c r="CC187" s="164">
        <v>115.384615384615</v>
      </c>
      <c r="CD187" s="164" t="s">
        <v>114</v>
      </c>
      <c r="CE187" s="164">
        <v>250</v>
      </c>
      <c r="CF187" s="164">
        <v>108.695652173913</v>
      </c>
      <c r="CG187" s="164" t="s">
        <v>114</v>
      </c>
      <c r="CH187" s="164">
        <v>250</v>
      </c>
      <c r="CI187" s="164">
        <v>86.2068965517241</v>
      </c>
      <c r="CJ187" s="164" t="s">
        <v>109</v>
      </c>
      <c r="CK187" s="164">
        <v>450</v>
      </c>
      <c r="CL187" s="164">
        <v>187.5</v>
      </c>
      <c r="CM187" s="164" t="s">
        <v>114</v>
      </c>
      <c r="CN187" s="164">
        <v>500</v>
      </c>
      <c r="CO187" s="164">
        <v>208.333333333333</v>
      </c>
      <c r="CP187" s="164" t="s">
        <v>109</v>
      </c>
      <c r="CQ187" s="164" t="s">
        <v>622</v>
      </c>
      <c r="CR187" s="164" t="s">
        <v>114</v>
      </c>
      <c r="CS187" s="164" t="s">
        <v>193</v>
      </c>
      <c r="CT187" s="164" t="s">
        <v>193</v>
      </c>
      <c r="CU187" s="164" t="s">
        <v>121</v>
      </c>
      <c r="CV187" s="164" t="s">
        <v>875</v>
      </c>
      <c r="CW187" s="164" t="s">
        <v>525</v>
      </c>
      <c r="CX187" s="164">
        <v>591</v>
      </c>
      <c r="CY187" s="164">
        <v>125</v>
      </c>
      <c r="CZ187" s="164">
        <v>0.79949238578680204</v>
      </c>
      <c r="DA187" s="164">
        <v>799</v>
      </c>
      <c r="DB187" s="164" t="s">
        <v>109</v>
      </c>
      <c r="DC187" s="164" t="s">
        <v>109</v>
      </c>
      <c r="DD187" s="164" t="s">
        <v>4364</v>
      </c>
      <c r="DE187" s="164">
        <v>0</v>
      </c>
      <c r="DF187" s="164">
        <v>0</v>
      </c>
      <c r="DG187" s="164">
        <v>0</v>
      </c>
      <c r="DH187" s="164">
        <v>0</v>
      </c>
      <c r="DI187" s="164">
        <v>1</v>
      </c>
      <c r="DJ187" s="164">
        <v>1</v>
      </c>
      <c r="DK187" s="164">
        <v>0</v>
      </c>
      <c r="DL187" s="164">
        <v>0</v>
      </c>
      <c r="DM187" s="164">
        <v>0</v>
      </c>
      <c r="DN187" s="164">
        <v>0</v>
      </c>
      <c r="DO187" s="164">
        <v>0</v>
      </c>
      <c r="DP187" s="164">
        <v>0</v>
      </c>
      <c r="DQ187" s="164">
        <v>1</v>
      </c>
      <c r="DR187" s="164">
        <v>0</v>
      </c>
      <c r="DS187" s="164" t="s">
        <v>4365</v>
      </c>
      <c r="DT187" s="164" t="s">
        <v>4366</v>
      </c>
      <c r="DU187" s="164">
        <v>1</v>
      </c>
      <c r="DV187" s="164">
        <v>1</v>
      </c>
      <c r="DW187" s="164">
        <v>0</v>
      </c>
      <c r="DX187" s="164">
        <v>1</v>
      </c>
      <c r="DY187" s="164">
        <v>1</v>
      </c>
      <c r="DZ187" s="164">
        <v>0</v>
      </c>
      <c r="EA187" s="164">
        <v>0</v>
      </c>
      <c r="EB187" s="164">
        <v>0</v>
      </c>
      <c r="EC187" s="164" t="s">
        <v>114</v>
      </c>
      <c r="ED187" s="164" t="s">
        <v>109</v>
      </c>
      <c r="EE187" s="164" t="s">
        <v>109</v>
      </c>
      <c r="EF187" s="164" t="s">
        <v>106</v>
      </c>
      <c r="EG187" s="164" t="s">
        <v>797</v>
      </c>
      <c r="EH187" s="164" t="s">
        <v>129</v>
      </c>
      <c r="EI187" s="164" t="s">
        <v>793</v>
      </c>
      <c r="EJ187" s="164" t="s">
        <v>708</v>
      </c>
      <c r="EK187" s="164">
        <v>1</v>
      </c>
      <c r="EL187" s="164">
        <v>0</v>
      </c>
      <c r="EM187" s="164">
        <v>0</v>
      </c>
      <c r="EN187" s="164">
        <v>0</v>
      </c>
      <c r="EO187" s="164">
        <v>0</v>
      </c>
      <c r="EP187" s="164">
        <v>0</v>
      </c>
      <c r="EQ187" s="164">
        <v>1</v>
      </c>
      <c r="ER187" s="164">
        <v>0</v>
      </c>
      <c r="ES187" s="164">
        <v>0</v>
      </c>
      <c r="ET187" s="164" t="s">
        <v>109</v>
      </c>
      <c r="EU187" s="164">
        <v>30</v>
      </c>
      <c r="EV187" s="164">
        <v>30</v>
      </c>
      <c r="EW187" s="164" t="s">
        <v>193</v>
      </c>
      <c r="EX187" s="164" t="s">
        <v>193</v>
      </c>
      <c r="EY187" s="164" t="s">
        <v>193</v>
      </c>
      <c r="EZ187" s="164">
        <v>30</v>
      </c>
      <c r="FA187" s="164" t="s">
        <v>109</v>
      </c>
      <c r="FB187" s="164" t="s">
        <v>193</v>
      </c>
      <c r="FC187" s="164" t="s">
        <v>193</v>
      </c>
      <c r="FD187" s="164" t="s">
        <v>193</v>
      </c>
      <c r="FE187" s="164" t="s">
        <v>193</v>
      </c>
      <c r="FF187" s="164" t="s">
        <v>193</v>
      </c>
      <c r="FG187" s="164" t="s">
        <v>193</v>
      </c>
      <c r="FH187" s="164" t="s">
        <v>193</v>
      </c>
      <c r="FI187" s="164" t="s">
        <v>193</v>
      </c>
      <c r="FJ187" s="164" t="s">
        <v>193</v>
      </c>
      <c r="FK187" s="164" t="s">
        <v>193</v>
      </c>
      <c r="FL187" s="164" t="s">
        <v>193</v>
      </c>
      <c r="FM187" s="164" t="s">
        <v>193</v>
      </c>
      <c r="FN187" s="164" t="s">
        <v>193</v>
      </c>
      <c r="FO187" s="164" t="s">
        <v>193</v>
      </c>
      <c r="FP187" s="164" t="s">
        <v>193</v>
      </c>
      <c r="FQ187" s="164" t="s">
        <v>193</v>
      </c>
      <c r="FR187" s="164" t="s">
        <v>193</v>
      </c>
      <c r="FS187" s="164" t="s">
        <v>193</v>
      </c>
      <c r="FT187" s="164" t="s">
        <v>193</v>
      </c>
      <c r="FU187" s="164" t="s">
        <v>193</v>
      </c>
      <c r="FV187" s="164" t="s">
        <v>193</v>
      </c>
      <c r="FW187" s="164" t="s">
        <v>193</v>
      </c>
      <c r="FX187" s="164" t="s">
        <v>193</v>
      </c>
      <c r="FY187" s="164" t="s">
        <v>193</v>
      </c>
      <c r="FZ187" s="164" t="s">
        <v>193</v>
      </c>
      <c r="GA187" s="164" t="s">
        <v>193</v>
      </c>
      <c r="GB187" s="164" t="s">
        <v>193</v>
      </c>
      <c r="GC187" s="164" t="s">
        <v>193</v>
      </c>
      <c r="GD187" s="164" t="s">
        <v>193</v>
      </c>
      <c r="GE187" s="164" t="s">
        <v>193</v>
      </c>
      <c r="GF187" s="164" t="s">
        <v>193</v>
      </c>
      <c r="GG187" s="164" t="s">
        <v>193</v>
      </c>
      <c r="GH187" s="164" t="s">
        <v>193</v>
      </c>
      <c r="GI187" s="164" t="s">
        <v>193</v>
      </c>
      <c r="GJ187" s="164" t="s">
        <v>109</v>
      </c>
      <c r="GK187" s="164" t="s">
        <v>193</v>
      </c>
      <c r="GL187" s="164">
        <v>10</v>
      </c>
      <c r="GM187" s="164" t="s">
        <v>193</v>
      </c>
      <c r="GN187" s="164" t="s">
        <v>193</v>
      </c>
      <c r="GO187" s="164" t="s">
        <v>193</v>
      </c>
      <c r="GP187" s="164" t="s">
        <v>193</v>
      </c>
      <c r="GQ187" s="164" t="s">
        <v>193</v>
      </c>
      <c r="GR187" s="164" t="s">
        <v>193</v>
      </c>
      <c r="GS187" s="164" t="s">
        <v>109</v>
      </c>
      <c r="GT187" s="164" t="s">
        <v>156</v>
      </c>
      <c r="GU187" s="164">
        <v>10</v>
      </c>
      <c r="GV187" s="164" t="s">
        <v>109</v>
      </c>
      <c r="GW187" s="164" t="s">
        <v>4367</v>
      </c>
      <c r="GX187" s="164">
        <v>0</v>
      </c>
      <c r="GY187" s="164">
        <v>0</v>
      </c>
      <c r="GZ187" s="164">
        <v>0</v>
      </c>
      <c r="HA187" s="164">
        <v>1</v>
      </c>
      <c r="HB187" s="164">
        <v>1</v>
      </c>
      <c r="HC187" s="164">
        <v>0</v>
      </c>
      <c r="HD187" s="164">
        <v>0</v>
      </c>
      <c r="HE187" s="164">
        <v>0</v>
      </c>
      <c r="HF187" s="164">
        <v>0</v>
      </c>
      <c r="HG187" s="164">
        <v>0</v>
      </c>
      <c r="HH187" s="164">
        <v>0</v>
      </c>
      <c r="HI187" s="164">
        <v>1</v>
      </c>
      <c r="HJ187" s="164">
        <v>0</v>
      </c>
      <c r="HK187" s="164" t="s">
        <v>4365</v>
      </c>
      <c r="HL187" s="164" t="s">
        <v>120</v>
      </c>
      <c r="HM187" s="164">
        <v>1</v>
      </c>
      <c r="HN187" s="164">
        <v>0</v>
      </c>
      <c r="HO187" s="164">
        <v>0</v>
      </c>
      <c r="HP187" s="164">
        <v>0</v>
      </c>
      <c r="HQ187" s="164">
        <v>0</v>
      </c>
      <c r="HR187" s="164">
        <v>0</v>
      </c>
      <c r="HS187" s="164">
        <v>0</v>
      </c>
      <c r="HT187" s="164">
        <v>0</v>
      </c>
      <c r="HU187" s="164">
        <v>0</v>
      </c>
      <c r="HV187" s="164" t="s">
        <v>114</v>
      </c>
      <c r="HW187" s="164" t="s">
        <v>109</v>
      </c>
      <c r="HX187" s="164" t="s">
        <v>109</v>
      </c>
      <c r="HY187" s="164" t="s">
        <v>106</v>
      </c>
      <c r="HZ187" s="164" t="s">
        <v>797</v>
      </c>
      <c r="IA187" s="164" t="s">
        <v>129</v>
      </c>
      <c r="IB187" s="164" t="s">
        <v>793</v>
      </c>
      <c r="IC187" s="164" t="s">
        <v>193</v>
      </c>
      <c r="ID187" s="164" t="s">
        <v>193</v>
      </c>
      <c r="IE187" s="164" t="s">
        <v>193</v>
      </c>
      <c r="IF187" s="164" t="s">
        <v>193</v>
      </c>
      <c r="IG187" s="164" t="s">
        <v>193</v>
      </c>
      <c r="IH187" s="164" t="s">
        <v>193</v>
      </c>
      <c r="II187" s="164" t="s">
        <v>193</v>
      </c>
      <c r="IJ187" s="164" t="s">
        <v>193</v>
      </c>
      <c r="IK187" s="164" t="s">
        <v>193</v>
      </c>
      <c r="IL187" s="164" t="s">
        <v>193</v>
      </c>
      <c r="IM187" s="164" t="s">
        <v>193</v>
      </c>
      <c r="IN187" s="164" t="s">
        <v>193</v>
      </c>
      <c r="IO187" s="164" t="s">
        <v>193</v>
      </c>
      <c r="IP187" s="164" t="s">
        <v>193</v>
      </c>
      <c r="IQ187" s="164" t="s">
        <v>193</v>
      </c>
      <c r="IR187" s="164" t="s">
        <v>193</v>
      </c>
      <c r="IS187" s="164" t="s">
        <v>193</v>
      </c>
      <c r="IT187" s="164" t="s">
        <v>193</v>
      </c>
      <c r="IU187" s="164" t="s">
        <v>193</v>
      </c>
      <c r="IV187" s="164" t="s">
        <v>193</v>
      </c>
      <c r="IW187" s="164" t="s">
        <v>193</v>
      </c>
      <c r="IX187" s="164" t="s">
        <v>193</v>
      </c>
      <c r="IY187" s="164" t="s">
        <v>193</v>
      </c>
      <c r="IZ187" s="164" t="s">
        <v>193</v>
      </c>
      <c r="JA187" s="164" t="s">
        <v>193</v>
      </c>
      <c r="JB187" s="164" t="s">
        <v>193</v>
      </c>
      <c r="JC187" s="164" t="s">
        <v>193</v>
      </c>
      <c r="JD187" s="164" t="s">
        <v>193</v>
      </c>
      <c r="JE187" s="164" t="s">
        <v>193</v>
      </c>
      <c r="JF187" s="164" t="s">
        <v>193</v>
      </c>
      <c r="JG187" s="164" t="s">
        <v>193</v>
      </c>
      <c r="JH187" s="164" t="s">
        <v>193</v>
      </c>
      <c r="JI187" s="164" t="s">
        <v>193</v>
      </c>
      <c r="JJ187" s="164" t="s">
        <v>193</v>
      </c>
      <c r="JK187" s="164" t="s">
        <v>193</v>
      </c>
      <c r="JL187" s="164" t="s">
        <v>193</v>
      </c>
      <c r="JM187" s="164" t="s">
        <v>193</v>
      </c>
      <c r="JN187" s="164" t="s">
        <v>193</v>
      </c>
      <c r="JO187" s="164" t="s">
        <v>193</v>
      </c>
      <c r="JP187" s="164" t="s">
        <v>193</v>
      </c>
      <c r="JQ187" s="164" t="s">
        <v>193</v>
      </c>
      <c r="JR187" s="166"/>
      <c r="JS187" s="166"/>
      <c r="JT187" s="166"/>
      <c r="JU187" s="166"/>
      <c r="JV187" s="166"/>
      <c r="JW187" s="164" t="s">
        <v>3684</v>
      </c>
      <c r="JX187" s="164" t="s">
        <v>193</v>
      </c>
      <c r="JY187" s="164">
        <v>188106794</v>
      </c>
      <c r="JZ187" s="164" t="s">
        <v>4368</v>
      </c>
      <c r="KA187" s="164" t="s">
        <v>4369</v>
      </c>
      <c r="KB187" s="164" t="s">
        <v>193</v>
      </c>
      <c r="KC187" s="164" t="s">
        <v>705</v>
      </c>
      <c r="KD187" s="164" t="s">
        <v>706</v>
      </c>
      <c r="KE187" s="164" t="s">
        <v>621</v>
      </c>
      <c r="KF187" s="164" t="s">
        <v>193</v>
      </c>
      <c r="KG187" s="164">
        <v>6</v>
      </c>
    </row>
    <row r="188" spans="1:293" x14ac:dyDescent="0.25">
      <c r="A188" s="164" t="s">
        <v>4370</v>
      </c>
      <c r="B188" s="164" t="s">
        <v>4371</v>
      </c>
      <c r="C188" s="164" t="s">
        <v>3548</v>
      </c>
      <c r="D188" s="164" t="s">
        <v>193</v>
      </c>
      <c r="E188" s="166"/>
      <c r="F188" s="164" t="s">
        <v>193</v>
      </c>
      <c r="G188" s="164" t="s">
        <v>193</v>
      </c>
      <c r="H188" s="164" t="s">
        <v>3548</v>
      </c>
      <c r="I188" s="164" t="s">
        <v>103</v>
      </c>
      <c r="J188" s="164" t="s">
        <v>193</v>
      </c>
      <c r="K188" s="164" t="s">
        <v>104</v>
      </c>
      <c r="L188" s="164" t="s">
        <v>103</v>
      </c>
      <c r="M188" s="164" t="s">
        <v>103</v>
      </c>
      <c r="N188" s="164" t="s">
        <v>3288</v>
      </c>
      <c r="O188" s="164" t="s">
        <v>193</v>
      </c>
      <c r="P188" s="164" t="s">
        <v>4356</v>
      </c>
      <c r="Q188" s="164" t="s">
        <v>3288</v>
      </c>
      <c r="R188" s="164" t="s">
        <v>3288</v>
      </c>
      <c r="S188" s="164" t="s">
        <v>106</v>
      </c>
      <c r="T188" s="164" t="s">
        <v>225</v>
      </c>
      <c r="U188" s="164" t="s">
        <v>213</v>
      </c>
      <c r="V188" s="164" t="s">
        <v>225</v>
      </c>
      <c r="W188" s="164" t="s">
        <v>240</v>
      </c>
      <c r="X188" s="164" t="s">
        <v>239</v>
      </c>
      <c r="Y188" s="164" t="s">
        <v>240</v>
      </c>
      <c r="Z188" s="164" t="s">
        <v>4357</v>
      </c>
      <c r="AA188" s="164" t="s">
        <v>193</v>
      </c>
      <c r="AB188" s="164" t="s">
        <v>776</v>
      </c>
      <c r="AC188" s="164" t="s">
        <v>4357</v>
      </c>
      <c r="AD188" s="164" t="s">
        <v>4357</v>
      </c>
      <c r="AE188" s="164" t="s">
        <v>780</v>
      </c>
      <c r="AF188" s="164" t="s">
        <v>193</v>
      </c>
      <c r="AG188" s="164" t="s">
        <v>776</v>
      </c>
      <c r="AH188" s="164" t="s">
        <v>780</v>
      </c>
      <c r="AI188" s="164" t="s">
        <v>780</v>
      </c>
      <c r="AJ188" s="164" t="s">
        <v>494</v>
      </c>
      <c r="AK188" s="164" t="s">
        <v>495</v>
      </c>
      <c r="AL188" s="164" t="s">
        <v>109</v>
      </c>
      <c r="AM188" s="164" t="s">
        <v>193</v>
      </c>
      <c r="AN188" s="164" t="s">
        <v>109</v>
      </c>
      <c r="AO188" s="164" t="s">
        <v>193</v>
      </c>
      <c r="AP188" s="164" t="s">
        <v>496</v>
      </c>
      <c r="AQ188" s="166"/>
      <c r="AR188" s="166"/>
      <c r="AS188" s="164" t="s">
        <v>497</v>
      </c>
      <c r="AT188" s="164" t="s">
        <v>193</v>
      </c>
      <c r="AU188" s="164" t="s">
        <v>718</v>
      </c>
      <c r="AV188" s="164">
        <v>1</v>
      </c>
      <c r="AW188" s="164">
        <v>1</v>
      </c>
      <c r="AX188" s="164">
        <v>0</v>
      </c>
      <c r="AY188" s="164" t="s">
        <v>110</v>
      </c>
      <c r="AZ188" s="164" t="s">
        <v>503</v>
      </c>
      <c r="BA188" s="164" t="s">
        <v>3291</v>
      </c>
      <c r="BB188" s="164">
        <v>1</v>
      </c>
      <c r="BC188" s="164">
        <v>0</v>
      </c>
      <c r="BD188" s="164">
        <v>0</v>
      </c>
      <c r="BE188" s="164">
        <v>1</v>
      </c>
      <c r="BF188" s="164">
        <v>1</v>
      </c>
      <c r="BG188" s="164">
        <v>0</v>
      </c>
      <c r="BH188" s="164">
        <v>0</v>
      </c>
      <c r="BI188" s="164">
        <v>0</v>
      </c>
      <c r="BJ188" s="164">
        <v>0</v>
      </c>
      <c r="BK188" s="164">
        <v>0</v>
      </c>
      <c r="BL188" s="164" t="s">
        <v>193</v>
      </c>
      <c r="BM188" s="164" t="s">
        <v>128</v>
      </c>
      <c r="BN188" s="164" t="s">
        <v>501</v>
      </c>
      <c r="BO188" s="164" t="s">
        <v>505</v>
      </c>
      <c r="BP188" s="164">
        <v>1</v>
      </c>
      <c r="BQ188" s="164">
        <v>1</v>
      </c>
      <c r="BR188" s="164">
        <v>1</v>
      </c>
      <c r="BS188" s="164">
        <v>1</v>
      </c>
      <c r="BT188" s="164">
        <v>1</v>
      </c>
      <c r="BU188" s="164">
        <v>1</v>
      </c>
      <c r="BV188" s="164">
        <v>1</v>
      </c>
      <c r="BW188" s="164">
        <v>0</v>
      </c>
      <c r="BX188" s="164" t="s">
        <v>504</v>
      </c>
      <c r="BY188" s="164">
        <v>200</v>
      </c>
      <c r="BZ188" s="164">
        <v>100</v>
      </c>
      <c r="CA188" s="164" t="s">
        <v>109</v>
      </c>
      <c r="CB188" s="164">
        <v>250</v>
      </c>
      <c r="CC188" s="164">
        <v>96.153846153846104</v>
      </c>
      <c r="CD188" s="164" t="s">
        <v>109</v>
      </c>
      <c r="CE188" s="164">
        <v>175</v>
      </c>
      <c r="CF188" s="164">
        <v>76.086956521739097</v>
      </c>
      <c r="CG188" s="164" t="s">
        <v>109</v>
      </c>
      <c r="CH188" s="164">
        <v>250</v>
      </c>
      <c r="CI188" s="164">
        <v>86.2068965517241</v>
      </c>
      <c r="CJ188" s="164" t="s">
        <v>109</v>
      </c>
      <c r="CK188" s="164">
        <v>450</v>
      </c>
      <c r="CL188" s="164">
        <v>187.5</v>
      </c>
      <c r="CM188" s="164" t="s">
        <v>109</v>
      </c>
      <c r="CN188" s="164">
        <v>450</v>
      </c>
      <c r="CO188" s="164">
        <v>187.5</v>
      </c>
      <c r="CP188" s="164" t="s">
        <v>109</v>
      </c>
      <c r="CQ188" s="164" t="s">
        <v>622</v>
      </c>
      <c r="CR188" s="164" t="s">
        <v>109</v>
      </c>
      <c r="CS188" s="164">
        <v>700</v>
      </c>
      <c r="CT188" s="164" t="s">
        <v>193</v>
      </c>
      <c r="CU188" s="164" t="s">
        <v>193</v>
      </c>
      <c r="CV188" s="164" t="s">
        <v>193</v>
      </c>
      <c r="CW188" s="164" t="s">
        <v>193</v>
      </c>
      <c r="CX188" s="164" t="s">
        <v>193</v>
      </c>
      <c r="CY188" s="164" t="s">
        <v>193</v>
      </c>
      <c r="CZ188" s="164" t="s">
        <v>156</v>
      </c>
      <c r="DA188" s="164">
        <v>700</v>
      </c>
      <c r="DB188" s="164" t="s">
        <v>132</v>
      </c>
      <c r="DC188" s="164" t="s">
        <v>109</v>
      </c>
      <c r="DD188" s="164" t="s">
        <v>4372</v>
      </c>
      <c r="DE188" s="164">
        <v>0</v>
      </c>
      <c r="DF188" s="164">
        <v>1</v>
      </c>
      <c r="DG188" s="164">
        <v>1</v>
      </c>
      <c r="DH188" s="164">
        <v>0</v>
      </c>
      <c r="DI188" s="164">
        <v>1</v>
      </c>
      <c r="DJ188" s="164">
        <v>0</v>
      </c>
      <c r="DK188" s="164">
        <v>0</v>
      </c>
      <c r="DL188" s="164">
        <v>0</v>
      </c>
      <c r="DM188" s="164">
        <v>0</v>
      </c>
      <c r="DN188" s="164">
        <v>0</v>
      </c>
      <c r="DO188" s="164">
        <v>0</v>
      </c>
      <c r="DP188" s="164">
        <v>0</v>
      </c>
      <c r="DQ188" s="164">
        <v>1</v>
      </c>
      <c r="DR188" s="164">
        <v>0</v>
      </c>
      <c r="DS188" s="164" t="s">
        <v>193</v>
      </c>
      <c r="DT188" s="164" t="s">
        <v>3308</v>
      </c>
      <c r="DU188" s="164">
        <v>0</v>
      </c>
      <c r="DV188" s="164">
        <v>1</v>
      </c>
      <c r="DW188" s="164">
        <v>0</v>
      </c>
      <c r="DX188" s="164">
        <v>1</v>
      </c>
      <c r="DY188" s="164">
        <v>0</v>
      </c>
      <c r="DZ188" s="164">
        <v>0</v>
      </c>
      <c r="EA188" s="164">
        <v>0</v>
      </c>
      <c r="EB188" s="164">
        <v>0</v>
      </c>
      <c r="EC188" s="164" t="s">
        <v>109</v>
      </c>
      <c r="ED188" s="164" t="s">
        <v>114</v>
      </c>
      <c r="EE188" s="164" t="s">
        <v>109</v>
      </c>
      <c r="EF188" s="164" t="s">
        <v>123</v>
      </c>
      <c r="EG188" s="164" t="s">
        <v>793</v>
      </c>
      <c r="EH188" s="164" t="s">
        <v>124</v>
      </c>
      <c r="EI188" s="164" t="s">
        <v>793</v>
      </c>
      <c r="EJ188" s="164" t="s">
        <v>719</v>
      </c>
      <c r="EK188" s="164">
        <v>1</v>
      </c>
      <c r="EL188" s="164">
        <v>1</v>
      </c>
      <c r="EM188" s="164">
        <v>1</v>
      </c>
      <c r="EN188" s="164">
        <v>1</v>
      </c>
      <c r="EO188" s="164">
        <v>1</v>
      </c>
      <c r="EP188" s="164">
        <v>0</v>
      </c>
      <c r="EQ188" s="164">
        <v>1</v>
      </c>
      <c r="ER188" s="164">
        <v>1</v>
      </c>
      <c r="ES188" s="164">
        <v>0</v>
      </c>
      <c r="ET188" s="164" t="s">
        <v>109</v>
      </c>
      <c r="EU188" s="164">
        <v>30</v>
      </c>
      <c r="EV188" s="164">
        <v>30</v>
      </c>
      <c r="EW188" s="164" t="s">
        <v>193</v>
      </c>
      <c r="EX188" s="164" t="s">
        <v>193</v>
      </c>
      <c r="EY188" s="164" t="s">
        <v>193</v>
      </c>
      <c r="EZ188" s="164">
        <v>30</v>
      </c>
      <c r="FA188" s="164" t="s">
        <v>132</v>
      </c>
      <c r="FB188" s="164">
        <v>20</v>
      </c>
      <c r="FC188" s="164" t="s">
        <v>132</v>
      </c>
      <c r="FD188" s="164">
        <v>50</v>
      </c>
      <c r="FE188" s="164" t="s">
        <v>109</v>
      </c>
      <c r="FF188" s="164" t="s">
        <v>193</v>
      </c>
      <c r="FG188" s="164" t="s">
        <v>193</v>
      </c>
      <c r="FH188" s="164" t="s">
        <v>193</v>
      </c>
      <c r="FI188" s="164" t="s">
        <v>193</v>
      </c>
      <c r="FJ188" s="164" t="s">
        <v>193</v>
      </c>
      <c r="FK188" s="164" t="s">
        <v>193</v>
      </c>
      <c r="FL188" s="164" t="s">
        <v>193</v>
      </c>
      <c r="FM188" s="164" t="s">
        <v>193</v>
      </c>
      <c r="FN188" s="164" t="s">
        <v>193</v>
      </c>
      <c r="FO188" s="164" t="s">
        <v>193</v>
      </c>
      <c r="FP188" s="164" t="s">
        <v>193</v>
      </c>
      <c r="FQ188" s="164" t="s">
        <v>109</v>
      </c>
      <c r="FR188" s="164">
        <v>25</v>
      </c>
      <c r="FS188" s="164" t="s">
        <v>193</v>
      </c>
      <c r="FT188" s="164" t="s">
        <v>193</v>
      </c>
      <c r="FU188" s="164">
        <v>25</v>
      </c>
      <c r="FV188" s="164" t="s">
        <v>109</v>
      </c>
      <c r="FW188" s="164" t="s">
        <v>114</v>
      </c>
      <c r="FX188" s="164" t="s">
        <v>193</v>
      </c>
      <c r="FY188" s="164">
        <v>150</v>
      </c>
      <c r="FZ188" s="164">
        <v>75</v>
      </c>
      <c r="GA188" s="164">
        <v>42.5</v>
      </c>
      <c r="GB188" s="164" t="s">
        <v>132</v>
      </c>
      <c r="GC188" s="164" t="s">
        <v>109</v>
      </c>
      <c r="GD188" s="164">
        <v>75</v>
      </c>
      <c r="GE188" s="164" t="s">
        <v>193</v>
      </c>
      <c r="GF188" s="164" t="s">
        <v>193</v>
      </c>
      <c r="GG188" s="164" t="s">
        <v>193</v>
      </c>
      <c r="GH188" s="164">
        <v>75</v>
      </c>
      <c r="GI188" s="164" t="s">
        <v>114</v>
      </c>
      <c r="GJ188" s="164" t="s">
        <v>109</v>
      </c>
      <c r="GK188" s="164" t="s">
        <v>193</v>
      </c>
      <c r="GL188" s="164">
        <v>10</v>
      </c>
      <c r="GM188" s="164" t="s">
        <v>193</v>
      </c>
      <c r="GN188" s="164" t="s">
        <v>193</v>
      </c>
      <c r="GO188" s="164" t="s">
        <v>193</v>
      </c>
      <c r="GP188" s="164" t="s">
        <v>193</v>
      </c>
      <c r="GQ188" s="164" t="s">
        <v>193</v>
      </c>
      <c r="GR188" s="164" t="s">
        <v>193</v>
      </c>
      <c r="GS188" s="164" t="s">
        <v>132</v>
      </c>
      <c r="GT188" s="164" t="s">
        <v>156</v>
      </c>
      <c r="GU188" s="164">
        <v>10</v>
      </c>
      <c r="GV188" s="164" t="s">
        <v>114</v>
      </c>
      <c r="GW188" s="164" t="s">
        <v>193</v>
      </c>
      <c r="GX188" s="164" t="s">
        <v>193</v>
      </c>
      <c r="GY188" s="164" t="s">
        <v>193</v>
      </c>
      <c r="GZ188" s="164" t="s">
        <v>193</v>
      </c>
      <c r="HA188" s="164" t="s">
        <v>193</v>
      </c>
      <c r="HB188" s="164" t="s">
        <v>193</v>
      </c>
      <c r="HC188" s="164" t="s">
        <v>193</v>
      </c>
      <c r="HD188" s="164" t="s">
        <v>193</v>
      </c>
      <c r="HE188" s="164" t="s">
        <v>193</v>
      </c>
      <c r="HF188" s="164" t="s">
        <v>193</v>
      </c>
      <c r="HG188" s="164" t="s">
        <v>193</v>
      </c>
      <c r="HH188" s="164" t="s">
        <v>193</v>
      </c>
      <c r="HI188" s="164" t="s">
        <v>193</v>
      </c>
      <c r="HJ188" s="164" t="s">
        <v>193</v>
      </c>
      <c r="HK188" s="164" t="s">
        <v>193</v>
      </c>
      <c r="HL188" s="164" t="s">
        <v>193</v>
      </c>
      <c r="HM188" s="164" t="s">
        <v>193</v>
      </c>
      <c r="HN188" s="164" t="s">
        <v>193</v>
      </c>
      <c r="HO188" s="164" t="s">
        <v>193</v>
      </c>
      <c r="HP188" s="164" t="s">
        <v>193</v>
      </c>
      <c r="HQ188" s="164" t="s">
        <v>193</v>
      </c>
      <c r="HR188" s="164" t="s">
        <v>193</v>
      </c>
      <c r="HS188" s="164" t="s">
        <v>193</v>
      </c>
      <c r="HT188" s="164" t="s">
        <v>193</v>
      </c>
      <c r="HU188" s="164" t="s">
        <v>193</v>
      </c>
      <c r="HV188" s="164" t="s">
        <v>114</v>
      </c>
      <c r="HW188" s="164" t="s">
        <v>132</v>
      </c>
      <c r="HX188" s="164" t="s">
        <v>109</v>
      </c>
      <c r="HY188" s="164" t="s">
        <v>106</v>
      </c>
      <c r="HZ188" s="164" t="s">
        <v>797</v>
      </c>
      <c r="IA188" s="164" t="s">
        <v>173</v>
      </c>
      <c r="IB188" s="164" t="s">
        <v>793</v>
      </c>
      <c r="IC188" s="164" t="s">
        <v>193</v>
      </c>
      <c r="ID188" s="164" t="s">
        <v>193</v>
      </c>
      <c r="IE188" s="164" t="s">
        <v>193</v>
      </c>
      <c r="IF188" s="164" t="s">
        <v>193</v>
      </c>
      <c r="IG188" s="164" t="s">
        <v>193</v>
      </c>
      <c r="IH188" s="164" t="s">
        <v>193</v>
      </c>
      <c r="II188" s="164" t="s">
        <v>193</v>
      </c>
      <c r="IJ188" s="164" t="s">
        <v>193</v>
      </c>
      <c r="IK188" s="164" t="s">
        <v>193</v>
      </c>
      <c r="IL188" s="164" t="s">
        <v>193</v>
      </c>
      <c r="IM188" s="164" t="s">
        <v>193</v>
      </c>
      <c r="IN188" s="164" t="s">
        <v>193</v>
      </c>
      <c r="IO188" s="164" t="s">
        <v>193</v>
      </c>
      <c r="IP188" s="164" t="s">
        <v>193</v>
      </c>
      <c r="IQ188" s="164" t="s">
        <v>193</v>
      </c>
      <c r="IR188" s="164" t="s">
        <v>193</v>
      </c>
      <c r="IS188" s="164" t="s">
        <v>193</v>
      </c>
      <c r="IT188" s="164" t="s">
        <v>193</v>
      </c>
      <c r="IU188" s="164" t="s">
        <v>193</v>
      </c>
      <c r="IV188" s="164" t="s">
        <v>193</v>
      </c>
      <c r="IW188" s="164" t="s">
        <v>193</v>
      </c>
      <c r="IX188" s="164" t="s">
        <v>193</v>
      </c>
      <c r="IY188" s="164" t="s">
        <v>193</v>
      </c>
      <c r="IZ188" s="164" t="s">
        <v>193</v>
      </c>
      <c r="JA188" s="164" t="s">
        <v>193</v>
      </c>
      <c r="JB188" s="164" t="s">
        <v>193</v>
      </c>
      <c r="JC188" s="164" t="s">
        <v>193</v>
      </c>
      <c r="JD188" s="164" t="s">
        <v>193</v>
      </c>
      <c r="JE188" s="164" t="s">
        <v>193</v>
      </c>
      <c r="JF188" s="164" t="s">
        <v>193</v>
      </c>
      <c r="JG188" s="164" t="s">
        <v>193</v>
      </c>
      <c r="JH188" s="164" t="s">
        <v>193</v>
      </c>
      <c r="JI188" s="164" t="s">
        <v>193</v>
      </c>
      <c r="JJ188" s="164" t="s">
        <v>193</v>
      </c>
      <c r="JK188" s="164" t="s">
        <v>193</v>
      </c>
      <c r="JL188" s="164" t="s">
        <v>193</v>
      </c>
      <c r="JM188" s="164" t="s">
        <v>193</v>
      </c>
      <c r="JN188" s="164" t="s">
        <v>193</v>
      </c>
      <c r="JO188" s="164" t="s">
        <v>193</v>
      </c>
      <c r="JP188" s="164" t="s">
        <v>193</v>
      </c>
      <c r="JQ188" s="164" t="s">
        <v>193</v>
      </c>
      <c r="JR188" s="166"/>
      <c r="JS188" s="166"/>
      <c r="JT188" s="166"/>
      <c r="JU188" s="166"/>
      <c r="JV188" s="166"/>
      <c r="JW188" s="164" t="s">
        <v>193</v>
      </c>
      <c r="JX188" s="164" t="s">
        <v>193</v>
      </c>
      <c r="JY188" s="164">
        <v>188106798</v>
      </c>
      <c r="JZ188" s="164" t="s">
        <v>4373</v>
      </c>
      <c r="KA188" s="164" t="s">
        <v>4374</v>
      </c>
      <c r="KB188" s="164" t="s">
        <v>193</v>
      </c>
      <c r="KC188" s="164" t="s">
        <v>705</v>
      </c>
      <c r="KD188" s="164" t="s">
        <v>706</v>
      </c>
      <c r="KE188" s="164" t="s">
        <v>621</v>
      </c>
      <c r="KF188" s="164" t="s">
        <v>193</v>
      </c>
      <c r="KG188" s="164">
        <v>7</v>
      </c>
    </row>
    <row r="189" spans="1:293" x14ac:dyDescent="0.25">
      <c r="A189" s="164" t="s">
        <v>4375</v>
      </c>
      <c r="B189" s="164" t="s">
        <v>4376</v>
      </c>
      <c r="C189" s="164" t="s">
        <v>3548</v>
      </c>
      <c r="D189" s="164" t="s">
        <v>193</v>
      </c>
      <c r="E189" s="166"/>
      <c r="F189" s="164" t="s">
        <v>193</v>
      </c>
      <c r="G189" s="164" t="s">
        <v>193</v>
      </c>
      <c r="H189" s="164" t="s">
        <v>3548</v>
      </c>
      <c r="I189" s="164" t="s">
        <v>103</v>
      </c>
      <c r="J189" s="164" t="s">
        <v>193</v>
      </c>
      <c r="K189" s="164" t="s">
        <v>104</v>
      </c>
      <c r="L189" s="164" t="s">
        <v>103</v>
      </c>
      <c r="M189" s="164" t="s">
        <v>103</v>
      </c>
      <c r="N189" s="164" t="s">
        <v>3288</v>
      </c>
      <c r="O189" s="164" t="s">
        <v>193</v>
      </c>
      <c r="P189" s="164" t="s">
        <v>4356</v>
      </c>
      <c r="Q189" s="164" t="s">
        <v>3288</v>
      </c>
      <c r="R189" s="164" t="s">
        <v>3288</v>
      </c>
      <c r="S189" s="164" t="s">
        <v>106</v>
      </c>
      <c r="T189" s="164" t="s">
        <v>225</v>
      </c>
      <c r="U189" s="164" t="s">
        <v>213</v>
      </c>
      <c r="V189" s="164" t="s">
        <v>225</v>
      </c>
      <c r="W189" s="164" t="s">
        <v>240</v>
      </c>
      <c r="X189" s="164" t="s">
        <v>239</v>
      </c>
      <c r="Y189" s="164" t="s">
        <v>240</v>
      </c>
      <c r="Z189" s="164" t="s">
        <v>4357</v>
      </c>
      <c r="AA189" s="164" t="s">
        <v>193</v>
      </c>
      <c r="AB189" s="164" t="s">
        <v>776</v>
      </c>
      <c r="AC189" s="164" t="s">
        <v>4357</v>
      </c>
      <c r="AD189" s="164" t="s">
        <v>4357</v>
      </c>
      <c r="AE189" s="164" t="s">
        <v>780</v>
      </c>
      <c r="AF189" s="164" t="s">
        <v>193</v>
      </c>
      <c r="AG189" s="164" t="s">
        <v>776</v>
      </c>
      <c r="AH189" s="164" t="s">
        <v>780</v>
      </c>
      <c r="AI189" s="164" t="s">
        <v>780</v>
      </c>
      <c r="AJ189" s="164" t="s">
        <v>494</v>
      </c>
      <c r="AK189" s="164" t="s">
        <v>495</v>
      </c>
      <c r="AL189" s="164" t="s">
        <v>109</v>
      </c>
      <c r="AM189" s="164" t="s">
        <v>193</v>
      </c>
      <c r="AN189" s="164" t="s">
        <v>109</v>
      </c>
      <c r="AO189" s="164" t="s">
        <v>193</v>
      </c>
      <c r="AP189" s="164" t="s">
        <v>496</v>
      </c>
      <c r="AQ189" s="166"/>
      <c r="AR189" s="166"/>
      <c r="AS189" s="164" t="s">
        <v>521</v>
      </c>
      <c r="AT189" s="164" t="s">
        <v>193</v>
      </c>
      <c r="AU189" s="164" t="s">
        <v>707</v>
      </c>
      <c r="AV189" s="164">
        <v>0</v>
      </c>
      <c r="AW189" s="164">
        <v>1</v>
      </c>
      <c r="AX189" s="164">
        <v>0</v>
      </c>
      <c r="AY189" s="164" t="s">
        <v>130</v>
      </c>
      <c r="AZ189" s="164" t="s">
        <v>772</v>
      </c>
      <c r="BA189" s="164" t="s">
        <v>112</v>
      </c>
      <c r="BB189" s="164">
        <v>1</v>
      </c>
      <c r="BC189" s="164">
        <v>0</v>
      </c>
      <c r="BD189" s="164">
        <v>0</v>
      </c>
      <c r="BE189" s="164">
        <v>0</v>
      </c>
      <c r="BF189" s="164">
        <v>0</v>
      </c>
      <c r="BG189" s="164">
        <v>0</v>
      </c>
      <c r="BH189" s="164">
        <v>0</v>
      </c>
      <c r="BI189" s="164">
        <v>0</v>
      </c>
      <c r="BJ189" s="164">
        <v>0</v>
      </c>
      <c r="BK189" s="164">
        <v>0</v>
      </c>
      <c r="BL189" s="164" t="s">
        <v>193</v>
      </c>
      <c r="BM189" s="164" t="s">
        <v>113</v>
      </c>
      <c r="BN189" s="164" t="s">
        <v>501</v>
      </c>
      <c r="BO189" s="164" t="s">
        <v>193</v>
      </c>
      <c r="BP189" s="164" t="s">
        <v>193</v>
      </c>
      <c r="BQ189" s="164" t="s">
        <v>193</v>
      </c>
      <c r="BR189" s="164" t="s">
        <v>193</v>
      </c>
      <c r="BS189" s="164" t="s">
        <v>193</v>
      </c>
      <c r="BT189" s="164" t="s">
        <v>193</v>
      </c>
      <c r="BU189" s="164" t="s">
        <v>193</v>
      </c>
      <c r="BV189" s="164" t="s">
        <v>193</v>
      </c>
      <c r="BW189" s="164" t="s">
        <v>193</v>
      </c>
      <c r="BX189" s="164" t="s">
        <v>193</v>
      </c>
      <c r="BY189" s="164" t="s">
        <v>193</v>
      </c>
      <c r="BZ189" s="164" t="s">
        <v>193</v>
      </c>
      <c r="CA189" s="164" t="s">
        <v>193</v>
      </c>
      <c r="CB189" s="164" t="s">
        <v>193</v>
      </c>
      <c r="CC189" s="164" t="s">
        <v>193</v>
      </c>
      <c r="CD189" s="164" t="s">
        <v>193</v>
      </c>
      <c r="CE189" s="164" t="s">
        <v>193</v>
      </c>
      <c r="CF189" s="164" t="s">
        <v>193</v>
      </c>
      <c r="CG189" s="164" t="s">
        <v>193</v>
      </c>
      <c r="CH189" s="164" t="s">
        <v>193</v>
      </c>
      <c r="CI189" s="164" t="s">
        <v>193</v>
      </c>
      <c r="CJ189" s="164" t="s">
        <v>193</v>
      </c>
      <c r="CK189" s="164" t="s">
        <v>193</v>
      </c>
      <c r="CL189" s="164" t="s">
        <v>193</v>
      </c>
      <c r="CM189" s="164" t="s">
        <v>193</v>
      </c>
      <c r="CN189" s="164" t="s">
        <v>193</v>
      </c>
      <c r="CO189" s="164" t="s">
        <v>193</v>
      </c>
      <c r="CP189" s="164" t="s">
        <v>193</v>
      </c>
      <c r="CQ189" s="164" t="s">
        <v>193</v>
      </c>
      <c r="CR189" s="164" t="s">
        <v>193</v>
      </c>
      <c r="CS189" s="164" t="s">
        <v>193</v>
      </c>
      <c r="CT189" s="164" t="s">
        <v>193</v>
      </c>
      <c r="CU189" s="164" t="s">
        <v>193</v>
      </c>
      <c r="CV189" s="164" t="s">
        <v>193</v>
      </c>
      <c r="CW189" s="164" t="s">
        <v>193</v>
      </c>
      <c r="CX189" s="164" t="s">
        <v>193</v>
      </c>
      <c r="CY189" s="164" t="s">
        <v>193</v>
      </c>
      <c r="CZ189" s="164" t="s">
        <v>193</v>
      </c>
      <c r="DA189" s="164" t="s">
        <v>193</v>
      </c>
      <c r="DB189" s="164" t="s">
        <v>193</v>
      </c>
      <c r="DC189" s="164" t="s">
        <v>193</v>
      </c>
      <c r="DD189" s="164" t="s">
        <v>193</v>
      </c>
      <c r="DE189" s="164" t="s">
        <v>193</v>
      </c>
      <c r="DF189" s="164" t="s">
        <v>193</v>
      </c>
      <c r="DG189" s="164" t="s">
        <v>193</v>
      </c>
      <c r="DH189" s="164" t="s">
        <v>193</v>
      </c>
      <c r="DI189" s="164" t="s">
        <v>193</v>
      </c>
      <c r="DJ189" s="164" t="s">
        <v>193</v>
      </c>
      <c r="DK189" s="164" t="s">
        <v>193</v>
      </c>
      <c r="DL189" s="164" t="s">
        <v>193</v>
      </c>
      <c r="DM189" s="164" t="s">
        <v>193</v>
      </c>
      <c r="DN189" s="164" t="s">
        <v>193</v>
      </c>
      <c r="DO189" s="164" t="s">
        <v>193</v>
      </c>
      <c r="DP189" s="164" t="s">
        <v>193</v>
      </c>
      <c r="DQ189" s="164" t="s">
        <v>193</v>
      </c>
      <c r="DR189" s="164" t="s">
        <v>193</v>
      </c>
      <c r="DS189" s="164" t="s">
        <v>193</v>
      </c>
      <c r="DT189" s="164" t="s">
        <v>193</v>
      </c>
      <c r="DU189" s="164" t="s">
        <v>193</v>
      </c>
      <c r="DV189" s="164" t="s">
        <v>193</v>
      </c>
      <c r="DW189" s="164" t="s">
        <v>193</v>
      </c>
      <c r="DX189" s="164" t="s">
        <v>193</v>
      </c>
      <c r="DY189" s="164" t="s">
        <v>193</v>
      </c>
      <c r="DZ189" s="164" t="s">
        <v>193</v>
      </c>
      <c r="EA189" s="164" t="s">
        <v>193</v>
      </c>
      <c r="EB189" s="164" t="s">
        <v>193</v>
      </c>
      <c r="EC189" s="164" t="s">
        <v>193</v>
      </c>
      <c r="ED189" s="164" t="s">
        <v>193</v>
      </c>
      <c r="EE189" s="164" t="s">
        <v>193</v>
      </c>
      <c r="EF189" s="164" t="s">
        <v>193</v>
      </c>
      <c r="EG189" s="164" t="s">
        <v>193</v>
      </c>
      <c r="EH189" s="164" t="s">
        <v>193</v>
      </c>
      <c r="EI189" s="164" t="s">
        <v>193</v>
      </c>
      <c r="EJ189" s="164" t="s">
        <v>4377</v>
      </c>
      <c r="EK189" s="164">
        <v>0</v>
      </c>
      <c r="EL189" s="164">
        <v>1</v>
      </c>
      <c r="EM189" s="164">
        <v>1</v>
      </c>
      <c r="EN189" s="164">
        <v>0</v>
      </c>
      <c r="EO189" s="164">
        <v>0</v>
      </c>
      <c r="EP189" s="164">
        <v>0</v>
      </c>
      <c r="EQ189" s="164">
        <v>0</v>
      </c>
      <c r="ER189" s="164">
        <v>1</v>
      </c>
      <c r="ES189" s="164">
        <v>0</v>
      </c>
      <c r="ET189" s="164" t="s">
        <v>193</v>
      </c>
      <c r="EU189" s="164" t="s">
        <v>193</v>
      </c>
      <c r="EV189" s="164" t="s">
        <v>193</v>
      </c>
      <c r="EW189" s="164" t="s">
        <v>193</v>
      </c>
      <c r="EX189" s="164" t="s">
        <v>193</v>
      </c>
      <c r="EY189" s="164" t="s">
        <v>193</v>
      </c>
      <c r="EZ189" s="164" t="s">
        <v>193</v>
      </c>
      <c r="FA189" s="164" t="s">
        <v>193</v>
      </c>
      <c r="FB189" s="164">
        <v>25</v>
      </c>
      <c r="FC189" s="164" t="s">
        <v>109</v>
      </c>
      <c r="FD189" s="164" t="s">
        <v>193</v>
      </c>
      <c r="FE189" s="164" t="s">
        <v>193</v>
      </c>
      <c r="FF189" s="164" t="s">
        <v>193</v>
      </c>
      <c r="FG189" s="164" t="s">
        <v>193</v>
      </c>
      <c r="FH189" s="164" t="s">
        <v>193</v>
      </c>
      <c r="FI189" s="164" t="s">
        <v>193</v>
      </c>
      <c r="FJ189" s="164" t="s">
        <v>193</v>
      </c>
      <c r="FK189" s="164" t="s">
        <v>193</v>
      </c>
      <c r="FL189" s="164" t="s">
        <v>193</v>
      </c>
      <c r="FM189" s="164" t="s">
        <v>193</v>
      </c>
      <c r="FN189" s="164" t="s">
        <v>193</v>
      </c>
      <c r="FO189" s="164" t="s">
        <v>193</v>
      </c>
      <c r="FP189" s="164" t="s">
        <v>193</v>
      </c>
      <c r="FQ189" s="164" t="s">
        <v>109</v>
      </c>
      <c r="FR189" s="164">
        <v>25</v>
      </c>
      <c r="FS189" s="164" t="s">
        <v>193</v>
      </c>
      <c r="FT189" s="164" t="s">
        <v>193</v>
      </c>
      <c r="FU189" s="164">
        <v>25</v>
      </c>
      <c r="FV189" s="164" t="s">
        <v>109</v>
      </c>
      <c r="FW189" s="164" t="s">
        <v>114</v>
      </c>
      <c r="FX189" s="164" t="s">
        <v>193</v>
      </c>
      <c r="FY189" s="164">
        <v>150</v>
      </c>
      <c r="FZ189" s="164">
        <v>100</v>
      </c>
      <c r="GA189" s="164">
        <v>56.6666666666666</v>
      </c>
      <c r="GB189" s="164" t="s">
        <v>132</v>
      </c>
      <c r="GC189" s="164" t="s">
        <v>193</v>
      </c>
      <c r="GD189" s="164" t="s">
        <v>193</v>
      </c>
      <c r="GE189" s="164" t="s">
        <v>193</v>
      </c>
      <c r="GF189" s="164" t="s">
        <v>193</v>
      </c>
      <c r="GG189" s="164" t="s">
        <v>193</v>
      </c>
      <c r="GH189" s="164" t="s">
        <v>193</v>
      </c>
      <c r="GI189" s="164" t="s">
        <v>193</v>
      </c>
      <c r="GJ189" s="164" t="s">
        <v>193</v>
      </c>
      <c r="GK189" s="164" t="s">
        <v>193</v>
      </c>
      <c r="GL189" s="164" t="s">
        <v>193</v>
      </c>
      <c r="GM189" s="164" t="s">
        <v>193</v>
      </c>
      <c r="GN189" s="164" t="s">
        <v>193</v>
      </c>
      <c r="GO189" s="164" t="s">
        <v>193</v>
      </c>
      <c r="GP189" s="164" t="s">
        <v>193</v>
      </c>
      <c r="GQ189" s="164" t="s">
        <v>193</v>
      </c>
      <c r="GR189" s="164" t="s">
        <v>193</v>
      </c>
      <c r="GS189" s="164" t="s">
        <v>193</v>
      </c>
      <c r="GT189" s="164" t="s">
        <v>193</v>
      </c>
      <c r="GU189" s="164" t="s">
        <v>193</v>
      </c>
      <c r="GV189" s="164" t="s">
        <v>109</v>
      </c>
      <c r="GW189" s="164" t="s">
        <v>4378</v>
      </c>
      <c r="GX189" s="164">
        <v>0</v>
      </c>
      <c r="GY189" s="164">
        <v>0</v>
      </c>
      <c r="GZ189" s="164">
        <v>0</v>
      </c>
      <c r="HA189" s="164">
        <v>1</v>
      </c>
      <c r="HB189" s="164">
        <v>1</v>
      </c>
      <c r="HC189" s="164">
        <v>0</v>
      </c>
      <c r="HD189" s="164">
        <v>0</v>
      </c>
      <c r="HE189" s="164">
        <v>0</v>
      </c>
      <c r="HF189" s="164">
        <v>0</v>
      </c>
      <c r="HG189" s="164">
        <v>0</v>
      </c>
      <c r="HH189" s="164">
        <v>0</v>
      </c>
      <c r="HI189" s="164">
        <v>1</v>
      </c>
      <c r="HJ189" s="164">
        <v>0</v>
      </c>
      <c r="HK189" s="164" t="s">
        <v>4365</v>
      </c>
      <c r="HL189" s="164" t="s">
        <v>4379</v>
      </c>
      <c r="HM189" s="164">
        <v>0</v>
      </c>
      <c r="HN189" s="164">
        <v>0</v>
      </c>
      <c r="HO189" s="164">
        <v>0</v>
      </c>
      <c r="HP189" s="164">
        <v>0</v>
      </c>
      <c r="HQ189" s="164">
        <v>0</v>
      </c>
      <c r="HR189" s="164">
        <v>0</v>
      </c>
      <c r="HS189" s="164">
        <v>0</v>
      </c>
      <c r="HT189" s="164">
        <v>1</v>
      </c>
      <c r="HU189" s="164">
        <v>0</v>
      </c>
      <c r="HV189" s="164" t="s">
        <v>109</v>
      </c>
      <c r="HW189" s="164" t="s">
        <v>109</v>
      </c>
      <c r="HX189" s="164" t="s">
        <v>109</v>
      </c>
      <c r="HY189" s="164" t="s">
        <v>123</v>
      </c>
      <c r="HZ189" s="164" t="s">
        <v>793</v>
      </c>
      <c r="IA189" s="164" t="s">
        <v>1794</v>
      </c>
      <c r="IB189" s="164" t="s">
        <v>793</v>
      </c>
      <c r="IC189" s="164" t="s">
        <v>193</v>
      </c>
      <c r="ID189" s="164" t="s">
        <v>193</v>
      </c>
      <c r="IE189" s="164" t="s">
        <v>193</v>
      </c>
      <c r="IF189" s="164" t="s">
        <v>193</v>
      </c>
      <c r="IG189" s="164" t="s">
        <v>193</v>
      </c>
      <c r="IH189" s="164" t="s">
        <v>193</v>
      </c>
      <c r="II189" s="164" t="s">
        <v>193</v>
      </c>
      <c r="IJ189" s="164" t="s">
        <v>193</v>
      </c>
      <c r="IK189" s="164" t="s">
        <v>193</v>
      </c>
      <c r="IL189" s="164" t="s">
        <v>193</v>
      </c>
      <c r="IM189" s="164" t="s">
        <v>193</v>
      </c>
      <c r="IN189" s="164" t="s">
        <v>193</v>
      </c>
      <c r="IO189" s="164" t="s">
        <v>193</v>
      </c>
      <c r="IP189" s="164" t="s">
        <v>193</v>
      </c>
      <c r="IQ189" s="164" t="s">
        <v>193</v>
      </c>
      <c r="IR189" s="164" t="s">
        <v>193</v>
      </c>
      <c r="IS189" s="164" t="s">
        <v>193</v>
      </c>
      <c r="IT189" s="164" t="s">
        <v>193</v>
      </c>
      <c r="IU189" s="164" t="s">
        <v>193</v>
      </c>
      <c r="IV189" s="164" t="s">
        <v>193</v>
      </c>
      <c r="IW189" s="164" t="s">
        <v>193</v>
      </c>
      <c r="IX189" s="164" t="s">
        <v>193</v>
      </c>
      <c r="IY189" s="164" t="s">
        <v>193</v>
      </c>
      <c r="IZ189" s="164" t="s">
        <v>193</v>
      </c>
      <c r="JA189" s="164" t="s">
        <v>193</v>
      </c>
      <c r="JB189" s="164" t="s">
        <v>193</v>
      </c>
      <c r="JC189" s="164" t="s">
        <v>193</v>
      </c>
      <c r="JD189" s="164" t="s">
        <v>193</v>
      </c>
      <c r="JE189" s="164" t="s">
        <v>193</v>
      </c>
      <c r="JF189" s="164" t="s">
        <v>193</v>
      </c>
      <c r="JG189" s="164" t="s">
        <v>193</v>
      </c>
      <c r="JH189" s="164" t="s">
        <v>193</v>
      </c>
      <c r="JI189" s="164" t="s">
        <v>193</v>
      </c>
      <c r="JJ189" s="164" t="s">
        <v>193</v>
      </c>
      <c r="JK189" s="164" t="s">
        <v>193</v>
      </c>
      <c r="JL189" s="164" t="s">
        <v>193</v>
      </c>
      <c r="JM189" s="164" t="s">
        <v>193</v>
      </c>
      <c r="JN189" s="164" t="s">
        <v>193</v>
      </c>
      <c r="JO189" s="164" t="s">
        <v>193</v>
      </c>
      <c r="JP189" s="164" t="s">
        <v>193</v>
      </c>
      <c r="JQ189" s="164" t="s">
        <v>193</v>
      </c>
      <c r="JR189" s="166"/>
      <c r="JS189" s="166"/>
      <c r="JT189" s="166"/>
      <c r="JU189" s="166"/>
      <c r="JV189" s="166"/>
      <c r="JW189" s="164" t="s">
        <v>193</v>
      </c>
      <c r="JX189" s="164" t="s">
        <v>193</v>
      </c>
      <c r="JY189" s="164">
        <v>188106800</v>
      </c>
      <c r="JZ189" s="164" t="s">
        <v>4380</v>
      </c>
      <c r="KA189" s="164" t="s">
        <v>4381</v>
      </c>
      <c r="KB189" s="164" t="s">
        <v>193</v>
      </c>
      <c r="KC189" s="164" t="s">
        <v>705</v>
      </c>
      <c r="KD189" s="164" t="s">
        <v>706</v>
      </c>
      <c r="KE189" s="164" t="s">
        <v>621</v>
      </c>
      <c r="KF189" s="164" t="s">
        <v>193</v>
      </c>
      <c r="KG189" s="164">
        <v>8</v>
      </c>
    </row>
    <row r="190" spans="1:293" x14ac:dyDescent="0.25">
      <c r="A190" s="164" t="s">
        <v>4382</v>
      </c>
      <c r="B190" s="164" t="s">
        <v>4383</v>
      </c>
      <c r="C190" s="164" t="s">
        <v>3548</v>
      </c>
      <c r="D190" s="164" t="s">
        <v>193</v>
      </c>
      <c r="E190" s="166"/>
      <c r="F190" s="164" t="s">
        <v>193</v>
      </c>
      <c r="G190" s="164" t="s">
        <v>193</v>
      </c>
      <c r="H190" s="164" t="s">
        <v>3548</v>
      </c>
      <c r="I190" s="164" t="s">
        <v>103</v>
      </c>
      <c r="J190" s="164" t="s">
        <v>193</v>
      </c>
      <c r="K190" s="164" t="s">
        <v>104</v>
      </c>
      <c r="L190" s="164" t="s">
        <v>103</v>
      </c>
      <c r="M190" s="164" t="s">
        <v>103</v>
      </c>
      <c r="N190" s="164" t="s">
        <v>3288</v>
      </c>
      <c r="O190" s="164" t="s">
        <v>193</v>
      </c>
      <c r="P190" s="164" t="s">
        <v>4356</v>
      </c>
      <c r="Q190" s="164" t="s">
        <v>3288</v>
      </c>
      <c r="R190" s="164" t="s">
        <v>3288</v>
      </c>
      <c r="S190" s="164" t="s">
        <v>106</v>
      </c>
      <c r="T190" s="164" t="s">
        <v>225</v>
      </c>
      <c r="U190" s="164" t="s">
        <v>213</v>
      </c>
      <c r="V190" s="164" t="s">
        <v>225</v>
      </c>
      <c r="W190" s="164" t="s">
        <v>240</v>
      </c>
      <c r="X190" s="164" t="s">
        <v>239</v>
      </c>
      <c r="Y190" s="164" t="s">
        <v>240</v>
      </c>
      <c r="Z190" s="164" t="s">
        <v>4357</v>
      </c>
      <c r="AA190" s="164" t="s">
        <v>193</v>
      </c>
      <c r="AB190" s="164" t="s">
        <v>776</v>
      </c>
      <c r="AC190" s="164" t="s">
        <v>4357</v>
      </c>
      <c r="AD190" s="164" t="s">
        <v>4357</v>
      </c>
      <c r="AE190" s="164" t="s">
        <v>780</v>
      </c>
      <c r="AF190" s="164" t="s">
        <v>193</v>
      </c>
      <c r="AG190" s="164" t="s">
        <v>776</v>
      </c>
      <c r="AH190" s="164" t="s">
        <v>780</v>
      </c>
      <c r="AI190" s="164" t="s">
        <v>780</v>
      </c>
      <c r="AJ190" s="164" t="s">
        <v>494</v>
      </c>
      <c r="AK190" s="164" t="s">
        <v>495</v>
      </c>
      <c r="AL190" s="164" t="s">
        <v>109</v>
      </c>
      <c r="AM190" s="164" t="s">
        <v>193</v>
      </c>
      <c r="AN190" s="164" t="s">
        <v>109</v>
      </c>
      <c r="AO190" s="164" t="s">
        <v>193</v>
      </c>
      <c r="AP190" s="164" t="s">
        <v>496</v>
      </c>
      <c r="AQ190" s="166"/>
      <c r="AR190" s="166"/>
      <c r="AS190" s="164" t="s">
        <v>502</v>
      </c>
      <c r="AT190" s="164" t="s">
        <v>193</v>
      </c>
      <c r="AU190" s="164" t="s">
        <v>111</v>
      </c>
      <c r="AV190" s="164">
        <v>1</v>
      </c>
      <c r="AW190" s="164">
        <v>0</v>
      </c>
      <c r="AX190" s="164">
        <v>0</v>
      </c>
      <c r="AY190" s="164" t="s">
        <v>110</v>
      </c>
      <c r="AZ190" s="164" t="s">
        <v>503</v>
      </c>
      <c r="BA190" s="164" t="s">
        <v>4384</v>
      </c>
      <c r="BB190" s="164">
        <v>1</v>
      </c>
      <c r="BC190" s="164">
        <v>0</v>
      </c>
      <c r="BD190" s="164">
        <v>0</v>
      </c>
      <c r="BE190" s="164">
        <v>1</v>
      </c>
      <c r="BF190" s="164">
        <v>1</v>
      </c>
      <c r="BG190" s="164">
        <v>0</v>
      </c>
      <c r="BH190" s="164">
        <v>0</v>
      </c>
      <c r="BI190" s="164">
        <v>0</v>
      </c>
      <c r="BJ190" s="164">
        <v>0</v>
      </c>
      <c r="BK190" s="164">
        <v>0</v>
      </c>
      <c r="BL190" s="164" t="s">
        <v>193</v>
      </c>
      <c r="BM190" s="164" t="s">
        <v>128</v>
      </c>
      <c r="BN190" s="164" t="s">
        <v>498</v>
      </c>
      <c r="BO190" s="164" t="s">
        <v>505</v>
      </c>
      <c r="BP190" s="164">
        <v>1</v>
      </c>
      <c r="BQ190" s="164">
        <v>1</v>
      </c>
      <c r="BR190" s="164">
        <v>1</v>
      </c>
      <c r="BS190" s="164">
        <v>1</v>
      </c>
      <c r="BT190" s="164">
        <v>1</v>
      </c>
      <c r="BU190" s="164">
        <v>1</v>
      </c>
      <c r="BV190" s="164">
        <v>1</v>
      </c>
      <c r="BW190" s="164">
        <v>0</v>
      </c>
      <c r="BX190" s="164" t="s">
        <v>504</v>
      </c>
      <c r="BY190" s="164">
        <v>200</v>
      </c>
      <c r="BZ190" s="164">
        <v>100</v>
      </c>
      <c r="CA190" s="164" t="s">
        <v>109</v>
      </c>
      <c r="CB190" s="164">
        <v>300</v>
      </c>
      <c r="CC190" s="164">
        <v>115.384615384615</v>
      </c>
      <c r="CD190" s="164" t="s">
        <v>109</v>
      </c>
      <c r="CE190" s="164">
        <v>200</v>
      </c>
      <c r="CF190" s="164">
        <v>86.956521739130395</v>
      </c>
      <c r="CG190" s="164" t="s">
        <v>114</v>
      </c>
      <c r="CH190" s="164">
        <v>300</v>
      </c>
      <c r="CI190" s="164">
        <v>103.448275862068</v>
      </c>
      <c r="CJ190" s="164" t="s">
        <v>109</v>
      </c>
      <c r="CK190" s="164">
        <v>500</v>
      </c>
      <c r="CL190" s="164">
        <v>208</v>
      </c>
      <c r="CM190" s="164" t="s">
        <v>114</v>
      </c>
      <c r="CN190" s="164">
        <v>500</v>
      </c>
      <c r="CO190" s="164">
        <v>208.333333333333</v>
      </c>
      <c r="CP190" s="164" t="s">
        <v>109</v>
      </c>
      <c r="CQ190" s="164" t="s">
        <v>622</v>
      </c>
      <c r="CR190" s="164" t="s">
        <v>109</v>
      </c>
      <c r="CS190" s="164">
        <v>750</v>
      </c>
      <c r="CT190" s="164" t="s">
        <v>193</v>
      </c>
      <c r="CU190" s="164" t="s">
        <v>193</v>
      </c>
      <c r="CV190" s="164" t="s">
        <v>193</v>
      </c>
      <c r="CW190" s="164" t="s">
        <v>193</v>
      </c>
      <c r="CX190" s="164" t="s">
        <v>193</v>
      </c>
      <c r="CY190" s="164" t="s">
        <v>193</v>
      </c>
      <c r="CZ190" s="164" t="s">
        <v>156</v>
      </c>
      <c r="DA190" s="164">
        <v>750</v>
      </c>
      <c r="DB190" s="164" t="s">
        <v>132</v>
      </c>
      <c r="DC190" s="164" t="s">
        <v>109</v>
      </c>
      <c r="DD190" s="164" t="s">
        <v>4364</v>
      </c>
      <c r="DE190" s="164">
        <v>0</v>
      </c>
      <c r="DF190" s="164">
        <v>0</v>
      </c>
      <c r="DG190" s="164">
        <v>0</v>
      </c>
      <c r="DH190" s="164">
        <v>0</v>
      </c>
      <c r="DI190" s="164">
        <v>1</v>
      </c>
      <c r="DJ190" s="164">
        <v>1</v>
      </c>
      <c r="DK190" s="164">
        <v>0</v>
      </c>
      <c r="DL190" s="164">
        <v>0</v>
      </c>
      <c r="DM190" s="164">
        <v>0</v>
      </c>
      <c r="DN190" s="164">
        <v>0</v>
      </c>
      <c r="DO190" s="164">
        <v>0</v>
      </c>
      <c r="DP190" s="164">
        <v>0</v>
      </c>
      <c r="DQ190" s="164">
        <v>1</v>
      </c>
      <c r="DR190" s="164">
        <v>0</v>
      </c>
      <c r="DS190" s="164" t="s">
        <v>4365</v>
      </c>
      <c r="DT190" s="164" t="s">
        <v>4385</v>
      </c>
      <c r="DU190" s="164">
        <v>0</v>
      </c>
      <c r="DV190" s="164">
        <v>1</v>
      </c>
      <c r="DW190" s="164">
        <v>1</v>
      </c>
      <c r="DX190" s="164">
        <v>0</v>
      </c>
      <c r="DY190" s="164">
        <v>0</v>
      </c>
      <c r="DZ190" s="164">
        <v>0</v>
      </c>
      <c r="EA190" s="164">
        <v>0</v>
      </c>
      <c r="EB190" s="164">
        <v>0</v>
      </c>
      <c r="EC190" s="164" t="s">
        <v>114</v>
      </c>
      <c r="ED190" s="164" t="s">
        <v>114</v>
      </c>
      <c r="EE190" s="164" t="s">
        <v>109</v>
      </c>
      <c r="EF190" s="164" t="s">
        <v>106</v>
      </c>
      <c r="EG190" s="164" t="s">
        <v>797</v>
      </c>
      <c r="EH190" s="164" t="s">
        <v>129</v>
      </c>
      <c r="EI190" s="164" t="s">
        <v>793</v>
      </c>
      <c r="EJ190" s="164" t="s">
        <v>193</v>
      </c>
      <c r="EK190" s="164" t="s">
        <v>193</v>
      </c>
      <c r="EL190" s="164" t="s">
        <v>193</v>
      </c>
      <c r="EM190" s="164" t="s">
        <v>193</v>
      </c>
      <c r="EN190" s="164" t="s">
        <v>193</v>
      </c>
      <c r="EO190" s="164" t="s">
        <v>193</v>
      </c>
      <c r="EP190" s="164" t="s">
        <v>193</v>
      </c>
      <c r="EQ190" s="164" t="s">
        <v>193</v>
      </c>
      <c r="ER190" s="164" t="s">
        <v>193</v>
      </c>
      <c r="ES190" s="164" t="s">
        <v>193</v>
      </c>
      <c r="ET190" s="164" t="s">
        <v>193</v>
      </c>
      <c r="EU190" s="164" t="s">
        <v>193</v>
      </c>
      <c r="EV190" s="164" t="s">
        <v>193</v>
      </c>
      <c r="EW190" s="164" t="s">
        <v>193</v>
      </c>
      <c r="EX190" s="164" t="s">
        <v>193</v>
      </c>
      <c r="EY190" s="164" t="s">
        <v>193</v>
      </c>
      <c r="EZ190" s="164" t="s">
        <v>193</v>
      </c>
      <c r="FA190" s="164" t="s">
        <v>193</v>
      </c>
      <c r="FB190" s="164" t="s">
        <v>193</v>
      </c>
      <c r="FC190" s="164" t="s">
        <v>193</v>
      </c>
      <c r="FD190" s="164" t="s">
        <v>193</v>
      </c>
      <c r="FE190" s="164" t="s">
        <v>193</v>
      </c>
      <c r="FF190" s="164" t="s">
        <v>193</v>
      </c>
      <c r="FG190" s="164" t="s">
        <v>193</v>
      </c>
      <c r="FH190" s="164" t="s">
        <v>193</v>
      </c>
      <c r="FI190" s="164" t="s">
        <v>193</v>
      </c>
      <c r="FJ190" s="164" t="s">
        <v>193</v>
      </c>
      <c r="FK190" s="164" t="s">
        <v>193</v>
      </c>
      <c r="FL190" s="164" t="s">
        <v>193</v>
      </c>
      <c r="FM190" s="164" t="s">
        <v>193</v>
      </c>
      <c r="FN190" s="164" t="s">
        <v>193</v>
      </c>
      <c r="FO190" s="164" t="s">
        <v>193</v>
      </c>
      <c r="FP190" s="164" t="s">
        <v>193</v>
      </c>
      <c r="FQ190" s="164" t="s">
        <v>193</v>
      </c>
      <c r="FR190" s="164" t="s">
        <v>193</v>
      </c>
      <c r="FS190" s="164" t="s">
        <v>193</v>
      </c>
      <c r="FT190" s="164" t="s">
        <v>193</v>
      </c>
      <c r="FU190" s="164" t="s">
        <v>193</v>
      </c>
      <c r="FV190" s="164" t="s">
        <v>193</v>
      </c>
      <c r="FW190" s="164" t="s">
        <v>193</v>
      </c>
      <c r="FX190" s="164" t="s">
        <v>193</v>
      </c>
      <c r="FY190" s="164" t="s">
        <v>193</v>
      </c>
      <c r="FZ190" s="164" t="s">
        <v>193</v>
      </c>
      <c r="GA190" s="164" t="s">
        <v>193</v>
      </c>
      <c r="GB190" s="164" t="s">
        <v>193</v>
      </c>
      <c r="GC190" s="164" t="s">
        <v>193</v>
      </c>
      <c r="GD190" s="164" t="s">
        <v>193</v>
      </c>
      <c r="GE190" s="164" t="s">
        <v>193</v>
      </c>
      <c r="GF190" s="164" t="s">
        <v>193</v>
      </c>
      <c r="GG190" s="164" t="s">
        <v>193</v>
      </c>
      <c r="GH190" s="164" t="s">
        <v>193</v>
      </c>
      <c r="GI190" s="164" t="s">
        <v>193</v>
      </c>
      <c r="GJ190" s="164" t="s">
        <v>193</v>
      </c>
      <c r="GK190" s="164" t="s">
        <v>193</v>
      </c>
      <c r="GL190" s="164" t="s">
        <v>193</v>
      </c>
      <c r="GM190" s="164" t="s">
        <v>193</v>
      </c>
      <c r="GN190" s="164" t="s">
        <v>193</v>
      </c>
      <c r="GO190" s="164" t="s">
        <v>193</v>
      </c>
      <c r="GP190" s="164" t="s">
        <v>193</v>
      </c>
      <c r="GQ190" s="164" t="s">
        <v>193</v>
      </c>
      <c r="GR190" s="164" t="s">
        <v>193</v>
      </c>
      <c r="GS190" s="164" t="s">
        <v>193</v>
      </c>
      <c r="GT190" s="164" t="s">
        <v>193</v>
      </c>
      <c r="GU190" s="164" t="s">
        <v>193</v>
      </c>
      <c r="GV190" s="164" t="s">
        <v>193</v>
      </c>
      <c r="GW190" s="164" t="s">
        <v>193</v>
      </c>
      <c r="GX190" s="164" t="s">
        <v>193</v>
      </c>
      <c r="GY190" s="164" t="s">
        <v>193</v>
      </c>
      <c r="GZ190" s="164" t="s">
        <v>193</v>
      </c>
      <c r="HA190" s="164" t="s">
        <v>193</v>
      </c>
      <c r="HB190" s="164" t="s">
        <v>193</v>
      </c>
      <c r="HC190" s="164" t="s">
        <v>193</v>
      </c>
      <c r="HD190" s="164" t="s">
        <v>193</v>
      </c>
      <c r="HE190" s="164" t="s">
        <v>193</v>
      </c>
      <c r="HF190" s="164" t="s">
        <v>193</v>
      </c>
      <c r="HG190" s="164" t="s">
        <v>193</v>
      </c>
      <c r="HH190" s="164" t="s">
        <v>193</v>
      </c>
      <c r="HI190" s="164" t="s">
        <v>193</v>
      </c>
      <c r="HJ190" s="164" t="s">
        <v>193</v>
      </c>
      <c r="HK190" s="164" t="s">
        <v>193</v>
      </c>
      <c r="HL190" s="164" t="s">
        <v>193</v>
      </c>
      <c r="HM190" s="164" t="s">
        <v>193</v>
      </c>
      <c r="HN190" s="164" t="s">
        <v>193</v>
      </c>
      <c r="HO190" s="164" t="s">
        <v>193</v>
      </c>
      <c r="HP190" s="164" t="s">
        <v>193</v>
      </c>
      <c r="HQ190" s="164" t="s">
        <v>193</v>
      </c>
      <c r="HR190" s="164" t="s">
        <v>193</v>
      </c>
      <c r="HS190" s="164" t="s">
        <v>193</v>
      </c>
      <c r="HT190" s="164" t="s">
        <v>193</v>
      </c>
      <c r="HU190" s="164" t="s">
        <v>193</v>
      </c>
      <c r="HV190" s="164" t="s">
        <v>193</v>
      </c>
      <c r="HW190" s="164" t="s">
        <v>193</v>
      </c>
      <c r="HX190" s="164" t="s">
        <v>193</v>
      </c>
      <c r="HY190" s="164" t="s">
        <v>193</v>
      </c>
      <c r="HZ190" s="164" t="s">
        <v>193</v>
      </c>
      <c r="IA190" s="164" t="s">
        <v>193</v>
      </c>
      <c r="IB190" s="164" t="s">
        <v>193</v>
      </c>
      <c r="IC190" s="164" t="s">
        <v>193</v>
      </c>
      <c r="ID190" s="164" t="s">
        <v>193</v>
      </c>
      <c r="IE190" s="164" t="s">
        <v>193</v>
      </c>
      <c r="IF190" s="164" t="s">
        <v>193</v>
      </c>
      <c r="IG190" s="164" t="s">
        <v>193</v>
      </c>
      <c r="IH190" s="164" t="s">
        <v>193</v>
      </c>
      <c r="II190" s="164" t="s">
        <v>193</v>
      </c>
      <c r="IJ190" s="164" t="s">
        <v>193</v>
      </c>
      <c r="IK190" s="164" t="s">
        <v>193</v>
      </c>
      <c r="IL190" s="164" t="s">
        <v>193</v>
      </c>
      <c r="IM190" s="164" t="s">
        <v>193</v>
      </c>
      <c r="IN190" s="164" t="s">
        <v>193</v>
      </c>
      <c r="IO190" s="164" t="s">
        <v>193</v>
      </c>
      <c r="IP190" s="164" t="s">
        <v>193</v>
      </c>
      <c r="IQ190" s="164" t="s">
        <v>193</v>
      </c>
      <c r="IR190" s="164" t="s">
        <v>193</v>
      </c>
      <c r="IS190" s="164" t="s">
        <v>193</v>
      </c>
      <c r="IT190" s="164" t="s">
        <v>193</v>
      </c>
      <c r="IU190" s="164" t="s">
        <v>193</v>
      </c>
      <c r="IV190" s="164" t="s">
        <v>193</v>
      </c>
      <c r="IW190" s="164" t="s">
        <v>193</v>
      </c>
      <c r="IX190" s="164" t="s">
        <v>193</v>
      </c>
      <c r="IY190" s="164" t="s">
        <v>193</v>
      </c>
      <c r="IZ190" s="164" t="s">
        <v>193</v>
      </c>
      <c r="JA190" s="164" t="s">
        <v>193</v>
      </c>
      <c r="JB190" s="164" t="s">
        <v>193</v>
      </c>
      <c r="JC190" s="164" t="s">
        <v>193</v>
      </c>
      <c r="JD190" s="164" t="s">
        <v>193</v>
      </c>
      <c r="JE190" s="164" t="s">
        <v>193</v>
      </c>
      <c r="JF190" s="164" t="s">
        <v>193</v>
      </c>
      <c r="JG190" s="164" t="s">
        <v>193</v>
      </c>
      <c r="JH190" s="164" t="s">
        <v>193</v>
      </c>
      <c r="JI190" s="164" t="s">
        <v>193</v>
      </c>
      <c r="JJ190" s="164" t="s">
        <v>193</v>
      </c>
      <c r="JK190" s="164" t="s">
        <v>193</v>
      </c>
      <c r="JL190" s="164" t="s">
        <v>193</v>
      </c>
      <c r="JM190" s="164" t="s">
        <v>193</v>
      </c>
      <c r="JN190" s="164" t="s">
        <v>193</v>
      </c>
      <c r="JO190" s="164" t="s">
        <v>193</v>
      </c>
      <c r="JP190" s="164" t="s">
        <v>193</v>
      </c>
      <c r="JQ190" s="164" t="s">
        <v>193</v>
      </c>
      <c r="JR190" s="166"/>
      <c r="JS190" s="166"/>
      <c r="JT190" s="166"/>
      <c r="JU190" s="166"/>
      <c r="JV190" s="166"/>
      <c r="JW190" s="164" t="s">
        <v>193</v>
      </c>
      <c r="JX190" s="164" t="s">
        <v>193</v>
      </c>
      <c r="JY190" s="164">
        <v>188106805</v>
      </c>
      <c r="JZ190" s="164" t="s">
        <v>4386</v>
      </c>
      <c r="KA190" s="164" t="s">
        <v>4387</v>
      </c>
      <c r="KB190" s="164" t="s">
        <v>193</v>
      </c>
      <c r="KC190" s="164" t="s">
        <v>705</v>
      </c>
      <c r="KD190" s="164" t="s">
        <v>706</v>
      </c>
      <c r="KE190" s="164" t="s">
        <v>621</v>
      </c>
      <c r="KF190" s="164" t="s">
        <v>193</v>
      </c>
      <c r="KG190" s="164">
        <v>9</v>
      </c>
    </row>
    <row r="191" spans="1:293" x14ac:dyDescent="0.25">
      <c r="A191" s="164" t="s">
        <v>4388</v>
      </c>
      <c r="B191" s="164" t="s">
        <v>4389</v>
      </c>
      <c r="C191" s="164" t="s">
        <v>3548</v>
      </c>
      <c r="D191" s="164" t="s">
        <v>193</v>
      </c>
      <c r="E191" s="166"/>
      <c r="F191" s="164" t="s">
        <v>193</v>
      </c>
      <c r="G191" s="164" t="s">
        <v>193</v>
      </c>
      <c r="H191" s="164" t="s">
        <v>3548</v>
      </c>
      <c r="I191" s="164" t="s">
        <v>103</v>
      </c>
      <c r="J191" s="164" t="s">
        <v>193</v>
      </c>
      <c r="K191" s="164" t="s">
        <v>104</v>
      </c>
      <c r="L191" s="164" t="s">
        <v>103</v>
      </c>
      <c r="M191" s="164" t="s">
        <v>103</v>
      </c>
      <c r="N191" s="164" t="s">
        <v>3288</v>
      </c>
      <c r="O191" s="164" t="s">
        <v>193</v>
      </c>
      <c r="P191" s="164" t="s">
        <v>4356</v>
      </c>
      <c r="Q191" s="164" t="s">
        <v>3288</v>
      </c>
      <c r="R191" s="164" t="s">
        <v>3288</v>
      </c>
      <c r="S191" s="164" t="s">
        <v>106</v>
      </c>
      <c r="T191" s="164" t="s">
        <v>225</v>
      </c>
      <c r="U191" s="164" t="s">
        <v>213</v>
      </c>
      <c r="V191" s="164" t="s">
        <v>225</v>
      </c>
      <c r="W191" s="164" t="s">
        <v>240</v>
      </c>
      <c r="X191" s="164" t="s">
        <v>239</v>
      </c>
      <c r="Y191" s="164" t="s">
        <v>240</v>
      </c>
      <c r="Z191" s="164" t="s">
        <v>4357</v>
      </c>
      <c r="AA191" s="164" t="s">
        <v>193</v>
      </c>
      <c r="AB191" s="164" t="s">
        <v>776</v>
      </c>
      <c r="AC191" s="164" t="s">
        <v>4357</v>
      </c>
      <c r="AD191" s="164" t="s">
        <v>4357</v>
      </c>
      <c r="AE191" s="164" t="s">
        <v>780</v>
      </c>
      <c r="AF191" s="164" t="s">
        <v>193</v>
      </c>
      <c r="AG191" s="164" t="s">
        <v>776</v>
      </c>
      <c r="AH191" s="164" t="s">
        <v>780</v>
      </c>
      <c r="AI191" s="164" t="s">
        <v>780</v>
      </c>
      <c r="AJ191" s="164" t="s">
        <v>494</v>
      </c>
      <c r="AK191" s="164" t="s">
        <v>495</v>
      </c>
      <c r="AL191" s="164" t="s">
        <v>109</v>
      </c>
      <c r="AM191" s="164" t="s">
        <v>193</v>
      </c>
      <c r="AN191" s="164" t="s">
        <v>109</v>
      </c>
      <c r="AO191" s="164" t="s">
        <v>193</v>
      </c>
      <c r="AP191" s="164" t="s">
        <v>496</v>
      </c>
      <c r="AQ191" s="166"/>
      <c r="AR191" s="166"/>
      <c r="AS191" s="164" t="s">
        <v>502</v>
      </c>
      <c r="AT191" s="164" t="s">
        <v>193</v>
      </c>
      <c r="AU191" s="164" t="s">
        <v>707</v>
      </c>
      <c r="AV191" s="164">
        <v>0</v>
      </c>
      <c r="AW191" s="164">
        <v>1</v>
      </c>
      <c r="AX191" s="164">
        <v>0</v>
      </c>
      <c r="AY191" s="164" t="s">
        <v>130</v>
      </c>
      <c r="AZ191" s="164" t="s">
        <v>772</v>
      </c>
      <c r="BA191" s="164" t="s">
        <v>3291</v>
      </c>
      <c r="BB191" s="164">
        <v>1</v>
      </c>
      <c r="BC191" s="164">
        <v>0</v>
      </c>
      <c r="BD191" s="164">
        <v>0</v>
      </c>
      <c r="BE191" s="164">
        <v>1</v>
      </c>
      <c r="BF191" s="164">
        <v>1</v>
      </c>
      <c r="BG191" s="164">
        <v>0</v>
      </c>
      <c r="BH191" s="164">
        <v>0</v>
      </c>
      <c r="BI191" s="164">
        <v>0</v>
      </c>
      <c r="BJ191" s="164">
        <v>0</v>
      </c>
      <c r="BK191" s="164">
        <v>0</v>
      </c>
      <c r="BL191" s="164" t="s">
        <v>193</v>
      </c>
      <c r="BM191" s="164" t="s">
        <v>113</v>
      </c>
      <c r="BN191" s="164" t="s">
        <v>498</v>
      </c>
      <c r="BO191" s="164" t="s">
        <v>193</v>
      </c>
      <c r="BP191" s="164" t="s">
        <v>193</v>
      </c>
      <c r="BQ191" s="164" t="s">
        <v>193</v>
      </c>
      <c r="BR191" s="164" t="s">
        <v>193</v>
      </c>
      <c r="BS191" s="164" t="s">
        <v>193</v>
      </c>
      <c r="BT191" s="164" t="s">
        <v>193</v>
      </c>
      <c r="BU191" s="164" t="s">
        <v>193</v>
      </c>
      <c r="BV191" s="164" t="s">
        <v>193</v>
      </c>
      <c r="BW191" s="164" t="s">
        <v>193</v>
      </c>
      <c r="BX191" s="164" t="s">
        <v>193</v>
      </c>
      <c r="BY191" s="164" t="s">
        <v>193</v>
      </c>
      <c r="BZ191" s="164" t="s">
        <v>193</v>
      </c>
      <c r="CA191" s="164" t="s">
        <v>193</v>
      </c>
      <c r="CB191" s="164" t="s">
        <v>193</v>
      </c>
      <c r="CC191" s="164" t="s">
        <v>193</v>
      </c>
      <c r="CD191" s="164" t="s">
        <v>193</v>
      </c>
      <c r="CE191" s="164" t="s">
        <v>193</v>
      </c>
      <c r="CF191" s="164" t="s">
        <v>193</v>
      </c>
      <c r="CG191" s="164" t="s">
        <v>193</v>
      </c>
      <c r="CH191" s="164" t="s">
        <v>193</v>
      </c>
      <c r="CI191" s="164" t="s">
        <v>193</v>
      </c>
      <c r="CJ191" s="164" t="s">
        <v>193</v>
      </c>
      <c r="CK191" s="164" t="s">
        <v>193</v>
      </c>
      <c r="CL191" s="164" t="s">
        <v>193</v>
      </c>
      <c r="CM191" s="164" t="s">
        <v>193</v>
      </c>
      <c r="CN191" s="164" t="s">
        <v>193</v>
      </c>
      <c r="CO191" s="164" t="s">
        <v>193</v>
      </c>
      <c r="CP191" s="164" t="s">
        <v>193</v>
      </c>
      <c r="CQ191" s="164" t="s">
        <v>193</v>
      </c>
      <c r="CR191" s="164" t="s">
        <v>193</v>
      </c>
      <c r="CS191" s="164" t="s">
        <v>193</v>
      </c>
      <c r="CT191" s="164" t="s">
        <v>193</v>
      </c>
      <c r="CU191" s="164" t="s">
        <v>193</v>
      </c>
      <c r="CV191" s="164" t="s">
        <v>193</v>
      </c>
      <c r="CW191" s="164" t="s">
        <v>193</v>
      </c>
      <c r="CX191" s="164" t="s">
        <v>193</v>
      </c>
      <c r="CY191" s="164" t="s">
        <v>193</v>
      </c>
      <c r="CZ191" s="164" t="s">
        <v>193</v>
      </c>
      <c r="DA191" s="164" t="s">
        <v>193</v>
      </c>
      <c r="DB191" s="164" t="s">
        <v>193</v>
      </c>
      <c r="DC191" s="164" t="s">
        <v>193</v>
      </c>
      <c r="DD191" s="164" t="s">
        <v>193</v>
      </c>
      <c r="DE191" s="164" t="s">
        <v>193</v>
      </c>
      <c r="DF191" s="164" t="s">
        <v>193</v>
      </c>
      <c r="DG191" s="164" t="s">
        <v>193</v>
      </c>
      <c r="DH191" s="164" t="s">
        <v>193</v>
      </c>
      <c r="DI191" s="164" t="s">
        <v>193</v>
      </c>
      <c r="DJ191" s="164" t="s">
        <v>193</v>
      </c>
      <c r="DK191" s="164" t="s">
        <v>193</v>
      </c>
      <c r="DL191" s="164" t="s">
        <v>193</v>
      </c>
      <c r="DM191" s="164" t="s">
        <v>193</v>
      </c>
      <c r="DN191" s="164" t="s">
        <v>193</v>
      </c>
      <c r="DO191" s="164" t="s">
        <v>193</v>
      </c>
      <c r="DP191" s="164" t="s">
        <v>193</v>
      </c>
      <c r="DQ191" s="164" t="s">
        <v>193</v>
      </c>
      <c r="DR191" s="164" t="s">
        <v>193</v>
      </c>
      <c r="DS191" s="164" t="s">
        <v>193</v>
      </c>
      <c r="DT191" s="164" t="s">
        <v>193</v>
      </c>
      <c r="DU191" s="164" t="s">
        <v>193</v>
      </c>
      <c r="DV191" s="164" t="s">
        <v>193</v>
      </c>
      <c r="DW191" s="164" t="s">
        <v>193</v>
      </c>
      <c r="DX191" s="164" t="s">
        <v>193</v>
      </c>
      <c r="DY191" s="164" t="s">
        <v>193</v>
      </c>
      <c r="DZ191" s="164" t="s">
        <v>193</v>
      </c>
      <c r="EA191" s="164" t="s">
        <v>193</v>
      </c>
      <c r="EB191" s="164" t="s">
        <v>193</v>
      </c>
      <c r="EC191" s="164" t="s">
        <v>193</v>
      </c>
      <c r="ED191" s="164" t="s">
        <v>193</v>
      </c>
      <c r="EE191" s="164" t="s">
        <v>193</v>
      </c>
      <c r="EF191" s="164" t="s">
        <v>193</v>
      </c>
      <c r="EG191" s="164" t="s">
        <v>193</v>
      </c>
      <c r="EH191" s="164" t="s">
        <v>193</v>
      </c>
      <c r="EI191" s="164" t="s">
        <v>193</v>
      </c>
      <c r="EJ191" s="164" t="s">
        <v>719</v>
      </c>
      <c r="EK191" s="164">
        <v>1</v>
      </c>
      <c r="EL191" s="164">
        <v>1</v>
      </c>
      <c r="EM191" s="164">
        <v>1</v>
      </c>
      <c r="EN191" s="164">
        <v>1</v>
      </c>
      <c r="EO191" s="164">
        <v>1</v>
      </c>
      <c r="EP191" s="164">
        <v>0</v>
      </c>
      <c r="EQ191" s="164">
        <v>1</v>
      </c>
      <c r="ER191" s="164">
        <v>1</v>
      </c>
      <c r="ES191" s="164">
        <v>0</v>
      </c>
      <c r="ET191" s="164" t="s">
        <v>109</v>
      </c>
      <c r="EU191" s="164">
        <v>15</v>
      </c>
      <c r="EV191" s="164">
        <v>15</v>
      </c>
      <c r="EW191" s="164" t="s">
        <v>193</v>
      </c>
      <c r="EX191" s="164" t="s">
        <v>193</v>
      </c>
      <c r="EY191" s="164" t="s">
        <v>193</v>
      </c>
      <c r="EZ191" s="164">
        <v>15</v>
      </c>
      <c r="FA191" s="164" t="s">
        <v>114</v>
      </c>
      <c r="FB191" s="164">
        <v>15</v>
      </c>
      <c r="FC191" s="164" t="s">
        <v>132</v>
      </c>
      <c r="FD191" s="164">
        <v>100</v>
      </c>
      <c r="FE191" s="164" t="s">
        <v>109</v>
      </c>
      <c r="FF191" s="164" t="s">
        <v>193</v>
      </c>
      <c r="FG191" s="164" t="s">
        <v>193</v>
      </c>
      <c r="FH191" s="164" t="s">
        <v>193</v>
      </c>
      <c r="FI191" s="164" t="s">
        <v>193</v>
      </c>
      <c r="FJ191" s="164" t="s">
        <v>193</v>
      </c>
      <c r="FK191" s="164" t="s">
        <v>193</v>
      </c>
      <c r="FL191" s="164" t="s">
        <v>193</v>
      </c>
      <c r="FM191" s="164" t="s">
        <v>193</v>
      </c>
      <c r="FN191" s="164" t="s">
        <v>193</v>
      </c>
      <c r="FO191" s="164" t="s">
        <v>193</v>
      </c>
      <c r="FP191" s="164" t="s">
        <v>193</v>
      </c>
      <c r="FQ191" s="164" t="s">
        <v>109</v>
      </c>
      <c r="FR191" s="164">
        <v>25</v>
      </c>
      <c r="FS191" s="164" t="s">
        <v>193</v>
      </c>
      <c r="FT191" s="164" t="s">
        <v>193</v>
      </c>
      <c r="FU191" s="164">
        <v>25</v>
      </c>
      <c r="FV191" s="164" t="s">
        <v>109</v>
      </c>
      <c r="FW191" s="164" t="s">
        <v>114</v>
      </c>
      <c r="FX191" s="164" t="s">
        <v>193</v>
      </c>
      <c r="FY191" s="164">
        <v>145</v>
      </c>
      <c r="FZ191" s="164">
        <v>75</v>
      </c>
      <c r="GA191" s="164">
        <v>43.965517241379303</v>
      </c>
      <c r="GB191" s="164" t="s">
        <v>132</v>
      </c>
      <c r="GC191" s="164" t="s">
        <v>109</v>
      </c>
      <c r="GD191" s="164">
        <v>75</v>
      </c>
      <c r="GE191" s="164" t="s">
        <v>193</v>
      </c>
      <c r="GF191" s="164" t="s">
        <v>193</v>
      </c>
      <c r="GG191" s="164" t="s">
        <v>193</v>
      </c>
      <c r="GH191" s="164">
        <v>75</v>
      </c>
      <c r="GI191" s="164" t="s">
        <v>114</v>
      </c>
      <c r="GJ191" s="164" t="s">
        <v>109</v>
      </c>
      <c r="GK191" s="164" t="s">
        <v>193</v>
      </c>
      <c r="GL191" s="164">
        <v>5</v>
      </c>
      <c r="GM191" s="164" t="s">
        <v>193</v>
      </c>
      <c r="GN191" s="164" t="s">
        <v>193</v>
      </c>
      <c r="GO191" s="164" t="s">
        <v>193</v>
      </c>
      <c r="GP191" s="164" t="s">
        <v>193</v>
      </c>
      <c r="GQ191" s="164" t="s">
        <v>193</v>
      </c>
      <c r="GR191" s="164" t="s">
        <v>193</v>
      </c>
      <c r="GS191" s="164" t="s">
        <v>132</v>
      </c>
      <c r="GT191" s="164" t="s">
        <v>156</v>
      </c>
      <c r="GU191" s="164">
        <v>5</v>
      </c>
      <c r="GV191" s="164" t="s">
        <v>109</v>
      </c>
      <c r="GW191" s="164" t="s">
        <v>125</v>
      </c>
      <c r="GX191" s="164">
        <v>0</v>
      </c>
      <c r="GY191" s="164">
        <v>0</v>
      </c>
      <c r="GZ191" s="164">
        <v>0</v>
      </c>
      <c r="HA191" s="164">
        <v>0</v>
      </c>
      <c r="HB191" s="164">
        <v>0</v>
      </c>
      <c r="HC191" s="164">
        <v>0</v>
      </c>
      <c r="HD191" s="164">
        <v>0</v>
      </c>
      <c r="HE191" s="164">
        <v>0</v>
      </c>
      <c r="HF191" s="164">
        <v>0</v>
      </c>
      <c r="HG191" s="164">
        <v>0</v>
      </c>
      <c r="HH191" s="164">
        <v>0</v>
      </c>
      <c r="HI191" s="164">
        <v>1</v>
      </c>
      <c r="HJ191" s="164">
        <v>0</v>
      </c>
      <c r="HK191" s="164" t="s">
        <v>4365</v>
      </c>
      <c r="HL191" s="164" t="s">
        <v>216</v>
      </c>
      <c r="HM191" s="164">
        <v>0</v>
      </c>
      <c r="HN191" s="164">
        <v>0</v>
      </c>
      <c r="HO191" s="164">
        <v>0</v>
      </c>
      <c r="HP191" s="164">
        <v>1</v>
      </c>
      <c r="HQ191" s="164">
        <v>0</v>
      </c>
      <c r="HR191" s="164">
        <v>0</v>
      </c>
      <c r="HS191" s="164">
        <v>0</v>
      </c>
      <c r="HT191" s="164">
        <v>0</v>
      </c>
      <c r="HU191" s="164">
        <v>0</v>
      </c>
      <c r="HV191" s="164" t="s">
        <v>114</v>
      </c>
      <c r="HW191" s="164" t="s">
        <v>114</v>
      </c>
      <c r="HX191" s="164" t="s">
        <v>109</v>
      </c>
      <c r="HY191" s="164" t="s">
        <v>106</v>
      </c>
      <c r="HZ191" s="164" t="s">
        <v>797</v>
      </c>
      <c r="IA191" s="164" t="s">
        <v>129</v>
      </c>
      <c r="IB191" s="164" t="s">
        <v>793</v>
      </c>
      <c r="IC191" s="164" t="s">
        <v>193</v>
      </c>
      <c r="ID191" s="164" t="s">
        <v>193</v>
      </c>
      <c r="IE191" s="164" t="s">
        <v>193</v>
      </c>
      <c r="IF191" s="164" t="s">
        <v>193</v>
      </c>
      <c r="IG191" s="164" t="s">
        <v>193</v>
      </c>
      <c r="IH191" s="164" t="s">
        <v>193</v>
      </c>
      <c r="II191" s="164" t="s">
        <v>193</v>
      </c>
      <c r="IJ191" s="164" t="s">
        <v>193</v>
      </c>
      <c r="IK191" s="164" t="s">
        <v>193</v>
      </c>
      <c r="IL191" s="164" t="s">
        <v>193</v>
      </c>
      <c r="IM191" s="164" t="s">
        <v>193</v>
      </c>
      <c r="IN191" s="164" t="s">
        <v>193</v>
      </c>
      <c r="IO191" s="164" t="s">
        <v>193</v>
      </c>
      <c r="IP191" s="164" t="s">
        <v>193</v>
      </c>
      <c r="IQ191" s="164" t="s">
        <v>193</v>
      </c>
      <c r="IR191" s="164" t="s">
        <v>193</v>
      </c>
      <c r="IS191" s="164" t="s">
        <v>193</v>
      </c>
      <c r="IT191" s="164" t="s">
        <v>193</v>
      </c>
      <c r="IU191" s="164" t="s">
        <v>193</v>
      </c>
      <c r="IV191" s="164" t="s">
        <v>193</v>
      </c>
      <c r="IW191" s="164" t="s">
        <v>193</v>
      </c>
      <c r="IX191" s="164" t="s">
        <v>193</v>
      </c>
      <c r="IY191" s="164" t="s">
        <v>193</v>
      </c>
      <c r="IZ191" s="164" t="s">
        <v>193</v>
      </c>
      <c r="JA191" s="164" t="s">
        <v>193</v>
      </c>
      <c r="JB191" s="164" t="s">
        <v>193</v>
      </c>
      <c r="JC191" s="164" t="s">
        <v>193</v>
      </c>
      <c r="JD191" s="164" t="s">
        <v>193</v>
      </c>
      <c r="JE191" s="164" t="s">
        <v>193</v>
      </c>
      <c r="JF191" s="164" t="s">
        <v>193</v>
      </c>
      <c r="JG191" s="164" t="s">
        <v>193</v>
      </c>
      <c r="JH191" s="164" t="s">
        <v>193</v>
      </c>
      <c r="JI191" s="164" t="s">
        <v>193</v>
      </c>
      <c r="JJ191" s="164" t="s">
        <v>193</v>
      </c>
      <c r="JK191" s="164" t="s">
        <v>193</v>
      </c>
      <c r="JL191" s="164" t="s">
        <v>193</v>
      </c>
      <c r="JM191" s="164" t="s">
        <v>193</v>
      </c>
      <c r="JN191" s="164" t="s">
        <v>193</v>
      </c>
      <c r="JO191" s="164" t="s">
        <v>193</v>
      </c>
      <c r="JP191" s="164" t="s">
        <v>193</v>
      </c>
      <c r="JQ191" s="164" t="s">
        <v>193</v>
      </c>
      <c r="JR191" s="166"/>
      <c r="JS191" s="166"/>
      <c r="JT191" s="166"/>
      <c r="JU191" s="166"/>
      <c r="JV191" s="166"/>
      <c r="JW191" s="164" t="s">
        <v>193</v>
      </c>
      <c r="JX191" s="164" t="s">
        <v>193</v>
      </c>
      <c r="JY191" s="164">
        <v>188106807</v>
      </c>
      <c r="JZ191" s="164" t="s">
        <v>4390</v>
      </c>
      <c r="KA191" s="164" t="s">
        <v>4391</v>
      </c>
      <c r="KB191" s="164" t="s">
        <v>193</v>
      </c>
      <c r="KC191" s="164" t="s">
        <v>705</v>
      </c>
      <c r="KD191" s="164" t="s">
        <v>706</v>
      </c>
      <c r="KE191" s="164" t="s">
        <v>621</v>
      </c>
      <c r="KF191" s="164" t="s">
        <v>193</v>
      </c>
      <c r="KG191" s="164">
        <v>10</v>
      </c>
    </row>
    <row r="192" spans="1:293" x14ac:dyDescent="0.25">
      <c r="A192" s="164" t="s">
        <v>4392</v>
      </c>
      <c r="B192" s="164" t="s">
        <v>4393</v>
      </c>
      <c r="C192" s="164" t="s">
        <v>3548</v>
      </c>
      <c r="D192" s="164" t="s">
        <v>193</v>
      </c>
      <c r="E192" s="166"/>
      <c r="F192" s="164" t="s">
        <v>193</v>
      </c>
      <c r="G192" s="164" t="s">
        <v>193</v>
      </c>
      <c r="H192" s="164" t="s">
        <v>3548</v>
      </c>
      <c r="I192" s="164" t="s">
        <v>103</v>
      </c>
      <c r="J192" s="164" t="s">
        <v>193</v>
      </c>
      <c r="K192" s="164" t="s">
        <v>104</v>
      </c>
      <c r="L192" s="164" t="s">
        <v>103</v>
      </c>
      <c r="M192" s="164" t="s">
        <v>103</v>
      </c>
      <c r="N192" s="164" t="s">
        <v>3288</v>
      </c>
      <c r="O192" s="164" t="s">
        <v>193</v>
      </c>
      <c r="P192" s="164" t="s">
        <v>4356</v>
      </c>
      <c r="Q192" s="164" t="s">
        <v>3288</v>
      </c>
      <c r="R192" s="164" t="s">
        <v>3288</v>
      </c>
      <c r="S192" s="164" t="s">
        <v>106</v>
      </c>
      <c r="T192" s="164" t="s">
        <v>225</v>
      </c>
      <c r="U192" s="164" t="s">
        <v>213</v>
      </c>
      <c r="V192" s="164" t="s">
        <v>225</v>
      </c>
      <c r="W192" s="164" t="s">
        <v>240</v>
      </c>
      <c r="X192" s="164" t="s">
        <v>239</v>
      </c>
      <c r="Y192" s="164" t="s">
        <v>240</v>
      </c>
      <c r="Z192" s="164" t="s">
        <v>4357</v>
      </c>
      <c r="AA192" s="164" t="s">
        <v>193</v>
      </c>
      <c r="AB192" s="164" t="s">
        <v>776</v>
      </c>
      <c r="AC192" s="164" t="s">
        <v>4357</v>
      </c>
      <c r="AD192" s="164" t="s">
        <v>4357</v>
      </c>
      <c r="AE192" s="164" t="s">
        <v>780</v>
      </c>
      <c r="AF192" s="164" t="s">
        <v>193</v>
      </c>
      <c r="AG192" s="164" t="s">
        <v>776</v>
      </c>
      <c r="AH192" s="164" t="s">
        <v>780</v>
      </c>
      <c r="AI192" s="164" t="s">
        <v>780</v>
      </c>
      <c r="AJ192" s="164" t="s">
        <v>494</v>
      </c>
      <c r="AK192" s="164" t="s">
        <v>511</v>
      </c>
      <c r="AL192" s="164" t="s">
        <v>109</v>
      </c>
      <c r="AM192" s="164" t="s">
        <v>193</v>
      </c>
      <c r="AN192" s="164" t="s">
        <v>109</v>
      </c>
      <c r="AO192" s="164" t="s">
        <v>193</v>
      </c>
      <c r="AP192" s="164" t="s">
        <v>496</v>
      </c>
      <c r="AQ192" s="166"/>
      <c r="AR192" s="166"/>
      <c r="AS192" s="164" t="s">
        <v>193</v>
      </c>
      <c r="AT192" s="164" t="s">
        <v>193</v>
      </c>
      <c r="AU192" s="164" t="s">
        <v>193</v>
      </c>
      <c r="AV192" s="164" t="s">
        <v>193</v>
      </c>
      <c r="AW192" s="164" t="s">
        <v>193</v>
      </c>
      <c r="AX192" s="164" t="s">
        <v>193</v>
      </c>
      <c r="AY192" s="164" t="s">
        <v>193</v>
      </c>
      <c r="AZ192" s="164" t="s">
        <v>193</v>
      </c>
      <c r="BA192" s="164" t="s">
        <v>193</v>
      </c>
      <c r="BB192" s="164" t="s">
        <v>193</v>
      </c>
      <c r="BC192" s="164" t="s">
        <v>193</v>
      </c>
      <c r="BD192" s="164" t="s">
        <v>193</v>
      </c>
      <c r="BE192" s="164" t="s">
        <v>193</v>
      </c>
      <c r="BF192" s="164" t="s">
        <v>193</v>
      </c>
      <c r="BG192" s="164" t="s">
        <v>193</v>
      </c>
      <c r="BH192" s="164" t="s">
        <v>193</v>
      </c>
      <c r="BI192" s="164" t="s">
        <v>193</v>
      </c>
      <c r="BJ192" s="164" t="s">
        <v>193</v>
      </c>
      <c r="BK192" s="164" t="s">
        <v>193</v>
      </c>
      <c r="BL192" s="164" t="s">
        <v>193</v>
      </c>
      <c r="BM192" s="164" t="s">
        <v>193</v>
      </c>
      <c r="BN192" s="164" t="s">
        <v>193</v>
      </c>
      <c r="BO192" s="164" t="s">
        <v>193</v>
      </c>
      <c r="BP192" s="164" t="s">
        <v>193</v>
      </c>
      <c r="BQ192" s="164" t="s">
        <v>193</v>
      </c>
      <c r="BR192" s="164" t="s">
        <v>193</v>
      </c>
      <c r="BS192" s="164" t="s">
        <v>193</v>
      </c>
      <c r="BT192" s="164" t="s">
        <v>193</v>
      </c>
      <c r="BU192" s="164" t="s">
        <v>193</v>
      </c>
      <c r="BV192" s="164" t="s">
        <v>193</v>
      </c>
      <c r="BW192" s="164" t="s">
        <v>193</v>
      </c>
      <c r="BX192" s="164" t="s">
        <v>193</v>
      </c>
      <c r="BY192" s="164" t="s">
        <v>193</v>
      </c>
      <c r="BZ192" s="164" t="s">
        <v>193</v>
      </c>
      <c r="CA192" s="164" t="s">
        <v>193</v>
      </c>
      <c r="CB192" s="164" t="s">
        <v>193</v>
      </c>
      <c r="CC192" s="164" t="s">
        <v>193</v>
      </c>
      <c r="CD192" s="164" t="s">
        <v>193</v>
      </c>
      <c r="CE192" s="164" t="s">
        <v>193</v>
      </c>
      <c r="CF192" s="164" t="s">
        <v>193</v>
      </c>
      <c r="CG192" s="164" t="s">
        <v>193</v>
      </c>
      <c r="CH192" s="164" t="s">
        <v>193</v>
      </c>
      <c r="CI192" s="164" t="s">
        <v>193</v>
      </c>
      <c r="CJ192" s="164" t="s">
        <v>193</v>
      </c>
      <c r="CK192" s="164" t="s">
        <v>193</v>
      </c>
      <c r="CL192" s="164" t="s">
        <v>193</v>
      </c>
      <c r="CM192" s="164" t="s">
        <v>193</v>
      </c>
      <c r="CN192" s="164" t="s">
        <v>193</v>
      </c>
      <c r="CO192" s="164" t="s">
        <v>193</v>
      </c>
      <c r="CP192" s="164" t="s">
        <v>193</v>
      </c>
      <c r="CQ192" s="164" t="s">
        <v>193</v>
      </c>
      <c r="CR192" s="164" t="s">
        <v>193</v>
      </c>
      <c r="CS192" s="164" t="s">
        <v>193</v>
      </c>
      <c r="CT192" s="164" t="s">
        <v>193</v>
      </c>
      <c r="CU192" s="164" t="s">
        <v>193</v>
      </c>
      <c r="CV192" s="164" t="s">
        <v>193</v>
      </c>
      <c r="CW192" s="164" t="s">
        <v>193</v>
      </c>
      <c r="CX192" s="164" t="s">
        <v>193</v>
      </c>
      <c r="CY192" s="164" t="s">
        <v>193</v>
      </c>
      <c r="CZ192" s="164" t="s">
        <v>193</v>
      </c>
      <c r="DA192" s="164" t="s">
        <v>193</v>
      </c>
      <c r="DB192" s="164" t="s">
        <v>193</v>
      </c>
      <c r="DC192" s="164" t="s">
        <v>193</v>
      </c>
      <c r="DD192" s="164" t="s">
        <v>193</v>
      </c>
      <c r="DE192" s="164" t="s">
        <v>193</v>
      </c>
      <c r="DF192" s="164" t="s">
        <v>193</v>
      </c>
      <c r="DG192" s="164" t="s">
        <v>193</v>
      </c>
      <c r="DH192" s="164" t="s">
        <v>193</v>
      </c>
      <c r="DI192" s="164" t="s">
        <v>193</v>
      </c>
      <c r="DJ192" s="164" t="s">
        <v>193</v>
      </c>
      <c r="DK192" s="164" t="s">
        <v>193</v>
      </c>
      <c r="DL192" s="164" t="s">
        <v>193</v>
      </c>
      <c r="DM192" s="164" t="s">
        <v>193</v>
      </c>
      <c r="DN192" s="164" t="s">
        <v>193</v>
      </c>
      <c r="DO192" s="164" t="s">
        <v>193</v>
      </c>
      <c r="DP192" s="164" t="s">
        <v>193</v>
      </c>
      <c r="DQ192" s="164" t="s">
        <v>193</v>
      </c>
      <c r="DR192" s="164" t="s">
        <v>193</v>
      </c>
      <c r="DS192" s="164" t="s">
        <v>193</v>
      </c>
      <c r="DT192" s="164" t="s">
        <v>193</v>
      </c>
      <c r="DU192" s="164" t="s">
        <v>193</v>
      </c>
      <c r="DV192" s="164" t="s">
        <v>193</v>
      </c>
      <c r="DW192" s="164" t="s">
        <v>193</v>
      </c>
      <c r="DX192" s="164" t="s">
        <v>193</v>
      </c>
      <c r="DY192" s="164" t="s">
        <v>193</v>
      </c>
      <c r="DZ192" s="164" t="s">
        <v>193</v>
      </c>
      <c r="EA192" s="164" t="s">
        <v>193</v>
      </c>
      <c r="EB192" s="164" t="s">
        <v>193</v>
      </c>
      <c r="EC192" s="164" t="s">
        <v>193</v>
      </c>
      <c r="ED192" s="164" t="s">
        <v>193</v>
      </c>
      <c r="EE192" s="164" t="s">
        <v>193</v>
      </c>
      <c r="EF192" s="164" t="s">
        <v>193</v>
      </c>
      <c r="EG192" s="164" t="s">
        <v>193</v>
      </c>
      <c r="EH192" s="164" t="s">
        <v>193</v>
      </c>
      <c r="EI192" s="164" t="s">
        <v>193</v>
      </c>
      <c r="EJ192" s="164" t="s">
        <v>193</v>
      </c>
      <c r="EK192" s="164" t="s">
        <v>193</v>
      </c>
      <c r="EL192" s="164" t="s">
        <v>193</v>
      </c>
      <c r="EM192" s="164" t="s">
        <v>193</v>
      </c>
      <c r="EN192" s="164" t="s">
        <v>193</v>
      </c>
      <c r="EO192" s="164" t="s">
        <v>193</v>
      </c>
      <c r="EP192" s="164" t="s">
        <v>193</v>
      </c>
      <c r="EQ192" s="164" t="s">
        <v>193</v>
      </c>
      <c r="ER192" s="164" t="s">
        <v>193</v>
      </c>
      <c r="ES192" s="164" t="s">
        <v>193</v>
      </c>
      <c r="ET192" s="164" t="s">
        <v>193</v>
      </c>
      <c r="EU192" s="164" t="s">
        <v>193</v>
      </c>
      <c r="EV192" s="164" t="s">
        <v>193</v>
      </c>
      <c r="EW192" s="164" t="s">
        <v>193</v>
      </c>
      <c r="EX192" s="164" t="s">
        <v>193</v>
      </c>
      <c r="EY192" s="164" t="s">
        <v>193</v>
      </c>
      <c r="EZ192" s="164" t="s">
        <v>193</v>
      </c>
      <c r="FA192" s="164" t="s">
        <v>193</v>
      </c>
      <c r="FB192" s="164" t="s">
        <v>193</v>
      </c>
      <c r="FC192" s="164" t="s">
        <v>193</v>
      </c>
      <c r="FD192" s="164" t="s">
        <v>193</v>
      </c>
      <c r="FE192" s="164" t="s">
        <v>193</v>
      </c>
      <c r="FF192" s="164" t="s">
        <v>193</v>
      </c>
      <c r="FG192" s="164" t="s">
        <v>193</v>
      </c>
      <c r="FH192" s="164" t="s">
        <v>193</v>
      </c>
      <c r="FI192" s="164" t="s">
        <v>193</v>
      </c>
      <c r="FJ192" s="164" t="s">
        <v>193</v>
      </c>
      <c r="FK192" s="164" t="s">
        <v>193</v>
      </c>
      <c r="FL192" s="164" t="s">
        <v>193</v>
      </c>
      <c r="FM192" s="164" t="s">
        <v>193</v>
      </c>
      <c r="FN192" s="164" t="s">
        <v>193</v>
      </c>
      <c r="FO192" s="164" t="s">
        <v>193</v>
      </c>
      <c r="FP192" s="164" t="s">
        <v>193</v>
      </c>
      <c r="FQ192" s="164" t="s">
        <v>193</v>
      </c>
      <c r="FR192" s="164" t="s">
        <v>193</v>
      </c>
      <c r="FS192" s="164" t="s">
        <v>193</v>
      </c>
      <c r="FT192" s="164" t="s">
        <v>193</v>
      </c>
      <c r="FU192" s="164" t="s">
        <v>193</v>
      </c>
      <c r="FV192" s="164" t="s">
        <v>193</v>
      </c>
      <c r="FW192" s="164" t="s">
        <v>193</v>
      </c>
      <c r="FX192" s="164" t="s">
        <v>193</v>
      </c>
      <c r="FY192" s="164" t="s">
        <v>193</v>
      </c>
      <c r="FZ192" s="164" t="s">
        <v>193</v>
      </c>
      <c r="GA192" s="164" t="s">
        <v>193</v>
      </c>
      <c r="GB192" s="164" t="s">
        <v>193</v>
      </c>
      <c r="GC192" s="164" t="s">
        <v>193</v>
      </c>
      <c r="GD192" s="164" t="s">
        <v>193</v>
      </c>
      <c r="GE192" s="164" t="s">
        <v>193</v>
      </c>
      <c r="GF192" s="164" t="s">
        <v>193</v>
      </c>
      <c r="GG192" s="164" t="s">
        <v>193</v>
      </c>
      <c r="GH192" s="164" t="s">
        <v>193</v>
      </c>
      <c r="GI192" s="164" t="s">
        <v>193</v>
      </c>
      <c r="GJ192" s="164" t="s">
        <v>193</v>
      </c>
      <c r="GK192" s="164" t="s">
        <v>193</v>
      </c>
      <c r="GL192" s="164" t="s">
        <v>193</v>
      </c>
      <c r="GM192" s="164" t="s">
        <v>193</v>
      </c>
      <c r="GN192" s="164" t="s">
        <v>193</v>
      </c>
      <c r="GO192" s="164" t="s">
        <v>193</v>
      </c>
      <c r="GP192" s="164" t="s">
        <v>193</v>
      </c>
      <c r="GQ192" s="164" t="s">
        <v>193</v>
      </c>
      <c r="GR192" s="164" t="s">
        <v>193</v>
      </c>
      <c r="GS192" s="164" t="s">
        <v>193</v>
      </c>
      <c r="GT192" s="164" t="s">
        <v>193</v>
      </c>
      <c r="GU192" s="164" t="s">
        <v>193</v>
      </c>
      <c r="GV192" s="164" t="s">
        <v>193</v>
      </c>
      <c r="GW192" s="164" t="s">
        <v>193</v>
      </c>
      <c r="GX192" s="164" t="s">
        <v>193</v>
      </c>
      <c r="GY192" s="164" t="s">
        <v>193</v>
      </c>
      <c r="GZ192" s="164" t="s">
        <v>193</v>
      </c>
      <c r="HA192" s="164" t="s">
        <v>193</v>
      </c>
      <c r="HB192" s="164" t="s">
        <v>193</v>
      </c>
      <c r="HC192" s="164" t="s">
        <v>193</v>
      </c>
      <c r="HD192" s="164" t="s">
        <v>193</v>
      </c>
      <c r="HE192" s="164" t="s">
        <v>193</v>
      </c>
      <c r="HF192" s="164" t="s">
        <v>193</v>
      </c>
      <c r="HG192" s="164" t="s">
        <v>193</v>
      </c>
      <c r="HH192" s="164" t="s">
        <v>193</v>
      </c>
      <c r="HI192" s="164" t="s">
        <v>193</v>
      </c>
      <c r="HJ192" s="164" t="s">
        <v>193</v>
      </c>
      <c r="HK192" s="164" t="s">
        <v>193</v>
      </c>
      <c r="HL192" s="164" t="s">
        <v>193</v>
      </c>
      <c r="HM192" s="164" t="s">
        <v>193</v>
      </c>
      <c r="HN192" s="164" t="s">
        <v>193</v>
      </c>
      <c r="HO192" s="164" t="s">
        <v>193</v>
      </c>
      <c r="HP192" s="164" t="s">
        <v>193</v>
      </c>
      <c r="HQ192" s="164" t="s">
        <v>193</v>
      </c>
      <c r="HR192" s="164" t="s">
        <v>193</v>
      </c>
      <c r="HS192" s="164" t="s">
        <v>193</v>
      </c>
      <c r="HT192" s="164" t="s">
        <v>193</v>
      </c>
      <c r="HU192" s="164" t="s">
        <v>193</v>
      </c>
      <c r="HV192" s="164" t="s">
        <v>193</v>
      </c>
      <c r="HW192" s="164" t="s">
        <v>193</v>
      </c>
      <c r="HX192" s="164" t="s">
        <v>193</v>
      </c>
      <c r="HY192" s="164" t="s">
        <v>193</v>
      </c>
      <c r="HZ192" s="164" t="s">
        <v>193</v>
      </c>
      <c r="IA192" s="164" t="s">
        <v>193</v>
      </c>
      <c r="IB192" s="164" t="s">
        <v>193</v>
      </c>
      <c r="IC192" s="164" t="s">
        <v>109</v>
      </c>
      <c r="ID192" s="164" t="s">
        <v>193</v>
      </c>
      <c r="IE192" s="164" t="s">
        <v>512</v>
      </c>
      <c r="IF192" s="164" t="s">
        <v>193</v>
      </c>
      <c r="IG192" s="164" t="s">
        <v>3293</v>
      </c>
      <c r="IH192" s="164" t="s">
        <v>193</v>
      </c>
      <c r="II192" s="164" t="s">
        <v>523</v>
      </c>
      <c r="IJ192" s="164" t="s">
        <v>3294</v>
      </c>
      <c r="IK192" s="164" t="s">
        <v>3294</v>
      </c>
      <c r="IL192" s="164" t="s">
        <v>803</v>
      </c>
      <c r="IM192" s="164" t="s">
        <v>193</v>
      </c>
      <c r="IN192" s="164" t="s">
        <v>3287</v>
      </c>
      <c r="IO192" s="164" t="s">
        <v>804</v>
      </c>
      <c r="IP192" s="164" t="s">
        <v>805</v>
      </c>
      <c r="IQ192" s="164" t="s">
        <v>806</v>
      </c>
      <c r="IR192" s="164" t="s">
        <v>193</v>
      </c>
      <c r="IS192" s="164" t="s">
        <v>193</v>
      </c>
      <c r="IT192" s="164" t="s">
        <v>193</v>
      </c>
      <c r="IU192" s="164" t="s">
        <v>193</v>
      </c>
      <c r="IV192" s="164" t="s">
        <v>193</v>
      </c>
      <c r="IW192" s="164">
        <v>0</v>
      </c>
      <c r="IX192" s="164">
        <v>0</v>
      </c>
      <c r="IY192" s="164" t="s">
        <v>193</v>
      </c>
      <c r="IZ192" s="164" t="s">
        <v>156</v>
      </c>
      <c r="JA192" s="164">
        <v>0</v>
      </c>
      <c r="JB192" s="164" t="s">
        <v>114</v>
      </c>
      <c r="JC192" s="164" t="s">
        <v>710</v>
      </c>
      <c r="JD192" s="164" t="s">
        <v>109</v>
      </c>
      <c r="JE192" s="164" t="s">
        <v>528</v>
      </c>
      <c r="JF192" s="164">
        <v>0</v>
      </c>
      <c r="JG192" s="164">
        <v>0</v>
      </c>
      <c r="JH192" s="164">
        <v>0</v>
      </c>
      <c r="JI192" s="164">
        <v>0</v>
      </c>
      <c r="JJ192" s="164">
        <v>1</v>
      </c>
      <c r="JK192" s="164">
        <v>0</v>
      </c>
      <c r="JL192" s="164">
        <v>0</v>
      </c>
      <c r="JM192" s="164">
        <v>0</v>
      </c>
      <c r="JN192" s="164">
        <v>0</v>
      </c>
      <c r="JO192" s="164">
        <v>0</v>
      </c>
      <c r="JP192" s="164">
        <v>0</v>
      </c>
      <c r="JQ192" s="164" t="s">
        <v>193</v>
      </c>
      <c r="JR192" s="166"/>
      <c r="JS192" s="166"/>
      <c r="JT192" s="166"/>
      <c r="JU192" s="166"/>
      <c r="JV192" s="166"/>
      <c r="JW192" s="164" t="s">
        <v>193</v>
      </c>
      <c r="JX192" s="164" t="s">
        <v>193</v>
      </c>
      <c r="JY192" s="164">
        <v>188106814</v>
      </c>
      <c r="JZ192" s="164" t="s">
        <v>4394</v>
      </c>
      <c r="KA192" s="164" t="s">
        <v>4395</v>
      </c>
      <c r="KB192" s="164" t="s">
        <v>193</v>
      </c>
      <c r="KC192" s="164" t="s">
        <v>705</v>
      </c>
      <c r="KD192" s="164" t="s">
        <v>706</v>
      </c>
      <c r="KE192" s="164" t="s">
        <v>621</v>
      </c>
      <c r="KF192" s="164" t="s">
        <v>193</v>
      </c>
      <c r="KG192" s="164">
        <v>11</v>
      </c>
    </row>
    <row r="193" spans="1:293" x14ac:dyDescent="0.25">
      <c r="A193" s="164" t="s">
        <v>4396</v>
      </c>
      <c r="B193" s="164" t="s">
        <v>4397</v>
      </c>
      <c r="C193" s="164" t="s">
        <v>3548</v>
      </c>
      <c r="D193" s="164" t="s">
        <v>193</v>
      </c>
      <c r="E193" s="166"/>
      <c r="F193" s="164" t="s">
        <v>193</v>
      </c>
      <c r="G193" s="164" t="s">
        <v>193</v>
      </c>
      <c r="H193" s="164" t="s">
        <v>3548</v>
      </c>
      <c r="I193" s="164" t="s">
        <v>103</v>
      </c>
      <c r="J193" s="164" t="s">
        <v>193</v>
      </c>
      <c r="K193" s="164" t="s">
        <v>104</v>
      </c>
      <c r="L193" s="164" t="s">
        <v>103</v>
      </c>
      <c r="M193" s="164" t="s">
        <v>103</v>
      </c>
      <c r="N193" s="164" t="s">
        <v>3288</v>
      </c>
      <c r="O193" s="164" t="s">
        <v>193</v>
      </c>
      <c r="P193" s="164" t="s">
        <v>4356</v>
      </c>
      <c r="Q193" s="164" t="s">
        <v>3288</v>
      </c>
      <c r="R193" s="164" t="s">
        <v>3288</v>
      </c>
      <c r="S193" s="164" t="s">
        <v>106</v>
      </c>
      <c r="T193" s="164" t="s">
        <v>225</v>
      </c>
      <c r="U193" s="164" t="s">
        <v>213</v>
      </c>
      <c r="V193" s="164" t="s">
        <v>225</v>
      </c>
      <c r="W193" s="164" t="s">
        <v>240</v>
      </c>
      <c r="X193" s="164" t="s">
        <v>239</v>
      </c>
      <c r="Y193" s="164" t="s">
        <v>240</v>
      </c>
      <c r="Z193" s="164" t="s">
        <v>4357</v>
      </c>
      <c r="AA193" s="164" t="s">
        <v>193</v>
      </c>
      <c r="AB193" s="164" t="s">
        <v>776</v>
      </c>
      <c r="AC193" s="164" t="s">
        <v>4357</v>
      </c>
      <c r="AD193" s="164" t="s">
        <v>4357</v>
      </c>
      <c r="AE193" s="164" t="s">
        <v>780</v>
      </c>
      <c r="AF193" s="164" t="s">
        <v>193</v>
      </c>
      <c r="AG193" s="164" t="s">
        <v>776</v>
      </c>
      <c r="AH193" s="164" t="s">
        <v>780</v>
      </c>
      <c r="AI193" s="164" t="s">
        <v>780</v>
      </c>
      <c r="AJ193" s="164" t="s">
        <v>494</v>
      </c>
      <c r="AK193" s="164" t="s">
        <v>511</v>
      </c>
      <c r="AL193" s="164" t="s">
        <v>109</v>
      </c>
      <c r="AM193" s="164" t="s">
        <v>193</v>
      </c>
      <c r="AN193" s="164" t="s">
        <v>109</v>
      </c>
      <c r="AO193" s="164" t="s">
        <v>193</v>
      </c>
      <c r="AP193" s="164" t="s">
        <v>500</v>
      </c>
      <c r="AQ193" s="166"/>
      <c r="AR193" s="166"/>
      <c r="AS193" s="164" t="s">
        <v>193</v>
      </c>
      <c r="AT193" s="164" t="s">
        <v>193</v>
      </c>
      <c r="AU193" s="164" t="s">
        <v>193</v>
      </c>
      <c r="AV193" s="164" t="s">
        <v>193</v>
      </c>
      <c r="AW193" s="164" t="s">
        <v>193</v>
      </c>
      <c r="AX193" s="164" t="s">
        <v>193</v>
      </c>
      <c r="AY193" s="164" t="s">
        <v>193</v>
      </c>
      <c r="AZ193" s="164" t="s">
        <v>193</v>
      </c>
      <c r="BA193" s="164" t="s">
        <v>193</v>
      </c>
      <c r="BB193" s="164" t="s">
        <v>193</v>
      </c>
      <c r="BC193" s="164" t="s">
        <v>193</v>
      </c>
      <c r="BD193" s="164" t="s">
        <v>193</v>
      </c>
      <c r="BE193" s="164" t="s">
        <v>193</v>
      </c>
      <c r="BF193" s="164" t="s">
        <v>193</v>
      </c>
      <c r="BG193" s="164" t="s">
        <v>193</v>
      </c>
      <c r="BH193" s="164" t="s">
        <v>193</v>
      </c>
      <c r="BI193" s="164" t="s">
        <v>193</v>
      </c>
      <c r="BJ193" s="164" t="s">
        <v>193</v>
      </c>
      <c r="BK193" s="164" t="s">
        <v>193</v>
      </c>
      <c r="BL193" s="164" t="s">
        <v>193</v>
      </c>
      <c r="BM193" s="164" t="s">
        <v>193</v>
      </c>
      <c r="BN193" s="164" t="s">
        <v>193</v>
      </c>
      <c r="BO193" s="164" t="s">
        <v>193</v>
      </c>
      <c r="BP193" s="164" t="s">
        <v>193</v>
      </c>
      <c r="BQ193" s="164" t="s">
        <v>193</v>
      </c>
      <c r="BR193" s="164" t="s">
        <v>193</v>
      </c>
      <c r="BS193" s="164" t="s">
        <v>193</v>
      </c>
      <c r="BT193" s="164" t="s">
        <v>193</v>
      </c>
      <c r="BU193" s="164" t="s">
        <v>193</v>
      </c>
      <c r="BV193" s="164" t="s">
        <v>193</v>
      </c>
      <c r="BW193" s="164" t="s">
        <v>193</v>
      </c>
      <c r="BX193" s="164" t="s">
        <v>193</v>
      </c>
      <c r="BY193" s="164" t="s">
        <v>193</v>
      </c>
      <c r="BZ193" s="164" t="s">
        <v>193</v>
      </c>
      <c r="CA193" s="164" t="s">
        <v>193</v>
      </c>
      <c r="CB193" s="164" t="s">
        <v>193</v>
      </c>
      <c r="CC193" s="164" t="s">
        <v>193</v>
      </c>
      <c r="CD193" s="164" t="s">
        <v>193</v>
      </c>
      <c r="CE193" s="164" t="s">
        <v>193</v>
      </c>
      <c r="CF193" s="164" t="s">
        <v>193</v>
      </c>
      <c r="CG193" s="164" t="s">
        <v>193</v>
      </c>
      <c r="CH193" s="164" t="s">
        <v>193</v>
      </c>
      <c r="CI193" s="164" t="s">
        <v>193</v>
      </c>
      <c r="CJ193" s="164" t="s">
        <v>193</v>
      </c>
      <c r="CK193" s="164" t="s">
        <v>193</v>
      </c>
      <c r="CL193" s="164" t="s">
        <v>193</v>
      </c>
      <c r="CM193" s="164" t="s">
        <v>193</v>
      </c>
      <c r="CN193" s="164" t="s">
        <v>193</v>
      </c>
      <c r="CO193" s="164" t="s">
        <v>193</v>
      </c>
      <c r="CP193" s="164" t="s">
        <v>193</v>
      </c>
      <c r="CQ193" s="164" t="s">
        <v>193</v>
      </c>
      <c r="CR193" s="164" t="s">
        <v>193</v>
      </c>
      <c r="CS193" s="164" t="s">
        <v>193</v>
      </c>
      <c r="CT193" s="164" t="s">
        <v>193</v>
      </c>
      <c r="CU193" s="164" t="s">
        <v>193</v>
      </c>
      <c r="CV193" s="164" t="s">
        <v>193</v>
      </c>
      <c r="CW193" s="164" t="s">
        <v>193</v>
      </c>
      <c r="CX193" s="164" t="s">
        <v>193</v>
      </c>
      <c r="CY193" s="164" t="s">
        <v>193</v>
      </c>
      <c r="CZ193" s="164" t="s">
        <v>193</v>
      </c>
      <c r="DA193" s="164" t="s">
        <v>193</v>
      </c>
      <c r="DB193" s="164" t="s">
        <v>193</v>
      </c>
      <c r="DC193" s="164" t="s">
        <v>193</v>
      </c>
      <c r="DD193" s="164" t="s">
        <v>193</v>
      </c>
      <c r="DE193" s="164" t="s">
        <v>193</v>
      </c>
      <c r="DF193" s="164" t="s">
        <v>193</v>
      </c>
      <c r="DG193" s="164" t="s">
        <v>193</v>
      </c>
      <c r="DH193" s="164" t="s">
        <v>193</v>
      </c>
      <c r="DI193" s="164" t="s">
        <v>193</v>
      </c>
      <c r="DJ193" s="164" t="s">
        <v>193</v>
      </c>
      <c r="DK193" s="164" t="s">
        <v>193</v>
      </c>
      <c r="DL193" s="164" t="s">
        <v>193</v>
      </c>
      <c r="DM193" s="164" t="s">
        <v>193</v>
      </c>
      <c r="DN193" s="164" t="s">
        <v>193</v>
      </c>
      <c r="DO193" s="164" t="s">
        <v>193</v>
      </c>
      <c r="DP193" s="164" t="s">
        <v>193</v>
      </c>
      <c r="DQ193" s="164" t="s">
        <v>193</v>
      </c>
      <c r="DR193" s="164" t="s">
        <v>193</v>
      </c>
      <c r="DS193" s="164" t="s">
        <v>193</v>
      </c>
      <c r="DT193" s="164" t="s">
        <v>193</v>
      </c>
      <c r="DU193" s="164" t="s">
        <v>193</v>
      </c>
      <c r="DV193" s="164" t="s">
        <v>193</v>
      </c>
      <c r="DW193" s="164" t="s">
        <v>193</v>
      </c>
      <c r="DX193" s="164" t="s">
        <v>193</v>
      </c>
      <c r="DY193" s="164" t="s">
        <v>193</v>
      </c>
      <c r="DZ193" s="164" t="s">
        <v>193</v>
      </c>
      <c r="EA193" s="164" t="s">
        <v>193</v>
      </c>
      <c r="EB193" s="164" t="s">
        <v>193</v>
      </c>
      <c r="EC193" s="164" t="s">
        <v>193</v>
      </c>
      <c r="ED193" s="164" t="s">
        <v>193</v>
      </c>
      <c r="EE193" s="164" t="s">
        <v>193</v>
      </c>
      <c r="EF193" s="164" t="s">
        <v>193</v>
      </c>
      <c r="EG193" s="164" t="s">
        <v>193</v>
      </c>
      <c r="EH193" s="164" t="s">
        <v>193</v>
      </c>
      <c r="EI193" s="164" t="s">
        <v>193</v>
      </c>
      <c r="EJ193" s="164" t="s">
        <v>193</v>
      </c>
      <c r="EK193" s="164" t="s">
        <v>193</v>
      </c>
      <c r="EL193" s="164" t="s">
        <v>193</v>
      </c>
      <c r="EM193" s="164" t="s">
        <v>193</v>
      </c>
      <c r="EN193" s="164" t="s">
        <v>193</v>
      </c>
      <c r="EO193" s="164" t="s">
        <v>193</v>
      </c>
      <c r="EP193" s="164" t="s">
        <v>193</v>
      </c>
      <c r="EQ193" s="164" t="s">
        <v>193</v>
      </c>
      <c r="ER193" s="164" t="s">
        <v>193</v>
      </c>
      <c r="ES193" s="164" t="s">
        <v>193</v>
      </c>
      <c r="ET193" s="164" t="s">
        <v>193</v>
      </c>
      <c r="EU193" s="164" t="s">
        <v>193</v>
      </c>
      <c r="EV193" s="164" t="s">
        <v>193</v>
      </c>
      <c r="EW193" s="164" t="s">
        <v>193</v>
      </c>
      <c r="EX193" s="164" t="s">
        <v>193</v>
      </c>
      <c r="EY193" s="164" t="s">
        <v>193</v>
      </c>
      <c r="EZ193" s="164" t="s">
        <v>193</v>
      </c>
      <c r="FA193" s="164" t="s">
        <v>193</v>
      </c>
      <c r="FB193" s="164" t="s">
        <v>193</v>
      </c>
      <c r="FC193" s="164" t="s">
        <v>193</v>
      </c>
      <c r="FD193" s="164" t="s">
        <v>193</v>
      </c>
      <c r="FE193" s="164" t="s">
        <v>193</v>
      </c>
      <c r="FF193" s="164" t="s">
        <v>193</v>
      </c>
      <c r="FG193" s="164" t="s">
        <v>193</v>
      </c>
      <c r="FH193" s="164" t="s">
        <v>193</v>
      </c>
      <c r="FI193" s="164" t="s">
        <v>193</v>
      </c>
      <c r="FJ193" s="164" t="s">
        <v>193</v>
      </c>
      <c r="FK193" s="164" t="s">
        <v>193</v>
      </c>
      <c r="FL193" s="164" t="s">
        <v>193</v>
      </c>
      <c r="FM193" s="164" t="s">
        <v>193</v>
      </c>
      <c r="FN193" s="164" t="s">
        <v>193</v>
      </c>
      <c r="FO193" s="164" t="s">
        <v>193</v>
      </c>
      <c r="FP193" s="164" t="s">
        <v>193</v>
      </c>
      <c r="FQ193" s="164" t="s">
        <v>193</v>
      </c>
      <c r="FR193" s="164" t="s">
        <v>193</v>
      </c>
      <c r="FS193" s="164" t="s">
        <v>193</v>
      </c>
      <c r="FT193" s="164" t="s">
        <v>193</v>
      </c>
      <c r="FU193" s="164" t="s">
        <v>193</v>
      </c>
      <c r="FV193" s="164" t="s">
        <v>193</v>
      </c>
      <c r="FW193" s="164" t="s">
        <v>193</v>
      </c>
      <c r="FX193" s="164" t="s">
        <v>193</v>
      </c>
      <c r="FY193" s="164" t="s">
        <v>193</v>
      </c>
      <c r="FZ193" s="164" t="s">
        <v>193</v>
      </c>
      <c r="GA193" s="164" t="s">
        <v>193</v>
      </c>
      <c r="GB193" s="164" t="s">
        <v>193</v>
      </c>
      <c r="GC193" s="164" t="s">
        <v>193</v>
      </c>
      <c r="GD193" s="164" t="s">
        <v>193</v>
      </c>
      <c r="GE193" s="164" t="s">
        <v>193</v>
      </c>
      <c r="GF193" s="164" t="s">
        <v>193</v>
      </c>
      <c r="GG193" s="164" t="s">
        <v>193</v>
      </c>
      <c r="GH193" s="164" t="s">
        <v>193</v>
      </c>
      <c r="GI193" s="164" t="s">
        <v>193</v>
      </c>
      <c r="GJ193" s="164" t="s">
        <v>193</v>
      </c>
      <c r="GK193" s="164" t="s">
        <v>193</v>
      </c>
      <c r="GL193" s="164" t="s">
        <v>193</v>
      </c>
      <c r="GM193" s="164" t="s">
        <v>193</v>
      </c>
      <c r="GN193" s="164" t="s">
        <v>193</v>
      </c>
      <c r="GO193" s="164" t="s">
        <v>193</v>
      </c>
      <c r="GP193" s="164" t="s">
        <v>193</v>
      </c>
      <c r="GQ193" s="164" t="s">
        <v>193</v>
      </c>
      <c r="GR193" s="164" t="s">
        <v>193</v>
      </c>
      <c r="GS193" s="164" t="s">
        <v>193</v>
      </c>
      <c r="GT193" s="164" t="s">
        <v>193</v>
      </c>
      <c r="GU193" s="164" t="s">
        <v>193</v>
      </c>
      <c r="GV193" s="164" t="s">
        <v>193</v>
      </c>
      <c r="GW193" s="164" t="s">
        <v>193</v>
      </c>
      <c r="GX193" s="164" t="s">
        <v>193</v>
      </c>
      <c r="GY193" s="164" t="s">
        <v>193</v>
      </c>
      <c r="GZ193" s="164" t="s">
        <v>193</v>
      </c>
      <c r="HA193" s="164" t="s">
        <v>193</v>
      </c>
      <c r="HB193" s="164" t="s">
        <v>193</v>
      </c>
      <c r="HC193" s="164" t="s">
        <v>193</v>
      </c>
      <c r="HD193" s="164" t="s">
        <v>193</v>
      </c>
      <c r="HE193" s="164" t="s">
        <v>193</v>
      </c>
      <c r="HF193" s="164" t="s">
        <v>193</v>
      </c>
      <c r="HG193" s="164" t="s">
        <v>193</v>
      </c>
      <c r="HH193" s="164" t="s">
        <v>193</v>
      </c>
      <c r="HI193" s="164" t="s">
        <v>193</v>
      </c>
      <c r="HJ193" s="164" t="s">
        <v>193</v>
      </c>
      <c r="HK193" s="164" t="s">
        <v>193</v>
      </c>
      <c r="HL193" s="164" t="s">
        <v>193</v>
      </c>
      <c r="HM193" s="164" t="s">
        <v>193</v>
      </c>
      <c r="HN193" s="164" t="s">
        <v>193</v>
      </c>
      <c r="HO193" s="164" t="s">
        <v>193</v>
      </c>
      <c r="HP193" s="164" t="s">
        <v>193</v>
      </c>
      <c r="HQ193" s="164" t="s">
        <v>193</v>
      </c>
      <c r="HR193" s="164" t="s">
        <v>193</v>
      </c>
      <c r="HS193" s="164" t="s">
        <v>193</v>
      </c>
      <c r="HT193" s="164" t="s">
        <v>193</v>
      </c>
      <c r="HU193" s="164" t="s">
        <v>193</v>
      </c>
      <c r="HV193" s="164" t="s">
        <v>193</v>
      </c>
      <c r="HW193" s="164" t="s">
        <v>193</v>
      </c>
      <c r="HX193" s="164" t="s">
        <v>193</v>
      </c>
      <c r="HY193" s="164" t="s">
        <v>193</v>
      </c>
      <c r="HZ193" s="164" t="s">
        <v>193</v>
      </c>
      <c r="IA193" s="164" t="s">
        <v>193</v>
      </c>
      <c r="IB193" s="164" t="s">
        <v>193</v>
      </c>
      <c r="IC193" s="164" t="s">
        <v>109</v>
      </c>
      <c r="ID193" s="164" t="s">
        <v>193</v>
      </c>
      <c r="IE193" s="164" t="s">
        <v>512</v>
      </c>
      <c r="IF193" s="164" t="s">
        <v>193</v>
      </c>
      <c r="IG193" s="164" t="s">
        <v>3293</v>
      </c>
      <c r="IH193" s="164" t="s">
        <v>193</v>
      </c>
      <c r="II193" s="164" t="s">
        <v>523</v>
      </c>
      <c r="IJ193" s="164" t="s">
        <v>3294</v>
      </c>
      <c r="IK193" s="164" t="s">
        <v>3294</v>
      </c>
      <c r="IL193" s="164" t="s">
        <v>803</v>
      </c>
      <c r="IM193" s="164" t="s">
        <v>193</v>
      </c>
      <c r="IN193" s="164" t="s">
        <v>3287</v>
      </c>
      <c r="IO193" s="164" t="s">
        <v>804</v>
      </c>
      <c r="IP193" s="164" t="s">
        <v>805</v>
      </c>
      <c r="IQ193" s="164" t="s">
        <v>806</v>
      </c>
      <c r="IR193" s="164" t="s">
        <v>193</v>
      </c>
      <c r="IS193" s="164" t="s">
        <v>193</v>
      </c>
      <c r="IT193" s="164" t="s">
        <v>193</v>
      </c>
      <c r="IU193" s="164" t="s">
        <v>193</v>
      </c>
      <c r="IV193" s="164" t="s">
        <v>193</v>
      </c>
      <c r="IW193" s="164">
        <v>0</v>
      </c>
      <c r="IX193" s="164">
        <v>0</v>
      </c>
      <c r="IY193" s="164" t="s">
        <v>193</v>
      </c>
      <c r="IZ193" s="164" t="s">
        <v>156</v>
      </c>
      <c r="JA193" s="164">
        <v>0</v>
      </c>
      <c r="JB193" s="164" t="s">
        <v>109</v>
      </c>
      <c r="JC193" s="164" t="s">
        <v>193</v>
      </c>
      <c r="JD193" s="164" t="s">
        <v>109</v>
      </c>
      <c r="JE193" s="164" t="s">
        <v>528</v>
      </c>
      <c r="JF193" s="164">
        <v>0</v>
      </c>
      <c r="JG193" s="164">
        <v>0</v>
      </c>
      <c r="JH193" s="164">
        <v>0</v>
      </c>
      <c r="JI193" s="164">
        <v>0</v>
      </c>
      <c r="JJ193" s="164">
        <v>1</v>
      </c>
      <c r="JK193" s="164">
        <v>0</v>
      </c>
      <c r="JL193" s="164">
        <v>0</v>
      </c>
      <c r="JM193" s="164">
        <v>0</v>
      </c>
      <c r="JN193" s="164">
        <v>0</v>
      </c>
      <c r="JO193" s="164">
        <v>0</v>
      </c>
      <c r="JP193" s="164">
        <v>0</v>
      </c>
      <c r="JQ193" s="164" t="s">
        <v>193</v>
      </c>
      <c r="JR193" s="166"/>
      <c r="JS193" s="166"/>
      <c r="JT193" s="166"/>
      <c r="JU193" s="166"/>
      <c r="JV193" s="166"/>
      <c r="JW193" s="164" t="s">
        <v>193</v>
      </c>
      <c r="JX193" s="164" t="s">
        <v>193</v>
      </c>
      <c r="JY193" s="164">
        <v>188106815</v>
      </c>
      <c r="JZ193" s="164" t="s">
        <v>4398</v>
      </c>
      <c r="KA193" s="164" t="s">
        <v>4399</v>
      </c>
      <c r="KB193" s="164" t="s">
        <v>193</v>
      </c>
      <c r="KC193" s="164" t="s">
        <v>705</v>
      </c>
      <c r="KD193" s="164" t="s">
        <v>706</v>
      </c>
      <c r="KE193" s="164" t="s">
        <v>621</v>
      </c>
      <c r="KF193" s="164" t="s">
        <v>193</v>
      </c>
      <c r="KG193" s="164">
        <v>12</v>
      </c>
    </row>
    <row r="194" spans="1:293" x14ac:dyDescent="0.25">
      <c r="A194" s="164" t="s">
        <v>4400</v>
      </c>
      <c r="B194" s="164" t="s">
        <v>4401</v>
      </c>
      <c r="C194" s="164" t="s">
        <v>3548</v>
      </c>
      <c r="D194" s="164" t="s">
        <v>193</v>
      </c>
      <c r="E194" s="166"/>
      <c r="F194" s="164" t="s">
        <v>193</v>
      </c>
      <c r="G194" s="164" t="s">
        <v>193</v>
      </c>
      <c r="H194" s="164" t="s">
        <v>3548</v>
      </c>
      <c r="I194" s="164" t="s">
        <v>103</v>
      </c>
      <c r="J194" s="164" t="s">
        <v>193</v>
      </c>
      <c r="K194" s="164" t="s">
        <v>104</v>
      </c>
      <c r="L194" s="164" t="s">
        <v>103</v>
      </c>
      <c r="M194" s="164" t="s">
        <v>103</v>
      </c>
      <c r="N194" s="164" t="s">
        <v>3288</v>
      </c>
      <c r="O194" s="164" t="s">
        <v>193</v>
      </c>
      <c r="P194" s="164" t="s">
        <v>4356</v>
      </c>
      <c r="Q194" s="164" t="s">
        <v>3288</v>
      </c>
      <c r="R194" s="164" t="s">
        <v>3288</v>
      </c>
      <c r="S194" s="164" t="s">
        <v>106</v>
      </c>
      <c r="T194" s="164" t="s">
        <v>225</v>
      </c>
      <c r="U194" s="164" t="s">
        <v>213</v>
      </c>
      <c r="V194" s="164" t="s">
        <v>225</v>
      </c>
      <c r="W194" s="164" t="s">
        <v>240</v>
      </c>
      <c r="X194" s="164" t="s">
        <v>239</v>
      </c>
      <c r="Y194" s="164" t="s">
        <v>240</v>
      </c>
      <c r="Z194" s="164" t="s">
        <v>4357</v>
      </c>
      <c r="AA194" s="164" t="s">
        <v>193</v>
      </c>
      <c r="AB194" s="164" t="s">
        <v>776</v>
      </c>
      <c r="AC194" s="164" t="s">
        <v>4357</v>
      </c>
      <c r="AD194" s="164" t="s">
        <v>4357</v>
      </c>
      <c r="AE194" s="164" t="s">
        <v>780</v>
      </c>
      <c r="AF194" s="164" t="s">
        <v>193</v>
      </c>
      <c r="AG194" s="164" t="s">
        <v>776</v>
      </c>
      <c r="AH194" s="164" t="s">
        <v>780</v>
      </c>
      <c r="AI194" s="164" t="s">
        <v>780</v>
      </c>
      <c r="AJ194" s="164" t="s">
        <v>494</v>
      </c>
      <c r="AK194" s="164" t="s">
        <v>511</v>
      </c>
      <c r="AL194" s="164" t="s">
        <v>109</v>
      </c>
      <c r="AM194" s="164" t="s">
        <v>193</v>
      </c>
      <c r="AN194" s="164" t="s">
        <v>109</v>
      </c>
      <c r="AO194" s="164" t="s">
        <v>193</v>
      </c>
      <c r="AP194" s="164" t="s">
        <v>496</v>
      </c>
      <c r="AQ194" s="166"/>
      <c r="AR194" s="166"/>
      <c r="AS194" s="164" t="s">
        <v>193</v>
      </c>
      <c r="AT194" s="164" t="s">
        <v>193</v>
      </c>
      <c r="AU194" s="164" t="s">
        <v>193</v>
      </c>
      <c r="AV194" s="164" t="s">
        <v>193</v>
      </c>
      <c r="AW194" s="164" t="s">
        <v>193</v>
      </c>
      <c r="AX194" s="164" t="s">
        <v>193</v>
      </c>
      <c r="AY194" s="164" t="s">
        <v>193</v>
      </c>
      <c r="AZ194" s="164" t="s">
        <v>193</v>
      </c>
      <c r="BA194" s="164" t="s">
        <v>193</v>
      </c>
      <c r="BB194" s="164" t="s">
        <v>193</v>
      </c>
      <c r="BC194" s="164" t="s">
        <v>193</v>
      </c>
      <c r="BD194" s="164" t="s">
        <v>193</v>
      </c>
      <c r="BE194" s="164" t="s">
        <v>193</v>
      </c>
      <c r="BF194" s="164" t="s">
        <v>193</v>
      </c>
      <c r="BG194" s="164" t="s">
        <v>193</v>
      </c>
      <c r="BH194" s="164" t="s">
        <v>193</v>
      </c>
      <c r="BI194" s="164" t="s">
        <v>193</v>
      </c>
      <c r="BJ194" s="164" t="s">
        <v>193</v>
      </c>
      <c r="BK194" s="164" t="s">
        <v>193</v>
      </c>
      <c r="BL194" s="164" t="s">
        <v>193</v>
      </c>
      <c r="BM194" s="164" t="s">
        <v>193</v>
      </c>
      <c r="BN194" s="164" t="s">
        <v>193</v>
      </c>
      <c r="BO194" s="164" t="s">
        <v>193</v>
      </c>
      <c r="BP194" s="164" t="s">
        <v>193</v>
      </c>
      <c r="BQ194" s="164" t="s">
        <v>193</v>
      </c>
      <c r="BR194" s="164" t="s">
        <v>193</v>
      </c>
      <c r="BS194" s="164" t="s">
        <v>193</v>
      </c>
      <c r="BT194" s="164" t="s">
        <v>193</v>
      </c>
      <c r="BU194" s="164" t="s">
        <v>193</v>
      </c>
      <c r="BV194" s="164" t="s">
        <v>193</v>
      </c>
      <c r="BW194" s="164" t="s">
        <v>193</v>
      </c>
      <c r="BX194" s="164" t="s">
        <v>193</v>
      </c>
      <c r="BY194" s="164" t="s">
        <v>193</v>
      </c>
      <c r="BZ194" s="164" t="s">
        <v>193</v>
      </c>
      <c r="CA194" s="164" t="s">
        <v>193</v>
      </c>
      <c r="CB194" s="164" t="s">
        <v>193</v>
      </c>
      <c r="CC194" s="164" t="s">
        <v>193</v>
      </c>
      <c r="CD194" s="164" t="s">
        <v>193</v>
      </c>
      <c r="CE194" s="164" t="s">
        <v>193</v>
      </c>
      <c r="CF194" s="164" t="s">
        <v>193</v>
      </c>
      <c r="CG194" s="164" t="s">
        <v>193</v>
      </c>
      <c r="CH194" s="164" t="s">
        <v>193</v>
      </c>
      <c r="CI194" s="164" t="s">
        <v>193</v>
      </c>
      <c r="CJ194" s="164" t="s">
        <v>193</v>
      </c>
      <c r="CK194" s="164" t="s">
        <v>193</v>
      </c>
      <c r="CL194" s="164" t="s">
        <v>193</v>
      </c>
      <c r="CM194" s="164" t="s">
        <v>193</v>
      </c>
      <c r="CN194" s="164" t="s">
        <v>193</v>
      </c>
      <c r="CO194" s="164" t="s">
        <v>193</v>
      </c>
      <c r="CP194" s="164" t="s">
        <v>193</v>
      </c>
      <c r="CQ194" s="164" t="s">
        <v>193</v>
      </c>
      <c r="CR194" s="164" t="s">
        <v>193</v>
      </c>
      <c r="CS194" s="164" t="s">
        <v>193</v>
      </c>
      <c r="CT194" s="164" t="s">
        <v>193</v>
      </c>
      <c r="CU194" s="164" t="s">
        <v>193</v>
      </c>
      <c r="CV194" s="164" t="s">
        <v>193</v>
      </c>
      <c r="CW194" s="164" t="s">
        <v>193</v>
      </c>
      <c r="CX194" s="164" t="s">
        <v>193</v>
      </c>
      <c r="CY194" s="164" t="s">
        <v>193</v>
      </c>
      <c r="CZ194" s="164" t="s">
        <v>193</v>
      </c>
      <c r="DA194" s="164" t="s">
        <v>193</v>
      </c>
      <c r="DB194" s="164" t="s">
        <v>193</v>
      </c>
      <c r="DC194" s="164" t="s">
        <v>193</v>
      </c>
      <c r="DD194" s="164" t="s">
        <v>193</v>
      </c>
      <c r="DE194" s="164" t="s">
        <v>193</v>
      </c>
      <c r="DF194" s="164" t="s">
        <v>193</v>
      </c>
      <c r="DG194" s="164" t="s">
        <v>193</v>
      </c>
      <c r="DH194" s="164" t="s">
        <v>193</v>
      </c>
      <c r="DI194" s="164" t="s">
        <v>193</v>
      </c>
      <c r="DJ194" s="164" t="s">
        <v>193</v>
      </c>
      <c r="DK194" s="164" t="s">
        <v>193</v>
      </c>
      <c r="DL194" s="164" t="s">
        <v>193</v>
      </c>
      <c r="DM194" s="164" t="s">
        <v>193</v>
      </c>
      <c r="DN194" s="164" t="s">
        <v>193</v>
      </c>
      <c r="DO194" s="164" t="s">
        <v>193</v>
      </c>
      <c r="DP194" s="164" t="s">
        <v>193</v>
      </c>
      <c r="DQ194" s="164" t="s">
        <v>193</v>
      </c>
      <c r="DR194" s="164" t="s">
        <v>193</v>
      </c>
      <c r="DS194" s="164" t="s">
        <v>193</v>
      </c>
      <c r="DT194" s="164" t="s">
        <v>193</v>
      </c>
      <c r="DU194" s="164" t="s">
        <v>193</v>
      </c>
      <c r="DV194" s="164" t="s">
        <v>193</v>
      </c>
      <c r="DW194" s="164" t="s">
        <v>193</v>
      </c>
      <c r="DX194" s="164" t="s">
        <v>193</v>
      </c>
      <c r="DY194" s="164" t="s">
        <v>193</v>
      </c>
      <c r="DZ194" s="164" t="s">
        <v>193</v>
      </c>
      <c r="EA194" s="164" t="s">
        <v>193</v>
      </c>
      <c r="EB194" s="164" t="s">
        <v>193</v>
      </c>
      <c r="EC194" s="164" t="s">
        <v>193</v>
      </c>
      <c r="ED194" s="164" t="s">
        <v>193</v>
      </c>
      <c r="EE194" s="164" t="s">
        <v>193</v>
      </c>
      <c r="EF194" s="164" t="s">
        <v>193</v>
      </c>
      <c r="EG194" s="164" t="s">
        <v>193</v>
      </c>
      <c r="EH194" s="164" t="s">
        <v>193</v>
      </c>
      <c r="EI194" s="164" t="s">
        <v>193</v>
      </c>
      <c r="EJ194" s="164" t="s">
        <v>193</v>
      </c>
      <c r="EK194" s="164" t="s">
        <v>193</v>
      </c>
      <c r="EL194" s="164" t="s">
        <v>193</v>
      </c>
      <c r="EM194" s="164" t="s">
        <v>193</v>
      </c>
      <c r="EN194" s="164" t="s">
        <v>193</v>
      </c>
      <c r="EO194" s="164" t="s">
        <v>193</v>
      </c>
      <c r="EP194" s="164" t="s">
        <v>193</v>
      </c>
      <c r="EQ194" s="164" t="s">
        <v>193</v>
      </c>
      <c r="ER194" s="164" t="s">
        <v>193</v>
      </c>
      <c r="ES194" s="164" t="s">
        <v>193</v>
      </c>
      <c r="ET194" s="164" t="s">
        <v>193</v>
      </c>
      <c r="EU194" s="164" t="s">
        <v>193</v>
      </c>
      <c r="EV194" s="164" t="s">
        <v>193</v>
      </c>
      <c r="EW194" s="164" t="s">
        <v>193</v>
      </c>
      <c r="EX194" s="164" t="s">
        <v>193</v>
      </c>
      <c r="EY194" s="164" t="s">
        <v>193</v>
      </c>
      <c r="EZ194" s="164" t="s">
        <v>193</v>
      </c>
      <c r="FA194" s="164" t="s">
        <v>193</v>
      </c>
      <c r="FB194" s="164" t="s">
        <v>193</v>
      </c>
      <c r="FC194" s="164" t="s">
        <v>193</v>
      </c>
      <c r="FD194" s="164" t="s">
        <v>193</v>
      </c>
      <c r="FE194" s="164" t="s">
        <v>193</v>
      </c>
      <c r="FF194" s="164" t="s">
        <v>193</v>
      </c>
      <c r="FG194" s="164" t="s">
        <v>193</v>
      </c>
      <c r="FH194" s="164" t="s">
        <v>193</v>
      </c>
      <c r="FI194" s="164" t="s">
        <v>193</v>
      </c>
      <c r="FJ194" s="164" t="s">
        <v>193</v>
      </c>
      <c r="FK194" s="164" t="s">
        <v>193</v>
      </c>
      <c r="FL194" s="164" t="s">
        <v>193</v>
      </c>
      <c r="FM194" s="164" t="s">
        <v>193</v>
      </c>
      <c r="FN194" s="164" t="s">
        <v>193</v>
      </c>
      <c r="FO194" s="164" t="s">
        <v>193</v>
      </c>
      <c r="FP194" s="164" t="s">
        <v>193</v>
      </c>
      <c r="FQ194" s="164" t="s">
        <v>193</v>
      </c>
      <c r="FR194" s="164" t="s">
        <v>193</v>
      </c>
      <c r="FS194" s="164" t="s">
        <v>193</v>
      </c>
      <c r="FT194" s="164" t="s">
        <v>193</v>
      </c>
      <c r="FU194" s="164" t="s">
        <v>193</v>
      </c>
      <c r="FV194" s="164" t="s">
        <v>193</v>
      </c>
      <c r="FW194" s="164" t="s">
        <v>193</v>
      </c>
      <c r="FX194" s="164" t="s">
        <v>193</v>
      </c>
      <c r="FY194" s="164" t="s">
        <v>193</v>
      </c>
      <c r="FZ194" s="164" t="s">
        <v>193</v>
      </c>
      <c r="GA194" s="164" t="s">
        <v>193</v>
      </c>
      <c r="GB194" s="164" t="s">
        <v>193</v>
      </c>
      <c r="GC194" s="164" t="s">
        <v>193</v>
      </c>
      <c r="GD194" s="164" t="s">
        <v>193</v>
      </c>
      <c r="GE194" s="164" t="s">
        <v>193</v>
      </c>
      <c r="GF194" s="164" t="s">
        <v>193</v>
      </c>
      <c r="GG194" s="164" t="s">
        <v>193</v>
      </c>
      <c r="GH194" s="164" t="s">
        <v>193</v>
      </c>
      <c r="GI194" s="164" t="s">
        <v>193</v>
      </c>
      <c r="GJ194" s="164" t="s">
        <v>193</v>
      </c>
      <c r="GK194" s="164" t="s">
        <v>193</v>
      </c>
      <c r="GL194" s="164" t="s">
        <v>193</v>
      </c>
      <c r="GM194" s="164" t="s">
        <v>193</v>
      </c>
      <c r="GN194" s="164" t="s">
        <v>193</v>
      </c>
      <c r="GO194" s="164" t="s">
        <v>193</v>
      </c>
      <c r="GP194" s="164" t="s">
        <v>193</v>
      </c>
      <c r="GQ194" s="164" t="s">
        <v>193</v>
      </c>
      <c r="GR194" s="164" t="s">
        <v>193</v>
      </c>
      <c r="GS194" s="164" t="s">
        <v>193</v>
      </c>
      <c r="GT194" s="164" t="s">
        <v>193</v>
      </c>
      <c r="GU194" s="164" t="s">
        <v>193</v>
      </c>
      <c r="GV194" s="164" t="s">
        <v>193</v>
      </c>
      <c r="GW194" s="164" t="s">
        <v>193</v>
      </c>
      <c r="GX194" s="164" t="s">
        <v>193</v>
      </c>
      <c r="GY194" s="164" t="s">
        <v>193</v>
      </c>
      <c r="GZ194" s="164" t="s">
        <v>193</v>
      </c>
      <c r="HA194" s="164" t="s">
        <v>193</v>
      </c>
      <c r="HB194" s="164" t="s">
        <v>193</v>
      </c>
      <c r="HC194" s="164" t="s">
        <v>193</v>
      </c>
      <c r="HD194" s="164" t="s">
        <v>193</v>
      </c>
      <c r="HE194" s="164" t="s">
        <v>193</v>
      </c>
      <c r="HF194" s="164" t="s">
        <v>193</v>
      </c>
      <c r="HG194" s="164" t="s">
        <v>193</v>
      </c>
      <c r="HH194" s="164" t="s">
        <v>193</v>
      </c>
      <c r="HI194" s="164" t="s">
        <v>193</v>
      </c>
      <c r="HJ194" s="164" t="s">
        <v>193</v>
      </c>
      <c r="HK194" s="164" t="s">
        <v>193</v>
      </c>
      <c r="HL194" s="164" t="s">
        <v>193</v>
      </c>
      <c r="HM194" s="164" t="s">
        <v>193</v>
      </c>
      <c r="HN194" s="164" t="s">
        <v>193</v>
      </c>
      <c r="HO194" s="164" t="s">
        <v>193</v>
      </c>
      <c r="HP194" s="164" t="s">
        <v>193</v>
      </c>
      <c r="HQ194" s="164" t="s">
        <v>193</v>
      </c>
      <c r="HR194" s="164" t="s">
        <v>193</v>
      </c>
      <c r="HS194" s="164" t="s">
        <v>193</v>
      </c>
      <c r="HT194" s="164" t="s">
        <v>193</v>
      </c>
      <c r="HU194" s="164" t="s">
        <v>193</v>
      </c>
      <c r="HV194" s="164" t="s">
        <v>193</v>
      </c>
      <c r="HW194" s="164" t="s">
        <v>193</v>
      </c>
      <c r="HX194" s="164" t="s">
        <v>193</v>
      </c>
      <c r="HY194" s="164" t="s">
        <v>193</v>
      </c>
      <c r="HZ194" s="164" t="s">
        <v>193</v>
      </c>
      <c r="IA194" s="164" t="s">
        <v>193</v>
      </c>
      <c r="IB194" s="164" t="s">
        <v>193</v>
      </c>
      <c r="IC194" s="164" t="s">
        <v>109</v>
      </c>
      <c r="ID194" s="164" t="s">
        <v>193</v>
      </c>
      <c r="IE194" s="164" t="s">
        <v>512</v>
      </c>
      <c r="IF194" s="164" t="s">
        <v>193</v>
      </c>
      <c r="IG194" s="164" t="s">
        <v>3293</v>
      </c>
      <c r="IH194" s="164" t="s">
        <v>193</v>
      </c>
      <c r="II194" s="164" t="s">
        <v>523</v>
      </c>
      <c r="IJ194" s="164" t="s">
        <v>3294</v>
      </c>
      <c r="IK194" s="164" t="s">
        <v>3294</v>
      </c>
      <c r="IL194" s="164" t="s">
        <v>816</v>
      </c>
      <c r="IM194" s="164" t="s">
        <v>193</v>
      </c>
      <c r="IN194" s="164" t="s">
        <v>3286</v>
      </c>
      <c r="IO194" s="164" t="s">
        <v>804</v>
      </c>
      <c r="IP194" s="164" t="s">
        <v>805</v>
      </c>
      <c r="IQ194" s="164" t="s">
        <v>806</v>
      </c>
      <c r="IR194" s="164" t="s">
        <v>193</v>
      </c>
      <c r="IS194" s="164" t="s">
        <v>193</v>
      </c>
      <c r="IT194" s="164" t="s">
        <v>193</v>
      </c>
      <c r="IU194" s="164" t="s">
        <v>193</v>
      </c>
      <c r="IV194" s="164" t="s">
        <v>193</v>
      </c>
      <c r="IW194" s="164">
        <v>0</v>
      </c>
      <c r="IX194" s="164">
        <v>0</v>
      </c>
      <c r="IY194" s="164" t="s">
        <v>193</v>
      </c>
      <c r="IZ194" s="164" t="s">
        <v>156</v>
      </c>
      <c r="JA194" s="164">
        <v>0</v>
      </c>
      <c r="JB194" s="164" t="s">
        <v>114</v>
      </c>
      <c r="JC194" s="164" t="s">
        <v>717</v>
      </c>
      <c r="JD194" s="164" t="s">
        <v>114</v>
      </c>
      <c r="JE194" s="164" t="s">
        <v>193</v>
      </c>
      <c r="JF194" s="164" t="s">
        <v>193</v>
      </c>
      <c r="JG194" s="164" t="s">
        <v>193</v>
      </c>
      <c r="JH194" s="164" t="s">
        <v>193</v>
      </c>
      <c r="JI194" s="164" t="s">
        <v>193</v>
      </c>
      <c r="JJ194" s="164" t="s">
        <v>193</v>
      </c>
      <c r="JK194" s="164" t="s">
        <v>193</v>
      </c>
      <c r="JL194" s="164" t="s">
        <v>193</v>
      </c>
      <c r="JM194" s="164" t="s">
        <v>193</v>
      </c>
      <c r="JN194" s="164" t="s">
        <v>193</v>
      </c>
      <c r="JO194" s="164" t="s">
        <v>193</v>
      </c>
      <c r="JP194" s="164" t="s">
        <v>193</v>
      </c>
      <c r="JQ194" s="164" t="s">
        <v>193</v>
      </c>
      <c r="JR194" s="166"/>
      <c r="JS194" s="166"/>
      <c r="JT194" s="166"/>
      <c r="JU194" s="166"/>
      <c r="JV194" s="166"/>
      <c r="JW194" s="164" t="s">
        <v>4402</v>
      </c>
      <c r="JX194" s="164" t="s">
        <v>193</v>
      </c>
      <c r="JY194" s="164">
        <v>188106820</v>
      </c>
      <c r="JZ194" s="164" t="s">
        <v>4403</v>
      </c>
      <c r="KA194" s="164" t="s">
        <v>4404</v>
      </c>
      <c r="KB194" s="164" t="s">
        <v>193</v>
      </c>
      <c r="KC194" s="164" t="s">
        <v>705</v>
      </c>
      <c r="KD194" s="164" t="s">
        <v>706</v>
      </c>
      <c r="KE194" s="164" t="s">
        <v>621</v>
      </c>
      <c r="KF194" s="164" t="s">
        <v>193</v>
      </c>
      <c r="KG194" s="164">
        <v>14</v>
      </c>
    </row>
    <row r="195" spans="1:293" x14ac:dyDescent="0.25">
      <c r="A195" s="164" t="s">
        <v>4405</v>
      </c>
      <c r="B195" s="164" t="s">
        <v>4406</v>
      </c>
      <c r="C195" s="164" t="s">
        <v>3548</v>
      </c>
      <c r="D195" s="164" t="s">
        <v>193</v>
      </c>
      <c r="E195" s="166"/>
      <c r="F195" s="164" t="s">
        <v>193</v>
      </c>
      <c r="G195" s="164" t="s">
        <v>193</v>
      </c>
      <c r="H195" s="164" t="s">
        <v>3548</v>
      </c>
      <c r="I195" s="164" t="s">
        <v>103</v>
      </c>
      <c r="J195" s="164" t="s">
        <v>193</v>
      </c>
      <c r="K195" s="164" t="s">
        <v>104</v>
      </c>
      <c r="L195" s="164" t="s">
        <v>103</v>
      </c>
      <c r="M195" s="164" t="s">
        <v>103</v>
      </c>
      <c r="N195" s="164" t="s">
        <v>3288</v>
      </c>
      <c r="O195" s="164" t="s">
        <v>193</v>
      </c>
      <c r="P195" s="164" t="s">
        <v>4356</v>
      </c>
      <c r="Q195" s="164" t="s">
        <v>3288</v>
      </c>
      <c r="R195" s="164" t="s">
        <v>3288</v>
      </c>
      <c r="S195" s="164" t="s">
        <v>106</v>
      </c>
      <c r="T195" s="164" t="s">
        <v>225</v>
      </c>
      <c r="U195" s="164" t="s">
        <v>213</v>
      </c>
      <c r="V195" s="164" t="s">
        <v>225</v>
      </c>
      <c r="W195" s="164" t="s">
        <v>240</v>
      </c>
      <c r="X195" s="164" t="s">
        <v>239</v>
      </c>
      <c r="Y195" s="164" t="s">
        <v>240</v>
      </c>
      <c r="Z195" s="164" t="s">
        <v>4357</v>
      </c>
      <c r="AA195" s="164" t="s">
        <v>193</v>
      </c>
      <c r="AB195" s="164" t="s">
        <v>776</v>
      </c>
      <c r="AC195" s="164" t="s">
        <v>4357</v>
      </c>
      <c r="AD195" s="164" t="s">
        <v>4357</v>
      </c>
      <c r="AE195" s="164" t="s">
        <v>780</v>
      </c>
      <c r="AF195" s="164" t="s">
        <v>193</v>
      </c>
      <c r="AG195" s="164" t="s">
        <v>776</v>
      </c>
      <c r="AH195" s="164" t="s">
        <v>780</v>
      </c>
      <c r="AI195" s="164" t="s">
        <v>780</v>
      </c>
      <c r="AJ195" s="164" t="s">
        <v>494</v>
      </c>
      <c r="AK195" s="164" t="s">
        <v>511</v>
      </c>
      <c r="AL195" s="164" t="s">
        <v>109</v>
      </c>
      <c r="AM195" s="164" t="s">
        <v>193</v>
      </c>
      <c r="AN195" s="164" t="s">
        <v>109</v>
      </c>
      <c r="AO195" s="164" t="s">
        <v>193</v>
      </c>
      <c r="AP195" s="164" t="s">
        <v>500</v>
      </c>
      <c r="AQ195" s="166"/>
      <c r="AR195" s="166"/>
      <c r="AS195" s="164" t="s">
        <v>193</v>
      </c>
      <c r="AT195" s="164" t="s">
        <v>193</v>
      </c>
      <c r="AU195" s="164" t="s">
        <v>193</v>
      </c>
      <c r="AV195" s="164" t="s">
        <v>193</v>
      </c>
      <c r="AW195" s="164" t="s">
        <v>193</v>
      </c>
      <c r="AX195" s="164" t="s">
        <v>193</v>
      </c>
      <c r="AY195" s="164" t="s">
        <v>193</v>
      </c>
      <c r="AZ195" s="164" t="s">
        <v>193</v>
      </c>
      <c r="BA195" s="164" t="s">
        <v>193</v>
      </c>
      <c r="BB195" s="164" t="s">
        <v>193</v>
      </c>
      <c r="BC195" s="164" t="s">
        <v>193</v>
      </c>
      <c r="BD195" s="164" t="s">
        <v>193</v>
      </c>
      <c r="BE195" s="164" t="s">
        <v>193</v>
      </c>
      <c r="BF195" s="164" t="s">
        <v>193</v>
      </c>
      <c r="BG195" s="164" t="s">
        <v>193</v>
      </c>
      <c r="BH195" s="164" t="s">
        <v>193</v>
      </c>
      <c r="BI195" s="164" t="s">
        <v>193</v>
      </c>
      <c r="BJ195" s="164" t="s">
        <v>193</v>
      </c>
      <c r="BK195" s="164" t="s">
        <v>193</v>
      </c>
      <c r="BL195" s="164" t="s">
        <v>193</v>
      </c>
      <c r="BM195" s="164" t="s">
        <v>193</v>
      </c>
      <c r="BN195" s="164" t="s">
        <v>193</v>
      </c>
      <c r="BO195" s="164" t="s">
        <v>193</v>
      </c>
      <c r="BP195" s="164" t="s">
        <v>193</v>
      </c>
      <c r="BQ195" s="164" t="s">
        <v>193</v>
      </c>
      <c r="BR195" s="164" t="s">
        <v>193</v>
      </c>
      <c r="BS195" s="164" t="s">
        <v>193</v>
      </c>
      <c r="BT195" s="164" t="s">
        <v>193</v>
      </c>
      <c r="BU195" s="164" t="s">
        <v>193</v>
      </c>
      <c r="BV195" s="164" t="s">
        <v>193</v>
      </c>
      <c r="BW195" s="164" t="s">
        <v>193</v>
      </c>
      <c r="BX195" s="164" t="s">
        <v>193</v>
      </c>
      <c r="BY195" s="164" t="s">
        <v>193</v>
      </c>
      <c r="BZ195" s="164" t="s">
        <v>193</v>
      </c>
      <c r="CA195" s="164" t="s">
        <v>193</v>
      </c>
      <c r="CB195" s="164" t="s">
        <v>193</v>
      </c>
      <c r="CC195" s="164" t="s">
        <v>193</v>
      </c>
      <c r="CD195" s="164" t="s">
        <v>193</v>
      </c>
      <c r="CE195" s="164" t="s">
        <v>193</v>
      </c>
      <c r="CF195" s="164" t="s">
        <v>193</v>
      </c>
      <c r="CG195" s="164" t="s">
        <v>193</v>
      </c>
      <c r="CH195" s="164" t="s">
        <v>193</v>
      </c>
      <c r="CI195" s="164" t="s">
        <v>193</v>
      </c>
      <c r="CJ195" s="164" t="s">
        <v>193</v>
      </c>
      <c r="CK195" s="164" t="s">
        <v>193</v>
      </c>
      <c r="CL195" s="164" t="s">
        <v>193</v>
      </c>
      <c r="CM195" s="164" t="s">
        <v>193</v>
      </c>
      <c r="CN195" s="164" t="s">
        <v>193</v>
      </c>
      <c r="CO195" s="164" t="s">
        <v>193</v>
      </c>
      <c r="CP195" s="164" t="s">
        <v>193</v>
      </c>
      <c r="CQ195" s="164" t="s">
        <v>193</v>
      </c>
      <c r="CR195" s="164" t="s">
        <v>193</v>
      </c>
      <c r="CS195" s="164" t="s">
        <v>193</v>
      </c>
      <c r="CT195" s="164" t="s">
        <v>193</v>
      </c>
      <c r="CU195" s="164" t="s">
        <v>193</v>
      </c>
      <c r="CV195" s="164" t="s">
        <v>193</v>
      </c>
      <c r="CW195" s="164" t="s">
        <v>193</v>
      </c>
      <c r="CX195" s="164" t="s">
        <v>193</v>
      </c>
      <c r="CY195" s="164" t="s">
        <v>193</v>
      </c>
      <c r="CZ195" s="164" t="s">
        <v>193</v>
      </c>
      <c r="DA195" s="164" t="s">
        <v>193</v>
      </c>
      <c r="DB195" s="164" t="s">
        <v>193</v>
      </c>
      <c r="DC195" s="164" t="s">
        <v>193</v>
      </c>
      <c r="DD195" s="164" t="s">
        <v>193</v>
      </c>
      <c r="DE195" s="164" t="s">
        <v>193</v>
      </c>
      <c r="DF195" s="164" t="s">
        <v>193</v>
      </c>
      <c r="DG195" s="164" t="s">
        <v>193</v>
      </c>
      <c r="DH195" s="164" t="s">
        <v>193</v>
      </c>
      <c r="DI195" s="164" t="s">
        <v>193</v>
      </c>
      <c r="DJ195" s="164" t="s">
        <v>193</v>
      </c>
      <c r="DK195" s="164" t="s">
        <v>193</v>
      </c>
      <c r="DL195" s="164" t="s">
        <v>193</v>
      </c>
      <c r="DM195" s="164" t="s">
        <v>193</v>
      </c>
      <c r="DN195" s="164" t="s">
        <v>193</v>
      </c>
      <c r="DO195" s="164" t="s">
        <v>193</v>
      </c>
      <c r="DP195" s="164" t="s">
        <v>193</v>
      </c>
      <c r="DQ195" s="164" t="s">
        <v>193</v>
      </c>
      <c r="DR195" s="164" t="s">
        <v>193</v>
      </c>
      <c r="DS195" s="164" t="s">
        <v>193</v>
      </c>
      <c r="DT195" s="164" t="s">
        <v>193</v>
      </c>
      <c r="DU195" s="164" t="s">
        <v>193</v>
      </c>
      <c r="DV195" s="164" t="s">
        <v>193</v>
      </c>
      <c r="DW195" s="164" t="s">
        <v>193</v>
      </c>
      <c r="DX195" s="164" t="s">
        <v>193</v>
      </c>
      <c r="DY195" s="164" t="s">
        <v>193</v>
      </c>
      <c r="DZ195" s="164" t="s">
        <v>193</v>
      </c>
      <c r="EA195" s="164" t="s">
        <v>193</v>
      </c>
      <c r="EB195" s="164" t="s">
        <v>193</v>
      </c>
      <c r="EC195" s="164" t="s">
        <v>193</v>
      </c>
      <c r="ED195" s="164" t="s">
        <v>193</v>
      </c>
      <c r="EE195" s="164" t="s">
        <v>193</v>
      </c>
      <c r="EF195" s="164" t="s">
        <v>193</v>
      </c>
      <c r="EG195" s="164" t="s">
        <v>193</v>
      </c>
      <c r="EH195" s="164" t="s">
        <v>193</v>
      </c>
      <c r="EI195" s="164" t="s">
        <v>193</v>
      </c>
      <c r="EJ195" s="164" t="s">
        <v>193</v>
      </c>
      <c r="EK195" s="164" t="s">
        <v>193</v>
      </c>
      <c r="EL195" s="164" t="s">
        <v>193</v>
      </c>
      <c r="EM195" s="164" t="s">
        <v>193</v>
      </c>
      <c r="EN195" s="164" t="s">
        <v>193</v>
      </c>
      <c r="EO195" s="164" t="s">
        <v>193</v>
      </c>
      <c r="EP195" s="164" t="s">
        <v>193</v>
      </c>
      <c r="EQ195" s="164" t="s">
        <v>193</v>
      </c>
      <c r="ER195" s="164" t="s">
        <v>193</v>
      </c>
      <c r="ES195" s="164" t="s">
        <v>193</v>
      </c>
      <c r="ET195" s="164" t="s">
        <v>193</v>
      </c>
      <c r="EU195" s="164" t="s">
        <v>193</v>
      </c>
      <c r="EV195" s="164" t="s">
        <v>193</v>
      </c>
      <c r="EW195" s="164" t="s">
        <v>193</v>
      </c>
      <c r="EX195" s="164" t="s">
        <v>193</v>
      </c>
      <c r="EY195" s="164" t="s">
        <v>193</v>
      </c>
      <c r="EZ195" s="164" t="s">
        <v>193</v>
      </c>
      <c r="FA195" s="164" t="s">
        <v>193</v>
      </c>
      <c r="FB195" s="164" t="s">
        <v>193</v>
      </c>
      <c r="FC195" s="164" t="s">
        <v>193</v>
      </c>
      <c r="FD195" s="164" t="s">
        <v>193</v>
      </c>
      <c r="FE195" s="164" t="s">
        <v>193</v>
      </c>
      <c r="FF195" s="164" t="s">
        <v>193</v>
      </c>
      <c r="FG195" s="164" t="s">
        <v>193</v>
      </c>
      <c r="FH195" s="164" t="s">
        <v>193</v>
      </c>
      <c r="FI195" s="164" t="s">
        <v>193</v>
      </c>
      <c r="FJ195" s="164" t="s">
        <v>193</v>
      </c>
      <c r="FK195" s="164" t="s">
        <v>193</v>
      </c>
      <c r="FL195" s="164" t="s">
        <v>193</v>
      </c>
      <c r="FM195" s="164" t="s">
        <v>193</v>
      </c>
      <c r="FN195" s="164" t="s">
        <v>193</v>
      </c>
      <c r="FO195" s="164" t="s">
        <v>193</v>
      </c>
      <c r="FP195" s="164" t="s">
        <v>193</v>
      </c>
      <c r="FQ195" s="164" t="s">
        <v>193</v>
      </c>
      <c r="FR195" s="164" t="s">
        <v>193</v>
      </c>
      <c r="FS195" s="164" t="s">
        <v>193</v>
      </c>
      <c r="FT195" s="164" t="s">
        <v>193</v>
      </c>
      <c r="FU195" s="164" t="s">
        <v>193</v>
      </c>
      <c r="FV195" s="164" t="s">
        <v>193</v>
      </c>
      <c r="FW195" s="164" t="s">
        <v>193</v>
      </c>
      <c r="FX195" s="164" t="s">
        <v>193</v>
      </c>
      <c r="FY195" s="164" t="s">
        <v>193</v>
      </c>
      <c r="FZ195" s="164" t="s">
        <v>193</v>
      </c>
      <c r="GA195" s="164" t="s">
        <v>193</v>
      </c>
      <c r="GB195" s="164" t="s">
        <v>193</v>
      </c>
      <c r="GC195" s="164" t="s">
        <v>193</v>
      </c>
      <c r="GD195" s="164" t="s">
        <v>193</v>
      </c>
      <c r="GE195" s="164" t="s">
        <v>193</v>
      </c>
      <c r="GF195" s="164" t="s">
        <v>193</v>
      </c>
      <c r="GG195" s="164" t="s">
        <v>193</v>
      </c>
      <c r="GH195" s="164" t="s">
        <v>193</v>
      </c>
      <c r="GI195" s="164" t="s">
        <v>193</v>
      </c>
      <c r="GJ195" s="164" t="s">
        <v>193</v>
      </c>
      <c r="GK195" s="164" t="s">
        <v>193</v>
      </c>
      <c r="GL195" s="164" t="s">
        <v>193</v>
      </c>
      <c r="GM195" s="164" t="s">
        <v>193</v>
      </c>
      <c r="GN195" s="164" t="s">
        <v>193</v>
      </c>
      <c r="GO195" s="164" t="s">
        <v>193</v>
      </c>
      <c r="GP195" s="164" t="s">
        <v>193</v>
      </c>
      <c r="GQ195" s="164" t="s">
        <v>193</v>
      </c>
      <c r="GR195" s="164" t="s">
        <v>193</v>
      </c>
      <c r="GS195" s="164" t="s">
        <v>193</v>
      </c>
      <c r="GT195" s="164" t="s">
        <v>193</v>
      </c>
      <c r="GU195" s="164" t="s">
        <v>193</v>
      </c>
      <c r="GV195" s="164" t="s">
        <v>193</v>
      </c>
      <c r="GW195" s="164" t="s">
        <v>193</v>
      </c>
      <c r="GX195" s="164" t="s">
        <v>193</v>
      </c>
      <c r="GY195" s="164" t="s">
        <v>193</v>
      </c>
      <c r="GZ195" s="164" t="s">
        <v>193</v>
      </c>
      <c r="HA195" s="164" t="s">
        <v>193</v>
      </c>
      <c r="HB195" s="164" t="s">
        <v>193</v>
      </c>
      <c r="HC195" s="164" t="s">
        <v>193</v>
      </c>
      <c r="HD195" s="164" t="s">
        <v>193</v>
      </c>
      <c r="HE195" s="164" t="s">
        <v>193</v>
      </c>
      <c r="HF195" s="164" t="s">
        <v>193</v>
      </c>
      <c r="HG195" s="164" t="s">
        <v>193</v>
      </c>
      <c r="HH195" s="164" t="s">
        <v>193</v>
      </c>
      <c r="HI195" s="164" t="s">
        <v>193</v>
      </c>
      <c r="HJ195" s="164" t="s">
        <v>193</v>
      </c>
      <c r="HK195" s="164" t="s">
        <v>193</v>
      </c>
      <c r="HL195" s="164" t="s">
        <v>193</v>
      </c>
      <c r="HM195" s="164" t="s">
        <v>193</v>
      </c>
      <c r="HN195" s="164" t="s">
        <v>193</v>
      </c>
      <c r="HO195" s="164" t="s">
        <v>193</v>
      </c>
      <c r="HP195" s="164" t="s">
        <v>193</v>
      </c>
      <c r="HQ195" s="164" t="s">
        <v>193</v>
      </c>
      <c r="HR195" s="164" t="s">
        <v>193</v>
      </c>
      <c r="HS195" s="164" t="s">
        <v>193</v>
      </c>
      <c r="HT195" s="164" t="s">
        <v>193</v>
      </c>
      <c r="HU195" s="164" t="s">
        <v>193</v>
      </c>
      <c r="HV195" s="164" t="s">
        <v>193</v>
      </c>
      <c r="HW195" s="164" t="s">
        <v>193</v>
      </c>
      <c r="HX195" s="164" t="s">
        <v>193</v>
      </c>
      <c r="HY195" s="164" t="s">
        <v>193</v>
      </c>
      <c r="HZ195" s="164" t="s">
        <v>193</v>
      </c>
      <c r="IA195" s="164" t="s">
        <v>193</v>
      </c>
      <c r="IB195" s="164" t="s">
        <v>193</v>
      </c>
      <c r="IC195" s="164" t="s">
        <v>109</v>
      </c>
      <c r="ID195" s="164" t="s">
        <v>193</v>
      </c>
      <c r="IE195" s="164" t="s">
        <v>512</v>
      </c>
      <c r="IF195" s="164" t="s">
        <v>193</v>
      </c>
      <c r="IG195" s="164" t="s">
        <v>3293</v>
      </c>
      <c r="IH195" s="164" t="s">
        <v>193</v>
      </c>
      <c r="II195" s="164" t="s">
        <v>523</v>
      </c>
      <c r="IJ195" s="164" t="s">
        <v>3294</v>
      </c>
      <c r="IK195" s="164" t="s">
        <v>3294</v>
      </c>
      <c r="IL195" s="164" t="s">
        <v>803</v>
      </c>
      <c r="IM195" s="164" t="s">
        <v>193</v>
      </c>
      <c r="IN195" s="164" t="s">
        <v>3287</v>
      </c>
      <c r="IO195" s="164" t="s">
        <v>804</v>
      </c>
      <c r="IP195" s="164" t="s">
        <v>805</v>
      </c>
      <c r="IQ195" s="164" t="s">
        <v>806</v>
      </c>
      <c r="IR195" s="164" t="s">
        <v>193</v>
      </c>
      <c r="IS195" s="164" t="s">
        <v>193</v>
      </c>
      <c r="IT195" s="164" t="s">
        <v>193</v>
      </c>
      <c r="IU195" s="164" t="s">
        <v>193</v>
      </c>
      <c r="IV195" s="164" t="s">
        <v>193</v>
      </c>
      <c r="IW195" s="164">
        <v>0</v>
      </c>
      <c r="IX195" s="164">
        <v>0</v>
      </c>
      <c r="IY195" s="164" t="s">
        <v>193</v>
      </c>
      <c r="IZ195" s="164" t="s">
        <v>156</v>
      </c>
      <c r="JA195" s="164">
        <v>0</v>
      </c>
      <c r="JB195" s="164" t="s">
        <v>114</v>
      </c>
      <c r="JC195" s="164" t="s">
        <v>710</v>
      </c>
      <c r="JD195" s="164" t="s">
        <v>109</v>
      </c>
      <c r="JE195" s="164" t="s">
        <v>528</v>
      </c>
      <c r="JF195" s="164">
        <v>0</v>
      </c>
      <c r="JG195" s="164">
        <v>0</v>
      </c>
      <c r="JH195" s="164">
        <v>0</v>
      </c>
      <c r="JI195" s="164">
        <v>0</v>
      </c>
      <c r="JJ195" s="164">
        <v>1</v>
      </c>
      <c r="JK195" s="164">
        <v>0</v>
      </c>
      <c r="JL195" s="164">
        <v>0</v>
      </c>
      <c r="JM195" s="164">
        <v>0</v>
      </c>
      <c r="JN195" s="164">
        <v>0</v>
      </c>
      <c r="JO195" s="164">
        <v>0</v>
      </c>
      <c r="JP195" s="164">
        <v>0</v>
      </c>
      <c r="JQ195" s="164" t="s">
        <v>193</v>
      </c>
      <c r="JR195" s="166"/>
      <c r="JS195" s="166"/>
      <c r="JT195" s="166"/>
      <c r="JU195" s="166"/>
      <c r="JV195" s="166"/>
      <c r="JW195" s="164" t="s">
        <v>193</v>
      </c>
      <c r="JX195" s="164" t="s">
        <v>193</v>
      </c>
      <c r="JY195" s="164">
        <v>188106824</v>
      </c>
      <c r="JZ195" s="164" t="s">
        <v>4407</v>
      </c>
      <c r="KA195" s="164" t="s">
        <v>4408</v>
      </c>
      <c r="KB195" s="164" t="s">
        <v>193</v>
      </c>
      <c r="KC195" s="164" t="s">
        <v>705</v>
      </c>
      <c r="KD195" s="164" t="s">
        <v>706</v>
      </c>
      <c r="KE195" s="164" t="s">
        <v>621</v>
      </c>
      <c r="KF195" s="164" t="s">
        <v>193</v>
      </c>
      <c r="KG195" s="164">
        <v>15</v>
      </c>
    </row>
    <row r="196" spans="1:293" x14ac:dyDescent="0.25">
      <c r="A196" s="164" t="s">
        <v>4409</v>
      </c>
      <c r="B196" s="164" t="s">
        <v>4410</v>
      </c>
      <c r="C196" s="164" t="s">
        <v>3548</v>
      </c>
      <c r="D196" s="164" t="s">
        <v>193</v>
      </c>
      <c r="E196" s="166"/>
      <c r="F196" s="164" t="s">
        <v>193</v>
      </c>
      <c r="G196" s="164" t="s">
        <v>193</v>
      </c>
      <c r="H196" s="164" t="s">
        <v>3548</v>
      </c>
      <c r="I196" s="164" t="s">
        <v>103</v>
      </c>
      <c r="J196" s="164" t="s">
        <v>193</v>
      </c>
      <c r="K196" s="164" t="s">
        <v>104</v>
      </c>
      <c r="L196" s="164" t="s">
        <v>103</v>
      </c>
      <c r="M196" s="164" t="s">
        <v>103</v>
      </c>
      <c r="N196" s="164" t="s">
        <v>3288</v>
      </c>
      <c r="O196" s="164" t="s">
        <v>193</v>
      </c>
      <c r="P196" s="164" t="s">
        <v>4356</v>
      </c>
      <c r="Q196" s="164" t="s">
        <v>3288</v>
      </c>
      <c r="R196" s="164" t="s">
        <v>3288</v>
      </c>
      <c r="S196" s="164" t="s">
        <v>106</v>
      </c>
      <c r="T196" s="164" t="s">
        <v>225</v>
      </c>
      <c r="U196" s="164" t="s">
        <v>213</v>
      </c>
      <c r="V196" s="164" t="s">
        <v>225</v>
      </c>
      <c r="W196" s="164" t="s">
        <v>240</v>
      </c>
      <c r="X196" s="164" t="s">
        <v>239</v>
      </c>
      <c r="Y196" s="164" t="s">
        <v>240</v>
      </c>
      <c r="Z196" s="164" t="s">
        <v>4357</v>
      </c>
      <c r="AA196" s="164" t="s">
        <v>193</v>
      </c>
      <c r="AB196" s="164" t="s">
        <v>776</v>
      </c>
      <c r="AC196" s="164" t="s">
        <v>4357</v>
      </c>
      <c r="AD196" s="164" t="s">
        <v>4357</v>
      </c>
      <c r="AE196" s="164" t="s">
        <v>780</v>
      </c>
      <c r="AF196" s="164" t="s">
        <v>193</v>
      </c>
      <c r="AG196" s="164" t="s">
        <v>776</v>
      </c>
      <c r="AH196" s="164" t="s">
        <v>780</v>
      </c>
      <c r="AI196" s="164" t="s">
        <v>780</v>
      </c>
      <c r="AJ196" s="164" t="s">
        <v>494</v>
      </c>
      <c r="AK196" s="164" t="s">
        <v>511</v>
      </c>
      <c r="AL196" s="164" t="s">
        <v>109</v>
      </c>
      <c r="AM196" s="164" t="s">
        <v>193</v>
      </c>
      <c r="AN196" s="164" t="s">
        <v>109</v>
      </c>
      <c r="AO196" s="164" t="s">
        <v>193</v>
      </c>
      <c r="AP196" s="164" t="s">
        <v>496</v>
      </c>
      <c r="AQ196" s="166"/>
      <c r="AR196" s="166"/>
      <c r="AS196" s="164" t="s">
        <v>193</v>
      </c>
      <c r="AT196" s="164" t="s">
        <v>193</v>
      </c>
      <c r="AU196" s="164" t="s">
        <v>193</v>
      </c>
      <c r="AV196" s="164" t="s">
        <v>193</v>
      </c>
      <c r="AW196" s="164" t="s">
        <v>193</v>
      </c>
      <c r="AX196" s="164" t="s">
        <v>193</v>
      </c>
      <c r="AY196" s="164" t="s">
        <v>193</v>
      </c>
      <c r="AZ196" s="164" t="s">
        <v>193</v>
      </c>
      <c r="BA196" s="164" t="s">
        <v>193</v>
      </c>
      <c r="BB196" s="164" t="s">
        <v>193</v>
      </c>
      <c r="BC196" s="164" t="s">
        <v>193</v>
      </c>
      <c r="BD196" s="164" t="s">
        <v>193</v>
      </c>
      <c r="BE196" s="164" t="s">
        <v>193</v>
      </c>
      <c r="BF196" s="164" t="s">
        <v>193</v>
      </c>
      <c r="BG196" s="164" t="s">
        <v>193</v>
      </c>
      <c r="BH196" s="164" t="s">
        <v>193</v>
      </c>
      <c r="BI196" s="164" t="s">
        <v>193</v>
      </c>
      <c r="BJ196" s="164" t="s">
        <v>193</v>
      </c>
      <c r="BK196" s="164" t="s">
        <v>193</v>
      </c>
      <c r="BL196" s="164" t="s">
        <v>193</v>
      </c>
      <c r="BM196" s="164" t="s">
        <v>193</v>
      </c>
      <c r="BN196" s="164" t="s">
        <v>193</v>
      </c>
      <c r="BO196" s="164" t="s">
        <v>193</v>
      </c>
      <c r="BP196" s="164" t="s">
        <v>193</v>
      </c>
      <c r="BQ196" s="164" t="s">
        <v>193</v>
      </c>
      <c r="BR196" s="164" t="s">
        <v>193</v>
      </c>
      <c r="BS196" s="164" t="s">
        <v>193</v>
      </c>
      <c r="BT196" s="164" t="s">
        <v>193</v>
      </c>
      <c r="BU196" s="164" t="s">
        <v>193</v>
      </c>
      <c r="BV196" s="164" t="s">
        <v>193</v>
      </c>
      <c r="BW196" s="164" t="s">
        <v>193</v>
      </c>
      <c r="BX196" s="164" t="s">
        <v>193</v>
      </c>
      <c r="BY196" s="164" t="s">
        <v>193</v>
      </c>
      <c r="BZ196" s="164" t="s">
        <v>193</v>
      </c>
      <c r="CA196" s="164" t="s">
        <v>193</v>
      </c>
      <c r="CB196" s="164" t="s">
        <v>193</v>
      </c>
      <c r="CC196" s="164" t="s">
        <v>193</v>
      </c>
      <c r="CD196" s="164" t="s">
        <v>193</v>
      </c>
      <c r="CE196" s="164" t="s">
        <v>193</v>
      </c>
      <c r="CF196" s="164" t="s">
        <v>193</v>
      </c>
      <c r="CG196" s="164" t="s">
        <v>193</v>
      </c>
      <c r="CH196" s="164" t="s">
        <v>193</v>
      </c>
      <c r="CI196" s="164" t="s">
        <v>193</v>
      </c>
      <c r="CJ196" s="164" t="s">
        <v>193</v>
      </c>
      <c r="CK196" s="164" t="s">
        <v>193</v>
      </c>
      <c r="CL196" s="164" t="s">
        <v>193</v>
      </c>
      <c r="CM196" s="164" t="s">
        <v>193</v>
      </c>
      <c r="CN196" s="164" t="s">
        <v>193</v>
      </c>
      <c r="CO196" s="164" t="s">
        <v>193</v>
      </c>
      <c r="CP196" s="164" t="s">
        <v>193</v>
      </c>
      <c r="CQ196" s="164" t="s">
        <v>193</v>
      </c>
      <c r="CR196" s="164" t="s">
        <v>193</v>
      </c>
      <c r="CS196" s="164" t="s">
        <v>193</v>
      </c>
      <c r="CT196" s="164" t="s">
        <v>193</v>
      </c>
      <c r="CU196" s="164" t="s">
        <v>193</v>
      </c>
      <c r="CV196" s="164" t="s">
        <v>193</v>
      </c>
      <c r="CW196" s="164" t="s">
        <v>193</v>
      </c>
      <c r="CX196" s="164" t="s">
        <v>193</v>
      </c>
      <c r="CY196" s="164" t="s">
        <v>193</v>
      </c>
      <c r="CZ196" s="164" t="s">
        <v>193</v>
      </c>
      <c r="DA196" s="164" t="s">
        <v>193</v>
      </c>
      <c r="DB196" s="164" t="s">
        <v>193</v>
      </c>
      <c r="DC196" s="164" t="s">
        <v>193</v>
      </c>
      <c r="DD196" s="164" t="s">
        <v>193</v>
      </c>
      <c r="DE196" s="164" t="s">
        <v>193</v>
      </c>
      <c r="DF196" s="164" t="s">
        <v>193</v>
      </c>
      <c r="DG196" s="164" t="s">
        <v>193</v>
      </c>
      <c r="DH196" s="164" t="s">
        <v>193</v>
      </c>
      <c r="DI196" s="164" t="s">
        <v>193</v>
      </c>
      <c r="DJ196" s="164" t="s">
        <v>193</v>
      </c>
      <c r="DK196" s="164" t="s">
        <v>193</v>
      </c>
      <c r="DL196" s="164" t="s">
        <v>193</v>
      </c>
      <c r="DM196" s="164" t="s">
        <v>193</v>
      </c>
      <c r="DN196" s="164" t="s">
        <v>193</v>
      </c>
      <c r="DO196" s="164" t="s">
        <v>193</v>
      </c>
      <c r="DP196" s="164" t="s">
        <v>193</v>
      </c>
      <c r="DQ196" s="164" t="s">
        <v>193</v>
      </c>
      <c r="DR196" s="164" t="s">
        <v>193</v>
      </c>
      <c r="DS196" s="164" t="s">
        <v>193</v>
      </c>
      <c r="DT196" s="164" t="s">
        <v>193</v>
      </c>
      <c r="DU196" s="164" t="s">
        <v>193</v>
      </c>
      <c r="DV196" s="164" t="s">
        <v>193</v>
      </c>
      <c r="DW196" s="164" t="s">
        <v>193</v>
      </c>
      <c r="DX196" s="164" t="s">
        <v>193</v>
      </c>
      <c r="DY196" s="164" t="s">
        <v>193</v>
      </c>
      <c r="DZ196" s="164" t="s">
        <v>193</v>
      </c>
      <c r="EA196" s="164" t="s">
        <v>193</v>
      </c>
      <c r="EB196" s="164" t="s">
        <v>193</v>
      </c>
      <c r="EC196" s="164" t="s">
        <v>193</v>
      </c>
      <c r="ED196" s="164" t="s">
        <v>193</v>
      </c>
      <c r="EE196" s="164" t="s">
        <v>193</v>
      </c>
      <c r="EF196" s="164" t="s">
        <v>193</v>
      </c>
      <c r="EG196" s="164" t="s">
        <v>193</v>
      </c>
      <c r="EH196" s="164" t="s">
        <v>193</v>
      </c>
      <c r="EI196" s="164" t="s">
        <v>193</v>
      </c>
      <c r="EJ196" s="164" t="s">
        <v>193</v>
      </c>
      <c r="EK196" s="164" t="s">
        <v>193</v>
      </c>
      <c r="EL196" s="164" t="s">
        <v>193</v>
      </c>
      <c r="EM196" s="164" t="s">
        <v>193</v>
      </c>
      <c r="EN196" s="164" t="s">
        <v>193</v>
      </c>
      <c r="EO196" s="164" t="s">
        <v>193</v>
      </c>
      <c r="EP196" s="164" t="s">
        <v>193</v>
      </c>
      <c r="EQ196" s="164" t="s">
        <v>193</v>
      </c>
      <c r="ER196" s="164" t="s">
        <v>193</v>
      </c>
      <c r="ES196" s="164" t="s">
        <v>193</v>
      </c>
      <c r="ET196" s="164" t="s">
        <v>193</v>
      </c>
      <c r="EU196" s="164" t="s">
        <v>193</v>
      </c>
      <c r="EV196" s="164" t="s">
        <v>193</v>
      </c>
      <c r="EW196" s="164" t="s">
        <v>193</v>
      </c>
      <c r="EX196" s="164" t="s">
        <v>193</v>
      </c>
      <c r="EY196" s="164" t="s">
        <v>193</v>
      </c>
      <c r="EZ196" s="164" t="s">
        <v>193</v>
      </c>
      <c r="FA196" s="164" t="s">
        <v>193</v>
      </c>
      <c r="FB196" s="164" t="s">
        <v>193</v>
      </c>
      <c r="FC196" s="164" t="s">
        <v>193</v>
      </c>
      <c r="FD196" s="164" t="s">
        <v>193</v>
      </c>
      <c r="FE196" s="164" t="s">
        <v>193</v>
      </c>
      <c r="FF196" s="164" t="s">
        <v>193</v>
      </c>
      <c r="FG196" s="164" t="s">
        <v>193</v>
      </c>
      <c r="FH196" s="164" t="s">
        <v>193</v>
      </c>
      <c r="FI196" s="164" t="s">
        <v>193</v>
      </c>
      <c r="FJ196" s="164" t="s">
        <v>193</v>
      </c>
      <c r="FK196" s="164" t="s">
        <v>193</v>
      </c>
      <c r="FL196" s="164" t="s">
        <v>193</v>
      </c>
      <c r="FM196" s="164" t="s">
        <v>193</v>
      </c>
      <c r="FN196" s="164" t="s">
        <v>193</v>
      </c>
      <c r="FO196" s="164" t="s">
        <v>193</v>
      </c>
      <c r="FP196" s="164" t="s">
        <v>193</v>
      </c>
      <c r="FQ196" s="164" t="s">
        <v>193</v>
      </c>
      <c r="FR196" s="164" t="s">
        <v>193</v>
      </c>
      <c r="FS196" s="164" t="s">
        <v>193</v>
      </c>
      <c r="FT196" s="164" t="s">
        <v>193</v>
      </c>
      <c r="FU196" s="164" t="s">
        <v>193</v>
      </c>
      <c r="FV196" s="164" t="s">
        <v>193</v>
      </c>
      <c r="FW196" s="164" t="s">
        <v>193</v>
      </c>
      <c r="FX196" s="164" t="s">
        <v>193</v>
      </c>
      <c r="FY196" s="164" t="s">
        <v>193</v>
      </c>
      <c r="FZ196" s="164" t="s">
        <v>193</v>
      </c>
      <c r="GA196" s="164" t="s">
        <v>193</v>
      </c>
      <c r="GB196" s="164" t="s">
        <v>193</v>
      </c>
      <c r="GC196" s="164" t="s">
        <v>193</v>
      </c>
      <c r="GD196" s="164" t="s">
        <v>193</v>
      </c>
      <c r="GE196" s="164" t="s">
        <v>193</v>
      </c>
      <c r="GF196" s="164" t="s">
        <v>193</v>
      </c>
      <c r="GG196" s="164" t="s">
        <v>193</v>
      </c>
      <c r="GH196" s="164" t="s">
        <v>193</v>
      </c>
      <c r="GI196" s="164" t="s">
        <v>193</v>
      </c>
      <c r="GJ196" s="164" t="s">
        <v>193</v>
      </c>
      <c r="GK196" s="164" t="s">
        <v>193</v>
      </c>
      <c r="GL196" s="164" t="s">
        <v>193</v>
      </c>
      <c r="GM196" s="164" t="s">
        <v>193</v>
      </c>
      <c r="GN196" s="164" t="s">
        <v>193</v>
      </c>
      <c r="GO196" s="164" t="s">
        <v>193</v>
      </c>
      <c r="GP196" s="164" t="s">
        <v>193</v>
      </c>
      <c r="GQ196" s="164" t="s">
        <v>193</v>
      </c>
      <c r="GR196" s="164" t="s">
        <v>193</v>
      </c>
      <c r="GS196" s="164" t="s">
        <v>193</v>
      </c>
      <c r="GT196" s="164" t="s">
        <v>193</v>
      </c>
      <c r="GU196" s="164" t="s">
        <v>193</v>
      </c>
      <c r="GV196" s="164" t="s">
        <v>193</v>
      </c>
      <c r="GW196" s="164" t="s">
        <v>193</v>
      </c>
      <c r="GX196" s="164" t="s">
        <v>193</v>
      </c>
      <c r="GY196" s="164" t="s">
        <v>193</v>
      </c>
      <c r="GZ196" s="164" t="s">
        <v>193</v>
      </c>
      <c r="HA196" s="164" t="s">
        <v>193</v>
      </c>
      <c r="HB196" s="164" t="s">
        <v>193</v>
      </c>
      <c r="HC196" s="164" t="s">
        <v>193</v>
      </c>
      <c r="HD196" s="164" t="s">
        <v>193</v>
      </c>
      <c r="HE196" s="164" t="s">
        <v>193</v>
      </c>
      <c r="HF196" s="164" t="s">
        <v>193</v>
      </c>
      <c r="HG196" s="164" t="s">
        <v>193</v>
      </c>
      <c r="HH196" s="164" t="s">
        <v>193</v>
      </c>
      <c r="HI196" s="164" t="s">
        <v>193</v>
      </c>
      <c r="HJ196" s="164" t="s">
        <v>193</v>
      </c>
      <c r="HK196" s="164" t="s">
        <v>193</v>
      </c>
      <c r="HL196" s="164" t="s">
        <v>193</v>
      </c>
      <c r="HM196" s="164" t="s">
        <v>193</v>
      </c>
      <c r="HN196" s="164" t="s">
        <v>193</v>
      </c>
      <c r="HO196" s="164" t="s">
        <v>193</v>
      </c>
      <c r="HP196" s="164" t="s">
        <v>193</v>
      </c>
      <c r="HQ196" s="164" t="s">
        <v>193</v>
      </c>
      <c r="HR196" s="164" t="s">
        <v>193</v>
      </c>
      <c r="HS196" s="164" t="s">
        <v>193</v>
      </c>
      <c r="HT196" s="164" t="s">
        <v>193</v>
      </c>
      <c r="HU196" s="164" t="s">
        <v>193</v>
      </c>
      <c r="HV196" s="164" t="s">
        <v>193</v>
      </c>
      <c r="HW196" s="164" t="s">
        <v>193</v>
      </c>
      <c r="HX196" s="164" t="s">
        <v>193</v>
      </c>
      <c r="HY196" s="164" t="s">
        <v>193</v>
      </c>
      <c r="HZ196" s="164" t="s">
        <v>193</v>
      </c>
      <c r="IA196" s="164" t="s">
        <v>193</v>
      </c>
      <c r="IB196" s="164" t="s">
        <v>193</v>
      </c>
      <c r="IC196" s="164" t="s">
        <v>109</v>
      </c>
      <c r="ID196" s="164" t="s">
        <v>193</v>
      </c>
      <c r="IE196" s="164" t="s">
        <v>512</v>
      </c>
      <c r="IF196" s="164" t="s">
        <v>193</v>
      </c>
      <c r="IG196" s="164" t="s">
        <v>3293</v>
      </c>
      <c r="IH196" s="164" t="s">
        <v>193</v>
      </c>
      <c r="II196" s="164" t="s">
        <v>523</v>
      </c>
      <c r="IJ196" s="164" t="s">
        <v>3294</v>
      </c>
      <c r="IK196" s="164" t="s">
        <v>3294</v>
      </c>
      <c r="IL196" s="164" t="s">
        <v>803</v>
      </c>
      <c r="IM196" s="164" t="s">
        <v>193</v>
      </c>
      <c r="IN196" s="164" t="s">
        <v>3287</v>
      </c>
      <c r="IO196" s="164" t="s">
        <v>804</v>
      </c>
      <c r="IP196" s="164" t="s">
        <v>805</v>
      </c>
      <c r="IQ196" s="164" t="s">
        <v>806</v>
      </c>
      <c r="IR196" s="164" t="s">
        <v>193</v>
      </c>
      <c r="IS196" s="164" t="s">
        <v>193</v>
      </c>
      <c r="IT196" s="164" t="s">
        <v>193</v>
      </c>
      <c r="IU196" s="164" t="s">
        <v>193</v>
      </c>
      <c r="IV196" s="164" t="s">
        <v>193</v>
      </c>
      <c r="IW196" s="164">
        <v>0</v>
      </c>
      <c r="IX196" s="164">
        <v>0</v>
      </c>
      <c r="IY196" s="164" t="s">
        <v>193</v>
      </c>
      <c r="IZ196" s="164" t="s">
        <v>156</v>
      </c>
      <c r="JA196" s="164">
        <v>0</v>
      </c>
      <c r="JB196" s="164" t="s">
        <v>114</v>
      </c>
      <c r="JC196" s="164" t="s">
        <v>710</v>
      </c>
      <c r="JD196" s="164" t="s">
        <v>114</v>
      </c>
      <c r="JE196" s="164" t="s">
        <v>193</v>
      </c>
      <c r="JF196" s="164" t="s">
        <v>193</v>
      </c>
      <c r="JG196" s="164" t="s">
        <v>193</v>
      </c>
      <c r="JH196" s="164" t="s">
        <v>193</v>
      </c>
      <c r="JI196" s="164" t="s">
        <v>193</v>
      </c>
      <c r="JJ196" s="164" t="s">
        <v>193</v>
      </c>
      <c r="JK196" s="164" t="s">
        <v>193</v>
      </c>
      <c r="JL196" s="164" t="s">
        <v>193</v>
      </c>
      <c r="JM196" s="164" t="s">
        <v>193</v>
      </c>
      <c r="JN196" s="164" t="s">
        <v>193</v>
      </c>
      <c r="JO196" s="164" t="s">
        <v>193</v>
      </c>
      <c r="JP196" s="164" t="s">
        <v>193</v>
      </c>
      <c r="JQ196" s="164" t="s">
        <v>193</v>
      </c>
      <c r="JR196" s="166"/>
      <c r="JS196" s="166"/>
      <c r="JT196" s="166"/>
      <c r="JU196" s="166"/>
      <c r="JV196" s="166"/>
      <c r="JW196" s="164" t="s">
        <v>193</v>
      </c>
      <c r="JX196" s="164" t="s">
        <v>193</v>
      </c>
      <c r="JY196" s="164">
        <v>188106828</v>
      </c>
      <c r="JZ196" s="164" t="s">
        <v>4411</v>
      </c>
      <c r="KA196" s="164" t="s">
        <v>4408</v>
      </c>
      <c r="KB196" s="164" t="s">
        <v>193</v>
      </c>
      <c r="KC196" s="164" t="s">
        <v>705</v>
      </c>
      <c r="KD196" s="164" t="s">
        <v>706</v>
      </c>
      <c r="KE196" s="164" t="s">
        <v>621</v>
      </c>
      <c r="KF196" s="164" t="s">
        <v>193</v>
      </c>
      <c r="KG196" s="164">
        <v>16</v>
      </c>
    </row>
    <row r="197" spans="1:293" x14ac:dyDescent="0.25">
      <c r="A197" s="164" t="s">
        <v>4412</v>
      </c>
      <c r="B197" s="164" t="s">
        <v>4413</v>
      </c>
      <c r="C197" s="164" t="s">
        <v>3548</v>
      </c>
      <c r="D197" s="164" t="s">
        <v>193</v>
      </c>
      <c r="E197" s="166"/>
      <c r="F197" s="164" t="s">
        <v>193</v>
      </c>
      <c r="G197" s="164" t="s">
        <v>193</v>
      </c>
      <c r="H197" s="164" t="s">
        <v>3548</v>
      </c>
      <c r="I197" s="164" t="s">
        <v>103</v>
      </c>
      <c r="J197" s="164" t="s">
        <v>193</v>
      </c>
      <c r="K197" s="164" t="s">
        <v>104</v>
      </c>
      <c r="L197" s="164" t="s">
        <v>103</v>
      </c>
      <c r="M197" s="164" t="s">
        <v>103</v>
      </c>
      <c r="N197" s="164" t="s">
        <v>3288</v>
      </c>
      <c r="O197" s="164" t="s">
        <v>193</v>
      </c>
      <c r="P197" s="164" t="s">
        <v>4356</v>
      </c>
      <c r="Q197" s="164" t="s">
        <v>3288</v>
      </c>
      <c r="R197" s="164" t="s">
        <v>3288</v>
      </c>
      <c r="S197" s="164" t="s">
        <v>106</v>
      </c>
      <c r="T197" s="164" t="s">
        <v>225</v>
      </c>
      <c r="U197" s="164" t="s">
        <v>213</v>
      </c>
      <c r="V197" s="164" t="s">
        <v>225</v>
      </c>
      <c r="W197" s="164" t="s">
        <v>240</v>
      </c>
      <c r="X197" s="164" t="s">
        <v>239</v>
      </c>
      <c r="Y197" s="164" t="s">
        <v>240</v>
      </c>
      <c r="Z197" s="164" t="s">
        <v>4357</v>
      </c>
      <c r="AA197" s="164" t="s">
        <v>193</v>
      </c>
      <c r="AB197" s="164" t="s">
        <v>776</v>
      </c>
      <c r="AC197" s="164" t="s">
        <v>4357</v>
      </c>
      <c r="AD197" s="164" t="s">
        <v>4357</v>
      </c>
      <c r="AE197" s="164" t="s">
        <v>780</v>
      </c>
      <c r="AF197" s="164" t="s">
        <v>193</v>
      </c>
      <c r="AG197" s="164" t="s">
        <v>776</v>
      </c>
      <c r="AH197" s="164" t="s">
        <v>780</v>
      </c>
      <c r="AI197" s="164" t="s">
        <v>780</v>
      </c>
      <c r="AJ197" s="164" t="s">
        <v>494</v>
      </c>
      <c r="AK197" s="164" t="s">
        <v>511</v>
      </c>
      <c r="AL197" s="164" t="s">
        <v>109</v>
      </c>
      <c r="AM197" s="164" t="s">
        <v>193</v>
      </c>
      <c r="AN197" s="164" t="s">
        <v>109</v>
      </c>
      <c r="AO197" s="164" t="s">
        <v>193</v>
      </c>
      <c r="AP197" s="164" t="s">
        <v>496</v>
      </c>
      <c r="AQ197" s="166"/>
      <c r="AR197" s="166"/>
      <c r="AS197" s="164" t="s">
        <v>193</v>
      </c>
      <c r="AT197" s="164" t="s">
        <v>193</v>
      </c>
      <c r="AU197" s="164" t="s">
        <v>193</v>
      </c>
      <c r="AV197" s="164" t="s">
        <v>193</v>
      </c>
      <c r="AW197" s="164" t="s">
        <v>193</v>
      </c>
      <c r="AX197" s="164" t="s">
        <v>193</v>
      </c>
      <c r="AY197" s="164" t="s">
        <v>193</v>
      </c>
      <c r="AZ197" s="164" t="s">
        <v>193</v>
      </c>
      <c r="BA197" s="164" t="s">
        <v>193</v>
      </c>
      <c r="BB197" s="164" t="s">
        <v>193</v>
      </c>
      <c r="BC197" s="164" t="s">
        <v>193</v>
      </c>
      <c r="BD197" s="164" t="s">
        <v>193</v>
      </c>
      <c r="BE197" s="164" t="s">
        <v>193</v>
      </c>
      <c r="BF197" s="164" t="s">
        <v>193</v>
      </c>
      <c r="BG197" s="164" t="s">
        <v>193</v>
      </c>
      <c r="BH197" s="164" t="s">
        <v>193</v>
      </c>
      <c r="BI197" s="164" t="s">
        <v>193</v>
      </c>
      <c r="BJ197" s="164" t="s">
        <v>193</v>
      </c>
      <c r="BK197" s="164" t="s">
        <v>193</v>
      </c>
      <c r="BL197" s="164" t="s">
        <v>193</v>
      </c>
      <c r="BM197" s="164" t="s">
        <v>193</v>
      </c>
      <c r="BN197" s="164" t="s">
        <v>193</v>
      </c>
      <c r="BO197" s="164" t="s">
        <v>193</v>
      </c>
      <c r="BP197" s="164" t="s">
        <v>193</v>
      </c>
      <c r="BQ197" s="164" t="s">
        <v>193</v>
      </c>
      <c r="BR197" s="164" t="s">
        <v>193</v>
      </c>
      <c r="BS197" s="164" t="s">
        <v>193</v>
      </c>
      <c r="BT197" s="164" t="s">
        <v>193</v>
      </c>
      <c r="BU197" s="164" t="s">
        <v>193</v>
      </c>
      <c r="BV197" s="164" t="s">
        <v>193</v>
      </c>
      <c r="BW197" s="164" t="s">
        <v>193</v>
      </c>
      <c r="BX197" s="164" t="s">
        <v>193</v>
      </c>
      <c r="BY197" s="164" t="s">
        <v>193</v>
      </c>
      <c r="BZ197" s="164" t="s">
        <v>193</v>
      </c>
      <c r="CA197" s="164" t="s">
        <v>193</v>
      </c>
      <c r="CB197" s="164" t="s">
        <v>193</v>
      </c>
      <c r="CC197" s="164" t="s">
        <v>193</v>
      </c>
      <c r="CD197" s="164" t="s">
        <v>193</v>
      </c>
      <c r="CE197" s="164" t="s">
        <v>193</v>
      </c>
      <c r="CF197" s="164" t="s">
        <v>193</v>
      </c>
      <c r="CG197" s="164" t="s">
        <v>193</v>
      </c>
      <c r="CH197" s="164" t="s">
        <v>193</v>
      </c>
      <c r="CI197" s="164" t="s">
        <v>193</v>
      </c>
      <c r="CJ197" s="164" t="s">
        <v>193</v>
      </c>
      <c r="CK197" s="164" t="s">
        <v>193</v>
      </c>
      <c r="CL197" s="164" t="s">
        <v>193</v>
      </c>
      <c r="CM197" s="164" t="s">
        <v>193</v>
      </c>
      <c r="CN197" s="164" t="s">
        <v>193</v>
      </c>
      <c r="CO197" s="164" t="s">
        <v>193</v>
      </c>
      <c r="CP197" s="164" t="s">
        <v>193</v>
      </c>
      <c r="CQ197" s="164" t="s">
        <v>193</v>
      </c>
      <c r="CR197" s="164" t="s">
        <v>193</v>
      </c>
      <c r="CS197" s="164" t="s">
        <v>193</v>
      </c>
      <c r="CT197" s="164" t="s">
        <v>193</v>
      </c>
      <c r="CU197" s="164" t="s">
        <v>193</v>
      </c>
      <c r="CV197" s="164" t="s">
        <v>193</v>
      </c>
      <c r="CW197" s="164" t="s">
        <v>193</v>
      </c>
      <c r="CX197" s="164" t="s">
        <v>193</v>
      </c>
      <c r="CY197" s="164" t="s">
        <v>193</v>
      </c>
      <c r="CZ197" s="164" t="s">
        <v>193</v>
      </c>
      <c r="DA197" s="164" t="s">
        <v>193</v>
      </c>
      <c r="DB197" s="164" t="s">
        <v>193</v>
      </c>
      <c r="DC197" s="164" t="s">
        <v>193</v>
      </c>
      <c r="DD197" s="164" t="s">
        <v>193</v>
      </c>
      <c r="DE197" s="164" t="s">
        <v>193</v>
      </c>
      <c r="DF197" s="164" t="s">
        <v>193</v>
      </c>
      <c r="DG197" s="164" t="s">
        <v>193</v>
      </c>
      <c r="DH197" s="164" t="s">
        <v>193</v>
      </c>
      <c r="DI197" s="164" t="s">
        <v>193</v>
      </c>
      <c r="DJ197" s="164" t="s">
        <v>193</v>
      </c>
      <c r="DK197" s="164" t="s">
        <v>193</v>
      </c>
      <c r="DL197" s="164" t="s">
        <v>193</v>
      </c>
      <c r="DM197" s="164" t="s">
        <v>193</v>
      </c>
      <c r="DN197" s="164" t="s">
        <v>193</v>
      </c>
      <c r="DO197" s="164" t="s">
        <v>193</v>
      </c>
      <c r="DP197" s="164" t="s">
        <v>193</v>
      </c>
      <c r="DQ197" s="164" t="s">
        <v>193</v>
      </c>
      <c r="DR197" s="164" t="s">
        <v>193</v>
      </c>
      <c r="DS197" s="164" t="s">
        <v>193</v>
      </c>
      <c r="DT197" s="164" t="s">
        <v>193</v>
      </c>
      <c r="DU197" s="164" t="s">
        <v>193</v>
      </c>
      <c r="DV197" s="164" t="s">
        <v>193</v>
      </c>
      <c r="DW197" s="164" t="s">
        <v>193</v>
      </c>
      <c r="DX197" s="164" t="s">
        <v>193</v>
      </c>
      <c r="DY197" s="164" t="s">
        <v>193</v>
      </c>
      <c r="DZ197" s="164" t="s">
        <v>193</v>
      </c>
      <c r="EA197" s="164" t="s">
        <v>193</v>
      </c>
      <c r="EB197" s="164" t="s">
        <v>193</v>
      </c>
      <c r="EC197" s="164" t="s">
        <v>193</v>
      </c>
      <c r="ED197" s="164" t="s">
        <v>193</v>
      </c>
      <c r="EE197" s="164" t="s">
        <v>193</v>
      </c>
      <c r="EF197" s="164" t="s">
        <v>193</v>
      </c>
      <c r="EG197" s="164" t="s">
        <v>193</v>
      </c>
      <c r="EH197" s="164" t="s">
        <v>193</v>
      </c>
      <c r="EI197" s="164" t="s">
        <v>193</v>
      </c>
      <c r="EJ197" s="164" t="s">
        <v>193</v>
      </c>
      <c r="EK197" s="164" t="s">
        <v>193</v>
      </c>
      <c r="EL197" s="164" t="s">
        <v>193</v>
      </c>
      <c r="EM197" s="164" t="s">
        <v>193</v>
      </c>
      <c r="EN197" s="164" t="s">
        <v>193</v>
      </c>
      <c r="EO197" s="164" t="s">
        <v>193</v>
      </c>
      <c r="EP197" s="164" t="s">
        <v>193</v>
      </c>
      <c r="EQ197" s="164" t="s">
        <v>193</v>
      </c>
      <c r="ER197" s="164" t="s">
        <v>193</v>
      </c>
      <c r="ES197" s="164" t="s">
        <v>193</v>
      </c>
      <c r="ET197" s="164" t="s">
        <v>193</v>
      </c>
      <c r="EU197" s="164" t="s">
        <v>193</v>
      </c>
      <c r="EV197" s="164" t="s">
        <v>193</v>
      </c>
      <c r="EW197" s="164" t="s">
        <v>193</v>
      </c>
      <c r="EX197" s="164" t="s">
        <v>193</v>
      </c>
      <c r="EY197" s="164" t="s">
        <v>193</v>
      </c>
      <c r="EZ197" s="164" t="s">
        <v>193</v>
      </c>
      <c r="FA197" s="164" t="s">
        <v>193</v>
      </c>
      <c r="FB197" s="164" t="s">
        <v>193</v>
      </c>
      <c r="FC197" s="164" t="s">
        <v>193</v>
      </c>
      <c r="FD197" s="164" t="s">
        <v>193</v>
      </c>
      <c r="FE197" s="164" t="s">
        <v>193</v>
      </c>
      <c r="FF197" s="164" t="s">
        <v>193</v>
      </c>
      <c r="FG197" s="164" t="s">
        <v>193</v>
      </c>
      <c r="FH197" s="164" t="s">
        <v>193</v>
      </c>
      <c r="FI197" s="164" t="s">
        <v>193</v>
      </c>
      <c r="FJ197" s="164" t="s">
        <v>193</v>
      </c>
      <c r="FK197" s="164" t="s">
        <v>193</v>
      </c>
      <c r="FL197" s="164" t="s">
        <v>193</v>
      </c>
      <c r="FM197" s="164" t="s">
        <v>193</v>
      </c>
      <c r="FN197" s="164" t="s">
        <v>193</v>
      </c>
      <c r="FO197" s="164" t="s">
        <v>193</v>
      </c>
      <c r="FP197" s="164" t="s">
        <v>193</v>
      </c>
      <c r="FQ197" s="164" t="s">
        <v>193</v>
      </c>
      <c r="FR197" s="164" t="s">
        <v>193</v>
      </c>
      <c r="FS197" s="164" t="s">
        <v>193</v>
      </c>
      <c r="FT197" s="164" t="s">
        <v>193</v>
      </c>
      <c r="FU197" s="164" t="s">
        <v>193</v>
      </c>
      <c r="FV197" s="164" t="s">
        <v>193</v>
      </c>
      <c r="FW197" s="164" t="s">
        <v>193</v>
      </c>
      <c r="FX197" s="164" t="s">
        <v>193</v>
      </c>
      <c r="FY197" s="164" t="s">
        <v>193</v>
      </c>
      <c r="FZ197" s="164" t="s">
        <v>193</v>
      </c>
      <c r="GA197" s="164" t="s">
        <v>193</v>
      </c>
      <c r="GB197" s="164" t="s">
        <v>193</v>
      </c>
      <c r="GC197" s="164" t="s">
        <v>193</v>
      </c>
      <c r="GD197" s="164" t="s">
        <v>193</v>
      </c>
      <c r="GE197" s="164" t="s">
        <v>193</v>
      </c>
      <c r="GF197" s="164" t="s">
        <v>193</v>
      </c>
      <c r="GG197" s="164" t="s">
        <v>193</v>
      </c>
      <c r="GH197" s="164" t="s">
        <v>193</v>
      </c>
      <c r="GI197" s="164" t="s">
        <v>193</v>
      </c>
      <c r="GJ197" s="164" t="s">
        <v>193</v>
      </c>
      <c r="GK197" s="164" t="s">
        <v>193</v>
      </c>
      <c r="GL197" s="164" t="s">
        <v>193</v>
      </c>
      <c r="GM197" s="164" t="s">
        <v>193</v>
      </c>
      <c r="GN197" s="164" t="s">
        <v>193</v>
      </c>
      <c r="GO197" s="164" t="s">
        <v>193</v>
      </c>
      <c r="GP197" s="164" t="s">
        <v>193</v>
      </c>
      <c r="GQ197" s="164" t="s">
        <v>193</v>
      </c>
      <c r="GR197" s="164" t="s">
        <v>193</v>
      </c>
      <c r="GS197" s="164" t="s">
        <v>193</v>
      </c>
      <c r="GT197" s="164" t="s">
        <v>193</v>
      </c>
      <c r="GU197" s="164" t="s">
        <v>193</v>
      </c>
      <c r="GV197" s="164" t="s">
        <v>193</v>
      </c>
      <c r="GW197" s="164" t="s">
        <v>193</v>
      </c>
      <c r="GX197" s="164" t="s">
        <v>193</v>
      </c>
      <c r="GY197" s="164" t="s">
        <v>193</v>
      </c>
      <c r="GZ197" s="164" t="s">
        <v>193</v>
      </c>
      <c r="HA197" s="164" t="s">
        <v>193</v>
      </c>
      <c r="HB197" s="164" t="s">
        <v>193</v>
      </c>
      <c r="HC197" s="164" t="s">
        <v>193</v>
      </c>
      <c r="HD197" s="164" t="s">
        <v>193</v>
      </c>
      <c r="HE197" s="164" t="s">
        <v>193</v>
      </c>
      <c r="HF197" s="164" t="s">
        <v>193</v>
      </c>
      <c r="HG197" s="164" t="s">
        <v>193</v>
      </c>
      <c r="HH197" s="164" t="s">
        <v>193</v>
      </c>
      <c r="HI197" s="164" t="s">
        <v>193</v>
      </c>
      <c r="HJ197" s="164" t="s">
        <v>193</v>
      </c>
      <c r="HK197" s="164" t="s">
        <v>193</v>
      </c>
      <c r="HL197" s="164" t="s">
        <v>193</v>
      </c>
      <c r="HM197" s="164" t="s">
        <v>193</v>
      </c>
      <c r="HN197" s="164" t="s">
        <v>193</v>
      </c>
      <c r="HO197" s="164" t="s">
        <v>193</v>
      </c>
      <c r="HP197" s="164" t="s">
        <v>193</v>
      </c>
      <c r="HQ197" s="164" t="s">
        <v>193</v>
      </c>
      <c r="HR197" s="164" t="s">
        <v>193</v>
      </c>
      <c r="HS197" s="164" t="s">
        <v>193</v>
      </c>
      <c r="HT197" s="164" t="s">
        <v>193</v>
      </c>
      <c r="HU197" s="164" t="s">
        <v>193</v>
      </c>
      <c r="HV197" s="164" t="s">
        <v>193</v>
      </c>
      <c r="HW197" s="164" t="s">
        <v>193</v>
      </c>
      <c r="HX197" s="164" t="s">
        <v>193</v>
      </c>
      <c r="HY197" s="164" t="s">
        <v>193</v>
      </c>
      <c r="HZ197" s="164" t="s">
        <v>193</v>
      </c>
      <c r="IA197" s="164" t="s">
        <v>193</v>
      </c>
      <c r="IB197" s="164" t="s">
        <v>193</v>
      </c>
      <c r="IC197" s="164" t="s">
        <v>109</v>
      </c>
      <c r="ID197" s="164" t="s">
        <v>193</v>
      </c>
      <c r="IE197" s="164" t="s">
        <v>512</v>
      </c>
      <c r="IF197" s="164" t="s">
        <v>193</v>
      </c>
      <c r="IG197" s="164" t="s">
        <v>3306</v>
      </c>
      <c r="IH197" s="164" t="s">
        <v>193</v>
      </c>
      <c r="II197" s="164" t="s">
        <v>516</v>
      </c>
      <c r="IJ197" s="164" t="s">
        <v>3307</v>
      </c>
      <c r="IK197" s="164" t="s">
        <v>3307</v>
      </c>
      <c r="IL197" s="164" t="s">
        <v>807</v>
      </c>
      <c r="IM197" s="164" t="s">
        <v>193</v>
      </c>
      <c r="IN197" s="164" t="s">
        <v>3286</v>
      </c>
      <c r="IO197" s="164" t="s">
        <v>804</v>
      </c>
      <c r="IP197" s="164" t="s">
        <v>805</v>
      </c>
      <c r="IQ197" s="164" t="s">
        <v>806</v>
      </c>
      <c r="IR197" s="164" t="s">
        <v>193</v>
      </c>
      <c r="IS197" s="164" t="s">
        <v>193</v>
      </c>
      <c r="IT197" s="164" t="s">
        <v>193</v>
      </c>
      <c r="IU197" s="164" t="s">
        <v>193</v>
      </c>
      <c r="IV197" s="164" t="s">
        <v>193</v>
      </c>
      <c r="IW197" s="164">
        <v>0</v>
      </c>
      <c r="IX197" s="164">
        <v>0</v>
      </c>
      <c r="IY197" s="164" t="s">
        <v>193</v>
      </c>
      <c r="IZ197" s="164" t="s">
        <v>156</v>
      </c>
      <c r="JA197" s="164">
        <v>0</v>
      </c>
      <c r="JB197" s="164" t="s">
        <v>114</v>
      </c>
      <c r="JC197" s="164" t="s">
        <v>825</v>
      </c>
      <c r="JD197" s="164" t="s">
        <v>109</v>
      </c>
      <c r="JE197" s="164" t="s">
        <v>517</v>
      </c>
      <c r="JF197" s="164">
        <v>0</v>
      </c>
      <c r="JG197" s="164">
        <v>0</v>
      </c>
      <c r="JH197" s="164">
        <v>0</v>
      </c>
      <c r="JI197" s="164">
        <v>1</v>
      </c>
      <c r="JJ197" s="164">
        <v>0</v>
      </c>
      <c r="JK197" s="164">
        <v>0</v>
      </c>
      <c r="JL197" s="164">
        <v>0</v>
      </c>
      <c r="JM197" s="164">
        <v>0</v>
      </c>
      <c r="JN197" s="164">
        <v>0</v>
      </c>
      <c r="JO197" s="164">
        <v>0</v>
      </c>
      <c r="JP197" s="164">
        <v>0</v>
      </c>
      <c r="JQ197" s="164" t="s">
        <v>193</v>
      </c>
      <c r="JR197" s="166"/>
      <c r="JS197" s="166"/>
      <c r="JT197" s="166"/>
      <c r="JU197" s="166"/>
      <c r="JV197" s="166"/>
      <c r="JW197" s="164" t="s">
        <v>193</v>
      </c>
      <c r="JX197" s="164" t="s">
        <v>193</v>
      </c>
      <c r="JY197" s="164">
        <v>188106830</v>
      </c>
      <c r="JZ197" s="164" t="s">
        <v>4414</v>
      </c>
      <c r="KA197" s="164" t="s">
        <v>4415</v>
      </c>
      <c r="KB197" s="164" t="s">
        <v>193</v>
      </c>
      <c r="KC197" s="164" t="s">
        <v>705</v>
      </c>
      <c r="KD197" s="164" t="s">
        <v>706</v>
      </c>
      <c r="KE197" s="164" t="s">
        <v>621</v>
      </c>
      <c r="KF197" s="164" t="s">
        <v>193</v>
      </c>
      <c r="KG197" s="164">
        <v>17</v>
      </c>
    </row>
    <row r="198" spans="1:293" x14ac:dyDescent="0.25">
      <c r="A198" s="164" t="s">
        <v>4416</v>
      </c>
      <c r="B198" s="164" t="s">
        <v>4417</v>
      </c>
      <c r="C198" s="164" t="s">
        <v>3548</v>
      </c>
      <c r="D198" s="164" t="s">
        <v>193</v>
      </c>
      <c r="E198" s="166"/>
      <c r="F198" s="164" t="s">
        <v>193</v>
      </c>
      <c r="G198" s="164" t="s">
        <v>193</v>
      </c>
      <c r="H198" s="164" t="s">
        <v>3548</v>
      </c>
      <c r="I198" s="164" t="s">
        <v>103</v>
      </c>
      <c r="J198" s="164" t="s">
        <v>193</v>
      </c>
      <c r="K198" s="164" t="s">
        <v>104</v>
      </c>
      <c r="L198" s="164" t="s">
        <v>103</v>
      </c>
      <c r="M198" s="164" t="s">
        <v>103</v>
      </c>
      <c r="N198" s="164" t="s">
        <v>3288</v>
      </c>
      <c r="O198" s="164" t="s">
        <v>193</v>
      </c>
      <c r="P198" s="164" t="s">
        <v>4356</v>
      </c>
      <c r="Q198" s="164" t="s">
        <v>3288</v>
      </c>
      <c r="R198" s="164" t="s">
        <v>3288</v>
      </c>
      <c r="S198" s="164" t="s">
        <v>106</v>
      </c>
      <c r="T198" s="164" t="s">
        <v>225</v>
      </c>
      <c r="U198" s="164" t="s">
        <v>213</v>
      </c>
      <c r="V198" s="164" t="s">
        <v>225</v>
      </c>
      <c r="W198" s="164" t="s">
        <v>240</v>
      </c>
      <c r="X198" s="164" t="s">
        <v>239</v>
      </c>
      <c r="Y198" s="164" t="s">
        <v>240</v>
      </c>
      <c r="Z198" s="164" t="s">
        <v>4357</v>
      </c>
      <c r="AA198" s="164" t="s">
        <v>193</v>
      </c>
      <c r="AB198" s="164" t="s">
        <v>776</v>
      </c>
      <c r="AC198" s="164" t="s">
        <v>4357</v>
      </c>
      <c r="AD198" s="164" t="s">
        <v>4357</v>
      </c>
      <c r="AE198" s="164" t="s">
        <v>780</v>
      </c>
      <c r="AF198" s="164" t="s">
        <v>193</v>
      </c>
      <c r="AG198" s="164" t="s">
        <v>776</v>
      </c>
      <c r="AH198" s="164" t="s">
        <v>780</v>
      </c>
      <c r="AI198" s="164" t="s">
        <v>780</v>
      </c>
      <c r="AJ198" s="164" t="s">
        <v>494</v>
      </c>
      <c r="AK198" s="164" t="s">
        <v>495</v>
      </c>
      <c r="AL198" s="164" t="s">
        <v>109</v>
      </c>
      <c r="AM198" s="164" t="s">
        <v>193</v>
      </c>
      <c r="AN198" s="164" t="s">
        <v>109</v>
      </c>
      <c r="AO198" s="164" t="s">
        <v>193</v>
      </c>
      <c r="AP198" s="164" t="s">
        <v>500</v>
      </c>
      <c r="AQ198" s="166"/>
      <c r="AR198" s="166"/>
      <c r="AS198" s="164" t="s">
        <v>502</v>
      </c>
      <c r="AT198" s="164" t="s">
        <v>193</v>
      </c>
      <c r="AU198" s="164" t="s">
        <v>718</v>
      </c>
      <c r="AV198" s="164">
        <v>1</v>
      </c>
      <c r="AW198" s="164">
        <v>1</v>
      </c>
      <c r="AX198" s="164">
        <v>0</v>
      </c>
      <c r="AY198" s="164" t="s">
        <v>110</v>
      </c>
      <c r="AZ198" s="164" t="s">
        <v>503</v>
      </c>
      <c r="BA198" s="164" t="s">
        <v>3289</v>
      </c>
      <c r="BB198" s="164">
        <v>1</v>
      </c>
      <c r="BC198" s="164">
        <v>0</v>
      </c>
      <c r="BD198" s="164">
        <v>0</v>
      </c>
      <c r="BE198" s="164">
        <v>1</v>
      </c>
      <c r="BF198" s="164">
        <v>1</v>
      </c>
      <c r="BG198" s="164">
        <v>0</v>
      </c>
      <c r="BH198" s="164">
        <v>0</v>
      </c>
      <c r="BI198" s="164">
        <v>0</v>
      </c>
      <c r="BJ198" s="164">
        <v>0</v>
      </c>
      <c r="BK198" s="164">
        <v>0</v>
      </c>
      <c r="BL198" s="164" t="s">
        <v>193</v>
      </c>
      <c r="BM198" s="164" t="s">
        <v>128</v>
      </c>
      <c r="BN198" s="164" t="s">
        <v>498</v>
      </c>
      <c r="BO198" s="164" t="s">
        <v>4418</v>
      </c>
      <c r="BP198" s="164">
        <v>1</v>
      </c>
      <c r="BQ198" s="164">
        <v>1</v>
      </c>
      <c r="BR198" s="164">
        <v>1</v>
      </c>
      <c r="BS198" s="164">
        <v>1</v>
      </c>
      <c r="BT198" s="164">
        <v>0</v>
      </c>
      <c r="BU198" s="164">
        <v>0</v>
      </c>
      <c r="BV198" s="164">
        <v>1</v>
      </c>
      <c r="BW198" s="164">
        <v>0</v>
      </c>
      <c r="BX198" s="164" t="s">
        <v>504</v>
      </c>
      <c r="BY198" s="164">
        <v>175</v>
      </c>
      <c r="BZ198" s="164">
        <v>87.5</v>
      </c>
      <c r="CA198" s="164" t="s">
        <v>109</v>
      </c>
      <c r="CB198" s="164">
        <v>250</v>
      </c>
      <c r="CC198" s="164">
        <v>96.153846153846104</v>
      </c>
      <c r="CD198" s="164" t="s">
        <v>109</v>
      </c>
      <c r="CE198" s="164">
        <v>200</v>
      </c>
      <c r="CF198" s="164">
        <v>86.956521739130395</v>
      </c>
      <c r="CG198" s="164" t="s">
        <v>109</v>
      </c>
      <c r="CH198" s="164">
        <v>250</v>
      </c>
      <c r="CI198" s="164">
        <v>86.2068965517241</v>
      </c>
      <c r="CJ198" s="164" t="s">
        <v>109</v>
      </c>
      <c r="CK198" s="164" t="s">
        <v>193</v>
      </c>
      <c r="CL198" s="164" t="s">
        <v>193</v>
      </c>
      <c r="CM198" s="164" t="s">
        <v>193</v>
      </c>
      <c r="CN198" s="164" t="s">
        <v>193</v>
      </c>
      <c r="CO198" s="164" t="s">
        <v>193</v>
      </c>
      <c r="CP198" s="164" t="s">
        <v>193</v>
      </c>
      <c r="CQ198" s="164" t="s">
        <v>622</v>
      </c>
      <c r="CR198" s="164" t="s">
        <v>109</v>
      </c>
      <c r="CS198" s="164">
        <v>400</v>
      </c>
      <c r="CT198" s="164" t="s">
        <v>193</v>
      </c>
      <c r="CU198" s="164" t="s">
        <v>193</v>
      </c>
      <c r="CV198" s="164" t="s">
        <v>193</v>
      </c>
      <c r="CW198" s="164" t="s">
        <v>193</v>
      </c>
      <c r="CX198" s="164" t="s">
        <v>193</v>
      </c>
      <c r="CY198" s="164" t="s">
        <v>193</v>
      </c>
      <c r="CZ198" s="164" t="s">
        <v>156</v>
      </c>
      <c r="DA198" s="164">
        <v>400</v>
      </c>
      <c r="DB198" s="164" t="s">
        <v>109</v>
      </c>
      <c r="DC198" s="164" t="s">
        <v>109</v>
      </c>
      <c r="DD198" s="164" t="s">
        <v>3848</v>
      </c>
      <c r="DE198" s="164">
        <v>0</v>
      </c>
      <c r="DF198" s="164">
        <v>0</v>
      </c>
      <c r="DG198" s="164">
        <v>0</v>
      </c>
      <c r="DH198" s="164">
        <v>0</v>
      </c>
      <c r="DI198" s="164">
        <v>1</v>
      </c>
      <c r="DJ198" s="164">
        <v>1</v>
      </c>
      <c r="DK198" s="164">
        <v>0</v>
      </c>
      <c r="DL198" s="164">
        <v>0</v>
      </c>
      <c r="DM198" s="164">
        <v>0</v>
      </c>
      <c r="DN198" s="164">
        <v>0</v>
      </c>
      <c r="DO198" s="164">
        <v>0</v>
      </c>
      <c r="DP198" s="164">
        <v>0</v>
      </c>
      <c r="DQ198" s="164">
        <v>0</v>
      </c>
      <c r="DR198" s="164">
        <v>0</v>
      </c>
      <c r="DS198" s="164" t="s">
        <v>193</v>
      </c>
      <c r="DT198" s="164" t="s">
        <v>821</v>
      </c>
      <c r="DU198" s="164">
        <v>0</v>
      </c>
      <c r="DV198" s="164">
        <v>1</v>
      </c>
      <c r="DW198" s="164">
        <v>0</v>
      </c>
      <c r="DX198" s="164">
        <v>0</v>
      </c>
      <c r="DY198" s="164">
        <v>0</v>
      </c>
      <c r="DZ198" s="164">
        <v>0</v>
      </c>
      <c r="EA198" s="164">
        <v>1</v>
      </c>
      <c r="EB198" s="164">
        <v>0</v>
      </c>
      <c r="EC198" s="164" t="s">
        <v>109</v>
      </c>
      <c r="ED198" s="164" t="s">
        <v>109</v>
      </c>
      <c r="EE198" s="164" t="s">
        <v>109</v>
      </c>
      <c r="EF198" s="164" t="s">
        <v>106</v>
      </c>
      <c r="EG198" s="164" t="s">
        <v>797</v>
      </c>
      <c r="EH198" s="164" t="s">
        <v>173</v>
      </c>
      <c r="EI198" s="164" t="s">
        <v>793</v>
      </c>
      <c r="EJ198" s="164" t="s">
        <v>499</v>
      </c>
      <c r="EK198" s="164">
        <v>1</v>
      </c>
      <c r="EL198" s="164">
        <v>1</v>
      </c>
      <c r="EM198" s="164">
        <v>1</v>
      </c>
      <c r="EN198" s="164">
        <v>1</v>
      </c>
      <c r="EO198" s="164">
        <v>1</v>
      </c>
      <c r="EP198" s="164">
        <v>0</v>
      </c>
      <c r="EQ198" s="164">
        <v>0</v>
      </c>
      <c r="ER198" s="164">
        <v>1</v>
      </c>
      <c r="ES198" s="164">
        <v>0</v>
      </c>
      <c r="ET198" s="164" t="s">
        <v>109</v>
      </c>
      <c r="EU198" s="164">
        <v>30</v>
      </c>
      <c r="EV198" s="164">
        <v>30</v>
      </c>
      <c r="EW198" s="164" t="s">
        <v>193</v>
      </c>
      <c r="EX198" s="164" t="s">
        <v>193</v>
      </c>
      <c r="EY198" s="164" t="s">
        <v>193</v>
      </c>
      <c r="EZ198" s="164">
        <v>30</v>
      </c>
      <c r="FA198" s="164" t="s">
        <v>109</v>
      </c>
      <c r="FB198" s="164">
        <v>25</v>
      </c>
      <c r="FC198" s="164" t="s">
        <v>109</v>
      </c>
      <c r="FD198" s="164">
        <v>75</v>
      </c>
      <c r="FE198" s="164" t="s">
        <v>109</v>
      </c>
      <c r="FF198" s="164" t="s">
        <v>193</v>
      </c>
      <c r="FG198" s="164" t="s">
        <v>193</v>
      </c>
      <c r="FH198" s="164" t="s">
        <v>193</v>
      </c>
      <c r="FI198" s="164" t="s">
        <v>193</v>
      </c>
      <c r="FJ198" s="164" t="s">
        <v>193</v>
      </c>
      <c r="FK198" s="164" t="s">
        <v>193</v>
      </c>
      <c r="FL198" s="164" t="s">
        <v>193</v>
      </c>
      <c r="FM198" s="164" t="s">
        <v>193</v>
      </c>
      <c r="FN198" s="164" t="s">
        <v>193</v>
      </c>
      <c r="FO198" s="164" t="s">
        <v>193</v>
      </c>
      <c r="FP198" s="164" t="s">
        <v>193</v>
      </c>
      <c r="FQ198" s="164" t="s">
        <v>109</v>
      </c>
      <c r="FR198" s="164">
        <v>25</v>
      </c>
      <c r="FS198" s="164" t="s">
        <v>193</v>
      </c>
      <c r="FT198" s="164" t="s">
        <v>193</v>
      </c>
      <c r="FU198" s="164">
        <v>25</v>
      </c>
      <c r="FV198" s="164" t="s">
        <v>109</v>
      </c>
      <c r="FW198" s="164" t="s">
        <v>114</v>
      </c>
      <c r="FX198" s="164" t="s">
        <v>193</v>
      </c>
      <c r="FY198" s="164">
        <v>150</v>
      </c>
      <c r="FZ198" s="164">
        <v>100</v>
      </c>
      <c r="GA198" s="164">
        <v>56.6666666666666</v>
      </c>
      <c r="GB198" s="164" t="s">
        <v>109</v>
      </c>
      <c r="GC198" s="164" t="s">
        <v>109</v>
      </c>
      <c r="GD198" s="164">
        <v>100</v>
      </c>
      <c r="GE198" s="164" t="s">
        <v>193</v>
      </c>
      <c r="GF198" s="164" t="s">
        <v>193</v>
      </c>
      <c r="GG198" s="164" t="s">
        <v>193</v>
      </c>
      <c r="GH198" s="164">
        <v>100</v>
      </c>
      <c r="GI198" s="164" t="s">
        <v>114</v>
      </c>
      <c r="GJ198" s="164" t="s">
        <v>193</v>
      </c>
      <c r="GK198" s="164" t="s">
        <v>193</v>
      </c>
      <c r="GL198" s="164" t="s">
        <v>193</v>
      </c>
      <c r="GM198" s="164" t="s">
        <v>193</v>
      </c>
      <c r="GN198" s="164" t="s">
        <v>193</v>
      </c>
      <c r="GO198" s="164" t="s">
        <v>193</v>
      </c>
      <c r="GP198" s="164" t="s">
        <v>193</v>
      </c>
      <c r="GQ198" s="164" t="s">
        <v>193</v>
      </c>
      <c r="GR198" s="164" t="s">
        <v>193</v>
      </c>
      <c r="GS198" s="164" t="s">
        <v>193</v>
      </c>
      <c r="GT198" s="164" t="s">
        <v>193</v>
      </c>
      <c r="GU198" s="164" t="s">
        <v>193</v>
      </c>
      <c r="GV198" s="164" t="s">
        <v>114</v>
      </c>
      <c r="GW198" s="164" t="s">
        <v>193</v>
      </c>
      <c r="GX198" s="164" t="s">
        <v>193</v>
      </c>
      <c r="GY198" s="164" t="s">
        <v>193</v>
      </c>
      <c r="GZ198" s="164" t="s">
        <v>193</v>
      </c>
      <c r="HA198" s="164" t="s">
        <v>193</v>
      </c>
      <c r="HB198" s="164" t="s">
        <v>193</v>
      </c>
      <c r="HC198" s="164" t="s">
        <v>193</v>
      </c>
      <c r="HD198" s="164" t="s">
        <v>193</v>
      </c>
      <c r="HE198" s="164" t="s">
        <v>193</v>
      </c>
      <c r="HF198" s="164" t="s">
        <v>193</v>
      </c>
      <c r="HG198" s="164" t="s">
        <v>193</v>
      </c>
      <c r="HH198" s="164" t="s">
        <v>193</v>
      </c>
      <c r="HI198" s="164" t="s">
        <v>193</v>
      </c>
      <c r="HJ198" s="164" t="s">
        <v>193</v>
      </c>
      <c r="HK198" s="164" t="s">
        <v>193</v>
      </c>
      <c r="HL198" s="164" t="s">
        <v>193</v>
      </c>
      <c r="HM198" s="164" t="s">
        <v>193</v>
      </c>
      <c r="HN198" s="164" t="s">
        <v>193</v>
      </c>
      <c r="HO198" s="164" t="s">
        <v>193</v>
      </c>
      <c r="HP198" s="164" t="s">
        <v>193</v>
      </c>
      <c r="HQ198" s="164" t="s">
        <v>193</v>
      </c>
      <c r="HR198" s="164" t="s">
        <v>193</v>
      </c>
      <c r="HS198" s="164" t="s">
        <v>193</v>
      </c>
      <c r="HT198" s="164" t="s">
        <v>193</v>
      </c>
      <c r="HU198" s="164" t="s">
        <v>193</v>
      </c>
      <c r="HV198" s="164" t="s">
        <v>109</v>
      </c>
      <c r="HW198" s="164" t="s">
        <v>109</v>
      </c>
      <c r="HX198" s="164" t="s">
        <v>109</v>
      </c>
      <c r="HY198" s="164" t="s">
        <v>123</v>
      </c>
      <c r="HZ198" s="164" t="s">
        <v>793</v>
      </c>
      <c r="IA198" s="164" t="s">
        <v>1794</v>
      </c>
      <c r="IB198" s="164" t="s">
        <v>793</v>
      </c>
      <c r="IC198" s="164" t="s">
        <v>193</v>
      </c>
      <c r="ID198" s="164" t="s">
        <v>193</v>
      </c>
      <c r="IE198" s="164" t="s">
        <v>193</v>
      </c>
      <c r="IF198" s="164" t="s">
        <v>193</v>
      </c>
      <c r="IG198" s="164" t="s">
        <v>193</v>
      </c>
      <c r="IH198" s="164" t="s">
        <v>193</v>
      </c>
      <c r="II198" s="164" t="s">
        <v>193</v>
      </c>
      <c r="IJ198" s="164" t="s">
        <v>193</v>
      </c>
      <c r="IK198" s="164" t="s">
        <v>193</v>
      </c>
      <c r="IL198" s="164" t="s">
        <v>193</v>
      </c>
      <c r="IM198" s="164" t="s">
        <v>193</v>
      </c>
      <c r="IN198" s="164" t="s">
        <v>193</v>
      </c>
      <c r="IO198" s="164" t="s">
        <v>193</v>
      </c>
      <c r="IP198" s="164" t="s">
        <v>193</v>
      </c>
      <c r="IQ198" s="164" t="s">
        <v>193</v>
      </c>
      <c r="IR198" s="164" t="s">
        <v>193</v>
      </c>
      <c r="IS198" s="164" t="s">
        <v>193</v>
      </c>
      <c r="IT198" s="164" t="s">
        <v>193</v>
      </c>
      <c r="IU198" s="164" t="s">
        <v>193</v>
      </c>
      <c r="IV198" s="164" t="s">
        <v>193</v>
      </c>
      <c r="IW198" s="164" t="s">
        <v>193</v>
      </c>
      <c r="IX198" s="164" t="s">
        <v>193</v>
      </c>
      <c r="IY198" s="164" t="s">
        <v>193</v>
      </c>
      <c r="IZ198" s="164" t="s">
        <v>193</v>
      </c>
      <c r="JA198" s="164" t="s">
        <v>193</v>
      </c>
      <c r="JB198" s="164" t="s">
        <v>193</v>
      </c>
      <c r="JC198" s="164" t="s">
        <v>193</v>
      </c>
      <c r="JD198" s="164" t="s">
        <v>193</v>
      </c>
      <c r="JE198" s="164" t="s">
        <v>193</v>
      </c>
      <c r="JF198" s="164" t="s">
        <v>193</v>
      </c>
      <c r="JG198" s="164" t="s">
        <v>193</v>
      </c>
      <c r="JH198" s="164" t="s">
        <v>193</v>
      </c>
      <c r="JI198" s="164" t="s">
        <v>193</v>
      </c>
      <c r="JJ198" s="164" t="s">
        <v>193</v>
      </c>
      <c r="JK198" s="164" t="s">
        <v>193</v>
      </c>
      <c r="JL198" s="164" t="s">
        <v>193</v>
      </c>
      <c r="JM198" s="164" t="s">
        <v>193</v>
      </c>
      <c r="JN198" s="164" t="s">
        <v>193</v>
      </c>
      <c r="JO198" s="164" t="s">
        <v>193</v>
      </c>
      <c r="JP198" s="164" t="s">
        <v>193</v>
      </c>
      <c r="JQ198" s="164" t="s">
        <v>193</v>
      </c>
      <c r="JR198" s="166"/>
      <c r="JS198" s="166"/>
      <c r="JT198" s="166"/>
      <c r="JU198" s="166"/>
      <c r="JV198" s="166"/>
      <c r="JW198" s="164" t="s">
        <v>4419</v>
      </c>
      <c r="JX198" s="164" t="s">
        <v>193</v>
      </c>
      <c r="JY198" s="164">
        <v>188106878</v>
      </c>
      <c r="JZ198" s="164" t="s">
        <v>4420</v>
      </c>
      <c r="KA198" s="164" t="s">
        <v>4421</v>
      </c>
      <c r="KB198" s="164" t="s">
        <v>193</v>
      </c>
      <c r="KC198" s="164" t="s">
        <v>705</v>
      </c>
      <c r="KD198" s="164" t="s">
        <v>706</v>
      </c>
      <c r="KE198" s="164" t="s">
        <v>621</v>
      </c>
      <c r="KF198" s="164" t="s">
        <v>193</v>
      </c>
      <c r="KG198" s="164">
        <v>18</v>
      </c>
    </row>
    <row r="199" spans="1:293" x14ac:dyDescent="0.25">
      <c r="A199" s="164" t="s">
        <v>4422</v>
      </c>
      <c r="B199" s="164" t="s">
        <v>4423</v>
      </c>
      <c r="C199" s="164" t="s">
        <v>3548</v>
      </c>
      <c r="D199" s="164" t="s">
        <v>193</v>
      </c>
      <c r="E199" s="166"/>
      <c r="F199" s="164" t="s">
        <v>193</v>
      </c>
      <c r="G199" s="164" t="s">
        <v>193</v>
      </c>
      <c r="H199" s="164" t="s">
        <v>3548</v>
      </c>
      <c r="I199" s="164" t="s">
        <v>103</v>
      </c>
      <c r="J199" s="164" t="s">
        <v>193</v>
      </c>
      <c r="K199" s="164" t="s">
        <v>104</v>
      </c>
      <c r="L199" s="164" t="s">
        <v>103</v>
      </c>
      <c r="M199" s="164" t="s">
        <v>103</v>
      </c>
      <c r="N199" s="164" t="s">
        <v>3288</v>
      </c>
      <c r="O199" s="164" t="s">
        <v>193</v>
      </c>
      <c r="P199" s="164" t="s">
        <v>4356</v>
      </c>
      <c r="Q199" s="164" t="s">
        <v>3288</v>
      </c>
      <c r="R199" s="164" t="s">
        <v>3288</v>
      </c>
      <c r="S199" s="164" t="s">
        <v>106</v>
      </c>
      <c r="T199" s="164" t="s">
        <v>225</v>
      </c>
      <c r="U199" s="164" t="s">
        <v>213</v>
      </c>
      <c r="V199" s="164" t="s">
        <v>225</v>
      </c>
      <c r="W199" s="164" t="s">
        <v>240</v>
      </c>
      <c r="X199" s="164" t="s">
        <v>239</v>
      </c>
      <c r="Y199" s="164" t="s">
        <v>240</v>
      </c>
      <c r="Z199" s="164" t="s">
        <v>4357</v>
      </c>
      <c r="AA199" s="164" t="s">
        <v>193</v>
      </c>
      <c r="AB199" s="164" t="s">
        <v>776</v>
      </c>
      <c r="AC199" s="164" t="s">
        <v>4357</v>
      </c>
      <c r="AD199" s="164" t="s">
        <v>4357</v>
      </c>
      <c r="AE199" s="164" t="s">
        <v>780</v>
      </c>
      <c r="AF199" s="164" t="s">
        <v>193</v>
      </c>
      <c r="AG199" s="164" t="s">
        <v>776</v>
      </c>
      <c r="AH199" s="164" t="s">
        <v>780</v>
      </c>
      <c r="AI199" s="164" t="s">
        <v>780</v>
      </c>
      <c r="AJ199" s="164" t="s">
        <v>494</v>
      </c>
      <c r="AK199" s="164" t="s">
        <v>495</v>
      </c>
      <c r="AL199" s="164" t="s">
        <v>109</v>
      </c>
      <c r="AM199" s="164" t="s">
        <v>193</v>
      </c>
      <c r="AN199" s="164" t="s">
        <v>109</v>
      </c>
      <c r="AO199" s="164" t="s">
        <v>193</v>
      </c>
      <c r="AP199" s="164" t="s">
        <v>496</v>
      </c>
      <c r="AQ199" s="166"/>
      <c r="AR199" s="166"/>
      <c r="AS199" s="164" t="s">
        <v>502</v>
      </c>
      <c r="AT199" s="164" t="s">
        <v>193</v>
      </c>
      <c r="AU199" s="164" t="s">
        <v>111</v>
      </c>
      <c r="AV199" s="164">
        <v>1</v>
      </c>
      <c r="AW199" s="164">
        <v>0</v>
      </c>
      <c r="AX199" s="164">
        <v>0</v>
      </c>
      <c r="AY199" s="164" t="s">
        <v>110</v>
      </c>
      <c r="AZ199" s="164" t="s">
        <v>503</v>
      </c>
      <c r="BA199" s="164" t="s">
        <v>3289</v>
      </c>
      <c r="BB199" s="164">
        <v>1</v>
      </c>
      <c r="BC199" s="164">
        <v>0</v>
      </c>
      <c r="BD199" s="164">
        <v>0</v>
      </c>
      <c r="BE199" s="164">
        <v>1</v>
      </c>
      <c r="BF199" s="164">
        <v>1</v>
      </c>
      <c r="BG199" s="164">
        <v>0</v>
      </c>
      <c r="BH199" s="164">
        <v>0</v>
      </c>
      <c r="BI199" s="164">
        <v>0</v>
      </c>
      <c r="BJ199" s="164">
        <v>0</v>
      </c>
      <c r="BK199" s="164">
        <v>0</v>
      </c>
      <c r="BL199" s="164" t="s">
        <v>193</v>
      </c>
      <c r="BM199" s="164" t="s">
        <v>143</v>
      </c>
      <c r="BN199" s="164" t="s">
        <v>498</v>
      </c>
      <c r="BO199" s="164" t="s">
        <v>505</v>
      </c>
      <c r="BP199" s="164">
        <v>1</v>
      </c>
      <c r="BQ199" s="164">
        <v>1</v>
      </c>
      <c r="BR199" s="164">
        <v>1</v>
      </c>
      <c r="BS199" s="164">
        <v>1</v>
      </c>
      <c r="BT199" s="164">
        <v>1</v>
      </c>
      <c r="BU199" s="164">
        <v>1</v>
      </c>
      <c r="BV199" s="164">
        <v>1</v>
      </c>
      <c r="BW199" s="164">
        <v>0</v>
      </c>
      <c r="BX199" s="164" t="s">
        <v>504</v>
      </c>
      <c r="BY199" s="164">
        <v>175</v>
      </c>
      <c r="BZ199" s="164">
        <v>87.5</v>
      </c>
      <c r="CA199" s="164" t="s">
        <v>109</v>
      </c>
      <c r="CB199" s="164">
        <v>300</v>
      </c>
      <c r="CC199" s="164">
        <v>115.384615384615</v>
      </c>
      <c r="CD199" s="164" t="s">
        <v>109</v>
      </c>
      <c r="CE199" s="164">
        <v>250</v>
      </c>
      <c r="CF199" s="164">
        <v>108.695652173913</v>
      </c>
      <c r="CG199" s="164" t="s">
        <v>109</v>
      </c>
      <c r="CH199" s="164">
        <v>300</v>
      </c>
      <c r="CI199" s="164">
        <v>103.448275862068</v>
      </c>
      <c r="CJ199" s="164" t="s">
        <v>109</v>
      </c>
      <c r="CK199" s="164">
        <v>500</v>
      </c>
      <c r="CL199" s="164">
        <v>208.333333333333</v>
      </c>
      <c r="CM199" s="164" t="s">
        <v>114</v>
      </c>
      <c r="CN199" s="164">
        <v>600</v>
      </c>
      <c r="CO199" s="164">
        <v>250</v>
      </c>
      <c r="CP199" s="164" t="s">
        <v>109</v>
      </c>
      <c r="CQ199" s="164" t="s">
        <v>622</v>
      </c>
      <c r="CR199" s="164" t="s">
        <v>114</v>
      </c>
      <c r="CS199" s="164" t="s">
        <v>193</v>
      </c>
      <c r="CT199" s="164" t="s">
        <v>193</v>
      </c>
      <c r="CU199" s="164" t="s">
        <v>121</v>
      </c>
      <c r="CV199" s="164" t="s">
        <v>875</v>
      </c>
      <c r="CW199" s="164" t="s">
        <v>525</v>
      </c>
      <c r="CX199" s="164">
        <v>591</v>
      </c>
      <c r="CY199" s="164">
        <v>125</v>
      </c>
      <c r="CZ199" s="164">
        <v>0.79949238578680204</v>
      </c>
      <c r="DA199" s="164">
        <v>799</v>
      </c>
      <c r="DB199" s="164" t="s">
        <v>109</v>
      </c>
      <c r="DC199" s="164" t="s">
        <v>109</v>
      </c>
      <c r="DD199" s="164" t="s">
        <v>3748</v>
      </c>
      <c r="DE199" s="164">
        <v>0</v>
      </c>
      <c r="DF199" s="164">
        <v>0</v>
      </c>
      <c r="DG199" s="164">
        <v>0</v>
      </c>
      <c r="DH199" s="164">
        <v>0</v>
      </c>
      <c r="DI199" s="164">
        <v>1</v>
      </c>
      <c r="DJ199" s="164">
        <v>1</v>
      </c>
      <c r="DK199" s="164">
        <v>0</v>
      </c>
      <c r="DL199" s="164">
        <v>0</v>
      </c>
      <c r="DM199" s="164">
        <v>0</v>
      </c>
      <c r="DN199" s="164">
        <v>0</v>
      </c>
      <c r="DO199" s="164">
        <v>0</v>
      </c>
      <c r="DP199" s="164">
        <v>0</v>
      </c>
      <c r="DQ199" s="164">
        <v>0</v>
      </c>
      <c r="DR199" s="164">
        <v>0</v>
      </c>
      <c r="DS199" s="164" t="s">
        <v>193</v>
      </c>
      <c r="DT199" s="164" t="s">
        <v>4424</v>
      </c>
      <c r="DU199" s="164">
        <v>0</v>
      </c>
      <c r="DV199" s="164">
        <v>1</v>
      </c>
      <c r="DW199" s="164">
        <v>0</v>
      </c>
      <c r="DX199" s="164">
        <v>1</v>
      </c>
      <c r="DY199" s="164">
        <v>0</v>
      </c>
      <c r="DZ199" s="164">
        <v>1</v>
      </c>
      <c r="EA199" s="164">
        <v>0</v>
      </c>
      <c r="EB199" s="164">
        <v>0</v>
      </c>
      <c r="EC199" s="164" t="s">
        <v>114</v>
      </c>
      <c r="ED199" s="164" t="s">
        <v>109</v>
      </c>
      <c r="EE199" s="164" t="s">
        <v>109</v>
      </c>
      <c r="EF199" s="164" t="s">
        <v>123</v>
      </c>
      <c r="EG199" s="164" t="s">
        <v>793</v>
      </c>
      <c r="EH199" s="164" t="s">
        <v>124</v>
      </c>
      <c r="EI199" s="164" t="s">
        <v>793</v>
      </c>
      <c r="EJ199" s="164" t="s">
        <v>193</v>
      </c>
      <c r="EK199" s="164" t="s">
        <v>193</v>
      </c>
      <c r="EL199" s="164" t="s">
        <v>193</v>
      </c>
      <c r="EM199" s="164" t="s">
        <v>193</v>
      </c>
      <c r="EN199" s="164" t="s">
        <v>193</v>
      </c>
      <c r="EO199" s="164" t="s">
        <v>193</v>
      </c>
      <c r="EP199" s="164" t="s">
        <v>193</v>
      </c>
      <c r="EQ199" s="164" t="s">
        <v>193</v>
      </c>
      <c r="ER199" s="164" t="s">
        <v>193</v>
      </c>
      <c r="ES199" s="164" t="s">
        <v>193</v>
      </c>
      <c r="ET199" s="164" t="s">
        <v>193</v>
      </c>
      <c r="EU199" s="164" t="s">
        <v>193</v>
      </c>
      <c r="EV199" s="164" t="s">
        <v>193</v>
      </c>
      <c r="EW199" s="164" t="s">
        <v>193</v>
      </c>
      <c r="EX199" s="164" t="s">
        <v>193</v>
      </c>
      <c r="EY199" s="164" t="s">
        <v>193</v>
      </c>
      <c r="EZ199" s="164" t="s">
        <v>193</v>
      </c>
      <c r="FA199" s="164" t="s">
        <v>193</v>
      </c>
      <c r="FB199" s="164" t="s">
        <v>193</v>
      </c>
      <c r="FC199" s="164" t="s">
        <v>193</v>
      </c>
      <c r="FD199" s="164" t="s">
        <v>193</v>
      </c>
      <c r="FE199" s="164" t="s">
        <v>193</v>
      </c>
      <c r="FF199" s="164" t="s">
        <v>193</v>
      </c>
      <c r="FG199" s="164" t="s">
        <v>193</v>
      </c>
      <c r="FH199" s="164" t="s">
        <v>193</v>
      </c>
      <c r="FI199" s="164" t="s">
        <v>193</v>
      </c>
      <c r="FJ199" s="164" t="s">
        <v>193</v>
      </c>
      <c r="FK199" s="164" t="s">
        <v>193</v>
      </c>
      <c r="FL199" s="164" t="s">
        <v>193</v>
      </c>
      <c r="FM199" s="164" t="s">
        <v>193</v>
      </c>
      <c r="FN199" s="164" t="s">
        <v>193</v>
      </c>
      <c r="FO199" s="164" t="s">
        <v>193</v>
      </c>
      <c r="FP199" s="164" t="s">
        <v>193</v>
      </c>
      <c r="FQ199" s="164" t="s">
        <v>193</v>
      </c>
      <c r="FR199" s="164" t="s">
        <v>193</v>
      </c>
      <c r="FS199" s="164" t="s">
        <v>193</v>
      </c>
      <c r="FT199" s="164" t="s">
        <v>193</v>
      </c>
      <c r="FU199" s="164" t="s">
        <v>193</v>
      </c>
      <c r="FV199" s="164" t="s">
        <v>193</v>
      </c>
      <c r="FW199" s="164" t="s">
        <v>193</v>
      </c>
      <c r="FX199" s="164" t="s">
        <v>193</v>
      </c>
      <c r="FY199" s="164" t="s">
        <v>193</v>
      </c>
      <c r="FZ199" s="164" t="s">
        <v>193</v>
      </c>
      <c r="GA199" s="164" t="s">
        <v>193</v>
      </c>
      <c r="GB199" s="164" t="s">
        <v>193</v>
      </c>
      <c r="GC199" s="164" t="s">
        <v>193</v>
      </c>
      <c r="GD199" s="164" t="s">
        <v>193</v>
      </c>
      <c r="GE199" s="164" t="s">
        <v>193</v>
      </c>
      <c r="GF199" s="164" t="s">
        <v>193</v>
      </c>
      <c r="GG199" s="164" t="s">
        <v>193</v>
      </c>
      <c r="GH199" s="164" t="s">
        <v>193</v>
      </c>
      <c r="GI199" s="164" t="s">
        <v>193</v>
      </c>
      <c r="GJ199" s="164" t="s">
        <v>193</v>
      </c>
      <c r="GK199" s="164" t="s">
        <v>193</v>
      </c>
      <c r="GL199" s="164" t="s">
        <v>193</v>
      </c>
      <c r="GM199" s="164" t="s">
        <v>193</v>
      </c>
      <c r="GN199" s="164" t="s">
        <v>193</v>
      </c>
      <c r="GO199" s="164" t="s">
        <v>193</v>
      </c>
      <c r="GP199" s="164" t="s">
        <v>193</v>
      </c>
      <c r="GQ199" s="164" t="s">
        <v>193</v>
      </c>
      <c r="GR199" s="164" t="s">
        <v>193</v>
      </c>
      <c r="GS199" s="164" t="s">
        <v>193</v>
      </c>
      <c r="GT199" s="164" t="s">
        <v>193</v>
      </c>
      <c r="GU199" s="164" t="s">
        <v>193</v>
      </c>
      <c r="GV199" s="164" t="s">
        <v>193</v>
      </c>
      <c r="GW199" s="164" t="s">
        <v>193</v>
      </c>
      <c r="GX199" s="164" t="s">
        <v>193</v>
      </c>
      <c r="GY199" s="164" t="s">
        <v>193</v>
      </c>
      <c r="GZ199" s="164" t="s">
        <v>193</v>
      </c>
      <c r="HA199" s="164" t="s">
        <v>193</v>
      </c>
      <c r="HB199" s="164" t="s">
        <v>193</v>
      </c>
      <c r="HC199" s="164" t="s">
        <v>193</v>
      </c>
      <c r="HD199" s="164" t="s">
        <v>193</v>
      </c>
      <c r="HE199" s="164" t="s">
        <v>193</v>
      </c>
      <c r="HF199" s="164" t="s">
        <v>193</v>
      </c>
      <c r="HG199" s="164" t="s">
        <v>193</v>
      </c>
      <c r="HH199" s="164" t="s">
        <v>193</v>
      </c>
      <c r="HI199" s="164" t="s">
        <v>193</v>
      </c>
      <c r="HJ199" s="164" t="s">
        <v>193</v>
      </c>
      <c r="HK199" s="164" t="s">
        <v>193</v>
      </c>
      <c r="HL199" s="164" t="s">
        <v>193</v>
      </c>
      <c r="HM199" s="164" t="s">
        <v>193</v>
      </c>
      <c r="HN199" s="164" t="s">
        <v>193</v>
      </c>
      <c r="HO199" s="164" t="s">
        <v>193</v>
      </c>
      <c r="HP199" s="164" t="s">
        <v>193</v>
      </c>
      <c r="HQ199" s="164" t="s">
        <v>193</v>
      </c>
      <c r="HR199" s="164" t="s">
        <v>193</v>
      </c>
      <c r="HS199" s="164" t="s">
        <v>193</v>
      </c>
      <c r="HT199" s="164" t="s">
        <v>193</v>
      </c>
      <c r="HU199" s="164" t="s">
        <v>193</v>
      </c>
      <c r="HV199" s="164" t="s">
        <v>193</v>
      </c>
      <c r="HW199" s="164" t="s">
        <v>193</v>
      </c>
      <c r="HX199" s="164" t="s">
        <v>193</v>
      </c>
      <c r="HY199" s="164" t="s">
        <v>193</v>
      </c>
      <c r="HZ199" s="164" t="s">
        <v>193</v>
      </c>
      <c r="IA199" s="164" t="s">
        <v>193</v>
      </c>
      <c r="IB199" s="164" t="s">
        <v>193</v>
      </c>
      <c r="IC199" s="164" t="s">
        <v>193</v>
      </c>
      <c r="ID199" s="164" t="s">
        <v>193</v>
      </c>
      <c r="IE199" s="164" t="s">
        <v>193</v>
      </c>
      <c r="IF199" s="164" t="s">
        <v>193</v>
      </c>
      <c r="IG199" s="164" t="s">
        <v>193</v>
      </c>
      <c r="IH199" s="164" t="s">
        <v>193</v>
      </c>
      <c r="II199" s="164" t="s">
        <v>193</v>
      </c>
      <c r="IJ199" s="164" t="s">
        <v>193</v>
      </c>
      <c r="IK199" s="164" t="s">
        <v>193</v>
      </c>
      <c r="IL199" s="164" t="s">
        <v>193</v>
      </c>
      <c r="IM199" s="164" t="s">
        <v>193</v>
      </c>
      <c r="IN199" s="164" t="s">
        <v>193</v>
      </c>
      <c r="IO199" s="164" t="s">
        <v>193</v>
      </c>
      <c r="IP199" s="164" t="s">
        <v>193</v>
      </c>
      <c r="IQ199" s="164" t="s">
        <v>193</v>
      </c>
      <c r="IR199" s="164" t="s">
        <v>193</v>
      </c>
      <c r="IS199" s="164" t="s">
        <v>193</v>
      </c>
      <c r="IT199" s="164" t="s">
        <v>193</v>
      </c>
      <c r="IU199" s="164" t="s">
        <v>193</v>
      </c>
      <c r="IV199" s="164" t="s">
        <v>193</v>
      </c>
      <c r="IW199" s="164" t="s">
        <v>193</v>
      </c>
      <c r="IX199" s="164" t="s">
        <v>193</v>
      </c>
      <c r="IY199" s="164" t="s">
        <v>193</v>
      </c>
      <c r="IZ199" s="164" t="s">
        <v>193</v>
      </c>
      <c r="JA199" s="164" t="s">
        <v>193</v>
      </c>
      <c r="JB199" s="164" t="s">
        <v>193</v>
      </c>
      <c r="JC199" s="164" t="s">
        <v>193</v>
      </c>
      <c r="JD199" s="164" t="s">
        <v>193</v>
      </c>
      <c r="JE199" s="164" t="s">
        <v>193</v>
      </c>
      <c r="JF199" s="164" t="s">
        <v>193</v>
      </c>
      <c r="JG199" s="164" t="s">
        <v>193</v>
      </c>
      <c r="JH199" s="164" t="s">
        <v>193</v>
      </c>
      <c r="JI199" s="164" t="s">
        <v>193</v>
      </c>
      <c r="JJ199" s="164" t="s">
        <v>193</v>
      </c>
      <c r="JK199" s="164" t="s">
        <v>193</v>
      </c>
      <c r="JL199" s="164" t="s">
        <v>193</v>
      </c>
      <c r="JM199" s="164" t="s">
        <v>193</v>
      </c>
      <c r="JN199" s="164" t="s">
        <v>193</v>
      </c>
      <c r="JO199" s="164" t="s">
        <v>193</v>
      </c>
      <c r="JP199" s="164" t="s">
        <v>193</v>
      </c>
      <c r="JQ199" s="164" t="s">
        <v>193</v>
      </c>
      <c r="JR199" s="166"/>
      <c r="JS199" s="166"/>
      <c r="JT199" s="166"/>
      <c r="JU199" s="166"/>
      <c r="JV199" s="166"/>
      <c r="JW199" s="164" t="s">
        <v>3684</v>
      </c>
      <c r="JX199" s="164" t="s">
        <v>193</v>
      </c>
      <c r="JY199" s="164">
        <v>188106881</v>
      </c>
      <c r="JZ199" s="164" t="s">
        <v>4425</v>
      </c>
      <c r="KA199" s="164" t="s">
        <v>4426</v>
      </c>
      <c r="KB199" s="164" t="s">
        <v>193</v>
      </c>
      <c r="KC199" s="164" t="s">
        <v>705</v>
      </c>
      <c r="KD199" s="164" t="s">
        <v>706</v>
      </c>
      <c r="KE199" s="164" t="s">
        <v>621</v>
      </c>
      <c r="KF199" s="164" t="s">
        <v>193</v>
      </c>
      <c r="KG199" s="164">
        <v>19</v>
      </c>
    </row>
    <row r="200" spans="1:293" x14ac:dyDescent="0.25">
      <c r="A200" s="164" t="s">
        <v>4427</v>
      </c>
      <c r="B200" s="164" t="s">
        <v>4428</v>
      </c>
      <c r="C200" s="164" t="s">
        <v>3548</v>
      </c>
      <c r="D200" s="164" t="s">
        <v>193</v>
      </c>
      <c r="E200" s="166"/>
      <c r="F200" s="164" t="s">
        <v>193</v>
      </c>
      <c r="G200" s="164">
        <v>0</v>
      </c>
      <c r="H200" s="164" t="s">
        <v>3548</v>
      </c>
      <c r="I200" s="164" t="s">
        <v>103</v>
      </c>
      <c r="J200" s="164" t="s">
        <v>193</v>
      </c>
      <c r="K200" s="164" t="s">
        <v>104</v>
      </c>
      <c r="L200" s="164" t="s">
        <v>103</v>
      </c>
      <c r="M200" s="164" t="s">
        <v>103</v>
      </c>
      <c r="N200" s="164" t="s">
        <v>3288</v>
      </c>
      <c r="O200" s="164" t="s">
        <v>193</v>
      </c>
      <c r="P200" s="164" t="s">
        <v>4356</v>
      </c>
      <c r="Q200" s="164" t="s">
        <v>3288</v>
      </c>
      <c r="R200" s="164" t="s">
        <v>3288</v>
      </c>
      <c r="S200" s="164" t="s">
        <v>106</v>
      </c>
      <c r="T200" s="164" t="s">
        <v>225</v>
      </c>
      <c r="U200" s="164" t="s">
        <v>213</v>
      </c>
      <c r="V200" s="164" t="s">
        <v>225</v>
      </c>
      <c r="W200" s="164" t="s">
        <v>240</v>
      </c>
      <c r="X200" s="164" t="s">
        <v>239</v>
      </c>
      <c r="Y200" s="164" t="s">
        <v>240</v>
      </c>
      <c r="Z200" s="164" t="s">
        <v>4357</v>
      </c>
      <c r="AA200" s="164" t="s">
        <v>193</v>
      </c>
      <c r="AB200" s="164" t="s">
        <v>776</v>
      </c>
      <c r="AC200" s="164" t="s">
        <v>4357</v>
      </c>
      <c r="AD200" s="164" t="s">
        <v>4357</v>
      </c>
      <c r="AE200" s="164" t="s">
        <v>780</v>
      </c>
      <c r="AF200" s="164" t="s">
        <v>193</v>
      </c>
      <c r="AG200" s="164" t="s">
        <v>776</v>
      </c>
      <c r="AH200" s="164" t="s">
        <v>780</v>
      </c>
      <c r="AI200" s="164" t="s">
        <v>780</v>
      </c>
      <c r="AJ200" s="164" t="s">
        <v>494</v>
      </c>
      <c r="AK200" s="164" t="s">
        <v>495</v>
      </c>
      <c r="AL200" s="164" t="s">
        <v>109</v>
      </c>
      <c r="AM200" s="164" t="s">
        <v>193</v>
      </c>
      <c r="AN200" s="164" t="s">
        <v>109</v>
      </c>
      <c r="AO200" s="164" t="s">
        <v>193</v>
      </c>
      <c r="AP200" s="164" t="s">
        <v>496</v>
      </c>
      <c r="AQ200" s="166"/>
      <c r="AR200" s="166"/>
      <c r="AS200" s="164" t="s">
        <v>502</v>
      </c>
      <c r="AT200" s="164" t="s">
        <v>193</v>
      </c>
      <c r="AU200" s="164" t="s">
        <v>707</v>
      </c>
      <c r="AV200" s="164">
        <v>0</v>
      </c>
      <c r="AW200" s="164">
        <v>1</v>
      </c>
      <c r="AX200" s="164">
        <v>0</v>
      </c>
      <c r="AY200" s="164" t="s">
        <v>130</v>
      </c>
      <c r="AZ200" s="164" t="s">
        <v>772</v>
      </c>
      <c r="BA200" s="164" t="s">
        <v>3289</v>
      </c>
      <c r="BB200" s="164">
        <v>1</v>
      </c>
      <c r="BC200" s="164">
        <v>0</v>
      </c>
      <c r="BD200" s="164">
        <v>0</v>
      </c>
      <c r="BE200" s="164">
        <v>1</v>
      </c>
      <c r="BF200" s="164">
        <v>1</v>
      </c>
      <c r="BG200" s="164">
        <v>0</v>
      </c>
      <c r="BH200" s="164">
        <v>0</v>
      </c>
      <c r="BI200" s="164">
        <v>0</v>
      </c>
      <c r="BJ200" s="164">
        <v>0</v>
      </c>
      <c r="BK200" s="164">
        <v>0</v>
      </c>
      <c r="BL200" s="164" t="s">
        <v>193</v>
      </c>
      <c r="BM200" s="164" t="s">
        <v>128</v>
      </c>
      <c r="BN200" s="164" t="s">
        <v>498</v>
      </c>
      <c r="BO200" s="164" t="s">
        <v>193</v>
      </c>
      <c r="BP200" s="164" t="s">
        <v>193</v>
      </c>
      <c r="BQ200" s="164" t="s">
        <v>193</v>
      </c>
      <c r="BR200" s="164" t="s">
        <v>193</v>
      </c>
      <c r="BS200" s="164" t="s">
        <v>193</v>
      </c>
      <c r="BT200" s="164" t="s">
        <v>193</v>
      </c>
      <c r="BU200" s="164" t="s">
        <v>193</v>
      </c>
      <c r="BV200" s="164" t="s">
        <v>193</v>
      </c>
      <c r="BW200" s="164" t="s">
        <v>193</v>
      </c>
      <c r="BX200" s="164" t="s">
        <v>193</v>
      </c>
      <c r="BY200" s="164" t="s">
        <v>193</v>
      </c>
      <c r="BZ200" s="164" t="s">
        <v>193</v>
      </c>
      <c r="CA200" s="164" t="s">
        <v>193</v>
      </c>
      <c r="CB200" s="164" t="s">
        <v>193</v>
      </c>
      <c r="CC200" s="164" t="s">
        <v>193</v>
      </c>
      <c r="CD200" s="164" t="s">
        <v>193</v>
      </c>
      <c r="CE200" s="164" t="s">
        <v>193</v>
      </c>
      <c r="CF200" s="164" t="s">
        <v>193</v>
      </c>
      <c r="CG200" s="164" t="s">
        <v>193</v>
      </c>
      <c r="CH200" s="164" t="s">
        <v>193</v>
      </c>
      <c r="CI200" s="164" t="s">
        <v>193</v>
      </c>
      <c r="CJ200" s="164" t="s">
        <v>193</v>
      </c>
      <c r="CK200" s="164" t="s">
        <v>193</v>
      </c>
      <c r="CL200" s="164" t="s">
        <v>193</v>
      </c>
      <c r="CM200" s="164" t="s">
        <v>193</v>
      </c>
      <c r="CN200" s="164" t="s">
        <v>193</v>
      </c>
      <c r="CO200" s="164" t="s">
        <v>193</v>
      </c>
      <c r="CP200" s="164" t="s">
        <v>193</v>
      </c>
      <c r="CQ200" s="164" t="s">
        <v>193</v>
      </c>
      <c r="CR200" s="164" t="s">
        <v>193</v>
      </c>
      <c r="CS200" s="164" t="s">
        <v>193</v>
      </c>
      <c r="CT200" s="164" t="s">
        <v>193</v>
      </c>
      <c r="CU200" s="164" t="s">
        <v>193</v>
      </c>
      <c r="CV200" s="164" t="s">
        <v>193</v>
      </c>
      <c r="CW200" s="164" t="s">
        <v>193</v>
      </c>
      <c r="CX200" s="164" t="s">
        <v>193</v>
      </c>
      <c r="CY200" s="164" t="s">
        <v>193</v>
      </c>
      <c r="CZ200" s="164" t="s">
        <v>193</v>
      </c>
      <c r="DA200" s="164" t="s">
        <v>193</v>
      </c>
      <c r="DB200" s="164" t="s">
        <v>193</v>
      </c>
      <c r="DC200" s="164" t="s">
        <v>193</v>
      </c>
      <c r="DD200" s="164" t="s">
        <v>193</v>
      </c>
      <c r="DE200" s="164" t="s">
        <v>193</v>
      </c>
      <c r="DF200" s="164" t="s">
        <v>193</v>
      </c>
      <c r="DG200" s="164" t="s">
        <v>193</v>
      </c>
      <c r="DH200" s="164" t="s">
        <v>193</v>
      </c>
      <c r="DI200" s="164" t="s">
        <v>193</v>
      </c>
      <c r="DJ200" s="164" t="s">
        <v>193</v>
      </c>
      <c r="DK200" s="164" t="s">
        <v>193</v>
      </c>
      <c r="DL200" s="164" t="s">
        <v>193</v>
      </c>
      <c r="DM200" s="164" t="s">
        <v>193</v>
      </c>
      <c r="DN200" s="164" t="s">
        <v>193</v>
      </c>
      <c r="DO200" s="164" t="s">
        <v>193</v>
      </c>
      <c r="DP200" s="164" t="s">
        <v>193</v>
      </c>
      <c r="DQ200" s="164" t="s">
        <v>193</v>
      </c>
      <c r="DR200" s="164" t="s">
        <v>193</v>
      </c>
      <c r="DS200" s="164" t="s">
        <v>193</v>
      </c>
      <c r="DT200" s="164" t="s">
        <v>193</v>
      </c>
      <c r="DU200" s="164" t="s">
        <v>193</v>
      </c>
      <c r="DV200" s="164" t="s">
        <v>193</v>
      </c>
      <c r="DW200" s="164" t="s">
        <v>193</v>
      </c>
      <c r="DX200" s="164" t="s">
        <v>193</v>
      </c>
      <c r="DY200" s="164" t="s">
        <v>193</v>
      </c>
      <c r="DZ200" s="164" t="s">
        <v>193</v>
      </c>
      <c r="EA200" s="164" t="s">
        <v>193</v>
      </c>
      <c r="EB200" s="164" t="s">
        <v>193</v>
      </c>
      <c r="EC200" s="164" t="s">
        <v>193</v>
      </c>
      <c r="ED200" s="164" t="s">
        <v>193</v>
      </c>
      <c r="EE200" s="164" t="s">
        <v>193</v>
      </c>
      <c r="EF200" s="164" t="s">
        <v>193</v>
      </c>
      <c r="EG200" s="164" t="s">
        <v>193</v>
      </c>
      <c r="EH200" s="164" t="s">
        <v>193</v>
      </c>
      <c r="EI200" s="164" t="s">
        <v>193</v>
      </c>
      <c r="EJ200" s="164" t="s">
        <v>4429</v>
      </c>
      <c r="EK200" s="164">
        <v>0</v>
      </c>
      <c r="EL200" s="164">
        <v>1</v>
      </c>
      <c r="EM200" s="164">
        <v>1</v>
      </c>
      <c r="EN200" s="164">
        <v>1</v>
      </c>
      <c r="EO200" s="164">
        <v>1</v>
      </c>
      <c r="EP200" s="164">
        <v>0</v>
      </c>
      <c r="EQ200" s="164">
        <v>1</v>
      </c>
      <c r="ER200" s="164">
        <v>1</v>
      </c>
      <c r="ES200" s="164">
        <v>0</v>
      </c>
      <c r="ET200" s="164" t="s">
        <v>193</v>
      </c>
      <c r="EU200" s="164" t="s">
        <v>193</v>
      </c>
      <c r="EV200" s="164" t="s">
        <v>193</v>
      </c>
      <c r="EW200" s="164" t="s">
        <v>193</v>
      </c>
      <c r="EX200" s="164" t="s">
        <v>193</v>
      </c>
      <c r="EY200" s="164" t="s">
        <v>193</v>
      </c>
      <c r="EZ200" s="164" t="s">
        <v>193</v>
      </c>
      <c r="FA200" s="164" t="s">
        <v>193</v>
      </c>
      <c r="FB200" s="164">
        <v>25</v>
      </c>
      <c r="FC200" s="164" t="s">
        <v>132</v>
      </c>
      <c r="FD200" s="164">
        <v>50</v>
      </c>
      <c r="FE200" s="164" t="s">
        <v>109</v>
      </c>
      <c r="FF200" s="164" t="s">
        <v>193</v>
      </c>
      <c r="FG200" s="164" t="s">
        <v>193</v>
      </c>
      <c r="FH200" s="164" t="s">
        <v>193</v>
      </c>
      <c r="FI200" s="164" t="s">
        <v>193</v>
      </c>
      <c r="FJ200" s="164" t="s">
        <v>193</v>
      </c>
      <c r="FK200" s="164" t="s">
        <v>193</v>
      </c>
      <c r="FL200" s="164" t="s">
        <v>193</v>
      </c>
      <c r="FM200" s="164" t="s">
        <v>193</v>
      </c>
      <c r="FN200" s="164" t="s">
        <v>193</v>
      </c>
      <c r="FO200" s="164" t="s">
        <v>193</v>
      </c>
      <c r="FP200" s="164" t="s">
        <v>193</v>
      </c>
      <c r="FQ200" s="164" t="s">
        <v>109</v>
      </c>
      <c r="FR200" s="164">
        <v>20</v>
      </c>
      <c r="FS200" s="164" t="s">
        <v>193</v>
      </c>
      <c r="FT200" s="164" t="s">
        <v>193</v>
      </c>
      <c r="FU200" s="164">
        <v>20</v>
      </c>
      <c r="FV200" s="164" t="s">
        <v>109</v>
      </c>
      <c r="FW200" s="164" t="s">
        <v>114</v>
      </c>
      <c r="FX200" s="164" t="s">
        <v>193</v>
      </c>
      <c r="FY200" s="164">
        <v>150</v>
      </c>
      <c r="FZ200" s="164">
        <v>100</v>
      </c>
      <c r="GA200" s="164">
        <v>56.6666666666666</v>
      </c>
      <c r="GB200" s="164" t="s">
        <v>132</v>
      </c>
      <c r="GC200" s="164" t="s">
        <v>109</v>
      </c>
      <c r="GD200" s="164">
        <v>100</v>
      </c>
      <c r="GE200" s="164" t="s">
        <v>193</v>
      </c>
      <c r="GF200" s="164" t="s">
        <v>193</v>
      </c>
      <c r="GG200" s="164" t="s">
        <v>193</v>
      </c>
      <c r="GH200" s="164">
        <v>100</v>
      </c>
      <c r="GI200" s="164" t="s">
        <v>114</v>
      </c>
      <c r="GJ200" s="164" t="s">
        <v>109</v>
      </c>
      <c r="GK200" s="164" t="s">
        <v>193</v>
      </c>
      <c r="GL200" s="164">
        <v>10</v>
      </c>
      <c r="GM200" s="164" t="s">
        <v>193</v>
      </c>
      <c r="GN200" s="164" t="s">
        <v>193</v>
      </c>
      <c r="GO200" s="164" t="s">
        <v>193</v>
      </c>
      <c r="GP200" s="164" t="s">
        <v>193</v>
      </c>
      <c r="GQ200" s="164" t="s">
        <v>193</v>
      </c>
      <c r="GR200" s="164" t="s">
        <v>193</v>
      </c>
      <c r="GS200" s="164" t="s">
        <v>132</v>
      </c>
      <c r="GT200" s="164" t="s">
        <v>156</v>
      </c>
      <c r="GU200" s="164">
        <v>10</v>
      </c>
      <c r="GV200" s="164" t="s">
        <v>114</v>
      </c>
      <c r="GW200" s="164" t="s">
        <v>193</v>
      </c>
      <c r="GX200" s="164" t="s">
        <v>193</v>
      </c>
      <c r="GY200" s="164" t="s">
        <v>193</v>
      </c>
      <c r="GZ200" s="164" t="s">
        <v>193</v>
      </c>
      <c r="HA200" s="164" t="s">
        <v>193</v>
      </c>
      <c r="HB200" s="164" t="s">
        <v>193</v>
      </c>
      <c r="HC200" s="164" t="s">
        <v>193</v>
      </c>
      <c r="HD200" s="164" t="s">
        <v>193</v>
      </c>
      <c r="HE200" s="164" t="s">
        <v>193</v>
      </c>
      <c r="HF200" s="164" t="s">
        <v>193</v>
      </c>
      <c r="HG200" s="164" t="s">
        <v>193</v>
      </c>
      <c r="HH200" s="164" t="s">
        <v>193</v>
      </c>
      <c r="HI200" s="164" t="s">
        <v>193</v>
      </c>
      <c r="HJ200" s="164" t="s">
        <v>193</v>
      </c>
      <c r="HK200" s="164" t="s">
        <v>193</v>
      </c>
      <c r="HL200" s="164" t="s">
        <v>193</v>
      </c>
      <c r="HM200" s="164" t="s">
        <v>193</v>
      </c>
      <c r="HN200" s="164" t="s">
        <v>193</v>
      </c>
      <c r="HO200" s="164" t="s">
        <v>193</v>
      </c>
      <c r="HP200" s="164" t="s">
        <v>193</v>
      </c>
      <c r="HQ200" s="164" t="s">
        <v>193</v>
      </c>
      <c r="HR200" s="164" t="s">
        <v>193</v>
      </c>
      <c r="HS200" s="164" t="s">
        <v>193</v>
      </c>
      <c r="HT200" s="164" t="s">
        <v>193</v>
      </c>
      <c r="HU200" s="164" t="s">
        <v>193</v>
      </c>
      <c r="HV200" s="164" t="s">
        <v>109</v>
      </c>
      <c r="HW200" s="164" t="s">
        <v>114</v>
      </c>
      <c r="HX200" s="164" t="s">
        <v>109</v>
      </c>
      <c r="HY200" s="164" t="s">
        <v>123</v>
      </c>
      <c r="HZ200" s="164" t="s">
        <v>793</v>
      </c>
      <c r="IA200" s="164" t="s">
        <v>124</v>
      </c>
      <c r="IB200" s="164" t="s">
        <v>793</v>
      </c>
      <c r="IC200" s="164" t="s">
        <v>193</v>
      </c>
      <c r="ID200" s="164" t="s">
        <v>193</v>
      </c>
      <c r="IE200" s="164" t="s">
        <v>193</v>
      </c>
      <c r="IF200" s="164" t="s">
        <v>193</v>
      </c>
      <c r="IG200" s="164" t="s">
        <v>193</v>
      </c>
      <c r="IH200" s="164" t="s">
        <v>193</v>
      </c>
      <c r="II200" s="164" t="s">
        <v>193</v>
      </c>
      <c r="IJ200" s="164" t="s">
        <v>193</v>
      </c>
      <c r="IK200" s="164" t="s">
        <v>193</v>
      </c>
      <c r="IL200" s="164" t="s">
        <v>193</v>
      </c>
      <c r="IM200" s="164" t="s">
        <v>193</v>
      </c>
      <c r="IN200" s="164" t="s">
        <v>193</v>
      </c>
      <c r="IO200" s="164" t="s">
        <v>193</v>
      </c>
      <c r="IP200" s="164" t="s">
        <v>193</v>
      </c>
      <c r="IQ200" s="164" t="s">
        <v>193</v>
      </c>
      <c r="IR200" s="164" t="s">
        <v>193</v>
      </c>
      <c r="IS200" s="164" t="s">
        <v>193</v>
      </c>
      <c r="IT200" s="164" t="s">
        <v>193</v>
      </c>
      <c r="IU200" s="164" t="s">
        <v>193</v>
      </c>
      <c r="IV200" s="164" t="s">
        <v>193</v>
      </c>
      <c r="IW200" s="164" t="s">
        <v>193</v>
      </c>
      <c r="IX200" s="164" t="s">
        <v>193</v>
      </c>
      <c r="IY200" s="164" t="s">
        <v>193</v>
      </c>
      <c r="IZ200" s="164" t="s">
        <v>193</v>
      </c>
      <c r="JA200" s="164" t="s">
        <v>193</v>
      </c>
      <c r="JB200" s="164" t="s">
        <v>193</v>
      </c>
      <c r="JC200" s="164" t="s">
        <v>193</v>
      </c>
      <c r="JD200" s="164" t="s">
        <v>193</v>
      </c>
      <c r="JE200" s="164" t="s">
        <v>193</v>
      </c>
      <c r="JF200" s="164" t="s">
        <v>193</v>
      </c>
      <c r="JG200" s="164" t="s">
        <v>193</v>
      </c>
      <c r="JH200" s="164" t="s">
        <v>193</v>
      </c>
      <c r="JI200" s="164" t="s">
        <v>193</v>
      </c>
      <c r="JJ200" s="164" t="s">
        <v>193</v>
      </c>
      <c r="JK200" s="164" t="s">
        <v>193</v>
      </c>
      <c r="JL200" s="164" t="s">
        <v>193</v>
      </c>
      <c r="JM200" s="164" t="s">
        <v>193</v>
      </c>
      <c r="JN200" s="164" t="s">
        <v>193</v>
      </c>
      <c r="JO200" s="164" t="s">
        <v>193</v>
      </c>
      <c r="JP200" s="164" t="s">
        <v>193</v>
      </c>
      <c r="JQ200" s="164" t="s">
        <v>193</v>
      </c>
      <c r="JR200" s="166"/>
      <c r="JS200" s="166"/>
      <c r="JT200" s="166"/>
      <c r="JU200" s="166"/>
      <c r="JV200" s="166"/>
      <c r="JW200" s="164" t="s">
        <v>193</v>
      </c>
      <c r="JX200" s="164" t="s">
        <v>193</v>
      </c>
      <c r="JY200" s="164">
        <v>188106882</v>
      </c>
      <c r="JZ200" s="164" t="s">
        <v>4430</v>
      </c>
      <c r="KA200" s="164" t="s">
        <v>4431</v>
      </c>
      <c r="KB200" s="164" t="s">
        <v>193</v>
      </c>
      <c r="KC200" s="164" t="s">
        <v>705</v>
      </c>
      <c r="KD200" s="164" t="s">
        <v>706</v>
      </c>
      <c r="KE200" s="164" t="s">
        <v>621</v>
      </c>
      <c r="KF200" s="164" t="s">
        <v>193</v>
      </c>
      <c r="KG200" s="164">
        <v>20</v>
      </c>
    </row>
  </sheetData>
  <autoFilter ref="A1:KG2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I200"/>
  <sheetViews>
    <sheetView zoomScale="70" zoomScaleNormal="55" workbookViewId="0"/>
  </sheetViews>
  <sheetFormatPr defaultColWidth="8.125" defaultRowHeight="15" x14ac:dyDescent="0.25"/>
  <cols>
    <col min="1" max="45" width="8.125" style="164"/>
    <col min="46" max="46" width="8.5" style="164" customWidth="1"/>
    <col min="47" max="72" width="8.125" style="164"/>
    <col min="73" max="73" width="13.875" style="164" customWidth="1"/>
    <col min="74" max="74" width="8.125" style="164"/>
    <col min="75" max="75" width="9.375" style="164" customWidth="1"/>
    <col min="76" max="16384" width="8.125" style="164"/>
  </cols>
  <sheetData>
    <row r="1" spans="1:139" s="262" customFormat="1" x14ac:dyDescent="0.25">
      <c r="A1" s="262" t="s">
        <v>102</v>
      </c>
      <c r="B1" s="262" t="s">
        <v>6</v>
      </c>
      <c r="C1" s="262" t="s">
        <v>7</v>
      </c>
      <c r="D1" s="262" t="s">
        <v>11</v>
      </c>
      <c r="E1" s="262" t="s">
        <v>674</v>
      </c>
      <c r="F1" s="262" t="s">
        <v>14</v>
      </c>
      <c r="G1" s="262" t="s">
        <v>15</v>
      </c>
      <c r="H1" s="262" t="s">
        <v>17</v>
      </c>
      <c r="I1" s="262" t="s">
        <v>564</v>
      </c>
      <c r="J1" s="262" t="s">
        <v>23</v>
      </c>
      <c r="K1" s="262" t="s">
        <v>368</v>
      </c>
      <c r="L1" s="262" t="s">
        <v>369</v>
      </c>
      <c r="M1" s="262" t="s">
        <v>395</v>
      </c>
      <c r="N1" s="262" t="s">
        <v>397</v>
      </c>
      <c r="O1" s="262" t="s">
        <v>398</v>
      </c>
      <c r="P1" s="262" t="s">
        <v>399</v>
      </c>
      <c r="Q1" s="262" t="s">
        <v>400</v>
      </c>
      <c r="R1" s="262" t="s">
        <v>401</v>
      </c>
      <c r="S1" s="262" t="s">
        <v>404</v>
      </c>
      <c r="T1" s="262" t="s">
        <v>432</v>
      </c>
      <c r="U1" s="262" t="s">
        <v>433</v>
      </c>
      <c r="V1" s="262" t="s">
        <v>439</v>
      </c>
      <c r="W1" s="262" t="s">
        <v>444</v>
      </c>
      <c r="X1" s="262" t="s">
        <v>448</v>
      </c>
      <c r="Y1" s="262" t="s">
        <v>438</v>
      </c>
      <c r="Z1" s="262" t="s">
        <v>441</v>
      </c>
      <c r="AA1" s="262" t="s">
        <v>691</v>
      </c>
      <c r="AB1" s="262" t="s">
        <v>480</v>
      </c>
      <c r="AC1" s="262" t="s">
        <v>370</v>
      </c>
      <c r="AD1" s="262" t="s">
        <v>371</v>
      </c>
      <c r="AE1" s="262" t="s">
        <v>376</v>
      </c>
      <c r="AF1" s="262" t="s">
        <v>377</v>
      </c>
      <c r="AG1" s="262" t="s">
        <v>378</v>
      </c>
      <c r="AH1" s="262" t="s">
        <v>379</v>
      </c>
      <c r="AI1" s="262" t="s">
        <v>380</v>
      </c>
      <c r="AJ1" s="262" t="s">
        <v>381</v>
      </c>
      <c r="AK1" s="262" t="s">
        <v>382</v>
      </c>
      <c r="AL1" s="262" t="s">
        <v>383</v>
      </c>
      <c r="AM1" s="262" t="s">
        <v>384</v>
      </c>
      <c r="AN1" s="262" t="s">
        <v>385</v>
      </c>
      <c r="AO1" s="262" t="s">
        <v>35</v>
      </c>
      <c r="AP1" s="262" t="s">
        <v>36</v>
      </c>
      <c r="AQ1" s="262" t="s">
        <v>39</v>
      </c>
      <c r="AR1" s="262" t="s">
        <v>40</v>
      </c>
      <c r="AS1" s="262" t="s">
        <v>42</v>
      </c>
      <c r="AT1" s="262" t="s">
        <v>44</v>
      </c>
      <c r="AU1" s="263" t="s">
        <v>45</v>
      </c>
      <c r="AV1" s="263" t="s">
        <v>47</v>
      </c>
      <c r="AW1" s="262" t="s">
        <v>55</v>
      </c>
      <c r="AX1" s="262" t="s">
        <v>68</v>
      </c>
      <c r="AY1" s="262" t="s">
        <v>69</v>
      </c>
      <c r="AZ1" s="262" t="s">
        <v>71</v>
      </c>
      <c r="BA1" s="262" t="s">
        <v>83</v>
      </c>
      <c r="BB1" s="262" t="s">
        <v>85</v>
      </c>
      <c r="BC1" s="262" t="s">
        <v>70</v>
      </c>
      <c r="BD1" s="262" t="s">
        <v>75</v>
      </c>
      <c r="BE1" s="262" t="s">
        <v>689</v>
      </c>
      <c r="BF1" s="262" t="s">
        <v>56</v>
      </c>
      <c r="BG1" s="262" t="s">
        <v>405</v>
      </c>
      <c r="BH1" s="262" t="s">
        <v>677</v>
      </c>
      <c r="BI1" s="262" t="s">
        <v>406</v>
      </c>
      <c r="BJ1" s="262" t="s">
        <v>407</v>
      </c>
      <c r="BK1" s="262" t="s">
        <v>3479</v>
      </c>
      <c r="BL1" s="262" t="s">
        <v>3480</v>
      </c>
      <c r="BM1" s="262" t="s">
        <v>408</v>
      </c>
      <c r="BN1" s="262" t="s">
        <v>409</v>
      </c>
      <c r="BO1" s="262" t="s">
        <v>410</v>
      </c>
      <c r="BP1" s="262" t="s">
        <v>411</v>
      </c>
      <c r="BQ1" s="262" t="s">
        <v>678</v>
      </c>
      <c r="BR1" s="262" t="s">
        <v>679</v>
      </c>
      <c r="BS1" s="262" t="s">
        <v>412</v>
      </c>
      <c r="BT1" s="262" t="s">
        <v>413</v>
      </c>
      <c r="BU1" s="262" t="s">
        <v>58</v>
      </c>
      <c r="BV1" s="262" t="s">
        <v>414</v>
      </c>
      <c r="BW1" s="262" t="s">
        <v>415</v>
      </c>
      <c r="BX1" s="262" t="s">
        <v>416</v>
      </c>
      <c r="BY1" s="262" t="s">
        <v>417</v>
      </c>
      <c r="BZ1" s="262" t="s">
        <v>418</v>
      </c>
      <c r="CA1" s="262" t="s">
        <v>419</v>
      </c>
      <c r="CB1" s="262" t="s">
        <v>420</v>
      </c>
      <c r="CC1" s="262" t="s">
        <v>63</v>
      </c>
      <c r="CD1" s="262" t="s">
        <v>64</v>
      </c>
      <c r="CE1" s="262" t="s">
        <v>60</v>
      </c>
      <c r="CF1" s="262" t="s">
        <v>61</v>
      </c>
      <c r="CG1" s="262" t="s">
        <v>785</v>
      </c>
      <c r="CH1" s="262" t="s">
        <v>62</v>
      </c>
      <c r="CI1" s="262" t="s">
        <v>786</v>
      </c>
      <c r="CJ1" s="262" t="s">
        <v>86</v>
      </c>
      <c r="CK1" s="262" t="s">
        <v>449</v>
      </c>
      <c r="CL1" s="262" t="s">
        <v>692</v>
      </c>
      <c r="CM1" s="262" t="s">
        <v>450</v>
      </c>
      <c r="CN1" s="262" t="s">
        <v>3481</v>
      </c>
      <c r="CO1" s="262" t="s">
        <v>3482</v>
      </c>
      <c r="CP1" s="262" t="s">
        <v>451</v>
      </c>
      <c r="CQ1" s="262" t="s">
        <v>452</v>
      </c>
      <c r="CR1" s="262" t="s">
        <v>453</v>
      </c>
      <c r="CS1" s="262" t="s">
        <v>454</v>
      </c>
      <c r="CT1" s="262" t="s">
        <v>693</v>
      </c>
      <c r="CU1" s="262" t="s">
        <v>694</v>
      </c>
      <c r="CV1" s="262" t="s">
        <v>455</v>
      </c>
      <c r="CW1" s="262" t="s">
        <v>456</v>
      </c>
      <c r="CX1" s="262" t="s">
        <v>88</v>
      </c>
      <c r="CY1" s="262" t="s">
        <v>89</v>
      </c>
      <c r="CZ1" s="262" t="s">
        <v>457</v>
      </c>
      <c r="DA1" s="262" t="s">
        <v>458</v>
      </c>
      <c r="DB1" s="262" t="s">
        <v>459</v>
      </c>
      <c r="DC1" s="262" t="s">
        <v>460</v>
      </c>
      <c r="DD1" s="262" t="s">
        <v>461</v>
      </c>
      <c r="DE1" s="262" t="s">
        <v>462</v>
      </c>
      <c r="DF1" s="262" t="s">
        <v>695</v>
      </c>
      <c r="DG1" s="262" t="s">
        <v>463</v>
      </c>
      <c r="DH1" s="262" t="s">
        <v>93</v>
      </c>
      <c r="DI1" s="262" t="s">
        <v>94</v>
      </c>
      <c r="DJ1" s="262" t="s">
        <v>90</v>
      </c>
      <c r="DK1" s="262" t="s">
        <v>91</v>
      </c>
      <c r="DL1" s="262" t="s">
        <v>787</v>
      </c>
      <c r="DM1" s="262" t="s">
        <v>92</v>
      </c>
      <c r="DN1" s="262" t="s">
        <v>788</v>
      </c>
      <c r="DO1" s="262" t="s">
        <v>465</v>
      </c>
      <c r="DP1" s="262" t="s">
        <v>466</v>
      </c>
      <c r="DQ1" s="262" t="s">
        <v>468</v>
      </c>
      <c r="DR1" s="262" t="s">
        <v>696</v>
      </c>
      <c r="DS1" s="262" t="s">
        <v>790</v>
      </c>
      <c r="DT1" s="262" t="s">
        <v>791</v>
      </c>
      <c r="DU1" s="262" t="s">
        <v>699</v>
      </c>
      <c r="DV1" s="262" t="s">
        <v>700</v>
      </c>
      <c r="DW1" s="262" t="s">
        <v>481</v>
      </c>
      <c r="DX1" s="262" t="s">
        <v>483</v>
      </c>
      <c r="DY1" s="262" t="s">
        <v>484</v>
      </c>
      <c r="DZ1" s="262" t="s">
        <v>485</v>
      </c>
      <c r="EA1" s="262" t="s">
        <v>486</v>
      </c>
      <c r="EB1" s="262" t="s">
        <v>487</v>
      </c>
      <c r="EC1" s="262" t="s">
        <v>488</v>
      </c>
      <c r="ED1" s="262" t="s">
        <v>489</v>
      </c>
      <c r="EE1" s="262" t="s">
        <v>490</v>
      </c>
      <c r="EF1" s="262" t="s">
        <v>3483</v>
      </c>
      <c r="EG1" s="262" t="s">
        <v>491</v>
      </c>
      <c r="EH1" s="262" t="s">
        <v>492</v>
      </c>
      <c r="EI1" s="262" t="s">
        <v>100</v>
      </c>
    </row>
    <row r="2" spans="1:139" x14ac:dyDescent="0.25">
      <c r="A2" s="164" t="s">
        <v>3487</v>
      </c>
      <c r="B2" s="164" t="s">
        <v>3486</v>
      </c>
      <c r="C2" s="164" t="s">
        <v>133</v>
      </c>
      <c r="D2" s="164" t="s">
        <v>133</v>
      </c>
      <c r="E2" s="164" t="s">
        <v>135</v>
      </c>
      <c r="F2" s="164" t="s">
        <v>117</v>
      </c>
      <c r="G2" s="164" t="s">
        <v>136</v>
      </c>
      <c r="H2" s="164" t="s">
        <v>136</v>
      </c>
      <c r="I2" s="164" t="s">
        <v>138</v>
      </c>
      <c r="J2" s="164" t="s">
        <v>139</v>
      </c>
      <c r="K2" s="164" t="s">
        <v>494</v>
      </c>
      <c r="L2" s="164" t="s">
        <v>511</v>
      </c>
      <c r="M2" s="164" t="s">
        <v>193</v>
      </c>
      <c r="N2" s="164" t="s">
        <v>193</v>
      </c>
      <c r="O2" s="164" t="s">
        <v>193</v>
      </c>
      <c r="P2" s="164" t="s">
        <v>193</v>
      </c>
      <c r="Q2" s="164" t="s">
        <v>193</v>
      </c>
      <c r="R2" s="164" t="s">
        <v>193</v>
      </c>
      <c r="S2" s="164" t="s">
        <v>193</v>
      </c>
      <c r="T2" s="164" t="s">
        <v>193</v>
      </c>
      <c r="U2" s="164" t="s">
        <v>193</v>
      </c>
      <c r="V2" s="164" t="s">
        <v>193</v>
      </c>
      <c r="W2" s="164" t="s">
        <v>193</v>
      </c>
      <c r="X2" s="164" t="s">
        <v>193</v>
      </c>
      <c r="Y2" s="164" t="s">
        <v>193</v>
      </c>
      <c r="Z2" s="164" t="s">
        <v>193</v>
      </c>
      <c r="AA2" s="164" t="s">
        <v>193</v>
      </c>
      <c r="AB2" s="164">
        <v>0.2</v>
      </c>
      <c r="AC2" s="164" t="s">
        <v>500</v>
      </c>
      <c r="AD2" s="164" t="s">
        <v>193</v>
      </c>
      <c r="AE2" s="164" t="s">
        <v>193</v>
      </c>
      <c r="AF2" s="164" t="s">
        <v>193</v>
      </c>
      <c r="AG2" s="164" t="s">
        <v>193</v>
      </c>
      <c r="AH2" s="164" t="s">
        <v>193</v>
      </c>
      <c r="AI2" s="164" t="s">
        <v>193</v>
      </c>
      <c r="AJ2" s="164" t="s">
        <v>193</v>
      </c>
      <c r="AK2" s="164" t="s">
        <v>193</v>
      </c>
      <c r="AL2" s="164" t="s">
        <v>193</v>
      </c>
      <c r="AM2" s="164" t="s">
        <v>193</v>
      </c>
      <c r="AN2" s="164" t="s">
        <v>193</v>
      </c>
      <c r="AO2" s="164" t="s">
        <v>193</v>
      </c>
      <c r="AP2" s="164" t="s">
        <v>193</v>
      </c>
      <c r="AQ2" s="164" t="s">
        <v>193</v>
      </c>
      <c r="AR2" s="164" t="s">
        <v>193</v>
      </c>
      <c r="AS2" s="164" t="s">
        <v>193</v>
      </c>
      <c r="AT2" s="164" t="s">
        <v>193</v>
      </c>
      <c r="AU2" s="164" t="s">
        <v>193</v>
      </c>
      <c r="AV2" s="164" t="s">
        <v>193</v>
      </c>
      <c r="AW2" s="164" t="s">
        <v>193</v>
      </c>
      <c r="AX2" s="164" t="s">
        <v>193</v>
      </c>
      <c r="AY2" s="164" t="s">
        <v>193</v>
      </c>
      <c r="AZ2" s="164" t="s">
        <v>193</v>
      </c>
      <c r="BA2" s="164" t="s">
        <v>193</v>
      </c>
      <c r="BB2" s="164" t="s">
        <v>193</v>
      </c>
      <c r="BC2" s="164" t="s">
        <v>193</v>
      </c>
      <c r="BD2" s="164" t="s">
        <v>193</v>
      </c>
      <c r="BE2" s="164" t="s">
        <v>193</v>
      </c>
      <c r="BF2" s="164" t="s">
        <v>193</v>
      </c>
      <c r="BG2" s="164" t="s">
        <v>193</v>
      </c>
      <c r="BH2" s="164" t="s">
        <v>193</v>
      </c>
      <c r="BI2" s="164" t="s">
        <v>193</v>
      </c>
      <c r="BJ2" s="164" t="s">
        <v>193</v>
      </c>
      <c r="BK2" s="164" t="s">
        <v>193</v>
      </c>
      <c r="BL2" s="164" t="s">
        <v>193</v>
      </c>
      <c r="BM2" s="164" t="s">
        <v>193</v>
      </c>
      <c r="BN2" s="164" t="s">
        <v>193</v>
      </c>
      <c r="BO2" s="164" t="s">
        <v>193</v>
      </c>
      <c r="BP2" s="164" t="s">
        <v>193</v>
      </c>
      <c r="BQ2" s="164" t="s">
        <v>193</v>
      </c>
      <c r="BR2" s="164" t="s">
        <v>193</v>
      </c>
      <c r="BS2" s="164" t="s">
        <v>193</v>
      </c>
      <c r="BT2" s="164" t="s">
        <v>193</v>
      </c>
      <c r="BU2" s="164" t="s">
        <v>193</v>
      </c>
      <c r="BV2" s="164" t="s">
        <v>193</v>
      </c>
      <c r="BW2" s="164" t="s">
        <v>193</v>
      </c>
      <c r="BX2" s="164" t="s">
        <v>193</v>
      </c>
      <c r="BY2" s="164" t="s">
        <v>193</v>
      </c>
      <c r="BZ2" s="164" t="s">
        <v>193</v>
      </c>
      <c r="CA2" s="164" t="s">
        <v>193</v>
      </c>
      <c r="CB2" s="164" t="s">
        <v>193</v>
      </c>
      <c r="CC2" s="164" t="s">
        <v>193</v>
      </c>
      <c r="CD2" s="164" t="s">
        <v>193</v>
      </c>
      <c r="CE2" s="164" t="s">
        <v>193</v>
      </c>
      <c r="CF2" s="164" t="s">
        <v>193</v>
      </c>
      <c r="CG2" s="164" t="s">
        <v>193</v>
      </c>
      <c r="CH2" s="164" t="s">
        <v>193</v>
      </c>
      <c r="CI2" s="164" t="s">
        <v>193</v>
      </c>
      <c r="CJ2" s="164" t="s">
        <v>193</v>
      </c>
      <c r="CK2" s="164" t="s">
        <v>193</v>
      </c>
      <c r="CL2" s="164" t="s">
        <v>193</v>
      </c>
      <c r="CM2" s="164" t="s">
        <v>193</v>
      </c>
      <c r="CN2" s="164" t="s">
        <v>193</v>
      </c>
      <c r="CO2" s="164" t="s">
        <v>193</v>
      </c>
      <c r="CP2" s="164" t="s">
        <v>193</v>
      </c>
      <c r="CQ2" s="164" t="s">
        <v>193</v>
      </c>
      <c r="CR2" s="164" t="s">
        <v>193</v>
      </c>
      <c r="CS2" s="164" t="s">
        <v>193</v>
      </c>
      <c r="CT2" s="164" t="s">
        <v>193</v>
      </c>
      <c r="CU2" s="164" t="s">
        <v>193</v>
      </c>
      <c r="CV2" s="164" t="s">
        <v>193</v>
      </c>
      <c r="CW2" s="164" t="s">
        <v>193</v>
      </c>
      <c r="CX2" s="164" t="s">
        <v>193</v>
      </c>
      <c r="CY2" s="164" t="s">
        <v>193</v>
      </c>
      <c r="CZ2" s="164" t="s">
        <v>193</v>
      </c>
      <c r="DA2" s="164" t="s">
        <v>193</v>
      </c>
      <c r="DB2" s="164" t="s">
        <v>193</v>
      </c>
      <c r="DC2" s="164" t="s">
        <v>193</v>
      </c>
      <c r="DD2" s="164" t="s">
        <v>193</v>
      </c>
      <c r="DE2" s="164" t="s">
        <v>193</v>
      </c>
      <c r="DF2" s="164" t="s">
        <v>193</v>
      </c>
      <c r="DG2" s="164" t="s">
        <v>193</v>
      </c>
      <c r="DH2" s="164" t="s">
        <v>193</v>
      </c>
      <c r="DI2" s="164" t="s">
        <v>193</v>
      </c>
      <c r="DJ2" s="164" t="s">
        <v>193</v>
      </c>
      <c r="DK2" s="164" t="s">
        <v>193</v>
      </c>
      <c r="DL2" s="164" t="s">
        <v>193</v>
      </c>
      <c r="DM2" s="164" t="s">
        <v>193</v>
      </c>
      <c r="DN2" s="164" t="s">
        <v>193</v>
      </c>
      <c r="DO2" s="164" t="s">
        <v>512</v>
      </c>
      <c r="DP2" s="164" t="s">
        <v>3297</v>
      </c>
      <c r="DQ2" s="164" t="s">
        <v>522</v>
      </c>
      <c r="DR2" s="164" t="s">
        <v>803</v>
      </c>
      <c r="DS2" s="164" t="s">
        <v>193</v>
      </c>
      <c r="DT2" s="164" t="s">
        <v>3287</v>
      </c>
      <c r="DU2" s="164" t="s">
        <v>109</v>
      </c>
      <c r="DV2" s="164" t="s">
        <v>193</v>
      </c>
      <c r="DW2" s="164" t="s">
        <v>114</v>
      </c>
      <c r="DX2" s="164" t="s">
        <v>193</v>
      </c>
      <c r="DY2" s="164" t="s">
        <v>193</v>
      </c>
      <c r="DZ2" s="164" t="s">
        <v>193</v>
      </c>
      <c r="EA2" s="164" t="s">
        <v>193</v>
      </c>
      <c r="EB2" s="164" t="s">
        <v>193</v>
      </c>
      <c r="EC2" s="164" t="s">
        <v>193</v>
      </c>
      <c r="ED2" s="164" t="s">
        <v>193</v>
      </c>
      <c r="EE2" s="164" t="s">
        <v>193</v>
      </c>
      <c r="EF2" s="164" t="s">
        <v>193</v>
      </c>
      <c r="EG2" s="164" t="s">
        <v>193</v>
      </c>
      <c r="EH2" s="164" t="s">
        <v>193</v>
      </c>
      <c r="EI2" s="164" t="s">
        <v>193</v>
      </c>
    </row>
    <row r="3" spans="1:139" x14ac:dyDescent="0.25">
      <c r="A3" s="164" t="s">
        <v>3491</v>
      </c>
      <c r="B3" s="164" t="s">
        <v>3486</v>
      </c>
      <c r="C3" s="164" t="s">
        <v>133</v>
      </c>
      <c r="D3" s="164" t="s">
        <v>133</v>
      </c>
      <c r="E3" s="164" t="s">
        <v>135</v>
      </c>
      <c r="F3" s="164" t="s">
        <v>117</v>
      </c>
      <c r="G3" s="164" t="s">
        <v>136</v>
      </c>
      <c r="H3" s="164" t="s">
        <v>136</v>
      </c>
      <c r="I3" s="164" t="s">
        <v>138</v>
      </c>
      <c r="J3" s="164" t="s">
        <v>139</v>
      </c>
      <c r="K3" s="164" t="s">
        <v>494</v>
      </c>
      <c r="L3" s="164" t="s">
        <v>511</v>
      </c>
      <c r="M3" s="164" t="s">
        <v>193</v>
      </c>
      <c r="N3" s="164" t="s">
        <v>193</v>
      </c>
      <c r="O3" s="164" t="s">
        <v>193</v>
      </c>
      <c r="P3" s="164" t="s">
        <v>193</v>
      </c>
      <c r="Q3" s="164" t="s">
        <v>193</v>
      </c>
      <c r="R3" s="164" t="s">
        <v>193</v>
      </c>
      <c r="S3" s="164" t="s">
        <v>193</v>
      </c>
      <c r="T3" s="164" t="s">
        <v>193</v>
      </c>
      <c r="U3" s="164" t="s">
        <v>193</v>
      </c>
      <c r="V3" s="164" t="s">
        <v>193</v>
      </c>
      <c r="W3" s="164" t="s">
        <v>193</v>
      </c>
      <c r="X3" s="164" t="s">
        <v>193</v>
      </c>
      <c r="Y3" s="164" t="s">
        <v>193</v>
      </c>
      <c r="Z3" s="164" t="s">
        <v>193</v>
      </c>
      <c r="AA3" s="164" t="s">
        <v>193</v>
      </c>
      <c r="AB3" s="164">
        <v>0.2</v>
      </c>
      <c r="AC3" s="164" t="s">
        <v>496</v>
      </c>
      <c r="AD3" s="164" t="s">
        <v>193</v>
      </c>
      <c r="AE3" s="164" t="s">
        <v>193</v>
      </c>
      <c r="AF3" s="164" t="s">
        <v>193</v>
      </c>
      <c r="AG3" s="164" t="s">
        <v>193</v>
      </c>
      <c r="AH3" s="164" t="s">
        <v>193</v>
      </c>
      <c r="AI3" s="164" t="s">
        <v>193</v>
      </c>
      <c r="AJ3" s="164" t="s">
        <v>193</v>
      </c>
      <c r="AK3" s="164" t="s">
        <v>193</v>
      </c>
      <c r="AL3" s="164" t="s">
        <v>193</v>
      </c>
      <c r="AM3" s="164" t="s">
        <v>193</v>
      </c>
      <c r="AN3" s="164" t="s">
        <v>193</v>
      </c>
      <c r="AO3" s="164" t="s">
        <v>193</v>
      </c>
      <c r="AP3" s="164" t="s">
        <v>193</v>
      </c>
      <c r="AQ3" s="164" t="s">
        <v>193</v>
      </c>
      <c r="AR3" s="164" t="s">
        <v>193</v>
      </c>
      <c r="AS3" s="164" t="s">
        <v>193</v>
      </c>
      <c r="AT3" s="164" t="s">
        <v>193</v>
      </c>
      <c r="AU3" s="164" t="s">
        <v>193</v>
      </c>
      <c r="AV3" s="164" t="s">
        <v>193</v>
      </c>
      <c r="AW3" s="164" t="s">
        <v>193</v>
      </c>
      <c r="AX3" s="164" t="s">
        <v>193</v>
      </c>
      <c r="AY3" s="164" t="s">
        <v>193</v>
      </c>
      <c r="AZ3" s="164" t="s">
        <v>193</v>
      </c>
      <c r="BA3" s="164" t="s">
        <v>193</v>
      </c>
      <c r="BB3" s="164" t="s">
        <v>193</v>
      </c>
      <c r="BC3" s="164" t="s">
        <v>193</v>
      </c>
      <c r="BD3" s="164" t="s">
        <v>193</v>
      </c>
      <c r="BE3" s="164" t="s">
        <v>193</v>
      </c>
      <c r="BF3" s="164" t="s">
        <v>193</v>
      </c>
      <c r="BG3" s="164" t="s">
        <v>193</v>
      </c>
      <c r="BH3" s="164" t="s">
        <v>193</v>
      </c>
      <c r="BI3" s="164" t="s">
        <v>193</v>
      </c>
      <c r="BJ3" s="164" t="s">
        <v>193</v>
      </c>
      <c r="BK3" s="164" t="s">
        <v>193</v>
      </c>
      <c r="BL3" s="164" t="s">
        <v>193</v>
      </c>
      <c r="BM3" s="164" t="s">
        <v>193</v>
      </c>
      <c r="BN3" s="164" t="s">
        <v>193</v>
      </c>
      <c r="BO3" s="164" t="s">
        <v>193</v>
      </c>
      <c r="BP3" s="164" t="s">
        <v>193</v>
      </c>
      <c r="BQ3" s="164" t="s">
        <v>193</v>
      </c>
      <c r="BR3" s="164" t="s">
        <v>193</v>
      </c>
      <c r="BS3" s="164" t="s">
        <v>193</v>
      </c>
      <c r="BT3" s="164" t="s">
        <v>193</v>
      </c>
      <c r="BU3" s="164" t="s">
        <v>193</v>
      </c>
      <c r="BV3" s="164" t="s">
        <v>193</v>
      </c>
      <c r="BW3" s="164" t="s">
        <v>193</v>
      </c>
      <c r="BX3" s="164" t="s">
        <v>193</v>
      </c>
      <c r="BY3" s="164" t="s">
        <v>193</v>
      </c>
      <c r="BZ3" s="164" t="s">
        <v>193</v>
      </c>
      <c r="CA3" s="164" t="s">
        <v>193</v>
      </c>
      <c r="CB3" s="164" t="s">
        <v>193</v>
      </c>
      <c r="CC3" s="164" t="s">
        <v>193</v>
      </c>
      <c r="CD3" s="164" t="s">
        <v>193</v>
      </c>
      <c r="CE3" s="164" t="s">
        <v>193</v>
      </c>
      <c r="CF3" s="164" t="s">
        <v>193</v>
      </c>
      <c r="CG3" s="164" t="s">
        <v>193</v>
      </c>
      <c r="CH3" s="164" t="s">
        <v>193</v>
      </c>
      <c r="CI3" s="164" t="s">
        <v>193</v>
      </c>
      <c r="CJ3" s="164" t="s">
        <v>193</v>
      </c>
      <c r="CK3" s="164" t="s">
        <v>193</v>
      </c>
      <c r="CL3" s="164" t="s">
        <v>193</v>
      </c>
      <c r="CM3" s="164" t="s">
        <v>193</v>
      </c>
      <c r="CN3" s="164" t="s">
        <v>193</v>
      </c>
      <c r="CO3" s="164" t="s">
        <v>193</v>
      </c>
      <c r="CP3" s="164" t="s">
        <v>193</v>
      </c>
      <c r="CQ3" s="164" t="s">
        <v>193</v>
      </c>
      <c r="CR3" s="164" t="s">
        <v>193</v>
      </c>
      <c r="CS3" s="164" t="s">
        <v>193</v>
      </c>
      <c r="CT3" s="164" t="s">
        <v>193</v>
      </c>
      <c r="CU3" s="164" t="s">
        <v>193</v>
      </c>
      <c r="CV3" s="164" t="s">
        <v>193</v>
      </c>
      <c r="CW3" s="164" t="s">
        <v>193</v>
      </c>
      <c r="CX3" s="164" t="s">
        <v>193</v>
      </c>
      <c r="CY3" s="164" t="s">
        <v>193</v>
      </c>
      <c r="CZ3" s="164" t="s">
        <v>193</v>
      </c>
      <c r="DA3" s="164" t="s">
        <v>193</v>
      </c>
      <c r="DB3" s="164" t="s">
        <v>193</v>
      </c>
      <c r="DC3" s="164" t="s">
        <v>193</v>
      </c>
      <c r="DD3" s="164" t="s">
        <v>193</v>
      </c>
      <c r="DE3" s="164" t="s">
        <v>193</v>
      </c>
      <c r="DF3" s="164" t="s">
        <v>193</v>
      </c>
      <c r="DG3" s="164" t="s">
        <v>193</v>
      </c>
      <c r="DH3" s="164" t="s">
        <v>193</v>
      </c>
      <c r="DI3" s="164" t="s">
        <v>193</v>
      </c>
      <c r="DJ3" s="164" t="s">
        <v>193</v>
      </c>
      <c r="DK3" s="164" t="s">
        <v>193</v>
      </c>
      <c r="DL3" s="164" t="s">
        <v>193</v>
      </c>
      <c r="DM3" s="164" t="s">
        <v>193</v>
      </c>
      <c r="DN3" s="164" t="s">
        <v>193</v>
      </c>
      <c r="DO3" s="164" t="s">
        <v>512</v>
      </c>
      <c r="DP3" s="164" t="s">
        <v>3297</v>
      </c>
      <c r="DQ3" s="164" t="s">
        <v>522</v>
      </c>
      <c r="DR3" s="164" t="s">
        <v>803</v>
      </c>
      <c r="DS3" s="164" t="s">
        <v>193</v>
      </c>
      <c r="DT3" s="164" t="s">
        <v>3286</v>
      </c>
      <c r="DU3" s="164" t="s">
        <v>109</v>
      </c>
      <c r="DV3" s="164" t="s">
        <v>193</v>
      </c>
      <c r="DW3" s="164" t="s">
        <v>114</v>
      </c>
      <c r="DX3" s="164" t="s">
        <v>193</v>
      </c>
      <c r="DY3" s="164" t="s">
        <v>193</v>
      </c>
      <c r="DZ3" s="164" t="s">
        <v>193</v>
      </c>
      <c r="EA3" s="164" t="s">
        <v>193</v>
      </c>
      <c r="EB3" s="164" t="s">
        <v>193</v>
      </c>
      <c r="EC3" s="164" t="s">
        <v>193</v>
      </c>
      <c r="ED3" s="164" t="s">
        <v>193</v>
      </c>
      <c r="EE3" s="164" t="s">
        <v>193</v>
      </c>
      <c r="EF3" s="164" t="s">
        <v>193</v>
      </c>
      <c r="EG3" s="164" t="s">
        <v>193</v>
      </c>
      <c r="EH3" s="164" t="s">
        <v>193</v>
      </c>
      <c r="EI3" s="164" t="s">
        <v>193</v>
      </c>
    </row>
    <row r="4" spans="1:139" x14ac:dyDescent="0.25">
      <c r="A4" s="164" t="s">
        <v>3495</v>
      </c>
      <c r="B4" s="164" t="s">
        <v>3486</v>
      </c>
      <c r="C4" s="164" t="s">
        <v>133</v>
      </c>
      <c r="D4" s="164" t="s">
        <v>133</v>
      </c>
      <c r="E4" s="164" t="s">
        <v>135</v>
      </c>
      <c r="F4" s="164" t="s">
        <v>117</v>
      </c>
      <c r="G4" s="164" t="s">
        <v>136</v>
      </c>
      <c r="H4" s="164" t="s">
        <v>136</v>
      </c>
      <c r="I4" s="164" t="s">
        <v>138</v>
      </c>
      <c r="J4" s="164" t="s">
        <v>139</v>
      </c>
      <c r="K4" s="164" t="s">
        <v>494</v>
      </c>
      <c r="L4" s="164" t="s">
        <v>511</v>
      </c>
      <c r="M4" s="164" t="s">
        <v>193</v>
      </c>
      <c r="N4" s="164" t="s">
        <v>193</v>
      </c>
      <c r="O4" s="164" t="s">
        <v>193</v>
      </c>
      <c r="P4" s="164" t="s">
        <v>193</v>
      </c>
      <c r="Q4" s="164" t="s">
        <v>193</v>
      </c>
      <c r="R4" s="164" t="s">
        <v>193</v>
      </c>
      <c r="S4" s="164" t="s">
        <v>193</v>
      </c>
      <c r="T4" s="164" t="s">
        <v>193</v>
      </c>
      <c r="U4" s="164" t="s">
        <v>193</v>
      </c>
      <c r="V4" s="164" t="s">
        <v>193</v>
      </c>
      <c r="W4" s="164" t="s">
        <v>193</v>
      </c>
      <c r="X4" s="164" t="s">
        <v>193</v>
      </c>
      <c r="Y4" s="164" t="s">
        <v>193</v>
      </c>
      <c r="Z4" s="164" t="s">
        <v>193</v>
      </c>
      <c r="AA4" s="164" t="s">
        <v>193</v>
      </c>
      <c r="AB4" s="164">
        <v>0.2</v>
      </c>
      <c r="AC4" s="164" t="s">
        <v>496</v>
      </c>
      <c r="AD4" s="164" t="s">
        <v>193</v>
      </c>
      <c r="AE4" s="164" t="s">
        <v>193</v>
      </c>
      <c r="AF4" s="164" t="s">
        <v>193</v>
      </c>
      <c r="AG4" s="164" t="s">
        <v>193</v>
      </c>
      <c r="AH4" s="164" t="s">
        <v>193</v>
      </c>
      <c r="AI4" s="164" t="s">
        <v>193</v>
      </c>
      <c r="AJ4" s="164" t="s">
        <v>193</v>
      </c>
      <c r="AK4" s="164" t="s">
        <v>193</v>
      </c>
      <c r="AL4" s="164" t="s">
        <v>193</v>
      </c>
      <c r="AM4" s="164" t="s">
        <v>193</v>
      </c>
      <c r="AN4" s="164" t="s">
        <v>193</v>
      </c>
      <c r="AO4" s="164" t="s">
        <v>193</v>
      </c>
      <c r="AP4" s="164" t="s">
        <v>193</v>
      </c>
      <c r="AQ4" s="164" t="s">
        <v>193</v>
      </c>
      <c r="AR4" s="164" t="s">
        <v>193</v>
      </c>
      <c r="AS4" s="164" t="s">
        <v>193</v>
      </c>
      <c r="AT4" s="164" t="s">
        <v>193</v>
      </c>
      <c r="AU4" s="164" t="s">
        <v>193</v>
      </c>
      <c r="AV4" s="164" t="s">
        <v>193</v>
      </c>
      <c r="AW4" s="164" t="s">
        <v>193</v>
      </c>
      <c r="AX4" s="164" t="s">
        <v>193</v>
      </c>
      <c r="AY4" s="164" t="s">
        <v>193</v>
      </c>
      <c r="AZ4" s="164" t="s">
        <v>193</v>
      </c>
      <c r="BA4" s="164" t="s">
        <v>193</v>
      </c>
      <c r="BB4" s="164" t="s">
        <v>193</v>
      </c>
      <c r="BC4" s="164" t="s">
        <v>193</v>
      </c>
      <c r="BD4" s="164" t="s">
        <v>193</v>
      </c>
      <c r="BE4" s="164" t="s">
        <v>193</v>
      </c>
      <c r="BF4" s="164" t="s">
        <v>193</v>
      </c>
      <c r="BG4" s="164" t="s">
        <v>193</v>
      </c>
      <c r="BH4" s="164" t="s">
        <v>193</v>
      </c>
      <c r="BI4" s="164" t="s">
        <v>193</v>
      </c>
      <c r="BJ4" s="164" t="s">
        <v>193</v>
      </c>
      <c r="BK4" s="164" t="s">
        <v>193</v>
      </c>
      <c r="BL4" s="164" t="s">
        <v>193</v>
      </c>
      <c r="BM4" s="164" t="s">
        <v>193</v>
      </c>
      <c r="BN4" s="164" t="s">
        <v>193</v>
      </c>
      <c r="BO4" s="164" t="s">
        <v>193</v>
      </c>
      <c r="BP4" s="164" t="s">
        <v>193</v>
      </c>
      <c r="BQ4" s="164" t="s">
        <v>193</v>
      </c>
      <c r="BR4" s="164" t="s">
        <v>193</v>
      </c>
      <c r="BS4" s="164" t="s">
        <v>193</v>
      </c>
      <c r="BT4" s="164" t="s">
        <v>193</v>
      </c>
      <c r="BU4" s="164" t="s">
        <v>193</v>
      </c>
      <c r="BV4" s="164" t="s">
        <v>193</v>
      </c>
      <c r="BW4" s="164" t="s">
        <v>193</v>
      </c>
      <c r="BX4" s="164" t="s">
        <v>193</v>
      </c>
      <c r="BY4" s="164" t="s">
        <v>193</v>
      </c>
      <c r="BZ4" s="164" t="s">
        <v>193</v>
      </c>
      <c r="CA4" s="164" t="s">
        <v>193</v>
      </c>
      <c r="CB4" s="164" t="s">
        <v>193</v>
      </c>
      <c r="CC4" s="164" t="s">
        <v>193</v>
      </c>
      <c r="CD4" s="164" t="s">
        <v>193</v>
      </c>
      <c r="CE4" s="164" t="s">
        <v>193</v>
      </c>
      <c r="CF4" s="164" t="s">
        <v>193</v>
      </c>
      <c r="CG4" s="164" t="s">
        <v>193</v>
      </c>
      <c r="CH4" s="164" t="s">
        <v>193</v>
      </c>
      <c r="CI4" s="164" t="s">
        <v>193</v>
      </c>
      <c r="CJ4" s="164" t="s">
        <v>193</v>
      </c>
      <c r="CK4" s="164" t="s">
        <v>193</v>
      </c>
      <c r="CL4" s="164" t="s">
        <v>193</v>
      </c>
      <c r="CM4" s="164" t="s">
        <v>193</v>
      </c>
      <c r="CN4" s="164" t="s">
        <v>193</v>
      </c>
      <c r="CO4" s="164" t="s">
        <v>193</v>
      </c>
      <c r="CP4" s="164" t="s">
        <v>193</v>
      </c>
      <c r="CQ4" s="164" t="s">
        <v>193</v>
      </c>
      <c r="CR4" s="164" t="s">
        <v>193</v>
      </c>
      <c r="CS4" s="164" t="s">
        <v>193</v>
      </c>
      <c r="CT4" s="164" t="s">
        <v>193</v>
      </c>
      <c r="CU4" s="164" t="s">
        <v>193</v>
      </c>
      <c r="CV4" s="164" t="s">
        <v>193</v>
      </c>
      <c r="CW4" s="164" t="s">
        <v>193</v>
      </c>
      <c r="CX4" s="164" t="s">
        <v>193</v>
      </c>
      <c r="CY4" s="164" t="s">
        <v>193</v>
      </c>
      <c r="CZ4" s="164" t="s">
        <v>193</v>
      </c>
      <c r="DA4" s="164" t="s">
        <v>193</v>
      </c>
      <c r="DB4" s="164" t="s">
        <v>193</v>
      </c>
      <c r="DC4" s="164" t="s">
        <v>193</v>
      </c>
      <c r="DD4" s="164" t="s">
        <v>193</v>
      </c>
      <c r="DE4" s="164" t="s">
        <v>193</v>
      </c>
      <c r="DF4" s="164" t="s">
        <v>193</v>
      </c>
      <c r="DG4" s="164" t="s">
        <v>193</v>
      </c>
      <c r="DH4" s="164" t="s">
        <v>193</v>
      </c>
      <c r="DI4" s="164" t="s">
        <v>193</v>
      </c>
      <c r="DJ4" s="164" t="s">
        <v>193</v>
      </c>
      <c r="DK4" s="164" t="s">
        <v>193</v>
      </c>
      <c r="DL4" s="164" t="s">
        <v>193</v>
      </c>
      <c r="DM4" s="164" t="s">
        <v>193</v>
      </c>
      <c r="DN4" s="164" t="s">
        <v>193</v>
      </c>
      <c r="DO4" s="164" t="s">
        <v>512</v>
      </c>
      <c r="DP4" s="164" t="s">
        <v>3297</v>
      </c>
      <c r="DQ4" s="164" t="s">
        <v>522</v>
      </c>
      <c r="DR4" s="164" t="s">
        <v>803</v>
      </c>
      <c r="DS4" s="164" t="s">
        <v>193</v>
      </c>
      <c r="DT4" s="164" t="s">
        <v>3286</v>
      </c>
      <c r="DU4" s="164" t="s">
        <v>109</v>
      </c>
      <c r="DV4" s="164" t="s">
        <v>193</v>
      </c>
      <c r="DW4" s="164" t="s">
        <v>114</v>
      </c>
      <c r="DX4" s="164" t="s">
        <v>193</v>
      </c>
      <c r="DY4" s="164" t="s">
        <v>193</v>
      </c>
      <c r="DZ4" s="164" t="s">
        <v>193</v>
      </c>
      <c r="EA4" s="164" t="s">
        <v>193</v>
      </c>
      <c r="EB4" s="164" t="s">
        <v>193</v>
      </c>
      <c r="EC4" s="164" t="s">
        <v>193</v>
      </c>
      <c r="ED4" s="164" t="s">
        <v>193</v>
      </c>
      <c r="EE4" s="164" t="s">
        <v>193</v>
      </c>
      <c r="EF4" s="164" t="s">
        <v>193</v>
      </c>
      <c r="EG4" s="164" t="s">
        <v>193</v>
      </c>
      <c r="EH4" s="164" t="s">
        <v>193</v>
      </c>
      <c r="EI4" s="164" t="s">
        <v>193</v>
      </c>
    </row>
    <row r="5" spans="1:139" x14ac:dyDescent="0.25">
      <c r="A5" s="164" t="s">
        <v>3499</v>
      </c>
      <c r="B5" s="164" t="s">
        <v>3486</v>
      </c>
      <c r="C5" s="164" t="s">
        <v>133</v>
      </c>
      <c r="D5" s="164" t="s">
        <v>133</v>
      </c>
      <c r="E5" s="164" t="s">
        <v>135</v>
      </c>
      <c r="F5" s="164" t="s">
        <v>117</v>
      </c>
      <c r="G5" s="164" t="s">
        <v>136</v>
      </c>
      <c r="H5" s="164" t="s">
        <v>136</v>
      </c>
      <c r="I5" s="164" t="s">
        <v>138</v>
      </c>
      <c r="J5" s="164" t="s">
        <v>139</v>
      </c>
      <c r="K5" s="164" t="s">
        <v>494</v>
      </c>
      <c r="L5" s="164" t="s">
        <v>511</v>
      </c>
      <c r="M5" s="164" t="s">
        <v>193</v>
      </c>
      <c r="N5" s="164" t="s">
        <v>193</v>
      </c>
      <c r="O5" s="164" t="s">
        <v>193</v>
      </c>
      <c r="P5" s="164" t="s">
        <v>193</v>
      </c>
      <c r="Q5" s="164" t="s">
        <v>193</v>
      </c>
      <c r="R5" s="164" t="s">
        <v>193</v>
      </c>
      <c r="S5" s="164" t="s">
        <v>193</v>
      </c>
      <c r="T5" s="164" t="s">
        <v>193</v>
      </c>
      <c r="U5" s="164" t="s">
        <v>193</v>
      </c>
      <c r="V5" s="164" t="s">
        <v>193</v>
      </c>
      <c r="W5" s="164" t="s">
        <v>193</v>
      </c>
      <c r="X5" s="164" t="s">
        <v>193</v>
      </c>
      <c r="Y5" s="164" t="s">
        <v>193</v>
      </c>
      <c r="Z5" s="164" t="s">
        <v>193</v>
      </c>
      <c r="AA5" s="164" t="s">
        <v>193</v>
      </c>
      <c r="AB5" s="164">
        <v>0.2</v>
      </c>
      <c r="AC5" s="164" t="s">
        <v>500</v>
      </c>
      <c r="AD5" s="164" t="s">
        <v>193</v>
      </c>
      <c r="AE5" s="164" t="s">
        <v>193</v>
      </c>
      <c r="AF5" s="164" t="s">
        <v>193</v>
      </c>
      <c r="AG5" s="164" t="s">
        <v>193</v>
      </c>
      <c r="AH5" s="164" t="s">
        <v>193</v>
      </c>
      <c r="AI5" s="164" t="s">
        <v>193</v>
      </c>
      <c r="AJ5" s="164" t="s">
        <v>193</v>
      </c>
      <c r="AK5" s="164" t="s">
        <v>193</v>
      </c>
      <c r="AL5" s="164" t="s">
        <v>193</v>
      </c>
      <c r="AM5" s="164" t="s">
        <v>193</v>
      </c>
      <c r="AN5" s="164" t="s">
        <v>193</v>
      </c>
      <c r="AO5" s="164" t="s">
        <v>193</v>
      </c>
      <c r="AP5" s="164" t="s">
        <v>193</v>
      </c>
      <c r="AQ5" s="164" t="s">
        <v>193</v>
      </c>
      <c r="AR5" s="164" t="s">
        <v>193</v>
      </c>
      <c r="AS5" s="164" t="s">
        <v>193</v>
      </c>
      <c r="AT5" s="164" t="s">
        <v>193</v>
      </c>
      <c r="AU5" s="164" t="s">
        <v>193</v>
      </c>
      <c r="AV5" s="164" t="s">
        <v>193</v>
      </c>
      <c r="AW5" s="164" t="s">
        <v>193</v>
      </c>
      <c r="AX5" s="164" t="s">
        <v>193</v>
      </c>
      <c r="AY5" s="164" t="s">
        <v>193</v>
      </c>
      <c r="AZ5" s="164" t="s">
        <v>193</v>
      </c>
      <c r="BA5" s="164" t="s">
        <v>193</v>
      </c>
      <c r="BB5" s="164" t="s">
        <v>193</v>
      </c>
      <c r="BC5" s="164" t="s">
        <v>193</v>
      </c>
      <c r="BD5" s="164" t="s">
        <v>193</v>
      </c>
      <c r="BE5" s="164" t="s">
        <v>193</v>
      </c>
      <c r="BF5" s="164" t="s">
        <v>193</v>
      </c>
      <c r="BG5" s="164" t="s">
        <v>193</v>
      </c>
      <c r="BH5" s="164" t="s">
        <v>193</v>
      </c>
      <c r="BI5" s="164" t="s">
        <v>193</v>
      </c>
      <c r="BJ5" s="164" t="s">
        <v>193</v>
      </c>
      <c r="BK5" s="164" t="s">
        <v>193</v>
      </c>
      <c r="BL5" s="164" t="s">
        <v>193</v>
      </c>
      <c r="BM5" s="164" t="s">
        <v>193</v>
      </c>
      <c r="BN5" s="164" t="s">
        <v>193</v>
      </c>
      <c r="BO5" s="164" t="s">
        <v>193</v>
      </c>
      <c r="BP5" s="164" t="s">
        <v>193</v>
      </c>
      <c r="BQ5" s="164" t="s">
        <v>193</v>
      </c>
      <c r="BR5" s="164" t="s">
        <v>193</v>
      </c>
      <c r="BS5" s="164" t="s">
        <v>193</v>
      </c>
      <c r="BT5" s="164" t="s">
        <v>193</v>
      </c>
      <c r="BU5" s="164" t="s">
        <v>193</v>
      </c>
      <c r="BV5" s="164" t="s">
        <v>193</v>
      </c>
      <c r="BW5" s="164" t="s">
        <v>193</v>
      </c>
      <c r="BX5" s="164" t="s">
        <v>193</v>
      </c>
      <c r="BY5" s="164" t="s">
        <v>193</v>
      </c>
      <c r="BZ5" s="164" t="s">
        <v>193</v>
      </c>
      <c r="CA5" s="164" t="s">
        <v>193</v>
      </c>
      <c r="CB5" s="164" t="s">
        <v>193</v>
      </c>
      <c r="CC5" s="164" t="s">
        <v>193</v>
      </c>
      <c r="CD5" s="164" t="s">
        <v>193</v>
      </c>
      <c r="CE5" s="164" t="s">
        <v>193</v>
      </c>
      <c r="CF5" s="164" t="s">
        <v>193</v>
      </c>
      <c r="CG5" s="164" t="s">
        <v>193</v>
      </c>
      <c r="CH5" s="164" t="s">
        <v>193</v>
      </c>
      <c r="CI5" s="164" t="s">
        <v>193</v>
      </c>
      <c r="CJ5" s="164" t="s">
        <v>193</v>
      </c>
      <c r="CK5" s="164" t="s">
        <v>193</v>
      </c>
      <c r="CL5" s="164" t="s">
        <v>193</v>
      </c>
      <c r="CM5" s="164" t="s">
        <v>193</v>
      </c>
      <c r="CN5" s="164" t="s">
        <v>193</v>
      </c>
      <c r="CO5" s="164" t="s">
        <v>193</v>
      </c>
      <c r="CP5" s="164" t="s">
        <v>193</v>
      </c>
      <c r="CQ5" s="164" t="s">
        <v>193</v>
      </c>
      <c r="CR5" s="164" t="s">
        <v>193</v>
      </c>
      <c r="CS5" s="164" t="s">
        <v>193</v>
      </c>
      <c r="CT5" s="164" t="s">
        <v>193</v>
      </c>
      <c r="CU5" s="164" t="s">
        <v>193</v>
      </c>
      <c r="CV5" s="164" t="s">
        <v>193</v>
      </c>
      <c r="CW5" s="164" t="s">
        <v>193</v>
      </c>
      <c r="CX5" s="164" t="s">
        <v>193</v>
      </c>
      <c r="CY5" s="164" t="s">
        <v>193</v>
      </c>
      <c r="CZ5" s="164" t="s">
        <v>193</v>
      </c>
      <c r="DA5" s="164" t="s">
        <v>193</v>
      </c>
      <c r="DB5" s="164" t="s">
        <v>193</v>
      </c>
      <c r="DC5" s="164" t="s">
        <v>193</v>
      </c>
      <c r="DD5" s="164" t="s">
        <v>193</v>
      </c>
      <c r="DE5" s="164" t="s">
        <v>193</v>
      </c>
      <c r="DF5" s="164" t="s">
        <v>193</v>
      </c>
      <c r="DG5" s="164" t="s">
        <v>193</v>
      </c>
      <c r="DH5" s="164" t="s">
        <v>193</v>
      </c>
      <c r="DI5" s="164" t="s">
        <v>193</v>
      </c>
      <c r="DJ5" s="164" t="s">
        <v>193</v>
      </c>
      <c r="DK5" s="164" t="s">
        <v>193</v>
      </c>
      <c r="DL5" s="164" t="s">
        <v>193</v>
      </c>
      <c r="DM5" s="164" t="s">
        <v>193</v>
      </c>
      <c r="DN5" s="164" t="s">
        <v>193</v>
      </c>
      <c r="DO5" s="164" t="s">
        <v>512</v>
      </c>
      <c r="DP5" s="164" t="s">
        <v>3297</v>
      </c>
      <c r="DQ5" s="164" t="s">
        <v>522</v>
      </c>
      <c r="DR5" s="164" t="s">
        <v>803</v>
      </c>
      <c r="DS5" s="164" t="s">
        <v>193</v>
      </c>
      <c r="DT5" s="164" t="s">
        <v>3286</v>
      </c>
      <c r="DU5" s="164" t="s">
        <v>109</v>
      </c>
      <c r="DV5" s="164" t="s">
        <v>193</v>
      </c>
      <c r="DW5" s="164" t="s">
        <v>132</v>
      </c>
      <c r="DX5" s="164" t="s">
        <v>193</v>
      </c>
      <c r="DY5" s="164" t="s">
        <v>193</v>
      </c>
      <c r="DZ5" s="164" t="s">
        <v>193</v>
      </c>
      <c r="EA5" s="164" t="s">
        <v>193</v>
      </c>
      <c r="EB5" s="164" t="s">
        <v>193</v>
      </c>
      <c r="EC5" s="164" t="s">
        <v>193</v>
      </c>
      <c r="ED5" s="164" t="s">
        <v>193</v>
      </c>
      <c r="EE5" s="164" t="s">
        <v>193</v>
      </c>
      <c r="EF5" s="164" t="s">
        <v>193</v>
      </c>
      <c r="EG5" s="164" t="s">
        <v>193</v>
      </c>
      <c r="EH5" s="164" t="s">
        <v>193</v>
      </c>
      <c r="EI5" s="164" t="s">
        <v>193</v>
      </c>
    </row>
    <row r="6" spans="1:139" x14ac:dyDescent="0.25">
      <c r="A6" s="164" t="s">
        <v>3504</v>
      </c>
      <c r="B6" s="164" t="s">
        <v>3486</v>
      </c>
      <c r="C6" s="164" t="s">
        <v>133</v>
      </c>
      <c r="D6" s="164" t="s">
        <v>133</v>
      </c>
      <c r="E6" s="164" t="s">
        <v>135</v>
      </c>
      <c r="F6" s="164" t="s">
        <v>117</v>
      </c>
      <c r="G6" s="164" t="s">
        <v>136</v>
      </c>
      <c r="H6" s="164" t="s">
        <v>136</v>
      </c>
      <c r="I6" s="164" t="s">
        <v>138</v>
      </c>
      <c r="J6" s="164" t="s">
        <v>139</v>
      </c>
      <c r="K6" s="164" t="s">
        <v>494</v>
      </c>
      <c r="L6" s="164" t="s">
        <v>511</v>
      </c>
      <c r="M6" s="164" t="s">
        <v>193</v>
      </c>
      <c r="N6" s="164" t="s">
        <v>193</v>
      </c>
      <c r="O6" s="164" t="s">
        <v>193</v>
      </c>
      <c r="P6" s="164" t="s">
        <v>193</v>
      </c>
      <c r="Q6" s="164" t="s">
        <v>193</v>
      </c>
      <c r="R6" s="164" t="s">
        <v>193</v>
      </c>
      <c r="S6" s="164" t="s">
        <v>193</v>
      </c>
      <c r="T6" s="164" t="s">
        <v>193</v>
      </c>
      <c r="U6" s="164" t="s">
        <v>193</v>
      </c>
      <c r="V6" s="164" t="s">
        <v>193</v>
      </c>
      <c r="W6" s="164" t="s">
        <v>193</v>
      </c>
      <c r="X6" s="164" t="s">
        <v>193</v>
      </c>
      <c r="Y6" s="164" t="s">
        <v>193</v>
      </c>
      <c r="Z6" s="164" t="s">
        <v>193</v>
      </c>
      <c r="AA6" s="164" t="s">
        <v>193</v>
      </c>
      <c r="AB6" s="164">
        <v>0.2</v>
      </c>
      <c r="AC6" s="164" t="s">
        <v>500</v>
      </c>
      <c r="AD6" s="164" t="s">
        <v>193</v>
      </c>
      <c r="AE6" s="164" t="s">
        <v>193</v>
      </c>
      <c r="AF6" s="164" t="s">
        <v>193</v>
      </c>
      <c r="AG6" s="164" t="s">
        <v>193</v>
      </c>
      <c r="AH6" s="164" t="s">
        <v>193</v>
      </c>
      <c r="AI6" s="164" t="s">
        <v>193</v>
      </c>
      <c r="AJ6" s="164" t="s">
        <v>193</v>
      </c>
      <c r="AK6" s="164" t="s">
        <v>193</v>
      </c>
      <c r="AL6" s="164" t="s">
        <v>193</v>
      </c>
      <c r="AM6" s="164" t="s">
        <v>193</v>
      </c>
      <c r="AN6" s="164" t="s">
        <v>193</v>
      </c>
      <c r="AO6" s="164" t="s">
        <v>193</v>
      </c>
      <c r="AP6" s="164" t="s">
        <v>193</v>
      </c>
      <c r="AQ6" s="164" t="s">
        <v>193</v>
      </c>
      <c r="AR6" s="164" t="s">
        <v>193</v>
      </c>
      <c r="AS6" s="164" t="s">
        <v>193</v>
      </c>
      <c r="AT6" s="164" t="s">
        <v>193</v>
      </c>
      <c r="AU6" s="164" t="s">
        <v>193</v>
      </c>
      <c r="AV6" s="164" t="s">
        <v>193</v>
      </c>
      <c r="AW6" s="164" t="s">
        <v>193</v>
      </c>
      <c r="AX6" s="164" t="s">
        <v>193</v>
      </c>
      <c r="AY6" s="164" t="s">
        <v>193</v>
      </c>
      <c r="AZ6" s="164" t="s">
        <v>193</v>
      </c>
      <c r="BA6" s="164" t="s">
        <v>193</v>
      </c>
      <c r="BB6" s="164" t="s">
        <v>193</v>
      </c>
      <c r="BC6" s="164" t="s">
        <v>193</v>
      </c>
      <c r="BD6" s="164" t="s">
        <v>193</v>
      </c>
      <c r="BE6" s="164" t="s">
        <v>193</v>
      </c>
      <c r="BF6" s="164" t="s">
        <v>193</v>
      </c>
      <c r="BG6" s="164" t="s">
        <v>193</v>
      </c>
      <c r="BH6" s="164" t="s">
        <v>193</v>
      </c>
      <c r="BI6" s="164" t="s">
        <v>193</v>
      </c>
      <c r="BJ6" s="164" t="s">
        <v>193</v>
      </c>
      <c r="BK6" s="164" t="s">
        <v>193</v>
      </c>
      <c r="BL6" s="164" t="s">
        <v>193</v>
      </c>
      <c r="BM6" s="164" t="s">
        <v>193</v>
      </c>
      <c r="BN6" s="164" t="s">
        <v>193</v>
      </c>
      <c r="BO6" s="164" t="s">
        <v>193</v>
      </c>
      <c r="BP6" s="164" t="s">
        <v>193</v>
      </c>
      <c r="BQ6" s="164" t="s">
        <v>193</v>
      </c>
      <c r="BR6" s="164" t="s">
        <v>193</v>
      </c>
      <c r="BS6" s="164" t="s">
        <v>193</v>
      </c>
      <c r="BT6" s="164" t="s">
        <v>193</v>
      </c>
      <c r="BU6" s="164" t="s">
        <v>193</v>
      </c>
      <c r="BV6" s="164" t="s">
        <v>193</v>
      </c>
      <c r="BW6" s="164" t="s">
        <v>193</v>
      </c>
      <c r="BX6" s="164" t="s">
        <v>193</v>
      </c>
      <c r="BY6" s="164" t="s">
        <v>193</v>
      </c>
      <c r="BZ6" s="164" t="s">
        <v>193</v>
      </c>
      <c r="CA6" s="164" t="s">
        <v>193</v>
      </c>
      <c r="CB6" s="164" t="s">
        <v>193</v>
      </c>
      <c r="CC6" s="164" t="s">
        <v>193</v>
      </c>
      <c r="CD6" s="164" t="s">
        <v>193</v>
      </c>
      <c r="CE6" s="164" t="s">
        <v>193</v>
      </c>
      <c r="CF6" s="164" t="s">
        <v>193</v>
      </c>
      <c r="CG6" s="164" t="s">
        <v>193</v>
      </c>
      <c r="CH6" s="164" t="s">
        <v>193</v>
      </c>
      <c r="CI6" s="164" t="s">
        <v>193</v>
      </c>
      <c r="CJ6" s="164" t="s">
        <v>193</v>
      </c>
      <c r="CK6" s="164" t="s">
        <v>193</v>
      </c>
      <c r="CL6" s="164" t="s">
        <v>193</v>
      </c>
      <c r="CM6" s="164" t="s">
        <v>193</v>
      </c>
      <c r="CN6" s="164" t="s">
        <v>193</v>
      </c>
      <c r="CO6" s="164" t="s">
        <v>193</v>
      </c>
      <c r="CP6" s="164" t="s">
        <v>193</v>
      </c>
      <c r="CQ6" s="164" t="s">
        <v>193</v>
      </c>
      <c r="CR6" s="164" t="s">
        <v>193</v>
      </c>
      <c r="CS6" s="164" t="s">
        <v>193</v>
      </c>
      <c r="CT6" s="164" t="s">
        <v>193</v>
      </c>
      <c r="CU6" s="164" t="s">
        <v>193</v>
      </c>
      <c r="CV6" s="164" t="s">
        <v>193</v>
      </c>
      <c r="CW6" s="164" t="s">
        <v>193</v>
      </c>
      <c r="CX6" s="164" t="s">
        <v>193</v>
      </c>
      <c r="CY6" s="164" t="s">
        <v>193</v>
      </c>
      <c r="CZ6" s="164" t="s">
        <v>193</v>
      </c>
      <c r="DA6" s="164" t="s">
        <v>193</v>
      </c>
      <c r="DB6" s="164" t="s">
        <v>193</v>
      </c>
      <c r="DC6" s="164" t="s">
        <v>193</v>
      </c>
      <c r="DD6" s="164" t="s">
        <v>193</v>
      </c>
      <c r="DE6" s="164" t="s">
        <v>193</v>
      </c>
      <c r="DF6" s="164" t="s">
        <v>193</v>
      </c>
      <c r="DG6" s="164" t="s">
        <v>193</v>
      </c>
      <c r="DH6" s="164" t="s">
        <v>193</v>
      </c>
      <c r="DI6" s="164" t="s">
        <v>193</v>
      </c>
      <c r="DJ6" s="164" t="s">
        <v>193</v>
      </c>
      <c r="DK6" s="164" t="s">
        <v>193</v>
      </c>
      <c r="DL6" s="164" t="s">
        <v>193</v>
      </c>
      <c r="DM6" s="164" t="s">
        <v>193</v>
      </c>
      <c r="DN6" s="164" t="s">
        <v>193</v>
      </c>
      <c r="DO6" s="164" t="s">
        <v>512</v>
      </c>
      <c r="DP6" s="164" t="s">
        <v>3297</v>
      </c>
      <c r="DQ6" s="164" t="s">
        <v>522</v>
      </c>
      <c r="DR6" s="164" t="s">
        <v>807</v>
      </c>
      <c r="DS6" s="164" t="s">
        <v>193</v>
      </c>
      <c r="DT6" s="164" t="s">
        <v>3286</v>
      </c>
      <c r="DU6" s="164" t="s">
        <v>109</v>
      </c>
      <c r="DV6" s="164" t="s">
        <v>193</v>
      </c>
      <c r="DW6" s="164" t="s">
        <v>114</v>
      </c>
      <c r="DX6" s="164" t="s">
        <v>193</v>
      </c>
      <c r="DY6" s="164" t="s">
        <v>193</v>
      </c>
      <c r="DZ6" s="164" t="s">
        <v>193</v>
      </c>
      <c r="EA6" s="164" t="s">
        <v>193</v>
      </c>
      <c r="EB6" s="164" t="s">
        <v>193</v>
      </c>
      <c r="EC6" s="164" t="s">
        <v>193</v>
      </c>
      <c r="ED6" s="164" t="s">
        <v>193</v>
      </c>
      <c r="EE6" s="164" t="s">
        <v>193</v>
      </c>
      <c r="EF6" s="164" t="s">
        <v>193</v>
      </c>
      <c r="EG6" s="164" t="s">
        <v>193</v>
      </c>
      <c r="EH6" s="164" t="s">
        <v>193</v>
      </c>
      <c r="EI6" s="164" t="s">
        <v>193</v>
      </c>
    </row>
    <row r="7" spans="1:139" x14ac:dyDescent="0.25">
      <c r="A7" s="164" t="s">
        <v>3510</v>
      </c>
      <c r="B7" s="164" t="s">
        <v>3508</v>
      </c>
      <c r="C7" s="164" t="s">
        <v>627</v>
      </c>
      <c r="D7" s="164" t="s">
        <v>627</v>
      </c>
      <c r="E7" s="164" t="s">
        <v>635</v>
      </c>
      <c r="F7" s="164" t="s">
        <v>506</v>
      </c>
      <c r="G7" s="164" t="s">
        <v>219</v>
      </c>
      <c r="H7" s="164" t="s">
        <v>219</v>
      </c>
      <c r="I7" s="164" t="s">
        <v>3509</v>
      </c>
      <c r="J7" s="164" t="s">
        <v>639</v>
      </c>
      <c r="K7" s="164" t="s">
        <v>543</v>
      </c>
      <c r="L7" s="164" t="s">
        <v>511</v>
      </c>
      <c r="M7" s="164" t="s">
        <v>193</v>
      </c>
      <c r="N7" s="164" t="s">
        <v>193</v>
      </c>
      <c r="O7" s="164" t="s">
        <v>193</v>
      </c>
      <c r="P7" s="164" t="s">
        <v>193</v>
      </c>
      <c r="Q7" s="164" t="s">
        <v>193</v>
      </c>
      <c r="R7" s="164" t="s">
        <v>193</v>
      </c>
      <c r="S7" s="164" t="s">
        <v>193</v>
      </c>
      <c r="T7" s="164" t="s">
        <v>193</v>
      </c>
      <c r="U7" s="164" t="s">
        <v>193</v>
      </c>
      <c r="V7" s="164" t="s">
        <v>193</v>
      </c>
      <c r="W7" s="164" t="s">
        <v>193</v>
      </c>
      <c r="X7" s="164" t="s">
        <v>193</v>
      </c>
      <c r="Y7" s="164" t="s">
        <v>193</v>
      </c>
      <c r="Z7" s="164" t="s">
        <v>193</v>
      </c>
      <c r="AA7" s="164" t="s">
        <v>193</v>
      </c>
      <c r="AB7" s="164">
        <v>12</v>
      </c>
      <c r="AC7" s="164" t="s">
        <v>496</v>
      </c>
      <c r="AD7" s="164" t="s">
        <v>193</v>
      </c>
      <c r="AE7" s="164" t="s">
        <v>193</v>
      </c>
      <c r="AF7" s="164" t="s">
        <v>193</v>
      </c>
      <c r="AG7" s="164" t="s">
        <v>193</v>
      </c>
      <c r="AH7" s="164" t="s">
        <v>193</v>
      </c>
      <c r="AI7" s="164" t="s">
        <v>193</v>
      </c>
      <c r="AJ7" s="164" t="s">
        <v>193</v>
      </c>
      <c r="AK7" s="164" t="s">
        <v>193</v>
      </c>
      <c r="AL7" s="164" t="s">
        <v>193</v>
      </c>
      <c r="AM7" s="164" t="s">
        <v>193</v>
      </c>
      <c r="AN7" s="164" t="s">
        <v>193</v>
      </c>
      <c r="AO7" s="164" t="s">
        <v>193</v>
      </c>
      <c r="AP7" s="164" t="s">
        <v>193</v>
      </c>
      <c r="AQ7" s="164" t="s">
        <v>193</v>
      </c>
      <c r="AR7" s="164" t="s">
        <v>193</v>
      </c>
      <c r="AS7" s="164" t="s">
        <v>193</v>
      </c>
      <c r="AT7" s="164" t="s">
        <v>193</v>
      </c>
      <c r="AU7" s="164" t="s">
        <v>193</v>
      </c>
      <c r="AV7" s="164" t="s">
        <v>193</v>
      </c>
      <c r="AW7" s="164" t="s">
        <v>193</v>
      </c>
      <c r="AX7" s="164" t="s">
        <v>193</v>
      </c>
      <c r="AY7" s="164" t="s">
        <v>193</v>
      </c>
      <c r="AZ7" s="164" t="s">
        <v>193</v>
      </c>
      <c r="BA7" s="164" t="s">
        <v>193</v>
      </c>
      <c r="BB7" s="164" t="s">
        <v>193</v>
      </c>
      <c r="BC7" s="164" t="s">
        <v>193</v>
      </c>
      <c r="BD7" s="164" t="s">
        <v>193</v>
      </c>
      <c r="BE7" s="164" t="s">
        <v>193</v>
      </c>
      <c r="BF7" s="164" t="s">
        <v>193</v>
      </c>
      <c r="BG7" s="164" t="s">
        <v>193</v>
      </c>
      <c r="BH7" s="164" t="s">
        <v>193</v>
      </c>
      <c r="BI7" s="164" t="s">
        <v>193</v>
      </c>
      <c r="BJ7" s="164" t="s">
        <v>193</v>
      </c>
      <c r="BK7" s="164" t="s">
        <v>193</v>
      </c>
      <c r="BL7" s="164" t="s">
        <v>193</v>
      </c>
      <c r="BM7" s="164" t="s">
        <v>193</v>
      </c>
      <c r="BN7" s="164" t="s">
        <v>193</v>
      </c>
      <c r="BO7" s="164" t="s">
        <v>193</v>
      </c>
      <c r="BP7" s="164" t="s">
        <v>193</v>
      </c>
      <c r="BQ7" s="164" t="s">
        <v>193</v>
      </c>
      <c r="BR7" s="164" t="s">
        <v>193</v>
      </c>
      <c r="BS7" s="164" t="s">
        <v>193</v>
      </c>
      <c r="BT7" s="164" t="s">
        <v>193</v>
      </c>
      <c r="BU7" s="164" t="s">
        <v>193</v>
      </c>
      <c r="BV7" s="164" t="s">
        <v>193</v>
      </c>
      <c r="BW7" s="164" t="s">
        <v>193</v>
      </c>
      <c r="BX7" s="164" t="s">
        <v>193</v>
      </c>
      <c r="BY7" s="164" t="s">
        <v>193</v>
      </c>
      <c r="BZ7" s="164" t="s">
        <v>193</v>
      </c>
      <c r="CA7" s="164" t="s">
        <v>193</v>
      </c>
      <c r="CB7" s="164" t="s">
        <v>193</v>
      </c>
      <c r="CC7" s="164" t="s">
        <v>193</v>
      </c>
      <c r="CD7" s="164" t="s">
        <v>193</v>
      </c>
      <c r="CE7" s="164" t="s">
        <v>193</v>
      </c>
      <c r="CF7" s="164" t="s">
        <v>193</v>
      </c>
      <c r="CG7" s="164" t="s">
        <v>193</v>
      </c>
      <c r="CH7" s="164" t="s">
        <v>193</v>
      </c>
      <c r="CI7" s="164" t="s">
        <v>193</v>
      </c>
      <c r="CJ7" s="164" t="s">
        <v>193</v>
      </c>
      <c r="CK7" s="164" t="s">
        <v>193</v>
      </c>
      <c r="CL7" s="164" t="s">
        <v>193</v>
      </c>
      <c r="CM7" s="164" t="s">
        <v>193</v>
      </c>
      <c r="CN7" s="164" t="s">
        <v>193</v>
      </c>
      <c r="CO7" s="164" t="s">
        <v>193</v>
      </c>
      <c r="CP7" s="164" t="s">
        <v>193</v>
      </c>
      <c r="CQ7" s="164" t="s">
        <v>193</v>
      </c>
      <c r="CR7" s="164" t="s">
        <v>193</v>
      </c>
      <c r="CS7" s="164" t="s">
        <v>193</v>
      </c>
      <c r="CT7" s="164" t="s">
        <v>193</v>
      </c>
      <c r="CU7" s="164" t="s">
        <v>193</v>
      </c>
      <c r="CV7" s="164" t="s">
        <v>193</v>
      </c>
      <c r="CW7" s="164" t="s">
        <v>193</v>
      </c>
      <c r="CX7" s="164" t="s">
        <v>193</v>
      </c>
      <c r="CY7" s="164" t="s">
        <v>193</v>
      </c>
      <c r="CZ7" s="164" t="s">
        <v>193</v>
      </c>
      <c r="DA7" s="164" t="s">
        <v>193</v>
      </c>
      <c r="DB7" s="164" t="s">
        <v>193</v>
      </c>
      <c r="DC7" s="164" t="s">
        <v>193</v>
      </c>
      <c r="DD7" s="164" t="s">
        <v>193</v>
      </c>
      <c r="DE7" s="164" t="s">
        <v>193</v>
      </c>
      <c r="DF7" s="164" t="s">
        <v>193</v>
      </c>
      <c r="DG7" s="164" t="s">
        <v>193</v>
      </c>
      <c r="DH7" s="164" t="s">
        <v>193</v>
      </c>
      <c r="DI7" s="164" t="s">
        <v>193</v>
      </c>
      <c r="DJ7" s="164" t="s">
        <v>193</v>
      </c>
      <c r="DK7" s="164" t="s">
        <v>193</v>
      </c>
      <c r="DL7" s="164" t="s">
        <v>193</v>
      </c>
      <c r="DM7" s="164" t="s">
        <v>193</v>
      </c>
      <c r="DN7" s="164" t="s">
        <v>193</v>
      </c>
      <c r="DO7" s="164" t="s">
        <v>512</v>
      </c>
      <c r="DP7" s="164" t="s">
        <v>3284</v>
      </c>
      <c r="DQ7" s="164" t="s">
        <v>513</v>
      </c>
      <c r="DR7" s="164" t="s">
        <v>807</v>
      </c>
      <c r="DS7" s="164" t="s">
        <v>193</v>
      </c>
      <c r="DT7" s="164" t="s">
        <v>3287</v>
      </c>
      <c r="DU7" s="164" t="s">
        <v>109</v>
      </c>
      <c r="DV7" s="164" t="s">
        <v>193</v>
      </c>
      <c r="DW7" s="164" t="s">
        <v>114</v>
      </c>
      <c r="DX7" s="164" t="s">
        <v>193</v>
      </c>
      <c r="DY7" s="164" t="s">
        <v>193</v>
      </c>
      <c r="DZ7" s="164" t="s">
        <v>193</v>
      </c>
      <c r="EA7" s="164" t="s">
        <v>193</v>
      </c>
      <c r="EB7" s="164" t="s">
        <v>193</v>
      </c>
      <c r="EC7" s="164" t="s">
        <v>193</v>
      </c>
      <c r="ED7" s="164" t="s">
        <v>193</v>
      </c>
      <c r="EE7" s="164" t="s">
        <v>193</v>
      </c>
      <c r="EF7" s="164" t="s">
        <v>193</v>
      </c>
      <c r="EG7" s="164" t="s">
        <v>193</v>
      </c>
      <c r="EH7" s="164" t="s">
        <v>193</v>
      </c>
      <c r="EI7" s="164" t="s">
        <v>193</v>
      </c>
    </row>
    <row r="8" spans="1:139" x14ac:dyDescent="0.25">
      <c r="A8" s="164" t="s">
        <v>3514</v>
      </c>
      <c r="B8" s="164" t="s">
        <v>3508</v>
      </c>
      <c r="C8" s="164" t="s">
        <v>627</v>
      </c>
      <c r="D8" s="164" t="s">
        <v>627</v>
      </c>
      <c r="E8" s="164" t="s">
        <v>635</v>
      </c>
      <c r="F8" s="164" t="s">
        <v>506</v>
      </c>
      <c r="G8" s="164" t="s">
        <v>219</v>
      </c>
      <c r="H8" s="164" t="s">
        <v>219</v>
      </c>
      <c r="I8" s="164" t="s">
        <v>3509</v>
      </c>
      <c r="J8" s="164" t="s">
        <v>639</v>
      </c>
      <c r="K8" s="164" t="s">
        <v>543</v>
      </c>
      <c r="L8" s="164" t="s">
        <v>511</v>
      </c>
      <c r="M8" s="164" t="s">
        <v>193</v>
      </c>
      <c r="N8" s="164" t="s">
        <v>193</v>
      </c>
      <c r="O8" s="164" t="s">
        <v>193</v>
      </c>
      <c r="P8" s="164" t="s">
        <v>193</v>
      </c>
      <c r="Q8" s="164" t="s">
        <v>193</v>
      </c>
      <c r="R8" s="164" t="s">
        <v>193</v>
      </c>
      <c r="S8" s="164" t="s">
        <v>193</v>
      </c>
      <c r="T8" s="164" t="s">
        <v>193</v>
      </c>
      <c r="U8" s="164" t="s">
        <v>193</v>
      </c>
      <c r="V8" s="164" t="s">
        <v>193</v>
      </c>
      <c r="W8" s="164" t="s">
        <v>193</v>
      </c>
      <c r="X8" s="164" t="s">
        <v>193</v>
      </c>
      <c r="Y8" s="164" t="s">
        <v>193</v>
      </c>
      <c r="Z8" s="164" t="s">
        <v>193</v>
      </c>
      <c r="AA8" s="164" t="s">
        <v>193</v>
      </c>
      <c r="AB8" s="164">
        <v>12</v>
      </c>
      <c r="AC8" s="164" t="s">
        <v>496</v>
      </c>
      <c r="AD8" s="164" t="s">
        <v>193</v>
      </c>
      <c r="AE8" s="164" t="s">
        <v>193</v>
      </c>
      <c r="AF8" s="164" t="s">
        <v>193</v>
      </c>
      <c r="AG8" s="164" t="s">
        <v>193</v>
      </c>
      <c r="AH8" s="164" t="s">
        <v>193</v>
      </c>
      <c r="AI8" s="164" t="s">
        <v>193</v>
      </c>
      <c r="AJ8" s="164" t="s">
        <v>193</v>
      </c>
      <c r="AK8" s="164" t="s">
        <v>193</v>
      </c>
      <c r="AL8" s="164" t="s">
        <v>193</v>
      </c>
      <c r="AM8" s="164" t="s">
        <v>193</v>
      </c>
      <c r="AN8" s="164" t="s">
        <v>193</v>
      </c>
      <c r="AO8" s="164" t="s">
        <v>193</v>
      </c>
      <c r="AP8" s="164" t="s">
        <v>193</v>
      </c>
      <c r="AQ8" s="164" t="s">
        <v>193</v>
      </c>
      <c r="AR8" s="164" t="s">
        <v>193</v>
      </c>
      <c r="AS8" s="164" t="s">
        <v>193</v>
      </c>
      <c r="AT8" s="164" t="s">
        <v>193</v>
      </c>
      <c r="AU8" s="164" t="s">
        <v>193</v>
      </c>
      <c r="AV8" s="164" t="s">
        <v>193</v>
      </c>
      <c r="AW8" s="164" t="s">
        <v>193</v>
      </c>
      <c r="AX8" s="164" t="s">
        <v>193</v>
      </c>
      <c r="AY8" s="164" t="s">
        <v>193</v>
      </c>
      <c r="AZ8" s="164" t="s">
        <v>193</v>
      </c>
      <c r="BA8" s="164" t="s">
        <v>193</v>
      </c>
      <c r="BB8" s="164" t="s">
        <v>193</v>
      </c>
      <c r="BC8" s="164" t="s">
        <v>193</v>
      </c>
      <c r="BD8" s="164" t="s">
        <v>193</v>
      </c>
      <c r="BE8" s="164" t="s">
        <v>193</v>
      </c>
      <c r="BF8" s="164" t="s">
        <v>193</v>
      </c>
      <c r="BG8" s="164" t="s">
        <v>193</v>
      </c>
      <c r="BH8" s="164" t="s">
        <v>193</v>
      </c>
      <c r="BI8" s="164" t="s">
        <v>193</v>
      </c>
      <c r="BJ8" s="164" t="s">
        <v>193</v>
      </c>
      <c r="BK8" s="164" t="s">
        <v>193</v>
      </c>
      <c r="BL8" s="164" t="s">
        <v>193</v>
      </c>
      <c r="BM8" s="164" t="s">
        <v>193</v>
      </c>
      <c r="BN8" s="164" t="s">
        <v>193</v>
      </c>
      <c r="BO8" s="164" t="s">
        <v>193</v>
      </c>
      <c r="BP8" s="164" t="s">
        <v>193</v>
      </c>
      <c r="BQ8" s="164" t="s">
        <v>193</v>
      </c>
      <c r="BR8" s="164" t="s">
        <v>193</v>
      </c>
      <c r="BS8" s="164" t="s">
        <v>193</v>
      </c>
      <c r="BT8" s="164" t="s">
        <v>193</v>
      </c>
      <c r="BU8" s="164" t="s">
        <v>193</v>
      </c>
      <c r="BV8" s="164" t="s">
        <v>193</v>
      </c>
      <c r="BW8" s="164" t="s">
        <v>193</v>
      </c>
      <c r="BX8" s="164" t="s">
        <v>193</v>
      </c>
      <c r="BY8" s="164" t="s">
        <v>193</v>
      </c>
      <c r="BZ8" s="164" t="s">
        <v>193</v>
      </c>
      <c r="CA8" s="164" t="s">
        <v>193</v>
      </c>
      <c r="CB8" s="164" t="s">
        <v>193</v>
      </c>
      <c r="CC8" s="164" t="s">
        <v>193</v>
      </c>
      <c r="CD8" s="164" t="s">
        <v>193</v>
      </c>
      <c r="CE8" s="164" t="s">
        <v>193</v>
      </c>
      <c r="CF8" s="164" t="s">
        <v>193</v>
      </c>
      <c r="CG8" s="164" t="s">
        <v>193</v>
      </c>
      <c r="CH8" s="164" t="s">
        <v>193</v>
      </c>
      <c r="CI8" s="164" t="s">
        <v>193</v>
      </c>
      <c r="CJ8" s="164" t="s">
        <v>193</v>
      </c>
      <c r="CK8" s="164" t="s">
        <v>193</v>
      </c>
      <c r="CL8" s="164" t="s">
        <v>193</v>
      </c>
      <c r="CM8" s="164" t="s">
        <v>193</v>
      </c>
      <c r="CN8" s="164" t="s">
        <v>193</v>
      </c>
      <c r="CO8" s="164" t="s">
        <v>193</v>
      </c>
      <c r="CP8" s="164" t="s">
        <v>193</v>
      </c>
      <c r="CQ8" s="164" t="s">
        <v>193</v>
      </c>
      <c r="CR8" s="164" t="s">
        <v>193</v>
      </c>
      <c r="CS8" s="164" t="s">
        <v>193</v>
      </c>
      <c r="CT8" s="164" t="s">
        <v>193</v>
      </c>
      <c r="CU8" s="164" t="s">
        <v>193</v>
      </c>
      <c r="CV8" s="164" t="s">
        <v>193</v>
      </c>
      <c r="CW8" s="164" t="s">
        <v>193</v>
      </c>
      <c r="CX8" s="164" t="s">
        <v>193</v>
      </c>
      <c r="CY8" s="164" t="s">
        <v>193</v>
      </c>
      <c r="CZ8" s="164" t="s">
        <v>193</v>
      </c>
      <c r="DA8" s="164" t="s">
        <v>193</v>
      </c>
      <c r="DB8" s="164" t="s">
        <v>193</v>
      </c>
      <c r="DC8" s="164" t="s">
        <v>193</v>
      </c>
      <c r="DD8" s="164" t="s">
        <v>193</v>
      </c>
      <c r="DE8" s="164" t="s">
        <v>193</v>
      </c>
      <c r="DF8" s="164" t="s">
        <v>193</v>
      </c>
      <c r="DG8" s="164" t="s">
        <v>193</v>
      </c>
      <c r="DH8" s="164" t="s">
        <v>193</v>
      </c>
      <c r="DI8" s="164" t="s">
        <v>193</v>
      </c>
      <c r="DJ8" s="164" t="s">
        <v>193</v>
      </c>
      <c r="DK8" s="164" t="s">
        <v>193</v>
      </c>
      <c r="DL8" s="164" t="s">
        <v>193</v>
      </c>
      <c r="DM8" s="164" t="s">
        <v>193</v>
      </c>
      <c r="DN8" s="164" t="s">
        <v>193</v>
      </c>
      <c r="DO8" s="164" t="s">
        <v>512</v>
      </c>
      <c r="DP8" s="164" t="s">
        <v>3284</v>
      </c>
      <c r="DQ8" s="164" t="s">
        <v>513</v>
      </c>
      <c r="DR8" s="164" t="s">
        <v>807</v>
      </c>
      <c r="DS8" s="164" t="s">
        <v>193</v>
      </c>
      <c r="DT8" s="164" t="s">
        <v>3287</v>
      </c>
      <c r="DU8" s="164" t="s">
        <v>109</v>
      </c>
      <c r="DV8" s="164" t="s">
        <v>193</v>
      </c>
      <c r="DW8" s="164" t="s">
        <v>109</v>
      </c>
      <c r="DX8" s="164">
        <v>0</v>
      </c>
      <c r="DY8" s="164">
        <v>0</v>
      </c>
      <c r="DZ8" s="164">
        <v>0</v>
      </c>
      <c r="EA8" s="164">
        <v>0</v>
      </c>
      <c r="EB8" s="164">
        <v>0</v>
      </c>
      <c r="EC8" s="164">
        <v>0</v>
      </c>
      <c r="ED8" s="164">
        <v>0</v>
      </c>
      <c r="EE8" s="164">
        <v>0</v>
      </c>
      <c r="EF8" s="164">
        <v>0</v>
      </c>
      <c r="EG8" s="164">
        <v>0</v>
      </c>
      <c r="EH8" s="164">
        <v>1</v>
      </c>
      <c r="EI8" s="164" t="s">
        <v>193</v>
      </c>
    </row>
    <row r="9" spans="1:139" x14ac:dyDescent="0.25">
      <c r="A9" s="164" t="s">
        <v>3518</v>
      </c>
      <c r="B9" s="164" t="s">
        <v>3508</v>
      </c>
      <c r="C9" s="164" t="s">
        <v>627</v>
      </c>
      <c r="D9" s="164" t="s">
        <v>627</v>
      </c>
      <c r="E9" s="164" t="s">
        <v>635</v>
      </c>
      <c r="F9" s="164" t="s">
        <v>506</v>
      </c>
      <c r="G9" s="164" t="s">
        <v>219</v>
      </c>
      <c r="H9" s="164" t="s">
        <v>219</v>
      </c>
      <c r="I9" s="164" t="s">
        <v>3509</v>
      </c>
      <c r="J9" s="164" t="s">
        <v>639</v>
      </c>
      <c r="K9" s="164" t="s">
        <v>543</v>
      </c>
      <c r="L9" s="164" t="s">
        <v>511</v>
      </c>
      <c r="M9" s="164" t="s">
        <v>193</v>
      </c>
      <c r="N9" s="164" t="s">
        <v>193</v>
      </c>
      <c r="O9" s="164" t="s">
        <v>193</v>
      </c>
      <c r="P9" s="164" t="s">
        <v>193</v>
      </c>
      <c r="Q9" s="164" t="s">
        <v>193</v>
      </c>
      <c r="R9" s="164" t="s">
        <v>193</v>
      </c>
      <c r="S9" s="164" t="s">
        <v>193</v>
      </c>
      <c r="T9" s="164" t="s">
        <v>193</v>
      </c>
      <c r="U9" s="164" t="s">
        <v>193</v>
      </c>
      <c r="V9" s="164" t="s">
        <v>193</v>
      </c>
      <c r="W9" s="164" t="s">
        <v>193</v>
      </c>
      <c r="X9" s="164" t="s">
        <v>193</v>
      </c>
      <c r="Y9" s="164" t="s">
        <v>193</v>
      </c>
      <c r="Z9" s="164" t="s">
        <v>193</v>
      </c>
      <c r="AA9" s="164" t="s">
        <v>193</v>
      </c>
      <c r="AB9" s="164">
        <v>12</v>
      </c>
      <c r="AC9" s="164" t="s">
        <v>496</v>
      </c>
      <c r="AD9" s="164" t="s">
        <v>193</v>
      </c>
      <c r="AE9" s="164" t="s">
        <v>193</v>
      </c>
      <c r="AF9" s="164" t="s">
        <v>193</v>
      </c>
      <c r="AG9" s="164" t="s">
        <v>193</v>
      </c>
      <c r="AH9" s="164" t="s">
        <v>193</v>
      </c>
      <c r="AI9" s="164" t="s">
        <v>193</v>
      </c>
      <c r="AJ9" s="164" t="s">
        <v>193</v>
      </c>
      <c r="AK9" s="164" t="s">
        <v>193</v>
      </c>
      <c r="AL9" s="164" t="s">
        <v>193</v>
      </c>
      <c r="AM9" s="164" t="s">
        <v>193</v>
      </c>
      <c r="AN9" s="164" t="s">
        <v>193</v>
      </c>
      <c r="AO9" s="164" t="s">
        <v>193</v>
      </c>
      <c r="AP9" s="164" t="s">
        <v>193</v>
      </c>
      <c r="AQ9" s="164" t="s">
        <v>193</v>
      </c>
      <c r="AR9" s="164" t="s">
        <v>193</v>
      </c>
      <c r="AS9" s="164" t="s">
        <v>193</v>
      </c>
      <c r="AT9" s="164" t="s">
        <v>193</v>
      </c>
      <c r="AU9" s="164" t="s">
        <v>193</v>
      </c>
      <c r="AV9" s="164" t="s">
        <v>193</v>
      </c>
      <c r="AW9" s="164" t="s">
        <v>193</v>
      </c>
      <c r="AX9" s="164" t="s">
        <v>193</v>
      </c>
      <c r="AY9" s="164" t="s">
        <v>193</v>
      </c>
      <c r="AZ9" s="164" t="s">
        <v>193</v>
      </c>
      <c r="BA9" s="164" t="s">
        <v>193</v>
      </c>
      <c r="BB9" s="164" t="s">
        <v>193</v>
      </c>
      <c r="BC9" s="164" t="s">
        <v>193</v>
      </c>
      <c r="BD9" s="164" t="s">
        <v>193</v>
      </c>
      <c r="BE9" s="164" t="s">
        <v>193</v>
      </c>
      <c r="BF9" s="164" t="s">
        <v>193</v>
      </c>
      <c r="BG9" s="164" t="s">
        <v>193</v>
      </c>
      <c r="BH9" s="164" t="s">
        <v>193</v>
      </c>
      <c r="BI9" s="164" t="s">
        <v>193</v>
      </c>
      <c r="BJ9" s="164" t="s">
        <v>193</v>
      </c>
      <c r="BK9" s="164" t="s">
        <v>193</v>
      </c>
      <c r="BL9" s="164" t="s">
        <v>193</v>
      </c>
      <c r="BM9" s="164" t="s">
        <v>193</v>
      </c>
      <c r="BN9" s="164" t="s">
        <v>193</v>
      </c>
      <c r="BO9" s="164" t="s">
        <v>193</v>
      </c>
      <c r="BP9" s="164" t="s">
        <v>193</v>
      </c>
      <c r="BQ9" s="164" t="s">
        <v>193</v>
      </c>
      <c r="BR9" s="164" t="s">
        <v>193</v>
      </c>
      <c r="BS9" s="164" t="s">
        <v>193</v>
      </c>
      <c r="BT9" s="164" t="s">
        <v>193</v>
      </c>
      <c r="BU9" s="164" t="s">
        <v>193</v>
      </c>
      <c r="BV9" s="164" t="s">
        <v>193</v>
      </c>
      <c r="BW9" s="164" t="s">
        <v>193</v>
      </c>
      <c r="BX9" s="164" t="s">
        <v>193</v>
      </c>
      <c r="BY9" s="164" t="s">
        <v>193</v>
      </c>
      <c r="BZ9" s="164" t="s">
        <v>193</v>
      </c>
      <c r="CA9" s="164" t="s">
        <v>193</v>
      </c>
      <c r="CB9" s="164" t="s">
        <v>193</v>
      </c>
      <c r="CC9" s="164" t="s">
        <v>193</v>
      </c>
      <c r="CD9" s="164" t="s">
        <v>193</v>
      </c>
      <c r="CE9" s="164" t="s">
        <v>193</v>
      </c>
      <c r="CF9" s="164" t="s">
        <v>193</v>
      </c>
      <c r="CG9" s="164" t="s">
        <v>193</v>
      </c>
      <c r="CH9" s="164" t="s">
        <v>193</v>
      </c>
      <c r="CI9" s="164" t="s">
        <v>193</v>
      </c>
      <c r="CJ9" s="164" t="s">
        <v>193</v>
      </c>
      <c r="CK9" s="164" t="s">
        <v>193</v>
      </c>
      <c r="CL9" s="164" t="s">
        <v>193</v>
      </c>
      <c r="CM9" s="164" t="s">
        <v>193</v>
      </c>
      <c r="CN9" s="164" t="s">
        <v>193</v>
      </c>
      <c r="CO9" s="164" t="s">
        <v>193</v>
      </c>
      <c r="CP9" s="164" t="s">
        <v>193</v>
      </c>
      <c r="CQ9" s="164" t="s">
        <v>193</v>
      </c>
      <c r="CR9" s="164" t="s">
        <v>193</v>
      </c>
      <c r="CS9" s="164" t="s">
        <v>193</v>
      </c>
      <c r="CT9" s="164" t="s">
        <v>193</v>
      </c>
      <c r="CU9" s="164" t="s">
        <v>193</v>
      </c>
      <c r="CV9" s="164" t="s">
        <v>193</v>
      </c>
      <c r="CW9" s="164" t="s">
        <v>193</v>
      </c>
      <c r="CX9" s="164" t="s">
        <v>193</v>
      </c>
      <c r="CY9" s="164" t="s">
        <v>193</v>
      </c>
      <c r="CZ9" s="164" t="s">
        <v>193</v>
      </c>
      <c r="DA9" s="164" t="s">
        <v>193</v>
      </c>
      <c r="DB9" s="164" t="s">
        <v>193</v>
      </c>
      <c r="DC9" s="164" t="s">
        <v>193</v>
      </c>
      <c r="DD9" s="164" t="s">
        <v>193</v>
      </c>
      <c r="DE9" s="164" t="s">
        <v>193</v>
      </c>
      <c r="DF9" s="164" t="s">
        <v>193</v>
      </c>
      <c r="DG9" s="164" t="s">
        <v>193</v>
      </c>
      <c r="DH9" s="164" t="s">
        <v>193</v>
      </c>
      <c r="DI9" s="164" t="s">
        <v>193</v>
      </c>
      <c r="DJ9" s="164" t="s">
        <v>193</v>
      </c>
      <c r="DK9" s="164" t="s">
        <v>193</v>
      </c>
      <c r="DL9" s="164" t="s">
        <v>193</v>
      </c>
      <c r="DM9" s="164" t="s">
        <v>193</v>
      </c>
      <c r="DN9" s="164" t="s">
        <v>193</v>
      </c>
      <c r="DO9" s="164" t="s">
        <v>512</v>
      </c>
      <c r="DP9" s="164" t="s">
        <v>3284</v>
      </c>
      <c r="DQ9" s="164" t="s">
        <v>513</v>
      </c>
      <c r="DR9" s="164" t="s">
        <v>807</v>
      </c>
      <c r="DS9" s="164" t="s">
        <v>193</v>
      </c>
      <c r="DT9" s="164" t="s">
        <v>3287</v>
      </c>
      <c r="DU9" s="164" t="s">
        <v>109</v>
      </c>
      <c r="DV9" s="164" t="s">
        <v>193</v>
      </c>
      <c r="DW9" s="164" t="s">
        <v>109</v>
      </c>
      <c r="DX9" s="164">
        <v>0</v>
      </c>
      <c r="DY9" s="164">
        <v>0</v>
      </c>
      <c r="DZ9" s="164">
        <v>0</v>
      </c>
      <c r="EA9" s="164">
        <v>0</v>
      </c>
      <c r="EB9" s="164">
        <v>0</v>
      </c>
      <c r="EC9" s="164">
        <v>0</v>
      </c>
      <c r="ED9" s="164">
        <v>0</v>
      </c>
      <c r="EE9" s="164">
        <v>0</v>
      </c>
      <c r="EF9" s="164">
        <v>0</v>
      </c>
      <c r="EG9" s="164">
        <v>0</v>
      </c>
      <c r="EH9" s="164">
        <v>1</v>
      </c>
      <c r="EI9" s="164" t="s">
        <v>193</v>
      </c>
    </row>
    <row r="10" spans="1:139" x14ac:dyDescent="0.25">
      <c r="A10" s="164" t="s">
        <v>3522</v>
      </c>
      <c r="B10" s="164" t="s">
        <v>3508</v>
      </c>
      <c r="C10" s="164" t="s">
        <v>627</v>
      </c>
      <c r="D10" s="164" t="s">
        <v>627</v>
      </c>
      <c r="E10" s="164" t="s">
        <v>635</v>
      </c>
      <c r="F10" s="164" t="s">
        <v>506</v>
      </c>
      <c r="G10" s="164" t="s">
        <v>219</v>
      </c>
      <c r="H10" s="164" t="s">
        <v>219</v>
      </c>
      <c r="I10" s="164" t="s">
        <v>3509</v>
      </c>
      <c r="J10" s="164" t="s">
        <v>639</v>
      </c>
      <c r="K10" s="164" t="s">
        <v>543</v>
      </c>
      <c r="L10" s="164" t="s">
        <v>511</v>
      </c>
      <c r="M10" s="164" t="s">
        <v>193</v>
      </c>
      <c r="N10" s="164" t="s">
        <v>193</v>
      </c>
      <c r="O10" s="164" t="s">
        <v>193</v>
      </c>
      <c r="P10" s="164" t="s">
        <v>193</v>
      </c>
      <c r="Q10" s="164" t="s">
        <v>193</v>
      </c>
      <c r="R10" s="164" t="s">
        <v>193</v>
      </c>
      <c r="S10" s="164" t="s">
        <v>193</v>
      </c>
      <c r="T10" s="164" t="s">
        <v>193</v>
      </c>
      <c r="U10" s="164" t="s">
        <v>193</v>
      </c>
      <c r="V10" s="164" t="s">
        <v>193</v>
      </c>
      <c r="W10" s="164" t="s">
        <v>193</v>
      </c>
      <c r="X10" s="164" t="s">
        <v>193</v>
      </c>
      <c r="Y10" s="164" t="s">
        <v>193</v>
      </c>
      <c r="Z10" s="164" t="s">
        <v>193</v>
      </c>
      <c r="AA10" s="164" t="s">
        <v>193</v>
      </c>
      <c r="AB10" s="164">
        <v>12</v>
      </c>
      <c r="AC10" s="164" t="s">
        <v>500</v>
      </c>
      <c r="AD10" s="164" t="s">
        <v>193</v>
      </c>
      <c r="AE10" s="164" t="s">
        <v>193</v>
      </c>
      <c r="AF10" s="164" t="s">
        <v>193</v>
      </c>
      <c r="AG10" s="164" t="s">
        <v>193</v>
      </c>
      <c r="AH10" s="164" t="s">
        <v>193</v>
      </c>
      <c r="AI10" s="164" t="s">
        <v>193</v>
      </c>
      <c r="AJ10" s="164" t="s">
        <v>193</v>
      </c>
      <c r="AK10" s="164" t="s">
        <v>193</v>
      </c>
      <c r="AL10" s="164" t="s">
        <v>193</v>
      </c>
      <c r="AM10" s="164" t="s">
        <v>193</v>
      </c>
      <c r="AN10" s="164" t="s">
        <v>193</v>
      </c>
      <c r="AO10" s="164" t="s">
        <v>193</v>
      </c>
      <c r="AP10" s="164" t="s">
        <v>193</v>
      </c>
      <c r="AQ10" s="164" t="s">
        <v>193</v>
      </c>
      <c r="AR10" s="164" t="s">
        <v>193</v>
      </c>
      <c r="AS10" s="164" t="s">
        <v>193</v>
      </c>
      <c r="AT10" s="164" t="s">
        <v>193</v>
      </c>
      <c r="AU10" s="164" t="s">
        <v>193</v>
      </c>
      <c r="AV10" s="164" t="s">
        <v>193</v>
      </c>
      <c r="AW10" s="164" t="s">
        <v>193</v>
      </c>
      <c r="AX10" s="164" t="s">
        <v>193</v>
      </c>
      <c r="AY10" s="164" t="s">
        <v>193</v>
      </c>
      <c r="AZ10" s="164" t="s">
        <v>193</v>
      </c>
      <c r="BA10" s="164" t="s">
        <v>193</v>
      </c>
      <c r="BB10" s="164" t="s">
        <v>193</v>
      </c>
      <c r="BC10" s="164" t="s">
        <v>193</v>
      </c>
      <c r="BD10" s="164" t="s">
        <v>193</v>
      </c>
      <c r="BE10" s="164" t="s">
        <v>193</v>
      </c>
      <c r="BF10" s="164" t="s">
        <v>193</v>
      </c>
      <c r="BG10" s="164" t="s">
        <v>193</v>
      </c>
      <c r="BH10" s="164" t="s">
        <v>193</v>
      </c>
      <c r="BI10" s="164" t="s">
        <v>193</v>
      </c>
      <c r="BJ10" s="164" t="s">
        <v>193</v>
      </c>
      <c r="BK10" s="164" t="s">
        <v>193</v>
      </c>
      <c r="BL10" s="164" t="s">
        <v>193</v>
      </c>
      <c r="BM10" s="164" t="s">
        <v>193</v>
      </c>
      <c r="BN10" s="164" t="s">
        <v>193</v>
      </c>
      <c r="BO10" s="164" t="s">
        <v>193</v>
      </c>
      <c r="BP10" s="164" t="s">
        <v>193</v>
      </c>
      <c r="BQ10" s="164" t="s">
        <v>193</v>
      </c>
      <c r="BR10" s="164" t="s">
        <v>193</v>
      </c>
      <c r="BS10" s="164" t="s">
        <v>193</v>
      </c>
      <c r="BT10" s="164" t="s">
        <v>193</v>
      </c>
      <c r="BU10" s="164" t="s">
        <v>193</v>
      </c>
      <c r="BV10" s="164" t="s">
        <v>193</v>
      </c>
      <c r="BW10" s="164" t="s">
        <v>193</v>
      </c>
      <c r="BX10" s="164" t="s">
        <v>193</v>
      </c>
      <c r="BY10" s="164" t="s">
        <v>193</v>
      </c>
      <c r="BZ10" s="164" t="s">
        <v>193</v>
      </c>
      <c r="CA10" s="164" t="s">
        <v>193</v>
      </c>
      <c r="CB10" s="164" t="s">
        <v>193</v>
      </c>
      <c r="CC10" s="164" t="s">
        <v>193</v>
      </c>
      <c r="CD10" s="164" t="s">
        <v>193</v>
      </c>
      <c r="CE10" s="164" t="s">
        <v>193</v>
      </c>
      <c r="CF10" s="164" t="s">
        <v>193</v>
      </c>
      <c r="CG10" s="164" t="s">
        <v>193</v>
      </c>
      <c r="CH10" s="164" t="s">
        <v>193</v>
      </c>
      <c r="CI10" s="164" t="s">
        <v>193</v>
      </c>
      <c r="CJ10" s="164" t="s">
        <v>193</v>
      </c>
      <c r="CK10" s="164" t="s">
        <v>193</v>
      </c>
      <c r="CL10" s="164" t="s">
        <v>193</v>
      </c>
      <c r="CM10" s="164" t="s">
        <v>193</v>
      </c>
      <c r="CN10" s="164" t="s">
        <v>193</v>
      </c>
      <c r="CO10" s="164" t="s">
        <v>193</v>
      </c>
      <c r="CP10" s="164" t="s">
        <v>193</v>
      </c>
      <c r="CQ10" s="164" t="s">
        <v>193</v>
      </c>
      <c r="CR10" s="164" t="s">
        <v>193</v>
      </c>
      <c r="CS10" s="164" t="s">
        <v>193</v>
      </c>
      <c r="CT10" s="164" t="s">
        <v>193</v>
      </c>
      <c r="CU10" s="164" t="s">
        <v>193</v>
      </c>
      <c r="CV10" s="164" t="s">
        <v>193</v>
      </c>
      <c r="CW10" s="164" t="s">
        <v>193</v>
      </c>
      <c r="CX10" s="164" t="s">
        <v>193</v>
      </c>
      <c r="CY10" s="164" t="s">
        <v>193</v>
      </c>
      <c r="CZ10" s="164" t="s">
        <v>193</v>
      </c>
      <c r="DA10" s="164" t="s">
        <v>193</v>
      </c>
      <c r="DB10" s="164" t="s">
        <v>193</v>
      </c>
      <c r="DC10" s="164" t="s">
        <v>193</v>
      </c>
      <c r="DD10" s="164" t="s">
        <v>193</v>
      </c>
      <c r="DE10" s="164" t="s">
        <v>193</v>
      </c>
      <c r="DF10" s="164" t="s">
        <v>193</v>
      </c>
      <c r="DG10" s="164" t="s">
        <v>193</v>
      </c>
      <c r="DH10" s="164" t="s">
        <v>193</v>
      </c>
      <c r="DI10" s="164" t="s">
        <v>193</v>
      </c>
      <c r="DJ10" s="164" t="s">
        <v>193</v>
      </c>
      <c r="DK10" s="164" t="s">
        <v>193</v>
      </c>
      <c r="DL10" s="164" t="s">
        <v>193</v>
      </c>
      <c r="DM10" s="164" t="s">
        <v>193</v>
      </c>
      <c r="DN10" s="164" t="s">
        <v>193</v>
      </c>
      <c r="DO10" s="164" t="s">
        <v>512</v>
      </c>
      <c r="DP10" s="164" t="s">
        <v>3284</v>
      </c>
      <c r="DQ10" s="164" t="s">
        <v>513</v>
      </c>
      <c r="DR10" s="164" t="s">
        <v>807</v>
      </c>
      <c r="DS10" s="164" t="s">
        <v>193</v>
      </c>
      <c r="DT10" s="164" t="s">
        <v>3286</v>
      </c>
      <c r="DU10" s="164" t="s">
        <v>109</v>
      </c>
      <c r="DV10" s="164" t="s">
        <v>193</v>
      </c>
      <c r="DW10" s="164" t="s">
        <v>109</v>
      </c>
      <c r="DX10" s="164">
        <v>0</v>
      </c>
      <c r="DY10" s="164">
        <v>0</v>
      </c>
      <c r="DZ10" s="164">
        <v>0</v>
      </c>
      <c r="EA10" s="164">
        <v>0</v>
      </c>
      <c r="EB10" s="164">
        <v>0</v>
      </c>
      <c r="EC10" s="164">
        <v>0</v>
      </c>
      <c r="ED10" s="164">
        <v>0</v>
      </c>
      <c r="EE10" s="164">
        <v>0</v>
      </c>
      <c r="EF10" s="164">
        <v>0</v>
      </c>
      <c r="EG10" s="164">
        <v>0</v>
      </c>
      <c r="EH10" s="164">
        <v>1</v>
      </c>
      <c r="EI10" s="164" t="s">
        <v>193</v>
      </c>
    </row>
    <row r="11" spans="1:139" x14ac:dyDescent="0.25">
      <c r="A11" s="164" t="s">
        <v>3525</v>
      </c>
      <c r="B11" s="164" t="s">
        <v>3508</v>
      </c>
      <c r="C11" s="164" t="s">
        <v>627</v>
      </c>
      <c r="D11" s="164" t="s">
        <v>627</v>
      </c>
      <c r="E11" s="164" t="s">
        <v>635</v>
      </c>
      <c r="F11" s="164" t="s">
        <v>506</v>
      </c>
      <c r="G11" s="164" t="s">
        <v>219</v>
      </c>
      <c r="H11" s="164" t="s">
        <v>219</v>
      </c>
      <c r="I11" s="164" t="s">
        <v>3509</v>
      </c>
      <c r="J11" s="164" t="s">
        <v>639</v>
      </c>
      <c r="K11" s="164" t="s">
        <v>543</v>
      </c>
      <c r="L11" s="164" t="s">
        <v>511</v>
      </c>
      <c r="M11" s="164" t="s">
        <v>193</v>
      </c>
      <c r="N11" s="164" t="s">
        <v>193</v>
      </c>
      <c r="O11" s="164" t="s">
        <v>193</v>
      </c>
      <c r="P11" s="164" t="s">
        <v>193</v>
      </c>
      <c r="Q11" s="164" t="s">
        <v>193</v>
      </c>
      <c r="R11" s="164" t="s">
        <v>193</v>
      </c>
      <c r="S11" s="164" t="s">
        <v>193</v>
      </c>
      <c r="T11" s="164" t="s">
        <v>193</v>
      </c>
      <c r="U11" s="164" t="s">
        <v>193</v>
      </c>
      <c r="V11" s="164" t="s">
        <v>193</v>
      </c>
      <c r="W11" s="164" t="s">
        <v>193</v>
      </c>
      <c r="X11" s="164" t="s">
        <v>193</v>
      </c>
      <c r="Y11" s="164" t="s">
        <v>193</v>
      </c>
      <c r="Z11" s="164" t="s">
        <v>193</v>
      </c>
      <c r="AA11" s="164" t="s">
        <v>193</v>
      </c>
      <c r="AB11" s="164">
        <v>12</v>
      </c>
      <c r="AC11" s="164" t="s">
        <v>496</v>
      </c>
      <c r="AD11" s="164" t="s">
        <v>193</v>
      </c>
      <c r="AE11" s="164" t="s">
        <v>193</v>
      </c>
      <c r="AF11" s="164" t="s">
        <v>193</v>
      </c>
      <c r="AG11" s="164" t="s">
        <v>193</v>
      </c>
      <c r="AH11" s="164" t="s">
        <v>193</v>
      </c>
      <c r="AI11" s="164" t="s">
        <v>193</v>
      </c>
      <c r="AJ11" s="164" t="s">
        <v>193</v>
      </c>
      <c r="AK11" s="164" t="s">
        <v>193</v>
      </c>
      <c r="AL11" s="164" t="s">
        <v>193</v>
      </c>
      <c r="AM11" s="164" t="s">
        <v>193</v>
      </c>
      <c r="AN11" s="164" t="s">
        <v>193</v>
      </c>
      <c r="AO11" s="164" t="s">
        <v>193</v>
      </c>
      <c r="AP11" s="164" t="s">
        <v>193</v>
      </c>
      <c r="AQ11" s="164" t="s">
        <v>193</v>
      </c>
      <c r="AR11" s="164" t="s">
        <v>193</v>
      </c>
      <c r="AS11" s="164" t="s">
        <v>193</v>
      </c>
      <c r="AT11" s="164" t="s">
        <v>193</v>
      </c>
      <c r="AU11" s="164" t="s">
        <v>193</v>
      </c>
      <c r="AV11" s="164" t="s">
        <v>193</v>
      </c>
      <c r="AW11" s="164" t="s">
        <v>193</v>
      </c>
      <c r="AX11" s="164" t="s">
        <v>193</v>
      </c>
      <c r="AY11" s="164" t="s">
        <v>193</v>
      </c>
      <c r="AZ11" s="164" t="s">
        <v>193</v>
      </c>
      <c r="BA11" s="164" t="s">
        <v>193</v>
      </c>
      <c r="BB11" s="164" t="s">
        <v>193</v>
      </c>
      <c r="BC11" s="164" t="s">
        <v>193</v>
      </c>
      <c r="BD11" s="164" t="s">
        <v>193</v>
      </c>
      <c r="BE11" s="164" t="s">
        <v>193</v>
      </c>
      <c r="BF11" s="164" t="s">
        <v>193</v>
      </c>
      <c r="BG11" s="164" t="s">
        <v>193</v>
      </c>
      <c r="BH11" s="164" t="s">
        <v>193</v>
      </c>
      <c r="BI11" s="164" t="s">
        <v>193</v>
      </c>
      <c r="BJ11" s="164" t="s">
        <v>193</v>
      </c>
      <c r="BK11" s="164" t="s">
        <v>193</v>
      </c>
      <c r="BL11" s="164" t="s">
        <v>193</v>
      </c>
      <c r="BM11" s="164" t="s">
        <v>193</v>
      </c>
      <c r="BN11" s="164" t="s">
        <v>193</v>
      </c>
      <c r="BO11" s="164" t="s">
        <v>193</v>
      </c>
      <c r="BP11" s="164" t="s">
        <v>193</v>
      </c>
      <c r="BQ11" s="164" t="s">
        <v>193</v>
      </c>
      <c r="BR11" s="164" t="s">
        <v>193</v>
      </c>
      <c r="BS11" s="164" t="s">
        <v>193</v>
      </c>
      <c r="BT11" s="164" t="s">
        <v>193</v>
      </c>
      <c r="BU11" s="164" t="s">
        <v>193</v>
      </c>
      <c r="BV11" s="164" t="s">
        <v>193</v>
      </c>
      <c r="BW11" s="164" t="s">
        <v>193</v>
      </c>
      <c r="BX11" s="164" t="s">
        <v>193</v>
      </c>
      <c r="BY11" s="164" t="s">
        <v>193</v>
      </c>
      <c r="BZ11" s="164" t="s">
        <v>193</v>
      </c>
      <c r="CA11" s="164" t="s">
        <v>193</v>
      </c>
      <c r="CB11" s="164" t="s">
        <v>193</v>
      </c>
      <c r="CC11" s="164" t="s">
        <v>193</v>
      </c>
      <c r="CD11" s="164" t="s">
        <v>193</v>
      </c>
      <c r="CE11" s="164" t="s">
        <v>193</v>
      </c>
      <c r="CF11" s="164" t="s">
        <v>193</v>
      </c>
      <c r="CG11" s="164" t="s">
        <v>193</v>
      </c>
      <c r="CH11" s="164" t="s">
        <v>193</v>
      </c>
      <c r="CI11" s="164" t="s">
        <v>193</v>
      </c>
      <c r="CJ11" s="164" t="s">
        <v>193</v>
      </c>
      <c r="CK11" s="164" t="s">
        <v>193</v>
      </c>
      <c r="CL11" s="164" t="s">
        <v>193</v>
      </c>
      <c r="CM11" s="164" t="s">
        <v>193</v>
      </c>
      <c r="CN11" s="164" t="s">
        <v>193</v>
      </c>
      <c r="CO11" s="164" t="s">
        <v>193</v>
      </c>
      <c r="CP11" s="164" t="s">
        <v>193</v>
      </c>
      <c r="CQ11" s="164" t="s">
        <v>193</v>
      </c>
      <c r="CR11" s="164" t="s">
        <v>193</v>
      </c>
      <c r="CS11" s="164" t="s">
        <v>193</v>
      </c>
      <c r="CT11" s="164" t="s">
        <v>193</v>
      </c>
      <c r="CU11" s="164" t="s">
        <v>193</v>
      </c>
      <c r="CV11" s="164" t="s">
        <v>193</v>
      </c>
      <c r="CW11" s="164" t="s">
        <v>193</v>
      </c>
      <c r="CX11" s="164" t="s">
        <v>193</v>
      </c>
      <c r="CY11" s="164" t="s">
        <v>193</v>
      </c>
      <c r="CZ11" s="164" t="s">
        <v>193</v>
      </c>
      <c r="DA11" s="164" t="s">
        <v>193</v>
      </c>
      <c r="DB11" s="164" t="s">
        <v>193</v>
      </c>
      <c r="DC11" s="164" t="s">
        <v>193</v>
      </c>
      <c r="DD11" s="164" t="s">
        <v>193</v>
      </c>
      <c r="DE11" s="164" t="s">
        <v>193</v>
      </c>
      <c r="DF11" s="164" t="s">
        <v>193</v>
      </c>
      <c r="DG11" s="164" t="s">
        <v>193</v>
      </c>
      <c r="DH11" s="164" t="s">
        <v>193</v>
      </c>
      <c r="DI11" s="164" t="s">
        <v>193</v>
      </c>
      <c r="DJ11" s="164" t="s">
        <v>193</v>
      </c>
      <c r="DK11" s="164" t="s">
        <v>193</v>
      </c>
      <c r="DL11" s="164" t="s">
        <v>193</v>
      </c>
      <c r="DM11" s="164" t="s">
        <v>193</v>
      </c>
      <c r="DN11" s="164" t="s">
        <v>193</v>
      </c>
      <c r="DO11" s="164" t="s">
        <v>512</v>
      </c>
      <c r="DP11" s="164" t="s">
        <v>3284</v>
      </c>
      <c r="DQ11" s="164" t="s">
        <v>513</v>
      </c>
      <c r="DR11" s="164" t="s">
        <v>807</v>
      </c>
      <c r="DS11" s="164" t="s">
        <v>193</v>
      </c>
      <c r="DT11" s="164" t="s">
        <v>3287</v>
      </c>
      <c r="DU11" s="164" t="s">
        <v>109</v>
      </c>
      <c r="DV11" s="164" t="s">
        <v>193</v>
      </c>
      <c r="DW11" s="164" t="s">
        <v>109</v>
      </c>
      <c r="DX11" s="164">
        <v>0</v>
      </c>
      <c r="DY11" s="164">
        <v>0</v>
      </c>
      <c r="DZ11" s="164">
        <v>0</v>
      </c>
      <c r="EA11" s="164">
        <v>0</v>
      </c>
      <c r="EB11" s="164">
        <v>0</v>
      </c>
      <c r="EC11" s="164">
        <v>0</v>
      </c>
      <c r="ED11" s="164">
        <v>0</v>
      </c>
      <c r="EE11" s="164">
        <v>0</v>
      </c>
      <c r="EF11" s="164">
        <v>0</v>
      </c>
      <c r="EG11" s="164">
        <v>0</v>
      </c>
      <c r="EH11" s="164">
        <v>1</v>
      </c>
      <c r="EI11" s="164" t="s">
        <v>193</v>
      </c>
    </row>
    <row r="12" spans="1:139" x14ac:dyDescent="0.25">
      <c r="A12" s="164" t="s">
        <v>3529</v>
      </c>
      <c r="B12" s="164" t="s">
        <v>3508</v>
      </c>
      <c r="C12" s="164" t="s">
        <v>627</v>
      </c>
      <c r="D12" s="164" t="s">
        <v>627</v>
      </c>
      <c r="E12" s="164" t="s">
        <v>635</v>
      </c>
      <c r="F12" s="164" t="s">
        <v>506</v>
      </c>
      <c r="G12" s="164" t="s">
        <v>219</v>
      </c>
      <c r="H12" s="164" t="s">
        <v>219</v>
      </c>
      <c r="I12" s="164" t="s">
        <v>3509</v>
      </c>
      <c r="J12" s="164" t="s">
        <v>639</v>
      </c>
      <c r="K12" s="164" t="s">
        <v>543</v>
      </c>
      <c r="L12" s="164" t="s">
        <v>511</v>
      </c>
      <c r="M12" s="164" t="s">
        <v>193</v>
      </c>
      <c r="N12" s="164" t="s">
        <v>193</v>
      </c>
      <c r="O12" s="164" t="s">
        <v>193</v>
      </c>
      <c r="P12" s="164" t="s">
        <v>193</v>
      </c>
      <c r="Q12" s="164" t="s">
        <v>193</v>
      </c>
      <c r="R12" s="164" t="s">
        <v>193</v>
      </c>
      <c r="S12" s="164" t="s">
        <v>193</v>
      </c>
      <c r="T12" s="164" t="s">
        <v>193</v>
      </c>
      <c r="U12" s="164" t="s">
        <v>193</v>
      </c>
      <c r="V12" s="164" t="s">
        <v>193</v>
      </c>
      <c r="W12" s="164" t="s">
        <v>193</v>
      </c>
      <c r="X12" s="164" t="s">
        <v>193</v>
      </c>
      <c r="Y12" s="164" t="s">
        <v>193</v>
      </c>
      <c r="Z12" s="164" t="s">
        <v>193</v>
      </c>
      <c r="AA12" s="164" t="s">
        <v>193</v>
      </c>
      <c r="AB12" s="164">
        <v>12</v>
      </c>
      <c r="AC12" s="164" t="s">
        <v>496</v>
      </c>
      <c r="AD12" s="164" t="s">
        <v>193</v>
      </c>
      <c r="AE12" s="164" t="s">
        <v>193</v>
      </c>
      <c r="AF12" s="164" t="s">
        <v>193</v>
      </c>
      <c r="AG12" s="164" t="s">
        <v>193</v>
      </c>
      <c r="AH12" s="164" t="s">
        <v>193</v>
      </c>
      <c r="AI12" s="164" t="s">
        <v>193</v>
      </c>
      <c r="AJ12" s="164" t="s">
        <v>193</v>
      </c>
      <c r="AK12" s="164" t="s">
        <v>193</v>
      </c>
      <c r="AL12" s="164" t="s">
        <v>193</v>
      </c>
      <c r="AM12" s="164" t="s">
        <v>193</v>
      </c>
      <c r="AN12" s="164" t="s">
        <v>193</v>
      </c>
      <c r="AO12" s="164" t="s">
        <v>193</v>
      </c>
      <c r="AP12" s="164" t="s">
        <v>193</v>
      </c>
      <c r="AQ12" s="164" t="s">
        <v>193</v>
      </c>
      <c r="AR12" s="164" t="s">
        <v>193</v>
      </c>
      <c r="AS12" s="164" t="s">
        <v>193</v>
      </c>
      <c r="AT12" s="164" t="s">
        <v>193</v>
      </c>
      <c r="AU12" s="164" t="s">
        <v>193</v>
      </c>
      <c r="AV12" s="164" t="s">
        <v>193</v>
      </c>
      <c r="AW12" s="164" t="s">
        <v>193</v>
      </c>
      <c r="AX12" s="164" t="s">
        <v>193</v>
      </c>
      <c r="AY12" s="164" t="s">
        <v>193</v>
      </c>
      <c r="AZ12" s="164" t="s">
        <v>193</v>
      </c>
      <c r="BA12" s="164" t="s">
        <v>193</v>
      </c>
      <c r="BB12" s="164" t="s">
        <v>193</v>
      </c>
      <c r="BC12" s="164" t="s">
        <v>193</v>
      </c>
      <c r="BD12" s="164" t="s">
        <v>193</v>
      </c>
      <c r="BE12" s="164" t="s">
        <v>193</v>
      </c>
      <c r="BF12" s="164" t="s">
        <v>193</v>
      </c>
      <c r="BG12" s="164" t="s">
        <v>193</v>
      </c>
      <c r="BH12" s="164" t="s">
        <v>193</v>
      </c>
      <c r="BI12" s="164" t="s">
        <v>193</v>
      </c>
      <c r="BJ12" s="164" t="s">
        <v>193</v>
      </c>
      <c r="BK12" s="164" t="s">
        <v>193</v>
      </c>
      <c r="BL12" s="164" t="s">
        <v>193</v>
      </c>
      <c r="BM12" s="164" t="s">
        <v>193</v>
      </c>
      <c r="BN12" s="164" t="s">
        <v>193</v>
      </c>
      <c r="BO12" s="164" t="s">
        <v>193</v>
      </c>
      <c r="BP12" s="164" t="s">
        <v>193</v>
      </c>
      <c r="BQ12" s="164" t="s">
        <v>193</v>
      </c>
      <c r="BR12" s="164" t="s">
        <v>193</v>
      </c>
      <c r="BS12" s="164" t="s">
        <v>193</v>
      </c>
      <c r="BT12" s="164" t="s">
        <v>193</v>
      </c>
      <c r="BU12" s="164" t="s">
        <v>193</v>
      </c>
      <c r="BV12" s="164" t="s">
        <v>193</v>
      </c>
      <c r="BW12" s="164" t="s">
        <v>193</v>
      </c>
      <c r="BX12" s="164" t="s">
        <v>193</v>
      </c>
      <c r="BY12" s="164" t="s">
        <v>193</v>
      </c>
      <c r="BZ12" s="164" t="s">
        <v>193</v>
      </c>
      <c r="CA12" s="164" t="s">
        <v>193</v>
      </c>
      <c r="CB12" s="164" t="s">
        <v>193</v>
      </c>
      <c r="CC12" s="164" t="s">
        <v>193</v>
      </c>
      <c r="CD12" s="164" t="s">
        <v>193</v>
      </c>
      <c r="CE12" s="164" t="s">
        <v>193</v>
      </c>
      <c r="CF12" s="164" t="s">
        <v>193</v>
      </c>
      <c r="CG12" s="164" t="s">
        <v>193</v>
      </c>
      <c r="CH12" s="164" t="s">
        <v>193</v>
      </c>
      <c r="CI12" s="164" t="s">
        <v>193</v>
      </c>
      <c r="CJ12" s="164" t="s">
        <v>193</v>
      </c>
      <c r="CK12" s="164" t="s">
        <v>193</v>
      </c>
      <c r="CL12" s="164" t="s">
        <v>193</v>
      </c>
      <c r="CM12" s="164" t="s">
        <v>193</v>
      </c>
      <c r="CN12" s="164" t="s">
        <v>193</v>
      </c>
      <c r="CO12" s="164" t="s">
        <v>193</v>
      </c>
      <c r="CP12" s="164" t="s">
        <v>193</v>
      </c>
      <c r="CQ12" s="164" t="s">
        <v>193</v>
      </c>
      <c r="CR12" s="164" t="s">
        <v>193</v>
      </c>
      <c r="CS12" s="164" t="s">
        <v>193</v>
      </c>
      <c r="CT12" s="164" t="s">
        <v>193</v>
      </c>
      <c r="CU12" s="164" t="s">
        <v>193</v>
      </c>
      <c r="CV12" s="164" t="s">
        <v>193</v>
      </c>
      <c r="CW12" s="164" t="s">
        <v>193</v>
      </c>
      <c r="CX12" s="164" t="s">
        <v>193</v>
      </c>
      <c r="CY12" s="164" t="s">
        <v>193</v>
      </c>
      <c r="CZ12" s="164" t="s">
        <v>193</v>
      </c>
      <c r="DA12" s="164" t="s">
        <v>193</v>
      </c>
      <c r="DB12" s="164" t="s">
        <v>193</v>
      </c>
      <c r="DC12" s="164" t="s">
        <v>193</v>
      </c>
      <c r="DD12" s="164" t="s">
        <v>193</v>
      </c>
      <c r="DE12" s="164" t="s">
        <v>193</v>
      </c>
      <c r="DF12" s="164" t="s">
        <v>193</v>
      </c>
      <c r="DG12" s="164" t="s">
        <v>193</v>
      </c>
      <c r="DH12" s="164" t="s">
        <v>193</v>
      </c>
      <c r="DI12" s="164" t="s">
        <v>193</v>
      </c>
      <c r="DJ12" s="164" t="s">
        <v>193</v>
      </c>
      <c r="DK12" s="164" t="s">
        <v>193</v>
      </c>
      <c r="DL12" s="164" t="s">
        <v>193</v>
      </c>
      <c r="DM12" s="164" t="s">
        <v>193</v>
      </c>
      <c r="DN12" s="164" t="s">
        <v>193</v>
      </c>
      <c r="DO12" s="164" t="s">
        <v>512</v>
      </c>
      <c r="DP12" s="164" t="s">
        <v>3284</v>
      </c>
      <c r="DQ12" s="164" t="s">
        <v>513</v>
      </c>
      <c r="DR12" s="164" t="s">
        <v>807</v>
      </c>
      <c r="DS12" s="164" t="s">
        <v>193</v>
      </c>
      <c r="DT12" s="164" t="s">
        <v>3287</v>
      </c>
      <c r="DU12" s="164" t="s">
        <v>109</v>
      </c>
      <c r="DV12" s="164" t="s">
        <v>193</v>
      </c>
      <c r="DW12" s="164" t="s">
        <v>114</v>
      </c>
      <c r="DX12" s="164" t="s">
        <v>193</v>
      </c>
      <c r="DY12" s="164" t="s">
        <v>193</v>
      </c>
      <c r="DZ12" s="164" t="s">
        <v>193</v>
      </c>
      <c r="EA12" s="164" t="s">
        <v>193</v>
      </c>
      <c r="EB12" s="164" t="s">
        <v>193</v>
      </c>
      <c r="EC12" s="164" t="s">
        <v>193</v>
      </c>
      <c r="ED12" s="164" t="s">
        <v>193</v>
      </c>
      <c r="EE12" s="164" t="s">
        <v>193</v>
      </c>
      <c r="EF12" s="164" t="s">
        <v>193</v>
      </c>
      <c r="EG12" s="164" t="s">
        <v>193</v>
      </c>
      <c r="EH12" s="164" t="s">
        <v>193</v>
      </c>
      <c r="EI12" s="164" t="s">
        <v>193</v>
      </c>
    </row>
    <row r="13" spans="1:139" x14ac:dyDescent="0.25">
      <c r="A13" s="164" t="s">
        <v>3533</v>
      </c>
      <c r="B13" s="164" t="s">
        <v>3508</v>
      </c>
      <c r="C13" s="164" t="s">
        <v>627</v>
      </c>
      <c r="D13" s="164" t="s">
        <v>627</v>
      </c>
      <c r="E13" s="164" t="s">
        <v>635</v>
      </c>
      <c r="F13" s="164" t="s">
        <v>506</v>
      </c>
      <c r="G13" s="164" t="s">
        <v>219</v>
      </c>
      <c r="H13" s="164" t="s">
        <v>219</v>
      </c>
      <c r="I13" s="164" t="s">
        <v>3509</v>
      </c>
      <c r="J13" s="164" t="s">
        <v>639</v>
      </c>
      <c r="K13" s="164" t="s">
        <v>543</v>
      </c>
      <c r="L13" s="164" t="s">
        <v>511</v>
      </c>
      <c r="M13" s="164" t="s">
        <v>193</v>
      </c>
      <c r="N13" s="164" t="s">
        <v>193</v>
      </c>
      <c r="O13" s="164" t="s">
        <v>193</v>
      </c>
      <c r="P13" s="164" t="s">
        <v>193</v>
      </c>
      <c r="Q13" s="164" t="s">
        <v>193</v>
      </c>
      <c r="R13" s="164" t="s">
        <v>193</v>
      </c>
      <c r="S13" s="164" t="s">
        <v>193</v>
      </c>
      <c r="T13" s="164" t="s">
        <v>193</v>
      </c>
      <c r="U13" s="164" t="s">
        <v>193</v>
      </c>
      <c r="V13" s="164" t="s">
        <v>193</v>
      </c>
      <c r="W13" s="164" t="s">
        <v>193</v>
      </c>
      <c r="X13" s="164" t="s">
        <v>193</v>
      </c>
      <c r="Y13" s="164" t="s">
        <v>193</v>
      </c>
      <c r="Z13" s="164" t="s">
        <v>193</v>
      </c>
      <c r="AA13" s="164" t="s">
        <v>193</v>
      </c>
      <c r="AB13" s="164">
        <v>12</v>
      </c>
      <c r="AC13" s="164" t="s">
        <v>500</v>
      </c>
      <c r="AD13" s="164" t="s">
        <v>193</v>
      </c>
      <c r="AE13" s="164" t="s">
        <v>193</v>
      </c>
      <c r="AF13" s="164" t="s">
        <v>193</v>
      </c>
      <c r="AG13" s="164" t="s">
        <v>193</v>
      </c>
      <c r="AH13" s="164" t="s">
        <v>193</v>
      </c>
      <c r="AI13" s="164" t="s">
        <v>193</v>
      </c>
      <c r="AJ13" s="164" t="s">
        <v>193</v>
      </c>
      <c r="AK13" s="164" t="s">
        <v>193</v>
      </c>
      <c r="AL13" s="164" t="s">
        <v>193</v>
      </c>
      <c r="AM13" s="164" t="s">
        <v>193</v>
      </c>
      <c r="AN13" s="164" t="s">
        <v>193</v>
      </c>
      <c r="AO13" s="164" t="s">
        <v>193</v>
      </c>
      <c r="AP13" s="164" t="s">
        <v>193</v>
      </c>
      <c r="AQ13" s="164" t="s">
        <v>193</v>
      </c>
      <c r="AR13" s="164" t="s">
        <v>193</v>
      </c>
      <c r="AS13" s="164" t="s">
        <v>193</v>
      </c>
      <c r="AT13" s="164" t="s">
        <v>193</v>
      </c>
      <c r="AU13" s="164" t="s">
        <v>193</v>
      </c>
      <c r="AV13" s="164" t="s">
        <v>193</v>
      </c>
      <c r="AW13" s="164" t="s">
        <v>193</v>
      </c>
      <c r="AX13" s="164" t="s">
        <v>193</v>
      </c>
      <c r="AY13" s="164" t="s">
        <v>193</v>
      </c>
      <c r="AZ13" s="164" t="s">
        <v>193</v>
      </c>
      <c r="BA13" s="164" t="s">
        <v>193</v>
      </c>
      <c r="BB13" s="164" t="s">
        <v>193</v>
      </c>
      <c r="BC13" s="164" t="s">
        <v>193</v>
      </c>
      <c r="BD13" s="164" t="s">
        <v>193</v>
      </c>
      <c r="BE13" s="164" t="s">
        <v>193</v>
      </c>
      <c r="BF13" s="164" t="s">
        <v>193</v>
      </c>
      <c r="BG13" s="164" t="s">
        <v>193</v>
      </c>
      <c r="BH13" s="164" t="s">
        <v>193</v>
      </c>
      <c r="BI13" s="164" t="s">
        <v>193</v>
      </c>
      <c r="BJ13" s="164" t="s">
        <v>193</v>
      </c>
      <c r="BK13" s="164" t="s">
        <v>193</v>
      </c>
      <c r="BL13" s="164" t="s">
        <v>193</v>
      </c>
      <c r="BM13" s="164" t="s">
        <v>193</v>
      </c>
      <c r="BN13" s="164" t="s">
        <v>193</v>
      </c>
      <c r="BO13" s="164" t="s">
        <v>193</v>
      </c>
      <c r="BP13" s="164" t="s">
        <v>193</v>
      </c>
      <c r="BQ13" s="164" t="s">
        <v>193</v>
      </c>
      <c r="BR13" s="164" t="s">
        <v>193</v>
      </c>
      <c r="BS13" s="164" t="s">
        <v>193</v>
      </c>
      <c r="BT13" s="164" t="s">
        <v>193</v>
      </c>
      <c r="BU13" s="164" t="s">
        <v>193</v>
      </c>
      <c r="BV13" s="164" t="s">
        <v>193</v>
      </c>
      <c r="BW13" s="164" t="s">
        <v>193</v>
      </c>
      <c r="BX13" s="164" t="s">
        <v>193</v>
      </c>
      <c r="BY13" s="164" t="s">
        <v>193</v>
      </c>
      <c r="BZ13" s="164" t="s">
        <v>193</v>
      </c>
      <c r="CA13" s="164" t="s">
        <v>193</v>
      </c>
      <c r="CB13" s="164" t="s">
        <v>193</v>
      </c>
      <c r="CC13" s="164" t="s">
        <v>193</v>
      </c>
      <c r="CD13" s="164" t="s">
        <v>193</v>
      </c>
      <c r="CE13" s="164" t="s">
        <v>193</v>
      </c>
      <c r="CF13" s="164" t="s">
        <v>193</v>
      </c>
      <c r="CG13" s="164" t="s">
        <v>193</v>
      </c>
      <c r="CH13" s="164" t="s">
        <v>193</v>
      </c>
      <c r="CI13" s="164" t="s">
        <v>193</v>
      </c>
      <c r="CJ13" s="164" t="s">
        <v>193</v>
      </c>
      <c r="CK13" s="164" t="s">
        <v>193</v>
      </c>
      <c r="CL13" s="164" t="s">
        <v>193</v>
      </c>
      <c r="CM13" s="164" t="s">
        <v>193</v>
      </c>
      <c r="CN13" s="164" t="s">
        <v>193</v>
      </c>
      <c r="CO13" s="164" t="s">
        <v>193</v>
      </c>
      <c r="CP13" s="164" t="s">
        <v>193</v>
      </c>
      <c r="CQ13" s="164" t="s">
        <v>193</v>
      </c>
      <c r="CR13" s="164" t="s">
        <v>193</v>
      </c>
      <c r="CS13" s="164" t="s">
        <v>193</v>
      </c>
      <c r="CT13" s="164" t="s">
        <v>193</v>
      </c>
      <c r="CU13" s="164" t="s">
        <v>193</v>
      </c>
      <c r="CV13" s="164" t="s">
        <v>193</v>
      </c>
      <c r="CW13" s="164" t="s">
        <v>193</v>
      </c>
      <c r="CX13" s="164" t="s">
        <v>193</v>
      </c>
      <c r="CY13" s="164" t="s">
        <v>193</v>
      </c>
      <c r="CZ13" s="164" t="s">
        <v>193</v>
      </c>
      <c r="DA13" s="164" t="s">
        <v>193</v>
      </c>
      <c r="DB13" s="164" t="s">
        <v>193</v>
      </c>
      <c r="DC13" s="164" t="s">
        <v>193</v>
      </c>
      <c r="DD13" s="164" t="s">
        <v>193</v>
      </c>
      <c r="DE13" s="164" t="s">
        <v>193</v>
      </c>
      <c r="DF13" s="164" t="s">
        <v>193</v>
      </c>
      <c r="DG13" s="164" t="s">
        <v>193</v>
      </c>
      <c r="DH13" s="164" t="s">
        <v>193</v>
      </c>
      <c r="DI13" s="164" t="s">
        <v>193</v>
      </c>
      <c r="DJ13" s="164" t="s">
        <v>193</v>
      </c>
      <c r="DK13" s="164" t="s">
        <v>193</v>
      </c>
      <c r="DL13" s="164" t="s">
        <v>193</v>
      </c>
      <c r="DM13" s="164" t="s">
        <v>193</v>
      </c>
      <c r="DN13" s="164" t="s">
        <v>193</v>
      </c>
      <c r="DO13" s="164" t="s">
        <v>512</v>
      </c>
      <c r="DP13" s="164" t="s">
        <v>3284</v>
      </c>
      <c r="DQ13" s="164" t="s">
        <v>513</v>
      </c>
      <c r="DR13" s="164" t="s">
        <v>807</v>
      </c>
      <c r="DS13" s="164" t="s">
        <v>193</v>
      </c>
      <c r="DT13" s="164" t="s">
        <v>3287</v>
      </c>
      <c r="DU13" s="164" t="s">
        <v>109</v>
      </c>
      <c r="DV13" s="164" t="s">
        <v>193</v>
      </c>
      <c r="DW13" s="164" t="s">
        <v>114</v>
      </c>
      <c r="DX13" s="164" t="s">
        <v>193</v>
      </c>
      <c r="DY13" s="164" t="s">
        <v>193</v>
      </c>
      <c r="DZ13" s="164" t="s">
        <v>193</v>
      </c>
      <c r="EA13" s="164" t="s">
        <v>193</v>
      </c>
      <c r="EB13" s="164" t="s">
        <v>193</v>
      </c>
      <c r="EC13" s="164" t="s">
        <v>193</v>
      </c>
      <c r="ED13" s="164" t="s">
        <v>193</v>
      </c>
      <c r="EE13" s="164" t="s">
        <v>193</v>
      </c>
      <c r="EF13" s="164" t="s">
        <v>193</v>
      </c>
      <c r="EG13" s="164" t="s">
        <v>193</v>
      </c>
      <c r="EH13" s="164" t="s">
        <v>193</v>
      </c>
      <c r="EI13" s="164" t="s">
        <v>193</v>
      </c>
    </row>
    <row r="14" spans="1:139" x14ac:dyDescent="0.25">
      <c r="A14" s="164" t="s">
        <v>3537</v>
      </c>
      <c r="B14" s="164" t="s">
        <v>3508</v>
      </c>
      <c r="C14" s="164" t="s">
        <v>627</v>
      </c>
      <c r="D14" s="164" t="s">
        <v>627</v>
      </c>
      <c r="E14" s="164" t="s">
        <v>635</v>
      </c>
      <c r="F14" s="164" t="s">
        <v>506</v>
      </c>
      <c r="G14" s="164" t="s">
        <v>219</v>
      </c>
      <c r="H14" s="164" t="s">
        <v>219</v>
      </c>
      <c r="I14" s="164" t="s">
        <v>3509</v>
      </c>
      <c r="J14" s="164" t="s">
        <v>639</v>
      </c>
      <c r="K14" s="164" t="s">
        <v>543</v>
      </c>
      <c r="L14" s="164" t="s">
        <v>511</v>
      </c>
      <c r="M14" s="164" t="s">
        <v>193</v>
      </c>
      <c r="N14" s="164" t="s">
        <v>193</v>
      </c>
      <c r="O14" s="164" t="s">
        <v>193</v>
      </c>
      <c r="P14" s="164" t="s">
        <v>193</v>
      </c>
      <c r="Q14" s="164" t="s">
        <v>193</v>
      </c>
      <c r="R14" s="164" t="s">
        <v>193</v>
      </c>
      <c r="S14" s="164" t="s">
        <v>193</v>
      </c>
      <c r="T14" s="164" t="s">
        <v>193</v>
      </c>
      <c r="U14" s="164" t="s">
        <v>193</v>
      </c>
      <c r="V14" s="164" t="s">
        <v>193</v>
      </c>
      <c r="W14" s="164" t="s">
        <v>193</v>
      </c>
      <c r="X14" s="164" t="s">
        <v>193</v>
      </c>
      <c r="Y14" s="164" t="s">
        <v>193</v>
      </c>
      <c r="Z14" s="164" t="s">
        <v>193</v>
      </c>
      <c r="AA14" s="164" t="s">
        <v>193</v>
      </c>
      <c r="AB14" s="164">
        <v>12</v>
      </c>
      <c r="AC14" s="164" t="s">
        <v>500</v>
      </c>
      <c r="AD14" s="164" t="s">
        <v>193</v>
      </c>
      <c r="AE14" s="164" t="s">
        <v>193</v>
      </c>
      <c r="AF14" s="164" t="s">
        <v>193</v>
      </c>
      <c r="AG14" s="164" t="s">
        <v>193</v>
      </c>
      <c r="AH14" s="164" t="s">
        <v>193</v>
      </c>
      <c r="AI14" s="164" t="s">
        <v>193</v>
      </c>
      <c r="AJ14" s="164" t="s">
        <v>193</v>
      </c>
      <c r="AK14" s="164" t="s">
        <v>193</v>
      </c>
      <c r="AL14" s="164" t="s">
        <v>193</v>
      </c>
      <c r="AM14" s="164" t="s">
        <v>193</v>
      </c>
      <c r="AN14" s="164" t="s">
        <v>193</v>
      </c>
      <c r="AO14" s="164" t="s">
        <v>193</v>
      </c>
      <c r="AP14" s="164" t="s">
        <v>193</v>
      </c>
      <c r="AQ14" s="164" t="s">
        <v>193</v>
      </c>
      <c r="AR14" s="164" t="s">
        <v>193</v>
      </c>
      <c r="AS14" s="164" t="s">
        <v>193</v>
      </c>
      <c r="AT14" s="164" t="s">
        <v>193</v>
      </c>
      <c r="AU14" s="164" t="s">
        <v>193</v>
      </c>
      <c r="AV14" s="164" t="s">
        <v>193</v>
      </c>
      <c r="AW14" s="164" t="s">
        <v>193</v>
      </c>
      <c r="AX14" s="164" t="s">
        <v>193</v>
      </c>
      <c r="AY14" s="164" t="s">
        <v>193</v>
      </c>
      <c r="AZ14" s="164" t="s">
        <v>193</v>
      </c>
      <c r="BA14" s="164" t="s">
        <v>193</v>
      </c>
      <c r="BB14" s="164" t="s">
        <v>193</v>
      </c>
      <c r="BC14" s="164" t="s">
        <v>193</v>
      </c>
      <c r="BD14" s="164" t="s">
        <v>193</v>
      </c>
      <c r="BE14" s="164" t="s">
        <v>193</v>
      </c>
      <c r="BF14" s="164" t="s">
        <v>193</v>
      </c>
      <c r="BG14" s="164" t="s">
        <v>193</v>
      </c>
      <c r="BH14" s="164" t="s">
        <v>193</v>
      </c>
      <c r="BI14" s="164" t="s">
        <v>193</v>
      </c>
      <c r="BJ14" s="164" t="s">
        <v>193</v>
      </c>
      <c r="BK14" s="164" t="s">
        <v>193</v>
      </c>
      <c r="BL14" s="164" t="s">
        <v>193</v>
      </c>
      <c r="BM14" s="164" t="s">
        <v>193</v>
      </c>
      <c r="BN14" s="164" t="s">
        <v>193</v>
      </c>
      <c r="BO14" s="164" t="s">
        <v>193</v>
      </c>
      <c r="BP14" s="164" t="s">
        <v>193</v>
      </c>
      <c r="BQ14" s="164" t="s">
        <v>193</v>
      </c>
      <c r="BR14" s="164" t="s">
        <v>193</v>
      </c>
      <c r="BS14" s="164" t="s">
        <v>193</v>
      </c>
      <c r="BT14" s="164" t="s">
        <v>193</v>
      </c>
      <c r="BU14" s="164" t="s">
        <v>193</v>
      </c>
      <c r="BV14" s="164" t="s">
        <v>193</v>
      </c>
      <c r="BW14" s="164" t="s">
        <v>193</v>
      </c>
      <c r="BX14" s="164" t="s">
        <v>193</v>
      </c>
      <c r="BY14" s="164" t="s">
        <v>193</v>
      </c>
      <c r="BZ14" s="164" t="s">
        <v>193</v>
      </c>
      <c r="CA14" s="164" t="s">
        <v>193</v>
      </c>
      <c r="CB14" s="164" t="s">
        <v>193</v>
      </c>
      <c r="CC14" s="164" t="s">
        <v>193</v>
      </c>
      <c r="CD14" s="164" t="s">
        <v>193</v>
      </c>
      <c r="CE14" s="164" t="s">
        <v>193</v>
      </c>
      <c r="CF14" s="164" t="s">
        <v>193</v>
      </c>
      <c r="CG14" s="164" t="s">
        <v>193</v>
      </c>
      <c r="CH14" s="164" t="s">
        <v>193</v>
      </c>
      <c r="CI14" s="164" t="s">
        <v>193</v>
      </c>
      <c r="CJ14" s="164" t="s">
        <v>193</v>
      </c>
      <c r="CK14" s="164" t="s">
        <v>193</v>
      </c>
      <c r="CL14" s="164" t="s">
        <v>193</v>
      </c>
      <c r="CM14" s="164" t="s">
        <v>193</v>
      </c>
      <c r="CN14" s="164" t="s">
        <v>193</v>
      </c>
      <c r="CO14" s="164" t="s">
        <v>193</v>
      </c>
      <c r="CP14" s="164" t="s">
        <v>193</v>
      </c>
      <c r="CQ14" s="164" t="s">
        <v>193</v>
      </c>
      <c r="CR14" s="164" t="s">
        <v>193</v>
      </c>
      <c r="CS14" s="164" t="s">
        <v>193</v>
      </c>
      <c r="CT14" s="164" t="s">
        <v>193</v>
      </c>
      <c r="CU14" s="164" t="s">
        <v>193</v>
      </c>
      <c r="CV14" s="164" t="s">
        <v>193</v>
      </c>
      <c r="CW14" s="164" t="s">
        <v>193</v>
      </c>
      <c r="CX14" s="164" t="s">
        <v>193</v>
      </c>
      <c r="CY14" s="164" t="s">
        <v>193</v>
      </c>
      <c r="CZ14" s="164" t="s">
        <v>193</v>
      </c>
      <c r="DA14" s="164" t="s">
        <v>193</v>
      </c>
      <c r="DB14" s="164" t="s">
        <v>193</v>
      </c>
      <c r="DC14" s="164" t="s">
        <v>193</v>
      </c>
      <c r="DD14" s="164" t="s">
        <v>193</v>
      </c>
      <c r="DE14" s="164" t="s">
        <v>193</v>
      </c>
      <c r="DF14" s="164" t="s">
        <v>193</v>
      </c>
      <c r="DG14" s="164" t="s">
        <v>193</v>
      </c>
      <c r="DH14" s="164" t="s">
        <v>193</v>
      </c>
      <c r="DI14" s="164" t="s">
        <v>193</v>
      </c>
      <c r="DJ14" s="164" t="s">
        <v>193</v>
      </c>
      <c r="DK14" s="164" t="s">
        <v>193</v>
      </c>
      <c r="DL14" s="164" t="s">
        <v>193</v>
      </c>
      <c r="DM14" s="164" t="s">
        <v>193</v>
      </c>
      <c r="DN14" s="164" t="s">
        <v>193</v>
      </c>
      <c r="DO14" s="164" t="s">
        <v>512</v>
      </c>
      <c r="DP14" s="164" t="s">
        <v>3284</v>
      </c>
      <c r="DQ14" s="164" t="s">
        <v>513</v>
      </c>
      <c r="DR14" s="164" t="s">
        <v>807</v>
      </c>
      <c r="DS14" s="164" t="s">
        <v>193</v>
      </c>
      <c r="DT14" s="164" t="s">
        <v>3286</v>
      </c>
      <c r="DU14" s="164" t="s">
        <v>109</v>
      </c>
      <c r="DV14" s="164" t="s">
        <v>193</v>
      </c>
      <c r="DW14" s="164" t="s">
        <v>114</v>
      </c>
      <c r="DX14" s="164" t="s">
        <v>193</v>
      </c>
      <c r="DY14" s="164" t="s">
        <v>193</v>
      </c>
      <c r="DZ14" s="164" t="s">
        <v>193</v>
      </c>
      <c r="EA14" s="164" t="s">
        <v>193</v>
      </c>
      <c r="EB14" s="164" t="s">
        <v>193</v>
      </c>
      <c r="EC14" s="164" t="s">
        <v>193</v>
      </c>
      <c r="ED14" s="164" t="s">
        <v>193</v>
      </c>
      <c r="EE14" s="164" t="s">
        <v>193</v>
      </c>
      <c r="EF14" s="164" t="s">
        <v>193</v>
      </c>
      <c r="EG14" s="164" t="s">
        <v>193</v>
      </c>
      <c r="EH14" s="164" t="s">
        <v>193</v>
      </c>
      <c r="EI14" s="164" t="s">
        <v>193</v>
      </c>
    </row>
    <row r="15" spans="1:139" x14ac:dyDescent="0.25">
      <c r="A15" s="164" t="s">
        <v>3541</v>
      </c>
      <c r="B15" s="164" t="s">
        <v>3508</v>
      </c>
      <c r="C15" s="164" t="s">
        <v>627</v>
      </c>
      <c r="D15" s="164" t="s">
        <v>627</v>
      </c>
      <c r="E15" s="164" t="s">
        <v>635</v>
      </c>
      <c r="F15" s="164" t="s">
        <v>506</v>
      </c>
      <c r="G15" s="164" t="s">
        <v>219</v>
      </c>
      <c r="H15" s="164" t="s">
        <v>219</v>
      </c>
      <c r="I15" s="164" t="s">
        <v>3509</v>
      </c>
      <c r="J15" s="164" t="s">
        <v>639</v>
      </c>
      <c r="K15" s="164" t="s">
        <v>543</v>
      </c>
      <c r="L15" s="164" t="s">
        <v>511</v>
      </c>
      <c r="M15" s="164" t="s">
        <v>193</v>
      </c>
      <c r="N15" s="164" t="s">
        <v>193</v>
      </c>
      <c r="O15" s="164" t="s">
        <v>193</v>
      </c>
      <c r="P15" s="164" t="s">
        <v>193</v>
      </c>
      <c r="Q15" s="164" t="s">
        <v>193</v>
      </c>
      <c r="R15" s="164" t="s">
        <v>193</v>
      </c>
      <c r="S15" s="164" t="s">
        <v>193</v>
      </c>
      <c r="T15" s="164" t="s">
        <v>193</v>
      </c>
      <c r="U15" s="164" t="s">
        <v>193</v>
      </c>
      <c r="V15" s="164" t="s">
        <v>193</v>
      </c>
      <c r="W15" s="164" t="s">
        <v>193</v>
      </c>
      <c r="X15" s="164" t="s">
        <v>193</v>
      </c>
      <c r="Y15" s="164" t="s">
        <v>193</v>
      </c>
      <c r="Z15" s="164" t="s">
        <v>193</v>
      </c>
      <c r="AA15" s="164" t="s">
        <v>193</v>
      </c>
      <c r="AB15" s="164">
        <v>12</v>
      </c>
      <c r="AC15" s="164" t="s">
        <v>496</v>
      </c>
      <c r="AD15" s="164" t="s">
        <v>193</v>
      </c>
      <c r="AE15" s="164" t="s">
        <v>193</v>
      </c>
      <c r="AF15" s="164" t="s">
        <v>193</v>
      </c>
      <c r="AG15" s="164" t="s">
        <v>193</v>
      </c>
      <c r="AH15" s="164" t="s">
        <v>193</v>
      </c>
      <c r="AI15" s="164" t="s">
        <v>193</v>
      </c>
      <c r="AJ15" s="164" t="s">
        <v>193</v>
      </c>
      <c r="AK15" s="164" t="s">
        <v>193</v>
      </c>
      <c r="AL15" s="164" t="s">
        <v>193</v>
      </c>
      <c r="AM15" s="164" t="s">
        <v>193</v>
      </c>
      <c r="AN15" s="164" t="s">
        <v>193</v>
      </c>
      <c r="AO15" s="164" t="s">
        <v>193</v>
      </c>
      <c r="AP15" s="164" t="s">
        <v>193</v>
      </c>
      <c r="AQ15" s="164" t="s">
        <v>193</v>
      </c>
      <c r="AR15" s="164" t="s">
        <v>193</v>
      </c>
      <c r="AS15" s="164" t="s">
        <v>193</v>
      </c>
      <c r="AT15" s="164" t="s">
        <v>193</v>
      </c>
      <c r="AU15" s="164" t="s">
        <v>193</v>
      </c>
      <c r="AV15" s="164" t="s">
        <v>193</v>
      </c>
      <c r="AW15" s="164" t="s">
        <v>193</v>
      </c>
      <c r="AX15" s="164" t="s">
        <v>193</v>
      </c>
      <c r="AY15" s="164" t="s">
        <v>193</v>
      </c>
      <c r="AZ15" s="164" t="s">
        <v>193</v>
      </c>
      <c r="BA15" s="164" t="s">
        <v>193</v>
      </c>
      <c r="BB15" s="164" t="s">
        <v>193</v>
      </c>
      <c r="BC15" s="164" t="s">
        <v>193</v>
      </c>
      <c r="BD15" s="164" t="s">
        <v>193</v>
      </c>
      <c r="BE15" s="164" t="s">
        <v>193</v>
      </c>
      <c r="BF15" s="164" t="s">
        <v>193</v>
      </c>
      <c r="BG15" s="164" t="s">
        <v>193</v>
      </c>
      <c r="BH15" s="164" t="s">
        <v>193</v>
      </c>
      <c r="BI15" s="164" t="s">
        <v>193</v>
      </c>
      <c r="BJ15" s="164" t="s">
        <v>193</v>
      </c>
      <c r="BK15" s="164" t="s">
        <v>193</v>
      </c>
      <c r="BL15" s="164" t="s">
        <v>193</v>
      </c>
      <c r="BM15" s="164" t="s">
        <v>193</v>
      </c>
      <c r="BN15" s="164" t="s">
        <v>193</v>
      </c>
      <c r="BO15" s="164" t="s">
        <v>193</v>
      </c>
      <c r="BP15" s="164" t="s">
        <v>193</v>
      </c>
      <c r="BQ15" s="164" t="s">
        <v>193</v>
      </c>
      <c r="BR15" s="164" t="s">
        <v>193</v>
      </c>
      <c r="BS15" s="164" t="s">
        <v>193</v>
      </c>
      <c r="BT15" s="164" t="s">
        <v>193</v>
      </c>
      <c r="BU15" s="164" t="s">
        <v>193</v>
      </c>
      <c r="BV15" s="164" t="s">
        <v>193</v>
      </c>
      <c r="BW15" s="164" t="s">
        <v>193</v>
      </c>
      <c r="BX15" s="164" t="s">
        <v>193</v>
      </c>
      <c r="BY15" s="164" t="s">
        <v>193</v>
      </c>
      <c r="BZ15" s="164" t="s">
        <v>193</v>
      </c>
      <c r="CA15" s="164" t="s">
        <v>193</v>
      </c>
      <c r="CB15" s="164" t="s">
        <v>193</v>
      </c>
      <c r="CC15" s="164" t="s">
        <v>193</v>
      </c>
      <c r="CD15" s="164" t="s">
        <v>193</v>
      </c>
      <c r="CE15" s="164" t="s">
        <v>193</v>
      </c>
      <c r="CF15" s="164" t="s">
        <v>193</v>
      </c>
      <c r="CG15" s="164" t="s">
        <v>193</v>
      </c>
      <c r="CH15" s="164" t="s">
        <v>193</v>
      </c>
      <c r="CI15" s="164" t="s">
        <v>193</v>
      </c>
      <c r="CJ15" s="164" t="s">
        <v>193</v>
      </c>
      <c r="CK15" s="164" t="s">
        <v>193</v>
      </c>
      <c r="CL15" s="164" t="s">
        <v>193</v>
      </c>
      <c r="CM15" s="164" t="s">
        <v>193</v>
      </c>
      <c r="CN15" s="164" t="s">
        <v>193</v>
      </c>
      <c r="CO15" s="164" t="s">
        <v>193</v>
      </c>
      <c r="CP15" s="164" t="s">
        <v>193</v>
      </c>
      <c r="CQ15" s="164" t="s">
        <v>193</v>
      </c>
      <c r="CR15" s="164" t="s">
        <v>193</v>
      </c>
      <c r="CS15" s="164" t="s">
        <v>193</v>
      </c>
      <c r="CT15" s="164" t="s">
        <v>193</v>
      </c>
      <c r="CU15" s="164" t="s">
        <v>193</v>
      </c>
      <c r="CV15" s="164" t="s">
        <v>193</v>
      </c>
      <c r="CW15" s="164" t="s">
        <v>193</v>
      </c>
      <c r="CX15" s="164" t="s">
        <v>193</v>
      </c>
      <c r="CY15" s="164" t="s">
        <v>193</v>
      </c>
      <c r="CZ15" s="164" t="s">
        <v>193</v>
      </c>
      <c r="DA15" s="164" t="s">
        <v>193</v>
      </c>
      <c r="DB15" s="164" t="s">
        <v>193</v>
      </c>
      <c r="DC15" s="164" t="s">
        <v>193</v>
      </c>
      <c r="DD15" s="164" t="s">
        <v>193</v>
      </c>
      <c r="DE15" s="164" t="s">
        <v>193</v>
      </c>
      <c r="DF15" s="164" t="s">
        <v>193</v>
      </c>
      <c r="DG15" s="164" t="s">
        <v>193</v>
      </c>
      <c r="DH15" s="164" t="s">
        <v>193</v>
      </c>
      <c r="DI15" s="164" t="s">
        <v>193</v>
      </c>
      <c r="DJ15" s="164" t="s">
        <v>193</v>
      </c>
      <c r="DK15" s="164" t="s">
        <v>193</v>
      </c>
      <c r="DL15" s="164" t="s">
        <v>193</v>
      </c>
      <c r="DM15" s="164" t="s">
        <v>193</v>
      </c>
      <c r="DN15" s="164" t="s">
        <v>193</v>
      </c>
      <c r="DO15" s="164" t="s">
        <v>512</v>
      </c>
      <c r="DP15" s="164" t="s">
        <v>3284</v>
      </c>
      <c r="DQ15" s="164" t="s">
        <v>513</v>
      </c>
      <c r="DR15" s="164" t="s">
        <v>807</v>
      </c>
      <c r="DS15" s="164" t="s">
        <v>193</v>
      </c>
      <c r="DT15" s="164" t="s">
        <v>3286</v>
      </c>
      <c r="DU15" s="164" t="s">
        <v>109</v>
      </c>
      <c r="DV15" s="164" t="s">
        <v>193</v>
      </c>
      <c r="DW15" s="164" t="s">
        <v>114</v>
      </c>
      <c r="DX15" s="164" t="s">
        <v>193</v>
      </c>
      <c r="DY15" s="164" t="s">
        <v>193</v>
      </c>
      <c r="DZ15" s="164" t="s">
        <v>193</v>
      </c>
      <c r="EA15" s="164" t="s">
        <v>193</v>
      </c>
      <c r="EB15" s="164" t="s">
        <v>193</v>
      </c>
      <c r="EC15" s="164" t="s">
        <v>193</v>
      </c>
      <c r="ED15" s="164" t="s">
        <v>193</v>
      </c>
      <c r="EE15" s="164" t="s">
        <v>193</v>
      </c>
      <c r="EF15" s="164" t="s">
        <v>193</v>
      </c>
      <c r="EG15" s="164" t="s">
        <v>193</v>
      </c>
      <c r="EH15" s="164" t="s">
        <v>193</v>
      </c>
      <c r="EI15" s="164" t="s">
        <v>193</v>
      </c>
    </row>
    <row r="16" spans="1:139" x14ac:dyDescent="0.25">
      <c r="A16" s="164" t="s">
        <v>3544</v>
      </c>
      <c r="B16" s="164" t="s">
        <v>3508</v>
      </c>
      <c r="C16" s="164" t="s">
        <v>627</v>
      </c>
      <c r="D16" s="164" t="s">
        <v>627</v>
      </c>
      <c r="E16" s="164" t="s">
        <v>635</v>
      </c>
      <c r="F16" s="164" t="s">
        <v>506</v>
      </c>
      <c r="G16" s="164" t="s">
        <v>219</v>
      </c>
      <c r="H16" s="164" t="s">
        <v>219</v>
      </c>
      <c r="I16" s="164" t="s">
        <v>3509</v>
      </c>
      <c r="J16" s="164" t="s">
        <v>639</v>
      </c>
      <c r="K16" s="164" t="s">
        <v>543</v>
      </c>
      <c r="L16" s="164" t="s">
        <v>511</v>
      </c>
      <c r="M16" s="164" t="s">
        <v>193</v>
      </c>
      <c r="N16" s="164" t="s">
        <v>193</v>
      </c>
      <c r="O16" s="164" t="s">
        <v>193</v>
      </c>
      <c r="P16" s="164" t="s">
        <v>193</v>
      </c>
      <c r="Q16" s="164" t="s">
        <v>193</v>
      </c>
      <c r="R16" s="164" t="s">
        <v>193</v>
      </c>
      <c r="S16" s="164" t="s">
        <v>193</v>
      </c>
      <c r="T16" s="164" t="s">
        <v>193</v>
      </c>
      <c r="U16" s="164" t="s">
        <v>193</v>
      </c>
      <c r="V16" s="164" t="s">
        <v>193</v>
      </c>
      <c r="W16" s="164" t="s">
        <v>193</v>
      </c>
      <c r="X16" s="164" t="s">
        <v>193</v>
      </c>
      <c r="Y16" s="164" t="s">
        <v>193</v>
      </c>
      <c r="Z16" s="164" t="s">
        <v>193</v>
      </c>
      <c r="AA16" s="164" t="s">
        <v>193</v>
      </c>
      <c r="AB16" s="164">
        <v>13</v>
      </c>
      <c r="AC16" s="164" t="s">
        <v>496</v>
      </c>
      <c r="AD16" s="164" t="s">
        <v>193</v>
      </c>
      <c r="AE16" s="164" t="s">
        <v>193</v>
      </c>
      <c r="AF16" s="164" t="s">
        <v>193</v>
      </c>
      <c r="AG16" s="164" t="s">
        <v>193</v>
      </c>
      <c r="AH16" s="164" t="s">
        <v>193</v>
      </c>
      <c r="AI16" s="164" t="s">
        <v>193</v>
      </c>
      <c r="AJ16" s="164" t="s">
        <v>193</v>
      </c>
      <c r="AK16" s="164" t="s">
        <v>193</v>
      </c>
      <c r="AL16" s="164" t="s">
        <v>193</v>
      </c>
      <c r="AM16" s="164" t="s">
        <v>193</v>
      </c>
      <c r="AN16" s="164" t="s">
        <v>193</v>
      </c>
      <c r="AO16" s="164" t="s">
        <v>193</v>
      </c>
      <c r="AP16" s="164" t="s">
        <v>193</v>
      </c>
      <c r="AQ16" s="164" t="s">
        <v>193</v>
      </c>
      <c r="AR16" s="164" t="s">
        <v>193</v>
      </c>
      <c r="AS16" s="164" t="s">
        <v>193</v>
      </c>
      <c r="AT16" s="164" t="s">
        <v>193</v>
      </c>
      <c r="AU16" s="164" t="s">
        <v>193</v>
      </c>
      <c r="AV16" s="164" t="s">
        <v>193</v>
      </c>
      <c r="AW16" s="164" t="s">
        <v>193</v>
      </c>
      <c r="AX16" s="164" t="s">
        <v>193</v>
      </c>
      <c r="AY16" s="164" t="s">
        <v>193</v>
      </c>
      <c r="AZ16" s="164" t="s">
        <v>193</v>
      </c>
      <c r="BA16" s="164" t="s">
        <v>193</v>
      </c>
      <c r="BB16" s="164" t="s">
        <v>193</v>
      </c>
      <c r="BC16" s="164" t="s">
        <v>193</v>
      </c>
      <c r="BD16" s="164" t="s">
        <v>193</v>
      </c>
      <c r="BE16" s="164" t="s">
        <v>193</v>
      </c>
      <c r="BF16" s="164" t="s">
        <v>193</v>
      </c>
      <c r="BG16" s="164" t="s">
        <v>193</v>
      </c>
      <c r="BH16" s="164" t="s">
        <v>193</v>
      </c>
      <c r="BI16" s="164" t="s">
        <v>193</v>
      </c>
      <c r="BJ16" s="164" t="s">
        <v>193</v>
      </c>
      <c r="BK16" s="164" t="s">
        <v>193</v>
      </c>
      <c r="BL16" s="164" t="s">
        <v>193</v>
      </c>
      <c r="BM16" s="164" t="s">
        <v>193</v>
      </c>
      <c r="BN16" s="164" t="s">
        <v>193</v>
      </c>
      <c r="BO16" s="164" t="s">
        <v>193</v>
      </c>
      <c r="BP16" s="164" t="s">
        <v>193</v>
      </c>
      <c r="BQ16" s="164" t="s">
        <v>193</v>
      </c>
      <c r="BR16" s="164" t="s">
        <v>193</v>
      </c>
      <c r="BS16" s="164" t="s">
        <v>193</v>
      </c>
      <c r="BT16" s="164" t="s">
        <v>193</v>
      </c>
      <c r="BU16" s="164" t="s">
        <v>193</v>
      </c>
      <c r="BV16" s="164" t="s">
        <v>193</v>
      </c>
      <c r="BW16" s="164" t="s">
        <v>193</v>
      </c>
      <c r="BX16" s="164" t="s">
        <v>193</v>
      </c>
      <c r="BY16" s="164" t="s">
        <v>193</v>
      </c>
      <c r="BZ16" s="164" t="s">
        <v>193</v>
      </c>
      <c r="CA16" s="164" t="s">
        <v>193</v>
      </c>
      <c r="CB16" s="164" t="s">
        <v>193</v>
      </c>
      <c r="CC16" s="164" t="s">
        <v>193</v>
      </c>
      <c r="CD16" s="164" t="s">
        <v>193</v>
      </c>
      <c r="CE16" s="164" t="s">
        <v>193</v>
      </c>
      <c r="CF16" s="164" t="s">
        <v>193</v>
      </c>
      <c r="CG16" s="164" t="s">
        <v>193</v>
      </c>
      <c r="CH16" s="164" t="s">
        <v>193</v>
      </c>
      <c r="CI16" s="164" t="s">
        <v>193</v>
      </c>
      <c r="CJ16" s="164" t="s">
        <v>193</v>
      </c>
      <c r="CK16" s="164" t="s">
        <v>193</v>
      </c>
      <c r="CL16" s="164" t="s">
        <v>193</v>
      </c>
      <c r="CM16" s="164" t="s">
        <v>193</v>
      </c>
      <c r="CN16" s="164" t="s">
        <v>193</v>
      </c>
      <c r="CO16" s="164" t="s">
        <v>193</v>
      </c>
      <c r="CP16" s="164" t="s">
        <v>193</v>
      </c>
      <c r="CQ16" s="164" t="s">
        <v>193</v>
      </c>
      <c r="CR16" s="164" t="s">
        <v>193</v>
      </c>
      <c r="CS16" s="164" t="s">
        <v>193</v>
      </c>
      <c r="CT16" s="164" t="s">
        <v>193</v>
      </c>
      <c r="CU16" s="164" t="s">
        <v>193</v>
      </c>
      <c r="CV16" s="164" t="s">
        <v>193</v>
      </c>
      <c r="CW16" s="164" t="s">
        <v>193</v>
      </c>
      <c r="CX16" s="164" t="s">
        <v>193</v>
      </c>
      <c r="CY16" s="164" t="s">
        <v>193</v>
      </c>
      <c r="CZ16" s="164" t="s">
        <v>193</v>
      </c>
      <c r="DA16" s="164" t="s">
        <v>193</v>
      </c>
      <c r="DB16" s="164" t="s">
        <v>193</v>
      </c>
      <c r="DC16" s="164" t="s">
        <v>193</v>
      </c>
      <c r="DD16" s="164" t="s">
        <v>193</v>
      </c>
      <c r="DE16" s="164" t="s">
        <v>193</v>
      </c>
      <c r="DF16" s="164" t="s">
        <v>193</v>
      </c>
      <c r="DG16" s="164" t="s">
        <v>193</v>
      </c>
      <c r="DH16" s="164" t="s">
        <v>193</v>
      </c>
      <c r="DI16" s="164" t="s">
        <v>193</v>
      </c>
      <c r="DJ16" s="164" t="s">
        <v>193</v>
      </c>
      <c r="DK16" s="164" t="s">
        <v>193</v>
      </c>
      <c r="DL16" s="164" t="s">
        <v>193</v>
      </c>
      <c r="DM16" s="164" t="s">
        <v>193</v>
      </c>
      <c r="DN16" s="164" t="s">
        <v>193</v>
      </c>
      <c r="DO16" s="164" t="s">
        <v>512</v>
      </c>
      <c r="DP16" s="164" t="s">
        <v>3284</v>
      </c>
      <c r="DQ16" s="164" t="s">
        <v>513</v>
      </c>
      <c r="DR16" s="164" t="s">
        <v>807</v>
      </c>
      <c r="DS16" s="164" t="s">
        <v>193</v>
      </c>
      <c r="DT16" s="164" t="s">
        <v>3287</v>
      </c>
      <c r="DU16" s="164" t="s">
        <v>109</v>
      </c>
      <c r="DV16" s="164" t="s">
        <v>193</v>
      </c>
      <c r="DW16" s="164" t="s">
        <v>114</v>
      </c>
      <c r="DX16" s="164" t="s">
        <v>193</v>
      </c>
      <c r="DY16" s="164" t="s">
        <v>193</v>
      </c>
      <c r="DZ16" s="164" t="s">
        <v>193</v>
      </c>
      <c r="EA16" s="164" t="s">
        <v>193</v>
      </c>
      <c r="EB16" s="164" t="s">
        <v>193</v>
      </c>
      <c r="EC16" s="164" t="s">
        <v>193</v>
      </c>
      <c r="ED16" s="164" t="s">
        <v>193</v>
      </c>
      <c r="EE16" s="164" t="s">
        <v>193</v>
      </c>
      <c r="EF16" s="164" t="s">
        <v>193</v>
      </c>
      <c r="EG16" s="164" t="s">
        <v>193</v>
      </c>
      <c r="EH16" s="164" t="s">
        <v>193</v>
      </c>
      <c r="EI16" s="164" t="s">
        <v>193</v>
      </c>
    </row>
    <row r="17" spans="1:139" x14ac:dyDescent="0.25">
      <c r="A17" s="164" t="s">
        <v>3550</v>
      </c>
      <c r="B17" s="164" t="s">
        <v>3548</v>
      </c>
      <c r="C17" s="164" t="s">
        <v>627</v>
      </c>
      <c r="D17" s="164" t="s">
        <v>627</v>
      </c>
      <c r="E17" s="164" t="s">
        <v>634</v>
      </c>
      <c r="F17" s="164" t="s">
        <v>506</v>
      </c>
      <c r="G17" s="164" t="s">
        <v>220</v>
      </c>
      <c r="H17" s="164" t="s">
        <v>220</v>
      </c>
      <c r="I17" s="164" t="s">
        <v>3549</v>
      </c>
      <c r="J17" s="164" t="s">
        <v>630</v>
      </c>
      <c r="K17" s="164" t="s">
        <v>494</v>
      </c>
      <c r="L17" s="164" t="s">
        <v>511</v>
      </c>
      <c r="M17" s="164" t="s">
        <v>193</v>
      </c>
      <c r="N17" s="164" t="s">
        <v>193</v>
      </c>
      <c r="O17" s="164" t="s">
        <v>193</v>
      </c>
      <c r="P17" s="164" t="s">
        <v>193</v>
      </c>
      <c r="Q17" s="164" t="s">
        <v>193</v>
      </c>
      <c r="R17" s="164" t="s">
        <v>193</v>
      </c>
      <c r="S17" s="164" t="s">
        <v>193</v>
      </c>
      <c r="T17" s="164" t="s">
        <v>193</v>
      </c>
      <c r="U17" s="164" t="s">
        <v>193</v>
      </c>
      <c r="V17" s="164" t="s">
        <v>193</v>
      </c>
      <c r="W17" s="164" t="s">
        <v>193</v>
      </c>
      <c r="X17" s="164" t="s">
        <v>193</v>
      </c>
      <c r="Y17" s="164" t="s">
        <v>193</v>
      </c>
      <c r="Z17" s="164" t="s">
        <v>193</v>
      </c>
      <c r="AA17" s="164" t="s">
        <v>193</v>
      </c>
      <c r="AB17" s="164">
        <v>13</v>
      </c>
      <c r="AC17" s="164" t="s">
        <v>496</v>
      </c>
      <c r="AD17" s="164" t="s">
        <v>193</v>
      </c>
      <c r="AE17" s="164" t="s">
        <v>193</v>
      </c>
      <c r="AF17" s="164" t="s">
        <v>193</v>
      </c>
      <c r="AG17" s="164" t="s">
        <v>193</v>
      </c>
      <c r="AH17" s="164" t="s">
        <v>193</v>
      </c>
      <c r="AI17" s="164" t="s">
        <v>193</v>
      </c>
      <c r="AJ17" s="164" t="s">
        <v>193</v>
      </c>
      <c r="AK17" s="164" t="s">
        <v>193</v>
      </c>
      <c r="AL17" s="164" t="s">
        <v>193</v>
      </c>
      <c r="AM17" s="164" t="s">
        <v>193</v>
      </c>
      <c r="AN17" s="164" t="s">
        <v>193</v>
      </c>
      <c r="AO17" s="164" t="s">
        <v>193</v>
      </c>
      <c r="AP17" s="164" t="s">
        <v>193</v>
      </c>
      <c r="AQ17" s="164" t="s">
        <v>193</v>
      </c>
      <c r="AR17" s="164" t="s">
        <v>193</v>
      </c>
      <c r="AS17" s="164" t="s">
        <v>193</v>
      </c>
      <c r="AT17" s="164" t="s">
        <v>193</v>
      </c>
      <c r="AU17" s="164" t="s">
        <v>193</v>
      </c>
      <c r="AV17" s="164" t="s">
        <v>193</v>
      </c>
      <c r="AW17" s="164" t="s">
        <v>193</v>
      </c>
      <c r="AX17" s="164" t="s">
        <v>193</v>
      </c>
      <c r="AY17" s="164" t="s">
        <v>193</v>
      </c>
      <c r="AZ17" s="164" t="s">
        <v>193</v>
      </c>
      <c r="BA17" s="164" t="s">
        <v>193</v>
      </c>
      <c r="BB17" s="164" t="s">
        <v>193</v>
      </c>
      <c r="BC17" s="164" t="s">
        <v>193</v>
      </c>
      <c r="BD17" s="164" t="s">
        <v>193</v>
      </c>
      <c r="BE17" s="164" t="s">
        <v>193</v>
      </c>
      <c r="BF17" s="164" t="s">
        <v>193</v>
      </c>
      <c r="BG17" s="164" t="s">
        <v>193</v>
      </c>
      <c r="BH17" s="164" t="s">
        <v>193</v>
      </c>
      <c r="BI17" s="164" t="s">
        <v>193</v>
      </c>
      <c r="BJ17" s="164" t="s">
        <v>193</v>
      </c>
      <c r="BK17" s="164" t="s">
        <v>193</v>
      </c>
      <c r="BL17" s="164" t="s">
        <v>193</v>
      </c>
      <c r="BM17" s="164" t="s">
        <v>193</v>
      </c>
      <c r="BN17" s="164" t="s">
        <v>193</v>
      </c>
      <c r="BO17" s="164" t="s">
        <v>193</v>
      </c>
      <c r="BP17" s="164" t="s">
        <v>193</v>
      </c>
      <c r="BQ17" s="164" t="s">
        <v>193</v>
      </c>
      <c r="BR17" s="164" t="s">
        <v>193</v>
      </c>
      <c r="BS17" s="164" t="s">
        <v>193</v>
      </c>
      <c r="BT17" s="164" t="s">
        <v>193</v>
      </c>
      <c r="BU17" s="164" t="s">
        <v>193</v>
      </c>
      <c r="BV17" s="164" t="s">
        <v>193</v>
      </c>
      <c r="BW17" s="164" t="s">
        <v>193</v>
      </c>
      <c r="BX17" s="164" t="s">
        <v>193</v>
      </c>
      <c r="BY17" s="164" t="s">
        <v>193</v>
      </c>
      <c r="BZ17" s="164" t="s">
        <v>193</v>
      </c>
      <c r="CA17" s="164" t="s">
        <v>193</v>
      </c>
      <c r="CB17" s="164" t="s">
        <v>193</v>
      </c>
      <c r="CC17" s="164" t="s">
        <v>193</v>
      </c>
      <c r="CD17" s="164" t="s">
        <v>193</v>
      </c>
      <c r="CE17" s="164" t="s">
        <v>193</v>
      </c>
      <c r="CF17" s="164" t="s">
        <v>193</v>
      </c>
      <c r="CG17" s="164" t="s">
        <v>193</v>
      </c>
      <c r="CH17" s="164" t="s">
        <v>193</v>
      </c>
      <c r="CI17" s="164" t="s">
        <v>193</v>
      </c>
      <c r="CJ17" s="164" t="s">
        <v>193</v>
      </c>
      <c r="CK17" s="164" t="s">
        <v>193</v>
      </c>
      <c r="CL17" s="164" t="s">
        <v>193</v>
      </c>
      <c r="CM17" s="164" t="s">
        <v>193</v>
      </c>
      <c r="CN17" s="164" t="s">
        <v>193</v>
      </c>
      <c r="CO17" s="164" t="s">
        <v>193</v>
      </c>
      <c r="CP17" s="164" t="s">
        <v>193</v>
      </c>
      <c r="CQ17" s="164" t="s">
        <v>193</v>
      </c>
      <c r="CR17" s="164" t="s">
        <v>193</v>
      </c>
      <c r="CS17" s="164" t="s">
        <v>193</v>
      </c>
      <c r="CT17" s="164" t="s">
        <v>193</v>
      </c>
      <c r="CU17" s="164" t="s">
        <v>193</v>
      </c>
      <c r="CV17" s="164" t="s">
        <v>193</v>
      </c>
      <c r="CW17" s="164" t="s">
        <v>193</v>
      </c>
      <c r="CX17" s="164" t="s">
        <v>193</v>
      </c>
      <c r="CY17" s="164" t="s">
        <v>193</v>
      </c>
      <c r="CZ17" s="164" t="s">
        <v>193</v>
      </c>
      <c r="DA17" s="164" t="s">
        <v>193</v>
      </c>
      <c r="DB17" s="164" t="s">
        <v>193</v>
      </c>
      <c r="DC17" s="164" t="s">
        <v>193</v>
      </c>
      <c r="DD17" s="164" t="s">
        <v>193</v>
      </c>
      <c r="DE17" s="164" t="s">
        <v>193</v>
      </c>
      <c r="DF17" s="164" t="s">
        <v>193</v>
      </c>
      <c r="DG17" s="164" t="s">
        <v>193</v>
      </c>
      <c r="DH17" s="164" t="s">
        <v>193</v>
      </c>
      <c r="DI17" s="164" t="s">
        <v>193</v>
      </c>
      <c r="DJ17" s="164" t="s">
        <v>193</v>
      </c>
      <c r="DK17" s="164" t="s">
        <v>193</v>
      </c>
      <c r="DL17" s="164" t="s">
        <v>193</v>
      </c>
      <c r="DM17" s="164" t="s">
        <v>193</v>
      </c>
      <c r="DN17" s="164" t="s">
        <v>193</v>
      </c>
      <c r="DO17" s="164" t="s">
        <v>512</v>
      </c>
      <c r="DP17" s="164" t="s">
        <v>3284</v>
      </c>
      <c r="DQ17" s="164" t="s">
        <v>513</v>
      </c>
      <c r="DR17" s="164" t="s">
        <v>803</v>
      </c>
      <c r="DS17" s="164" t="s">
        <v>193</v>
      </c>
      <c r="DT17" s="164" t="s">
        <v>3287</v>
      </c>
      <c r="DU17" s="164" t="s">
        <v>114</v>
      </c>
      <c r="DV17" s="164" t="s">
        <v>717</v>
      </c>
      <c r="DW17" s="164" t="s">
        <v>109</v>
      </c>
      <c r="DX17" s="164">
        <v>0</v>
      </c>
      <c r="DY17" s="164">
        <v>0</v>
      </c>
      <c r="DZ17" s="164">
        <v>0</v>
      </c>
      <c r="EA17" s="164">
        <v>0</v>
      </c>
      <c r="EB17" s="164">
        <v>0</v>
      </c>
      <c r="EC17" s="164">
        <v>1</v>
      </c>
      <c r="ED17" s="164">
        <v>0</v>
      </c>
      <c r="EE17" s="164">
        <v>0</v>
      </c>
      <c r="EF17" s="164">
        <v>0</v>
      </c>
      <c r="EG17" s="164">
        <v>0</v>
      </c>
      <c r="EH17" s="164">
        <v>0</v>
      </c>
      <c r="EI17" s="164" t="s">
        <v>193</v>
      </c>
    </row>
    <row r="18" spans="1:139" x14ac:dyDescent="0.25">
      <c r="A18" s="164" t="s">
        <v>3556</v>
      </c>
      <c r="B18" s="164" t="s">
        <v>3548</v>
      </c>
      <c r="C18" s="164" t="s">
        <v>627</v>
      </c>
      <c r="D18" s="164" t="s">
        <v>627</v>
      </c>
      <c r="E18" s="164" t="s">
        <v>634</v>
      </c>
      <c r="F18" s="164" t="s">
        <v>506</v>
      </c>
      <c r="G18" s="164" t="s">
        <v>220</v>
      </c>
      <c r="H18" s="164" t="s">
        <v>220</v>
      </c>
      <c r="I18" s="164" t="s">
        <v>3549</v>
      </c>
      <c r="J18" s="164" t="s">
        <v>630</v>
      </c>
      <c r="K18" s="164" t="s">
        <v>494</v>
      </c>
      <c r="L18" s="164" t="s">
        <v>511</v>
      </c>
      <c r="M18" s="164" t="s">
        <v>193</v>
      </c>
      <c r="N18" s="164" t="s">
        <v>193</v>
      </c>
      <c r="O18" s="164" t="s">
        <v>193</v>
      </c>
      <c r="P18" s="164" t="s">
        <v>193</v>
      </c>
      <c r="Q18" s="164" t="s">
        <v>193</v>
      </c>
      <c r="R18" s="164" t="s">
        <v>193</v>
      </c>
      <c r="S18" s="164" t="s">
        <v>193</v>
      </c>
      <c r="T18" s="164" t="s">
        <v>193</v>
      </c>
      <c r="U18" s="164" t="s">
        <v>193</v>
      </c>
      <c r="V18" s="164" t="s">
        <v>193</v>
      </c>
      <c r="W18" s="164" t="s">
        <v>193</v>
      </c>
      <c r="X18" s="164" t="s">
        <v>193</v>
      </c>
      <c r="Y18" s="164" t="s">
        <v>193</v>
      </c>
      <c r="Z18" s="164" t="s">
        <v>193</v>
      </c>
      <c r="AA18" s="164" t="s">
        <v>193</v>
      </c>
      <c r="AB18" s="164">
        <v>13</v>
      </c>
      <c r="AC18" s="164" t="s">
        <v>496</v>
      </c>
      <c r="AD18" s="164" t="s">
        <v>193</v>
      </c>
      <c r="AE18" s="164" t="s">
        <v>193</v>
      </c>
      <c r="AF18" s="164" t="s">
        <v>193</v>
      </c>
      <c r="AG18" s="164" t="s">
        <v>193</v>
      </c>
      <c r="AH18" s="164" t="s">
        <v>193</v>
      </c>
      <c r="AI18" s="164" t="s">
        <v>193</v>
      </c>
      <c r="AJ18" s="164" t="s">
        <v>193</v>
      </c>
      <c r="AK18" s="164" t="s">
        <v>193</v>
      </c>
      <c r="AL18" s="164" t="s">
        <v>193</v>
      </c>
      <c r="AM18" s="164" t="s">
        <v>193</v>
      </c>
      <c r="AN18" s="164" t="s">
        <v>193</v>
      </c>
      <c r="AO18" s="164" t="s">
        <v>193</v>
      </c>
      <c r="AP18" s="164" t="s">
        <v>193</v>
      </c>
      <c r="AQ18" s="164" t="s">
        <v>193</v>
      </c>
      <c r="AR18" s="164" t="s">
        <v>193</v>
      </c>
      <c r="AS18" s="164" t="s">
        <v>193</v>
      </c>
      <c r="AT18" s="164" t="s">
        <v>193</v>
      </c>
      <c r="AU18" s="164" t="s">
        <v>193</v>
      </c>
      <c r="AV18" s="164" t="s">
        <v>193</v>
      </c>
      <c r="AW18" s="164" t="s">
        <v>193</v>
      </c>
      <c r="AX18" s="164" t="s">
        <v>193</v>
      </c>
      <c r="AY18" s="164" t="s">
        <v>193</v>
      </c>
      <c r="AZ18" s="164" t="s">
        <v>193</v>
      </c>
      <c r="BA18" s="164" t="s">
        <v>193</v>
      </c>
      <c r="BB18" s="164" t="s">
        <v>193</v>
      </c>
      <c r="BC18" s="164" t="s">
        <v>193</v>
      </c>
      <c r="BD18" s="164" t="s">
        <v>193</v>
      </c>
      <c r="BE18" s="164" t="s">
        <v>193</v>
      </c>
      <c r="BF18" s="164" t="s">
        <v>193</v>
      </c>
      <c r="BG18" s="164" t="s">
        <v>193</v>
      </c>
      <c r="BH18" s="164" t="s">
        <v>193</v>
      </c>
      <c r="BI18" s="164" t="s">
        <v>193</v>
      </c>
      <c r="BJ18" s="164" t="s">
        <v>193</v>
      </c>
      <c r="BK18" s="164" t="s">
        <v>193</v>
      </c>
      <c r="BL18" s="164" t="s">
        <v>193</v>
      </c>
      <c r="BM18" s="164" t="s">
        <v>193</v>
      </c>
      <c r="BN18" s="164" t="s">
        <v>193</v>
      </c>
      <c r="BO18" s="164" t="s">
        <v>193</v>
      </c>
      <c r="BP18" s="164" t="s">
        <v>193</v>
      </c>
      <c r="BQ18" s="164" t="s">
        <v>193</v>
      </c>
      <c r="BR18" s="164" t="s">
        <v>193</v>
      </c>
      <c r="BS18" s="164" t="s">
        <v>193</v>
      </c>
      <c r="BT18" s="164" t="s">
        <v>193</v>
      </c>
      <c r="BU18" s="164" t="s">
        <v>193</v>
      </c>
      <c r="BV18" s="164" t="s">
        <v>193</v>
      </c>
      <c r="BW18" s="164" t="s">
        <v>193</v>
      </c>
      <c r="BX18" s="164" t="s">
        <v>193</v>
      </c>
      <c r="BY18" s="164" t="s">
        <v>193</v>
      </c>
      <c r="BZ18" s="164" t="s">
        <v>193</v>
      </c>
      <c r="CA18" s="164" t="s">
        <v>193</v>
      </c>
      <c r="CB18" s="164" t="s">
        <v>193</v>
      </c>
      <c r="CC18" s="164" t="s">
        <v>193</v>
      </c>
      <c r="CD18" s="164" t="s">
        <v>193</v>
      </c>
      <c r="CE18" s="164" t="s">
        <v>193</v>
      </c>
      <c r="CF18" s="164" t="s">
        <v>193</v>
      </c>
      <c r="CG18" s="164" t="s">
        <v>193</v>
      </c>
      <c r="CH18" s="164" t="s">
        <v>193</v>
      </c>
      <c r="CI18" s="164" t="s">
        <v>193</v>
      </c>
      <c r="CJ18" s="164" t="s">
        <v>193</v>
      </c>
      <c r="CK18" s="164" t="s">
        <v>193</v>
      </c>
      <c r="CL18" s="164" t="s">
        <v>193</v>
      </c>
      <c r="CM18" s="164" t="s">
        <v>193</v>
      </c>
      <c r="CN18" s="164" t="s">
        <v>193</v>
      </c>
      <c r="CO18" s="164" t="s">
        <v>193</v>
      </c>
      <c r="CP18" s="164" t="s">
        <v>193</v>
      </c>
      <c r="CQ18" s="164" t="s">
        <v>193</v>
      </c>
      <c r="CR18" s="164" t="s">
        <v>193</v>
      </c>
      <c r="CS18" s="164" t="s">
        <v>193</v>
      </c>
      <c r="CT18" s="164" t="s">
        <v>193</v>
      </c>
      <c r="CU18" s="164" t="s">
        <v>193</v>
      </c>
      <c r="CV18" s="164" t="s">
        <v>193</v>
      </c>
      <c r="CW18" s="164" t="s">
        <v>193</v>
      </c>
      <c r="CX18" s="164" t="s">
        <v>193</v>
      </c>
      <c r="CY18" s="164" t="s">
        <v>193</v>
      </c>
      <c r="CZ18" s="164" t="s">
        <v>193</v>
      </c>
      <c r="DA18" s="164" t="s">
        <v>193</v>
      </c>
      <c r="DB18" s="164" t="s">
        <v>193</v>
      </c>
      <c r="DC18" s="164" t="s">
        <v>193</v>
      </c>
      <c r="DD18" s="164" t="s">
        <v>193</v>
      </c>
      <c r="DE18" s="164" t="s">
        <v>193</v>
      </c>
      <c r="DF18" s="164" t="s">
        <v>193</v>
      </c>
      <c r="DG18" s="164" t="s">
        <v>193</v>
      </c>
      <c r="DH18" s="164" t="s">
        <v>193</v>
      </c>
      <c r="DI18" s="164" t="s">
        <v>193</v>
      </c>
      <c r="DJ18" s="164" t="s">
        <v>193</v>
      </c>
      <c r="DK18" s="164" t="s">
        <v>193</v>
      </c>
      <c r="DL18" s="164" t="s">
        <v>193</v>
      </c>
      <c r="DM18" s="164" t="s">
        <v>193</v>
      </c>
      <c r="DN18" s="164" t="s">
        <v>193</v>
      </c>
      <c r="DO18" s="164" t="s">
        <v>512</v>
      </c>
      <c r="DP18" s="164" t="s">
        <v>3284</v>
      </c>
      <c r="DQ18" s="164" t="s">
        <v>513</v>
      </c>
      <c r="DR18" s="164" t="s">
        <v>107</v>
      </c>
      <c r="DS18" s="164" t="s">
        <v>3554</v>
      </c>
      <c r="DT18" s="164" t="s">
        <v>3287</v>
      </c>
      <c r="DU18" s="164" t="s">
        <v>114</v>
      </c>
      <c r="DV18" s="164" t="s">
        <v>717</v>
      </c>
      <c r="DW18" s="164" t="s">
        <v>109</v>
      </c>
      <c r="DX18" s="164">
        <v>0</v>
      </c>
      <c r="DY18" s="164">
        <v>0</v>
      </c>
      <c r="DZ18" s="164">
        <v>0</v>
      </c>
      <c r="EA18" s="164">
        <v>0</v>
      </c>
      <c r="EB18" s="164">
        <v>0</v>
      </c>
      <c r="EC18" s="164">
        <v>1</v>
      </c>
      <c r="ED18" s="164">
        <v>0</v>
      </c>
      <c r="EE18" s="164">
        <v>0</v>
      </c>
      <c r="EF18" s="164">
        <v>0</v>
      </c>
      <c r="EG18" s="164">
        <v>0</v>
      </c>
      <c r="EH18" s="164">
        <v>0</v>
      </c>
      <c r="EI18" s="164" t="s">
        <v>3555</v>
      </c>
    </row>
    <row r="19" spans="1:139" x14ac:dyDescent="0.25">
      <c r="A19" s="164" t="s">
        <v>3561</v>
      </c>
      <c r="B19" s="164" t="s">
        <v>3548</v>
      </c>
      <c r="C19" s="164" t="s">
        <v>627</v>
      </c>
      <c r="D19" s="164" t="s">
        <v>627</v>
      </c>
      <c r="E19" s="164" t="s">
        <v>634</v>
      </c>
      <c r="F19" s="164" t="s">
        <v>506</v>
      </c>
      <c r="G19" s="164" t="s">
        <v>220</v>
      </c>
      <c r="H19" s="164" t="s">
        <v>220</v>
      </c>
      <c r="I19" s="164" t="s">
        <v>3549</v>
      </c>
      <c r="J19" s="164" t="s">
        <v>630</v>
      </c>
      <c r="K19" s="164" t="s">
        <v>494</v>
      </c>
      <c r="L19" s="164" t="s">
        <v>511</v>
      </c>
      <c r="M19" s="164" t="s">
        <v>193</v>
      </c>
      <c r="N19" s="164" t="s">
        <v>193</v>
      </c>
      <c r="O19" s="164" t="s">
        <v>193</v>
      </c>
      <c r="P19" s="164" t="s">
        <v>193</v>
      </c>
      <c r="Q19" s="164" t="s">
        <v>193</v>
      </c>
      <c r="R19" s="164" t="s">
        <v>193</v>
      </c>
      <c r="S19" s="164" t="s">
        <v>193</v>
      </c>
      <c r="T19" s="164" t="s">
        <v>193</v>
      </c>
      <c r="U19" s="164" t="s">
        <v>193</v>
      </c>
      <c r="V19" s="164" t="s">
        <v>193</v>
      </c>
      <c r="W19" s="164" t="s">
        <v>193</v>
      </c>
      <c r="X19" s="164" t="s">
        <v>193</v>
      </c>
      <c r="Y19" s="164" t="s">
        <v>193</v>
      </c>
      <c r="Z19" s="164" t="s">
        <v>193</v>
      </c>
      <c r="AA19" s="164" t="s">
        <v>193</v>
      </c>
      <c r="AB19" s="164">
        <v>13</v>
      </c>
      <c r="AC19" s="164" t="s">
        <v>500</v>
      </c>
      <c r="AD19" s="164" t="s">
        <v>193</v>
      </c>
      <c r="AE19" s="164" t="s">
        <v>193</v>
      </c>
      <c r="AF19" s="164" t="s">
        <v>193</v>
      </c>
      <c r="AG19" s="164" t="s">
        <v>193</v>
      </c>
      <c r="AH19" s="164" t="s">
        <v>193</v>
      </c>
      <c r="AI19" s="164" t="s">
        <v>193</v>
      </c>
      <c r="AJ19" s="164" t="s">
        <v>193</v>
      </c>
      <c r="AK19" s="164" t="s">
        <v>193</v>
      </c>
      <c r="AL19" s="164" t="s">
        <v>193</v>
      </c>
      <c r="AM19" s="164" t="s">
        <v>193</v>
      </c>
      <c r="AN19" s="164" t="s">
        <v>193</v>
      </c>
      <c r="AO19" s="164" t="s">
        <v>193</v>
      </c>
      <c r="AP19" s="164" t="s">
        <v>193</v>
      </c>
      <c r="AQ19" s="164" t="s">
        <v>193</v>
      </c>
      <c r="AR19" s="164" t="s">
        <v>193</v>
      </c>
      <c r="AS19" s="164" t="s">
        <v>193</v>
      </c>
      <c r="AT19" s="164" t="s">
        <v>193</v>
      </c>
      <c r="AU19" s="164" t="s">
        <v>193</v>
      </c>
      <c r="AV19" s="164" t="s">
        <v>193</v>
      </c>
      <c r="AW19" s="164" t="s">
        <v>193</v>
      </c>
      <c r="AX19" s="164" t="s">
        <v>193</v>
      </c>
      <c r="AY19" s="164" t="s">
        <v>193</v>
      </c>
      <c r="AZ19" s="164" t="s">
        <v>193</v>
      </c>
      <c r="BA19" s="164" t="s">
        <v>193</v>
      </c>
      <c r="BB19" s="164" t="s">
        <v>193</v>
      </c>
      <c r="BC19" s="164" t="s">
        <v>193</v>
      </c>
      <c r="BD19" s="164" t="s">
        <v>193</v>
      </c>
      <c r="BE19" s="164" t="s">
        <v>193</v>
      </c>
      <c r="BF19" s="164" t="s">
        <v>193</v>
      </c>
      <c r="BG19" s="164" t="s">
        <v>193</v>
      </c>
      <c r="BH19" s="164" t="s">
        <v>193</v>
      </c>
      <c r="BI19" s="164" t="s">
        <v>193</v>
      </c>
      <c r="BJ19" s="164" t="s">
        <v>193</v>
      </c>
      <c r="BK19" s="164" t="s">
        <v>193</v>
      </c>
      <c r="BL19" s="164" t="s">
        <v>193</v>
      </c>
      <c r="BM19" s="164" t="s">
        <v>193</v>
      </c>
      <c r="BN19" s="164" t="s">
        <v>193</v>
      </c>
      <c r="BO19" s="164" t="s">
        <v>193</v>
      </c>
      <c r="BP19" s="164" t="s">
        <v>193</v>
      </c>
      <c r="BQ19" s="164" t="s">
        <v>193</v>
      </c>
      <c r="BR19" s="164" t="s">
        <v>193</v>
      </c>
      <c r="BS19" s="164" t="s">
        <v>193</v>
      </c>
      <c r="BT19" s="164" t="s">
        <v>193</v>
      </c>
      <c r="BU19" s="164" t="s">
        <v>193</v>
      </c>
      <c r="BV19" s="164" t="s">
        <v>193</v>
      </c>
      <c r="BW19" s="164" t="s">
        <v>193</v>
      </c>
      <c r="BX19" s="164" t="s">
        <v>193</v>
      </c>
      <c r="BY19" s="164" t="s">
        <v>193</v>
      </c>
      <c r="BZ19" s="164" t="s">
        <v>193</v>
      </c>
      <c r="CA19" s="164" t="s">
        <v>193</v>
      </c>
      <c r="CB19" s="164" t="s">
        <v>193</v>
      </c>
      <c r="CC19" s="164" t="s">
        <v>193</v>
      </c>
      <c r="CD19" s="164" t="s">
        <v>193</v>
      </c>
      <c r="CE19" s="164" t="s">
        <v>193</v>
      </c>
      <c r="CF19" s="164" t="s">
        <v>193</v>
      </c>
      <c r="CG19" s="164" t="s">
        <v>193</v>
      </c>
      <c r="CH19" s="164" t="s">
        <v>193</v>
      </c>
      <c r="CI19" s="164" t="s">
        <v>193</v>
      </c>
      <c r="CJ19" s="164" t="s">
        <v>193</v>
      </c>
      <c r="CK19" s="164" t="s">
        <v>193</v>
      </c>
      <c r="CL19" s="164" t="s">
        <v>193</v>
      </c>
      <c r="CM19" s="164" t="s">
        <v>193</v>
      </c>
      <c r="CN19" s="164" t="s">
        <v>193</v>
      </c>
      <c r="CO19" s="164" t="s">
        <v>193</v>
      </c>
      <c r="CP19" s="164" t="s">
        <v>193</v>
      </c>
      <c r="CQ19" s="164" t="s">
        <v>193</v>
      </c>
      <c r="CR19" s="164" t="s">
        <v>193</v>
      </c>
      <c r="CS19" s="164" t="s">
        <v>193</v>
      </c>
      <c r="CT19" s="164" t="s">
        <v>193</v>
      </c>
      <c r="CU19" s="164" t="s">
        <v>193</v>
      </c>
      <c r="CV19" s="164" t="s">
        <v>193</v>
      </c>
      <c r="CW19" s="164" t="s">
        <v>193</v>
      </c>
      <c r="CX19" s="164" t="s">
        <v>193</v>
      </c>
      <c r="CY19" s="164" t="s">
        <v>193</v>
      </c>
      <c r="CZ19" s="164" t="s">
        <v>193</v>
      </c>
      <c r="DA19" s="164" t="s">
        <v>193</v>
      </c>
      <c r="DB19" s="164" t="s">
        <v>193</v>
      </c>
      <c r="DC19" s="164" t="s">
        <v>193</v>
      </c>
      <c r="DD19" s="164" t="s">
        <v>193</v>
      </c>
      <c r="DE19" s="164" t="s">
        <v>193</v>
      </c>
      <c r="DF19" s="164" t="s">
        <v>193</v>
      </c>
      <c r="DG19" s="164" t="s">
        <v>193</v>
      </c>
      <c r="DH19" s="164" t="s">
        <v>193</v>
      </c>
      <c r="DI19" s="164" t="s">
        <v>193</v>
      </c>
      <c r="DJ19" s="164" t="s">
        <v>193</v>
      </c>
      <c r="DK19" s="164" t="s">
        <v>193</v>
      </c>
      <c r="DL19" s="164" t="s">
        <v>193</v>
      </c>
      <c r="DM19" s="164" t="s">
        <v>193</v>
      </c>
      <c r="DN19" s="164" t="s">
        <v>193</v>
      </c>
      <c r="DO19" s="164" t="s">
        <v>512</v>
      </c>
      <c r="DP19" s="164" t="s">
        <v>3284</v>
      </c>
      <c r="DQ19" s="164" t="s">
        <v>513</v>
      </c>
      <c r="DR19" s="164" t="s">
        <v>807</v>
      </c>
      <c r="DS19" s="164" t="s">
        <v>193</v>
      </c>
      <c r="DT19" s="164" t="s">
        <v>3287</v>
      </c>
      <c r="DU19" s="164" t="s">
        <v>109</v>
      </c>
      <c r="DV19" s="164" t="s">
        <v>193</v>
      </c>
      <c r="DW19" s="164" t="s">
        <v>109</v>
      </c>
      <c r="DX19" s="164">
        <v>0</v>
      </c>
      <c r="DY19" s="164">
        <v>0</v>
      </c>
      <c r="DZ19" s="164">
        <v>0</v>
      </c>
      <c r="EA19" s="164">
        <v>0</v>
      </c>
      <c r="EB19" s="164">
        <v>0</v>
      </c>
      <c r="EC19" s="164">
        <v>0</v>
      </c>
      <c r="ED19" s="164">
        <v>0</v>
      </c>
      <c r="EE19" s="164">
        <v>0</v>
      </c>
      <c r="EF19" s="164">
        <v>1</v>
      </c>
      <c r="EG19" s="164">
        <v>0</v>
      </c>
      <c r="EH19" s="164">
        <v>0</v>
      </c>
      <c r="EI19" s="164" t="s">
        <v>193</v>
      </c>
    </row>
    <row r="20" spans="1:139" x14ac:dyDescent="0.25">
      <c r="A20" s="164" t="s">
        <v>3565</v>
      </c>
      <c r="B20" s="164" t="s">
        <v>3548</v>
      </c>
      <c r="C20" s="164" t="s">
        <v>627</v>
      </c>
      <c r="D20" s="164" t="s">
        <v>627</v>
      </c>
      <c r="E20" s="164" t="s">
        <v>634</v>
      </c>
      <c r="F20" s="164" t="s">
        <v>506</v>
      </c>
      <c r="G20" s="164" t="s">
        <v>220</v>
      </c>
      <c r="H20" s="164" t="s">
        <v>220</v>
      </c>
      <c r="I20" s="164" t="s">
        <v>3549</v>
      </c>
      <c r="J20" s="164" t="s">
        <v>630</v>
      </c>
      <c r="K20" s="164" t="s">
        <v>494</v>
      </c>
      <c r="L20" s="164" t="s">
        <v>511</v>
      </c>
      <c r="M20" s="164" t="s">
        <v>193</v>
      </c>
      <c r="N20" s="164" t="s">
        <v>193</v>
      </c>
      <c r="O20" s="164" t="s">
        <v>193</v>
      </c>
      <c r="P20" s="164" t="s">
        <v>193</v>
      </c>
      <c r="Q20" s="164" t="s">
        <v>193</v>
      </c>
      <c r="R20" s="164" t="s">
        <v>193</v>
      </c>
      <c r="S20" s="164" t="s">
        <v>193</v>
      </c>
      <c r="T20" s="164" t="s">
        <v>193</v>
      </c>
      <c r="U20" s="164" t="s">
        <v>193</v>
      </c>
      <c r="V20" s="164" t="s">
        <v>193</v>
      </c>
      <c r="W20" s="164" t="s">
        <v>193</v>
      </c>
      <c r="X20" s="164" t="s">
        <v>193</v>
      </c>
      <c r="Y20" s="164" t="s">
        <v>193</v>
      </c>
      <c r="Z20" s="164" t="s">
        <v>193</v>
      </c>
      <c r="AA20" s="164" t="s">
        <v>193</v>
      </c>
      <c r="AB20" s="164">
        <v>13</v>
      </c>
      <c r="AC20" s="164" t="s">
        <v>496</v>
      </c>
      <c r="AD20" s="164" t="s">
        <v>193</v>
      </c>
      <c r="AE20" s="164" t="s">
        <v>193</v>
      </c>
      <c r="AF20" s="164" t="s">
        <v>193</v>
      </c>
      <c r="AG20" s="164" t="s">
        <v>193</v>
      </c>
      <c r="AH20" s="164" t="s">
        <v>193</v>
      </c>
      <c r="AI20" s="164" t="s">
        <v>193</v>
      </c>
      <c r="AJ20" s="164" t="s">
        <v>193</v>
      </c>
      <c r="AK20" s="164" t="s">
        <v>193</v>
      </c>
      <c r="AL20" s="164" t="s">
        <v>193</v>
      </c>
      <c r="AM20" s="164" t="s">
        <v>193</v>
      </c>
      <c r="AN20" s="164" t="s">
        <v>193</v>
      </c>
      <c r="AO20" s="164" t="s">
        <v>193</v>
      </c>
      <c r="AP20" s="164" t="s">
        <v>193</v>
      </c>
      <c r="AQ20" s="164" t="s">
        <v>193</v>
      </c>
      <c r="AR20" s="164" t="s">
        <v>193</v>
      </c>
      <c r="AS20" s="164" t="s">
        <v>193</v>
      </c>
      <c r="AT20" s="164" t="s">
        <v>193</v>
      </c>
      <c r="AU20" s="164" t="s">
        <v>193</v>
      </c>
      <c r="AV20" s="164" t="s">
        <v>193</v>
      </c>
      <c r="AW20" s="164" t="s">
        <v>193</v>
      </c>
      <c r="AX20" s="164" t="s">
        <v>193</v>
      </c>
      <c r="AY20" s="164" t="s">
        <v>193</v>
      </c>
      <c r="AZ20" s="164" t="s">
        <v>193</v>
      </c>
      <c r="BA20" s="164" t="s">
        <v>193</v>
      </c>
      <c r="BB20" s="164" t="s">
        <v>193</v>
      </c>
      <c r="BC20" s="164" t="s">
        <v>193</v>
      </c>
      <c r="BD20" s="164" t="s">
        <v>193</v>
      </c>
      <c r="BE20" s="164" t="s">
        <v>193</v>
      </c>
      <c r="BF20" s="164" t="s">
        <v>193</v>
      </c>
      <c r="BG20" s="164" t="s">
        <v>193</v>
      </c>
      <c r="BH20" s="164" t="s">
        <v>193</v>
      </c>
      <c r="BI20" s="164" t="s">
        <v>193</v>
      </c>
      <c r="BJ20" s="164" t="s">
        <v>193</v>
      </c>
      <c r="BK20" s="164" t="s">
        <v>193</v>
      </c>
      <c r="BL20" s="164" t="s">
        <v>193</v>
      </c>
      <c r="BM20" s="164" t="s">
        <v>193</v>
      </c>
      <c r="BN20" s="164" t="s">
        <v>193</v>
      </c>
      <c r="BO20" s="164" t="s">
        <v>193</v>
      </c>
      <c r="BP20" s="164" t="s">
        <v>193</v>
      </c>
      <c r="BQ20" s="164" t="s">
        <v>193</v>
      </c>
      <c r="BR20" s="164" t="s">
        <v>193</v>
      </c>
      <c r="BS20" s="164" t="s">
        <v>193</v>
      </c>
      <c r="BT20" s="164" t="s">
        <v>193</v>
      </c>
      <c r="BU20" s="164" t="s">
        <v>193</v>
      </c>
      <c r="BV20" s="164" t="s">
        <v>193</v>
      </c>
      <c r="BW20" s="164" t="s">
        <v>193</v>
      </c>
      <c r="BX20" s="164" t="s">
        <v>193</v>
      </c>
      <c r="BY20" s="164" t="s">
        <v>193</v>
      </c>
      <c r="BZ20" s="164" t="s">
        <v>193</v>
      </c>
      <c r="CA20" s="164" t="s">
        <v>193</v>
      </c>
      <c r="CB20" s="164" t="s">
        <v>193</v>
      </c>
      <c r="CC20" s="164" t="s">
        <v>193</v>
      </c>
      <c r="CD20" s="164" t="s">
        <v>193</v>
      </c>
      <c r="CE20" s="164" t="s">
        <v>193</v>
      </c>
      <c r="CF20" s="164" t="s">
        <v>193</v>
      </c>
      <c r="CG20" s="164" t="s">
        <v>193</v>
      </c>
      <c r="CH20" s="164" t="s">
        <v>193</v>
      </c>
      <c r="CI20" s="164" t="s">
        <v>193</v>
      </c>
      <c r="CJ20" s="164" t="s">
        <v>193</v>
      </c>
      <c r="CK20" s="164" t="s">
        <v>193</v>
      </c>
      <c r="CL20" s="164" t="s">
        <v>193</v>
      </c>
      <c r="CM20" s="164" t="s">
        <v>193</v>
      </c>
      <c r="CN20" s="164" t="s">
        <v>193</v>
      </c>
      <c r="CO20" s="164" t="s">
        <v>193</v>
      </c>
      <c r="CP20" s="164" t="s">
        <v>193</v>
      </c>
      <c r="CQ20" s="164" t="s">
        <v>193</v>
      </c>
      <c r="CR20" s="164" t="s">
        <v>193</v>
      </c>
      <c r="CS20" s="164" t="s">
        <v>193</v>
      </c>
      <c r="CT20" s="164" t="s">
        <v>193</v>
      </c>
      <c r="CU20" s="164" t="s">
        <v>193</v>
      </c>
      <c r="CV20" s="164" t="s">
        <v>193</v>
      </c>
      <c r="CW20" s="164" t="s">
        <v>193</v>
      </c>
      <c r="CX20" s="164" t="s">
        <v>193</v>
      </c>
      <c r="CY20" s="164" t="s">
        <v>193</v>
      </c>
      <c r="CZ20" s="164" t="s">
        <v>193</v>
      </c>
      <c r="DA20" s="164" t="s">
        <v>193</v>
      </c>
      <c r="DB20" s="164" t="s">
        <v>193</v>
      </c>
      <c r="DC20" s="164" t="s">
        <v>193</v>
      </c>
      <c r="DD20" s="164" t="s">
        <v>193</v>
      </c>
      <c r="DE20" s="164" t="s">
        <v>193</v>
      </c>
      <c r="DF20" s="164" t="s">
        <v>193</v>
      </c>
      <c r="DG20" s="164" t="s">
        <v>193</v>
      </c>
      <c r="DH20" s="164" t="s">
        <v>193</v>
      </c>
      <c r="DI20" s="164" t="s">
        <v>193</v>
      </c>
      <c r="DJ20" s="164" t="s">
        <v>193</v>
      </c>
      <c r="DK20" s="164" t="s">
        <v>193</v>
      </c>
      <c r="DL20" s="164" t="s">
        <v>193</v>
      </c>
      <c r="DM20" s="164" t="s">
        <v>193</v>
      </c>
      <c r="DN20" s="164" t="s">
        <v>193</v>
      </c>
      <c r="DO20" s="164" t="s">
        <v>512</v>
      </c>
      <c r="DP20" s="164" t="s">
        <v>3284</v>
      </c>
      <c r="DQ20" s="164" t="s">
        <v>513</v>
      </c>
      <c r="DR20" s="164" t="s">
        <v>807</v>
      </c>
      <c r="DS20" s="164" t="s">
        <v>193</v>
      </c>
      <c r="DT20" s="164" t="s">
        <v>3287</v>
      </c>
      <c r="DU20" s="164" t="s">
        <v>109</v>
      </c>
      <c r="DV20" s="164" t="s">
        <v>193</v>
      </c>
      <c r="DW20" s="164" t="s">
        <v>114</v>
      </c>
      <c r="DX20" s="164" t="s">
        <v>193</v>
      </c>
      <c r="DY20" s="164" t="s">
        <v>193</v>
      </c>
      <c r="DZ20" s="164" t="s">
        <v>193</v>
      </c>
      <c r="EA20" s="164" t="s">
        <v>193</v>
      </c>
      <c r="EB20" s="164" t="s">
        <v>193</v>
      </c>
      <c r="EC20" s="164" t="s">
        <v>193</v>
      </c>
      <c r="ED20" s="164" t="s">
        <v>193</v>
      </c>
      <c r="EE20" s="164" t="s">
        <v>193</v>
      </c>
      <c r="EF20" s="164" t="s">
        <v>193</v>
      </c>
      <c r="EG20" s="164" t="s">
        <v>193</v>
      </c>
      <c r="EH20" s="164" t="s">
        <v>193</v>
      </c>
      <c r="EI20" s="164" t="s">
        <v>193</v>
      </c>
    </row>
    <row r="21" spans="1:139" x14ac:dyDescent="0.25">
      <c r="A21" s="164" t="s">
        <v>3569</v>
      </c>
      <c r="B21" s="164" t="s">
        <v>3548</v>
      </c>
      <c r="C21" s="164" t="s">
        <v>627</v>
      </c>
      <c r="D21" s="164" t="s">
        <v>627</v>
      </c>
      <c r="E21" s="164" t="s">
        <v>634</v>
      </c>
      <c r="F21" s="164" t="s">
        <v>506</v>
      </c>
      <c r="G21" s="164" t="s">
        <v>220</v>
      </c>
      <c r="H21" s="164" t="s">
        <v>220</v>
      </c>
      <c r="I21" s="164" t="s">
        <v>3549</v>
      </c>
      <c r="J21" s="164" t="s">
        <v>630</v>
      </c>
      <c r="K21" s="164" t="s">
        <v>494</v>
      </c>
      <c r="L21" s="164" t="s">
        <v>495</v>
      </c>
      <c r="M21" s="164" t="s">
        <v>193</v>
      </c>
      <c r="N21" s="164" t="s">
        <v>193</v>
      </c>
      <c r="O21" s="164" t="s">
        <v>193</v>
      </c>
      <c r="P21" s="164" t="s">
        <v>193</v>
      </c>
      <c r="Q21" s="164" t="s">
        <v>193</v>
      </c>
      <c r="R21" s="164" t="s">
        <v>193</v>
      </c>
      <c r="S21" s="164" t="s">
        <v>193</v>
      </c>
      <c r="T21" s="164">
        <v>15</v>
      </c>
      <c r="U21" s="164">
        <v>25</v>
      </c>
      <c r="V21" s="164">
        <v>30</v>
      </c>
      <c r="W21" s="164" t="s">
        <v>193</v>
      </c>
      <c r="X21" s="164">
        <v>30</v>
      </c>
      <c r="Y21" s="164">
        <v>56.6666666666666</v>
      </c>
      <c r="Z21" s="164">
        <v>75</v>
      </c>
      <c r="AA21" s="164">
        <v>5</v>
      </c>
      <c r="AB21" s="164" t="s">
        <v>193</v>
      </c>
      <c r="AC21" s="164" t="s">
        <v>496</v>
      </c>
      <c r="AD21" s="164" t="s">
        <v>502</v>
      </c>
      <c r="AE21" s="164">
        <v>1</v>
      </c>
      <c r="AF21" s="164">
        <v>0</v>
      </c>
      <c r="AG21" s="164">
        <v>0</v>
      </c>
      <c r="AH21" s="164">
        <v>0</v>
      </c>
      <c r="AI21" s="164">
        <v>0</v>
      </c>
      <c r="AJ21" s="164">
        <v>0</v>
      </c>
      <c r="AK21" s="164">
        <v>0</v>
      </c>
      <c r="AL21" s="164">
        <v>0</v>
      </c>
      <c r="AM21" s="164">
        <v>0</v>
      </c>
      <c r="AN21" s="164">
        <v>0</v>
      </c>
      <c r="AO21" s="164" t="s">
        <v>113</v>
      </c>
      <c r="AP21" s="164" t="s">
        <v>501</v>
      </c>
      <c r="AQ21" s="164" t="s">
        <v>193</v>
      </c>
      <c r="AR21" s="164" t="s">
        <v>193</v>
      </c>
      <c r="AS21" s="164" t="s">
        <v>193</v>
      </c>
      <c r="AT21" s="164" t="s">
        <v>193</v>
      </c>
      <c r="AU21" s="164" t="s">
        <v>193</v>
      </c>
      <c r="AV21" s="164" t="s">
        <v>193</v>
      </c>
      <c r="AW21" s="164" t="s">
        <v>193</v>
      </c>
      <c r="AX21" s="164" t="s">
        <v>114</v>
      </c>
      <c r="AY21" s="164" t="s">
        <v>109</v>
      </c>
      <c r="AZ21" s="164" t="s">
        <v>109</v>
      </c>
      <c r="BA21" s="164" t="s">
        <v>193</v>
      </c>
      <c r="BB21" s="164" t="s">
        <v>109</v>
      </c>
      <c r="BC21" s="164" t="s">
        <v>109</v>
      </c>
      <c r="BD21" s="164" t="s">
        <v>109</v>
      </c>
      <c r="BE21" s="164" t="s">
        <v>109</v>
      </c>
      <c r="BF21" s="164" t="s">
        <v>193</v>
      </c>
      <c r="BG21" s="164" t="s">
        <v>193</v>
      </c>
      <c r="BH21" s="164" t="s">
        <v>193</v>
      </c>
      <c r="BI21" s="164" t="s">
        <v>193</v>
      </c>
      <c r="BJ21" s="164" t="s">
        <v>193</v>
      </c>
      <c r="BK21" s="164" t="s">
        <v>193</v>
      </c>
      <c r="BL21" s="164" t="s">
        <v>193</v>
      </c>
      <c r="BM21" s="164" t="s">
        <v>193</v>
      </c>
      <c r="BN21" s="164" t="s">
        <v>193</v>
      </c>
      <c r="BO21" s="164" t="s">
        <v>193</v>
      </c>
      <c r="BP21" s="164" t="s">
        <v>193</v>
      </c>
      <c r="BQ21" s="164" t="s">
        <v>193</v>
      </c>
      <c r="BR21" s="164" t="s">
        <v>193</v>
      </c>
      <c r="BS21" s="164" t="s">
        <v>193</v>
      </c>
      <c r="BT21" s="164" t="s">
        <v>193</v>
      </c>
      <c r="BU21" s="164" t="s">
        <v>193</v>
      </c>
      <c r="BV21" s="164" t="s">
        <v>193</v>
      </c>
      <c r="BW21" s="164" t="s">
        <v>193</v>
      </c>
      <c r="BX21" s="164" t="s">
        <v>193</v>
      </c>
      <c r="BY21" s="164" t="s">
        <v>193</v>
      </c>
      <c r="BZ21" s="164" t="s">
        <v>193</v>
      </c>
      <c r="CA21" s="164" t="s">
        <v>193</v>
      </c>
      <c r="CB21" s="164" t="s">
        <v>193</v>
      </c>
      <c r="CC21" s="164" t="s">
        <v>193</v>
      </c>
      <c r="CD21" s="164" t="s">
        <v>193</v>
      </c>
      <c r="CE21" s="164" t="s">
        <v>193</v>
      </c>
      <c r="CF21" s="164" t="s">
        <v>193</v>
      </c>
      <c r="CG21" s="164" t="s">
        <v>193</v>
      </c>
      <c r="CH21" s="164" t="s">
        <v>193</v>
      </c>
      <c r="CI21" s="164" t="s">
        <v>193</v>
      </c>
      <c r="CJ21" s="164" t="s">
        <v>114</v>
      </c>
      <c r="CK21" s="164" t="s">
        <v>193</v>
      </c>
      <c r="CL21" s="164" t="s">
        <v>193</v>
      </c>
      <c r="CM21" s="164" t="s">
        <v>193</v>
      </c>
      <c r="CN21" s="164" t="s">
        <v>193</v>
      </c>
      <c r="CO21" s="164" t="s">
        <v>193</v>
      </c>
      <c r="CP21" s="164" t="s">
        <v>193</v>
      </c>
      <c r="CQ21" s="164" t="s">
        <v>193</v>
      </c>
      <c r="CR21" s="164" t="s">
        <v>193</v>
      </c>
      <c r="CS21" s="164" t="s">
        <v>193</v>
      </c>
      <c r="CT21" s="164" t="s">
        <v>193</v>
      </c>
      <c r="CU21" s="164" t="s">
        <v>193</v>
      </c>
      <c r="CV21" s="164" t="s">
        <v>193</v>
      </c>
      <c r="CW21" s="164" t="s">
        <v>193</v>
      </c>
      <c r="CX21" s="164" t="s">
        <v>193</v>
      </c>
      <c r="CY21" s="164" t="s">
        <v>193</v>
      </c>
      <c r="CZ21" s="164" t="s">
        <v>193</v>
      </c>
      <c r="DA21" s="164" t="s">
        <v>193</v>
      </c>
      <c r="DB21" s="164" t="s">
        <v>193</v>
      </c>
      <c r="DC21" s="164" t="s">
        <v>193</v>
      </c>
      <c r="DD21" s="164" t="s">
        <v>193</v>
      </c>
      <c r="DE21" s="164" t="s">
        <v>193</v>
      </c>
      <c r="DF21" s="164" t="s">
        <v>193</v>
      </c>
      <c r="DG21" s="164" t="s">
        <v>193</v>
      </c>
      <c r="DH21" s="164" t="s">
        <v>109</v>
      </c>
      <c r="DI21" s="164" t="s">
        <v>109</v>
      </c>
      <c r="DJ21" s="164" t="s">
        <v>109</v>
      </c>
      <c r="DK21" s="164" t="s">
        <v>506</v>
      </c>
      <c r="DL21" s="164" t="s">
        <v>797</v>
      </c>
      <c r="DM21" s="164" t="s">
        <v>218</v>
      </c>
      <c r="DN21" s="164" t="s">
        <v>793</v>
      </c>
      <c r="DO21" s="164" t="s">
        <v>193</v>
      </c>
      <c r="DP21" s="164" t="s">
        <v>193</v>
      </c>
      <c r="DQ21" s="164" t="s">
        <v>193</v>
      </c>
      <c r="DR21" s="164" t="s">
        <v>193</v>
      </c>
      <c r="DS21" s="164" t="s">
        <v>193</v>
      </c>
      <c r="DT21" s="164" t="s">
        <v>193</v>
      </c>
      <c r="DU21" s="164" t="s">
        <v>193</v>
      </c>
      <c r="DV21" s="164" t="s">
        <v>193</v>
      </c>
      <c r="DW21" s="164" t="s">
        <v>193</v>
      </c>
      <c r="DX21" s="164" t="s">
        <v>193</v>
      </c>
      <c r="DY21" s="164" t="s">
        <v>193</v>
      </c>
      <c r="DZ21" s="164" t="s">
        <v>193</v>
      </c>
      <c r="EA21" s="164" t="s">
        <v>193</v>
      </c>
      <c r="EB21" s="164" t="s">
        <v>193</v>
      </c>
      <c r="EC21" s="164" t="s">
        <v>193</v>
      </c>
      <c r="ED21" s="164" t="s">
        <v>193</v>
      </c>
      <c r="EE21" s="164" t="s">
        <v>193</v>
      </c>
      <c r="EF21" s="164" t="s">
        <v>193</v>
      </c>
      <c r="EG21" s="164" t="s">
        <v>193</v>
      </c>
      <c r="EH21" s="164" t="s">
        <v>193</v>
      </c>
      <c r="EI21" s="164" t="s">
        <v>193</v>
      </c>
    </row>
    <row r="22" spans="1:139" x14ac:dyDescent="0.25">
      <c r="A22" s="164" t="s">
        <v>3574</v>
      </c>
      <c r="B22" s="164" t="s">
        <v>3548</v>
      </c>
      <c r="C22" s="164" t="s">
        <v>627</v>
      </c>
      <c r="D22" s="164" t="s">
        <v>627</v>
      </c>
      <c r="E22" s="164" t="s">
        <v>634</v>
      </c>
      <c r="F22" s="164" t="s">
        <v>506</v>
      </c>
      <c r="G22" s="164" t="s">
        <v>220</v>
      </c>
      <c r="H22" s="164" t="s">
        <v>220</v>
      </c>
      <c r="I22" s="164" t="s">
        <v>3549</v>
      </c>
      <c r="J22" s="164" t="s">
        <v>630</v>
      </c>
      <c r="K22" s="164" t="s">
        <v>494</v>
      </c>
      <c r="L22" s="164" t="s">
        <v>495</v>
      </c>
      <c r="M22" s="164" t="s">
        <v>193</v>
      </c>
      <c r="N22" s="164" t="s">
        <v>193</v>
      </c>
      <c r="O22" s="164" t="s">
        <v>193</v>
      </c>
      <c r="P22" s="164" t="s">
        <v>193</v>
      </c>
      <c r="Q22" s="164" t="s">
        <v>193</v>
      </c>
      <c r="R22" s="164" t="s">
        <v>193</v>
      </c>
      <c r="S22" s="164" t="s">
        <v>193</v>
      </c>
      <c r="T22" s="164">
        <v>15</v>
      </c>
      <c r="U22" s="164">
        <v>25</v>
      </c>
      <c r="V22" s="164">
        <v>30</v>
      </c>
      <c r="W22" s="164" t="s">
        <v>193</v>
      </c>
      <c r="X22" s="164">
        <v>30</v>
      </c>
      <c r="Y22" s="164">
        <v>56.6666666666666</v>
      </c>
      <c r="Z22" s="164">
        <v>75</v>
      </c>
      <c r="AA22" s="164">
        <v>5</v>
      </c>
      <c r="AB22" s="164" t="s">
        <v>193</v>
      </c>
      <c r="AC22" s="164" t="s">
        <v>496</v>
      </c>
      <c r="AD22" s="164" t="s">
        <v>502</v>
      </c>
      <c r="AE22" s="164">
        <v>1</v>
      </c>
      <c r="AF22" s="164">
        <v>0</v>
      </c>
      <c r="AG22" s="164">
        <v>0</v>
      </c>
      <c r="AH22" s="164">
        <v>0</v>
      </c>
      <c r="AI22" s="164">
        <v>0</v>
      </c>
      <c r="AJ22" s="164">
        <v>0</v>
      </c>
      <c r="AK22" s="164">
        <v>0</v>
      </c>
      <c r="AL22" s="164">
        <v>0</v>
      </c>
      <c r="AM22" s="164">
        <v>0</v>
      </c>
      <c r="AN22" s="164">
        <v>0</v>
      </c>
      <c r="AO22" s="164" t="s">
        <v>113</v>
      </c>
      <c r="AP22" s="164" t="s">
        <v>498</v>
      </c>
      <c r="AQ22" s="164" t="s">
        <v>193</v>
      </c>
      <c r="AR22" s="164" t="s">
        <v>193</v>
      </c>
      <c r="AS22" s="164" t="s">
        <v>193</v>
      </c>
      <c r="AT22" s="164" t="s">
        <v>193</v>
      </c>
      <c r="AU22" s="164" t="s">
        <v>193</v>
      </c>
      <c r="AV22" s="164" t="s">
        <v>193</v>
      </c>
      <c r="AW22" s="164" t="s">
        <v>193</v>
      </c>
      <c r="AX22" s="164" t="s">
        <v>114</v>
      </c>
      <c r="AY22" s="164" t="s">
        <v>109</v>
      </c>
      <c r="AZ22" s="164" t="s">
        <v>109</v>
      </c>
      <c r="BA22" s="164" t="s">
        <v>193</v>
      </c>
      <c r="BB22" s="164" t="s">
        <v>132</v>
      </c>
      <c r="BC22" s="164" t="s">
        <v>109</v>
      </c>
      <c r="BD22" s="164" t="s">
        <v>109</v>
      </c>
      <c r="BE22" s="164" t="s">
        <v>109</v>
      </c>
      <c r="BF22" s="164" t="s">
        <v>193</v>
      </c>
      <c r="BG22" s="164" t="s">
        <v>193</v>
      </c>
      <c r="BH22" s="164" t="s">
        <v>193</v>
      </c>
      <c r="BI22" s="164" t="s">
        <v>193</v>
      </c>
      <c r="BJ22" s="164" t="s">
        <v>193</v>
      </c>
      <c r="BK22" s="164" t="s">
        <v>193</v>
      </c>
      <c r="BL22" s="164" t="s">
        <v>193</v>
      </c>
      <c r="BM22" s="164" t="s">
        <v>193</v>
      </c>
      <c r="BN22" s="164" t="s">
        <v>193</v>
      </c>
      <c r="BO22" s="164" t="s">
        <v>193</v>
      </c>
      <c r="BP22" s="164" t="s">
        <v>193</v>
      </c>
      <c r="BQ22" s="164" t="s">
        <v>193</v>
      </c>
      <c r="BR22" s="164" t="s">
        <v>193</v>
      </c>
      <c r="BS22" s="164" t="s">
        <v>193</v>
      </c>
      <c r="BT22" s="164" t="s">
        <v>193</v>
      </c>
      <c r="BU22" s="164" t="s">
        <v>193</v>
      </c>
      <c r="BV22" s="164" t="s">
        <v>193</v>
      </c>
      <c r="BW22" s="164" t="s">
        <v>193</v>
      </c>
      <c r="BX22" s="164" t="s">
        <v>193</v>
      </c>
      <c r="BY22" s="164" t="s">
        <v>193</v>
      </c>
      <c r="BZ22" s="164" t="s">
        <v>193</v>
      </c>
      <c r="CA22" s="164" t="s">
        <v>193</v>
      </c>
      <c r="CB22" s="164" t="s">
        <v>193</v>
      </c>
      <c r="CC22" s="164" t="s">
        <v>193</v>
      </c>
      <c r="CD22" s="164" t="s">
        <v>193</v>
      </c>
      <c r="CE22" s="164" t="s">
        <v>193</v>
      </c>
      <c r="CF22" s="164" t="s">
        <v>193</v>
      </c>
      <c r="CG22" s="164" t="s">
        <v>193</v>
      </c>
      <c r="CH22" s="164" t="s">
        <v>193</v>
      </c>
      <c r="CI22" s="164" t="s">
        <v>193</v>
      </c>
      <c r="CJ22" s="164" t="s">
        <v>114</v>
      </c>
      <c r="CK22" s="164" t="s">
        <v>193</v>
      </c>
      <c r="CL22" s="164" t="s">
        <v>193</v>
      </c>
      <c r="CM22" s="164" t="s">
        <v>193</v>
      </c>
      <c r="CN22" s="164" t="s">
        <v>193</v>
      </c>
      <c r="CO22" s="164" t="s">
        <v>193</v>
      </c>
      <c r="CP22" s="164" t="s">
        <v>193</v>
      </c>
      <c r="CQ22" s="164" t="s">
        <v>193</v>
      </c>
      <c r="CR22" s="164" t="s">
        <v>193</v>
      </c>
      <c r="CS22" s="164" t="s">
        <v>193</v>
      </c>
      <c r="CT22" s="164" t="s">
        <v>193</v>
      </c>
      <c r="CU22" s="164" t="s">
        <v>193</v>
      </c>
      <c r="CV22" s="164" t="s">
        <v>193</v>
      </c>
      <c r="CW22" s="164" t="s">
        <v>193</v>
      </c>
      <c r="CX22" s="164" t="s">
        <v>193</v>
      </c>
      <c r="CY22" s="164" t="s">
        <v>193</v>
      </c>
      <c r="CZ22" s="164" t="s">
        <v>193</v>
      </c>
      <c r="DA22" s="164" t="s">
        <v>193</v>
      </c>
      <c r="DB22" s="164" t="s">
        <v>193</v>
      </c>
      <c r="DC22" s="164" t="s">
        <v>193</v>
      </c>
      <c r="DD22" s="164" t="s">
        <v>193</v>
      </c>
      <c r="DE22" s="164" t="s">
        <v>193</v>
      </c>
      <c r="DF22" s="164" t="s">
        <v>193</v>
      </c>
      <c r="DG22" s="164" t="s">
        <v>193</v>
      </c>
      <c r="DH22" s="164" t="s">
        <v>109</v>
      </c>
      <c r="DI22" s="164" t="s">
        <v>109</v>
      </c>
      <c r="DJ22" s="164" t="s">
        <v>109</v>
      </c>
      <c r="DK22" s="164" t="s">
        <v>506</v>
      </c>
      <c r="DL22" s="164" t="s">
        <v>797</v>
      </c>
      <c r="DM22" s="164" t="s">
        <v>218</v>
      </c>
      <c r="DN22" s="164" t="s">
        <v>793</v>
      </c>
      <c r="DO22" s="164" t="s">
        <v>193</v>
      </c>
      <c r="DP22" s="164" t="s">
        <v>193</v>
      </c>
      <c r="DQ22" s="164" t="s">
        <v>193</v>
      </c>
      <c r="DR22" s="164" t="s">
        <v>193</v>
      </c>
      <c r="DS22" s="164" t="s">
        <v>193</v>
      </c>
      <c r="DT22" s="164" t="s">
        <v>193</v>
      </c>
      <c r="DU22" s="164" t="s">
        <v>193</v>
      </c>
      <c r="DV22" s="164" t="s">
        <v>193</v>
      </c>
      <c r="DW22" s="164" t="s">
        <v>193</v>
      </c>
      <c r="DX22" s="164" t="s">
        <v>193</v>
      </c>
      <c r="DY22" s="164" t="s">
        <v>193</v>
      </c>
      <c r="DZ22" s="164" t="s">
        <v>193</v>
      </c>
      <c r="EA22" s="164" t="s">
        <v>193</v>
      </c>
      <c r="EB22" s="164" t="s">
        <v>193</v>
      </c>
      <c r="EC22" s="164" t="s">
        <v>193</v>
      </c>
      <c r="ED22" s="164" t="s">
        <v>193</v>
      </c>
      <c r="EE22" s="164" t="s">
        <v>193</v>
      </c>
      <c r="EF22" s="164" t="s">
        <v>193</v>
      </c>
      <c r="EG22" s="164" t="s">
        <v>193</v>
      </c>
      <c r="EH22" s="164" t="s">
        <v>193</v>
      </c>
      <c r="EI22" s="164" t="s">
        <v>193</v>
      </c>
    </row>
    <row r="23" spans="1:139" x14ac:dyDescent="0.25">
      <c r="A23" s="164" t="s">
        <v>3579</v>
      </c>
      <c r="B23" s="164" t="s">
        <v>3548</v>
      </c>
      <c r="C23" s="164" t="s">
        <v>627</v>
      </c>
      <c r="D23" s="164" t="s">
        <v>627</v>
      </c>
      <c r="E23" s="164" t="s">
        <v>634</v>
      </c>
      <c r="F23" s="164" t="s">
        <v>506</v>
      </c>
      <c r="G23" s="164" t="s">
        <v>220</v>
      </c>
      <c r="H23" s="164" t="s">
        <v>220</v>
      </c>
      <c r="I23" s="164" t="s">
        <v>3549</v>
      </c>
      <c r="J23" s="164" t="s">
        <v>630</v>
      </c>
      <c r="K23" s="164" t="s">
        <v>494</v>
      </c>
      <c r="L23" s="164" t="s">
        <v>495</v>
      </c>
      <c r="M23" s="164" t="s">
        <v>193</v>
      </c>
      <c r="N23" s="164" t="s">
        <v>193</v>
      </c>
      <c r="O23" s="164" t="s">
        <v>193</v>
      </c>
      <c r="P23" s="164" t="s">
        <v>193</v>
      </c>
      <c r="Q23" s="164" t="s">
        <v>193</v>
      </c>
      <c r="R23" s="164" t="s">
        <v>193</v>
      </c>
      <c r="S23" s="164" t="s">
        <v>193</v>
      </c>
      <c r="T23" s="164">
        <v>15</v>
      </c>
      <c r="U23" s="164">
        <v>25</v>
      </c>
      <c r="V23" s="164">
        <v>30</v>
      </c>
      <c r="W23" s="164" t="s">
        <v>193</v>
      </c>
      <c r="X23" s="164">
        <v>30</v>
      </c>
      <c r="Y23" s="164">
        <v>56.6666666666666</v>
      </c>
      <c r="Z23" s="164">
        <v>75</v>
      </c>
      <c r="AA23" s="164">
        <v>5</v>
      </c>
      <c r="AB23" s="164" t="s">
        <v>193</v>
      </c>
      <c r="AC23" s="164" t="s">
        <v>496</v>
      </c>
      <c r="AD23" s="164" t="s">
        <v>502</v>
      </c>
      <c r="AE23" s="164">
        <v>1</v>
      </c>
      <c r="AF23" s="164">
        <v>0</v>
      </c>
      <c r="AG23" s="164">
        <v>0</v>
      </c>
      <c r="AH23" s="164">
        <v>0</v>
      </c>
      <c r="AI23" s="164">
        <v>0</v>
      </c>
      <c r="AJ23" s="164">
        <v>0</v>
      </c>
      <c r="AK23" s="164">
        <v>0</v>
      </c>
      <c r="AL23" s="164">
        <v>0</v>
      </c>
      <c r="AM23" s="164">
        <v>0</v>
      </c>
      <c r="AN23" s="164">
        <v>0</v>
      </c>
      <c r="AO23" s="164" t="s">
        <v>142</v>
      </c>
      <c r="AP23" s="164" t="s">
        <v>498</v>
      </c>
      <c r="AQ23" s="164" t="s">
        <v>193</v>
      </c>
      <c r="AR23" s="164" t="s">
        <v>193</v>
      </c>
      <c r="AS23" s="164" t="s">
        <v>193</v>
      </c>
      <c r="AT23" s="164" t="s">
        <v>193</v>
      </c>
      <c r="AU23" s="164" t="s">
        <v>193</v>
      </c>
      <c r="AV23" s="164" t="s">
        <v>193</v>
      </c>
      <c r="AW23" s="164" t="s">
        <v>193</v>
      </c>
      <c r="AX23" s="164" t="s">
        <v>114</v>
      </c>
      <c r="AY23" s="164" t="s">
        <v>109</v>
      </c>
      <c r="AZ23" s="164" t="s">
        <v>109</v>
      </c>
      <c r="BA23" s="164" t="s">
        <v>193</v>
      </c>
      <c r="BB23" s="164" t="s">
        <v>109</v>
      </c>
      <c r="BC23" s="164" t="s">
        <v>109</v>
      </c>
      <c r="BD23" s="164" t="s">
        <v>109</v>
      </c>
      <c r="BE23" s="164" t="s">
        <v>109</v>
      </c>
      <c r="BF23" s="164" t="s">
        <v>193</v>
      </c>
      <c r="BG23" s="164" t="s">
        <v>193</v>
      </c>
      <c r="BH23" s="164" t="s">
        <v>193</v>
      </c>
      <c r="BI23" s="164" t="s">
        <v>193</v>
      </c>
      <c r="BJ23" s="164" t="s">
        <v>193</v>
      </c>
      <c r="BK23" s="164" t="s">
        <v>193</v>
      </c>
      <c r="BL23" s="164" t="s">
        <v>193</v>
      </c>
      <c r="BM23" s="164" t="s">
        <v>193</v>
      </c>
      <c r="BN23" s="164" t="s">
        <v>193</v>
      </c>
      <c r="BO23" s="164" t="s">
        <v>193</v>
      </c>
      <c r="BP23" s="164" t="s">
        <v>193</v>
      </c>
      <c r="BQ23" s="164" t="s">
        <v>193</v>
      </c>
      <c r="BR23" s="164" t="s">
        <v>193</v>
      </c>
      <c r="BS23" s="164" t="s">
        <v>193</v>
      </c>
      <c r="BT23" s="164" t="s">
        <v>193</v>
      </c>
      <c r="BU23" s="164" t="s">
        <v>193</v>
      </c>
      <c r="BV23" s="164" t="s">
        <v>193</v>
      </c>
      <c r="BW23" s="164" t="s">
        <v>193</v>
      </c>
      <c r="BX23" s="164" t="s">
        <v>193</v>
      </c>
      <c r="BY23" s="164" t="s">
        <v>193</v>
      </c>
      <c r="BZ23" s="164" t="s">
        <v>193</v>
      </c>
      <c r="CA23" s="164" t="s">
        <v>193</v>
      </c>
      <c r="CB23" s="164" t="s">
        <v>193</v>
      </c>
      <c r="CC23" s="164" t="s">
        <v>193</v>
      </c>
      <c r="CD23" s="164" t="s">
        <v>193</v>
      </c>
      <c r="CE23" s="164" t="s">
        <v>193</v>
      </c>
      <c r="CF23" s="164" t="s">
        <v>193</v>
      </c>
      <c r="CG23" s="164" t="s">
        <v>193</v>
      </c>
      <c r="CH23" s="164" t="s">
        <v>193</v>
      </c>
      <c r="CI23" s="164" t="s">
        <v>193</v>
      </c>
      <c r="CJ23" s="164" t="s">
        <v>114</v>
      </c>
      <c r="CK23" s="164" t="s">
        <v>193</v>
      </c>
      <c r="CL23" s="164" t="s">
        <v>193</v>
      </c>
      <c r="CM23" s="164" t="s">
        <v>193</v>
      </c>
      <c r="CN23" s="164" t="s">
        <v>193</v>
      </c>
      <c r="CO23" s="164" t="s">
        <v>193</v>
      </c>
      <c r="CP23" s="164" t="s">
        <v>193</v>
      </c>
      <c r="CQ23" s="164" t="s">
        <v>193</v>
      </c>
      <c r="CR23" s="164" t="s">
        <v>193</v>
      </c>
      <c r="CS23" s="164" t="s">
        <v>193</v>
      </c>
      <c r="CT23" s="164" t="s">
        <v>193</v>
      </c>
      <c r="CU23" s="164" t="s">
        <v>193</v>
      </c>
      <c r="CV23" s="164" t="s">
        <v>193</v>
      </c>
      <c r="CW23" s="164" t="s">
        <v>193</v>
      </c>
      <c r="CX23" s="164" t="s">
        <v>193</v>
      </c>
      <c r="CY23" s="164" t="s">
        <v>193</v>
      </c>
      <c r="CZ23" s="164" t="s">
        <v>193</v>
      </c>
      <c r="DA23" s="164" t="s">
        <v>193</v>
      </c>
      <c r="DB23" s="164" t="s">
        <v>193</v>
      </c>
      <c r="DC23" s="164" t="s">
        <v>193</v>
      </c>
      <c r="DD23" s="164" t="s">
        <v>193</v>
      </c>
      <c r="DE23" s="164" t="s">
        <v>193</v>
      </c>
      <c r="DF23" s="164" t="s">
        <v>193</v>
      </c>
      <c r="DG23" s="164" t="s">
        <v>193</v>
      </c>
      <c r="DH23" s="164" t="s">
        <v>114</v>
      </c>
      <c r="DI23" s="164" t="s">
        <v>109</v>
      </c>
      <c r="DJ23" s="164" t="s">
        <v>109</v>
      </c>
      <c r="DK23" s="164" t="s">
        <v>506</v>
      </c>
      <c r="DL23" s="164" t="s">
        <v>797</v>
      </c>
      <c r="DM23" s="164" t="s">
        <v>218</v>
      </c>
      <c r="DN23" s="164" t="s">
        <v>793</v>
      </c>
      <c r="DO23" s="164" t="s">
        <v>193</v>
      </c>
      <c r="DP23" s="164" t="s">
        <v>193</v>
      </c>
      <c r="DQ23" s="164" t="s">
        <v>193</v>
      </c>
      <c r="DR23" s="164" t="s">
        <v>193</v>
      </c>
      <c r="DS23" s="164" t="s">
        <v>193</v>
      </c>
      <c r="DT23" s="164" t="s">
        <v>193</v>
      </c>
      <c r="DU23" s="164" t="s">
        <v>193</v>
      </c>
      <c r="DV23" s="164" t="s">
        <v>193</v>
      </c>
      <c r="DW23" s="164" t="s">
        <v>193</v>
      </c>
      <c r="DX23" s="164" t="s">
        <v>193</v>
      </c>
      <c r="DY23" s="164" t="s">
        <v>193</v>
      </c>
      <c r="DZ23" s="164" t="s">
        <v>193</v>
      </c>
      <c r="EA23" s="164" t="s">
        <v>193</v>
      </c>
      <c r="EB23" s="164" t="s">
        <v>193</v>
      </c>
      <c r="EC23" s="164" t="s">
        <v>193</v>
      </c>
      <c r="ED23" s="164" t="s">
        <v>193</v>
      </c>
      <c r="EE23" s="164" t="s">
        <v>193</v>
      </c>
      <c r="EF23" s="164" t="s">
        <v>193</v>
      </c>
      <c r="EG23" s="164" t="s">
        <v>193</v>
      </c>
      <c r="EH23" s="164" t="s">
        <v>193</v>
      </c>
      <c r="EI23" s="164" t="s">
        <v>193</v>
      </c>
    </row>
    <row r="24" spans="1:139" x14ac:dyDescent="0.25">
      <c r="A24" s="164" t="s">
        <v>3583</v>
      </c>
      <c r="B24" s="164" t="s">
        <v>3548</v>
      </c>
      <c r="C24" s="164" t="s">
        <v>627</v>
      </c>
      <c r="D24" s="164" t="s">
        <v>627</v>
      </c>
      <c r="E24" s="164" t="s">
        <v>634</v>
      </c>
      <c r="F24" s="164" t="s">
        <v>506</v>
      </c>
      <c r="G24" s="164" t="s">
        <v>220</v>
      </c>
      <c r="H24" s="164" t="s">
        <v>220</v>
      </c>
      <c r="I24" s="164" t="s">
        <v>3549</v>
      </c>
      <c r="J24" s="164" t="s">
        <v>630</v>
      </c>
      <c r="K24" s="164" t="s">
        <v>494</v>
      </c>
      <c r="L24" s="164" t="s">
        <v>495</v>
      </c>
      <c r="M24" s="164" t="s">
        <v>193</v>
      </c>
      <c r="N24" s="164" t="s">
        <v>193</v>
      </c>
      <c r="O24" s="164" t="s">
        <v>193</v>
      </c>
      <c r="P24" s="164" t="s">
        <v>193</v>
      </c>
      <c r="Q24" s="164" t="s">
        <v>193</v>
      </c>
      <c r="R24" s="164" t="s">
        <v>193</v>
      </c>
      <c r="S24" s="164" t="s">
        <v>193</v>
      </c>
      <c r="T24" s="164">
        <v>15</v>
      </c>
      <c r="U24" s="164">
        <v>25</v>
      </c>
      <c r="V24" s="164">
        <v>30</v>
      </c>
      <c r="W24" s="164" t="s">
        <v>193</v>
      </c>
      <c r="X24" s="164">
        <v>30</v>
      </c>
      <c r="Y24" s="164">
        <v>56.6666666666666</v>
      </c>
      <c r="Z24" s="164">
        <v>75</v>
      </c>
      <c r="AA24" s="164">
        <v>5</v>
      </c>
      <c r="AB24" s="164" t="s">
        <v>193</v>
      </c>
      <c r="AC24" s="164" t="s">
        <v>496</v>
      </c>
      <c r="AD24" s="164" t="s">
        <v>502</v>
      </c>
      <c r="AE24" s="164">
        <v>1</v>
      </c>
      <c r="AF24" s="164">
        <v>0</v>
      </c>
      <c r="AG24" s="164">
        <v>0</v>
      </c>
      <c r="AH24" s="164">
        <v>0</v>
      </c>
      <c r="AI24" s="164">
        <v>0</v>
      </c>
      <c r="AJ24" s="164">
        <v>0</v>
      </c>
      <c r="AK24" s="164">
        <v>0</v>
      </c>
      <c r="AL24" s="164">
        <v>0</v>
      </c>
      <c r="AM24" s="164">
        <v>0</v>
      </c>
      <c r="AN24" s="164">
        <v>0</v>
      </c>
      <c r="AO24" s="164" t="s">
        <v>128</v>
      </c>
      <c r="AP24" s="164" t="s">
        <v>498</v>
      </c>
      <c r="AQ24" s="164" t="s">
        <v>193</v>
      </c>
      <c r="AR24" s="164" t="s">
        <v>193</v>
      </c>
      <c r="AS24" s="164" t="s">
        <v>193</v>
      </c>
      <c r="AT24" s="164" t="s">
        <v>193</v>
      </c>
      <c r="AU24" s="164" t="s">
        <v>193</v>
      </c>
      <c r="AV24" s="164" t="s">
        <v>193</v>
      </c>
      <c r="AW24" s="164" t="s">
        <v>193</v>
      </c>
      <c r="AX24" s="164" t="s">
        <v>114</v>
      </c>
      <c r="AY24" s="164" t="s">
        <v>109</v>
      </c>
      <c r="AZ24" s="164" t="s">
        <v>109</v>
      </c>
      <c r="BA24" s="164" t="s">
        <v>193</v>
      </c>
      <c r="BB24" s="164" t="s">
        <v>109</v>
      </c>
      <c r="BC24" s="164" t="s">
        <v>109</v>
      </c>
      <c r="BD24" s="164" t="s">
        <v>109</v>
      </c>
      <c r="BE24" s="164" t="s">
        <v>109</v>
      </c>
      <c r="BF24" s="164" t="s">
        <v>193</v>
      </c>
      <c r="BG24" s="164" t="s">
        <v>193</v>
      </c>
      <c r="BH24" s="164" t="s">
        <v>193</v>
      </c>
      <c r="BI24" s="164" t="s">
        <v>193</v>
      </c>
      <c r="BJ24" s="164" t="s">
        <v>193</v>
      </c>
      <c r="BK24" s="164" t="s">
        <v>193</v>
      </c>
      <c r="BL24" s="164" t="s">
        <v>193</v>
      </c>
      <c r="BM24" s="164" t="s">
        <v>193</v>
      </c>
      <c r="BN24" s="164" t="s">
        <v>193</v>
      </c>
      <c r="BO24" s="164" t="s">
        <v>193</v>
      </c>
      <c r="BP24" s="164" t="s">
        <v>193</v>
      </c>
      <c r="BQ24" s="164" t="s">
        <v>193</v>
      </c>
      <c r="BR24" s="164" t="s">
        <v>193</v>
      </c>
      <c r="BS24" s="164" t="s">
        <v>193</v>
      </c>
      <c r="BT24" s="164" t="s">
        <v>193</v>
      </c>
      <c r="BU24" s="164" t="s">
        <v>193</v>
      </c>
      <c r="BV24" s="164" t="s">
        <v>193</v>
      </c>
      <c r="BW24" s="164" t="s">
        <v>193</v>
      </c>
      <c r="BX24" s="164" t="s">
        <v>193</v>
      </c>
      <c r="BY24" s="164" t="s">
        <v>193</v>
      </c>
      <c r="BZ24" s="164" t="s">
        <v>193</v>
      </c>
      <c r="CA24" s="164" t="s">
        <v>193</v>
      </c>
      <c r="CB24" s="164" t="s">
        <v>193</v>
      </c>
      <c r="CC24" s="164" t="s">
        <v>193</v>
      </c>
      <c r="CD24" s="164" t="s">
        <v>193</v>
      </c>
      <c r="CE24" s="164" t="s">
        <v>193</v>
      </c>
      <c r="CF24" s="164" t="s">
        <v>193</v>
      </c>
      <c r="CG24" s="164" t="s">
        <v>193</v>
      </c>
      <c r="CH24" s="164" t="s">
        <v>193</v>
      </c>
      <c r="CI24" s="164" t="s">
        <v>193</v>
      </c>
      <c r="CJ24" s="164" t="s">
        <v>114</v>
      </c>
      <c r="CK24" s="164" t="s">
        <v>193</v>
      </c>
      <c r="CL24" s="164" t="s">
        <v>193</v>
      </c>
      <c r="CM24" s="164" t="s">
        <v>193</v>
      </c>
      <c r="CN24" s="164" t="s">
        <v>193</v>
      </c>
      <c r="CO24" s="164" t="s">
        <v>193</v>
      </c>
      <c r="CP24" s="164" t="s">
        <v>193</v>
      </c>
      <c r="CQ24" s="164" t="s">
        <v>193</v>
      </c>
      <c r="CR24" s="164" t="s">
        <v>193</v>
      </c>
      <c r="CS24" s="164" t="s">
        <v>193</v>
      </c>
      <c r="CT24" s="164" t="s">
        <v>193</v>
      </c>
      <c r="CU24" s="164" t="s">
        <v>193</v>
      </c>
      <c r="CV24" s="164" t="s">
        <v>193</v>
      </c>
      <c r="CW24" s="164" t="s">
        <v>193</v>
      </c>
      <c r="CX24" s="164" t="s">
        <v>193</v>
      </c>
      <c r="CY24" s="164" t="s">
        <v>193</v>
      </c>
      <c r="CZ24" s="164" t="s">
        <v>193</v>
      </c>
      <c r="DA24" s="164" t="s">
        <v>193</v>
      </c>
      <c r="DB24" s="164" t="s">
        <v>193</v>
      </c>
      <c r="DC24" s="164" t="s">
        <v>193</v>
      </c>
      <c r="DD24" s="164" t="s">
        <v>193</v>
      </c>
      <c r="DE24" s="164" t="s">
        <v>193</v>
      </c>
      <c r="DF24" s="164" t="s">
        <v>193</v>
      </c>
      <c r="DG24" s="164" t="s">
        <v>193</v>
      </c>
      <c r="DH24" s="164" t="s">
        <v>109</v>
      </c>
      <c r="DI24" s="164" t="s">
        <v>109</v>
      </c>
      <c r="DJ24" s="164" t="s">
        <v>109</v>
      </c>
      <c r="DK24" s="164" t="s">
        <v>506</v>
      </c>
      <c r="DL24" s="164" t="s">
        <v>797</v>
      </c>
      <c r="DM24" s="164" t="s">
        <v>218</v>
      </c>
      <c r="DN24" s="164" t="s">
        <v>793</v>
      </c>
      <c r="DO24" s="164" t="s">
        <v>193</v>
      </c>
      <c r="DP24" s="164" t="s">
        <v>193</v>
      </c>
      <c r="DQ24" s="164" t="s">
        <v>193</v>
      </c>
      <c r="DR24" s="164" t="s">
        <v>193</v>
      </c>
      <c r="DS24" s="164" t="s">
        <v>193</v>
      </c>
      <c r="DT24" s="164" t="s">
        <v>193</v>
      </c>
      <c r="DU24" s="164" t="s">
        <v>193</v>
      </c>
      <c r="DV24" s="164" t="s">
        <v>193</v>
      </c>
      <c r="DW24" s="164" t="s">
        <v>193</v>
      </c>
      <c r="DX24" s="164" t="s">
        <v>193</v>
      </c>
      <c r="DY24" s="164" t="s">
        <v>193</v>
      </c>
      <c r="DZ24" s="164" t="s">
        <v>193</v>
      </c>
      <c r="EA24" s="164" t="s">
        <v>193</v>
      </c>
      <c r="EB24" s="164" t="s">
        <v>193</v>
      </c>
      <c r="EC24" s="164" t="s">
        <v>193</v>
      </c>
      <c r="ED24" s="164" t="s">
        <v>193</v>
      </c>
      <c r="EE24" s="164" t="s">
        <v>193</v>
      </c>
      <c r="EF24" s="164" t="s">
        <v>193</v>
      </c>
      <c r="EG24" s="164" t="s">
        <v>193</v>
      </c>
      <c r="EH24" s="164" t="s">
        <v>193</v>
      </c>
      <c r="EI24" s="164" t="s">
        <v>193</v>
      </c>
    </row>
    <row r="25" spans="1:139" x14ac:dyDescent="0.25">
      <c r="A25" s="164" t="s">
        <v>3587</v>
      </c>
      <c r="B25" s="164" t="s">
        <v>3548</v>
      </c>
      <c r="C25" s="164" t="s">
        <v>627</v>
      </c>
      <c r="D25" s="164" t="s">
        <v>627</v>
      </c>
      <c r="E25" s="164" t="s">
        <v>634</v>
      </c>
      <c r="F25" s="164" t="s">
        <v>506</v>
      </c>
      <c r="G25" s="164" t="s">
        <v>220</v>
      </c>
      <c r="H25" s="164" t="s">
        <v>220</v>
      </c>
      <c r="I25" s="164" t="s">
        <v>3549</v>
      </c>
      <c r="J25" s="164" t="s">
        <v>630</v>
      </c>
      <c r="K25" s="164" t="s">
        <v>494</v>
      </c>
      <c r="L25" s="164" t="s">
        <v>511</v>
      </c>
      <c r="M25" s="164" t="s">
        <v>193</v>
      </c>
      <c r="N25" s="164" t="s">
        <v>193</v>
      </c>
      <c r="O25" s="164" t="s">
        <v>193</v>
      </c>
      <c r="P25" s="164" t="s">
        <v>193</v>
      </c>
      <c r="Q25" s="164" t="s">
        <v>193</v>
      </c>
      <c r="R25" s="164" t="s">
        <v>193</v>
      </c>
      <c r="S25" s="164" t="s">
        <v>193</v>
      </c>
      <c r="T25" s="164" t="s">
        <v>193</v>
      </c>
      <c r="U25" s="164" t="s">
        <v>193</v>
      </c>
      <c r="V25" s="164" t="s">
        <v>193</v>
      </c>
      <c r="W25" s="164" t="s">
        <v>193</v>
      </c>
      <c r="X25" s="164" t="s">
        <v>193</v>
      </c>
      <c r="Y25" s="164" t="s">
        <v>193</v>
      </c>
      <c r="Z25" s="164" t="s">
        <v>193</v>
      </c>
      <c r="AA25" s="164" t="s">
        <v>193</v>
      </c>
      <c r="AB25" s="164">
        <v>13</v>
      </c>
      <c r="AC25" s="164" t="s">
        <v>496</v>
      </c>
      <c r="AD25" s="164" t="s">
        <v>193</v>
      </c>
      <c r="AE25" s="164" t="s">
        <v>193</v>
      </c>
      <c r="AF25" s="164" t="s">
        <v>193</v>
      </c>
      <c r="AG25" s="164" t="s">
        <v>193</v>
      </c>
      <c r="AH25" s="164" t="s">
        <v>193</v>
      </c>
      <c r="AI25" s="164" t="s">
        <v>193</v>
      </c>
      <c r="AJ25" s="164" t="s">
        <v>193</v>
      </c>
      <c r="AK25" s="164" t="s">
        <v>193</v>
      </c>
      <c r="AL25" s="164" t="s">
        <v>193</v>
      </c>
      <c r="AM25" s="164" t="s">
        <v>193</v>
      </c>
      <c r="AN25" s="164" t="s">
        <v>193</v>
      </c>
      <c r="AO25" s="164" t="s">
        <v>193</v>
      </c>
      <c r="AP25" s="164" t="s">
        <v>193</v>
      </c>
      <c r="AQ25" s="164" t="s">
        <v>193</v>
      </c>
      <c r="AR25" s="164" t="s">
        <v>193</v>
      </c>
      <c r="AS25" s="164" t="s">
        <v>193</v>
      </c>
      <c r="AT25" s="164" t="s">
        <v>193</v>
      </c>
      <c r="AU25" s="164" t="s">
        <v>193</v>
      </c>
      <c r="AV25" s="164" t="s">
        <v>193</v>
      </c>
      <c r="AW25" s="164" t="s">
        <v>193</v>
      </c>
      <c r="AX25" s="164" t="s">
        <v>193</v>
      </c>
      <c r="AY25" s="164" t="s">
        <v>193</v>
      </c>
      <c r="AZ25" s="164" t="s">
        <v>193</v>
      </c>
      <c r="BA25" s="164" t="s">
        <v>193</v>
      </c>
      <c r="BB25" s="164" t="s">
        <v>193</v>
      </c>
      <c r="BC25" s="164" t="s">
        <v>193</v>
      </c>
      <c r="BD25" s="164" t="s">
        <v>193</v>
      </c>
      <c r="BE25" s="164" t="s">
        <v>193</v>
      </c>
      <c r="BF25" s="164" t="s">
        <v>193</v>
      </c>
      <c r="BG25" s="164" t="s">
        <v>193</v>
      </c>
      <c r="BH25" s="164" t="s">
        <v>193</v>
      </c>
      <c r="BI25" s="164" t="s">
        <v>193</v>
      </c>
      <c r="BJ25" s="164" t="s">
        <v>193</v>
      </c>
      <c r="BK25" s="164" t="s">
        <v>193</v>
      </c>
      <c r="BL25" s="164" t="s">
        <v>193</v>
      </c>
      <c r="BM25" s="164" t="s">
        <v>193</v>
      </c>
      <c r="BN25" s="164" t="s">
        <v>193</v>
      </c>
      <c r="BO25" s="164" t="s">
        <v>193</v>
      </c>
      <c r="BP25" s="164" t="s">
        <v>193</v>
      </c>
      <c r="BQ25" s="164" t="s">
        <v>193</v>
      </c>
      <c r="BR25" s="164" t="s">
        <v>193</v>
      </c>
      <c r="BS25" s="164" t="s">
        <v>193</v>
      </c>
      <c r="BT25" s="164" t="s">
        <v>193</v>
      </c>
      <c r="BU25" s="164" t="s">
        <v>193</v>
      </c>
      <c r="BV25" s="164" t="s">
        <v>193</v>
      </c>
      <c r="BW25" s="164" t="s">
        <v>193</v>
      </c>
      <c r="BX25" s="164" t="s">
        <v>193</v>
      </c>
      <c r="BY25" s="164" t="s">
        <v>193</v>
      </c>
      <c r="BZ25" s="164" t="s">
        <v>193</v>
      </c>
      <c r="CA25" s="164" t="s">
        <v>193</v>
      </c>
      <c r="CB25" s="164" t="s">
        <v>193</v>
      </c>
      <c r="CC25" s="164" t="s">
        <v>193</v>
      </c>
      <c r="CD25" s="164" t="s">
        <v>193</v>
      </c>
      <c r="CE25" s="164" t="s">
        <v>193</v>
      </c>
      <c r="CF25" s="164" t="s">
        <v>193</v>
      </c>
      <c r="CG25" s="164" t="s">
        <v>193</v>
      </c>
      <c r="CH25" s="164" t="s">
        <v>193</v>
      </c>
      <c r="CI25" s="164" t="s">
        <v>193</v>
      </c>
      <c r="CJ25" s="164" t="s">
        <v>193</v>
      </c>
      <c r="CK25" s="164" t="s">
        <v>193</v>
      </c>
      <c r="CL25" s="164" t="s">
        <v>193</v>
      </c>
      <c r="CM25" s="164" t="s">
        <v>193</v>
      </c>
      <c r="CN25" s="164" t="s">
        <v>193</v>
      </c>
      <c r="CO25" s="164" t="s">
        <v>193</v>
      </c>
      <c r="CP25" s="164" t="s">
        <v>193</v>
      </c>
      <c r="CQ25" s="164" t="s">
        <v>193</v>
      </c>
      <c r="CR25" s="164" t="s">
        <v>193</v>
      </c>
      <c r="CS25" s="164" t="s">
        <v>193</v>
      </c>
      <c r="CT25" s="164" t="s">
        <v>193</v>
      </c>
      <c r="CU25" s="164" t="s">
        <v>193</v>
      </c>
      <c r="CV25" s="164" t="s">
        <v>193</v>
      </c>
      <c r="CW25" s="164" t="s">
        <v>193</v>
      </c>
      <c r="CX25" s="164" t="s">
        <v>193</v>
      </c>
      <c r="CY25" s="164" t="s">
        <v>193</v>
      </c>
      <c r="CZ25" s="164" t="s">
        <v>193</v>
      </c>
      <c r="DA25" s="164" t="s">
        <v>193</v>
      </c>
      <c r="DB25" s="164" t="s">
        <v>193</v>
      </c>
      <c r="DC25" s="164" t="s">
        <v>193</v>
      </c>
      <c r="DD25" s="164" t="s">
        <v>193</v>
      </c>
      <c r="DE25" s="164" t="s">
        <v>193</v>
      </c>
      <c r="DF25" s="164" t="s">
        <v>193</v>
      </c>
      <c r="DG25" s="164" t="s">
        <v>193</v>
      </c>
      <c r="DH25" s="164" t="s">
        <v>193</v>
      </c>
      <c r="DI25" s="164" t="s">
        <v>193</v>
      </c>
      <c r="DJ25" s="164" t="s">
        <v>193</v>
      </c>
      <c r="DK25" s="164" t="s">
        <v>193</v>
      </c>
      <c r="DL25" s="164" t="s">
        <v>193</v>
      </c>
      <c r="DM25" s="164" t="s">
        <v>193</v>
      </c>
      <c r="DN25" s="164" t="s">
        <v>193</v>
      </c>
      <c r="DO25" s="164" t="s">
        <v>512</v>
      </c>
      <c r="DP25" s="164" t="s">
        <v>3284</v>
      </c>
      <c r="DQ25" s="164" t="s">
        <v>513</v>
      </c>
      <c r="DR25" s="164" t="s">
        <v>807</v>
      </c>
      <c r="DS25" s="164" t="s">
        <v>193</v>
      </c>
      <c r="DT25" s="164" t="s">
        <v>3287</v>
      </c>
      <c r="DU25" s="164" t="s">
        <v>109</v>
      </c>
      <c r="DV25" s="164" t="s">
        <v>193</v>
      </c>
      <c r="DW25" s="164" t="s">
        <v>109</v>
      </c>
      <c r="DX25" s="164">
        <v>0</v>
      </c>
      <c r="DY25" s="164">
        <v>0</v>
      </c>
      <c r="DZ25" s="164">
        <v>0</v>
      </c>
      <c r="EA25" s="164">
        <v>0</v>
      </c>
      <c r="EB25" s="164">
        <v>0</v>
      </c>
      <c r="EC25" s="164">
        <v>0</v>
      </c>
      <c r="ED25" s="164">
        <v>0</v>
      </c>
      <c r="EE25" s="164">
        <v>0</v>
      </c>
      <c r="EF25" s="164">
        <v>1</v>
      </c>
      <c r="EG25" s="164">
        <v>0</v>
      </c>
      <c r="EH25" s="164">
        <v>0</v>
      </c>
      <c r="EI25" s="164" t="s">
        <v>193</v>
      </c>
    </row>
    <row r="26" spans="1:139" x14ac:dyDescent="0.25">
      <c r="A26" s="164" t="s">
        <v>3592</v>
      </c>
      <c r="B26" s="164" t="s">
        <v>3508</v>
      </c>
      <c r="C26" s="164" t="s">
        <v>179</v>
      </c>
      <c r="D26" s="164" t="s">
        <v>179</v>
      </c>
      <c r="E26" s="164" t="s">
        <v>181</v>
      </c>
      <c r="F26" s="164" t="s">
        <v>182</v>
      </c>
      <c r="G26" s="164" t="s">
        <v>183</v>
      </c>
      <c r="H26" s="164" t="s">
        <v>183</v>
      </c>
      <c r="I26" s="164" t="s">
        <v>713</v>
      </c>
      <c r="J26" s="164" t="s">
        <v>714</v>
      </c>
      <c r="K26" s="164" t="s">
        <v>543</v>
      </c>
      <c r="L26" s="164" t="s">
        <v>511</v>
      </c>
      <c r="M26" s="164" t="s">
        <v>193</v>
      </c>
      <c r="N26" s="164" t="s">
        <v>193</v>
      </c>
      <c r="O26" s="164" t="s">
        <v>193</v>
      </c>
      <c r="P26" s="164" t="s">
        <v>193</v>
      </c>
      <c r="Q26" s="164" t="s">
        <v>193</v>
      </c>
      <c r="R26" s="164" t="s">
        <v>193</v>
      </c>
      <c r="S26" s="164" t="s">
        <v>193</v>
      </c>
      <c r="T26" s="164" t="s">
        <v>193</v>
      </c>
      <c r="U26" s="164" t="s">
        <v>193</v>
      </c>
      <c r="V26" s="164" t="s">
        <v>193</v>
      </c>
      <c r="W26" s="164" t="s">
        <v>193</v>
      </c>
      <c r="X26" s="164" t="s">
        <v>193</v>
      </c>
      <c r="Y26" s="164" t="s">
        <v>193</v>
      </c>
      <c r="Z26" s="164" t="s">
        <v>193</v>
      </c>
      <c r="AA26" s="164" t="s">
        <v>193</v>
      </c>
      <c r="AB26" s="164">
        <v>0.5</v>
      </c>
      <c r="AC26" s="164" t="s">
        <v>496</v>
      </c>
      <c r="AD26" s="164" t="s">
        <v>193</v>
      </c>
      <c r="AE26" s="164" t="s">
        <v>193</v>
      </c>
      <c r="AF26" s="164" t="s">
        <v>193</v>
      </c>
      <c r="AG26" s="164" t="s">
        <v>193</v>
      </c>
      <c r="AH26" s="164" t="s">
        <v>193</v>
      </c>
      <c r="AI26" s="164" t="s">
        <v>193</v>
      </c>
      <c r="AJ26" s="164" t="s">
        <v>193</v>
      </c>
      <c r="AK26" s="164" t="s">
        <v>193</v>
      </c>
      <c r="AL26" s="164" t="s">
        <v>193</v>
      </c>
      <c r="AM26" s="164" t="s">
        <v>193</v>
      </c>
      <c r="AN26" s="164" t="s">
        <v>193</v>
      </c>
      <c r="AO26" s="164" t="s">
        <v>193</v>
      </c>
      <c r="AP26" s="164" t="s">
        <v>193</v>
      </c>
      <c r="AQ26" s="164" t="s">
        <v>193</v>
      </c>
      <c r="AR26" s="164" t="s">
        <v>193</v>
      </c>
      <c r="AS26" s="164" t="s">
        <v>193</v>
      </c>
      <c r="AT26" s="164" t="s">
        <v>193</v>
      </c>
      <c r="AU26" s="164" t="s">
        <v>193</v>
      </c>
      <c r="AV26" s="164" t="s">
        <v>193</v>
      </c>
      <c r="AW26" s="164" t="s">
        <v>193</v>
      </c>
      <c r="AX26" s="164" t="s">
        <v>193</v>
      </c>
      <c r="AY26" s="164" t="s">
        <v>193</v>
      </c>
      <c r="AZ26" s="164" t="s">
        <v>193</v>
      </c>
      <c r="BA26" s="164" t="s">
        <v>193</v>
      </c>
      <c r="BB26" s="164" t="s">
        <v>193</v>
      </c>
      <c r="BC26" s="164" t="s">
        <v>193</v>
      </c>
      <c r="BD26" s="164" t="s">
        <v>193</v>
      </c>
      <c r="BE26" s="164" t="s">
        <v>193</v>
      </c>
      <c r="BF26" s="164" t="s">
        <v>193</v>
      </c>
      <c r="BG26" s="164" t="s">
        <v>193</v>
      </c>
      <c r="BH26" s="164" t="s">
        <v>193</v>
      </c>
      <c r="BI26" s="164" t="s">
        <v>193</v>
      </c>
      <c r="BJ26" s="164" t="s">
        <v>193</v>
      </c>
      <c r="BK26" s="164" t="s">
        <v>193</v>
      </c>
      <c r="BL26" s="164" t="s">
        <v>193</v>
      </c>
      <c r="BM26" s="164" t="s">
        <v>193</v>
      </c>
      <c r="BN26" s="164" t="s">
        <v>193</v>
      </c>
      <c r="BO26" s="164" t="s">
        <v>193</v>
      </c>
      <c r="BP26" s="164" t="s">
        <v>193</v>
      </c>
      <c r="BQ26" s="164" t="s">
        <v>193</v>
      </c>
      <c r="BR26" s="164" t="s">
        <v>193</v>
      </c>
      <c r="BS26" s="164" t="s">
        <v>193</v>
      </c>
      <c r="BT26" s="164" t="s">
        <v>193</v>
      </c>
      <c r="BU26" s="164" t="s">
        <v>193</v>
      </c>
      <c r="BV26" s="164" t="s">
        <v>193</v>
      </c>
      <c r="BW26" s="164" t="s">
        <v>193</v>
      </c>
      <c r="BX26" s="164" t="s">
        <v>193</v>
      </c>
      <c r="BY26" s="164" t="s">
        <v>193</v>
      </c>
      <c r="BZ26" s="164" t="s">
        <v>193</v>
      </c>
      <c r="CA26" s="164" t="s">
        <v>193</v>
      </c>
      <c r="CB26" s="164" t="s">
        <v>193</v>
      </c>
      <c r="CC26" s="164" t="s">
        <v>193</v>
      </c>
      <c r="CD26" s="164" t="s">
        <v>193</v>
      </c>
      <c r="CE26" s="164" t="s">
        <v>193</v>
      </c>
      <c r="CF26" s="164" t="s">
        <v>193</v>
      </c>
      <c r="CG26" s="164" t="s">
        <v>193</v>
      </c>
      <c r="CH26" s="164" t="s">
        <v>193</v>
      </c>
      <c r="CI26" s="164" t="s">
        <v>193</v>
      </c>
      <c r="CJ26" s="164" t="s">
        <v>193</v>
      </c>
      <c r="CK26" s="164" t="s">
        <v>193</v>
      </c>
      <c r="CL26" s="164" t="s">
        <v>193</v>
      </c>
      <c r="CM26" s="164" t="s">
        <v>193</v>
      </c>
      <c r="CN26" s="164" t="s">
        <v>193</v>
      </c>
      <c r="CO26" s="164" t="s">
        <v>193</v>
      </c>
      <c r="CP26" s="164" t="s">
        <v>193</v>
      </c>
      <c r="CQ26" s="164" t="s">
        <v>193</v>
      </c>
      <c r="CR26" s="164" t="s">
        <v>193</v>
      </c>
      <c r="CS26" s="164" t="s">
        <v>193</v>
      </c>
      <c r="CT26" s="164" t="s">
        <v>193</v>
      </c>
      <c r="CU26" s="164" t="s">
        <v>193</v>
      </c>
      <c r="CV26" s="164" t="s">
        <v>193</v>
      </c>
      <c r="CW26" s="164" t="s">
        <v>193</v>
      </c>
      <c r="CX26" s="164" t="s">
        <v>193</v>
      </c>
      <c r="CY26" s="164" t="s">
        <v>193</v>
      </c>
      <c r="CZ26" s="164" t="s">
        <v>193</v>
      </c>
      <c r="DA26" s="164" t="s">
        <v>193</v>
      </c>
      <c r="DB26" s="164" t="s">
        <v>193</v>
      </c>
      <c r="DC26" s="164" t="s">
        <v>193</v>
      </c>
      <c r="DD26" s="164" t="s">
        <v>193</v>
      </c>
      <c r="DE26" s="164" t="s">
        <v>193</v>
      </c>
      <c r="DF26" s="164" t="s">
        <v>193</v>
      </c>
      <c r="DG26" s="164" t="s">
        <v>193</v>
      </c>
      <c r="DH26" s="164" t="s">
        <v>193</v>
      </c>
      <c r="DI26" s="164" t="s">
        <v>193</v>
      </c>
      <c r="DJ26" s="164" t="s">
        <v>193</v>
      </c>
      <c r="DK26" s="164" t="s">
        <v>193</v>
      </c>
      <c r="DL26" s="164" t="s">
        <v>193</v>
      </c>
      <c r="DM26" s="164" t="s">
        <v>193</v>
      </c>
      <c r="DN26" s="164" t="s">
        <v>193</v>
      </c>
      <c r="DO26" s="164" t="s">
        <v>512</v>
      </c>
      <c r="DP26" s="164" t="s">
        <v>3295</v>
      </c>
      <c r="DQ26" s="164" t="s">
        <v>526</v>
      </c>
      <c r="DR26" s="164" t="s">
        <v>816</v>
      </c>
      <c r="DS26" s="164" t="s">
        <v>193</v>
      </c>
      <c r="DT26" s="164" t="s">
        <v>3287</v>
      </c>
      <c r="DU26" s="164" t="s">
        <v>114</v>
      </c>
      <c r="DV26" s="164" t="s">
        <v>717</v>
      </c>
      <c r="DW26" s="164" t="s">
        <v>114</v>
      </c>
      <c r="DX26" s="164" t="s">
        <v>193</v>
      </c>
      <c r="DY26" s="164" t="s">
        <v>193</v>
      </c>
      <c r="DZ26" s="164" t="s">
        <v>193</v>
      </c>
      <c r="EA26" s="164" t="s">
        <v>193</v>
      </c>
      <c r="EB26" s="164" t="s">
        <v>193</v>
      </c>
      <c r="EC26" s="164" t="s">
        <v>193</v>
      </c>
      <c r="ED26" s="164" t="s">
        <v>193</v>
      </c>
      <c r="EE26" s="164" t="s">
        <v>193</v>
      </c>
      <c r="EF26" s="164" t="s">
        <v>193</v>
      </c>
      <c r="EG26" s="164" t="s">
        <v>193</v>
      </c>
      <c r="EH26" s="164" t="s">
        <v>193</v>
      </c>
      <c r="EI26" s="164" t="s">
        <v>3591</v>
      </c>
    </row>
    <row r="27" spans="1:139" x14ac:dyDescent="0.25">
      <c r="A27" s="164" t="s">
        <v>3597</v>
      </c>
      <c r="B27" s="164" t="s">
        <v>3508</v>
      </c>
      <c r="C27" s="164" t="s">
        <v>179</v>
      </c>
      <c r="D27" s="164" t="s">
        <v>179</v>
      </c>
      <c r="E27" s="164" t="s">
        <v>181</v>
      </c>
      <c r="F27" s="164" t="s">
        <v>182</v>
      </c>
      <c r="G27" s="164" t="s">
        <v>183</v>
      </c>
      <c r="H27" s="164" t="s">
        <v>183</v>
      </c>
      <c r="I27" s="164" t="s">
        <v>713</v>
      </c>
      <c r="J27" s="164" t="s">
        <v>714</v>
      </c>
      <c r="K27" s="164" t="s">
        <v>543</v>
      </c>
      <c r="L27" s="164" t="s">
        <v>511</v>
      </c>
      <c r="M27" s="164" t="s">
        <v>193</v>
      </c>
      <c r="N27" s="164" t="s">
        <v>193</v>
      </c>
      <c r="O27" s="164" t="s">
        <v>193</v>
      </c>
      <c r="P27" s="164" t="s">
        <v>193</v>
      </c>
      <c r="Q27" s="164" t="s">
        <v>193</v>
      </c>
      <c r="R27" s="164" t="s">
        <v>193</v>
      </c>
      <c r="S27" s="164" t="s">
        <v>193</v>
      </c>
      <c r="T27" s="164" t="s">
        <v>193</v>
      </c>
      <c r="U27" s="164" t="s">
        <v>193</v>
      </c>
      <c r="V27" s="164" t="s">
        <v>193</v>
      </c>
      <c r="W27" s="164" t="s">
        <v>193</v>
      </c>
      <c r="X27" s="164" t="s">
        <v>193</v>
      </c>
      <c r="Y27" s="164" t="s">
        <v>193</v>
      </c>
      <c r="Z27" s="164" t="s">
        <v>193</v>
      </c>
      <c r="AA27" s="164" t="s">
        <v>193</v>
      </c>
      <c r="AB27" s="164">
        <v>15</v>
      </c>
      <c r="AC27" s="164" t="s">
        <v>496</v>
      </c>
      <c r="AD27" s="164" t="s">
        <v>193</v>
      </c>
      <c r="AE27" s="164" t="s">
        <v>193</v>
      </c>
      <c r="AF27" s="164" t="s">
        <v>193</v>
      </c>
      <c r="AG27" s="164" t="s">
        <v>193</v>
      </c>
      <c r="AH27" s="164" t="s">
        <v>193</v>
      </c>
      <c r="AI27" s="164" t="s">
        <v>193</v>
      </c>
      <c r="AJ27" s="164" t="s">
        <v>193</v>
      </c>
      <c r="AK27" s="164" t="s">
        <v>193</v>
      </c>
      <c r="AL27" s="164" t="s">
        <v>193</v>
      </c>
      <c r="AM27" s="164" t="s">
        <v>193</v>
      </c>
      <c r="AN27" s="164" t="s">
        <v>193</v>
      </c>
      <c r="AO27" s="164" t="s">
        <v>193</v>
      </c>
      <c r="AP27" s="164" t="s">
        <v>193</v>
      </c>
      <c r="AQ27" s="164" t="s">
        <v>193</v>
      </c>
      <c r="AR27" s="164" t="s">
        <v>193</v>
      </c>
      <c r="AS27" s="164" t="s">
        <v>193</v>
      </c>
      <c r="AT27" s="164" t="s">
        <v>193</v>
      </c>
      <c r="AU27" s="164" t="s">
        <v>193</v>
      </c>
      <c r="AV27" s="164" t="s">
        <v>193</v>
      </c>
      <c r="AW27" s="164" t="s">
        <v>193</v>
      </c>
      <c r="AX27" s="164" t="s">
        <v>193</v>
      </c>
      <c r="AY27" s="164" t="s">
        <v>193</v>
      </c>
      <c r="AZ27" s="164" t="s">
        <v>193</v>
      </c>
      <c r="BA27" s="164" t="s">
        <v>193</v>
      </c>
      <c r="BB27" s="164" t="s">
        <v>193</v>
      </c>
      <c r="BC27" s="164" t="s">
        <v>193</v>
      </c>
      <c r="BD27" s="164" t="s">
        <v>193</v>
      </c>
      <c r="BE27" s="164" t="s">
        <v>193</v>
      </c>
      <c r="BF27" s="164" t="s">
        <v>193</v>
      </c>
      <c r="BG27" s="164" t="s">
        <v>193</v>
      </c>
      <c r="BH27" s="164" t="s">
        <v>193</v>
      </c>
      <c r="BI27" s="164" t="s">
        <v>193</v>
      </c>
      <c r="BJ27" s="164" t="s">
        <v>193</v>
      </c>
      <c r="BK27" s="164" t="s">
        <v>193</v>
      </c>
      <c r="BL27" s="164" t="s">
        <v>193</v>
      </c>
      <c r="BM27" s="164" t="s">
        <v>193</v>
      </c>
      <c r="BN27" s="164" t="s">
        <v>193</v>
      </c>
      <c r="BO27" s="164" t="s">
        <v>193</v>
      </c>
      <c r="BP27" s="164" t="s">
        <v>193</v>
      </c>
      <c r="BQ27" s="164" t="s">
        <v>193</v>
      </c>
      <c r="BR27" s="164" t="s">
        <v>193</v>
      </c>
      <c r="BS27" s="164" t="s">
        <v>193</v>
      </c>
      <c r="BT27" s="164" t="s">
        <v>193</v>
      </c>
      <c r="BU27" s="164" t="s">
        <v>193</v>
      </c>
      <c r="BV27" s="164" t="s">
        <v>193</v>
      </c>
      <c r="BW27" s="164" t="s">
        <v>193</v>
      </c>
      <c r="BX27" s="164" t="s">
        <v>193</v>
      </c>
      <c r="BY27" s="164" t="s">
        <v>193</v>
      </c>
      <c r="BZ27" s="164" t="s">
        <v>193</v>
      </c>
      <c r="CA27" s="164" t="s">
        <v>193</v>
      </c>
      <c r="CB27" s="164" t="s">
        <v>193</v>
      </c>
      <c r="CC27" s="164" t="s">
        <v>193</v>
      </c>
      <c r="CD27" s="164" t="s">
        <v>193</v>
      </c>
      <c r="CE27" s="164" t="s">
        <v>193</v>
      </c>
      <c r="CF27" s="164" t="s">
        <v>193</v>
      </c>
      <c r="CG27" s="164" t="s">
        <v>193</v>
      </c>
      <c r="CH27" s="164" t="s">
        <v>193</v>
      </c>
      <c r="CI27" s="164" t="s">
        <v>193</v>
      </c>
      <c r="CJ27" s="164" t="s">
        <v>193</v>
      </c>
      <c r="CK27" s="164" t="s">
        <v>193</v>
      </c>
      <c r="CL27" s="164" t="s">
        <v>193</v>
      </c>
      <c r="CM27" s="164" t="s">
        <v>193</v>
      </c>
      <c r="CN27" s="164" t="s">
        <v>193</v>
      </c>
      <c r="CO27" s="164" t="s">
        <v>193</v>
      </c>
      <c r="CP27" s="164" t="s">
        <v>193</v>
      </c>
      <c r="CQ27" s="164" t="s">
        <v>193</v>
      </c>
      <c r="CR27" s="164" t="s">
        <v>193</v>
      </c>
      <c r="CS27" s="164" t="s">
        <v>193</v>
      </c>
      <c r="CT27" s="164" t="s">
        <v>193</v>
      </c>
      <c r="CU27" s="164" t="s">
        <v>193</v>
      </c>
      <c r="CV27" s="164" t="s">
        <v>193</v>
      </c>
      <c r="CW27" s="164" t="s">
        <v>193</v>
      </c>
      <c r="CX27" s="164" t="s">
        <v>193</v>
      </c>
      <c r="CY27" s="164" t="s">
        <v>193</v>
      </c>
      <c r="CZ27" s="164" t="s">
        <v>193</v>
      </c>
      <c r="DA27" s="164" t="s">
        <v>193</v>
      </c>
      <c r="DB27" s="164" t="s">
        <v>193</v>
      </c>
      <c r="DC27" s="164" t="s">
        <v>193</v>
      </c>
      <c r="DD27" s="164" t="s">
        <v>193</v>
      </c>
      <c r="DE27" s="164" t="s">
        <v>193</v>
      </c>
      <c r="DF27" s="164" t="s">
        <v>193</v>
      </c>
      <c r="DG27" s="164" t="s">
        <v>193</v>
      </c>
      <c r="DH27" s="164" t="s">
        <v>193</v>
      </c>
      <c r="DI27" s="164" t="s">
        <v>193</v>
      </c>
      <c r="DJ27" s="164" t="s">
        <v>193</v>
      </c>
      <c r="DK27" s="164" t="s">
        <v>193</v>
      </c>
      <c r="DL27" s="164" t="s">
        <v>193</v>
      </c>
      <c r="DM27" s="164" t="s">
        <v>193</v>
      </c>
      <c r="DN27" s="164" t="s">
        <v>193</v>
      </c>
      <c r="DO27" s="164" t="s">
        <v>512</v>
      </c>
      <c r="DP27" s="164" t="s">
        <v>3284</v>
      </c>
      <c r="DQ27" s="164" t="s">
        <v>513</v>
      </c>
      <c r="DR27" s="164" t="s">
        <v>807</v>
      </c>
      <c r="DS27" s="164" t="s">
        <v>193</v>
      </c>
      <c r="DT27" s="164" t="s">
        <v>3287</v>
      </c>
      <c r="DU27" s="164" t="s">
        <v>109</v>
      </c>
      <c r="DV27" s="164" t="s">
        <v>193</v>
      </c>
      <c r="DW27" s="164" t="s">
        <v>114</v>
      </c>
      <c r="DX27" s="164" t="s">
        <v>193</v>
      </c>
      <c r="DY27" s="164" t="s">
        <v>193</v>
      </c>
      <c r="DZ27" s="164" t="s">
        <v>193</v>
      </c>
      <c r="EA27" s="164" t="s">
        <v>193</v>
      </c>
      <c r="EB27" s="164" t="s">
        <v>193</v>
      </c>
      <c r="EC27" s="164" t="s">
        <v>193</v>
      </c>
      <c r="ED27" s="164" t="s">
        <v>193</v>
      </c>
      <c r="EE27" s="164" t="s">
        <v>193</v>
      </c>
      <c r="EF27" s="164" t="s">
        <v>193</v>
      </c>
      <c r="EG27" s="164" t="s">
        <v>193</v>
      </c>
      <c r="EH27" s="164" t="s">
        <v>193</v>
      </c>
      <c r="EI27" s="164" t="s">
        <v>3596</v>
      </c>
    </row>
    <row r="28" spans="1:139" x14ac:dyDescent="0.25">
      <c r="A28" s="164" t="s">
        <v>3601</v>
      </c>
      <c r="B28" s="164" t="s">
        <v>3508</v>
      </c>
      <c r="C28" s="164" t="s">
        <v>179</v>
      </c>
      <c r="D28" s="164" t="s">
        <v>179</v>
      </c>
      <c r="E28" s="164" t="s">
        <v>181</v>
      </c>
      <c r="F28" s="164" t="s">
        <v>182</v>
      </c>
      <c r="G28" s="164" t="s">
        <v>183</v>
      </c>
      <c r="H28" s="164" t="s">
        <v>183</v>
      </c>
      <c r="I28" s="164" t="s">
        <v>713</v>
      </c>
      <c r="J28" s="164" t="s">
        <v>714</v>
      </c>
      <c r="K28" s="164" t="s">
        <v>543</v>
      </c>
      <c r="L28" s="164" t="s">
        <v>511</v>
      </c>
      <c r="M28" s="164" t="s">
        <v>193</v>
      </c>
      <c r="N28" s="164" t="s">
        <v>193</v>
      </c>
      <c r="O28" s="164" t="s">
        <v>193</v>
      </c>
      <c r="P28" s="164" t="s">
        <v>193</v>
      </c>
      <c r="Q28" s="164" t="s">
        <v>193</v>
      </c>
      <c r="R28" s="164" t="s">
        <v>193</v>
      </c>
      <c r="S28" s="164" t="s">
        <v>193</v>
      </c>
      <c r="T28" s="164" t="s">
        <v>193</v>
      </c>
      <c r="U28" s="164" t="s">
        <v>193</v>
      </c>
      <c r="V28" s="164" t="s">
        <v>193</v>
      </c>
      <c r="W28" s="164" t="s">
        <v>193</v>
      </c>
      <c r="X28" s="164" t="s">
        <v>193</v>
      </c>
      <c r="Y28" s="164" t="s">
        <v>193</v>
      </c>
      <c r="Z28" s="164" t="s">
        <v>193</v>
      </c>
      <c r="AA28" s="164" t="s">
        <v>193</v>
      </c>
      <c r="AB28" s="164">
        <v>10</v>
      </c>
      <c r="AC28" s="164" t="s">
        <v>496</v>
      </c>
      <c r="AD28" s="164" t="s">
        <v>193</v>
      </c>
      <c r="AE28" s="164" t="s">
        <v>193</v>
      </c>
      <c r="AF28" s="164" t="s">
        <v>193</v>
      </c>
      <c r="AG28" s="164" t="s">
        <v>193</v>
      </c>
      <c r="AH28" s="164" t="s">
        <v>193</v>
      </c>
      <c r="AI28" s="164" t="s">
        <v>193</v>
      </c>
      <c r="AJ28" s="164" t="s">
        <v>193</v>
      </c>
      <c r="AK28" s="164" t="s">
        <v>193</v>
      </c>
      <c r="AL28" s="164" t="s">
        <v>193</v>
      </c>
      <c r="AM28" s="164" t="s">
        <v>193</v>
      </c>
      <c r="AN28" s="164" t="s">
        <v>193</v>
      </c>
      <c r="AO28" s="164" t="s">
        <v>193</v>
      </c>
      <c r="AP28" s="164" t="s">
        <v>193</v>
      </c>
      <c r="AQ28" s="164" t="s">
        <v>193</v>
      </c>
      <c r="AR28" s="164" t="s">
        <v>193</v>
      </c>
      <c r="AS28" s="164" t="s">
        <v>193</v>
      </c>
      <c r="AT28" s="164" t="s">
        <v>193</v>
      </c>
      <c r="AU28" s="164" t="s">
        <v>193</v>
      </c>
      <c r="AV28" s="164" t="s">
        <v>193</v>
      </c>
      <c r="AW28" s="164" t="s">
        <v>193</v>
      </c>
      <c r="AX28" s="164" t="s">
        <v>193</v>
      </c>
      <c r="AY28" s="164" t="s">
        <v>193</v>
      </c>
      <c r="AZ28" s="164" t="s">
        <v>193</v>
      </c>
      <c r="BA28" s="164" t="s">
        <v>193</v>
      </c>
      <c r="BB28" s="164" t="s">
        <v>193</v>
      </c>
      <c r="BC28" s="164" t="s">
        <v>193</v>
      </c>
      <c r="BD28" s="164" t="s">
        <v>193</v>
      </c>
      <c r="BE28" s="164" t="s">
        <v>193</v>
      </c>
      <c r="BF28" s="164" t="s">
        <v>193</v>
      </c>
      <c r="BG28" s="164" t="s">
        <v>193</v>
      </c>
      <c r="BH28" s="164" t="s">
        <v>193</v>
      </c>
      <c r="BI28" s="164" t="s">
        <v>193</v>
      </c>
      <c r="BJ28" s="164" t="s">
        <v>193</v>
      </c>
      <c r="BK28" s="164" t="s">
        <v>193</v>
      </c>
      <c r="BL28" s="164" t="s">
        <v>193</v>
      </c>
      <c r="BM28" s="164" t="s">
        <v>193</v>
      </c>
      <c r="BN28" s="164" t="s">
        <v>193</v>
      </c>
      <c r="BO28" s="164" t="s">
        <v>193</v>
      </c>
      <c r="BP28" s="164" t="s">
        <v>193</v>
      </c>
      <c r="BQ28" s="164" t="s">
        <v>193</v>
      </c>
      <c r="BR28" s="164" t="s">
        <v>193</v>
      </c>
      <c r="BS28" s="164" t="s">
        <v>193</v>
      </c>
      <c r="BT28" s="164" t="s">
        <v>193</v>
      </c>
      <c r="BU28" s="164" t="s">
        <v>193</v>
      </c>
      <c r="BV28" s="164" t="s">
        <v>193</v>
      </c>
      <c r="BW28" s="164" t="s">
        <v>193</v>
      </c>
      <c r="BX28" s="164" t="s">
        <v>193</v>
      </c>
      <c r="BY28" s="164" t="s">
        <v>193</v>
      </c>
      <c r="BZ28" s="164" t="s">
        <v>193</v>
      </c>
      <c r="CA28" s="164" t="s">
        <v>193</v>
      </c>
      <c r="CB28" s="164" t="s">
        <v>193</v>
      </c>
      <c r="CC28" s="164" t="s">
        <v>193</v>
      </c>
      <c r="CD28" s="164" t="s">
        <v>193</v>
      </c>
      <c r="CE28" s="164" t="s">
        <v>193</v>
      </c>
      <c r="CF28" s="164" t="s">
        <v>193</v>
      </c>
      <c r="CG28" s="164" t="s">
        <v>193</v>
      </c>
      <c r="CH28" s="164" t="s">
        <v>193</v>
      </c>
      <c r="CI28" s="164" t="s">
        <v>193</v>
      </c>
      <c r="CJ28" s="164" t="s">
        <v>193</v>
      </c>
      <c r="CK28" s="164" t="s">
        <v>193</v>
      </c>
      <c r="CL28" s="164" t="s">
        <v>193</v>
      </c>
      <c r="CM28" s="164" t="s">
        <v>193</v>
      </c>
      <c r="CN28" s="164" t="s">
        <v>193</v>
      </c>
      <c r="CO28" s="164" t="s">
        <v>193</v>
      </c>
      <c r="CP28" s="164" t="s">
        <v>193</v>
      </c>
      <c r="CQ28" s="164" t="s">
        <v>193</v>
      </c>
      <c r="CR28" s="164" t="s">
        <v>193</v>
      </c>
      <c r="CS28" s="164" t="s">
        <v>193</v>
      </c>
      <c r="CT28" s="164" t="s">
        <v>193</v>
      </c>
      <c r="CU28" s="164" t="s">
        <v>193</v>
      </c>
      <c r="CV28" s="164" t="s">
        <v>193</v>
      </c>
      <c r="CW28" s="164" t="s">
        <v>193</v>
      </c>
      <c r="CX28" s="164" t="s">
        <v>193</v>
      </c>
      <c r="CY28" s="164" t="s">
        <v>193</v>
      </c>
      <c r="CZ28" s="164" t="s">
        <v>193</v>
      </c>
      <c r="DA28" s="164" t="s">
        <v>193</v>
      </c>
      <c r="DB28" s="164" t="s">
        <v>193</v>
      </c>
      <c r="DC28" s="164" t="s">
        <v>193</v>
      </c>
      <c r="DD28" s="164" t="s">
        <v>193</v>
      </c>
      <c r="DE28" s="164" t="s">
        <v>193</v>
      </c>
      <c r="DF28" s="164" t="s">
        <v>193</v>
      </c>
      <c r="DG28" s="164" t="s">
        <v>193</v>
      </c>
      <c r="DH28" s="164" t="s">
        <v>193</v>
      </c>
      <c r="DI28" s="164" t="s">
        <v>193</v>
      </c>
      <c r="DJ28" s="164" t="s">
        <v>193</v>
      </c>
      <c r="DK28" s="164" t="s">
        <v>193</v>
      </c>
      <c r="DL28" s="164" t="s">
        <v>193</v>
      </c>
      <c r="DM28" s="164" t="s">
        <v>193</v>
      </c>
      <c r="DN28" s="164" t="s">
        <v>193</v>
      </c>
      <c r="DO28" s="164" t="s">
        <v>512</v>
      </c>
      <c r="DP28" s="164" t="s">
        <v>3284</v>
      </c>
      <c r="DQ28" s="164" t="s">
        <v>513</v>
      </c>
      <c r="DR28" s="164" t="s">
        <v>807</v>
      </c>
      <c r="DS28" s="164" t="s">
        <v>193</v>
      </c>
      <c r="DT28" s="164" t="s">
        <v>3287</v>
      </c>
      <c r="DU28" s="164" t="s">
        <v>109</v>
      </c>
      <c r="DV28" s="164" t="s">
        <v>193</v>
      </c>
      <c r="DW28" s="164" t="s">
        <v>114</v>
      </c>
      <c r="DX28" s="164" t="s">
        <v>193</v>
      </c>
      <c r="DY28" s="164" t="s">
        <v>193</v>
      </c>
      <c r="DZ28" s="164" t="s">
        <v>193</v>
      </c>
      <c r="EA28" s="164" t="s">
        <v>193</v>
      </c>
      <c r="EB28" s="164" t="s">
        <v>193</v>
      </c>
      <c r="EC28" s="164" t="s">
        <v>193</v>
      </c>
      <c r="ED28" s="164" t="s">
        <v>193</v>
      </c>
      <c r="EE28" s="164" t="s">
        <v>193</v>
      </c>
      <c r="EF28" s="164" t="s">
        <v>193</v>
      </c>
      <c r="EG28" s="164" t="s">
        <v>193</v>
      </c>
      <c r="EH28" s="164" t="s">
        <v>193</v>
      </c>
      <c r="EI28" s="164" t="s">
        <v>193</v>
      </c>
    </row>
    <row r="29" spans="1:139" x14ac:dyDescent="0.25">
      <c r="A29" s="164" t="s">
        <v>3606</v>
      </c>
      <c r="B29" s="164" t="s">
        <v>3508</v>
      </c>
      <c r="C29" s="164" t="s">
        <v>179</v>
      </c>
      <c r="D29" s="164" t="s">
        <v>179</v>
      </c>
      <c r="E29" s="164" t="s">
        <v>181</v>
      </c>
      <c r="F29" s="164" t="s">
        <v>182</v>
      </c>
      <c r="G29" s="164" t="s">
        <v>183</v>
      </c>
      <c r="H29" s="164" t="s">
        <v>183</v>
      </c>
      <c r="I29" s="164" t="s">
        <v>713</v>
      </c>
      <c r="J29" s="164" t="s">
        <v>714</v>
      </c>
      <c r="K29" s="164" t="s">
        <v>543</v>
      </c>
      <c r="L29" s="164" t="s">
        <v>511</v>
      </c>
      <c r="M29" s="164" t="s">
        <v>193</v>
      </c>
      <c r="N29" s="164" t="s">
        <v>193</v>
      </c>
      <c r="O29" s="164" t="s">
        <v>193</v>
      </c>
      <c r="P29" s="164" t="s">
        <v>193</v>
      </c>
      <c r="Q29" s="164" t="s">
        <v>193</v>
      </c>
      <c r="R29" s="164" t="s">
        <v>193</v>
      </c>
      <c r="S29" s="164" t="s">
        <v>193</v>
      </c>
      <c r="T29" s="164" t="s">
        <v>193</v>
      </c>
      <c r="U29" s="164" t="s">
        <v>193</v>
      </c>
      <c r="V29" s="164" t="s">
        <v>193</v>
      </c>
      <c r="W29" s="164" t="s">
        <v>193</v>
      </c>
      <c r="X29" s="164" t="s">
        <v>193</v>
      </c>
      <c r="Y29" s="164" t="s">
        <v>193</v>
      </c>
      <c r="Z29" s="164" t="s">
        <v>193</v>
      </c>
      <c r="AA29" s="164" t="s">
        <v>193</v>
      </c>
      <c r="AB29" s="164">
        <v>10</v>
      </c>
      <c r="AC29" s="164" t="s">
        <v>500</v>
      </c>
      <c r="AD29" s="164" t="s">
        <v>193</v>
      </c>
      <c r="AE29" s="164" t="s">
        <v>193</v>
      </c>
      <c r="AF29" s="164" t="s">
        <v>193</v>
      </c>
      <c r="AG29" s="164" t="s">
        <v>193</v>
      </c>
      <c r="AH29" s="164" t="s">
        <v>193</v>
      </c>
      <c r="AI29" s="164" t="s">
        <v>193</v>
      </c>
      <c r="AJ29" s="164" t="s">
        <v>193</v>
      </c>
      <c r="AK29" s="164" t="s">
        <v>193</v>
      </c>
      <c r="AL29" s="164" t="s">
        <v>193</v>
      </c>
      <c r="AM29" s="164" t="s">
        <v>193</v>
      </c>
      <c r="AN29" s="164" t="s">
        <v>193</v>
      </c>
      <c r="AO29" s="164" t="s">
        <v>193</v>
      </c>
      <c r="AP29" s="164" t="s">
        <v>193</v>
      </c>
      <c r="AQ29" s="164" t="s">
        <v>193</v>
      </c>
      <c r="AR29" s="164" t="s">
        <v>193</v>
      </c>
      <c r="AS29" s="164" t="s">
        <v>193</v>
      </c>
      <c r="AT29" s="164" t="s">
        <v>193</v>
      </c>
      <c r="AU29" s="164" t="s">
        <v>193</v>
      </c>
      <c r="AV29" s="164" t="s">
        <v>193</v>
      </c>
      <c r="AW29" s="164" t="s">
        <v>193</v>
      </c>
      <c r="AX29" s="164" t="s">
        <v>193</v>
      </c>
      <c r="AY29" s="164" t="s">
        <v>193</v>
      </c>
      <c r="AZ29" s="164" t="s">
        <v>193</v>
      </c>
      <c r="BA29" s="164" t="s">
        <v>193</v>
      </c>
      <c r="BB29" s="164" t="s">
        <v>193</v>
      </c>
      <c r="BC29" s="164" t="s">
        <v>193</v>
      </c>
      <c r="BD29" s="164" t="s">
        <v>193</v>
      </c>
      <c r="BE29" s="164" t="s">
        <v>193</v>
      </c>
      <c r="BF29" s="164" t="s">
        <v>193</v>
      </c>
      <c r="BG29" s="164" t="s">
        <v>193</v>
      </c>
      <c r="BH29" s="164" t="s">
        <v>193</v>
      </c>
      <c r="BI29" s="164" t="s">
        <v>193</v>
      </c>
      <c r="BJ29" s="164" t="s">
        <v>193</v>
      </c>
      <c r="BK29" s="164" t="s">
        <v>193</v>
      </c>
      <c r="BL29" s="164" t="s">
        <v>193</v>
      </c>
      <c r="BM29" s="164" t="s">
        <v>193</v>
      </c>
      <c r="BN29" s="164" t="s">
        <v>193</v>
      </c>
      <c r="BO29" s="164" t="s">
        <v>193</v>
      </c>
      <c r="BP29" s="164" t="s">
        <v>193</v>
      </c>
      <c r="BQ29" s="164" t="s">
        <v>193</v>
      </c>
      <c r="BR29" s="164" t="s">
        <v>193</v>
      </c>
      <c r="BS29" s="164" t="s">
        <v>193</v>
      </c>
      <c r="BT29" s="164" t="s">
        <v>193</v>
      </c>
      <c r="BU29" s="164" t="s">
        <v>193</v>
      </c>
      <c r="BV29" s="164" t="s">
        <v>193</v>
      </c>
      <c r="BW29" s="164" t="s">
        <v>193</v>
      </c>
      <c r="BX29" s="164" t="s">
        <v>193</v>
      </c>
      <c r="BY29" s="164" t="s">
        <v>193</v>
      </c>
      <c r="BZ29" s="164" t="s">
        <v>193</v>
      </c>
      <c r="CA29" s="164" t="s">
        <v>193</v>
      </c>
      <c r="CB29" s="164" t="s">
        <v>193</v>
      </c>
      <c r="CC29" s="164" t="s">
        <v>193</v>
      </c>
      <c r="CD29" s="164" t="s">
        <v>193</v>
      </c>
      <c r="CE29" s="164" t="s">
        <v>193</v>
      </c>
      <c r="CF29" s="164" t="s">
        <v>193</v>
      </c>
      <c r="CG29" s="164" t="s">
        <v>193</v>
      </c>
      <c r="CH29" s="164" t="s">
        <v>193</v>
      </c>
      <c r="CI29" s="164" t="s">
        <v>193</v>
      </c>
      <c r="CJ29" s="164" t="s">
        <v>193</v>
      </c>
      <c r="CK29" s="164" t="s">
        <v>193</v>
      </c>
      <c r="CL29" s="164" t="s">
        <v>193</v>
      </c>
      <c r="CM29" s="164" t="s">
        <v>193</v>
      </c>
      <c r="CN29" s="164" t="s">
        <v>193</v>
      </c>
      <c r="CO29" s="164" t="s">
        <v>193</v>
      </c>
      <c r="CP29" s="164" t="s">
        <v>193</v>
      </c>
      <c r="CQ29" s="164" t="s">
        <v>193</v>
      </c>
      <c r="CR29" s="164" t="s">
        <v>193</v>
      </c>
      <c r="CS29" s="164" t="s">
        <v>193</v>
      </c>
      <c r="CT29" s="164" t="s">
        <v>193</v>
      </c>
      <c r="CU29" s="164" t="s">
        <v>193</v>
      </c>
      <c r="CV29" s="164" t="s">
        <v>193</v>
      </c>
      <c r="CW29" s="164" t="s">
        <v>193</v>
      </c>
      <c r="CX29" s="164" t="s">
        <v>193</v>
      </c>
      <c r="CY29" s="164" t="s">
        <v>193</v>
      </c>
      <c r="CZ29" s="164" t="s">
        <v>193</v>
      </c>
      <c r="DA29" s="164" t="s">
        <v>193</v>
      </c>
      <c r="DB29" s="164" t="s">
        <v>193</v>
      </c>
      <c r="DC29" s="164" t="s">
        <v>193</v>
      </c>
      <c r="DD29" s="164" t="s">
        <v>193</v>
      </c>
      <c r="DE29" s="164" t="s">
        <v>193</v>
      </c>
      <c r="DF29" s="164" t="s">
        <v>193</v>
      </c>
      <c r="DG29" s="164" t="s">
        <v>193</v>
      </c>
      <c r="DH29" s="164" t="s">
        <v>193</v>
      </c>
      <c r="DI29" s="164" t="s">
        <v>193</v>
      </c>
      <c r="DJ29" s="164" t="s">
        <v>193</v>
      </c>
      <c r="DK29" s="164" t="s">
        <v>193</v>
      </c>
      <c r="DL29" s="164" t="s">
        <v>193</v>
      </c>
      <c r="DM29" s="164" t="s">
        <v>193</v>
      </c>
      <c r="DN29" s="164" t="s">
        <v>193</v>
      </c>
      <c r="DO29" s="164" t="s">
        <v>512</v>
      </c>
      <c r="DP29" s="164" t="s">
        <v>3284</v>
      </c>
      <c r="DQ29" s="164" t="s">
        <v>513</v>
      </c>
      <c r="DR29" s="164" t="s">
        <v>807</v>
      </c>
      <c r="DS29" s="164" t="s">
        <v>193</v>
      </c>
      <c r="DT29" s="164" t="s">
        <v>3287</v>
      </c>
      <c r="DU29" s="164" t="s">
        <v>109</v>
      </c>
      <c r="DV29" s="164" t="s">
        <v>193</v>
      </c>
      <c r="DW29" s="164" t="s">
        <v>109</v>
      </c>
      <c r="DX29" s="164">
        <v>0</v>
      </c>
      <c r="DY29" s="164">
        <v>1</v>
      </c>
      <c r="DZ29" s="164">
        <v>0</v>
      </c>
      <c r="EA29" s="164">
        <v>0</v>
      </c>
      <c r="EB29" s="164">
        <v>0</v>
      </c>
      <c r="EC29" s="164">
        <v>0</v>
      </c>
      <c r="ED29" s="164">
        <v>0</v>
      </c>
      <c r="EE29" s="164">
        <v>0</v>
      </c>
      <c r="EF29" s="164">
        <v>1</v>
      </c>
      <c r="EG29" s="164">
        <v>0</v>
      </c>
      <c r="EH29" s="164">
        <v>0</v>
      </c>
      <c r="EI29" s="164" t="s">
        <v>193</v>
      </c>
    </row>
    <row r="30" spans="1:139" x14ac:dyDescent="0.25">
      <c r="A30" s="164" t="s">
        <v>3610</v>
      </c>
      <c r="B30" s="164" t="s">
        <v>3508</v>
      </c>
      <c r="C30" s="164" t="s">
        <v>179</v>
      </c>
      <c r="D30" s="164" t="s">
        <v>179</v>
      </c>
      <c r="E30" s="164" t="s">
        <v>181</v>
      </c>
      <c r="F30" s="164" t="s">
        <v>182</v>
      </c>
      <c r="G30" s="164" t="s">
        <v>183</v>
      </c>
      <c r="H30" s="164" t="s">
        <v>183</v>
      </c>
      <c r="I30" s="164" t="s">
        <v>713</v>
      </c>
      <c r="J30" s="164" t="s">
        <v>714</v>
      </c>
      <c r="K30" s="164" t="s">
        <v>543</v>
      </c>
      <c r="L30" s="164" t="s">
        <v>511</v>
      </c>
      <c r="M30" s="164" t="s">
        <v>193</v>
      </c>
      <c r="N30" s="164" t="s">
        <v>193</v>
      </c>
      <c r="O30" s="164" t="s">
        <v>193</v>
      </c>
      <c r="P30" s="164" t="s">
        <v>193</v>
      </c>
      <c r="Q30" s="164" t="s">
        <v>193</v>
      </c>
      <c r="R30" s="164" t="s">
        <v>193</v>
      </c>
      <c r="S30" s="164" t="s">
        <v>193</v>
      </c>
      <c r="T30" s="164" t="s">
        <v>193</v>
      </c>
      <c r="U30" s="164" t="s">
        <v>193</v>
      </c>
      <c r="V30" s="164" t="s">
        <v>193</v>
      </c>
      <c r="W30" s="164" t="s">
        <v>193</v>
      </c>
      <c r="X30" s="164" t="s">
        <v>193</v>
      </c>
      <c r="Y30" s="164" t="s">
        <v>193</v>
      </c>
      <c r="Z30" s="164" t="s">
        <v>193</v>
      </c>
      <c r="AA30" s="164" t="s">
        <v>193</v>
      </c>
      <c r="AB30" s="164">
        <v>10</v>
      </c>
      <c r="AC30" s="164" t="s">
        <v>500</v>
      </c>
      <c r="AD30" s="164" t="s">
        <v>193</v>
      </c>
      <c r="AE30" s="164" t="s">
        <v>193</v>
      </c>
      <c r="AF30" s="164" t="s">
        <v>193</v>
      </c>
      <c r="AG30" s="164" t="s">
        <v>193</v>
      </c>
      <c r="AH30" s="164" t="s">
        <v>193</v>
      </c>
      <c r="AI30" s="164" t="s">
        <v>193</v>
      </c>
      <c r="AJ30" s="164" t="s">
        <v>193</v>
      </c>
      <c r="AK30" s="164" t="s">
        <v>193</v>
      </c>
      <c r="AL30" s="164" t="s">
        <v>193</v>
      </c>
      <c r="AM30" s="164" t="s">
        <v>193</v>
      </c>
      <c r="AN30" s="164" t="s">
        <v>193</v>
      </c>
      <c r="AO30" s="164" t="s">
        <v>193</v>
      </c>
      <c r="AP30" s="164" t="s">
        <v>193</v>
      </c>
      <c r="AQ30" s="164" t="s">
        <v>193</v>
      </c>
      <c r="AR30" s="164" t="s">
        <v>193</v>
      </c>
      <c r="AS30" s="164" t="s">
        <v>193</v>
      </c>
      <c r="AT30" s="164" t="s">
        <v>193</v>
      </c>
      <c r="AU30" s="164" t="s">
        <v>193</v>
      </c>
      <c r="AV30" s="164" t="s">
        <v>193</v>
      </c>
      <c r="AW30" s="164" t="s">
        <v>193</v>
      </c>
      <c r="AX30" s="164" t="s">
        <v>193</v>
      </c>
      <c r="AY30" s="164" t="s">
        <v>193</v>
      </c>
      <c r="AZ30" s="164" t="s">
        <v>193</v>
      </c>
      <c r="BA30" s="164" t="s">
        <v>193</v>
      </c>
      <c r="BB30" s="164" t="s">
        <v>193</v>
      </c>
      <c r="BC30" s="164" t="s">
        <v>193</v>
      </c>
      <c r="BD30" s="164" t="s">
        <v>193</v>
      </c>
      <c r="BE30" s="164" t="s">
        <v>193</v>
      </c>
      <c r="BF30" s="164" t="s">
        <v>193</v>
      </c>
      <c r="BG30" s="164" t="s">
        <v>193</v>
      </c>
      <c r="BH30" s="164" t="s">
        <v>193</v>
      </c>
      <c r="BI30" s="164" t="s">
        <v>193</v>
      </c>
      <c r="BJ30" s="164" t="s">
        <v>193</v>
      </c>
      <c r="BK30" s="164" t="s">
        <v>193</v>
      </c>
      <c r="BL30" s="164" t="s">
        <v>193</v>
      </c>
      <c r="BM30" s="164" t="s">
        <v>193</v>
      </c>
      <c r="BN30" s="164" t="s">
        <v>193</v>
      </c>
      <c r="BO30" s="164" t="s">
        <v>193</v>
      </c>
      <c r="BP30" s="164" t="s">
        <v>193</v>
      </c>
      <c r="BQ30" s="164" t="s">
        <v>193</v>
      </c>
      <c r="BR30" s="164" t="s">
        <v>193</v>
      </c>
      <c r="BS30" s="164" t="s">
        <v>193</v>
      </c>
      <c r="BT30" s="164" t="s">
        <v>193</v>
      </c>
      <c r="BU30" s="164" t="s">
        <v>193</v>
      </c>
      <c r="BV30" s="164" t="s">
        <v>193</v>
      </c>
      <c r="BW30" s="164" t="s">
        <v>193</v>
      </c>
      <c r="BX30" s="164" t="s">
        <v>193</v>
      </c>
      <c r="BY30" s="164" t="s">
        <v>193</v>
      </c>
      <c r="BZ30" s="164" t="s">
        <v>193</v>
      </c>
      <c r="CA30" s="164" t="s">
        <v>193</v>
      </c>
      <c r="CB30" s="164" t="s">
        <v>193</v>
      </c>
      <c r="CC30" s="164" t="s">
        <v>193</v>
      </c>
      <c r="CD30" s="164" t="s">
        <v>193</v>
      </c>
      <c r="CE30" s="164" t="s">
        <v>193</v>
      </c>
      <c r="CF30" s="164" t="s">
        <v>193</v>
      </c>
      <c r="CG30" s="164" t="s">
        <v>193</v>
      </c>
      <c r="CH30" s="164" t="s">
        <v>193</v>
      </c>
      <c r="CI30" s="164" t="s">
        <v>193</v>
      </c>
      <c r="CJ30" s="164" t="s">
        <v>193</v>
      </c>
      <c r="CK30" s="164" t="s">
        <v>193</v>
      </c>
      <c r="CL30" s="164" t="s">
        <v>193</v>
      </c>
      <c r="CM30" s="164" t="s">
        <v>193</v>
      </c>
      <c r="CN30" s="164" t="s">
        <v>193</v>
      </c>
      <c r="CO30" s="164" t="s">
        <v>193</v>
      </c>
      <c r="CP30" s="164" t="s">
        <v>193</v>
      </c>
      <c r="CQ30" s="164" t="s">
        <v>193</v>
      </c>
      <c r="CR30" s="164" t="s">
        <v>193</v>
      </c>
      <c r="CS30" s="164" t="s">
        <v>193</v>
      </c>
      <c r="CT30" s="164" t="s">
        <v>193</v>
      </c>
      <c r="CU30" s="164" t="s">
        <v>193</v>
      </c>
      <c r="CV30" s="164" t="s">
        <v>193</v>
      </c>
      <c r="CW30" s="164" t="s">
        <v>193</v>
      </c>
      <c r="CX30" s="164" t="s">
        <v>193</v>
      </c>
      <c r="CY30" s="164" t="s">
        <v>193</v>
      </c>
      <c r="CZ30" s="164" t="s">
        <v>193</v>
      </c>
      <c r="DA30" s="164" t="s">
        <v>193</v>
      </c>
      <c r="DB30" s="164" t="s">
        <v>193</v>
      </c>
      <c r="DC30" s="164" t="s">
        <v>193</v>
      </c>
      <c r="DD30" s="164" t="s">
        <v>193</v>
      </c>
      <c r="DE30" s="164" t="s">
        <v>193</v>
      </c>
      <c r="DF30" s="164" t="s">
        <v>193</v>
      </c>
      <c r="DG30" s="164" t="s">
        <v>193</v>
      </c>
      <c r="DH30" s="164" t="s">
        <v>193</v>
      </c>
      <c r="DI30" s="164" t="s">
        <v>193</v>
      </c>
      <c r="DJ30" s="164" t="s">
        <v>193</v>
      </c>
      <c r="DK30" s="164" t="s">
        <v>193</v>
      </c>
      <c r="DL30" s="164" t="s">
        <v>193</v>
      </c>
      <c r="DM30" s="164" t="s">
        <v>193</v>
      </c>
      <c r="DN30" s="164" t="s">
        <v>193</v>
      </c>
      <c r="DO30" s="164" t="s">
        <v>512</v>
      </c>
      <c r="DP30" s="164" t="s">
        <v>3284</v>
      </c>
      <c r="DQ30" s="164" t="s">
        <v>513</v>
      </c>
      <c r="DR30" s="164" t="s">
        <v>807</v>
      </c>
      <c r="DS30" s="164" t="s">
        <v>193</v>
      </c>
      <c r="DT30" s="164" t="s">
        <v>3286</v>
      </c>
      <c r="DU30" s="164" t="s">
        <v>109</v>
      </c>
      <c r="DV30" s="164" t="s">
        <v>193</v>
      </c>
      <c r="DW30" s="164" t="s">
        <v>109</v>
      </c>
      <c r="DX30" s="164">
        <v>0</v>
      </c>
      <c r="DY30" s="164">
        <v>0</v>
      </c>
      <c r="DZ30" s="164">
        <v>0</v>
      </c>
      <c r="EA30" s="164">
        <v>0</v>
      </c>
      <c r="EB30" s="164">
        <v>0</v>
      </c>
      <c r="EC30" s="164">
        <v>0</v>
      </c>
      <c r="ED30" s="164">
        <v>0</v>
      </c>
      <c r="EE30" s="164">
        <v>0</v>
      </c>
      <c r="EF30" s="164">
        <v>1</v>
      </c>
      <c r="EG30" s="164">
        <v>0</v>
      </c>
      <c r="EH30" s="164">
        <v>0</v>
      </c>
      <c r="EI30" s="164" t="s">
        <v>193</v>
      </c>
    </row>
    <row r="31" spans="1:139" x14ac:dyDescent="0.25">
      <c r="A31" s="164" t="s">
        <v>3615</v>
      </c>
      <c r="B31" s="164" t="s">
        <v>3508</v>
      </c>
      <c r="C31" s="164" t="s">
        <v>179</v>
      </c>
      <c r="D31" s="164" t="s">
        <v>179</v>
      </c>
      <c r="E31" s="164" t="s">
        <v>181</v>
      </c>
      <c r="F31" s="164" t="s">
        <v>182</v>
      </c>
      <c r="G31" s="164" t="s">
        <v>183</v>
      </c>
      <c r="H31" s="164" t="s">
        <v>183</v>
      </c>
      <c r="I31" s="164" t="s">
        <v>713</v>
      </c>
      <c r="J31" s="164" t="s">
        <v>714</v>
      </c>
      <c r="K31" s="164" t="s">
        <v>543</v>
      </c>
      <c r="L31" s="164" t="s">
        <v>511</v>
      </c>
      <c r="M31" s="164" t="s">
        <v>193</v>
      </c>
      <c r="N31" s="164" t="s">
        <v>193</v>
      </c>
      <c r="O31" s="164" t="s">
        <v>193</v>
      </c>
      <c r="P31" s="164" t="s">
        <v>193</v>
      </c>
      <c r="Q31" s="164" t="s">
        <v>193</v>
      </c>
      <c r="R31" s="164" t="s">
        <v>193</v>
      </c>
      <c r="S31" s="164" t="s">
        <v>193</v>
      </c>
      <c r="T31" s="164" t="s">
        <v>193</v>
      </c>
      <c r="U31" s="164" t="s">
        <v>193</v>
      </c>
      <c r="V31" s="164" t="s">
        <v>193</v>
      </c>
      <c r="W31" s="164" t="s">
        <v>193</v>
      </c>
      <c r="X31" s="164" t="s">
        <v>193</v>
      </c>
      <c r="Y31" s="164" t="s">
        <v>193</v>
      </c>
      <c r="Z31" s="164" t="s">
        <v>193</v>
      </c>
      <c r="AA31" s="164" t="s">
        <v>193</v>
      </c>
      <c r="AB31" s="164">
        <v>2</v>
      </c>
      <c r="AC31" s="164" t="s">
        <v>496</v>
      </c>
      <c r="AD31" s="164" t="s">
        <v>193</v>
      </c>
      <c r="AE31" s="164" t="s">
        <v>193</v>
      </c>
      <c r="AF31" s="164" t="s">
        <v>193</v>
      </c>
      <c r="AG31" s="164" t="s">
        <v>193</v>
      </c>
      <c r="AH31" s="164" t="s">
        <v>193</v>
      </c>
      <c r="AI31" s="164" t="s">
        <v>193</v>
      </c>
      <c r="AJ31" s="164" t="s">
        <v>193</v>
      </c>
      <c r="AK31" s="164" t="s">
        <v>193</v>
      </c>
      <c r="AL31" s="164" t="s">
        <v>193</v>
      </c>
      <c r="AM31" s="164" t="s">
        <v>193</v>
      </c>
      <c r="AN31" s="164" t="s">
        <v>193</v>
      </c>
      <c r="AO31" s="164" t="s">
        <v>193</v>
      </c>
      <c r="AP31" s="164" t="s">
        <v>193</v>
      </c>
      <c r="AQ31" s="164" t="s">
        <v>193</v>
      </c>
      <c r="AR31" s="164" t="s">
        <v>193</v>
      </c>
      <c r="AS31" s="164" t="s">
        <v>193</v>
      </c>
      <c r="AT31" s="164" t="s">
        <v>193</v>
      </c>
      <c r="AU31" s="164" t="s">
        <v>193</v>
      </c>
      <c r="AV31" s="164" t="s">
        <v>193</v>
      </c>
      <c r="AW31" s="164" t="s">
        <v>193</v>
      </c>
      <c r="AX31" s="164" t="s">
        <v>193</v>
      </c>
      <c r="AY31" s="164" t="s">
        <v>193</v>
      </c>
      <c r="AZ31" s="164" t="s">
        <v>193</v>
      </c>
      <c r="BA31" s="164" t="s">
        <v>193</v>
      </c>
      <c r="BB31" s="164" t="s">
        <v>193</v>
      </c>
      <c r="BC31" s="164" t="s">
        <v>193</v>
      </c>
      <c r="BD31" s="164" t="s">
        <v>193</v>
      </c>
      <c r="BE31" s="164" t="s">
        <v>193</v>
      </c>
      <c r="BF31" s="164" t="s">
        <v>193</v>
      </c>
      <c r="BG31" s="164" t="s">
        <v>193</v>
      </c>
      <c r="BH31" s="164" t="s">
        <v>193</v>
      </c>
      <c r="BI31" s="164" t="s">
        <v>193</v>
      </c>
      <c r="BJ31" s="164" t="s">
        <v>193</v>
      </c>
      <c r="BK31" s="164" t="s">
        <v>193</v>
      </c>
      <c r="BL31" s="164" t="s">
        <v>193</v>
      </c>
      <c r="BM31" s="164" t="s">
        <v>193</v>
      </c>
      <c r="BN31" s="164" t="s">
        <v>193</v>
      </c>
      <c r="BO31" s="164" t="s">
        <v>193</v>
      </c>
      <c r="BP31" s="164" t="s">
        <v>193</v>
      </c>
      <c r="BQ31" s="164" t="s">
        <v>193</v>
      </c>
      <c r="BR31" s="164" t="s">
        <v>193</v>
      </c>
      <c r="BS31" s="164" t="s">
        <v>193</v>
      </c>
      <c r="BT31" s="164" t="s">
        <v>193</v>
      </c>
      <c r="BU31" s="164" t="s">
        <v>193</v>
      </c>
      <c r="BV31" s="164" t="s">
        <v>193</v>
      </c>
      <c r="BW31" s="164" t="s">
        <v>193</v>
      </c>
      <c r="BX31" s="164" t="s">
        <v>193</v>
      </c>
      <c r="BY31" s="164" t="s">
        <v>193</v>
      </c>
      <c r="BZ31" s="164" t="s">
        <v>193</v>
      </c>
      <c r="CA31" s="164" t="s">
        <v>193</v>
      </c>
      <c r="CB31" s="164" t="s">
        <v>193</v>
      </c>
      <c r="CC31" s="164" t="s">
        <v>193</v>
      </c>
      <c r="CD31" s="164" t="s">
        <v>193</v>
      </c>
      <c r="CE31" s="164" t="s">
        <v>193</v>
      </c>
      <c r="CF31" s="164" t="s">
        <v>193</v>
      </c>
      <c r="CG31" s="164" t="s">
        <v>193</v>
      </c>
      <c r="CH31" s="164" t="s">
        <v>193</v>
      </c>
      <c r="CI31" s="164" t="s">
        <v>193</v>
      </c>
      <c r="CJ31" s="164" t="s">
        <v>193</v>
      </c>
      <c r="CK31" s="164" t="s">
        <v>193</v>
      </c>
      <c r="CL31" s="164" t="s">
        <v>193</v>
      </c>
      <c r="CM31" s="164" t="s">
        <v>193</v>
      </c>
      <c r="CN31" s="164" t="s">
        <v>193</v>
      </c>
      <c r="CO31" s="164" t="s">
        <v>193</v>
      </c>
      <c r="CP31" s="164" t="s">
        <v>193</v>
      </c>
      <c r="CQ31" s="164" t="s">
        <v>193</v>
      </c>
      <c r="CR31" s="164" t="s">
        <v>193</v>
      </c>
      <c r="CS31" s="164" t="s">
        <v>193</v>
      </c>
      <c r="CT31" s="164" t="s">
        <v>193</v>
      </c>
      <c r="CU31" s="164" t="s">
        <v>193</v>
      </c>
      <c r="CV31" s="164" t="s">
        <v>193</v>
      </c>
      <c r="CW31" s="164" t="s">
        <v>193</v>
      </c>
      <c r="CX31" s="164" t="s">
        <v>193</v>
      </c>
      <c r="CY31" s="164" t="s">
        <v>193</v>
      </c>
      <c r="CZ31" s="164" t="s">
        <v>193</v>
      </c>
      <c r="DA31" s="164" t="s">
        <v>193</v>
      </c>
      <c r="DB31" s="164" t="s">
        <v>193</v>
      </c>
      <c r="DC31" s="164" t="s">
        <v>193</v>
      </c>
      <c r="DD31" s="164" t="s">
        <v>193</v>
      </c>
      <c r="DE31" s="164" t="s">
        <v>193</v>
      </c>
      <c r="DF31" s="164" t="s">
        <v>193</v>
      </c>
      <c r="DG31" s="164" t="s">
        <v>193</v>
      </c>
      <c r="DH31" s="164" t="s">
        <v>193</v>
      </c>
      <c r="DI31" s="164" t="s">
        <v>193</v>
      </c>
      <c r="DJ31" s="164" t="s">
        <v>193</v>
      </c>
      <c r="DK31" s="164" t="s">
        <v>193</v>
      </c>
      <c r="DL31" s="164" t="s">
        <v>193</v>
      </c>
      <c r="DM31" s="164" t="s">
        <v>193</v>
      </c>
      <c r="DN31" s="164" t="s">
        <v>193</v>
      </c>
      <c r="DO31" s="164" t="s">
        <v>512</v>
      </c>
      <c r="DP31" s="164" t="s">
        <v>3295</v>
      </c>
      <c r="DQ31" s="164" t="s">
        <v>526</v>
      </c>
      <c r="DR31" s="164" t="s">
        <v>816</v>
      </c>
      <c r="DS31" s="164" t="s">
        <v>193</v>
      </c>
      <c r="DT31" s="164" t="s">
        <v>3287</v>
      </c>
      <c r="DU31" s="164" t="s">
        <v>114</v>
      </c>
      <c r="DV31" s="164" t="s">
        <v>825</v>
      </c>
      <c r="DW31" s="164" t="s">
        <v>109</v>
      </c>
      <c r="DX31" s="164">
        <v>0</v>
      </c>
      <c r="DY31" s="164">
        <v>0</v>
      </c>
      <c r="DZ31" s="164">
        <v>0</v>
      </c>
      <c r="EA31" s="164">
        <v>0</v>
      </c>
      <c r="EB31" s="164">
        <v>0</v>
      </c>
      <c r="EC31" s="164">
        <v>0</v>
      </c>
      <c r="ED31" s="164">
        <v>1</v>
      </c>
      <c r="EE31" s="164">
        <v>0</v>
      </c>
      <c r="EF31" s="164">
        <v>0</v>
      </c>
      <c r="EG31" s="164">
        <v>0</v>
      </c>
      <c r="EH31" s="164">
        <v>0</v>
      </c>
      <c r="EI31" s="164" t="s">
        <v>3614</v>
      </c>
    </row>
    <row r="32" spans="1:139" x14ac:dyDescent="0.25">
      <c r="A32" s="164" t="s">
        <v>3619</v>
      </c>
      <c r="B32" s="164" t="s">
        <v>3508</v>
      </c>
      <c r="C32" s="164" t="s">
        <v>179</v>
      </c>
      <c r="D32" s="164" t="s">
        <v>179</v>
      </c>
      <c r="E32" s="164" t="s">
        <v>181</v>
      </c>
      <c r="F32" s="164" t="s">
        <v>182</v>
      </c>
      <c r="G32" s="164" t="s">
        <v>183</v>
      </c>
      <c r="H32" s="164" t="s">
        <v>183</v>
      </c>
      <c r="I32" s="164" t="s">
        <v>713</v>
      </c>
      <c r="J32" s="164" t="s">
        <v>714</v>
      </c>
      <c r="K32" s="164" t="s">
        <v>543</v>
      </c>
      <c r="L32" s="164" t="s">
        <v>511</v>
      </c>
      <c r="M32" s="164" t="s">
        <v>193</v>
      </c>
      <c r="N32" s="164" t="s">
        <v>193</v>
      </c>
      <c r="O32" s="164" t="s">
        <v>193</v>
      </c>
      <c r="P32" s="164" t="s">
        <v>193</v>
      </c>
      <c r="Q32" s="164" t="s">
        <v>193</v>
      </c>
      <c r="R32" s="164" t="s">
        <v>193</v>
      </c>
      <c r="S32" s="164" t="s">
        <v>193</v>
      </c>
      <c r="T32" s="164" t="s">
        <v>193</v>
      </c>
      <c r="U32" s="164" t="s">
        <v>193</v>
      </c>
      <c r="V32" s="164" t="s">
        <v>193</v>
      </c>
      <c r="W32" s="164" t="s">
        <v>193</v>
      </c>
      <c r="X32" s="164" t="s">
        <v>193</v>
      </c>
      <c r="Y32" s="164" t="s">
        <v>193</v>
      </c>
      <c r="Z32" s="164" t="s">
        <v>193</v>
      </c>
      <c r="AA32" s="164" t="s">
        <v>193</v>
      </c>
      <c r="AB32" s="164">
        <v>10</v>
      </c>
      <c r="AC32" s="164" t="s">
        <v>496</v>
      </c>
      <c r="AD32" s="164" t="s">
        <v>193</v>
      </c>
      <c r="AE32" s="164" t="s">
        <v>193</v>
      </c>
      <c r="AF32" s="164" t="s">
        <v>193</v>
      </c>
      <c r="AG32" s="164" t="s">
        <v>193</v>
      </c>
      <c r="AH32" s="164" t="s">
        <v>193</v>
      </c>
      <c r="AI32" s="164" t="s">
        <v>193</v>
      </c>
      <c r="AJ32" s="164" t="s">
        <v>193</v>
      </c>
      <c r="AK32" s="164" t="s">
        <v>193</v>
      </c>
      <c r="AL32" s="164" t="s">
        <v>193</v>
      </c>
      <c r="AM32" s="164" t="s">
        <v>193</v>
      </c>
      <c r="AN32" s="164" t="s">
        <v>193</v>
      </c>
      <c r="AO32" s="164" t="s">
        <v>193</v>
      </c>
      <c r="AP32" s="164" t="s">
        <v>193</v>
      </c>
      <c r="AQ32" s="164" t="s">
        <v>193</v>
      </c>
      <c r="AR32" s="164" t="s">
        <v>193</v>
      </c>
      <c r="AS32" s="164" t="s">
        <v>193</v>
      </c>
      <c r="AT32" s="164" t="s">
        <v>193</v>
      </c>
      <c r="AU32" s="164" t="s">
        <v>193</v>
      </c>
      <c r="AV32" s="164" t="s">
        <v>193</v>
      </c>
      <c r="AW32" s="164" t="s">
        <v>193</v>
      </c>
      <c r="AX32" s="164" t="s">
        <v>193</v>
      </c>
      <c r="AY32" s="164" t="s">
        <v>193</v>
      </c>
      <c r="AZ32" s="164" t="s">
        <v>193</v>
      </c>
      <c r="BA32" s="164" t="s">
        <v>193</v>
      </c>
      <c r="BB32" s="164" t="s">
        <v>193</v>
      </c>
      <c r="BC32" s="164" t="s">
        <v>193</v>
      </c>
      <c r="BD32" s="164" t="s">
        <v>193</v>
      </c>
      <c r="BE32" s="164" t="s">
        <v>193</v>
      </c>
      <c r="BF32" s="164" t="s">
        <v>193</v>
      </c>
      <c r="BG32" s="164" t="s">
        <v>193</v>
      </c>
      <c r="BH32" s="164" t="s">
        <v>193</v>
      </c>
      <c r="BI32" s="164" t="s">
        <v>193</v>
      </c>
      <c r="BJ32" s="164" t="s">
        <v>193</v>
      </c>
      <c r="BK32" s="164" t="s">
        <v>193</v>
      </c>
      <c r="BL32" s="164" t="s">
        <v>193</v>
      </c>
      <c r="BM32" s="164" t="s">
        <v>193</v>
      </c>
      <c r="BN32" s="164" t="s">
        <v>193</v>
      </c>
      <c r="BO32" s="164" t="s">
        <v>193</v>
      </c>
      <c r="BP32" s="164" t="s">
        <v>193</v>
      </c>
      <c r="BQ32" s="164" t="s">
        <v>193</v>
      </c>
      <c r="BR32" s="164" t="s">
        <v>193</v>
      </c>
      <c r="BS32" s="164" t="s">
        <v>193</v>
      </c>
      <c r="BT32" s="164" t="s">
        <v>193</v>
      </c>
      <c r="BU32" s="164" t="s">
        <v>193</v>
      </c>
      <c r="BV32" s="164" t="s">
        <v>193</v>
      </c>
      <c r="BW32" s="164" t="s">
        <v>193</v>
      </c>
      <c r="BX32" s="164" t="s">
        <v>193</v>
      </c>
      <c r="BY32" s="164" t="s">
        <v>193</v>
      </c>
      <c r="BZ32" s="164" t="s">
        <v>193</v>
      </c>
      <c r="CA32" s="164" t="s">
        <v>193</v>
      </c>
      <c r="CB32" s="164" t="s">
        <v>193</v>
      </c>
      <c r="CC32" s="164" t="s">
        <v>193</v>
      </c>
      <c r="CD32" s="164" t="s">
        <v>193</v>
      </c>
      <c r="CE32" s="164" t="s">
        <v>193</v>
      </c>
      <c r="CF32" s="164" t="s">
        <v>193</v>
      </c>
      <c r="CG32" s="164" t="s">
        <v>193</v>
      </c>
      <c r="CH32" s="164" t="s">
        <v>193</v>
      </c>
      <c r="CI32" s="164" t="s">
        <v>193</v>
      </c>
      <c r="CJ32" s="164" t="s">
        <v>193</v>
      </c>
      <c r="CK32" s="164" t="s">
        <v>193</v>
      </c>
      <c r="CL32" s="164" t="s">
        <v>193</v>
      </c>
      <c r="CM32" s="164" t="s">
        <v>193</v>
      </c>
      <c r="CN32" s="164" t="s">
        <v>193</v>
      </c>
      <c r="CO32" s="164" t="s">
        <v>193</v>
      </c>
      <c r="CP32" s="164" t="s">
        <v>193</v>
      </c>
      <c r="CQ32" s="164" t="s">
        <v>193</v>
      </c>
      <c r="CR32" s="164" t="s">
        <v>193</v>
      </c>
      <c r="CS32" s="164" t="s">
        <v>193</v>
      </c>
      <c r="CT32" s="164" t="s">
        <v>193</v>
      </c>
      <c r="CU32" s="164" t="s">
        <v>193</v>
      </c>
      <c r="CV32" s="164" t="s">
        <v>193</v>
      </c>
      <c r="CW32" s="164" t="s">
        <v>193</v>
      </c>
      <c r="CX32" s="164" t="s">
        <v>193</v>
      </c>
      <c r="CY32" s="164" t="s">
        <v>193</v>
      </c>
      <c r="CZ32" s="164" t="s">
        <v>193</v>
      </c>
      <c r="DA32" s="164" t="s">
        <v>193</v>
      </c>
      <c r="DB32" s="164" t="s">
        <v>193</v>
      </c>
      <c r="DC32" s="164" t="s">
        <v>193</v>
      </c>
      <c r="DD32" s="164" t="s">
        <v>193</v>
      </c>
      <c r="DE32" s="164" t="s">
        <v>193</v>
      </c>
      <c r="DF32" s="164" t="s">
        <v>193</v>
      </c>
      <c r="DG32" s="164" t="s">
        <v>193</v>
      </c>
      <c r="DH32" s="164" t="s">
        <v>193</v>
      </c>
      <c r="DI32" s="164" t="s">
        <v>193</v>
      </c>
      <c r="DJ32" s="164" t="s">
        <v>193</v>
      </c>
      <c r="DK32" s="164" t="s">
        <v>193</v>
      </c>
      <c r="DL32" s="164" t="s">
        <v>193</v>
      </c>
      <c r="DM32" s="164" t="s">
        <v>193</v>
      </c>
      <c r="DN32" s="164" t="s">
        <v>193</v>
      </c>
      <c r="DO32" s="164" t="s">
        <v>512</v>
      </c>
      <c r="DP32" s="164" t="s">
        <v>3284</v>
      </c>
      <c r="DQ32" s="164" t="s">
        <v>513</v>
      </c>
      <c r="DR32" s="164" t="s">
        <v>807</v>
      </c>
      <c r="DS32" s="164" t="s">
        <v>193</v>
      </c>
      <c r="DT32" s="164" t="s">
        <v>3287</v>
      </c>
      <c r="DU32" s="164" t="s">
        <v>109</v>
      </c>
      <c r="DV32" s="164" t="s">
        <v>193</v>
      </c>
      <c r="DW32" s="164" t="s">
        <v>114</v>
      </c>
      <c r="DX32" s="164" t="s">
        <v>193</v>
      </c>
      <c r="DY32" s="164" t="s">
        <v>193</v>
      </c>
      <c r="DZ32" s="164" t="s">
        <v>193</v>
      </c>
      <c r="EA32" s="164" t="s">
        <v>193</v>
      </c>
      <c r="EB32" s="164" t="s">
        <v>193</v>
      </c>
      <c r="EC32" s="164" t="s">
        <v>193</v>
      </c>
      <c r="ED32" s="164" t="s">
        <v>193</v>
      </c>
      <c r="EE32" s="164" t="s">
        <v>193</v>
      </c>
      <c r="EF32" s="164" t="s">
        <v>193</v>
      </c>
      <c r="EG32" s="164" t="s">
        <v>193</v>
      </c>
      <c r="EH32" s="164" t="s">
        <v>193</v>
      </c>
      <c r="EI32" s="164" t="s">
        <v>193</v>
      </c>
    </row>
    <row r="33" spans="1:139" x14ac:dyDescent="0.25">
      <c r="A33" s="164" t="s">
        <v>3627</v>
      </c>
      <c r="B33" s="164" t="s">
        <v>3508</v>
      </c>
      <c r="C33" s="164" t="s">
        <v>179</v>
      </c>
      <c r="D33" s="164" t="s">
        <v>179</v>
      </c>
      <c r="E33" s="164" t="s">
        <v>181</v>
      </c>
      <c r="F33" s="164" t="s">
        <v>182</v>
      </c>
      <c r="G33" s="164" t="s">
        <v>183</v>
      </c>
      <c r="H33" s="164" t="s">
        <v>183</v>
      </c>
      <c r="I33" s="164" t="s">
        <v>713</v>
      </c>
      <c r="J33" s="164" t="s">
        <v>714</v>
      </c>
      <c r="K33" s="164" t="s">
        <v>543</v>
      </c>
      <c r="L33" s="164" t="s">
        <v>511</v>
      </c>
      <c r="M33" s="164" t="s">
        <v>193</v>
      </c>
      <c r="N33" s="164" t="s">
        <v>193</v>
      </c>
      <c r="O33" s="164" t="s">
        <v>193</v>
      </c>
      <c r="P33" s="164" t="s">
        <v>193</v>
      </c>
      <c r="Q33" s="164" t="s">
        <v>193</v>
      </c>
      <c r="R33" s="164" t="s">
        <v>193</v>
      </c>
      <c r="S33" s="164" t="s">
        <v>193</v>
      </c>
      <c r="T33" s="164" t="s">
        <v>193</v>
      </c>
      <c r="U33" s="164" t="s">
        <v>193</v>
      </c>
      <c r="V33" s="164" t="s">
        <v>193</v>
      </c>
      <c r="W33" s="164" t="s">
        <v>193</v>
      </c>
      <c r="X33" s="164" t="s">
        <v>193</v>
      </c>
      <c r="Y33" s="164" t="s">
        <v>193</v>
      </c>
      <c r="Z33" s="164" t="s">
        <v>193</v>
      </c>
      <c r="AA33" s="164" t="s">
        <v>193</v>
      </c>
      <c r="AB33" s="164">
        <v>12.5</v>
      </c>
      <c r="AC33" s="164" t="s">
        <v>500</v>
      </c>
      <c r="AD33" s="164" t="s">
        <v>193</v>
      </c>
      <c r="AE33" s="164" t="s">
        <v>193</v>
      </c>
      <c r="AF33" s="164" t="s">
        <v>193</v>
      </c>
      <c r="AG33" s="164" t="s">
        <v>193</v>
      </c>
      <c r="AH33" s="164" t="s">
        <v>193</v>
      </c>
      <c r="AI33" s="164" t="s">
        <v>193</v>
      </c>
      <c r="AJ33" s="164" t="s">
        <v>193</v>
      </c>
      <c r="AK33" s="164" t="s">
        <v>193</v>
      </c>
      <c r="AL33" s="164" t="s">
        <v>193</v>
      </c>
      <c r="AM33" s="164" t="s">
        <v>193</v>
      </c>
      <c r="AN33" s="164" t="s">
        <v>193</v>
      </c>
      <c r="AO33" s="164" t="s">
        <v>193</v>
      </c>
      <c r="AP33" s="164" t="s">
        <v>193</v>
      </c>
      <c r="AQ33" s="164" t="s">
        <v>193</v>
      </c>
      <c r="AR33" s="164" t="s">
        <v>193</v>
      </c>
      <c r="AS33" s="164" t="s">
        <v>193</v>
      </c>
      <c r="AT33" s="164" t="s">
        <v>193</v>
      </c>
      <c r="AU33" s="164" t="s">
        <v>193</v>
      </c>
      <c r="AV33" s="164" t="s">
        <v>193</v>
      </c>
      <c r="AW33" s="164" t="s">
        <v>193</v>
      </c>
      <c r="AX33" s="164" t="s">
        <v>193</v>
      </c>
      <c r="AY33" s="164" t="s">
        <v>193</v>
      </c>
      <c r="AZ33" s="164" t="s">
        <v>193</v>
      </c>
      <c r="BA33" s="164" t="s">
        <v>193</v>
      </c>
      <c r="BB33" s="164" t="s">
        <v>193</v>
      </c>
      <c r="BC33" s="164" t="s">
        <v>193</v>
      </c>
      <c r="BD33" s="164" t="s">
        <v>193</v>
      </c>
      <c r="BE33" s="164" t="s">
        <v>193</v>
      </c>
      <c r="BF33" s="164" t="s">
        <v>193</v>
      </c>
      <c r="BG33" s="164" t="s">
        <v>193</v>
      </c>
      <c r="BH33" s="164" t="s">
        <v>193</v>
      </c>
      <c r="BI33" s="164" t="s">
        <v>193</v>
      </c>
      <c r="BJ33" s="164" t="s">
        <v>193</v>
      </c>
      <c r="BK33" s="164" t="s">
        <v>193</v>
      </c>
      <c r="BL33" s="164" t="s">
        <v>193</v>
      </c>
      <c r="BM33" s="164" t="s">
        <v>193</v>
      </c>
      <c r="BN33" s="164" t="s">
        <v>193</v>
      </c>
      <c r="BO33" s="164" t="s">
        <v>193</v>
      </c>
      <c r="BP33" s="164" t="s">
        <v>193</v>
      </c>
      <c r="BQ33" s="164" t="s">
        <v>193</v>
      </c>
      <c r="BR33" s="164" t="s">
        <v>193</v>
      </c>
      <c r="BS33" s="164" t="s">
        <v>193</v>
      </c>
      <c r="BT33" s="164" t="s">
        <v>193</v>
      </c>
      <c r="BU33" s="164" t="s">
        <v>193</v>
      </c>
      <c r="BV33" s="164" t="s">
        <v>193</v>
      </c>
      <c r="BW33" s="164" t="s">
        <v>193</v>
      </c>
      <c r="BX33" s="164" t="s">
        <v>193</v>
      </c>
      <c r="BY33" s="164" t="s">
        <v>193</v>
      </c>
      <c r="BZ33" s="164" t="s">
        <v>193</v>
      </c>
      <c r="CA33" s="164" t="s">
        <v>193</v>
      </c>
      <c r="CB33" s="164" t="s">
        <v>193</v>
      </c>
      <c r="CC33" s="164" t="s">
        <v>193</v>
      </c>
      <c r="CD33" s="164" t="s">
        <v>193</v>
      </c>
      <c r="CE33" s="164" t="s">
        <v>193</v>
      </c>
      <c r="CF33" s="164" t="s">
        <v>193</v>
      </c>
      <c r="CG33" s="164" t="s">
        <v>193</v>
      </c>
      <c r="CH33" s="164" t="s">
        <v>193</v>
      </c>
      <c r="CI33" s="164" t="s">
        <v>193</v>
      </c>
      <c r="CJ33" s="164" t="s">
        <v>193</v>
      </c>
      <c r="CK33" s="164" t="s">
        <v>193</v>
      </c>
      <c r="CL33" s="164" t="s">
        <v>193</v>
      </c>
      <c r="CM33" s="164" t="s">
        <v>193</v>
      </c>
      <c r="CN33" s="164" t="s">
        <v>193</v>
      </c>
      <c r="CO33" s="164" t="s">
        <v>193</v>
      </c>
      <c r="CP33" s="164" t="s">
        <v>193</v>
      </c>
      <c r="CQ33" s="164" t="s">
        <v>193</v>
      </c>
      <c r="CR33" s="164" t="s">
        <v>193</v>
      </c>
      <c r="CS33" s="164" t="s">
        <v>193</v>
      </c>
      <c r="CT33" s="164" t="s">
        <v>193</v>
      </c>
      <c r="CU33" s="164" t="s">
        <v>193</v>
      </c>
      <c r="CV33" s="164" t="s">
        <v>193</v>
      </c>
      <c r="CW33" s="164" t="s">
        <v>193</v>
      </c>
      <c r="CX33" s="164" t="s">
        <v>193</v>
      </c>
      <c r="CY33" s="164" t="s">
        <v>193</v>
      </c>
      <c r="CZ33" s="164" t="s">
        <v>193</v>
      </c>
      <c r="DA33" s="164" t="s">
        <v>193</v>
      </c>
      <c r="DB33" s="164" t="s">
        <v>193</v>
      </c>
      <c r="DC33" s="164" t="s">
        <v>193</v>
      </c>
      <c r="DD33" s="164" t="s">
        <v>193</v>
      </c>
      <c r="DE33" s="164" t="s">
        <v>193</v>
      </c>
      <c r="DF33" s="164" t="s">
        <v>193</v>
      </c>
      <c r="DG33" s="164" t="s">
        <v>193</v>
      </c>
      <c r="DH33" s="164" t="s">
        <v>193</v>
      </c>
      <c r="DI33" s="164" t="s">
        <v>193</v>
      </c>
      <c r="DJ33" s="164" t="s">
        <v>193</v>
      </c>
      <c r="DK33" s="164" t="s">
        <v>193</v>
      </c>
      <c r="DL33" s="164" t="s">
        <v>193</v>
      </c>
      <c r="DM33" s="164" t="s">
        <v>193</v>
      </c>
      <c r="DN33" s="164" t="s">
        <v>193</v>
      </c>
      <c r="DO33" s="164" t="s">
        <v>512</v>
      </c>
      <c r="DP33" s="164" t="s">
        <v>3284</v>
      </c>
      <c r="DQ33" s="164" t="s">
        <v>513</v>
      </c>
      <c r="DR33" s="164" t="s">
        <v>807</v>
      </c>
      <c r="DS33" s="164" t="s">
        <v>193</v>
      </c>
      <c r="DT33" s="164" t="s">
        <v>3287</v>
      </c>
      <c r="DU33" s="164" t="s">
        <v>109</v>
      </c>
      <c r="DV33" s="164" t="s">
        <v>193</v>
      </c>
      <c r="DW33" s="164" t="s">
        <v>109</v>
      </c>
      <c r="DX33" s="164">
        <v>0</v>
      </c>
      <c r="DY33" s="164">
        <v>0</v>
      </c>
      <c r="DZ33" s="164">
        <v>0</v>
      </c>
      <c r="EA33" s="164">
        <v>0</v>
      </c>
      <c r="EB33" s="164">
        <v>0</v>
      </c>
      <c r="EC33" s="164">
        <v>0</v>
      </c>
      <c r="ED33" s="164">
        <v>0</v>
      </c>
      <c r="EE33" s="164">
        <v>0</v>
      </c>
      <c r="EF33" s="164">
        <v>0</v>
      </c>
      <c r="EG33" s="164">
        <v>0</v>
      </c>
      <c r="EH33" s="164">
        <v>1</v>
      </c>
      <c r="EI33" s="164" t="s">
        <v>3626</v>
      </c>
    </row>
    <row r="34" spans="1:139" x14ac:dyDescent="0.25">
      <c r="A34" s="164" t="s">
        <v>3631</v>
      </c>
      <c r="B34" s="164" t="s">
        <v>3508</v>
      </c>
      <c r="C34" s="164" t="s">
        <v>179</v>
      </c>
      <c r="D34" s="164" t="s">
        <v>179</v>
      </c>
      <c r="E34" s="164" t="s">
        <v>181</v>
      </c>
      <c r="F34" s="164" t="s">
        <v>182</v>
      </c>
      <c r="G34" s="164" t="s">
        <v>183</v>
      </c>
      <c r="H34" s="164" t="s">
        <v>183</v>
      </c>
      <c r="I34" s="164" t="s">
        <v>713</v>
      </c>
      <c r="J34" s="164" t="s">
        <v>714</v>
      </c>
      <c r="K34" s="164" t="s">
        <v>543</v>
      </c>
      <c r="L34" s="164" t="s">
        <v>511</v>
      </c>
      <c r="M34" s="164" t="s">
        <v>193</v>
      </c>
      <c r="N34" s="164" t="s">
        <v>193</v>
      </c>
      <c r="O34" s="164" t="s">
        <v>193</v>
      </c>
      <c r="P34" s="164" t="s">
        <v>193</v>
      </c>
      <c r="Q34" s="164" t="s">
        <v>193</v>
      </c>
      <c r="R34" s="164" t="s">
        <v>193</v>
      </c>
      <c r="S34" s="164" t="s">
        <v>193</v>
      </c>
      <c r="T34" s="164" t="s">
        <v>193</v>
      </c>
      <c r="U34" s="164" t="s">
        <v>193</v>
      </c>
      <c r="V34" s="164" t="s">
        <v>193</v>
      </c>
      <c r="W34" s="164" t="s">
        <v>193</v>
      </c>
      <c r="X34" s="164" t="s">
        <v>193</v>
      </c>
      <c r="Y34" s="164" t="s">
        <v>193</v>
      </c>
      <c r="Z34" s="164" t="s">
        <v>193</v>
      </c>
      <c r="AA34" s="164" t="s">
        <v>193</v>
      </c>
      <c r="AB34" s="164">
        <v>10</v>
      </c>
      <c r="AC34" s="164" t="s">
        <v>500</v>
      </c>
      <c r="AD34" s="164" t="s">
        <v>193</v>
      </c>
      <c r="AE34" s="164" t="s">
        <v>193</v>
      </c>
      <c r="AF34" s="164" t="s">
        <v>193</v>
      </c>
      <c r="AG34" s="164" t="s">
        <v>193</v>
      </c>
      <c r="AH34" s="164" t="s">
        <v>193</v>
      </c>
      <c r="AI34" s="164" t="s">
        <v>193</v>
      </c>
      <c r="AJ34" s="164" t="s">
        <v>193</v>
      </c>
      <c r="AK34" s="164" t="s">
        <v>193</v>
      </c>
      <c r="AL34" s="164" t="s">
        <v>193</v>
      </c>
      <c r="AM34" s="164" t="s">
        <v>193</v>
      </c>
      <c r="AN34" s="164" t="s">
        <v>193</v>
      </c>
      <c r="AO34" s="164" t="s">
        <v>193</v>
      </c>
      <c r="AP34" s="164" t="s">
        <v>193</v>
      </c>
      <c r="AQ34" s="164" t="s">
        <v>193</v>
      </c>
      <c r="AR34" s="164" t="s">
        <v>193</v>
      </c>
      <c r="AS34" s="164" t="s">
        <v>193</v>
      </c>
      <c r="AT34" s="164" t="s">
        <v>193</v>
      </c>
      <c r="AU34" s="164" t="s">
        <v>193</v>
      </c>
      <c r="AV34" s="164" t="s">
        <v>193</v>
      </c>
      <c r="AW34" s="164" t="s">
        <v>193</v>
      </c>
      <c r="AX34" s="164" t="s">
        <v>193</v>
      </c>
      <c r="AY34" s="164" t="s">
        <v>193</v>
      </c>
      <c r="AZ34" s="164" t="s">
        <v>193</v>
      </c>
      <c r="BA34" s="164" t="s">
        <v>193</v>
      </c>
      <c r="BB34" s="164" t="s">
        <v>193</v>
      </c>
      <c r="BC34" s="164" t="s">
        <v>193</v>
      </c>
      <c r="BD34" s="164" t="s">
        <v>193</v>
      </c>
      <c r="BE34" s="164" t="s">
        <v>193</v>
      </c>
      <c r="BF34" s="164" t="s">
        <v>193</v>
      </c>
      <c r="BG34" s="164" t="s">
        <v>193</v>
      </c>
      <c r="BH34" s="164" t="s">
        <v>193</v>
      </c>
      <c r="BI34" s="164" t="s">
        <v>193</v>
      </c>
      <c r="BJ34" s="164" t="s">
        <v>193</v>
      </c>
      <c r="BK34" s="164" t="s">
        <v>193</v>
      </c>
      <c r="BL34" s="164" t="s">
        <v>193</v>
      </c>
      <c r="BM34" s="164" t="s">
        <v>193</v>
      </c>
      <c r="BN34" s="164" t="s">
        <v>193</v>
      </c>
      <c r="BO34" s="164" t="s">
        <v>193</v>
      </c>
      <c r="BP34" s="164" t="s">
        <v>193</v>
      </c>
      <c r="BQ34" s="164" t="s">
        <v>193</v>
      </c>
      <c r="BR34" s="164" t="s">
        <v>193</v>
      </c>
      <c r="BS34" s="164" t="s">
        <v>193</v>
      </c>
      <c r="BT34" s="164" t="s">
        <v>193</v>
      </c>
      <c r="BU34" s="164" t="s">
        <v>193</v>
      </c>
      <c r="BV34" s="164" t="s">
        <v>193</v>
      </c>
      <c r="BW34" s="164" t="s">
        <v>193</v>
      </c>
      <c r="BX34" s="164" t="s">
        <v>193</v>
      </c>
      <c r="BY34" s="164" t="s">
        <v>193</v>
      </c>
      <c r="BZ34" s="164" t="s">
        <v>193</v>
      </c>
      <c r="CA34" s="164" t="s">
        <v>193</v>
      </c>
      <c r="CB34" s="164" t="s">
        <v>193</v>
      </c>
      <c r="CC34" s="164" t="s">
        <v>193</v>
      </c>
      <c r="CD34" s="164" t="s">
        <v>193</v>
      </c>
      <c r="CE34" s="164" t="s">
        <v>193</v>
      </c>
      <c r="CF34" s="164" t="s">
        <v>193</v>
      </c>
      <c r="CG34" s="164" t="s">
        <v>193</v>
      </c>
      <c r="CH34" s="164" t="s">
        <v>193</v>
      </c>
      <c r="CI34" s="164" t="s">
        <v>193</v>
      </c>
      <c r="CJ34" s="164" t="s">
        <v>193</v>
      </c>
      <c r="CK34" s="164" t="s">
        <v>193</v>
      </c>
      <c r="CL34" s="164" t="s">
        <v>193</v>
      </c>
      <c r="CM34" s="164" t="s">
        <v>193</v>
      </c>
      <c r="CN34" s="164" t="s">
        <v>193</v>
      </c>
      <c r="CO34" s="164" t="s">
        <v>193</v>
      </c>
      <c r="CP34" s="164" t="s">
        <v>193</v>
      </c>
      <c r="CQ34" s="164" t="s">
        <v>193</v>
      </c>
      <c r="CR34" s="164" t="s">
        <v>193</v>
      </c>
      <c r="CS34" s="164" t="s">
        <v>193</v>
      </c>
      <c r="CT34" s="164" t="s">
        <v>193</v>
      </c>
      <c r="CU34" s="164" t="s">
        <v>193</v>
      </c>
      <c r="CV34" s="164" t="s">
        <v>193</v>
      </c>
      <c r="CW34" s="164" t="s">
        <v>193</v>
      </c>
      <c r="CX34" s="164" t="s">
        <v>193</v>
      </c>
      <c r="CY34" s="164" t="s">
        <v>193</v>
      </c>
      <c r="CZ34" s="164" t="s">
        <v>193</v>
      </c>
      <c r="DA34" s="164" t="s">
        <v>193</v>
      </c>
      <c r="DB34" s="164" t="s">
        <v>193</v>
      </c>
      <c r="DC34" s="164" t="s">
        <v>193</v>
      </c>
      <c r="DD34" s="164" t="s">
        <v>193</v>
      </c>
      <c r="DE34" s="164" t="s">
        <v>193</v>
      </c>
      <c r="DF34" s="164" t="s">
        <v>193</v>
      </c>
      <c r="DG34" s="164" t="s">
        <v>193</v>
      </c>
      <c r="DH34" s="164" t="s">
        <v>193</v>
      </c>
      <c r="DI34" s="164" t="s">
        <v>193</v>
      </c>
      <c r="DJ34" s="164" t="s">
        <v>193</v>
      </c>
      <c r="DK34" s="164" t="s">
        <v>193</v>
      </c>
      <c r="DL34" s="164" t="s">
        <v>193</v>
      </c>
      <c r="DM34" s="164" t="s">
        <v>193</v>
      </c>
      <c r="DN34" s="164" t="s">
        <v>193</v>
      </c>
      <c r="DO34" s="164" t="s">
        <v>512</v>
      </c>
      <c r="DP34" s="164" t="s">
        <v>3284</v>
      </c>
      <c r="DQ34" s="164" t="s">
        <v>513</v>
      </c>
      <c r="DR34" s="164" t="s">
        <v>807</v>
      </c>
      <c r="DS34" s="164" t="s">
        <v>193</v>
      </c>
      <c r="DT34" s="164" t="s">
        <v>3287</v>
      </c>
      <c r="DU34" s="164" t="s">
        <v>109</v>
      </c>
      <c r="DV34" s="164" t="s">
        <v>193</v>
      </c>
      <c r="DW34" s="164" t="s">
        <v>114</v>
      </c>
      <c r="DX34" s="164" t="s">
        <v>193</v>
      </c>
      <c r="DY34" s="164" t="s">
        <v>193</v>
      </c>
      <c r="DZ34" s="164" t="s">
        <v>193</v>
      </c>
      <c r="EA34" s="164" t="s">
        <v>193</v>
      </c>
      <c r="EB34" s="164" t="s">
        <v>193</v>
      </c>
      <c r="EC34" s="164" t="s">
        <v>193</v>
      </c>
      <c r="ED34" s="164" t="s">
        <v>193</v>
      </c>
      <c r="EE34" s="164" t="s">
        <v>193</v>
      </c>
      <c r="EF34" s="164" t="s">
        <v>193</v>
      </c>
      <c r="EG34" s="164" t="s">
        <v>193</v>
      </c>
      <c r="EH34" s="164" t="s">
        <v>193</v>
      </c>
      <c r="EI34" s="164" t="s">
        <v>193</v>
      </c>
    </row>
    <row r="35" spans="1:139" x14ac:dyDescent="0.25">
      <c r="A35" s="164" t="s">
        <v>3635</v>
      </c>
      <c r="B35" s="164" t="s">
        <v>3508</v>
      </c>
      <c r="C35" s="164" t="s">
        <v>179</v>
      </c>
      <c r="D35" s="164" t="s">
        <v>179</v>
      </c>
      <c r="E35" s="164" t="s">
        <v>181</v>
      </c>
      <c r="F35" s="164" t="s">
        <v>182</v>
      </c>
      <c r="G35" s="164" t="s">
        <v>183</v>
      </c>
      <c r="H35" s="164" t="s">
        <v>183</v>
      </c>
      <c r="I35" s="164" t="s">
        <v>713</v>
      </c>
      <c r="J35" s="164" t="s">
        <v>714</v>
      </c>
      <c r="K35" s="164" t="s">
        <v>543</v>
      </c>
      <c r="L35" s="164" t="s">
        <v>511</v>
      </c>
      <c r="M35" s="164" t="s">
        <v>193</v>
      </c>
      <c r="N35" s="164" t="s">
        <v>193</v>
      </c>
      <c r="O35" s="164" t="s">
        <v>193</v>
      </c>
      <c r="P35" s="164" t="s">
        <v>193</v>
      </c>
      <c r="Q35" s="164" t="s">
        <v>193</v>
      </c>
      <c r="R35" s="164" t="s">
        <v>193</v>
      </c>
      <c r="S35" s="164" t="s">
        <v>193</v>
      </c>
      <c r="T35" s="164" t="s">
        <v>193</v>
      </c>
      <c r="U35" s="164" t="s">
        <v>193</v>
      </c>
      <c r="V35" s="164" t="s">
        <v>193</v>
      </c>
      <c r="W35" s="164" t="s">
        <v>193</v>
      </c>
      <c r="X35" s="164" t="s">
        <v>193</v>
      </c>
      <c r="Y35" s="164" t="s">
        <v>193</v>
      </c>
      <c r="Z35" s="164" t="s">
        <v>193</v>
      </c>
      <c r="AA35" s="164" t="s">
        <v>193</v>
      </c>
      <c r="AB35" s="164">
        <v>15</v>
      </c>
      <c r="AC35" s="164" t="s">
        <v>500</v>
      </c>
      <c r="AD35" s="164" t="s">
        <v>193</v>
      </c>
      <c r="AE35" s="164" t="s">
        <v>193</v>
      </c>
      <c r="AF35" s="164" t="s">
        <v>193</v>
      </c>
      <c r="AG35" s="164" t="s">
        <v>193</v>
      </c>
      <c r="AH35" s="164" t="s">
        <v>193</v>
      </c>
      <c r="AI35" s="164" t="s">
        <v>193</v>
      </c>
      <c r="AJ35" s="164" t="s">
        <v>193</v>
      </c>
      <c r="AK35" s="164" t="s">
        <v>193</v>
      </c>
      <c r="AL35" s="164" t="s">
        <v>193</v>
      </c>
      <c r="AM35" s="164" t="s">
        <v>193</v>
      </c>
      <c r="AN35" s="164" t="s">
        <v>193</v>
      </c>
      <c r="AO35" s="164" t="s">
        <v>193</v>
      </c>
      <c r="AP35" s="164" t="s">
        <v>193</v>
      </c>
      <c r="AQ35" s="164" t="s">
        <v>193</v>
      </c>
      <c r="AR35" s="164" t="s">
        <v>193</v>
      </c>
      <c r="AS35" s="164" t="s">
        <v>193</v>
      </c>
      <c r="AT35" s="164" t="s">
        <v>193</v>
      </c>
      <c r="AU35" s="164" t="s">
        <v>193</v>
      </c>
      <c r="AV35" s="164" t="s">
        <v>193</v>
      </c>
      <c r="AW35" s="164" t="s">
        <v>193</v>
      </c>
      <c r="AX35" s="164" t="s">
        <v>193</v>
      </c>
      <c r="AY35" s="164" t="s">
        <v>193</v>
      </c>
      <c r="AZ35" s="164" t="s">
        <v>193</v>
      </c>
      <c r="BA35" s="164" t="s">
        <v>193</v>
      </c>
      <c r="BB35" s="164" t="s">
        <v>193</v>
      </c>
      <c r="BC35" s="164" t="s">
        <v>193</v>
      </c>
      <c r="BD35" s="164" t="s">
        <v>193</v>
      </c>
      <c r="BE35" s="164" t="s">
        <v>193</v>
      </c>
      <c r="BF35" s="164" t="s">
        <v>193</v>
      </c>
      <c r="BG35" s="164" t="s">
        <v>193</v>
      </c>
      <c r="BH35" s="164" t="s">
        <v>193</v>
      </c>
      <c r="BI35" s="164" t="s">
        <v>193</v>
      </c>
      <c r="BJ35" s="164" t="s">
        <v>193</v>
      </c>
      <c r="BK35" s="164" t="s">
        <v>193</v>
      </c>
      <c r="BL35" s="164" t="s">
        <v>193</v>
      </c>
      <c r="BM35" s="164" t="s">
        <v>193</v>
      </c>
      <c r="BN35" s="164" t="s">
        <v>193</v>
      </c>
      <c r="BO35" s="164" t="s">
        <v>193</v>
      </c>
      <c r="BP35" s="164" t="s">
        <v>193</v>
      </c>
      <c r="BQ35" s="164" t="s">
        <v>193</v>
      </c>
      <c r="BR35" s="164" t="s">
        <v>193</v>
      </c>
      <c r="BS35" s="164" t="s">
        <v>193</v>
      </c>
      <c r="BT35" s="164" t="s">
        <v>193</v>
      </c>
      <c r="BU35" s="164" t="s">
        <v>193</v>
      </c>
      <c r="BV35" s="164" t="s">
        <v>193</v>
      </c>
      <c r="BW35" s="164" t="s">
        <v>193</v>
      </c>
      <c r="BX35" s="164" t="s">
        <v>193</v>
      </c>
      <c r="BY35" s="164" t="s">
        <v>193</v>
      </c>
      <c r="BZ35" s="164" t="s">
        <v>193</v>
      </c>
      <c r="CA35" s="164" t="s">
        <v>193</v>
      </c>
      <c r="CB35" s="164" t="s">
        <v>193</v>
      </c>
      <c r="CC35" s="164" t="s">
        <v>193</v>
      </c>
      <c r="CD35" s="164" t="s">
        <v>193</v>
      </c>
      <c r="CE35" s="164" t="s">
        <v>193</v>
      </c>
      <c r="CF35" s="164" t="s">
        <v>193</v>
      </c>
      <c r="CG35" s="164" t="s">
        <v>193</v>
      </c>
      <c r="CH35" s="164" t="s">
        <v>193</v>
      </c>
      <c r="CI35" s="164" t="s">
        <v>193</v>
      </c>
      <c r="CJ35" s="164" t="s">
        <v>193</v>
      </c>
      <c r="CK35" s="164" t="s">
        <v>193</v>
      </c>
      <c r="CL35" s="164" t="s">
        <v>193</v>
      </c>
      <c r="CM35" s="164" t="s">
        <v>193</v>
      </c>
      <c r="CN35" s="164" t="s">
        <v>193</v>
      </c>
      <c r="CO35" s="164" t="s">
        <v>193</v>
      </c>
      <c r="CP35" s="164" t="s">
        <v>193</v>
      </c>
      <c r="CQ35" s="164" t="s">
        <v>193</v>
      </c>
      <c r="CR35" s="164" t="s">
        <v>193</v>
      </c>
      <c r="CS35" s="164" t="s">
        <v>193</v>
      </c>
      <c r="CT35" s="164" t="s">
        <v>193</v>
      </c>
      <c r="CU35" s="164" t="s">
        <v>193</v>
      </c>
      <c r="CV35" s="164" t="s">
        <v>193</v>
      </c>
      <c r="CW35" s="164" t="s">
        <v>193</v>
      </c>
      <c r="CX35" s="164" t="s">
        <v>193</v>
      </c>
      <c r="CY35" s="164" t="s">
        <v>193</v>
      </c>
      <c r="CZ35" s="164" t="s">
        <v>193</v>
      </c>
      <c r="DA35" s="164" t="s">
        <v>193</v>
      </c>
      <c r="DB35" s="164" t="s">
        <v>193</v>
      </c>
      <c r="DC35" s="164" t="s">
        <v>193</v>
      </c>
      <c r="DD35" s="164" t="s">
        <v>193</v>
      </c>
      <c r="DE35" s="164" t="s">
        <v>193</v>
      </c>
      <c r="DF35" s="164" t="s">
        <v>193</v>
      </c>
      <c r="DG35" s="164" t="s">
        <v>193</v>
      </c>
      <c r="DH35" s="164" t="s">
        <v>193</v>
      </c>
      <c r="DI35" s="164" t="s">
        <v>193</v>
      </c>
      <c r="DJ35" s="164" t="s">
        <v>193</v>
      </c>
      <c r="DK35" s="164" t="s">
        <v>193</v>
      </c>
      <c r="DL35" s="164" t="s">
        <v>193</v>
      </c>
      <c r="DM35" s="164" t="s">
        <v>193</v>
      </c>
      <c r="DN35" s="164" t="s">
        <v>193</v>
      </c>
      <c r="DO35" s="164" t="s">
        <v>512</v>
      </c>
      <c r="DP35" s="164" t="s">
        <v>3284</v>
      </c>
      <c r="DQ35" s="164" t="s">
        <v>513</v>
      </c>
      <c r="DR35" s="164" t="s">
        <v>803</v>
      </c>
      <c r="DS35" s="164" t="s">
        <v>193</v>
      </c>
      <c r="DT35" s="164" t="s">
        <v>3286</v>
      </c>
      <c r="DU35" s="164" t="s">
        <v>109</v>
      </c>
      <c r="DV35" s="164" t="s">
        <v>193</v>
      </c>
      <c r="DW35" s="164" t="s">
        <v>109</v>
      </c>
      <c r="DX35" s="164">
        <v>0</v>
      </c>
      <c r="DY35" s="164">
        <v>0</v>
      </c>
      <c r="DZ35" s="164">
        <v>0</v>
      </c>
      <c r="EA35" s="164">
        <v>0</v>
      </c>
      <c r="EB35" s="164">
        <v>0</v>
      </c>
      <c r="EC35" s="164">
        <v>0</v>
      </c>
      <c r="ED35" s="164">
        <v>0</v>
      </c>
      <c r="EE35" s="164">
        <v>0</v>
      </c>
      <c r="EF35" s="164">
        <v>1</v>
      </c>
      <c r="EG35" s="164">
        <v>0</v>
      </c>
      <c r="EH35" s="164">
        <v>0</v>
      </c>
      <c r="EI35" s="164" t="s">
        <v>193</v>
      </c>
    </row>
    <row r="36" spans="1:139" x14ac:dyDescent="0.25">
      <c r="A36" s="164" t="s">
        <v>3640</v>
      </c>
      <c r="B36" s="164" t="s">
        <v>3639</v>
      </c>
      <c r="C36" s="164" t="s">
        <v>187</v>
      </c>
      <c r="D36" s="164" t="s">
        <v>187</v>
      </c>
      <c r="E36" s="164" t="s">
        <v>189</v>
      </c>
      <c r="F36" s="164" t="s">
        <v>123</v>
      </c>
      <c r="G36" s="164" t="s">
        <v>160</v>
      </c>
      <c r="H36" s="164" t="s">
        <v>160</v>
      </c>
      <c r="I36" s="164" t="s">
        <v>637</v>
      </c>
      <c r="J36" s="164" t="s">
        <v>3299</v>
      </c>
      <c r="K36" s="164" t="s">
        <v>543</v>
      </c>
      <c r="L36" s="164" t="s">
        <v>511</v>
      </c>
      <c r="M36" s="164" t="s">
        <v>193</v>
      </c>
      <c r="N36" s="164" t="s">
        <v>193</v>
      </c>
      <c r="O36" s="164" t="s">
        <v>193</v>
      </c>
      <c r="P36" s="164" t="s">
        <v>193</v>
      </c>
      <c r="Q36" s="164" t="s">
        <v>193</v>
      </c>
      <c r="R36" s="164" t="s">
        <v>193</v>
      </c>
      <c r="S36" s="164" t="s">
        <v>193</v>
      </c>
      <c r="T36" s="164" t="s">
        <v>193</v>
      </c>
      <c r="U36" s="164" t="s">
        <v>193</v>
      </c>
      <c r="V36" s="164" t="s">
        <v>193</v>
      </c>
      <c r="X36" s="164" t="s">
        <v>193</v>
      </c>
      <c r="Y36" s="164" t="s">
        <v>193</v>
      </c>
      <c r="Z36" s="164" t="s">
        <v>193</v>
      </c>
      <c r="AA36" s="164" t="s">
        <v>193</v>
      </c>
      <c r="AB36" s="164">
        <v>5</v>
      </c>
      <c r="AC36" s="164" t="s">
        <v>496</v>
      </c>
      <c r="AD36" s="164" t="s">
        <v>193</v>
      </c>
      <c r="AE36" s="164" t="s">
        <v>193</v>
      </c>
      <c r="AF36" s="164" t="s">
        <v>193</v>
      </c>
      <c r="AG36" s="164" t="s">
        <v>193</v>
      </c>
      <c r="AH36" s="164" t="s">
        <v>193</v>
      </c>
      <c r="AI36" s="164" t="s">
        <v>193</v>
      </c>
      <c r="AJ36" s="164" t="s">
        <v>193</v>
      </c>
      <c r="AK36" s="164" t="s">
        <v>193</v>
      </c>
      <c r="AL36" s="164" t="s">
        <v>193</v>
      </c>
      <c r="AM36" s="164" t="s">
        <v>193</v>
      </c>
      <c r="AN36" s="164" t="s">
        <v>193</v>
      </c>
      <c r="AO36" s="164" t="s">
        <v>193</v>
      </c>
      <c r="AP36" s="164" t="s">
        <v>193</v>
      </c>
      <c r="AQ36" s="164" t="s">
        <v>193</v>
      </c>
      <c r="AR36" s="164" t="s">
        <v>193</v>
      </c>
      <c r="AS36" s="164" t="s">
        <v>193</v>
      </c>
      <c r="AT36" s="164" t="s">
        <v>193</v>
      </c>
      <c r="AU36" s="164" t="s">
        <v>193</v>
      </c>
      <c r="AV36" s="164" t="s">
        <v>193</v>
      </c>
      <c r="AW36" s="164" t="s">
        <v>193</v>
      </c>
      <c r="AX36" s="164" t="s">
        <v>193</v>
      </c>
      <c r="AY36" s="164" t="s">
        <v>193</v>
      </c>
      <c r="AZ36" s="164" t="s">
        <v>193</v>
      </c>
      <c r="BA36" s="164" t="s">
        <v>193</v>
      </c>
      <c r="BB36" s="164" t="s">
        <v>193</v>
      </c>
      <c r="BC36" s="164" t="s">
        <v>193</v>
      </c>
      <c r="BD36" s="164" t="s">
        <v>193</v>
      </c>
      <c r="BE36" s="164" t="s">
        <v>193</v>
      </c>
      <c r="BF36" s="164" t="s">
        <v>193</v>
      </c>
      <c r="BG36" s="164" t="s">
        <v>193</v>
      </c>
      <c r="BH36" s="164" t="s">
        <v>193</v>
      </c>
      <c r="BI36" s="164" t="s">
        <v>193</v>
      </c>
      <c r="BJ36" s="164" t="s">
        <v>193</v>
      </c>
      <c r="BK36" s="164" t="s">
        <v>193</v>
      </c>
      <c r="BL36" s="164" t="s">
        <v>193</v>
      </c>
      <c r="BM36" s="164" t="s">
        <v>193</v>
      </c>
      <c r="BN36" s="164" t="s">
        <v>193</v>
      </c>
      <c r="BO36" s="164" t="s">
        <v>193</v>
      </c>
      <c r="BP36" s="164" t="s">
        <v>193</v>
      </c>
      <c r="BQ36" s="164" t="s">
        <v>193</v>
      </c>
      <c r="BR36" s="164" t="s">
        <v>193</v>
      </c>
      <c r="BS36" s="164" t="s">
        <v>193</v>
      </c>
      <c r="BT36" s="164" t="s">
        <v>193</v>
      </c>
      <c r="BU36" s="164" t="s">
        <v>193</v>
      </c>
      <c r="BV36" s="164" t="s">
        <v>193</v>
      </c>
      <c r="BW36" s="164" t="s">
        <v>193</v>
      </c>
      <c r="BX36" s="164" t="s">
        <v>193</v>
      </c>
      <c r="BY36" s="164" t="s">
        <v>193</v>
      </c>
      <c r="BZ36" s="164" t="s">
        <v>193</v>
      </c>
      <c r="CA36" s="164" t="s">
        <v>193</v>
      </c>
      <c r="CB36" s="164" t="s">
        <v>193</v>
      </c>
      <c r="CC36" s="164" t="s">
        <v>193</v>
      </c>
      <c r="CD36" s="164" t="s">
        <v>193</v>
      </c>
      <c r="CE36" s="164" t="s">
        <v>193</v>
      </c>
      <c r="CF36" s="164" t="s">
        <v>193</v>
      </c>
      <c r="CG36" s="164" t="s">
        <v>193</v>
      </c>
      <c r="CH36" s="164" t="s">
        <v>193</v>
      </c>
      <c r="CI36" s="164" t="s">
        <v>193</v>
      </c>
      <c r="CJ36" s="164" t="s">
        <v>193</v>
      </c>
      <c r="CK36" s="164" t="s">
        <v>193</v>
      </c>
      <c r="CL36" s="164" t="s">
        <v>193</v>
      </c>
      <c r="CM36" s="164" t="s">
        <v>193</v>
      </c>
      <c r="CN36" s="164" t="s">
        <v>193</v>
      </c>
      <c r="CO36" s="164" t="s">
        <v>193</v>
      </c>
      <c r="CP36" s="164" t="s">
        <v>193</v>
      </c>
      <c r="CQ36" s="164" t="s">
        <v>193</v>
      </c>
      <c r="CR36" s="164" t="s">
        <v>193</v>
      </c>
      <c r="CS36" s="164" t="s">
        <v>193</v>
      </c>
      <c r="CT36" s="164" t="s">
        <v>193</v>
      </c>
      <c r="CU36" s="164" t="s">
        <v>193</v>
      </c>
      <c r="CV36" s="164" t="s">
        <v>193</v>
      </c>
      <c r="CW36" s="164" t="s">
        <v>193</v>
      </c>
      <c r="CX36" s="164" t="s">
        <v>193</v>
      </c>
      <c r="CY36" s="164" t="s">
        <v>193</v>
      </c>
      <c r="CZ36" s="164" t="s">
        <v>193</v>
      </c>
      <c r="DA36" s="164" t="s">
        <v>193</v>
      </c>
      <c r="DB36" s="164" t="s">
        <v>193</v>
      </c>
      <c r="DC36" s="164" t="s">
        <v>193</v>
      </c>
      <c r="DD36" s="164" t="s">
        <v>193</v>
      </c>
      <c r="DE36" s="164" t="s">
        <v>193</v>
      </c>
      <c r="DF36" s="164" t="s">
        <v>193</v>
      </c>
      <c r="DG36" s="164" t="s">
        <v>193</v>
      </c>
      <c r="DH36" s="164" t="s">
        <v>193</v>
      </c>
      <c r="DI36" s="164" t="s">
        <v>193</v>
      </c>
      <c r="DJ36" s="164" t="s">
        <v>193</v>
      </c>
      <c r="DK36" s="164" t="s">
        <v>193</v>
      </c>
      <c r="DL36" s="164" t="s">
        <v>193</v>
      </c>
      <c r="DM36" s="164" t="s">
        <v>193</v>
      </c>
      <c r="DN36" s="164" t="s">
        <v>193</v>
      </c>
      <c r="DO36" s="164" t="s">
        <v>512</v>
      </c>
      <c r="DP36" s="164" t="s">
        <v>3284</v>
      </c>
      <c r="DQ36" s="164" t="s">
        <v>513</v>
      </c>
      <c r="DR36" s="164" t="s">
        <v>807</v>
      </c>
      <c r="DS36" s="164" t="s">
        <v>193</v>
      </c>
      <c r="DT36" s="164" t="s">
        <v>3286</v>
      </c>
      <c r="DU36" s="164" t="s">
        <v>109</v>
      </c>
      <c r="DV36" s="164" t="s">
        <v>193</v>
      </c>
      <c r="DW36" s="164" t="s">
        <v>109</v>
      </c>
      <c r="DX36" s="164">
        <v>0</v>
      </c>
      <c r="DY36" s="164">
        <v>0</v>
      </c>
      <c r="DZ36" s="164">
        <v>0</v>
      </c>
      <c r="EA36" s="164">
        <v>0</v>
      </c>
      <c r="EB36" s="164">
        <v>0</v>
      </c>
      <c r="EC36" s="164">
        <v>0</v>
      </c>
      <c r="ED36" s="164">
        <v>0</v>
      </c>
      <c r="EE36" s="164">
        <v>0</v>
      </c>
      <c r="EF36" s="164">
        <v>0</v>
      </c>
      <c r="EG36" s="164">
        <v>0</v>
      </c>
      <c r="EH36" s="164">
        <v>1</v>
      </c>
      <c r="EI36" s="164" t="s">
        <v>193</v>
      </c>
    </row>
    <row r="37" spans="1:139" x14ac:dyDescent="0.25">
      <c r="A37" s="164" t="s">
        <v>3644</v>
      </c>
      <c r="B37" s="164" t="s">
        <v>3639</v>
      </c>
      <c r="C37" s="164" t="s">
        <v>187</v>
      </c>
      <c r="D37" s="164" t="s">
        <v>187</v>
      </c>
      <c r="E37" s="164" t="s">
        <v>189</v>
      </c>
      <c r="F37" s="164" t="s">
        <v>123</v>
      </c>
      <c r="G37" s="164" t="s">
        <v>160</v>
      </c>
      <c r="H37" s="164" t="s">
        <v>160</v>
      </c>
      <c r="I37" s="164" t="s">
        <v>637</v>
      </c>
      <c r="J37" s="164" t="s">
        <v>3299</v>
      </c>
      <c r="K37" s="164" t="s">
        <v>543</v>
      </c>
      <c r="L37" s="164" t="s">
        <v>511</v>
      </c>
      <c r="M37" s="164" t="s">
        <v>193</v>
      </c>
      <c r="N37" s="164" t="s">
        <v>193</v>
      </c>
      <c r="O37" s="164" t="s">
        <v>193</v>
      </c>
      <c r="P37" s="164" t="s">
        <v>193</v>
      </c>
      <c r="Q37" s="164" t="s">
        <v>193</v>
      </c>
      <c r="R37" s="164" t="s">
        <v>193</v>
      </c>
      <c r="S37" s="164" t="s">
        <v>193</v>
      </c>
      <c r="T37" s="164" t="s">
        <v>193</v>
      </c>
      <c r="U37" s="164" t="s">
        <v>193</v>
      </c>
      <c r="V37" s="164" t="s">
        <v>193</v>
      </c>
      <c r="W37" s="164" t="s">
        <v>193</v>
      </c>
      <c r="X37" s="164" t="s">
        <v>193</v>
      </c>
      <c r="Y37" s="164" t="s">
        <v>193</v>
      </c>
      <c r="Z37" s="164" t="s">
        <v>193</v>
      </c>
      <c r="AA37" s="164" t="s">
        <v>193</v>
      </c>
      <c r="AB37" s="164">
        <v>6</v>
      </c>
      <c r="AC37" s="164" t="s">
        <v>500</v>
      </c>
      <c r="AD37" s="164" t="s">
        <v>193</v>
      </c>
      <c r="AE37" s="164" t="s">
        <v>193</v>
      </c>
      <c r="AF37" s="164" t="s">
        <v>193</v>
      </c>
      <c r="AG37" s="164" t="s">
        <v>193</v>
      </c>
      <c r="AH37" s="164" t="s">
        <v>193</v>
      </c>
      <c r="AI37" s="164" t="s">
        <v>193</v>
      </c>
      <c r="AJ37" s="164" t="s">
        <v>193</v>
      </c>
      <c r="AK37" s="164" t="s">
        <v>193</v>
      </c>
      <c r="AL37" s="164" t="s">
        <v>193</v>
      </c>
      <c r="AM37" s="164" t="s">
        <v>193</v>
      </c>
      <c r="AN37" s="164" t="s">
        <v>193</v>
      </c>
      <c r="AO37" s="164" t="s">
        <v>193</v>
      </c>
      <c r="AP37" s="164" t="s">
        <v>193</v>
      </c>
      <c r="AQ37" s="164" t="s">
        <v>193</v>
      </c>
      <c r="AR37" s="164" t="s">
        <v>193</v>
      </c>
      <c r="AS37" s="164" t="s">
        <v>193</v>
      </c>
      <c r="AT37" s="164" t="s">
        <v>193</v>
      </c>
      <c r="AU37" s="164" t="s">
        <v>193</v>
      </c>
      <c r="AV37" s="164" t="s">
        <v>193</v>
      </c>
      <c r="AW37" s="164" t="s">
        <v>193</v>
      </c>
      <c r="AX37" s="164" t="s">
        <v>193</v>
      </c>
      <c r="AY37" s="164" t="s">
        <v>193</v>
      </c>
      <c r="AZ37" s="164" t="s">
        <v>193</v>
      </c>
      <c r="BA37" s="164" t="s">
        <v>193</v>
      </c>
      <c r="BB37" s="164" t="s">
        <v>193</v>
      </c>
      <c r="BC37" s="164" t="s">
        <v>193</v>
      </c>
      <c r="BD37" s="164" t="s">
        <v>193</v>
      </c>
      <c r="BE37" s="164" t="s">
        <v>193</v>
      </c>
      <c r="BF37" s="164" t="s">
        <v>193</v>
      </c>
      <c r="BG37" s="164" t="s">
        <v>193</v>
      </c>
      <c r="BH37" s="164" t="s">
        <v>193</v>
      </c>
      <c r="BI37" s="164" t="s">
        <v>193</v>
      </c>
      <c r="BJ37" s="164" t="s">
        <v>193</v>
      </c>
      <c r="BK37" s="164" t="s">
        <v>193</v>
      </c>
      <c r="BL37" s="164" t="s">
        <v>193</v>
      </c>
      <c r="BM37" s="164" t="s">
        <v>193</v>
      </c>
      <c r="BN37" s="164" t="s">
        <v>193</v>
      </c>
      <c r="BO37" s="164" t="s">
        <v>193</v>
      </c>
      <c r="BP37" s="164" t="s">
        <v>193</v>
      </c>
      <c r="BQ37" s="164" t="s">
        <v>193</v>
      </c>
      <c r="BR37" s="164" t="s">
        <v>193</v>
      </c>
      <c r="BS37" s="164" t="s">
        <v>193</v>
      </c>
      <c r="BT37" s="164" t="s">
        <v>193</v>
      </c>
      <c r="BU37" s="164" t="s">
        <v>193</v>
      </c>
      <c r="BV37" s="164" t="s">
        <v>193</v>
      </c>
      <c r="BW37" s="164" t="s">
        <v>193</v>
      </c>
      <c r="BX37" s="164" t="s">
        <v>193</v>
      </c>
      <c r="BY37" s="164" t="s">
        <v>193</v>
      </c>
      <c r="BZ37" s="164" t="s">
        <v>193</v>
      </c>
      <c r="CA37" s="164" t="s">
        <v>193</v>
      </c>
      <c r="CB37" s="164" t="s">
        <v>193</v>
      </c>
      <c r="CC37" s="164" t="s">
        <v>193</v>
      </c>
      <c r="CD37" s="164" t="s">
        <v>193</v>
      </c>
      <c r="CE37" s="164" t="s">
        <v>193</v>
      </c>
      <c r="CF37" s="164" t="s">
        <v>193</v>
      </c>
      <c r="CG37" s="164" t="s">
        <v>193</v>
      </c>
      <c r="CH37" s="164" t="s">
        <v>193</v>
      </c>
      <c r="CI37" s="164" t="s">
        <v>193</v>
      </c>
      <c r="CJ37" s="164" t="s">
        <v>193</v>
      </c>
      <c r="CK37" s="164" t="s">
        <v>193</v>
      </c>
      <c r="CL37" s="164" t="s">
        <v>193</v>
      </c>
      <c r="CM37" s="164" t="s">
        <v>193</v>
      </c>
      <c r="CN37" s="164" t="s">
        <v>193</v>
      </c>
      <c r="CO37" s="164" t="s">
        <v>193</v>
      </c>
      <c r="CP37" s="164" t="s">
        <v>193</v>
      </c>
      <c r="CQ37" s="164" t="s">
        <v>193</v>
      </c>
      <c r="CR37" s="164" t="s">
        <v>193</v>
      </c>
      <c r="CS37" s="164" t="s">
        <v>193</v>
      </c>
      <c r="CT37" s="164" t="s">
        <v>193</v>
      </c>
      <c r="CU37" s="164" t="s">
        <v>193</v>
      </c>
      <c r="CV37" s="164" t="s">
        <v>193</v>
      </c>
      <c r="CW37" s="164" t="s">
        <v>193</v>
      </c>
      <c r="CX37" s="164" t="s">
        <v>193</v>
      </c>
      <c r="CY37" s="164" t="s">
        <v>193</v>
      </c>
      <c r="CZ37" s="164" t="s">
        <v>193</v>
      </c>
      <c r="DA37" s="164" t="s">
        <v>193</v>
      </c>
      <c r="DB37" s="164" t="s">
        <v>193</v>
      </c>
      <c r="DC37" s="164" t="s">
        <v>193</v>
      </c>
      <c r="DD37" s="164" t="s">
        <v>193</v>
      </c>
      <c r="DE37" s="164" t="s">
        <v>193</v>
      </c>
      <c r="DF37" s="164" t="s">
        <v>193</v>
      </c>
      <c r="DG37" s="164" t="s">
        <v>193</v>
      </c>
      <c r="DH37" s="164" t="s">
        <v>193</v>
      </c>
      <c r="DI37" s="164" t="s">
        <v>193</v>
      </c>
      <c r="DJ37" s="164" t="s">
        <v>193</v>
      </c>
      <c r="DK37" s="164" t="s">
        <v>193</v>
      </c>
      <c r="DL37" s="164" t="s">
        <v>193</v>
      </c>
      <c r="DM37" s="164" t="s">
        <v>193</v>
      </c>
      <c r="DN37" s="164" t="s">
        <v>193</v>
      </c>
      <c r="DO37" s="164" t="s">
        <v>512</v>
      </c>
      <c r="DP37" s="164" t="s">
        <v>3284</v>
      </c>
      <c r="DQ37" s="164" t="s">
        <v>513</v>
      </c>
      <c r="DR37" s="164" t="s">
        <v>807</v>
      </c>
      <c r="DS37" s="164" t="s">
        <v>193</v>
      </c>
      <c r="DT37" s="164" t="s">
        <v>3287</v>
      </c>
      <c r="DU37" s="164" t="s">
        <v>109</v>
      </c>
      <c r="DV37" s="164" t="s">
        <v>193</v>
      </c>
      <c r="DW37" s="164" t="s">
        <v>114</v>
      </c>
      <c r="DX37" s="164" t="s">
        <v>193</v>
      </c>
      <c r="DY37" s="164" t="s">
        <v>193</v>
      </c>
      <c r="DZ37" s="164" t="s">
        <v>193</v>
      </c>
      <c r="EA37" s="164" t="s">
        <v>193</v>
      </c>
      <c r="EB37" s="164" t="s">
        <v>193</v>
      </c>
      <c r="EC37" s="164" t="s">
        <v>193</v>
      </c>
      <c r="ED37" s="164" t="s">
        <v>193</v>
      </c>
      <c r="EE37" s="164" t="s">
        <v>193</v>
      </c>
      <c r="EF37" s="164" t="s">
        <v>193</v>
      </c>
      <c r="EG37" s="164" t="s">
        <v>193</v>
      </c>
      <c r="EH37" s="164" t="s">
        <v>193</v>
      </c>
      <c r="EI37" s="164" t="s">
        <v>193</v>
      </c>
    </row>
    <row r="38" spans="1:139" x14ac:dyDescent="0.25">
      <c r="A38" s="164" t="s">
        <v>3648</v>
      </c>
      <c r="B38" s="164" t="s">
        <v>3639</v>
      </c>
      <c r="C38" s="164" t="s">
        <v>187</v>
      </c>
      <c r="D38" s="164" t="s">
        <v>187</v>
      </c>
      <c r="E38" s="164" t="s">
        <v>189</v>
      </c>
      <c r="F38" s="164" t="s">
        <v>123</v>
      </c>
      <c r="G38" s="164" t="s">
        <v>160</v>
      </c>
      <c r="H38" s="164" t="s">
        <v>160</v>
      </c>
      <c r="I38" s="164" t="s">
        <v>637</v>
      </c>
      <c r="J38" s="164" t="s">
        <v>3299</v>
      </c>
      <c r="K38" s="164" t="s">
        <v>543</v>
      </c>
      <c r="L38" s="164" t="s">
        <v>511</v>
      </c>
      <c r="M38" s="164" t="s">
        <v>193</v>
      </c>
      <c r="N38" s="164" t="s">
        <v>193</v>
      </c>
      <c r="O38" s="164" t="s">
        <v>193</v>
      </c>
      <c r="P38" s="164" t="s">
        <v>193</v>
      </c>
      <c r="Q38" s="164" t="s">
        <v>193</v>
      </c>
      <c r="R38" s="164" t="s">
        <v>193</v>
      </c>
      <c r="S38" s="164" t="s">
        <v>193</v>
      </c>
      <c r="T38" s="164" t="s">
        <v>193</v>
      </c>
      <c r="U38" s="164" t="s">
        <v>193</v>
      </c>
      <c r="V38" s="164" t="s">
        <v>193</v>
      </c>
      <c r="W38" s="164" t="s">
        <v>193</v>
      </c>
      <c r="X38" s="164" t="s">
        <v>193</v>
      </c>
      <c r="Y38" s="164" t="s">
        <v>193</v>
      </c>
      <c r="Z38" s="164" t="s">
        <v>193</v>
      </c>
      <c r="AA38" s="164" t="s">
        <v>193</v>
      </c>
      <c r="AB38" s="164">
        <v>5</v>
      </c>
      <c r="AC38" s="164" t="s">
        <v>496</v>
      </c>
      <c r="AD38" s="164" t="s">
        <v>193</v>
      </c>
      <c r="AE38" s="164" t="s">
        <v>193</v>
      </c>
      <c r="AF38" s="164" t="s">
        <v>193</v>
      </c>
      <c r="AG38" s="164" t="s">
        <v>193</v>
      </c>
      <c r="AH38" s="164" t="s">
        <v>193</v>
      </c>
      <c r="AI38" s="164" t="s">
        <v>193</v>
      </c>
      <c r="AJ38" s="164" t="s">
        <v>193</v>
      </c>
      <c r="AK38" s="164" t="s">
        <v>193</v>
      </c>
      <c r="AL38" s="164" t="s">
        <v>193</v>
      </c>
      <c r="AM38" s="164" t="s">
        <v>193</v>
      </c>
      <c r="AN38" s="164" t="s">
        <v>193</v>
      </c>
      <c r="AO38" s="164" t="s">
        <v>193</v>
      </c>
      <c r="AP38" s="164" t="s">
        <v>193</v>
      </c>
      <c r="AQ38" s="164" t="s">
        <v>193</v>
      </c>
      <c r="AR38" s="164" t="s">
        <v>193</v>
      </c>
      <c r="AS38" s="164" t="s">
        <v>193</v>
      </c>
      <c r="AT38" s="164" t="s">
        <v>193</v>
      </c>
      <c r="AU38" s="164" t="s">
        <v>193</v>
      </c>
      <c r="AV38" s="164" t="s">
        <v>193</v>
      </c>
      <c r="AW38" s="164" t="s">
        <v>193</v>
      </c>
      <c r="AX38" s="164" t="s">
        <v>193</v>
      </c>
      <c r="AY38" s="164" t="s">
        <v>193</v>
      </c>
      <c r="AZ38" s="164" t="s">
        <v>193</v>
      </c>
      <c r="BA38" s="164" t="s">
        <v>193</v>
      </c>
      <c r="BB38" s="164" t="s">
        <v>193</v>
      </c>
      <c r="BC38" s="164" t="s">
        <v>193</v>
      </c>
      <c r="BD38" s="164" t="s">
        <v>193</v>
      </c>
      <c r="BE38" s="164" t="s">
        <v>193</v>
      </c>
      <c r="BF38" s="164" t="s">
        <v>193</v>
      </c>
      <c r="BG38" s="164" t="s">
        <v>193</v>
      </c>
      <c r="BH38" s="164" t="s">
        <v>193</v>
      </c>
      <c r="BI38" s="164" t="s">
        <v>193</v>
      </c>
      <c r="BJ38" s="164" t="s">
        <v>193</v>
      </c>
      <c r="BK38" s="164" t="s">
        <v>193</v>
      </c>
      <c r="BL38" s="164" t="s">
        <v>193</v>
      </c>
      <c r="BM38" s="164" t="s">
        <v>193</v>
      </c>
      <c r="BN38" s="164" t="s">
        <v>193</v>
      </c>
      <c r="BO38" s="164" t="s">
        <v>193</v>
      </c>
      <c r="BP38" s="164" t="s">
        <v>193</v>
      </c>
      <c r="BQ38" s="164" t="s">
        <v>193</v>
      </c>
      <c r="BR38" s="164" t="s">
        <v>193</v>
      </c>
      <c r="BS38" s="164" t="s">
        <v>193</v>
      </c>
      <c r="BT38" s="164" t="s">
        <v>193</v>
      </c>
      <c r="BU38" s="164" t="s">
        <v>193</v>
      </c>
      <c r="BV38" s="164" t="s">
        <v>193</v>
      </c>
      <c r="BW38" s="164" t="s">
        <v>193</v>
      </c>
      <c r="BX38" s="164" t="s">
        <v>193</v>
      </c>
      <c r="BY38" s="164" t="s">
        <v>193</v>
      </c>
      <c r="BZ38" s="164" t="s">
        <v>193</v>
      </c>
      <c r="CA38" s="164" t="s">
        <v>193</v>
      </c>
      <c r="CB38" s="164" t="s">
        <v>193</v>
      </c>
      <c r="CC38" s="164" t="s">
        <v>193</v>
      </c>
      <c r="CD38" s="164" t="s">
        <v>193</v>
      </c>
      <c r="CE38" s="164" t="s">
        <v>193</v>
      </c>
      <c r="CF38" s="164" t="s">
        <v>193</v>
      </c>
      <c r="CG38" s="164" t="s">
        <v>193</v>
      </c>
      <c r="CH38" s="164" t="s">
        <v>193</v>
      </c>
      <c r="CI38" s="164" t="s">
        <v>193</v>
      </c>
      <c r="CJ38" s="164" t="s">
        <v>193</v>
      </c>
      <c r="CK38" s="164" t="s">
        <v>193</v>
      </c>
      <c r="CL38" s="164" t="s">
        <v>193</v>
      </c>
      <c r="CM38" s="164" t="s">
        <v>193</v>
      </c>
      <c r="CN38" s="164" t="s">
        <v>193</v>
      </c>
      <c r="CO38" s="164" t="s">
        <v>193</v>
      </c>
      <c r="CP38" s="164" t="s">
        <v>193</v>
      </c>
      <c r="CQ38" s="164" t="s">
        <v>193</v>
      </c>
      <c r="CR38" s="164" t="s">
        <v>193</v>
      </c>
      <c r="CS38" s="164" t="s">
        <v>193</v>
      </c>
      <c r="CT38" s="164" t="s">
        <v>193</v>
      </c>
      <c r="CU38" s="164" t="s">
        <v>193</v>
      </c>
      <c r="CV38" s="164" t="s">
        <v>193</v>
      </c>
      <c r="CW38" s="164" t="s">
        <v>193</v>
      </c>
      <c r="CX38" s="164" t="s">
        <v>193</v>
      </c>
      <c r="CY38" s="164" t="s">
        <v>193</v>
      </c>
      <c r="CZ38" s="164" t="s">
        <v>193</v>
      </c>
      <c r="DA38" s="164" t="s">
        <v>193</v>
      </c>
      <c r="DB38" s="164" t="s">
        <v>193</v>
      </c>
      <c r="DC38" s="164" t="s">
        <v>193</v>
      </c>
      <c r="DD38" s="164" t="s">
        <v>193</v>
      </c>
      <c r="DE38" s="164" t="s">
        <v>193</v>
      </c>
      <c r="DF38" s="164" t="s">
        <v>193</v>
      </c>
      <c r="DG38" s="164" t="s">
        <v>193</v>
      </c>
      <c r="DH38" s="164" t="s">
        <v>193</v>
      </c>
      <c r="DI38" s="164" t="s">
        <v>193</v>
      </c>
      <c r="DJ38" s="164" t="s">
        <v>193</v>
      </c>
      <c r="DK38" s="164" t="s">
        <v>193</v>
      </c>
      <c r="DL38" s="164" t="s">
        <v>193</v>
      </c>
      <c r="DM38" s="164" t="s">
        <v>193</v>
      </c>
      <c r="DN38" s="164" t="s">
        <v>193</v>
      </c>
      <c r="DO38" s="164" t="s">
        <v>512</v>
      </c>
      <c r="DP38" s="164" t="s">
        <v>3284</v>
      </c>
      <c r="DQ38" s="164" t="s">
        <v>513</v>
      </c>
      <c r="DR38" s="164" t="s">
        <v>803</v>
      </c>
      <c r="DS38" s="164" t="s">
        <v>193</v>
      </c>
      <c r="DT38" s="164" t="s">
        <v>3287</v>
      </c>
      <c r="DU38" s="164" t="s">
        <v>132</v>
      </c>
      <c r="DV38" s="164" t="s">
        <v>193</v>
      </c>
      <c r="DW38" s="164" t="s">
        <v>114</v>
      </c>
      <c r="DX38" s="164" t="s">
        <v>193</v>
      </c>
      <c r="DY38" s="164" t="s">
        <v>193</v>
      </c>
      <c r="DZ38" s="164" t="s">
        <v>193</v>
      </c>
      <c r="EA38" s="164" t="s">
        <v>193</v>
      </c>
      <c r="EB38" s="164" t="s">
        <v>193</v>
      </c>
      <c r="EC38" s="164" t="s">
        <v>193</v>
      </c>
      <c r="ED38" s="164" t="s">
        <v>193</v>
      </c>
      <c r="EE38" s="164" t="s">
        <v>193</v>
      </c>
      <c r="EF38" s="164" t="s">
        <v>193</v>
      </c>
      <c r="EG38" s="164" t="s">
        <v>193</v>
      </c>
      <c r="EH38" s="164" t="s">
        <v>193</v>
      </c>
      <c r="EI38" s="164" t="s">
        <v>193</v>
      </c>
    </row>
    <row r="39" spans="1:139" x14ac:dyDescent="0.25">
      <c r="A39" s="164" t="s">
        <v>3652</v>
      </c>
      <c r="B39" s="164" t="s">
        <v>3639</v>
      </c>
      <c r="C39" s="164" t="s">
        <v>187</v>
      </c>
      <c r="D39" s="164" t="s">
        <v>187</v>
      </c>
      <c r="E39" s="164" t="s">
        <v>189</v>
      </c>
      <c r="F39" s="164" t="s">
        <v>123</v>
      </c>
      <c r="G39" s="164" t="s">
        <v>160</v>
      </c>
      <c r="H39" s="164" t="s">
        <v>160</v>
      </c>
      <c r="I39" s="164" t="s">
        <v>637</v>
      </c>
      <c r="J39" s="164" t="s">
        <v>3299</v>
      </c>
      <c r="K39" s="164" t="s">
        <v>543</v>
      </c>
      <c r="L39" s="164" t="s">
        <v>511</v>
      </c>
      <c r="M39" s="164" t="s">
        <v>193</v>
      </c>
      <c r="N39" s="164" t="s">
        <v>193</v>
      </c>
      <c r="O39" s="164" t="s">
        <v>193</v>
      </c>
      <c r="P39" s="164" t="s">
        <v>193</v>
      </c>
      <c r="Q39" s="164" t="s">
        <v>193</v>
      </c>
      <c r="R39" s="164" t="s">
        <v>193</v>
      </c>
      <c r="S39" s="164" t="s">
        <v>193</v>
      </c>
      <c r="T39" s="164" t="s">
        <v>193</v>
      </c>
      <c r="U39" s="164" t="s">
        <v>193</v>
      </c>
      <c r="V39" s="164" t="s">
        <v>193</v>
      </c>
      <c r="W39" s="164" t="s">
        <v>193</v>
      </c>
      <c r="X39" s="164" t="s">
        <v>193</v>
      </c>
      <c r="Y39" s="164" t="s">
        <v>193</v>
      </c>
      <c r="Z39" s="164" t="s">
        <v>193</v>
      </c>
      <c r="AA39" s="164" t="s">
        <v>193</v>
      </c>
      <c r="AB39" s="164">
        <v>6</v>
      </c>
      <c r="AC39" s="164" t="s">
        <v>500</v>
      </c>
      <c r="AD39" s="164" t="s">
        <v>193</v>
      </c>
      <c r="AE39" s="164" t="s">
        <v>193</v>
      </c>
      <c r="AF39" s="164" t="s">
        <v>193</v>
      </c>
      <c r="AG39" s="164" t="s">
        <v>193</v>
      </c>
      <c r="AH39" s="164" t="s">
        <v>193</v>
      </c>
      <c r="AI39" s="164" t="s">
        <v>193</v>
      </c>
      <c r="AJ39" s="164" t="s">
        <v>193</v>
      </c>
      <c r="AK39" s="164" t="s">
        <v>193</v>
      </c>
      <c r="AL39" s="164" t="s">
        <v>193</v>
      </c>
      <c r="AM39" s="164" t="s">
        <v>193</v>
      </c>
      <c r="AN39" s="164" t="s">
        <v>193</v>
      </c>
      <c r="AO39" s="164" t="s">
        <v>193</v>
      </c>
      <c r="AP39" s="164" t="s">
        <v>193</v>
      </c>
      <c r="AQ39" s="164" t="s">
        <v>193</v>
      </c>
      <c r="AR39" s="164" t="s">
        <v>193</v>
      </c>
      <c r="AS39" s="164" t="s">
        <v>193</v>
      </c>
      <c r="AT39" s="164" t="s">
        <v>193</v>
      </c>
      <c r="AU39" s="164" t="s">
        <v>193</v>
      </c>
      <c r="AV39" s="164" t="s">
        <v>193</v>
      </c>
      <c r="AW39" s="164" t="s">
        <v>193</v>
      </c>
      <c r="AX39" s="164" t="s">
        <v>193</v>
      </c>
      <c r="AY39" s="164" t="s">
        <v>193</v>
      </c>
      <c r="AZ39" s="164" t="s">
        <v>193</v>
      </c>
      <c r="BA39" s="164" t="s">
        <v>193</v>
      </c>
      <c r="BB39" s="164" t="s">
        <v>193</v>
      </c>
      <c r="BC39" s="164" t="s">
        <v>193</v>
      </c>
      <c r="BD39" s="164" t="s">
        <v>193</v>
      </c>
      <c r="BE39" s="164" t="s">
        <v>193</v>
      </c>
      <c r="BF39" s="164" t="s">
        <v>193</v>
      </c>
      <c r="BG39" s="164" t="s">
        <v>193</v>
      </c>
      <c r="BH39" s="164" t="s">
        <v>193</v>
      </c>
      <c r="BI39" s="164" t="s">
        <v>193</v>
      </c>
      <c r="BJ39" s="164" t="s">
        <v>193</v>
      </c>
      <c r="BK39" s="164" t="s">
        <v>193</v>
      </c>
      <c r="BL39" s="164" t="s">
        <v>193</v>
      </c>
      <c r="BM39" s="164" t="s">
        <v>193</v>
      </c>
      <c r="BN39" s="164" t="s">
        <v>193</v>
      </c>
      <c r="BO39" s="164" t="s">
        <v>193</v>
      </c>
      <c r="BP39" s="164" t="s">
        <v>193</v>
      </c>
      <c r="BQ39" s="164" t="s">
        <v>193</v>
      </c>
      <c r="BR39" s="164" t="s">
        <v>193</v>
      </c>
      <c r="BS39" s="164" t="s">
        <v>193</v>
      </c>
      <c r="BT39" s="164" t="s">
        <v>193</v>
      </c>
      <c r="BU39" s="164" t="s">
        <v>193</v>
      </c>
      <c r="BV39" s="164" t="s">
        <v>193</v>
      </c>
      <c r="BW39" s="164" t="s">
        <v>193</v>
      </c>
      <c r="BX39" s="164" t="s">
        <v>193</v>
      </c>
      <c r="BY39" s="164" t="s">
        <v>193</v>
      </c>
      <c r="BZ39" s="164" t="s">
        <v>193</v>
      </c>
      <c r="CA39" s="164" t="s">
        <v>193</v>
      </c>
      <c r="CB39" s="164" t="s">
        <v>193</v>
      </c>
      <c r="CC39" s="164" t="s">
        <v>193</v>
      </c>
      <c r="CD39" s="164" t="s">
        <v>193</v>
      </c>
      <c r="CE39" s="164" t="s">
        <v>193</v>
      </c>
      <c r="CF39" s="164" t="s">
        <v>193</v>
      </c>
      <c r="CG39" s="164" t="s">
        <v>193</v>
      </c>
      <c r="CH39" s="164" t="s">
        <v>193</v>
      </c>
      <c r="CI39" s="164" t="s">
        <v>193</v>
      </c>
      <c r="CJ39" s="164" t="s">
        <v>193</v>
      </c>
      <c r="CK39" s="164" t="s">
        <v>193</v>
      </c>
      <c r="CL39" s="164" t="s">
        <v>193</v>
      </c>
      <c r="CM39" s="164" t="s">
        <v>193</v>
      </c>
      <c r="CN39" s="164" t="s">
        <v>193</v>
      </c>
      <c r="CO39" s="164" t="s">
        <v>193</v>
      </c>
      <c r="CP39" s="164" t="s">
        <v>193</v>
      </c>
      <c r="CQ39" s="164" t="s">
        <v>193</v>
      </c>
      <c r="CR39" s="164" t="s">
        <v>193</v>
      </c>
      <c r="CS39" s="164" t="s">
        <v>193</v>
      </c>
      <c r="CT39" s="164" t="s">
        <v>193</v>
      </c>
      <c r="CU39" s="164" t="s">
        <v>193</v>
      </c>
      <c r="CV39" s="164" t="s">
        <v>193</v>
      </c>
      <c r="CW39" s="164" t="s">
        <v>193</v>
      </c>
      <c r="CX39" s="164" t="s">
        <v>193</v>
      </c>
      <c r="CY39" s="164" t="s">
        <v>193</v>
      </c>
      <c r="CZ39" s="164" t="s">
        <v>193</v>
      </c>
      <c r="DA39" s="164" t="s">
        <v>193</v>
      </c>
      <c r="DB39" s="164" t="s">
        <v>193</v>
      </c>
      <c r="DC39" s="164" t="s">
        <v>193</v>
      </c>
      <c r="DD39" s="164" t="s">
        <v>193</v>
      </c>
      <c r="DE39" s="164" t="s">
        <v>193</v>
      </c>
      <c r="DF39" s="164" t="s">
        <v>193</v>
      </c>
      <c r="DG39" s="164" t="s">
        <v>193</v>
      </c>
      <c r="DH39" s="164" t="s">
        <v>193</v>
      </c>
      <c r="DI39" s="164" t="s">
        <v>193</v>
      </c>
      <c r="DJ39" s="164" t="s">
        <v>193</v>
      </c>
      <c r="DK39" s="164" t="s">
        <v>193</v>
      </c>
      <c r="DL39" s="164" t="s">
        <v>193</v>
      </c>
      <c r="DM39" s="164" t="s">
        <v>193</v>
      </c>
      <c r="DN39" s="164" t="s">
        <v>193</v>
      </c>
      <c r="DO39" s="164" t="s">
        <v>512</v>
      </c>
      <c r="DP39" s="164" t="s">
        <v>3284</v>
      </c>
      <c r="DQ39" s="164" t="s">
        <v>513</v>
      </c>
      <c r="DR39" s="164" t="s">
        <v>807</v>
      </c>
      <c r="DS39" s="164" t="s">
        <v>193</v>
      </c>
      <c r="DT39" s="164" t="s">
        <v>3287</v>
      </c>
      <c r="DU39" s="164" t="s">
        <v>132</v>
      </c>
      <c r="DV39" s="164" t="s">
        <v>193</v>
      </c>
      <c r="DW39" s="164" t="s">
        <v>132</v>
      </c>
      <c r="DX39" s="164" t="s">
        <v>193</v>
      </c>
      <c r="DY39" s="164" t="s">
        <v>193</v>
      </c>
      <c r="DZ39" s="164" t="s">
        <v>193</v>
      </c>
      <c r="EA39" s="164" t="s">
        <v>193</v>
      </c>
      <c r="EB39" s="164" t="s">
        <v>193</v>
      </c>
      <c r="EC39" s="164" t="s">
        <v>193</v>
      </c>
      <c r="ED39" s="164" t="s">
        <v>193</v>
      </c>
      <c r="EE39" s="164" t="s">
        <v>193</v>
      </c>
      <c r="EF39" s="164" t="s">
        <v>193</v>
      </c>
      <c r="EG39" s="164" t="s">
        <v>193</v>
      </c>
      <c r="EH39" s="164" t="s">
        <v>193</v>
      </c>
      <c r="EI39" s="164" t="s">
        <v>193</v>
      </c>
    </row>
    <row r="40" spans="1:139" x14ac:dyDescent="0.25">
      <c r="A40" s="164" t="s">
        <v>3656</v>
      </c>
      <c r="B40" s="164" t="s">
        <v>3639</v>
      </c>
      <c r="C40" s="164" t="s">
        <v>187</v>
      </c>
      <c r="D40" s="164" t="s">
        <v>187</v>
      </c>
      <c r="E40" s="164" t="s">
        <v>189</v>
      </c>
      <c r="F40" s="164" t="s">
        <v>123</v>
      </c>
      <c r="G40" s="164" t="s">
        <v>160</v>
      </c>
      <c r="H40" s="164" t="s">
        <v>160</v>
      </c>
      <c r="I40" s="164" t="s">
        <v>637</v>
      </c>
      <c r="J40" s="164" t="s">
        <v>3299</v>
      </c>
      <c r="K40" s="164" t="s">
        <v>543</v>
      </c>
      <c r="L40" s="164" t="s">
        <v>511</v>
      </c>
      <c r="M40" s="164" t="s">
        <v>193</v>
      </c>
      <c r="N40" s="164" t="s">
        <v>193</v>
      </c>
      <c r="O40" s="164" t="s">
        <v>193</v>
      </c>
      <c r="P40" s="164" t="s">
        <v>193</v>
      </c>
      <c r="Q40" s="164" t="s">
        <v>193</v>
      </c>
      <c r="R40" s="164" t="s">
        <v>193</v>
      </c>
      <c r="S40" s="164" t="s">
        <v>193</v>
      </c>
      <c r="T40" s="164" t="s">
        <v>193</v>
      </c>
      <c r="U40" s="164" t="s">
        <v>193</v>
      </c>
      <c r="V40" s="164" t="s">
        <v>193</v>
      </c>
      <c r="W40" s="164" t="s">
        <v>193</v>
      </c>
      <c r="X40" s="164" t="s">
        <v>193</v>
      </c>
      <c r="Y40" s="164" t="s">
        <v>193</v>
      </c>
      <c r="Z40" s="164" t="s">
        <v>193</v>
      </c>
      <c r="AA40" s="164" t="s">
        <v>193</v>
      </c>
      <c r="AB40" s="164">
        <v>7</v>
      </c>
      <c r="AC40" s="164" t="s">
        <v>496</v>
      </c>
      <c r="AD40" s="164" t="s">
        <v>193</v>
      </c>
      <c r="AE40" s="164" t="s">
        <v>193</v>
      </c>
      <c r="AF40" s="164" t="s">
        <v>193</v>
      </c>
      <c r="AG40" s="164" t="s">
        <v>193</v>
      </c>
      <c r="AH40" s="164" t="s">
        <v>193</v>
      </c>
      <c r="AI40" s="164" t="s">
        <v>193</v>
      </c>
      <c r="AJ40" s="164" t="s">
        <v>193</v>
      </c>
      <c r="AK40" s="164" t="s">
        <v>193</v>
      </c>
      <c r="AL40" s="164" t="s">
        <v>193</v>
      </c>
      <c r="AM40" s="164" t="s">
        <v>193</v>
      </c>
      <c r="AN40" s="164" t="s">
        <v>193</v>
      </c>
      <c r="AO40" s="164" t="s">
        <v>193</v>
      </c>
      <c r="AP40" s="164" t="s">
        <v>193</v>
      </c>
      <c r="AQ40" s="164" t="s">
        <v>193</v>
      </c>
      <c r="AR40" s="164" t="s">
        <v>193</v>
      </c>
      <c r="AS40" s="164" t="s">
        <v>193</v>
      </c>
      <c r="AT40" s="164" t="s">
        <v>193</v>
      </c>
      <c r="AU40" s="164" t="s">
        <v>193</v>
      </c>
      <c r="AV40" s="164" t="s">
        <v>193</v>
      </c>
      <c r="AW40" s="164" t="s">
        <v>193</v>
      </c>
      <c r="AX40" s="164" t="s">
        <v>193</v>
      </c>
      <c r="AY40" s="164" t="s">
        <v>193</v>
      </c>
      <c r="AZ40" s="164" t="s">
        <v>193</v>
      </c>
      <c r="BA40" s="164" t="s">
        <v>193</v>
      </c>
      <c r="BB40" s="164" t="s">
        <v>193</v>
      </c>
      <c r="BC40" s="164" t="s">
        <v>193</v>
      </c>
      <c r="BD40" s="164" t="s">
        <v>193</v>
      </c>
      <c r="BE40" s="164" t="s">
        <v>193</v>
      </c>
      <c r="BF40" s="164" t="s">
        <v>193</v>
      </c>
      <c r="BG40" s="164" t="s">
        <v>193</v>
      </c>
      <c r="BH40" s="164" t="s">
        <v>193</v>
      </c>
      <c r="BI40" s="164" t="s">
        <v>193</v>
      </c>
      <c r="BJ40" s="164" t="s">
        <v>193</v>
      </c>
      <c r="BK40" s="164" t="s">
        <v>193</v>
      </c>
      <c r="BL40" s="164" t="s">
        <v>193</v>
      </c>
      <c r="BM40" s="164" t="s">
        <v>193</v>
      </c>
      <c r="BN40" s="164" t="s">
        <v>193</v>
      </c>
      <c r="BO40" s="164" t="s">
        <v>193</v>
      </c>
      <c r="BP40" s="164" t="s">
        <v>193</v>
      </c>
      <c r="BQ40" s="164" t="s">
        <v>193</v>
      </c>
      <c r="BR40" s="164" t="s">
        <v>193</v>
      </c>
      <c r="BS40" s="164" t="s">
        <v>193</v>
      </c>
      <c r="BT40" s="164" t="s">
        <v>193</v>
      </c>
      <c r="BU40" s="164" t="s">
        <v>193</v>
      </c>
      <c r="BV40" s="164" t="s">
        <v>193</v>
      </c>
      <c r="BW40" s="164" t="s">
        <v>193</v>
      </c>
      <c r="BX40" s="164" t="s">
        <v>193</v>
      </c>
      <c r="BY40" s="164" t="s">
        <v>193</v>
      </c>
      <c r="BZ40" s="164" t="s">
        <v>193</v>
      </c>
      <c r="CA40" s="164" t="s">
        <v>193</v>
      </c>
      <c r="CB40" s="164" t="s">
        <v>193</v>
      </c>
      <c r="CC40" s="164" t="s">
        <v>193</v>
      </c>
      <c r="CD40" s="164" t="s">
        <v>193</v>
      </c>
      <c r="CE40" s="164" t="s">
        <v>193</v>
      </c>
      <c r="CF40" s="164" t="s">
        <v>193</v>
      </c>
      <c r="CG40" s="164" t="s">
        <v>193</v>
      </c>
      <c r="CH40" s="164" t="s">
        <v>193</v>
      </c>
      <c r="CI40" s="164" t="s">
        <v>193</v>
      </c>
      <c r="CJ40" s="164" t="s">
        <v>193</v>
      </c>
      <c r="CK40" s="164" t="s">
        <v>193</v>
      </c>
      <c r="CL40" s="164" t="s">
        <v>193</v>
      </c>
      <c r="CM40" s="164" t="s">
        <v>193</v>
      </c>
      <c r="CN40" s="164" t="s">
        <v>193</v>
      </c>
      <c r="CO40" s="164" t="s">
        <v>193</v>
      </c>
      <c r="CP40" s="164" t="s">
        <v>193</v>
      </c>
      <c r="CQ40" s="164" t="s">
        <v>193</v>
      </c>
      <c r="CR40" s="164" t="s">
        <v>193</v>
      </c>
      <c r="CS40" s="164" t="s">
        <v>193</v>
      </c>
      <c r="CT40" s="164" t="s">
        <v>193</v>
      </c>
      <c r="CU40" s="164" t="s">
        <v>193</v>
      </c>
      <c r="CV40" s="164" t="s">
        <v>193</v>
      </c>
      <c r="CW40" s="164" t="s">
        <v>193</v>
      </c>
      <c r="CX40" s="164" t="s">
        <v>193</v>
      </c>
      <c r="CY40" s="164" t="s">
        <v>193</v>
      </c>
      <c r="CZ40" s="164" t="s">
        <v>193</v>
      </c>
      <c r="DA40" s="164" t="s">
        <v>193</v>
      </c>
      <c r="DB40" s="164" t="s">
        <v>193</v>
      </c>
      <c r="DC40" s="164" t="s">
        <v>193</v>
      </c>
      <c r="DD40" s="164" t="s">
        <v>193</v>
      </c>
      <c r="DE40" s="164" t="s">
        <v>193</v>
      </c>
      <c r="DF40" s="164" t="s">
        <v>193</v>
      </c>
      <c r="DG40" s="164" t="s">
        <v>193</v>
      </c>
      <c r="DH40" s="164" t="s">
        <v>193</v>
      </c>
      <c r="DI40" s="164" t="s">
        <v>193</v>
      </c>
      <c r="DJ40" s="164" t="s">
        <v>193</v>
      </c>
      <c r="DK40" s="164" t="s">
        <v>193</v>
      </c>
      <c r="DL40" s="164" t="s">
        <v>193</v>
      </c>
      <c r="DM40" s="164" t="s">
        <v>193</v>
      </c>
      <c r="DN40" s="164" t="s">
        <v>193</v>
      </c>
      <c r="DO40" s="164" t="s">
        <v>512</v>
      </c>
      <c r="DP40" s="164" t="s">
        <v>3284</v>
      </c>
      <c r="DQ40" s="164" t="s">
        <v>513</v>
      </c>
      <c r="DR40" s="164" t="s">
        <v>1703</v>
      </c>
      <c r="DS40" s="164" t="s">
        <v>193</v>
      </c>
      <c r="DT40" s="164" t="s">
        <v>3287</v>
      </c>
      <c r="DU40" s="164" t="s">
        <v>132</v>
      </c>
      <c r="DV40" s="164" t="s">
        <v>193</v>
      </c>
      <c r="DW40" s="164" t="s">
        <v>109</v>
      </c>
      <c r="DX40" s="164">
        <v>0</v>
      </c>
      <c r="DY40" s="164">
        <v>1</v>
      </c>
      <c r="DZ40" s="164">
        <v>0</v>
      </c>
      <c r="EA40" s="164">
        <v>0</v>
      </c>
      <c r="EB40" s="164">
        <v>0</v>
      </c>
      <c r="EC40" s="164">
        <v>0</v>
      </c>
      <c r="ED40" s="164">
        <v>0</v>
      </c>
      <c r="EE40" s="164">
        <v>0</v>
      </c>
      <c r="EF40" s="164">
        <v>0</v>
      </c>
      <c r="EG40" s="164">
        <v>0</v>
      </c>
      <c r="EH40" s="164">
        <v>0</v>
      </c>
      <c r="EI40" s="164" t="s">
        <v>193</v>
      </c>
    </row>
    <row r="41" spans="1:139" x14ac:dyDescent="0.25">
      <c r="A41" s="164" t="s">
        <v>3660</v>
      </c>
      <c r="B41" s="164" t="s">
        <v>3639</v>
      </c>
      <c r="C41" s="164" t="s">
        <v>187</v>
      </c>
      <c r="D41" s="164" t="s">
        <v>187</v>
      </c>
      <c r="E41" s="164" t="s">
        <v>189</v>
      </c>
      <c r="F41" s="164" t="s">
        <v>123</v>
      </c>
      <c r="G41" s="164" t="s">
        <v>160</v>
      </c>
      <c r="H41" s="164" t="s">
        <v>160</v>
      </c>
      <c r="I41" s="164" t="s">
        <v>637</v>
      </c>
      <c r="J41" s="164" t="s">
        <v>3299</v>
      </c>
      <c r="K41" s="164" t="s">
        <v>543</v>
      </c>
      <c r="L41" s="164" t="s">
        <v>495</v>
      </c>
      <c r="M41" s="164" t="s">
        <v>193</v>
      </c>
      <c r="N41" s="164" t="s">
        <v>193</v>
      </c>
      <c r="O41" s="164" t="s">
        <v>193</v>
      </c>
      <c r="P41" s="164" t="s">
        <v>193</v>
      </c>
      <c r="Q41" s="164" t="s">
        <v>193</v>
      </c>
      <c r="R41" s="164" t="s">
        <v>193</v>
      </c>
      <c r="S41" s="164" t="s">
        <v>193</v>
      </c>
      <c r="T41" s="164">
        <v>30</v>
      </c>
      <c r="U41" s="164">
        <v>15</v>
      </c>
      <c r="V41" s="164">
        <v>60</v>
      </c>
      <c r="W41" s="164" t="s">
        <v>193</v>
      </c>
      <c r="X41" s="164">
        <v>25</v>
      </c>
      <c r="Y41" s="164">
        <v>75</v>
      </c>
      <c r="Z41" s="164">
        <v>100</v>
      </c>
      <c r="AA41" s="164">
        <v>5</v>
      </c>
      <c r="AB41" s="164" t="s">
        <v>193</v>
      </c>
      <c r="AC41" s="164" t="s">
        <v>496</v>
      </c>
      <c r="AD41" s="164" t="s">
        <v>502</v>
      </c>
      <c r="AE41" s="164">
        <v>1</v>
      </c>
      <c r="AF41" s="164">
        <v>0</v>
      </c>
      <c r="AG41" s="164">
        <v>0</v>
      </c>
      <c r="AH41" s="164">
        <v>0</v>
      </c>
      <c r="AI41" s="164">
        <v>0</v>
      </c>
      <c r="AJ41" s="164">
        <v>0</v>
      </c>
      <c r="AK41" s="164">
        <v>0</v>
      </c>
      <c r="AL41" s="164">
        <v>0</v>
      </c>
      <c r="AM41" s="164">
        <v>0</v>
      </c>
      <c r="AN41" s="164">
        <v>0</v>
      </c>
      <c r="AO41" s="164" t="s">
        <v>143</v>
      </c>
      <c r="AP41" s="164" t="s">
        <v>507</v>
      </c>
      <c r="AQ41" s="164" t="s">
        <v>193</v>
      </c>
      <c r="AR41" s="164" t="s">
        <v>193</v>
      </c>
      <c r="AS41" s="164" t="s">
        <v>193</v>
      </c>
      <c r="AT41" s="164" t="s">
        <v>193</v>
      </c>
      <c r="AU41" s="164" t="s">
        <v>193</v>
      </c>
      <c r="AV41" s="164" t="s">
        <v>193</v>
      </c>
      <c r="AW41" s="164" t="s">
        <v>193</v>
      </c>
      <c r="AX41" s="164" t="s">
        <v>109</v>
      </c>
      <c r="AY41" s="164" t="s">
        <v>109</v>
      </c>
      <c r="AZ41" s="164" t="s">
        <v>109</v>
      </c>
      <c r="BA41" s="164" t="s">
        <v>193</v>
      </c>
      <c r="BB41" s="164" t="s">
        <v>109</v>
      </c>
      <c r="BC41" s="164" t="s">
        <v>109</v>
      </c>
      <c r="BD41" s="164" t="s">
        <v>109</v>
      </c>
      <c r="BE41" s="164" t="s">
        <v>109</v>
      </c>
      <c r="BF41" s="164" t="s">
        <v>193</v>
      </c>
      <c r="BG41" s="164" t="s">
        <v>193</v>
      </c>
      <c r="BH41" s="164" t="s">
        <v>193</v>
      </c>
      <c r="BI41" s="164" t="s">
        <v>193</v>
      </c>
      <c r="BJ41" s="164" t="s">
        <v>193</v>
      </c>
      <c r="BK41" s="164" t="s">
        <v>193</v>
      </c>
      <c r="BL41" s="164" t="s">
        <v>193</v>
      </c>
      <c r="BM41" s="164" t="s">
        <v>193</v>
      </c>
      <c r="BN41" s="164" t="s">
        <v>193</v>
      </c>
      <c r="BO41" s="164" t="s">
        <v>193</v>
      </c>
      <c r="BP41" s="164" t="s">
        <v>193</v>
      </c>
      <c r="BQ41" s="164" t="s">
        <v>193</v>
      </c>
      <c r="BR41" s="164" t="s">
        <v>193</v>
      </c>
      <c r="BS41" s="164" t="s">
        <v>193</v>
      </c>
      <c r="BT41" s="164" t="s">
        <v>193</v>
      </c>
      <c r="BU41" s="164" t="s">
        <v>193</v>
      </c>
      <c r="BV41" s="164" t="s">
        <v>193</v>
      </c>
      <c r="BW41" s="164" t="s">
        <v>193</v>
      </c>
      <c r="BX41" s="164" t="s">
        <v>193</v>
      </c>
      <c r="BY41" s="164" t="s">
        <v>193</v>
      </c>
      <c r="BZ41" s="164" t="s">
        <v>193</v>
      </c>
      <c r="CA41" s="164" t="s">
        <v>193</v>
      </c>
      <c r="CB41" s="164" t="s">
        <v>193</v>
      </c>
      <c r="CC41" s="164" t="s">
        <v>193</v>
      </c>
      <c r="CD41" s="164" t="s">
        <v>193</v>
      </c>
      <c r="CE41" s="164" t="s">
        <v>193</v>
      </c>
      <c r="CF41" s="164" t="s">
        <v>193</v>
      </c>
      <c r="CG41" s="164" t="s">
        <v>193</v>
      </c>
      <c r="CH41" s="164" t="s">
        <v>193</v>
      </c>
      <c r="CI41" s="164" t="s">
        <v>193</v>
      </c>
      <c r="CJ41" s="164" t="s">
        <v>114</v>
      </c>
      <c r="CK41" s="164" t="s">
        <v>193</v>
      </c>
      <c r="CL41" s="164" t="s">
        <v>193</v>
      </c>
      <c r="CM41" s="164" t="s">
        <v>193</v>
      </c>
      <c r="CN41" s="164" t="s">
        <v>193</v>
      </c>
      <c r="CO41" s="164" t="s">
        <v>193</v>
      </c>
      <c r="CP41" s="164" t="s">
        <v>193</v>
      </c>
      <c r="CQ41" s="164" t="s">
        <v>193</v>
      </c>
      <c r="CR41" s="164" t="s">
        <v>193</v>
      </c>
      <c r="CS41" s="164" t="s">
        <v>193</v>
      </c>
      <c r="CT41" s="164" t="s">
        <v>193</v>
      </c>
      <c r="CU41" s="164" t="s">
        <v>193</v>
      </c>
      <c r="CV41" s="164" t="s">
        <v>193</v>
      </c>
      <c r="CW41" s="164" t="s">
        <v>193</v>
      </c>
      <c r="CX41" s="164" t="s">
        <v>193</v>
      </c>
      <c r="CY41" s="164" t="s">
        <v>193</v>
      </c>
      <c r="CZ41" s="164" t="s">
        <v>193</v>
      </c>
      <c r="DA41" s="164" t="s">
        <v>193</v>
      </c>
      <c r="DB41" s="164" t="s">
        <v>193</v>
      </c>
      <c r="DC41" s="164" t="s">
        <v>193</v>
      </c>
      <c r="DD41" s="164" t="s">
        <v>193</v>
      </c>
      <c r="DE41" s="164" t="s">
        <v>193</v>
      </c>
      <c r="DF41" s="164" t="s">
        <v>193</v>
      </c>
      <c r="DG41" s="164" t="s">
        <v>193</v>
      </c>
      <c r="DH41" s="164" t="s">
        <v>109</v>
      </c>
      <c r="DI41" s="164" t="s">
        <v>114</v>
      </c>
      <c r="DJ41" s="164" t="s">
        <v>109</v>
      </c>
      <c r="DK41" s="164" t="s">
        <v>123</v>
      </c>
      <c r="DL41" s="164" t="s">
        <v>797</v>
      </c>
      <c r="DM41" s="164" t="s">
        <v>160</v>
      </c>
      <c r="DN41" s="164" t="s">
        <v>797</v>
      </c>
      <c r="DO41" s="164" t="s">
        <v>193</v>
      </c>
      <c r="DP41" s="164" t="s">
        <v>193</v>
      </c>
      <c r="DQ41" s="164" t="s">
        <v>193</v>
      </c>
      <c r="DR41" s="164" t="s">
        <v>193</v>
      </c>
      <c r="DS41" s="164" t="s">
        <v>193</v>
      </c>
      <c r="DT41" s="164" t="s">
        <v>193</v>
      </c>
      <c r="DU41" s="164" t="s">
        <v>193</v>
      </c>
      <c r="DV41" s="164" t="s">
        <v>193</v>
      </c>
      <c r="DW41" s="164" t="s">
        <v>193</v>
      </c>
      <c r="DX41" s="164" t="s">
        <v>193</v>
      </c>
      <c r="DY41" s="164" t="s">
        <v>193</v>
      </c>
      <c r="DZ41" s="164" t="s">
        <v>193</v>
      </c>
      <c r="EA41" s="164" t="s">
        <v>193</v>
      </c>
      <c r="EB41" s="164" t="s">
        <v>193</v>
      </c>
      <c r="EC41" s="164" t="s">
        <v>193</v>
      </c>
      <c r="ED41" s="164" t="s">
        <v>193</v>
      </c>
      <c r="EE41" s="164" t="s">
        <v>193</v>
      </c>
      <c r="EF41" s="164" t="s">
        <v>193</v>
      </c>
      <c r="EG41" s="164" t="s">
        <v>193</v>
      </c>
      <c r="EH41" s="164" t="s">
        <v>193</v>
      </c>
      <c r="EI41" s="164" t="s">
        <v>193</v>
      </c>
    </row>
    <row r="42" spans="1:139" x14ac:dyDescent="0.25">
      <c r="A42" s="164" t="s">
        <v>3667</v>
      </c>
      <c r="B42" s="164" t="s">
        <v>3639</v>
      </c>
      <c r="C42" s="164" t="s">
        <v>187</v>
      </c>
      <c r="D42" s="164" t="s">
        <v>187</v>
      </c>
      <c r="E42" s="164" t="s">
        <v>189</v>
      </c>
      <c r="F42" s="164" t="s">
        <v>123</v>
      </c>
      <c r="G42" s="164" t="s">
        <v>160</v>
      </c>
      <c r="H42" s="164" t="s">
        <v>160</v>
      </c>
      <c r="I42" s="164" t="s">
        <v>637</v>
      </c>
      <c r="J42" s="164" t="s">
        <v>3299</v>
      </c>
      <c r="K42" s="164" t="s">
        <v>543</v>
      </c>
      <c r="L42" s="164" t="s">
        <v>495</v>
      </c>
      <c r="M42" s="164" t="s">
        <v>193</v>
      </c>
      <c r="N42" s="164" t="s">
        <v>193</v>
      </c>
      <c r="O42" s="164">
        <v>86.956521739130395</v>
      </c>
      <c r="P42" s="164" t="s">
        <v>193</v>
      </c>
      <c r="Q42" s="164" t="s">
        <v>193</v>
      </c>
      <c r="R42" s="164" t="s">
        <v>193</v>
      </c>
      <c r="S42" s="164">
        <v>850</v>
      </c>
      <c r="T42" s="164">
        <v>30</v>
      </c>
      <c r="U42" s="164" t="s">
        <v>193</v>
      </c>
      <c r="V42" s="164">
        <v>50</v>
      </c>
      <c r="W42" s="164" t="s">
        <v>193</v>
      </c>
      <c r="X42" s="164" t="s">
        <v>193</v>
      </c>
      <c r="Y42" s="164" t="s">
        <v>193</v>
      </c>
      <c r="Z42" s="164">
        <v>75</v>
      </c>
      <c r="AA42" s="164" t="s">
        <v>193</v>
      </c>
      <c r="AB42" s="164" t="s">
        <v>193</v>
      </c>
      <c r="AC42" s="164" t="s">
        <v>500</v>
      </c>
      <c r="AD42" s="164" t="s">
        <v>497</v>
      </c>
      <c r="AE42" s="164">
        <v>1</v>
      </c>
      <c r="AF42" s="164">
        <v>0</v>
      </c>
      <c r="AG42" s="164">
        <v>0</v>
      </c>
      <c r="AH42" s="164">
        <v>0</v>
      </c>
      <c r="AI42" s="164">
        <v>0</v>
      </c>
      <c r="AJ42" s="164">
        <v>0</v>
      </c>
      <c r="AK42" s="164">
        <v>0</v>
      </c>
      <c r="AL42" s="164">
        <v>0</v>
      </c>
      <c r="AM42" s="164">
        <v>0</v>
      </c>
      <c r="AN42" s="164">
        <v>0</v>
      </c>
      <c r="AO42" s="164" t="s">
        <v>143</v>
      </c>
      <c r="AP42" s="164" t="s">
        <v>498</v>
      </c>
      <c r="AQ42" s="164" t="s">
        <v>193</v>
      </c>
      <c r="AR42" s="164" t="s">
        <v>193</v>
      </c>
      <c r="AS42" s="164" t="s">
        <v>109</v>
      </c>
      <c r="AT42" s="164" t="s">
        <v>193</v>
      </c>
      <c r="AU42" s="164" t="s">
        <v>193</v>
      </c>
      <c r="AV42" s="164" t="s">
        <v>193</v>
      </c>
      <c r="AW42" s="164" t="s">
        <v>109</v>
      </c>
      <c r="AX42" s="164" t="s">
        <v>109</v>
      </c>
      <c r="AY42" s="164" t="s">
        <v>193</v>
      </c>
      <c r="AZ42" s="164" t="s">
        <v>109</v>
      </c>
      <c r="BA42" s="164" t="s">
        <v>193</v>
      </c>
      <c r="BB42" s="164" t="s">
        <v>193</v>
      </c>
      <c r="BC42" s="164" t="s">
        <v>193</v>
      </c>
      <c r="BD42" s="164" t="s">
        <v>109</v>
      </c>
      <c r="BE42" s="164" t="s">
        <v>193</v>
      </c>
      <c r="BF42" s="164" t="s">
        <v>109</v>
      </c>
      <c r="BG42" s="164">
        <v>0</v>
      </c>
      <c r="BH42" s="164">
        <v>0</v>
      </c>
      <c r="BI42" s="164">
        <v>0</v>
      </c>
      <c r="BJ42" s="164">
        <v>0</v>
      </c>
      <c r="BK42" s="164">
        <v>0</v>
      </c>
      <c r="BL42" s="164">
        <v>0</v>
      </c>
      <c r="BM42" s="164">
        <v>0</v>
      </c>
      <c r="BN42" s="164">
        <v>0</v>
      </c>
      <c r="BO42" s="164">
        <v>0</v>
      </c>
      <c r="BP42" s="164">
        <v>0</v>
      </c>
      <c r="BQ42" s="164">
        <v>0</v>
      </c>
      <c r="BR42" s="164">
        <v>0</v>
      </c>
      <c r="BS42" s="164">
        <v>1</v>
      </c>
      <c r="BT42" s="164">
        <v>0</v>
      </c>
      <c r="BU42" s="164" t="s">
        <v>3665</v>
      </c>
      <c r="BV42" s="164">
        <v>0</v>
      </c>
      <c r="BW42" s="164">
        <v>0</v>
      </c>
      <c r="BX42" s="164">
        <v>1</v>
      </c>
      <c r="BY42" s="164">
        <v>0</v>
      </c>
      <c r="BZ42" s="164">
        <v>0</v>
      </c>
      <c r="CA42" s="164">
        <v>0</v>
      </c>
      <c r="CB42" s="164">
        <v>1</v>
      </c>
      <c r="CC42" s="164" t="s">
        <v>114</v>
      </c>
      <c r="CD42" s="164" t="s">
        <v>114</v>
      </c>
      <c r="CE42" s="164" t="s">
        <v>109</v>
      </c>
      <c r="CF42" s="164" t="s">
        <v>123</v>
      </c>
      <c r="CG42" s="164" t="s">
        <v>797</v>
      </c>
      <c r="CH42" s="164" t="s">
        <v>151</v>
      </c>
      <c r="CI42" s="164" t="s">
        <v>793</v>
      </c>
      <c r="CJ42" s="164" t="s">
        <v>114</v>
      </c>
      <c r="CK42" s="164" t="s">
        <v>193</v>
      </c>
      <c r="CL42" s="164" t="s">
        <v>193</v>
      </c>
      <c r="CM42" s="164" t="s">
        <v>193</v>
      </c>
      <c r="CN42" s="164" t="s">
        <v>193</v>
      </c>
      <c r="CO42" s="164" t="s">
        <v>193</v>
      </c>
      <c r="CP42" s="164" t="s">
        <v>193</v>
      </c>
      <c r="CQ42" s="164" t="s">
        <v>193</v>
      </c>
      <c r="CR42" s="164" t="s">
        <v>193</v>
      </c>
      <c r="CS42" s="164" t="s">
        <v>193</v>
      </c>
      <c r="CT42" s="164" t="s">
        <v>193</v>
      </c>
      <c r="CU42" s="164" t="s">
        <v>193</v>
      </c>
      <c r="CV42" s="164" t="s">
        <v>193</v>
      </c>
      <c r="CW42" s="164" t="s">
        <v>193</v>
      </c>
      <c r="CX42" s="164" t="s">
        <v>193</v>
      </c>
      <c r="CY42" s="164" t="s">
        <v>193</v>
      </c>
      <c r="CZ42" s="164" t="s">
        <v>193</v>
      </c>
      <c r="DA42" s="164" t="s">
        <v>193</v>
      </c>
      <c r="DB42" s="164" t="s">
        <v>193</v>
      </c>
      <c r="DC42" s="164" t="s">
        <v>193</v>
      </c>
      <c r="DD42" s="164" t="s">
        <v>193</v>
      </c>
      <c r="DE42" s="164" t="s">
        <v>193</v>
      </c>
      <c r="DF42" s="164" t="s">
        <v>193</v>
      </c>
      <c r="DG42" s="164" t="s">
        <v>193</v>
      </c>
      <c r="DH42" s="164" t="s">
        <v>109</v>
      </c>
      <c r="DI42" s="164" t="s">
        <v>114</v>
      </c>
      <c r="DJ42" s="164" t="s">
        <v>109</v>
      </c>
      <c r="DK42" s="164" t="s">
        <v>123</v>
      </c>
      <c r="DL42" s="164" t="s">
        <v>797</v>
      </c>
      <c r="DM42" s="164" t="s">
        <v>160</v>
      </c>
      <c r="DN42" s="164" t="s">
        <v>797</v>
      </c>
      <c r="DO42" s="164" t="s">
        <v>193</v>
      </c>
      <c r="DP42" s="164" t="s">
        <v>193</v>
      </c>
      <c r="DQ42" s="164" t="s">
        <v>193</v>
      </c>
      <c r="DR42" s="164" t="s">
        <v>193</v>
      </c>
      <c r="DS42" s="164" t="s">
        <v>193</v>
      </c>
      <c r="DT42" s="164" t="s">
        <v>193</v>
      </c>
      <c r="DU42" s="164" t="s">
        <v>193</v>
      </c>
      <c r="DV42" s="164" t="s">
        <v>193</v>
      </c>
      <c r="DW42" s="164" t="s">
        <v>193</v>
      </c>
      <c r="DX42" s="164" t="s">
        <v>193</v>
      </c>
      <c r="DY42" s="164" t="s">
        <v>193</v>
      </c>
      <c r="DZ42" s="164" t="s">
        <v>193</v>
      </c>
      <c r="EA42" s="164" t="s">
        <v>193</v>
      </c>
      <c r="EB42" s="164" t="s">
        <v>193</v>
      </c>
      <c r="EC42" s="164" t="s">
        <v>193</v>
      </c>
      <c r="ED42" s="164" t="s">
        <v>193</v>
      </c>
      <c r="EE42" s="164" t="s">
        <v>193</v>
      </c>
      <c r="EF42" s="164" t="s">
        <v>193</v>
      </c>
      <c r="EG42" s="164" t="s">
        <v>193</v>
      </c>
      <c r="EH42" s="164" t="s">
        <v>193</v>
      </c>
      <c r="EI42" s="164" t="s">
        <v>193</v>
      </c>
    </row>
    <row r="43" spans="1:139" x14ac:dyDescent="0.25">
      <c r="A43" s="164" t="s">
        <v>3672</v>
      </c>
      <c r="B43" s="164" t="s">
        <v>3639</v>
      </c>
      <c r="C43" s="164" t="s">
        <v>187</v>
      </c>
      <c r="D43" s="164" t="s">
        <v>187</v>
      </c>
      <c r="E43" s="164" t="s">
        <v>189</v>
      </c>
      <c r="F43" s="164" t="s">
        <v>123</v>
      </c>
      <c r="G43" s="164" t="s">
        <v>160</v>
      </c>
      <c r="H43" s="164" t="s">
        <v>160</v>
      </c>
      <c r="I43" s="164" t="s">
        <v>637</v>
      </c>
      <c r="J43" s="164" t="s">
        <v>3299</v>
      </c>
      <c r="K43" s="164" t="s">
        <v>543</v>
      </c>
      <c r="L43" s="164" t="s">
        <v>495</v>
      </c>
      <c r="M43" s="164">
        <v>125</v>
      </c>
      <c r="N43" s="164">
        <v>115.384615384615</v>
      </c>
      <c r="O43" s="164">
        <v>141.304347826086</v>
      </c>
      <c r="P43" s="164">
        <v>103.448275862068</v>
      </c>
      <c r="Q43" s="164" t="s">
        <v>193</v>
      </c>
      <c r="R43" s="164" t="s">
        <v>193</v>
      </c>
      <c r="S43" s="164">
        <v>850</v>
      </c>
      <c r="T43" s="164">
        <v>30</v>
      </c>
      <c r="U43" s="164" t="s">
        <v>193</v>
      </c>
      <c r="V43" s="164" t="s">
        <v>193</v>
      </c>
      <c r="W43" s="164" t="s">
        <v>193</v>
      </c>
      <c r="X43" s="164" t="s">
        <v>193</v>
      </c>
      <c r="Y43" s="164" t="s">
        <v>193</v>
      </c>
      <c r="Z43" s="164" t="s">
        <v>193</v>
      </c>
      <c r="AA43" s="164" t="s">
        <v>193</v>
      </c>
      <c r="AB43" s="164" t="s">
        <v>193</v>
      </c>
      <c r="AC43" s="164" t="s">
        <v>500</v>
      </c>
      <c r="AD43" s="164" t="s">
        <v>497</v>
      </c>
      <c r="AE43" s="164">
        <v>1</v>
      </c>
      <c r="AF43" s="164">
        <v>0</v>
      </c>
      <c r="AG43" s="164">
        <v>1</v>
      </c>
      <c r="AH43" s="164">
        <v>0</v>
      </c>
      <c r="AI43" s="164">
        <v>0</v>
      </c>
      <c r="AJ43" s="164">
        <v>0</v>
      </c>
      <c r="AK43" s="164">
        <v>0</v>
      </c>
      <c r="AL43" s="164">
        <v>0</v>
      </c>
      <c r="AM43" s="164">
        <v>0</v>
      </c>
      <c r="AN43" s="164">
        <v>0</v>
      </c>
      <c r="AO43" s="164" t="s">
        <v>143</v>
      </c>
      <c r="AP43" s="164" t="s">
        <v>498</v>
      </c>
      <c r="AQ43" s="164" t="s">
        <v>109</v>
      </c>
      <c r="AR43" s="164" t="s">
        <v>109</v>
      </c>
      <c r="AS43" s="164" t="s">
        <v>109</v>
      </c>
      <c r="AT43" s="164" t="s">
        <v>109</v>
      </c>
      <c r="AU43" s="164" t="s">
        <v>193</v>
      </c>
      <c r="AV43" s="164" t="s">
        <v>193</v>
      </c>
      <c r="AW43" s="164" t="s">
        <v>109</v>
      </c>
      <c r="AX43" s="164" t="s">
        <v>109</v>
      </c>
      <c r="AY43" s="164" t="s">
        <v>193</v>
      </c>
      <c r="AZ43" s="164" t="s">
        <v>193</v>
      </c>
      <c r="BA43" s="164" t="s">
        <v>193</v>
      </c>
      <c r="BB43" s="164" t="s">
        <v>193</v>
      </c>
      <c r="BC43" s="164" t="s">
        <v>193</v>
      </c>
      <c r="BD43" s="164" t="s">
        <v>193</v>
      </c>
      <c r="BE43" s="164" t="s">
        <v>193</v>
      </c>
      <c r="BF43" s="164" t="s">
        <v>109</v>
      </c>
      <c r="BG43" s="164">
        <v>1</v>
      </c>
      <c r="BH43" s="164">
        <v>0</v>
      </c>
      <c r="BI43" s="164">
        <v>0</v>
      </c>
      <c r="BJ43" s="164">
        <v>0</v>
      </c>
      <c r="BK43" s="164">
        <v>0</v>
      </c>
      <c r="BL43" s="164">
        <v>0</v>
      </c>
      <c r="BM43" s="164">
        <v>0</v>
      </c>
      <c r="BN43" s="164">
        <v>0</v>
      </c>
      <c r="BO43" s="164">
        <v>0</v>
      </c>
      <c r="BP43" s="164">
        <v>0</v>
      </c>
      <c r="BQ43" s="164">
        <v>0</v>
      </c>
      <c r="BR43" s="164">
        <v>0</v>
      </c>
      <c r="BS43" s="164">
        <v>0</v>
      </c>
      <c r="BT43" s="164">
        <v>0</v>
      </c>
      <c r="BU43" s="164" t="s">
        <v>193</v>
      </c>
      <c r="BV43" s="164">
        <v>1</v>
      </c>
      <c r="BW43" s="164">
        <v>0</v>
      </c>
      <c r="BX43" s="164">
        <v>0</v>
      </c>
      <c r="BY43" s="164">
        <v>0</v>
      </c>
      <c r="BZ43" s="164">
        <v>0</v>
      </c>
      <c r="CA43" s="164">
        <v>0</v>
      </c>
      <c r="CB43" s="164">
        <v>1</v>
      </c>
      <c r="CC43" s="164" t="s">
        <v>114</v>
      </c>
      <c r="CD43" s="164" t="s">
        <v>109</v>
      </c>
      <c r="CE43" s="164" t="s">
        <v>109</v>
      </c>
      <c r="CF43" s="164" t="s">
        <v>123</v>
      </c>
      <c r="CG43" s="164" t="s">
        <v>797</v>
      </c>
      <c r="CH43" s="164" t="s">
        <v>151</v>
      </c>
      <c r="CI43" s="164" t="s">
        <v>793</v>
      </c>
      <c r="CJ43" s="164" t="s">
        <v>114</v>
      </c>
      <c r="CK43" s="164" t="s">
        <v>193</v>
      </c>
      <c r="CL43" s="164" t="s">
        <v>193</v>
      </c>
      <c r="CM43" s="164" t="s">
        <v>193</v>
      </c>
      <c r="CN43" s="164" t="s">
        <v>193</v>
      </c>
      <c r="CO43" s="164" t="s">
        <v>193</v>
      </c>
      <c r="CP43" s="164" t="s">
        <v>193</v>
      </c>
      <c r="CQ43" s="164" t="s">
        <v>193</v>
      </c>
      <c r="CR43" s="164" t="s">
        <v>193</v>
      </c>
      <c r="CS43" s="164" t="s">
        <v>193</v>
      </c>
      <c r="CT43" s="164" t="s">
        <v>193</v>
      </c>
      <c r="CU43" s="164" t="s">
        <v>193</v>
      </c>
      <c r="CV43" s="164" t="s">
        <v>193</v>
      </c>
      <c r="CW43" s="164" t="s">
        <v>193</v>
      </c>
      <c r="CX43" s="164" t="s">
        <v>193</v>
      </c>
      <c r="CY43" s="164" t="s">
        <v>193</v>
      </c>
      <c r="CZ43" s="164" t="s">
        <v>193</v>
      </c>
      <c r="DA43" s="164" t="s">
        <v>193</v>
      </c>
      <c r="DB43" s="164" t="s">
        <v>193</v>
      </c>
      <c r="DC43" s="164" t="s">
        <v>193</v>
      </c>
      <c r="DD43" s="164" t="s">
        <v>193</v>
      </c>
      <c r="DE43" s="164" t="s">
        <v>193</v>
      </c>
      <c r="DF43" s="164" t="s">
        <v>193</v>
      </c>
      <c r="DG43" s="164" t="s">
        <v>193</v>
      </c>
      <c r="DH43" s="164" t="s">
        <v>109</v>
      </c>
      <c r="DI43" s="164" t="s">
        <v>109</v>
      </c>
      <c r="DJ43" s="164" t="s">
        <v>109</v>
      </c>
      <c r="DK43" s="164" t="s">
        <v>123</v>
      </c>
      <c r="DL43" s="164" t="s">
        <v>797</v>
      </c>
      <c r="DM43" s="164" t="s">
        <v>151</v>
      </c>
      <c r="DN43" s="164" t="s">
        <v>793</v>
      </c>
      <c r="DO43" s="164" t="s">
        <v>193</v>
      </c>
      <c r="DP43" s="164" t="s">
        <v>193</v>
      </c>
      <c r="DQ43" s="164" t="s">
        <v>193</v>
      </c>
      <c r="DR43" s="164" t="s">
        <v>193</v>
      </c>
      <c r="DS43" s="164" t="s">
        <v>193</v>
      </c>
      <c r="DT43" s="164" t="s">
        <v>193</v>
      </c>
      <c r="DU43" s="164" t="s">
        <v>193</v>
      </c>
      <c r="DV43" s="164" t="s">
        <v>193</v>
      </c>
      <c r="DW43" s="164" t="s">
        <v>193</v>
      </c>
      <c r="DX43" s="164" t="s">
        <v>193</v>
      </c>
      <c r="DY43" s="164" t="s">
        <v>193</v>
      </c>
      <c r="DZ43" s="164" t="s">
        <v>193</v>
      </c>
      <c r="EA43" s="164" t="s">
        <v>193</v>
      </c>
      <c r="EB43" s="164" t="s">
        <v>193</v>
      </c>
      <c r="EC43" s="164" t="s">
        <v>193</v>
      </c>
      <c r="ED43" s="164" t="s">
        <v>193</v>
      </c>
      <c r="EE43" s="164" t="s">
        <v>193</v>
      </c>
      <c r="EF43" s="164" t="s">
        <v>193</v>
      </c>
      <c r="EG43" s="164" t="s">
        <v>193</v>
      </c>
      <c r="EH43" s="164" t="s">
        <v>193</v>
      </c>
      <c r="EI43" s="164" t="s">
        <v>193</v>
      </c>
    </row>
    <row r="44" spans="1:139" x14ac:dyDescent="0.25">
      <c r="A44" s="164" t="s">
        <v>3676</v>
      </c>
      <c r="B44" s="164" t="s">
        <v>3639</v>
      </c>
      <c r="C44" s="164" t="s">
        <v>187</v>
      </c>
      <c r="D44" s="164" t="s">
        <v>187</v>
      </c>
      <c r="E44" s="164" t="s">
        <v>189</v>
      </c>
      <c r="F44" s="164" t="s">
        <v>123</v>
      </c>
      <c r="G44" s="164" t="s">
        <v>160</v>
      </c>
      <c r="H44" s="164" t="s">
        <v>160</v>
      </c>
      <c r="I44" s="164" t="s">
        <v>637</v>
      </c>
      <c r="J44" s="164" t="s">
        <v>3299</v>
      </c>
      <c r="K44" s="164" t="s">
        <v>543</v>
      </c>
      <c r="L44" s="164" t="s">
        <v>495</v>
      </c>
      <c r="M44" s="164">
        <v>125</v>
      </c>
      <c r="N44" s="164">
        <v>115.384615384615</v>
      </c>
      <c r="O44" s="164">
        <v>152.173913043478</v>
      </c>
      <c r="P44" s="164">
        <v>103.448275862068</v>
      </c>
      <c r="Q44" s="164" t="s">
        <v>193</v>
      </c>
      <c r="R44" s="164" t="s">
        <v>193</v>
      </c>
      <c r="S44" s="164">
        <v>800</v>
      </c>
      <c r="T44" s="164">
        <v>30</v>
      </c>
      <c r="U44" s="164">
        <v>25</v>
      </c>
      <c r="V44" s="164">
        <v>65</v>
      </c>
      <c r="W44" s="164" t="s">
        <v>193</v>
      </c>
      <c r="X44" s="164">
        <v>30</v>
      </c>
      <c r="Y44" s="164">
        <v>125</v>
      </c>
      <c r="Z44" s="164">
        <v>75</v>
      </c>
      <c r="AA44" s="164">
        <v>5</v>
      </c>
      <c r="AB44" s="164" t="s">
        <v>193</v>
      </c>
      <c r="AC44" s="164" t="s">
        <v>500</v>
      </c>
      <c r="AD44" s="164" t="s">
        <v>497</v>
      </c>
      <c r="AE44" s="164">
        <v>1</v>
      </c>
      <c r="AF44" s="164">
        <v>0</v>
      </c>
      <c r="AG44" s="164">
        <v>0</v>
      </c>
      <c r="AH44" s="164">
        <v>0</v>
      </c>
      <c r="AI44" s="164">
        <v>0</v>
      </c>
      <c r="AJ44" s="164">
        <v>0</v>
      </c>
      <c r="AK44" s="164">
        <v>0</v>
      </c>
      <c r="AL44" s="164">
        <v>0</v>
      </c>
      <c r="AM44" s="164">
        <v>0</v>
      </c>
      <c r="AN44" s="164">
        <v>0</v>
      </c>
      <c r="AO44" s="164" t="s">
        <v>143</v>
      </c>
      <c r="AP44" s="164" t="s">
        <v>498</v>
      </c>
      <c r="AQ44" s="164" t="s">
        <v>109</v>
      </c>
      <c r="AR44" s="164" t="s">
        <v>109</v>
      </c>
      <c r="AS44" s="164" t="s">
        <v>109</v>
      </c>
      <c r="AT44" s="164" t="s">
        <v>109</v>
      </c>
      <c r="AU44" s="164" t="s">
        <v>193</v>
      </c>
      <c r="AV44" s="164" t="s">
        <v>193</v>
      </c>
      <c r="AW44" s="164" t="s">
        <v>109</v>
      </c>
      <c r="AX44" s="164" t="s">
        <v>109</v>
      </c>
      <c r="AY44" s="164" t="s">
        <v>109</v>
      </c>
      <c r="AZ44" s="164" t="s">
        <v>109</v>
      </c>
      <c r="BA44" s="164" t="s">
        <v>193</v>
      </c>
      <c r="BB44" s="164" t="s">
        <v>109</v>
      </c>
      <c r="BC44" s="164" t="s">
        <v>109</v>
      </c>
      <c r="BD44" s="164" t="s">
        <v>109</v>
      </c>
      <c r="BE44" s="164" t="s">
        <v>109</v>
      </c>
      <c r="BF44" s="164" t="s">
        <v>109</v>
      </c>
      <c r="BG44" s="164">
        <v>1</v>
      </c>
      <c r="BH44" s="164">
        <v>0</v>
      </c>
      <c r="BI44" s="164">
        <v>0</v>
      </c>
      <c r="BJ44" s="164">
        <v>0</v>
      </c>
      <c r="BK44" s="164">
        <v>0</v>
      </c>
      <c r="BL44" s="164">
        <v>0</v>
      </c>
      <c r="BM44" s="164">
        <v>0</v>
      </c>
      <c r="BN44" s="164">
        <v>0</v>
      </c>
      <c r="BO44" s="164">
        <v>0</v>
      </c>
      <c r="BP44" s="164">
        <v>0</v>
      </c>
      <c r="BQ44" s="164">
        <v>0</v>
      </c>
      <c r="BR44" s="164">
        <v>0</v>
      </c>
      <c r="BS44" s="164">
        <v>0</v>
      </c>
      <c r="BT44" s="164">
        <v>0</v>
      </c>
      <c r="BU44" s="164" t="s">
        <v>193</v>
      </c>
      <c r="BV44" s="164">
        <v>1</v>
      </c>
      <c r="BW44" s="164">
        <v>1</v>
      </c>
      <c r="BX44" s="164">
        <v>1</v>
      </c>
      <c r="BY44" s="164">
        <v>1</v>
      </c>
      <c r="BZ44" s="164">
        <v>0</v>
      </c>
      <c r="CA44" s="164">
        <v>0</v>
      </c>
      <c r="CB44" s="164">
        <v>1</v>
      </c>
      <c r="CC44" s="164" t="s">
        <v>109</v>
      </c>
      <c r="CD44" s="164" t="s">
        <v>114</v>
      </c>
      <c r="CE44" s="164" t="s">
        <v>109</v>
      </c>
      <c r="CF44" s="164" t="s">
        <v>123</v>
      </c>
      <c r="CG44" s="164" t="s">
        <v>797</v>
      </c>
      <c r="CH44" s="164" t="s">
        <v>160</v>
      </c>
      <c r="CI44" s="164" t="s">
        <v>797</v>
      </c>
      <c r="CJ44" s="164" t="s">
        <v>114</v>
      </c>
      <c r="CK44" s="164" t="s">
        <v>193</v>
      </c>
      <c r="CL44" s="164" t="s">
        <v>193</v>
      </c>
      <c r="CM44" s="164" t="s">
        <v>193</v>
      </c>
      <c r="CN44" s="164" t="s">
        <v>193</v>
      </c>
      <c r="CO44" s="164" t="s">
        <v>193</v>
      </c>
      <c r="CP44" s="164" t="s">
        <v>193</v>
      </c>
      <c r="CQ44" s="164" t="s">
        <v>193</v>
      </c>
      <c r="CR44" s="164" t="s">
        <v>193</v>
      </c>
      <c r="CS44" s="164" t="s">
        <v>193</v>
      </c>
      <c r="CT44" s="164" t="s">
        <v>193</v>
      </c>
      <c r="CU44" s="164" t="s">
        <v>193</v>
      </c>
      <c r="CV44" s="164" t="s">
        <v>193</v>
      </c>
      <c r="CW44" s="164" t="s">
        <v>193</v>
      </c>
      <c r="CX44" s="164" t="s">
        <v>193</v>
      </c>
      <c r="CY44" s="164" t="s">
        <v>193</v>
      </c>
      <c r="CZ44" s="164" t="s">
        <v>193</v>
      </c>
      <c r="DA44" s="164" t="s">
        <v>193</v>
      </c>
      <c r="DB44" s="164" t="s">
        <v>193</v>
      </c>
      <c r="DC44" s="164" t="s">
        <v>193</v>
      </c>
      <c r="DD44" s="164" t="s">
        <v>193</v>
      </c>
      <c r="DE44" s="164" t="s">
        <v>193</v>
      </c>
      <c r="DF44" s="164" t="s">
        <v>193</v>
      </c>
      <c r="DG44" s="164" t="s">
        <v>193</v>
      </c>
      <c r="DH44" s="164" t="s">
        <v>109</v>
      </c>
      <c r="DI44" s="164" t="s">
        <v>114</v>
      </c>
      <c r="DJ44" s="164" t="s">
        <v>109</v>
      </c>
      <c r="DK44" s="164" t="s">
        <v>123</v>
      </c>
      <c r="DL44" s="164" t="s">
        <v>797</v>
      </c>
      <c r="DM44" s="164" t="s">
        <v>160</v>
      </c>
      <c r="DN44" s="164" t="s">
        <v>797</v>
      </c>
      <c r="DO44" s="164" t="s">
        <v>193</v>
      </c>
      <c r="DP44" s="164" t="s">
        <v>193</v>
      </c>
      <c r="DQ44" s="164" t="s">
        <v>193</v>
      </c>
      <c r="DR44" s="164" t="s">
        <v>193</v>
      </c>
      <c r="DS44" s="164" t="s">
        <v>193</v>
      </c>
      <c r="DT44" s="164" t="s">
        <v>193</v>
      </c>
      <c r="DU44" s="164" t="s">
        <v>193</v>
      </c>
      <c r="DV44" s="164" t="s">
        <v>193</v>
      </c>
      <c r="DW44" s="164" t="s">
        <v>193</v>
      </c>
      <c r="DX44" s="164" t="s">
        <v>193</v>
      </c>
      <c r="DY44" s="164" t="s">
        <v>193</v>
      </c>
      <c r="DZ44" s="164" t="s">
        <v>193</v>
      </c>
      <c r="EA44" s="164" t="s">
        <v>193</v>
      </c>
      <c r="EB44" s="164" t="s">
        <v>193</v>
      </c>
      <c r="EC44" s="164" t="s">
        <v>193</v>
      </c>
      <c r="ED44" s="164" t="s">
        <v>193</v>
      </c>
      <c r="EE44" s="164" t="s">
        <v>193</v>
      </c>
      <c r="EF44" s="164" t="s">
        <v>193</v>
      </c>
      <c r="EG44" s="164" t="s">
        <v>193</v>
      </c>
      <c r="EH44" s="164" t="s">
        <v>193</v>
      </c>
      <c r="EI44" s="164" t="s">
        <v>193</v>
      </c>
    </row>
    <row r="45" spans="1:139" x14ac:dyDescent="0.25">
      <c r="A45" s="164" t="s">
        <v>3685</v>
      </c>
      <c r="B45" s="164" t="s">
        <v>3548</v>
      </c>
      <c r="C45" s="164" t="s">
        <v>831</v>
      </c>
      <c r="D45" s="164" t="s">
        <v>831</v>
      </c>
      <c r="E45" s="164" t="s">
        <v>3680</v>
      </c>
      <c r="F45" s="164" t="s">
        <v>176</v>
      </c>
      <c r="G45" s="164" t="s">
        <v>224</v>
      </c>
      <c r="H45" s="164" t="s">
        <v>224</v>
      </c>
      <c r="I45" s="164" t="s">
        <v>833</v>
      </c>
      <c r="J45" s="164" t="s">
        <v>835</v>
      </c>
      <c r="K45" s="164" t="s">
        <v>494</v>
      </c>
      <c r="L45" s="164" t="s">
        <v>495</v>
      </c>
      <c r="M45" s="164">
        <v>156</v>
      </c>
      <c r="N45" s="164">
        <v>115.384615384615</v>
      </c>
      <c r="O45" s="164">
        <v>91.3</v>
      </c>
      <c r="P45" s="164">
        <v>75.862068965517196</v>
      </c>
      <c r="Q45" s="164">
        <v>218.75</v>
      </c>
      <c r="R45" s="164">
        <v>218.75</v>
      </c>
      <c r="S45" s="164">
        <v>900</v>
      </c>
      <c r="T45" s="164" t="s">
        <v>193</v>
      </c>
      <c r="U45" s="164" t="s">
        <v>193</v>
      </c>
      <c r="V45" s="164" t="s">
        <v>193</v>
      </c>
      <c r="W45" s="164" t="s">
        <v>193</v>
      </c>
      <c r="X45" s="164" t="s">
        <v>193</v>
      </c>
      <c r="Y45" s="164" t="s">
        <v>193</v>
      </c>
      <c r="Z45" s="164" t="s">
        <v>193</v>
      </c>
      <c r="AA45" s="164" t="s">
        <v>193</v>
      </c>
      <c r="AB45" s="164" t="s">
        <v>193</v>
      </c>
      <c r="AC45" s="164" t="s">
        <v>496</v>
      </c>
      <c r="AD45" s="164" t="s">
        <v>497</v>
      </c>
      <c r="AE45" s="164">
        <v>1</v>
      </c>
      <c r="AF45" s="164">
        <v>0</v>
      </c>
      <c r="AG45" s="164">
        <v>0</v>
      </c>
      <c r="AH45" s="164">
        <v>0</v>
      </c>
      <c r="AI45" s="164">
        <v>0</v>
      </c>
      <c r="AJ45" s="164">
        <v>0</v>
      </c>
      <c r="AK45" s="164">
        <v>0</v>
      </c>
      <c r="AL45" s="164">
        <v>0</v>
      </c>
      <c r="AM45" s="164">
        <v>0</v>
      </c>
      <c r="AN45" s="164">
        <v>0</v>
      </c>
      <c r="AO45" s="164" t="s">
        <v>128</v>
      </c>
      <c r="AP45" s="164" t="s">
        <v>498</v>
      </c>
      <c r="AQ45" s="164" t="s">
        <v>109</v>
      </c>
      <c r="AR45" s="164" t="s">
        <v>109</v>
      </c>
      <c r="AS45" s="164" t="s">
        <v>109</v>
      </c>
      <c r="AT45" s="164" t="s">
        <v>109</v>
      </c>
      <c r="AU45" s="164" t="s">
        <v>109</v>
      </c>
      <c r="AV45" s="164" t="s">
        <v>109</v>
      </c>
      <c r="AW45" s="164" t="s">
        <v>109</v>
      </c>
      <c r="AX45" s="164" t="s">
        <v>193</v>
      </c>
      <c r="AY45" s="164" t="s">
        <v>193</v>
      </c>
      <c r="AZ45" s="164" t="s">
        <v>193</v>
      </c>
      <c r="BA45" s="164" t="s">
        <v>193</v>
      </c>
      <c r="BB45" s="164" t="s">
        <v>193</v>
      </c>
      <c r="BC45" s="164" t="s">
        <v>193</v>
      </c>
      <c r="BD45" s="164" t="s">
        <v>193</v>
      </c>
      <c r="BE45" s="164" t="s">
        <v>193</v>
      </c>
      <c r="BF45" s="164" t="s">
        <v>109</v>
      </c>
      <c r="BG45" s="164">
        <v>1</v>
      </c>
      <c r="BH45" s="164">
        <v>0</v>
      </c>
      <c r="BI45" s="164">
        <v>0</v>
      </c>
      <c r="BJ45" s="164">
        <v>0</v>
      </c>
      <c r="BK45" s="164">
        <v>0</v>
      </c>
      <c r="BL45" s="164">
        <v>0</v>
      </c>
      <c r="BM45" s="164">
        <v>0</v>
      </c>
      <c r="BN45" s="164">
        <v>0</v>
      </c>
      <c r="BO45" s="164">
        <v>0</v>
      </c>
      <c r="BP45" s="164">
        <v>0</v>
      </c>
      <c r="BQ45" s="164">
        <v>0</v>
      </c>
      <c r="BR45" s="164">
        <v>0</v>
      </c>
      <c r="BS45" s="164">
        <v>0</v>
      </c>
      <c r="BT45" s="164">
        <v>0</v>
      </c>
      <c r="BU45" s="164" t="s">
        <v>193</v>
      </c>
      <c r="BV45" s="164">
        <v>0</v>
      </c>
      <c r="BW45" s="164">
        <v>1</v>
      </c>
      <c r="BX45" s="164">
        <v>1</v>
      </c>
      <c r="BY45" s="164">
        <v>1</v>
      </c>
      <c r="BZ45" s="164">
        <v>0</v>
      </c>
      <c r="CA45" s="164">
        <v>0</v>
      </c>
      <c r="CB45" s="164">
        <v>0</v>
      </c>
      <c r="CC45" s="164" t="s">
        <v>109</v>
      </c>
      <c r="CD45" s="164" t="s">
        <v>114</v>
      </c>
      <c r="CE45" s="164" t="s">
        <v>109</v>
      </c>
      <c r="CF45" s="164" t="s">
        <v>123</v>
      </c>
      <c r="CG45" s="164" t="s">
        <v>793</v>
      </c>
      <c r="CH45" s="164" t="s">
        <v>1800</v>
      </c>
      <c r="CI45" s="164" t="s">
        <v>793</v>
      </c>
      <c r="CJ45" s="164" t="s">
        <v>193</v>
      </c>
      <c r="CK45" s="164" t="s">
        <v>193</v>
      </c>
      <c r="CL45" s="164" t="s">
        <v>193</v>
      </c>
      <c r="CM45" s="164" t="s">
        <v>193</v>
      </c>
      <c r="CN45" s="164" t="s">
        <v>193</v>
      </c>
      <c r="CO45" s="164" t="s">
        <v>193</v>
      </c>
      <c r="CP45" s="164" t="s">
        <v>193</v>
      </c>
      <c r="CQ45" s="164" t="s">
        <v>193</v>
      </c>
      <c r="CR45" s="164" t="s">
        <v>193</v>
      </c>
      <c r="CS45" s="164" t="s">
        <v>193</v>
      </c>
      <c r="CT45" s="164" t="s">
        <v>193</v>
      </c>
      <c r="CU45" s="164" t="s">
        <v>193</v>
      </c>
      <c r="CV45" s="164" t="s">
        <v>193</v>
      </c>
      <c r="CW45" s="164" t="s">
        <v>193</v>
      </c>
      <c r="CX45" s="164" t="s">
        <v>193</v>
      </c>
      <c r="CY45" s="164" t="s">
        <v>193</v>
      </c>
      <c r="CZ45" s="164" t="s">
        <v>193</v>
      </c>
      <c r="DA45" s="164" t="s">
        <v>193</v>
      </c>
      <c r="DB45" s="164" t="s">
        <v>193</v>
      </c>
      <c r="DC45" s="164" t="s">
        <v>193</v>
      </c>
      <c r="DD45" s="164" t="s">
        <v>193</v>
      </c>
      <c r="DE45" s="164" t="s">
        <v>193</v>
      </c>
      <c r="DF45" s="164" t="s">
        <v>193</v>
      </c>
      <c r="DG45" s="164" t="s">
        <v>193</v>
      </c>
      <c r="DH45" s="164" t="s">
        <v>193</v>
      </c>
      <c r="DI45" s="164" t="s">
        <v>193</v>
      </c>
      <c r="DJ45" s="164" t="s">
        <v>193</v>
      </c>
      <c r="DK45" s="164" t="s">
        <v>193</v>
      </c>
      <c r="DL45" s="164" t="s">
        <v>193</v>
      </c>
      <c r="DM45" s="164" t="s">
        <v>193</v>
      </c>
      <c r="DN45" s="164" t="s">
        <v>193</v>
      </c>
      <c r="DO45" s="164" t="s">
        <v>193</v>
      </c>
      <c r="DP45" s="164" t="s">
        <v>193</v>
      </c>
      <c r="DQ45" s="164" t="s">
        <v>193</v>
      </c>
      <c r="DR45" s="164" t="s">
        <v>193</v>
      </c>
      <c r="DS45" s="164" t="s">
        <v>193</v>
      </c>
      <c r="DT45" s="164" t="s">
        <v>193</v>
      </c>
      <c r="DU45" s="164" t="s">
        <v>193</v>
      </c>
      <c r="DV45" s="164" t="s">
        <v>193</v>
      </c>
      <c r="DW45" s="164" t="s">
        <v>193</v>
      </c>
      <c r="DX45" s="164" t="s">
        <v>193</v>
      </c>
      <c r="DY45" s="164" t="s">
        <v>193</v>
      </c>
      <c r="DZ45" s="164" t="s">
        <v>193</v>
      </c>
      <c r="EA45" s="164" t="s">
        <v>193</v>
      </c>
      <c r="EB45" s="164" t="s">
        <v>193</v>
      </c>
      <c r="EC45" s="164" t="s">
        <v>193</v>
      </c>
      <c r="ED45" s="164" t="s">
        <v>193</v>
      </c>
      <c r="EE45" s="164" t="s">
        <v>193</v>
      </c>
      <c r="EF45" s="164" t="s">
        <v>193</v>
      </c>
      <c r="EG45" s="164" t="s">
        <v>193</v>
      </c>
      <c r="EH45" s="164" t="s">
        <v>193</v>
      </c>
      <c r="EI45" s="164" t="s">
        <v>3684</v>
      </c>
    </row>
    <row r="46" spans="1:139" x14ac:dyDescent="0.25">
      <c r="A46" s="164" t="s">
        <v>3689</v>
      </c>
      <c r="B46" s="164" t="s">
        <v>3548</v>
      </c>
      <c r="C46" s="164" t="s">
        <v>831</v>
      </c>
      <c r="D46" s="164" t="s">
        <v>831</v>
      </c>
      <c r="E46" s="164" t="s">
        <v>3680</v>
      </c>
      <c r="F46" s="164" t="s">
        <v>176</v>
      </c>
      <c r="G46" s="164" t="s">
        <v>224</v>
      </c>
      <c r="H46" s="164" t="s">
        <v>224</v>
      </c>
      <c r="I46" s="164" t="s">
        <v>833</v>
      </c>
      <c r="J46" s="164" t="s">
        <v>835</v>
      </c>
      <c r="K46" s="164" t="s">
        <v>494</v>
      </c>
      <c r="L46" s="164" t="s">
        <v>511</v>
      </c>
      <c r="M46" s="164" t="s">
        <v>193</v>
      </c>
      <c r="N46" s="164" t="s">
        <v>193</v>
      </c>
      <c r="O46" s="164" t="s">
        <v>193</v>
      </c>
      <c r="P46" s="164" t="s">
        <v>193</v>
      </c>
      <c r="Q46" s="164" t="s">
        <v>193</v>
      </c>
      <c r="R46" s="164" t="s">
        <v>193</v>
      </c>
      <c r="S46" s="164" t="s">
        <v>193</v>
      </c>
      <c r="T46" s="164" t="s">
        <v>193</v>
      </c>
      <c r="U46" s="164" t="s">
        <v>193</v>
      </c>
      <c r="V46" s="164" t="s">
        <v>193</v>
      </c>
      <c r="W46" s="164" t="s">
        <v>193</v>
      </c>
      <c r="X46" s="164" t="s">
        <v>193</v>
      </c>
      <c r="Y46" s="164" t="s">
        <v>193</v>
      </c>
      <c r="Z46" s="164" t="s">
        <v>193</v>
      </c>
      <c r="AA46" s="164" t="s">
        <v>193</v>
      </c>
      <c r="AB46" s="164">
        <v>2</v>
      </c>
      <c r="AC46" s="164" t="s">
        <v>496</v>
      </c>
      <c r="AD46" s="164" t="s">
        <v>193</v>
      </c>
      <c r="AE46" s="164" t="s">
        <v>193</v>
      </c>
      <c r="AF46" s="164" t="s">
        <v>193</v>
      </c>
      <c r="AG46" s="164" t="s">
        <v>193</v>
      </c>
      <c r="AH46" s="164" t="s">
        <v>193</v>
      </c>
      <c r="AI46" s="164" t="s">
        <v>193</v>
      </c>
      <c r="AJ46" s="164" t="s">
        <v>193</v>
      </c>
      <c r="AK46" s="164" t="s">
        <v>193</v>
      </c>
      <c r="AL46" s="164" t="s">
        <v>193</v>
      </c>
      <c r="AM46" s="164" t="s">
        <v>193</v>
      </c>
      <c r="AN46" s="164" t="s">
        <v>193</v>
      </c>
      <c r="AO46" s="164" t="s">
        <v>193</v>
      </c>
      <c r="AP46" s="164" t="s">
        <v>193</v>
      </c>
      <c r="AQ46" s="164" t="s">
        <v>193</v>
      </c>
      <c r="AR46" s="164" t="s">
        <v>193</v>
      </c>
      <c r="AS46" s="164" t="s">
        <v>193</v>
      </c>
      <c r="AT46" s="164" t="s">
        <v>193</v>
      </c>
      <c r="AU46" s="164" t="s">
        <v>193</v>
      </c>
      <c r="AV46" s="164" t="s">
        <v>193</v>
      </c>
      <c r="AW46" s="164" t="s">
        <v>193</v>
      </c>
      <c r="AX46" s="164" t="s">
        <v>193</v>
      </c>
      <c r="AY46" s="164" t="s">
        <v>193</v>
      </c>
      <c r="AZ46" s="164" t="s">
        <v>193</v>
      </c>
      <c r="BA46" s="164" t="s">
        <v>193</v>
      </c>
      <c r="BB46" s="164" t="s">
        <v>193</v>
      </c>
      <c r="BC46" s="164" t="s">
        <v>193</v>
      </c>
      <c r="BD46" s="164" t="s">
        <v>193</v>
      </c>
      <c r="BE46" s="164" t="s">
        <v>193</v>
      </c>
      <c r="BF46" s="164" t="s">
        <v>193</v>
      </c>
      <c r="BG46" s="164" t="s">
        <v>193</v>
      </c>
      <c r="BH46" s="164" t="s">
        <v>193</v>
      </c>
      <c r="BI46" s="164" t="s">
        <v>193</v>
      </c>
      <c r="BJ46" s="164" t="s">
        <v>193</v>
      </c>
      <c r="BK46" s="164" t="s">
        <v>193</v>
      </c>
      <c r="BL46" s="164" t="s">
        <v>193</v>
      </c>
      <c r="BM46" s="164" t="s">
        <v>193</v>
      </c>
      <c r="BN46" s="164" t="s">
        <v>193</v>
      </c>
      <c r="BO46" s="164" t="s">
        <v>193</v>
      </c>
      <c r="BP46" s="164" t="s">
        <v>193</v>
      </c>
      <c r="BQ46" s="164" t="s">
        <v>193</v>
      </c>
      <c r="BR46" s="164" t="s">
        <v>193</v>
      </c>
      <c r="BS46" s="164" t="s">
        <v>193</v>
      </c>
      <c r="BT46" s="164" t="s">
        <v>193</v>
      </c>
      <c r="BU46" s="164" t="s">
        <v>193</v>
      </c>
      <c r="BV46" s="164" t="s">
        <v>193</v>
      </c>
      <c r="BW46" s="164" t="s">
        <v>193</v>
      </c>
      <c r="BX46" s="164" t="s">
        <v>193</v>
      </c>
      <c r="BY46" s="164" t="s">
        <v>193</v>
      </c>
      <c r="BZ46" s="164" t="s">
        <v>193</v>
      </c>
      <c r="CA46" s="164" t="s">
        <v>193</v>
      </c>
      <c r="CB46" s="164" t="s">
        <v>193</v>
      </c>
      <c r="CC46" s="164" t="s">
        <v>193</v>
      </c>
      <c r="CD46" s="164" t="s">
        <v>193</v>
      </c>
      <c r="CE46" s="164" t="s">
        <v>193</v>
      </c>
      <c r="CF46" s="164" t="s">
        <v>193</v>
      </c>
      <c r="CG46" s="164" t="s">
        <v>193</v>
      </c>
      <c r="CH46" s="164" t="s">
        <v>193</v>
      </c>
      <c r="CI46" s="164" t="s">
        <v>193</v>
      </c>
      <c r="CJ46" s="164" t="s">
        <v>193</v>
      </c>
      <c r="CK46" s="164" t="s">
        <v>193</v>
      </c>
      <c r="CL46" s="164" t="s">
        <v>193</v>
      </c>
      <c r="CM46" s="164" t="s">
        <v>193</v>
      </c>
      <c r="CN46" s="164" t="s">
        <v>193</v>
      </c>
      <c r="CO46" s="164" t="s">
        <v>193</v>
      </c>
      <c r="CP46" s="164" t="s">
        <v>193</v>
      </c>
      <c r="CQ46" s="164" t="s">
        <v>193</v>
      </c>
      <c r="CR46" s="164" t="s">
        <v>193</v>
      </c>
      <c r="CS46" s="164" t="s">
        <v>193</v>
      </c>
      <c r="CT46" s="164" t="s">
        <v>193</v>
      </c>
      <c r="CU46" s="164" t="s">
        <v>193</v>
      </c>
      <c r="CV46" s="164" t="s">
        <v>193</v>
      </c>
      <c r="CW46" s="164" t="s">
        <v>193</v>
      </c>
      <c r="CX46" s="164" t="s">
        <v>193</v>
      </c>
      <c r="CY46" s="164" t="s">
        <v>193</v>
      </c>
      <c r="CZ46" s="164" t="s">
        <v>193</v>
      </c>
      <c r="DA46" s="164" t="s">
        <v>193</v>
      </c>
      <c r="DB46" s="164" t="s">
        <v>193</v>
      </c>
      <c r="DC46" s="164" t="s">
        <v>193</v>
      </c>
      <c r="DD46" s="164" t="s">
        <v>193</v>
      </c>
      <c r="DE46" s="164" t="s">
        <v>193</v>
      </c>
      <c r="DF46" s="164" t="s">
        <v>193</v>
      </c>
      <c r="DG46" s="164" t="s">
        <v>193</v>
      </c>
      <c r="DH46" s="164" t="s">
        <v>193</v>
      </c>
      <c r="DI46" s="164" t="s">
        <v>193</v>
      </c>
      <c r="DJ46" s="164" t="s">
        <v>193</v>
      </c>
      <c r="DK46" s="164" t="s">
        <v>193</v>
      </c>
      <c r="DL46" s="164" t="s">
        <v>193</v>
      </c>
      <c r="DM46" s="164" t="s">
        <v>193</v>
      </c>
      <c r="DN46" s="164" t="s">
        <v>193</v>
      </c>
      <c r="DO46" s="164" t="s">
        <v>512</v>
      </c>
      <c r="DP46" s="164" t="s">
        <v>3297</v>
      </c>
      <c r="DQ46" s="164" t="s">
        <v>522</v>
      </c>
      <c r="DR46" s="164" t="s">
        <v>803</v>
      </c>
      <c r="DS46" s="164" t="s">
        <v>193</v>
      </c>
      <c r="DT46" s="164" t="s">
        <v>812</v>
      </c>
      <c r="DU46" s="164" t="s">
        <v>109</v>
      </c>
      <c r="DV46" s="164" t="s">
        <v>193</v>
      </c>
      <c r="DW46" s="164" t="s">
        <v>109</v>
      </c>
      <c r="DX46" s="164">
        <v>0</v>
      </c>
      <c r="DY46" s="164">
        <v>0</v>
      </c>
      <c r="DZ46" s="164">
        <v>0</v>
      </c>
      <c r="EA46" s="164">
        <v>1</v>
      </c>
      <c r="EB46" s="164">
        <v>0</v>
      </c>
      <c r="EC46" s="164">
        <v>0</v>
      </c>
      <c r="ED46" s="164">
        <v>0</v>
      </c>
      <c r="EE46" s="164">
        <v>0</v>
      </c>
      <c r="EF46" s="164">
        <v>0</v>
      </c>
      <c r="EG46" s="164">
        <v>0</v>
      </c>
      <c r="EH46" s="164">
        <v>0</v>
      </c>
      <c r="EI46" s="164" t="s">
        <v>193</v>
      </c>
    </row>
    <row r="47" spans="1:139" x14ac:dyDescent="0.25">
      <c r="A47" s="164" t="s">
        <v>3694</v>
      </c>
      <c r="B47" s="164" t="s">
        <v>3548</v>
      </c>
      <c r="C47" s="164" t="s">
        <v>831</v>
      </c>
      <c r="D47" s="164" t="s">
        <v>831</v>
      </c>
      <c r="E47" s="164" t="s">
        <v>3680</v>
      </c>
      <c r="F47" s="164" t="s">
        <v>176</v>
      </c>
      <c r="G47" s="164" t="s">
        <v>224</v>
      </c>
      <c r="H47" s="164" t="s">
        <v>224</v>
      </c>
      <c r="I47" s="164" t="s">
        <v>833</v>
      </c>
      <c r="J47" s="164" t="s">
        <v>835</v>
      </c>
      <c r="K47" s="164" t="s">
        <v>494</v>
      </c>
      <c r="L47" s="164" t="s">
        <v>495</v>
      </c>
      <c r="M47" s="164">
        <v>152.5</v>
      </c>
      <c r="N47" s="164">
        <v>115.384615384615</v>
      </c>
      <c r="O47" s="164">
        <v>91.3</v>
      </c>
      <c r="P47" s="164">
        <v>93.103448275861993</v>
      </c>
      <c r="Q47" s="164">
        <v>187.5</v>
      </c>
      <c r="R47" s="164">
        <v>200</v>
      </c>
      <c r="S47" s="164">
        <v>900</v>
      </c>
      <c r="T47" s="164" t="s">
        <v>193</v>
      </c>
      <c r="U47" s="164" t="s">
        <v>193</v>
      </c>
      <c r="V47" s="164" t="s">
        <v>193</v>
      </c>
      <c r="W47" s="164" t="s">
        <v>193</v>
      </c>
      <c r="X47" s="164" t="s">
        <v>193</v>
      </c>
      <c r="Y47" s="164" t="s">
        <v>193</v>
      </c>
      <c r="Z47" s="164" t="s">
        <v>193</v>
      </c>
      <c r="AA47" s="164" t="s">
        <v>193</v>
      </c>
      <c r="AB47" s="164" t="s">
        <v>193</v>
      </c>
      <c r="AC47" s="164" t="s">
        <v>496</v>
      </c>
      <c r="AD47" s="164" t="s">
        <v>497</v>
      </c>
      <c r="AE47" s="164">
        <v>1</v>
      </c>
      <c r="AF47" s="164">
        <v>0</v>
      </c>
      <c r="AG47" s="164">
        <v>0</v>
      </c>
      <c r="AH47" s="164">
        <v>0</v>
      </c>
      <c r="AI47" s="164">
        <v>0</v>
      </c>
      <c r="AJ47" s="164">
        <v>0</v>
      </c>
      <c r="AK47" s="164">
        <v>0</v>
      </c>
      <c r="AL47" s="164">
        <v>0</v>
      </c>
      <c r="AM47" s="164">
        <v>0</v>
      </c>
      <c r="AN47" s="164">
        <v>0</v>
      </c>
      <c r="AO47" s="164" t="s">
        <v>128</v>
      </c>
      <c r="AP47" s="164" t="s">
        <v>498</v>
      </c>
      <c r="AQ47" s="164" t="s">
        <v>109</v>
      </c>
      <c r="AR47" s="164" t="s">
        <v>109</v>
      </c>
      <c r="AS47" s="164" t="s">
        <v>109</v>
      </c>
      <c r="AT47" s="164" t="s">
        <v>109</v>
      </c>
      <c r="AU47" s="164" t="s">
        <v>109</v>
      </c>
      <c r="AV47" s="164" t="s">
        <v>109</v>
      </c>
      <c r="AW47" s="164" t="s">
        <v>109</v>
      </c>
      <c r="AX47" s="164" t="s">
        <v>193</v>
      </c>
      <c r="AY47" s="164" t="s">
        <v>193</v>
      </c>
      <c r="AZ47" s="164" t="s">
        <v>193</v>
      </c>
      <c r="BA47" s="164" t="s">
        <v>193</v>
      </c>
      <c r="BB47" s="164" t="s">
        <v>193</v>
      </c>
      <c r="BC47" s="164" t="s">
        <v>193</v>
      </c>
      <c r="BD47" s="164" t="s">
        <v>193</v>
      </c>
      <c r="BE47" s="164" t="s">
        <v>193</v>
      </c>
      <c r="BF47" s="164" t="s">
        <v>109</v>
      </c>
      <c r="BG47" s="164">
        <v>1</v>
      </c>
      <c r="BH47" s="164">
        <v>0</v>
      </c>
      <c r="BI47" s="164">
        <v>0</v>
      </c>
      <c r="BJ47" s="164">
        <v>0</v>
      </c>
      <c r="BK47" s="164">
        <v>0</v>
      </c>
      <c r="BL47" s="164">
        <v>0</v>
      </c>
      <c r="BM47" s="164">
        <v>0</v>
      </c>
      <c r="BN47" s="164">
        <v>0</v>
      </c>
      <c r="BO47" s="164">
        <v>0</v>
      </c>
      <c r="BP47" s="164">
        <v>0</v>
      </c>
      <c r="BQ47" s="164">
        <v>0</v>
      </c>
      <c r="BR47" s="164">
        <v>0</v>
      </c>
      <c r="BS47" s="164">
        <v>0</v>
      </c>
      <c r="BT47" s="164">
        <v>0</v>
      </c>
      <c r="BU47" s="164" t="s">
        <v>193</v>
      </c>
      <c r="BV47" s="164">
        <v>0</v>
      </c>
      <c r="BW47" s="164">
        <v>1</v>
      </c>
      <c r="BX47" s="164">
        <v>1</v>
      </c>
      <c r="BY47" s="164">
        <v>1</v>
      </c>
      <c r="BZ47" s="164">
        <v>1</v>
      </c>
      <c r="CA47" s="164">
        <v>0</v>
      </c>
      <c r="CB47" s="164">
        <v>0</v>
      </c>
      <c r="CC47" s="164" t="s">
        <v>109</v>
      </c>
      <c r="CD47" s="164" t="s">
        <v>109</v>
      </c>
      <c r="CE47" s="164" t="s">
        <v>109</v>
      </c>
      <c r="CF47" s="164" t="s">
        <v>123</v>
      </c>
      <c r="CG47" s="164" t="s">
        <v>793</v>
      </c>
      <c r="CH47" s="164" t="s">
        <v>1800</v>
      </c>
      <c r="CI47" s="164" t="s">
        <v>793</v>
      </c>
      <c r="CJ47" s="164" t="s">
        <v>193</v>
      </c>
      <c r="CK47" s="164" t="s">
        <v>193</v>
      </c>
      <c r="CL47" s="164" t="s">
        <v>193</v>
      </c>
      <c r="CM47" s="164" t="s">
        <v>193</v>
      </c>
      <c r="CN47" s="164" t="s">
        <v>193</v>
      </c>
      <c r="CO47" s="164" t="s">
        <v>193</v>
      </c>
      <c r="CP47" s="164" t="s">
        <v>193</v>
      </c>
      <c r="CQ47" s="164" t="s">
        <v>193</v>
      </c>
      <c r="CR47" s="164" t="s">
        <v>193</v>
      </c>
      <c r="CS47" s="164" t="s">
        <v>193</v>
      </c>
      <c r="CT47" s="164" t="s">
        <v>193</v>
      </c>
      <c r="CU47" s="164" t="s">
        <v>193</v>
      </c>
      <c r="CV47" s="164" t="s">
        <v>193</v>
      </c>
      <c r="CW47" s="164" t="s">
        <v>193</v>
      </c>
      <c r="CX47" s="164" t="s">
        <v>193</v>
      </c>
      <c r="CY47" s="164" t="s">
        <v>193</v>
      </c>
      <c r="CZ47" s="164" t="s">
        <v>193</v>
      </c>
      <c r="DA47" s="164" t="s">
        <v>193</v>
      </c>
      <c r="DB47" s="164" t="s">
        <v>193</v>
      </c>
      <c r="DC47" s="164" t="s">
        <v>193</v>
      </c>
      <c r="DD47" s="164" t="s">
        <v>193</v>
      </c>
      <c r="DE47" s="164" t="s">
        <v>193</v>
      </c>
      <c r="DF47" s="164" t="s">
        <v>193</v>
      </c>
      <c r="DG47" s="164" t="s">
        <v>193</v>
      </c>
      <c r="DH47" s="164" t="s">
        <v>193</v>
      </c>
      <c r="DI47" s="164" t="s">
        <v>193</v>
      </c>
      <c r="DJ47" s="164" t="s">
        <v>193</v>
      </c>
      <c r="DK47" s="164" t="s">
        <v>193</v>
      </c>
      <c r="DL47" s="164" t="s">
        <v>193</v>
      </c>
      <c r="DM47" s="164" t="s">
        <v>193</v>
      </c>
      <c r="DN47" s="164" t="s">
        <v>193</v>
      </c>
      <c r="DO47" s="164" t="s">
        <v>193</v>
      </c>
      <c r="DP47" s="164" t="s">
        <v>193</v>
      </c>
      <c r="DQ47" s="164" t="s">
        <v>193</v>
      </c>
      <c r="DR47" s="164" t="s">
        <v>193</v>
      </c>
      <c r="DS47" s="164" t="s">
        <v>193</v>
      </c>
      <c r="DT47" s="164" t="s">
        <v>193</v>
      </c>
      <c r="DU47" s="164" t="s">
        <v>193</v>
      </c>
      <c r="DV47" s="164" t="s">
        <v>193</v>
      </c>
      <c r="DW47" s="164" t="s">
        <v>193</v>
      </c>
      <c r="DX47" s="164" t="s">
        <v>193</v>
      </c>
      <c r="DY47" s="164" t="s">
        <v>193</v>
      </c>
      <c r="DZ47" s="164" t="s">
        <v>193</v>
      </c>
      <c r="EA47" s="164" t="s">
        <v>193</v>
      </c>
      <c r="EB47" s="164" t="s">
        <v>193</v>
      </c>
      <c r="EC47" s="164" t="s">
        <v>193</v>
      </c>
      <c r="ED47" s="164" t="s">
        <v>193</v>
      </c>
      <c r="EE47" s="164" t="s">
        <v>193</v>
      </c>
      <c r="EF47" s="164" t="s">
        <v>193</v>
      </c>
      <c r="EG47" s="164" t="s">
        <v>193</v>
      </c>
      <c r="EH47" s="164" t="s">
        <v>193</v>
      </c>
      <c r="EI47" s="164" t="s">
        <v>3693</v>
      </c>
    </row>
    <row r="48" spans="1:139" x14ac:dyDescent="0.25">
      <c r="A48" s="164" t="s">
        <v>3699</v>
      </c>
      <c r="B48" s="164" t="s">
        <v>3548</v>
      </c>
      <c r="C48" s="164" t="s">
        <v>831</v>
      </c>
      <c r="D48" s="164" t="s">
        <v>831</v>
      </c>
      <c r="E48" s="164" t="s">
        <v>3680</v>
      </c>
      <c r="F48" s="164" t="s">
        <v>176</v>
      </c>
      <c r="G48" s="164" t="s">
        <v>224</v>
      </c>
      <c r="H48" s="164" t="s">
        <v>224</v>
      </c>
      <c r="I48" s="164" t="s">
        <v>833</v>
      </c>
      <c r="J48" s="164" t="s">
        <v>835</v>
      </c>
      <c r="K48" s="164" t="s">
        <v>494</v>
      </c>
      <c r="L48" s="164" t="s">
        <v>495</v>
      </c>
      <c r="M48" s="164" t="s">
        <v>193</v>
      </c>
      <c r="N48" s="164">
        <v>115.384615384615</v>
      </c>
      <c r="O48" s="164" t="s">
        <v>193</v>
      </c>
      <c r="P48" s="164" t="s">
        <v>193</v>
      </c>
      <c r="Q48" s="164">
        <v>187.5</v>
      </c>
      <c r="R48" s="164" t="s">
        <v>193</v>
      </c>
      <c r="S48" s="164">
        <v>900</v>
      </c>
      <c r="T48" s="164" t="s">
        <v>193</v>
      </c>
      <c r="U48" s="164" t="s">
        <v>193</v>
      </c>
      <c r="V48" s="164" t="s">
        <v>193</v>
      </c>
      <c r="W48" s="164" t="s">
        <v>193</v>
      </c>
      <c r="X48" s="164" t="s">
        <v>193</v>
      </c>
      <c r="Y48" s="164" t="s">
        <v>193</v>
      </c>
      <c r="Z48" s="164" t="s">
        <v>193</v>
      </c>
      <c r="AA48" s="164" t="s">
        <v>193</v>
      </c>
      <c r="AB48" s="164" t="s">
        <v>193</v>
      </c>
      <c r="AC48" s="164" t="s">
        <v>496</v>
      </c>
      <c r="AD48" s="164" t="s">
        <v>497</v>
      </c>
      <c r="AE48" s="164">
        <v>1</v>
      </c>
      <c r="AF48" s="164">
        <v>0</v>
      </c>
      <c r="AG48" s="164">
        <v>0</v>
      </c>
      <c r="AH48" s="164">
        <v>0</v>
      </c>
      <c r="AI48" s="164">
        <v>0</v>
      </c>
      <c r="AJ48" s="164">
        <v>0</v>
      </c>
      <c r="AK48" s="164">
        <v>0</v>
      </c>
      <c r="AL48" s="164">
        <v>0</v>
      </c>
      <c r="AM48" s="164">
        <v>0</v>
      </c>
      <c r="AN48" s="164">
        <v>0</v>
      </c>
      <c r="AO48" s="164" t="s">
        <v>143</v>
      </c>
      <c r="AP48" s="164" t="s">
        <v>507</v>
      </c>
      <c r="AQ48" s="164" t="s">
        <v>193</v>
      </c>
      <c r="AR48" s="164" t="s">
        <v>109</v>
      </c>
      <c r="AS48" s="164" t="s">
        <v>193</v>
      </c>
      <c r="AT48" s="164" t="s">
        <v>193</v>
      </c>
      <c r="AU48" s="164" t="s">
        <v>109</v>
      </c>
      <c r="AV48" s="164" t="s">
        <v>193</v>
      </c>
      <c r="AW48" s="164" t="s">
        <v>109</v>
      </c>
      <c r="AX48" s="164" t="s">
        <v>193</v>
      </c>
      <c r="AY48" s="164" t="s">
        <v>193</v>
      </c>
      <c r="AZ48" s="164" t="s">
        <v>193</v>
      </c>
      <c r="BA48" s="164" t="s">
        <v>193</v>
      </c>
      <c r="BB48" s="164" t="s">
        <v>193</v>
      </c>
      <c r="BC48" s="164" t="s">
        <v>193</v>
      </c>
      <c r="BD48" s="164" t="s">
        <v>193</v>
      </c>
      <c r="BE48" s="164" t="s">
        <v>193</v>
      </c>
      <c r="BF48" s="164" t="s">
        <v>109</v>
      </c>
      <c r="BG48" s="164">
        <v>0</v>
      </c>
      <c r="BH48" s="164">
        <v>0</v>
      </c>
      <c r="BI48" s="164">
        <v>0</v>
      </c>
      <c r="BJ48" s="164">
        <v>0</v>
      </c>
      <c r="BK48" s="164">
        <v>1</v>
      </c>
      <c r="BL48" s="164">
        <v>0</v>
      </c>
      <c r="BM48" s="164">
        <v>0</v>
      </c>
      <c r="BN48" s="164">
        <v>0</v>
      </c>
      <c r="BO48" s="164">
        <v>0</v>
      </c>
      <c r="BP48" s="164">
        <v>0</v>
      </c>
      <c r="BQ48" s="164">
        <v>0</v>
      </c>
      <c r="BR48" s="164">
        <v>0</v>
      </c>
      <c r="BS48" s="164">
        <v>0</v>
      </c>
      <c r="BT48" s="164">
        <v>0</v>
      </c>
      <c r="BU48" s="164" t="s">
        <v>193</v>
      </c>
      <c r="BV48" s="164">
        <v>0</v>
      </c>
      <c r="BW48" s="164">
        <v>1</v>
      </c>
      <c r="BX48" s="164">
        <v>0</v>
      </c>
      <c r="BY48" s="164">
        <v>0</v>
      </c>
      <c r="BZ48" s="164">
        <v>1</v>
      </c>
      <c r="CA48" s="164">
        <v>0</v>
      </c>
      <c r="CB48" s="164">
        <v>1</v>
      </c>
      <c r="CC48" s="164" t="s">
        <v>109</v>
      </c>
      <c r="CD48" s="164" t="s">
        <v>109</v>
      </c>
      <c r="CE48" s="164" t="s">
        <v>109</v>
      </c>
      <c r="CF48" s="164" t="s">
        <v>182</v>
      </c>
      <c r="CG48" s="164" t="s">
        <v>793</v>
      </c>
      <c r="CH48" s="164" t="s">
        <v>1894</v>
      </c>
      <c r="CI48" s="164" t="s">
        <v>793</v>
      </c>
      <c r="CJ48" s="164" t="s">
        <v>193</v>
      </c>
      <c r="CK48" s="164" t="s">
        <v>193</v>
      </c>
      <c r="CL48" s="164" t="s">
        <v>193</v>
      </c>
      <c r="CM48" s="164" t="s">
        <v>193</v>
      </c>
      <c r="CN48" s="164" t="s">
        <v>193</v>
      </c>
      <c r="CO48" s="164" t="s">
        <v>193</v>
      </c>
      <c r="CP48" s="164" t="s">
        <v>193</v>
      </c>
      <c r="CQ48" s="164" t="s">
        <v>193</v>
      </c>
      <c r="CR48" s="164" t="s">
        <v>193</v>
      </c>
      <c r="CS48" s="164" t="s">
        <v>193</v>
      </c>
      <c r="CT48" s="164" t="s">
        <v>193</v>
      </c>
      <c r="CU48" s="164" t="s">
        <v>193</v>
      </c>
      <c r="CV48" s="164" t="s">
        <v>193</v>
      </c>
      <c r="CW48" s="164" t="s">
        <v>193</v>
      </c>
      <c r="CX48" s="164" t="s">
        <v>193</v>
      </c>
      <c r="CY48" s="164" t="s">
        <v>193</v>
      </c>
      <c r="CZ48" s="164" t="s">
        <v>193</v>
      </c>
      <c r="DA48" s="164" t="s">
        <v>193</v>
      </c>
      <c r="DB48" s="164" t="s">
        <v>193</v>
      </c>
      <c r="DC48" s="164" t="s">
        <v>193</v>
      </c>
      <c r="DD48" s="164" t="s">
        <v>193</v>
      </c>
      <c r="DE48" s="164" t="s">
        <v>193</v>
      </c>
      <c r="DF48" s="164" t="s">
        <v>193</v>
      </c>
      <c r="DG48" s="164" t="s">
        <v>193</v>
      </c>
      <c r="DH48" s="164" t="s">
        <v>193</v>
      </c>
      <c r="DI48" s="164" t="s">
        <v>193</v>
      </c>
      <c r="DJ48" s="164" t="s">
        <v>193</v>
      </c>
      <c r="DK48" s="164" t="s">
        <v>193</v>
      </c>
      <c r="DL48" s="164" t="s">
        <v>193</v>
      </c>
      <c r="DM48" s="164" t="s">
        <v>193</v>
      </c>
      <c r="DN48" s="164" t="s">
        <v>193</v>
      </c>
      <c r="DO48" s="164" t="s">
        <v>193</v>
      </c>
      <c r="DP48" s="164" t="s">
        <v>193</v>
      </c>
      <c r="DQ48" s="164" t="s">
        <v>193</v>
      </c>
      <c r="DR48" s="164" t="s">
        <v>193</v>
      </c>
      <c r="DS48" s="164" t="s">
        <v>193</v>
      </c>
      <c r="DT48" s="164" t="s">
        <v>193</v>
      </c>
      <c r="DU48" s="164" t="s">
        <v>193</v>
      </c>
      <c r="DV48" s="164" t="s">
        <v>193</v>
      </c>
      <c r="DW48" s="164" t="s">
        <v>193</v>
      </c>
      <c r="DX48" s="164" t="s">
        <v>193</v>
      </c>
      <c r="DY48" s="164" t="s">
        <v>193</v>
      </c>
      <c r="DZ48" s="164" t="s">
        <v>193</v>
      </c>
      <c r="EA48" s="164" t="s">
        <v>193</v>
      </c>
      <c r="EB48" s="164" t="s">
        <v>193</v>
      </c>
      <c r="EC48" s="164" t="s">
        <v>193</v>
      </c>
      <c r="ED48" s="164" t="s">
        <v>193</v>
      </c>
      <c r="EE48" s="164" t="s">
        <v>193</v>
      </c>
      <c r="EF48" s="164" t="s">
        <v>193</v>
      </c>
      <c r="EG48" s="164" t="s">
        <v>193</v>
      </c>
      <c r="EH48" s="164" t="s">
        <v>193</v>
      </c>
      <c r="EI48" s="164" t="s">
        <v>3684</v>
      </c>
    </row>
    <row r="49" spans="1:139" x14ac:dyDescent="0.25">
      <c r="A49" s="164" t="s">
        <v>3704</v>
      </c>
      <c r="B49" s="164" t="s">
        <v>3548</v>
      </c>
      <c r="C49" s="164" t="s">
        <v>831</v>
      </c>
      <c r="D49" s="164" t="s">
        <v>831</v>
      </c>
      <c r="E49" s="164" t="s">
        <v>3680</v>
      </c>
      <c r="F49" s="164" t="s">
        <v>176</v>
      </c>
      <c r="G49" s="164" t="s">
        <v>224</v>
      </c>
      <c r="H49" s="164" t="s">
        <v>224</v>
      </c>
      <c r="I49" s="164" t="s">
        <v>833</v>
      </c>
      <c r="J49" s="164" t="s">
        <v>835</v>
      </c>
      <c r="K49" s="164" t="s">
        <v>494</v>
      </c>
      <c r="L49" s="164" t="s">
        <v>511</v>
      </c>
      <c r="M49" s="164" t="s">
        <v>193</v>
      </c>
      <c r="N49" s="164" t="s">
        <v>193</v>
      </c>
      <c r="O49" s="164" t="s">
        <v>193</v>
      </c>
      <c r="P49" s="164" t="s">
        <v>193</v>
      </c>
      <c r="Q49" s="164" t="s">
        <v>193</v>
      </c>
      <c r="R49" s="164" t="s">
        <v>193</v>
      </c>
      <c r="S49" s="164" t="s">
        <v>193</v>
      </c>
      <c r="T49" s="164" t="s">
        <v>193</v>
      </c>
      <c r="U49" s="164" t="s">
        <v>193</v>
      </c>
      <c r="V49" s="164" t="s">
        <v>193</v>
      </c>
      <c r="W49" s="164" t="s">
        <v>193</v>
      </c>
      <c r="X49" s="164" t="s">
        <v>193</v>
      </c>
      <c r="Y49" s="164" t="s">
        <v>193</v>
      </c>
      <c r="Z49" s="164" t="s">
        <v>193</v>
      </c>
      <c r="AA49" s="164" t="s">
        <v>193</v>
      </c>
      <c r="AB49" s="164">
        <v>5</v>
      </c>
      <c r="AC49" s="164" t="s">
        <v>496</v>
      </c>
      <c r="AD49" s="164" t="s">
        <v>193</v>
      </c>
      <c r="AE49" s="164" t="s">
        <v>193</v>
      </c>
      <c r="AF49" s="164" t="s">
        <v>193</v>
      </c>
      <c r="AG49" s="164" t="s">
        <v>193</v>
      </c>
      <c r="AH49" s="164" t="s">
        <v>193</v>
      </c>
      <c r="AI49" s="164" t="s">
        <v>193</v>
      </c>
      <c r="AJ49" s="164" t="s">
        <v>193</v>
      </c>
      <c r="AK49" s="164" t="s">
        <v>193</v>
      </c>
      <c r="AL49" s="164" t="s">
        <v>193</v>
      </c>
      <c r="AM49" s="164" t="s">
        <v>193</v>
      </c>
      <c r="AN49" s="164" t="s">
        <v>193</v>
      </c>
      <c r="AO49" s="164" t="s">
        <v>193</v>
      </c>
      <c r="AP49" s="164" t="s">
        <v>193</v>
      </c>
      <c r="AQ49" s="164" t="s">
        <v>193</v>
      </c>
      <c r="AR49" s="164" t="s">
        <v>193</v>
      </c>
      <c r="AS49" s="164" t="s">
        <v>193</v>
      </c>
      <c r="AT49" s="164" t="s">
        <v>193</v>
      </c>
      <c r="AU49" s="164" t="s">
        <v>193</v>
      </c>
      <c r="AV49" s="164" t="s">
        <v>193</v>
      </c>
      <c r="AW49" s="164" t="s">
        <v>193</v>
      </c>
      <c r="AX49" s="164" t="s">
        <v>193</v>
      </c>
      <c r="AY49" s="164" t="s">
        <v>193</v>
      </c>
      <c r="AZ49" s="164" t="s">
        <v>193</v>
      </c>
      <c r="BA49" s="164" t="s">
        <v>193</v>
      </c>
      <c r="BB49" s="164" t="s">
        <v>193</v>
      </c>
      <c r="BC49" s="164" t="s">
        <v>193</v>
      </c>
      <c r="BD49" s="164" t="s">
        <v>193</v>
      </c>
      <c r="BE49" s="164" t="s">
        <v>193</v>
      </c>
      <c r="BF49" s="164" t="s">
        <v>193</v>
      </c>
      <c r="BG49" s="164" t="s">
        <v>193</v>
      </c>
      <c r="BH49" s="164" t="s">
        <v>193</v>
      </c>
      <c r="BI49" s="164" t="s">
        <v>193</v>
      </c>
      <c r="BJ49" s="164" t="s">
        <v>193</v>
      </c>
      <c r="BK49" s="164" t="s">
        <v>193</v>
      </c>
      <c r="BL49" s="164" t="s">
        <v>193</v>
      </c>
      <c r="BM49" s="164" t="s">
        <v>193</v>
      </c>
      <c r="BN49" s="164" t="s">
        <v>193</v>
      </c>
      <c r="BO49" s="164" t="s">
        <v>193</v>
      </c>
      <c r="BP49" s="164" t="s">
        <v>193</v>
      </c>
      <c r="BQ49" s="164" t="s">
        <v>193</v>
      </c>
      <c r="BR49" s="164" t="s">
        <v>193</v>
      </c>
      <c r="BS49" s="164" t="s">
        <v>193</v>
      </c>
      <c r="BT49" s="164" t="s">
        <v>193</v>
      </c>
      <c r="BU49" s="164" t="s">
        <v>193</v>
      </c>
      <c r="BV49" s="164" t="s">
        <v>193</v>
      </c>
      <c r="BW49" s="164" t="s">
        <v>193</v>
      </c>
      <c r="BX49" s="164" t="s">
        <v>193</v>
      </c>
      <c r="BY49" s="164" t="s">
        <v>193</v>
      </c>
      <c r="BZ49" s="164" t="s">
        <v>193</v>
      </c>
      <c r="CA49" s="164" t="s">
        <v>193</v>
      </c>
      <c r="CB49" s="164" t="s">
        <v>193</v>
      </c>
      <c r="CC49" s="164" t="s">
        <v>193</v>
      </c>
      <c r="CD49" s="164" t="s">
        <v>193</v>
      </c>
      <c r="CE49" s="164" t="s">
        <v>193</v>
      </c>
      <c r="CF49" s="164" t="s">
        <v>193</v>
      </c>
      <c r="CG49" s="164" t="s">
        <v>193</v>
      </c>
      <c r="CH49" s="164" t="s">
        <v>193</v>
      </c>
      <c r="CI49" s="164" t="s">
        <v>193</v>
      </c>
      <c r="CJ49" s="164" t="s">
        <v>193</v>
      </c>
      <c r="CK49" s="164" t="s">
        <v>193</v>
      </c>
      <c r="CL49" s="164" t="s">
        <v>193</v>
      </c>
      <c r="CM49" s="164" t="s">
        <v>193</v>
      </c>
      <c r="CN49" s="164" t="s">
        <v>193</v>
      </c>
      <c r="CO49" s="164" t="s">
        <v>193</v>
      </c>
      <c r="CP49" s="164" t="s">
        <v>193</v>
      </c>
      <c r="CQ49" s="164" t="s">
        <v>193</v>
      </c>
      <c r="CR49" s="164" t="s">
        <v>193</v>
      </c>
      <c r="CS49" s="164" t="s">
        <v>193</v>
      </c>
      <c r="CT49" s="164" t="s">
        <v>193</v>
      </c>
      <c r="CU49" s="164" t="s">
        <v>193</v>
      </c>
      <c r="CV49" s="164" t="s">
        <v>193</v>
      </c>
      <c r="CW49" s="164" t="s">
        <v>193</v>
      </c>
      <c r="CX49" s="164" t="s">
        <v>193</v>
      </c>
      <c r="CY49" s="164" t="s">
        <v>193</v>
      </c>
      <c r="CZ49" s="164" t="s">
        <v>193</v>
      </c>
      <c r="DA49" s="164" t="s">
        <v>193</v>
      </c>
      <c r="DB49" s="164" t="s">
        <v>193</v>
      </c>
      <c r="DC49" s="164" t="s">
        <v>193</v>
      </c>
      <c r="DD49" s="164" t="s">
        <v>193</v>
      </c>
      <c r="DE49" s="164" t="s">
        <v>193</v>
      </c>
      <c r="DF49" s="164" t="s">
        <v>193</v>
      </c>
      <c r="DG49" s="164" t="s">
        <v>193</v>
      </c>
      <c r="DH49" s="164" t="s">
        <v>193</v>
      </c>
      <c r="DI49" s="164" t="s">
        <v>193</v>
      </c>
      <c r="DJ49" s="164" t="s">
        <v>193</v>
      </c>
      <c r="DK49" s="164" t="s">
        <v>193</v>
      </c>
      <c r="DL49" s="164" t="s">
        <v>193</v>
      </c>
      <c r="DM49" s="164" t="s">
        <v>193</v>
      </c>
      <c r="DN49" s="164" t="s">
        <v>193</v>
      </c>
      <c r="DO49" s="164" t="s">
        <v>512</v>
      </c>
      <c r="DP49" s="164" t="s">
        <v>3297</v>
      </c>
      <c r="DQ49" s="164" t="s">
        <v>522</v>
      </c>
      <c r="DR49" s="164" t="s">
        <v>816</v>
      </c>
      <c r="DS49" s="164" t="s">
        <v>193</v>
      </c>
      <c r="DT49" s="164" t="s">
        <v>3286</v>
      </c>
      <c r="DU49" s="164" t="s">
        <v>109</v>
      </c>
      <c r="DV49" s="164" t="s">
        <v>193</v>
      </c>
      <c r="DW49" s="164" t="s">
        <v>109</v>
      </c>
      <c r="DX49" s="164">
        <v>0</v>
      </c>
      <c r="DY49" s="164">
        <v>0</v>
      </c>
      <c r="DZ49" s="164">
        <v>0</v>
      </c>
      <c r="EA49" s="164">
        <v>1</v>
      </c>
      <c r="EB49" s="164">
        <v>0</v>
      </c>
      <c r="EC49" s="164">
        <v>0</v>
      </c>
      <c r="ED49" s="164">
        <v>0</v>
      </c>
      <c r="EE49" s="164">
        <v>0</v>
      </c>
      <c r="EF49" s="164">
        <v>0</v>
      </c>
      <c r="EG49" s="164">
        <v>0</v>
      </c>
      <c r="EH49" s="164">
        <v>0</v>
      </c>
      <c r="EI49" s="164" t="s">
        <v>3703</v>
      </c>
    </row>
    <row r="50" spans="1:139" x14ac:dyDescent="0.25">
      <c r="A50" s="164" t="s">
        <v>3711</v>
      </c>
      <c r="B50" s="164" t="s">
        <v>3548</v>
      </c>
      <c r="C50" s="164" t="s">
        <v>831</v>
      </c>
      <c r="D50" s="164" t="s">
        <v>831</v>
      </c>
      <c r="E50" s="164" t="s">
        <v>3680</v>
      </c>
      <c r="F50" s="164" t="s">
        <v>176</v>
      </c>
      <c r="G50" s="164" t="s">
        <v>224</v>
      </c>
      <c r="H50" s="164" t="s">
        <v>224</v>
      </c>
      <c r="I50" s="164" t="s">
        <v>833</v>
      </c>
      <c r="J50" s="164" t="s">
        <v>835</v>
      </c>
      <c r="K50" s="164" t="s">
        <v>494</v>
      </c>
      <c r="L50" s="164" t="s">
        <v>495</v>
      </c>
      <c r="M50" s="164" t="s">
        <v>193</v>
      </c>
      <c r="N50" s="164">
        <v>115.384615384615</v>
      </c>
      <c r="O50" s="164">
        <v>91.3</v>
      </c>
      <c r="P50" s="164">
        <v>93.103448275861993</v>
      </c>
      <c r="Q50" s="164">
        <v>187.5</v>
      </c>
      <c r="R50" s="164" t="s">
        <v>193</v>
      </c>
      <c r="S50" s="164">
        <v>900</v>
      </c>
      <c r="T50" s="164">
        <v>35</v>
      </c>
      <c r="U50" s="164" t="s">
        <v>193</v>
      </c>
      <c r="V50" s="164" t="s">
        <v>193</v>
      </c>
      <c r="W50" s="164" t="s">
        <v>193</v>
      </c>
      <c r="X50" s="164">
        <v>25</v>
      </c>
      <c r="Y50" s="164">
        <v>100</v>
      </c>
      <c r="Z50" s="164">
        <v>100</v>
      </c>
      <c r="AA50" s="164" t="s">
        <v>193</v>
      </c>
      <c r="AB50" s="164" t="s">
        <v>193</v>
      </c>
      <c r="AC50" s="164" t="s">
        <v>500</v>
      </c>
      <c r="AD50" s="164" t="s">
        <v>502</v>
      </c>
      <c r="AE50" s="164">
        <v>1</v>
      </c>
      <c r="AF50" s="164">
        <v>0</v>
      </c>
      <c r="AG50" s="164">
        <v>0</v>
      </c>
      <c r="AH50" s="164">
        <v>0</v>
      </c>
      <c r="AI50" s="164">
        <v>0</v>
      </c>
      <c r="AJ50" s="164">
        <v>0</v>
      </c>
      <c r="AK50" s="164">
        <v>0</v>
      </c>
      <c r="AL50" s="164">
        <v>0</v>
      </c>
      <c r="AM50" s="164">
        <v>0</v>
      </c>
      <c r="AN50" s="164">
        <v>0</v>
      </c>
      <c r="AO50" s="164" t="s">
        <v>143</v>
      </c>
      <c r="AP50" s="164" t="s">
        <v>507</v>
      </c>
      <c r="AQ50" s="164" t="s">
        <v>193</v>
      </c>
      <c r="AR50" s="164" t="s">
        <v>109</v>
      </c>
      <c r="AS50" s="164" t="s">
        <v>109</v>
      </c>
      <c r="AT50" s="164" t="s">
        <v>109</v>
      </c>
      <c r="AU50" s="164" t="s">
        <v>109</v>
      </c>
      <c r="AV50" s="164" t="s">
        <v>193</v>
      </c>
      <c r="AW50" s="164" t="s">
        <v>109</v>
      </c>
      <c r="AX50" s="164" t="s">
        <v>109</v>
      </c>
      <c r="AY50" s="164" t="s">
        <v>193</v>
      </c>
      <c r="AZ50" s="164" t="s">
        <v>193</v>
      </c>
      <c r="BA50" s="164" t="s">
        <v>193</v>
      </c>
      <c r="BB50" s="164" t="s">
        <v>109</v>
      </c>
      <c r="BC50" s="164" t="s">
        <v>109</v>
      </c>
      <c r="BD50" s="164" t="s">
        <v>109</v>
      </c>
      <c r="BE50" s="164" t="s">
        <v>193</v>
      </c>
      <c r="BF50" s="164" t="s">
        <v>109</v>
      </c>
      <c r="BG50" s="164">
        <v>0</v>
      </c>
      <c r="BH50" s="164">
        <v>0</v>
      </c>
      <c r="BI50" s="164">
        <v>0</v>
      </c>
      <c r="BJ50" s="164">
        <v>0</v>
      </c>
      <c r="BK50" s="164">
        <v>1</v>
      </c>
      <c r="BL50" s="164">
        <v>0</v>
      </c>
      <c r="BM50" s="164">
        <v>0</v>
      </c>
      <c r="BN50" s="164">
        <v>0</v>
      </c>
      <c r="BO50" s="164">
        <v>0</v>
      </c>
      <c r="BP50" s="164">
        <v>0</v>
      </c>
      <c r="BQ50" s="164">
        <v>0</v>
      </c>
      <c r="BR50" s="164">
        <v>0</v>
      </c>
      <c r="BS50" s="164">
        <v>0</v>
      </c>
      <c r="BT50" s="164">
        <v>0</v>
      </c>
      <c r="BU50" s="164" t="s">
        <v>193</v>
      </c>
      <c r="BV50" s="164">
        <v>0</v>
      </c>
      <c r="BW50" s="164">
        <v>1</v>
      </c>
      <c r="BX50" s="164">
        <v>0</v>
      </c>
      <c r="BY50" s="164">
        <v>1</v>
      </c>
      <c r="BZ50" s="164">
        <v>0</v>
      </c>
      <c r="CA50" s="164">
        <v>0</v>
      </c>
      <c r="CB50" s="164">
        <v>1</v>
      </c>
      <c r="CC50" s="164" t="s">
        <v>109</v>
      </c>
      <c r="CD50" s="164" t="s">
        <v>114</v>
      </c>
      <c r="CE50" s="164" t="s">
        <v>109</v>
      </c>
      <c r="CF50" s="164" t="s">
        <v>182</v>
      </c>
      <c r="CG50" s="164" t="s">
        <v>793</v>
      </c>
      <c r="CH50" s="164" t="s">
        <v>1894</v>
      </c>
      <c r="CI50" s="164" t="s">
        <v>793</v>
      </c>
      <c r="CJ50" s="164" t="s">
        <v>109</v>
      </c>
      <c r="CK50" s="164">
        <v>1</v>
      </c>
      <c r="CL50" s="164">
        <v>0</v>
      </c>
      <c r="CM50" s="164">
        <v>0</v>
      </c>
      <c r="CN50" s="164">
        <v>0</v>
      </c>
      <c r="CO50" s="164">
        <v>0</v>
      </c>
      <c r="CP50" s="164">
        <v>0</v>
      </c>
      <c r="CQ50" s="164">
        <v>0</v>
      </c>
      <c r="CR50" s="164">
        <v>0</v>
      </c>
      <c r="CS50" s="164">
        <v>0</v>
      </c>
      <c r="CT50" s="164">
        <v>0</v>
      </c>
      <c r="CU50" s="164">
        <v>0</v>
      </c>
      <c r="CV50" s="164">
        <v>0</v>
      </c>
      <c r="CW50" s="164">
        <v>0</v>
      </c>
      <c r="CX50" s="164" t="s">
        <v>193</v>
      </c>
      <c r="CY50" s="164" t="s">
        <v>822</v>
      </c>
      <c r="CZ50" s="164">
        <v>1</v>
      </c>
      <c r="DA50" s="164">
        <v>0</v>
      </c>
      <c r="DB50" s="164">
        <v>1</v>
      </c>
      <c r="DC50" s="164">
        <v>0</v>
      </c>
      <c r="DD50" s="164">
        <v>1</v>
      </c>
      <c r="DE50" s="164">
        <v>0</v>
      </c>
      <c r="DF50" s="164">
        <v>0</v>
      </c>
      <c r="DG50" s="164">
        <v>1</v>
      </c>
      <c r="DH50" s="164" t="s">
        <v>109</v>
      </c>
      <c r="DI50" s="164" t="s">
        <v>114</v>
      </c>
      <c r="DJ50" s="164" t="s">
        <v>109</v>
      </c>
      <c r="DK50" s="164" t="s">
        <v>123</v>
      </c>
      <c r="DL50" s="164" t="s">
        <v>793</v>
      </c>
      <c r="DM50" s="164" t="s">
        <v>1800</v>
      </c>
      <c r="DN50" s="164" t="s">
        <v>793</v>
      </c>
      <c r="DO50" s="164" t="s">
        <v>193</v>
      </c>
      <c r="DP50" s="164" t="s">
        <v>193</v>
      </c>
      <c r="DQ50" s="164" t="s">
        <v>193</v>
      </c>
      <c r="DR50" s="164" t="s">
        <v>193</v>
      </c>
      <c r="DS50" s="164" t="s">
        <v>193</v>
      </c>
      <c r="DT50" s="164" t="s">
        <v>193</v>
      </c>
      <c r="DU50" s="164" t="s">
        <v>193</v>
      </c>
      <c r="DV50" s="164" t="s">
        <v>193</v>
      </c>
      <c r="DW50" s="164" t="s">
        <v>193</v>
      </c>
      <c r="DX50" s="164" t="s">
        <v>193</v>
      </c>
      <c r="DY50" s="164" t="s">
        <v>193</v>
      </c>
      <c r="DZ50" s="164" t="s">
        <v>193</v>
      </c>
      <c r="EA50" s="164" t="s">
        <v>193</v>
      </c>
      <c r="EB50" s="164" t="s">
        <v>193</v>
      </c>
      <c r="EC50" s="164" t="s">
        <v>193</v>
      </c>
      <c r="ED50" s="164" t="s">
        <v>193</v>
      </c>
      <c r="EE50" s="164" t="s">
        <v>193</v>
      </c>
      <c r="EF50" s="164" t="s">
        <v>193</v>
      </c>
      <c r="EG50" s="164" t="s">
        <v>193</v>
      </c>
      <c r="EH50" s="164" t="s">
        <v>193</v>
      </c>
      <c r="EI50" s="164" t="s">
        <v>193</v>
      </c>
    </row>
    <row r="51" spans="1:139" x14ac:dyDescent="0.25">
      <c r="A51" s="164" t="s">
        <v>3718</v>
      </c>
      <c r="B51" s="164" t="s">
        <v>3548</v>
      </c>
      <c r="C51" s="164" t="s">
        <v>831</v>
      </c>
      <c r="D51" s="164" t="s">
        <v>831</v>
      </c>
      <c r="E51" s="164" t="s">
        <v>3680</v>
      </c>
      <c r="F51" s="164" t="s">
        <v>176</v>
      </c>
      <c r="G51" s="164" t="s">
        <v>224</v>
      </c>
      <c r="H51" s="164" t="s">
        <v>224</v>
      </c>
      <c r="I51" s="164" t="s">
        <v>833</v>
      </c>
      <c r="J51" s="164" t="s">
        <v>835</v>
      </c>
      <c r="K51" s="164" t="s">
        <v>494</v>
      </c>
      <c r="L51" s="164" t="s">
        <v>495</v>
      </c>
      <c r="M51" s="164">
        <v>152.5</v>
      </c>
      <c r="N51" s="164">
        <v>115.384615384615</v>
      </c>
      <c r="O51" s="164">
        <v>91.3</v>
      </c>
      <c r="P51" s="164">
        <v>93.103448275861993</v>
      </c>
      <c r="Q51" s="164">
        <v>187.5</v>
      </c>
      <c r="R51" s="164">
        <v>200</v>
      </c>
      <c r="S51" s="164">
        <v>900</v>
      </c>
      <c r="T51" s="164" t="s">
        <v>193</v>
      </c>
      <c r="U51" s="164" t="s">
        <v>193</v>
      </c>
      <c r="V51" s="164" t="s">
        <v>193</v>
      </c>
      <c r="W51" s="164" t="s">
        <v>193</v>
      </c>
      <c r="X51" s="164" t="s">
        <v>193</v>
      </c>
      <c r="Y51" s="164" t="s">
        <v>193</v>
      </c>
      <c r="Z51" s="164" t="s">
        <v>193</v>
      </c>
      <c r="AA51" s="164" t="s">
        <v>193</v>
      </c>
      <c r="AB51" s="164" t="s">
        <v>193</v>
      </c>
      <c r="AC51" s="164" t="s">
        <v>496</v>
      </c>
      <c r="AD51" s="164" t="s">
        <v>497</v>
      </c>
      <c r="AE51" s="164">
        <v>1</v>
      </c>
      <c r="AF51" s="164">
        <v>0</v>
      </c>
      <c r="AG51" s="164">
        <v>0</v>
      </c>
      <c r="AH51" s="164">
        <v>0</v>
      </c>
      <c r="AI51" s="164">
        <v>0</v>
      </c>
      <c r="AJ51" s="164">
        <v>0</v>
      </c>
      <c r="AK51" s="164">
        <v>0</v>
      </c>
      <c r="AL51" s="164">
        <v>0</v>
      </c>
      <c r="AM51" s="164">
        <v>0</v>
      </c>
      <c r="AN51" s="164">
        <v>0</v>
      </c>
      <c r="AO51" s="164" t="s">
        <v>128</v>
      </c>
      <c r="AP51" s="164" t="s">
        <v>498</v>
      </c>
      <c r="AQ51" s="164" t="s">
        <v>109</v>
      </c>
      <c r="AR51" s="164" t="s">
        <v>109</v>
      </c>
      <c r="AS51" s="164" t="s">
        <v>109</v>
      </c>
      <c r="AT51" s="164" t="s">
        <v>114</v>
      </c>
      <c r="AU51" s="164" t="s">
        <v>109</v>
      </c>
      <c r="AV51" s="164" t="s">
        <v>109</v>
      </c>
      <c r="AW51" s="164" t="s">
        <v>109</v>
      </c>
      <c r="AX51" s="164" t="s">
        <v>193</v>
      </c>
      <c r="AY51" s="164" t="s">
        <v>193</v>
      </c>
      <c r="AZ51" s="164" t="s">
        <v>193</v>
      </c>
      <c r="BA51" s="164" t="s">
        <v>193</v>
      </c>
      <c r="BB51" s="164" t="s">
        <v>193</v>
      </c>
      <c r="BC51" s="164" t="s">
        <v>193</v>
      </c>
      <c r="BD51" s="164" t="s">
        <v>193</v>
      </c>
      <c r="BE51" s="164" t="s">
        <v>193</v>
      </c>
      <c r="BF51" s="164" t="s">
        <v>109</v>
      </c>
      <c r="BG51" s="164">
        <v>0</v>
      </c>
      <c r="BH51" s="164">
        <v>1</v>
      </c>
      <c r="BI51" s="164">
        <v>0</v>
      </c>
      <c r="BJ51" s="164">
        <v>0</v>
      </c>
      <c r="BK51" s="164">
        <v>0</v>
      </c>
      <c r="BL51" s="164">
        <v>0</v>
      </c>
      <c r="BM51" s="164">
        <v>0</v>
      </c>
      <c r="BN51" s="164">
        <v>0</v>
      </c>
      <c r="BO51" s="164">
        <v>0</v>
      </c>
      <c r="BP51" s="164">
        <v>0</v>
      </c>
      <c r="BQ51" s="164">
        <v>0</v>
      </c>
      <c r="BR51" s="164">
        <v>0</v>
      </c>
      <c r="BS51" s="164">
        <v>0</v>
      </c>
      <c r="BT51" s="164">
        <v>0</v>
      </c>
      <c r="BU51" s="164" t="s">
        <v>193</v>
      </c>
      <c r="BV51" s="164">
        <v>1</v>
      </c>
      <c r="BW51" s="164">
        <v>1</v>
      </c>
      <c r="BX51" s="164">
        <v>1</v>
      </c>
      <c r="BY51" s="164">
        <v>1</v>
      </c>
      <c r="BZ51" s="164">
        <v>1</v>
      </c>
      <c r="CA51" s="164">
        <v>1</v>
      </c>
      <c r="CB51" s="164">
        <v>1</v>
      </c>
      <c r="CC51" s="164" t="s">
        <v>109</v>
      </c>
      <c r="CD51" s="164" t="s">
        <v>109</v>
      </c>
      <c r="CE51" s="164" t="s">
        <v>109</v>
      </c>
      <c r="CF51" s="164" t="s">
        <v>182</v>
      </c>
      <c r="CG51" s="164" t="s">
        <v>793</v>
      </c>
      <c r="CH51" s="164" t="s">
        <v>1894</v>
      </c>
      <c r="CI51" s="164" t="s">
        <v>793</v>
      </c>
      <c r="CJ51" s="164" t="s">
        <v>193</v>
      </c>
      <c r="CK51" s="164" t="s">
        <v>193</v>
      </c>
      <c r="CL51" s="164" t="s">
        <v>193</v>
      </c>
      <c r="CM51" s="164" t="s">
        <v>193</v>
      </c>
      <c r="CN51" s="164" t="s">
        <v>193</v>
      </c>
      <c r="CO51" s="164" t="s">
        <v>193</v>
      </c>
      <c r="CP51" s="164" t="s">
        <v>193</v>
      </c>
      <c r="CQ51" s="164" t="s">
        <v>193</v>
      </c>
      <c r="CR51" s="164" t="s">
        <v>193</v>
      </c>
      <c r="CS51" s="164" t="s">
        <v>193</v>
      </c>
      <c r="CT51" s="164" t="s">
        <v>193</v>
      </c>
      <c r="CU51" s="164" t="s">
        <v>193</v>
      </c>
      <c r="CV51" s="164" t="s">
        <v>193</v>
      </c>
      <c r="CW51" s="164" t="s">
        <v>193</v>
      </c>
      <c r="CX51" s="164" t="s">
        <v>193</v>
      </c>
      <c r="CY51" s="164" t="s">
        <v>193</v>
      </c>
      <c r="CZ51" s="164" t="s">
        <v>193</v>
      </c>
      <c r="DA51" s="164" t="s">
        <v>193</v>
      </c>
      <c r="DB51" s="164" t="s">
        <v>193</v>
      </c>
      <c r="DC51" s="164" t="s">
        <v>193</v>
      </c>
      <c r="DD51" s="164" t="s">
        <v>193</v>
      </c>
      <c r="DE51" s="164" t="s">
        <v>193</v>
      </c>
      <c r="DF51" s="164" t="s">
        <v>193</v>
      </c>
      <c r="DG51" s="164" t="s">
        <v>193</v>
      </c>
      <c r="DH51" s="164" t="s">
        <v>193</v>
      </c>
      <c r="DI51" s="164" t="s">
        <v>193</v>
      </c>
      <c r="DJ51" s="164" t="s">
        <v>193</v>
      </c>
      <c r="DK51" s="164" t="s">
        <v>193</v>
      </c>
      <c r="DL51" s="164" t="s">
        <v>193</v>
      </c>
      <c r="DM51" s="164" t="s">
        <v>193</v>
      </c>
      <c r="DN51" s="164" t="s">
        <v>193</v>
      </c>
      <c r="DO51" s="164" t="s">
        <v>193</v>
      </c>
      <c r="DP51" s="164" t="s">
        <v>193</v>
      </c>
      <c r="DQ51" s="164" t="s">
        <v>193</v>
      </c>
      <c r="DR51" s="164" t="s">
        <v>193</v>
      </c>
      <c r="DS51" s="164" t="s">
        <v>193</v>
      </c>
      <c r="DT51" s="164" t="s">
        <v>193</v>
      </c>
      <c r="DU51" s="164" t="s">
        <v>193</v>
      </c>
      <c r="DV51" s="164" t="s">
        <v>193</v>
      </c>
      <c r="DW51" s="164" t="s">
        <v>193</v>
      </c>
      <c r="DX51" s="164" t="s">
        <v>193</v>
      </c>
      <c r="DY51" s="164" t="s">
        <v>193</v>
      </c>
      <c r="DZ51" s="164" t="s">
        <v>193</v>
      </c>
      <c r="EA51" s="164" t="s">
        <v>193</v>
      </c>
      <c r="EB51" s="164" t="s">
        <v>193</v>
      </c>
      <c r="EC51" s="164" t="s">
        <v>193</v>
      </c>
      <c r="ED51" s="164" t="s">
        <v>193</v>
      </c>
      <c r="EE51" s="164" t="s">
        <v>193</v>
      </c>
      <c r="EF51" s="164" t="s">
        <v>193</v>
      </c>
      <c r="EG51" s="164" t="s">
        <v>193</v>
      </c>
      <c r="EH51" s="164" t="s">
        <v>193</v>
      </c>
      <c r="EI51" s="164" t="s">
        <v>193</v>
      </c>
    </row>
    <row r="52" spans="1:139" x14ac:dyDescent="0.25">
      <c r="A52" s="164" t="s">
        <v>3723</v>
      </c>
      <c r="B52" s="164" t="s">
        <v>3548</v>
      </c>
      <c r="C52" s="164" t="s">
        <v>831</v>
      </c>
      <c r="D52" s="164" t="s">
        <v>831</v>
      </c>
      <c r="E52" s="164" t="s">
        <v>3680</v>
      </c>
      <c r="F52" s="164" t="s">
        <v>176</v>
      </c>
      <c r="G52" s="164" t="s">
        <v>224</v>
      </c>
      <c r="H52" s="164" t="s">
        <v>224</v>
      </c>
      <c r="I52" s="164" t="s">
        <v>833</v>
      </c>
      <c r="J52" s="164" t="s">
        <v>835</v>
      </c>
      <c r="K52" s="164" t="s">
        <v>494</v>
      </c>
      <c r="L52" s="164" t="s">
        <v>511</v>
      </c>
      <c r="M52" s="164" t="s">
        <v>193</v>
      </c>
      <c r="N52" s="164" t="s">
        <v>193</v>
      </c>
      <c r="O52" s="164" t="s">
        <v>193</v>
      </c>
      <c r="P52" s="164" t="s">
        <v>193</v>
      </c>
      <c r="Q52" s="164" t="s">
        <v>193</v>
      </c>
      <c r="R52" s="164" t="s">
        <v>193</v>
      </c>
      <c r="S52" s="164" t="s">
        <v>193</v>
      </c>
      <c r="T52" s="164" t="s">
        <v>193</v>
      </c>
      <c r="U52" s="164" t="s">
        <v>193</v>
      </c>
      <c r="V52" s="164" t="s">
        <v>193</v>
      </c>
      <c r="W52" s="164" t="s">
        <v>193</v>
      </c>
      <c r="X52" s="164" t="s">
        <v>193</v>
      </c>
      <c r="Y52" s="164" t="s">
        <v>193</v>
      </c>
      <c r="Z52" s="164" t="s">
        <v>193</v>
      </c>
      <c r="AA52" s="164" t="s">
        <v>193</v>
      </c>
      <c r="AB52" s="164">
        <v>10</v>
      </c>
      <c r="AC52" s="164" t="s">
        <v>496</v>
      </c>
      <c r="AD52" s="164" t="s">
        <v>193</v>
      </c>
      <c r="AE52" s="164" t="s">
        <v>193</v>
      </c>
      <c r="AF52" s="164" t="s">
        <v>193</v>
      </c>
      <c r="AG52" s="164" t="s">
        <v>193</v>
      </c>
      <c r="AH52" s="164" t="s">
        <v>193</v>
      </c>
      <c r="AI52" s="164" t="s">
        <v>193</v>
      </c>
      <c r="AJ52" s="164" t="s">
        <v>193</v>
      </c>
      <c r="AK52" s="164" t="s">
        <v>193</v>
      </c>
      <c r="AL52" s="164" t="s">
        <v>193</v>
      </c>
      <c r="AM52" s="164" t="s">
        <v>193</v>
      </c>
      <c r="AN52" s="164" t="s">
        <v>193</v>
      </c>
      <c r="AO52" s="164" t="s">
        <v>193</v>
      </c>
      <c r="AP52" s="164" t="s">
        <v>193</v>
      </c>
      <c r="AQ52" s="164" t="s">
        <v>193</v>
      </c>
      <c r="AR52" s="164" t="s">
        <v>193</v>
      </c>
      <c r="AS52" s="164" t="s">
        <v>193</v>
      </c>
      <c r="AT52" s="164" t="s">
        <v>193</v>
      </c>
      <c r="AU52" s="164" t="s">
        <v>193</v>
      </c>
      <c r="AV52" s="164" t="s">
        <v>193</v>
      </c>
      <c r="AW52" s="164" t="s">
        <v>193</v>
      </c>
      <c r="AX52" s="164" t="s">
        <v>193</v>
      </c>
      <c r="AY52" s="164" t="s">
        <v>193</v>
      </c>
      <c r="AZ52" s="164" t="s">
        <v>193</v>
      </c>
      <c r="BA52" s="164" t="s">
        <v>193</v>
      </c>
      <c r="BB52" s="164" t="s">
        <v>193</v>
      </c>
      <c r="BC52" s="164" t="s">
        <v>193</v>
      </c>
      <c r="BD52" s="164" t="s">
        <v>193</v>
      </c>
      <c r="BE52" s="164" t="s">
        <v>193</v>
      </c>
      <c r="BF52" s="164" t="s">
        <v>193</v>
      </c>
      <c r="BG52" s="164" t="s">
        <v>193</v>
      </c>
      <c r="BH52" s="164" t="s">
        <v>193</v>
      </c>
      <c r="BI52" s="164" t="s">
        <v>193</v>
      </c>
      <c r="BJ52" s="164" t="s">
        <v>193</v>
      </c>
      <c r="BK52" s="164" t="s">
        <v>193</v>
      </c>
      <c r="BL52" s="164" t="s">
        <v>193</v>
      </c>
      <c r="BM52" s="164" t="s">
        <v>193</v>
      </c>
      <c r="BN52" s="164" t="s">
        <v>193</v>
      </c>
      <c r="BO52" s="164" t="s">
        <v>193</v>
      </c>
      <c r="BP52" s="164" t="s">
        <v>193</v>
      </c>
      <c r="BQ52" s="164" t="s">
        <v>193</v>
      </c>
      <c r="BR52" s="164" t="s">
        <v>193</v>
      </c>
      <c r="BS52" s="164" t="s">
        <v>193</v>
      </c>
      <c r="BT52" s="164" t="s">
        <v>193</v>
      </c>
      <c r="BU52" s="164" t="s">
        <v>193</v>
      </c>
      <c r="BV52" s="164" t="s">
        <v>193</v>
      </c>
      <c r="BW52" s="164" t="s">
        <v>193</v>
      </c>
      <c r="BX52" s="164" t="s">
        <v>193</v>
      </c>
      <c r="BY52" s="164" t="s">
        <v>193</v>
      </c>
      <c r="BZ52" s="164" t="s">
        <v>193</v>
      </c>
      <c r="CA52" s="164" t="s">
        <v>193</v>
      </c>
      <c r="CB52" s="164" t="s">
        <v>193</v>
      </c>
      <c r="CC52" s="164" t="s">
        <v>193</v>
      </c>
      <c r="CD52" s="164" t="s">
        <v>193</v>
      </c>
      <c r="CE52" s="164" t="s">
        <v>193</v>
      </c>
      <c r="CF52" s="164" t="s">
        <v>193</v>
      </c>
      <c r="CG52" s="164" t="s">
        <v>193</v>
      </c>
      <c r="CH52" s="164" t="s">
        <v>193</v>
      </c>
      <c r="CI52" s="164" t="s">
        <v>193</v>
      </c>
      <c r="CJ52" s="164" t="s">
        <v>193</v>
      </c>
      <c r="CK52" s="164" t="s">
        <v>193</v>
      </c>
      <c r="CL52" s="164" t="s">
        <v>193</v>
      </c>
      <c r="CM52" s="164" t="s">
        <v>193</v>
      </c>
      <c r="CN52" s="164" t="s">
        <v>193</v>
      </c>
      <c r="CO52" s="164" t="s">
        <v>193</v>
      </c>
      <c r="CP52" s="164" t="s">
        <v>193</v>
      </c>
      <c r="CQ52" s="164" t="s">
        <v>193</v>
      </c>
      <c r="CR52" s="164" t="s">
        <v>193</v>
      </c>
      <c r="CS52" s="164" t="s">
        <v>193</v>
      </c>
      <c r="CT52" s="164" t="s">
        <v>193</v>
      </c>
      <c r="CU52" s="164" t="s">
        <v>193</v>
      </c>
      <c r="CV52" s="164" t="s">
        <v>193</v>
      </c>
      <c r="CW52" s="164" t="s">
        <v>193</v>
      </c>
      <c r="CX52" s="164" t="s">
        <v>193</v>
      </c>
      <c r="CY52" s="164" t="s">
        <v>193</v>
      </c>
      <c r="CZ52" s="164" t="s">
        <v>193</v>
      </c>
      <c r="DA52" s="164" t="s">
        <v>193</v>
      </c>
      <c r="DB52" s="164" t="s">
        <v>193</v>
      </c>
      <c r="DC52" s="164" t="s">
        <v>193</v>
      </c>
      <c r="DD52" s="164" t="s">
        <v>193</v>
      </c>
      <c r="DE52" s="164" t="s">
        <v>193</v>
      </c>
      <c r="DF52" s="164" t="s">
        <v>193</v>
      </c>
      <c r="DG52" s="164" t="s">
        <v>193</v>
      </c>
      <c r="DH52" s="164" t="s">
        <v>193</v>
      </c>
      <c r="DI52" s="164" t="s">
        <v>193</v>
      </c>
      <c r="DJ52" s="164" t="s">
        <v>193</v>
      </c>
      <c r="DK52" s="164" t="s">
        <v>193</v>
      </c>
      <c r="DL52" s="164" t="s">
        <v>193</v>
      </c>
      <c r="DM52" s="164" t="s">
        <v>193</v>
      </c>
      <c r="DN52" s="164" t="s">
        <v>193</v>
      </c>
      <c r="DO52" s="164" t="s">
        <v>512</v>
      </c>
      <c r="DP52" s="164" t="s">
        <v>3297</v>
      </c>
      <c r="DQ52" s="164" t="s">
        <v>522</v>
      </c>
      <c r="DR52" s="164" t="s">
        <v>803</v>
      </c>
      <c r="DS52" s="164" t="s">
        <v>193</v>
      </c>
      <c r="DT52" s="164" t="s">
        <v>814</v>
      </c>
      <c r="DU52" s="164" t="s">
        <v>109</v>
      </c>
      <c r="DV52" s="164" t="s">
        <v>193</v>
      </c>
      <c r="DW52" s="164" t="s">
        <v>109</v>
      </c>
      <c r="DX52" s="164">
        <v>0</v>
      </c>
      <c r="DY52" s="164">
        <v>0</v>
      </c>
      <c r="DZ52" s="164">
        <v>0</v>
      </c>
      <c r="EA52" s="164">
        <v>1</v>
      </c>
      <c r="EB52" s="164">
        <v>0</v>
      </c>
      <c r="EC52" s="164">
        <v>0</v>
      </c>
      <c r="ED52" s="164">
        <v>0</v>
      </c>
      <c r="EE52" s="164">
        <v>0</v>
      </c>
      <c r="EF52" s="164">
        <v>0</v>
      </c>
      <c r="EG52" s="164">
        <v>0</v>
      </c>
      <c r="EH52" s="164">
        <v>0</v>
      </c>
      <c r="EI52" s="164" t="s">
        <v>3722</v>
      </c>
    </row>
    <row r="53" spans="1:139" x14ac:dyDescent="0.25">
      <c r="A53" s="164" t="s">
        <v>3729</v>
      </c>
      <c r="B53" s="164" t="s">
        <v>3548</v>
      </c>
      <c r="C53" s="164" t="s">
        <v>831</v>
      </c>
      <c r="D53" s="164" t="s">
        <v>831</v>
      </c>
      <c r="E53" s="164" t="s">
        <v>3680</v>
      </c>
      <c r="F53" s="164" t="s">
        <v>176</v>
      </c>
      <c r="G53" s="164" t="s">
        <v>224</v>
      </c>
      <c r="H53" s="164" t="s">
        <v>224</v>
      </c>
      <c r="I53" s="164" t="s">
        <v>833</v>
      </c>
      <c r="J53" s="164" t="s">
        <v>835</v>
      </c>
      <c r="K53" s="164" t="s">
        <v>494</v>
      </c>
      <c r="L53" s="164" t="s">
        <v>495</v>
      </c>
      <c r="M53" s="164" t="s">
        <v>193</v>
      </c>
      <c r="N53" s="164">
        <v>115.384615384615</v>
      </c>
      <c r="O53" s="164">
        <v>91.3</v>
      </c>
      <c r="P53" s="164">
        <v>93.103448275861993</v>
      </c>
      <c r="Q53" s="164" t="s">
        <v>193</v>
      </c>
      <c r="R53" s="164" t="s">
        <v>193</v>
      </c>
      <c r="S53" s="164">
        <v>900</v>
      </c>
      <c r="T53" s="164" t="s">
        <v>193</v>
      </c>
      <c r="U53" s="164" t="s">
        <v>193</v>
      </c>
      <c r="V53" s="164" t="s">
        <v>193</v>
      </c>
      <c r="W53" s="164" t="s">
        <v>193</v>
      </c>
      <c r="X53" s="164" t="s">
        <v>193</v>
      </c>
      <c r="Y53" s="164" t="s">
        <v>193</v>
      </c>
      <c r="Z53" s="164" t="s">
        <v>193</v>
      </c>
      <c r="AA53" s="164" t="s">
        <v>193</v>
      </c>
      <c r="AB53" s="164" t="s">
        <v>193</v>
      </c>
      <c r="AC53" s="164" t="s">
        <v>496</v>
      </c>
      <c r="AD53" s="164" t="s">
        <v>497</v>
      </c>
      <c r="AE53" s="164">
        <v>1</v>
      </c>
      <c r="AF53" s="164">
        <v>0</v>
      </c>
      <c r="AG53" s="164">
        <v>0</v>
      </c>
      <c r="AH53" s="164">
        <v>0</v>
      </c>
      <c r="AI53" s="164">
        <v>0</v>
      </c>
      <c r="AJ53" s="164">
        <v>0</v>
      </c>
      <c r="AK53" s="164">
        <v>0</v>
      </c>
      <c r="AL53" s="164">
        <v>0</v>
      </c>
      <c r="AM53" s="164">
        <v>0</v>
      </c>
      <c r="AN53" s="164">
        <v>0</v>
      </c>
      <c r="AO53" s="164" t="s">
        <v>128</v>
      </c>
      <c r="AP53" s="164" t="s">
        <v>498</v>
      </c>
      <c r="AQ53" s="164" t="s">
        <v>193</v>
      </c>
      <c r="AR53" s="164" t="s">
        <v>109</v>
      </c>
      <c r="AS53" s="164" t="s">
        <v>109</v>
      </c>
      <c r="AT53" s="164" t="s">
        <v>109</v>
      </c>
      <c r="AU53" s="164" t="s">
        <v>193</v>
      </c>
      <c r="AV53" s="164" t="s">
        <v>193</v>
      </c>
      <c r="AW53" s="164" t="s">
        <v>109</v>
      </c>
      <c r="AX53" s="164" t="s">
        <v>193</v>
      </c>
      <c r="AY53" s="164" t="s">
        <v>193</v>
      </c>
      <c r="AZ53" s="164" t="s">
        <v>193</v>
      </c>
      <c r="BA53" s="164" t="s">
        <v>193</v>
      </c>
      <c r="BB53" s="164" t="s">
        <v>193</v>
      </c>
      <c r="BC53" s="164" t="s">
        <v>193</v>
      </c>
      <c r="BD53" s="164" t="s">
        <v>193</v>
      </c>
      <c r="BE53" s="164" t="s">
        <v>193</v>
      </c>
      <c r="BF53" s="164" t="s">
        <v>109</v>
      </c>
      <c r="BG53" s="164">
        <v>0</v>
      </c>
      <c r="BH53" s="164">
        <v>1</v>
      </c>
      <c r="BI53" s="164">
        <v>1</v>
      </c>
      <c r="BJ53" s="164">
        <v>0</v>
      </c>
      <c r="BK53" s="164">
        <v>0</v>
      </c>
      <c r="BL53" s="164">
        <v>1</v>
      </c>
      <c r="BM53" s="164">
        <v>0</v>
      </c>
      <c r="BN53" s="164">
        <v>0</v>
      </c>
      <c r="BO53" s="164">
        <v>0</v>
      </c>
      <c r="BP53" s="164">
        <v>0</v>
      </c>
      <c r="BQ53" s="164">
        <v>0</v>
      </c>
      <c r="BR53" s="164">
        <v>0</v>
      </c>
      <c r="BS53" s="164">
        <v>0</v>
      </c>
      <c r="BT53" s="164">
        <v>0</v>
      </c>
      <c r="BU53" s="164" t="s">
        <v>193</v>
      </c>
      <c r="BV53" s="164">
        <v>0</v>
      </c>
      <c r="BW53" s="164">
        <v>1</v>
      </c>
      <c r="BX53" s="164">
        <v>1</v>
      </c>
      <c r="BY53" s="164">
        <v>1</v>
      </c>
      <c r="BZ53" s="164">
        <v>0</v>
      </c>
      <c r="CA53" s="164">
        <v>0</v>
      </c>
      <c r="CB53" s="164">
        <v>1</v>
      </c>
      <c r="CC53" s="164" t="s">
        <v>109</v>
      </c>
      <c r="CD53" s="164" t="s">
        <v>109</v>
      </c>
      <c r="CE53" s="164" t="s">
        <v>109</v>
      </c>
      <c r="CF53" s="164" t="s">
        <v>123</v>
      </c>
      <c r="CG53" s="164" t="s">
        <v>793</v>
      </c>
      <c r="CH53" s="164" t="s">
        <v>1978</v>
      </c>
      <c r="CI53" s="164" t="s">
        <v>793</v>
      </c>
      <c r="CJ53" s="164" t="s">
        <v>193</v>
      </c>
      <c r="CK53" s="164" t="s">
        <v>193</v>
      </c>
      <c r="CL53" s="164" t="s">
        <v>193</v>
      </c>
      <c r="CM53" s="164" t="s">
        <v>193</v>
      </c>
      <c r="CN53" s="164" t="s">
        <v>193</v>
      </c>
      <c r="CO53" s="164" t="s">
        <v>193</v>
      </c>
      <c r="CP53" s="164" t="s">
        <v>193</v>
      </c>
      <c r="CQ53" s="164" t="s">
        <v>193</v>
      </c>
      <c r="CR53" s="164" t="s">
        <v>193</v>
      </c>
      <c r="CS53" s="164" t="s">
        <v>193</v>
      </c>
      <c r="CT53" s="164" t="s">
        <v>193</v>
      </c>
      <c r="CU53" s="164" t="s">
        <v>193</v>
      </c>
      <c r="CV53" s="164" t="s">
        <v>193</v>
      </c>
      <c r="CW53" s="164" t="s">
        <v>193</v>
      </c>
      <c r="CX53" s="164" t="s">
        <v>193</v>
      </c>
      <c r="CY53" s="164" t="s">
        <v>193</v>
      </c>
      <c r="CZ53" s="164" t="s">
        <v>193</v>
      </c>
      <c r="DA53" s="164" t="s">
        <v>193</v>
      </c>
      <c r="DB53" s="164" t="s">
        <v>193</v>
      </c>
      <c r="DC53" s="164" t="s">
        <v>193</v>
      </c>
      <c r="DD53" s="164" t="s">
        <v>193</v>
      </c>
      <c r="DE53" s="164" t="s">
        <v>193</v>
      </c>
      <c r="DF53" s="164" t="s">
        <v>193</v>
      </c>
      <c r="DG53" s="164" t="s">
        <v>193</v>
      </c>
      <c r="DH53" s="164" t="s">
        <v>193</v>
      </c>
      <c r="DI53" s="164" t="s">
        <v>193</v>
      </c>
      <c r="DJ53" s="164" t="s">
        <v>193</v>
      </c>
      <c r="DK53" s="164" t="s">
        <v>193</v>
      </c>
      <c r="DL53" s="164" t="s">
        <v>193</v>
      </c>
      <c r="DM53" s="164" t="s">
        <v>193</v>
      </c>
      <c r="DN53" s="164" t="s">
        <v>193</v>
      </c>
      <c r="DO53" s="164" t="s">
        <v>193</v>
      </c>
      <c r="DP53" s="164" t="s">
        <v>193</v>
      </c>
      <c r="DQ53" s="164" t="s">
        <v>193</v>
      </c>
      <c r="DR53" s="164" t="s">
        <v>193</v>
      </c>
      <c r="DS53" s="164" t="s">
        <v>193</v>
      </c>
      <c r="DT53" s="164" t="s">
        <v>193</v>
      </c>
      <c r="DU53" s="164" t="s">
        <v>193</v>
      </c>
      <c r="DV53" s="164" t="s">
        <v>193</v>
      </c>
      <c r="DW53" s="164" t="s">
        <v>193</v>
      </c>
      <c r="DX53" s="164" t="s">
        <v>193</v>
      </c>
      <c r="DY53" s="164" t="s">
        <v>193</v>
      </c>
      <c r="DZ53" s="164" t="s">
        <v>193</v>
      </c>
      <c r="EA53" s="164" t="s">
        <v>193</v>
      </c>
      <c r="EB53" s="164" t="s">
        <v>193</v>
      </c>
      <c r="EC53" s="164" t="s">
        <v>193</v>
      </c>
      <c r="ED53" s="164" t="s">
        <v>193</v>
      </c>
      <c r="EE53" s="164" t="s">
        <v>193</v>
      </c>
      <c r="EF53" s="164" t="s">
        <v>193</v>
      </c>
      <c r="EG53" s="164" t="s">
        <v>193</v>
      </c>
      <c r="EH53" s="164" t="s">
        <v>193</v>
      </c>
      <c r="EI53" s="164" t="s">
        <v>3684</v>
      </c>
    </row>
    <row r="54" spans="1:139" x14ac:dyDescent="0.25">
      <c r="A54" s="164" t="s">
        <v>3735</v>
      </c>
      <c r="B54" s="164" t="s">
        <v>3548</v>
      </c>
      <c r="C54" s="164" t="s">
        <v>831</v>
      </c>
      <c r="D54" s="164" t="s">
        <v>831</v>
      </c>
      <c r="E54" s="164" t="s">
        <v>3680</v>
      </c>
      <c r="F54" s="164" t="s">
        <v>176</v>
      </c>
      <c r="G54" s="164" t="s">
        <v>224</v>
      </c>
      <c r="H54" s="164" t="s">
        <v>224</v>
      </c>
      <c r="I54" s="164" t="s">
        <v>833</v>
      </c>
      <c r="J54" s="164" t="s">
        <v>835</v>
      </c>
      <c r="K54" s="164" t="s">
        <v>494</v>
      </c>
      <c r="L54" s="164" t="s">
        <v>495</v>
      </c>
      <c r="M54" s="164">
        <v>152.5</v>
      </c>
      <c r="N54" s="164">
        <v>115.384615384615</v>
      </c>
      <c r="O54" s="164">
        <v>91.3</v>
      </c>
      <c r="P54" s="164">
        <v>93.103448275861993</v>
      </c>
      <c r="Q54" s="164">
        <v>187.5</v>
      </c>
      <c r="R54" s="164">
        <v>200</v>
      </c>
      <c r="S54" s="164">
        <v>900</v>
      </c>
      <c r="T54" s="164" t="s">
        <v>193</v>
      </c>
      <c r="U54" s="164" t="s">
        <v>193</v>
      </c>
      <c r="V54" s="164" t="s">
        <v>193</v>
      </c>
      <c r="W54" s="164" t="s">
        <v>193</v>
      </c>
      <c r="X54" s="164" t="s">
        <v>193</v>
      </c>
      <c r="Y54" s="164" t="s">
        <v>193</v>
      </c>
      <c r="Z54" s="164" t="s">
        <v>193</v>
      </c>
      <c r="AA54" s="164" t="s">
        <v>193</v>
      </c>
      <c r="AB54" s="164" t="s">
        <v>193</v>
      </c>
      <c r="AC54" s="164" t="s">
        <v>496</v>
      </c>
      <c r="AD54" s="164" t="s">
        <v>497</v>
      </c>
      <c r="AE54" s="164">
        <v>1</v>
      </c>
      <c r="AF54" s="164">
        <v>0</v>
      </c>
      <c r="AG54" s="164">
        <v>0</v>
      </c>
      <c r="AH54" s="164">
        <v>0</v>
      </c>
      <c r="AI54" s="164">
        <v>0</v>
      </c>
      <c r="AJ54" s="164">
        <v>0</v>
      </c>
      <c r="AK54" s="164">
        <v>1</v>
      </c>
      <c r="AL54" s="164">
        <v>0</v>
      </c>
      <c r="AM54" s="164">
        <v>0</v>
      </c>
      <c r="AN54" s="164">
        <v>0</v>
      </c>
      <c r="AO54" s="164" t="s">
        <v>128</v>
      </c>
      <c r="AP54" s="164" t="s">
        <v>498</v>
      </c>
      <c r="AQ54" s="164" t="s">
        <v>109</v>
      </c>
      <c r="AR54" s="164" t="s">
        <v>109</v>
      </c>
      <c r="AS54" s="164" t="s">
        <v>109</v>
      </c>
      <c r="AT54" s="164" t="s">
        <v>109</v>
      </c>
      <c r="AU54" s="164" t="s">
        <v>109</v>
      </c>
      <c r="AV54" s="164" t="s">
        <v>109</v>
      </c>
      <c r="AW54" s="164" t="s">
        <v>109</v>
      </c>
      <c r="AX54" s="164" t="s">
        <v>193</v>
      </c>
      <c r="AY54" s="164" t="s">
        <v>193</v>
      </c>
      <c r="AZ54" s="164" t="s">
        <v>193</v>
      </c>
      <c r="BA54" s="164" t="s">
        <v>193</v>
      </c>
      <c r="BB54" s="164" t="s">
        <v>193</v>
      </c>
      <c r="BC54" s="164" t="s">
        <v>193</v>
      </c>
      <c r="BD54" s="164" t="s">
        <v>193</v>
      </c>
      <c r="BE54" s="164" t="s">
        <v>193</v>
      </c>
      <c r="BF54" s="164" t="s">
        <v>109</v>
      </c>
      <c r="BG54" s="164">
        <v>1</v>
      </c>
      <c r="BH54" s="164">
        <v>1</v>
      </c>
      <c r="BI54" s="164">
        <v>0</v>
      </c>
      <c r="BJ54" s="164">
        <v>0</v>
      </c>
      <c r="BK54" s="164">
        <v>0</v>
      </c>
      <c r="BL54" s="164">
        <v>0</v>
      </c>
      <c r="BM54" s="164">
        <v>0</v>
      </c>
      <c r="BN54" s="164">
        <v>0</v>
      </c>
      <c r="BO54" s="164">
        <v>0</v>
      </c>
      <c r="BP54" s="164">
        <v>0</v>
      </c>
      <c r="BQ54" s="164">
        <v>0</v>
      </c>
      <c r="BR54" s="164">
        <v>0</v>
      </c>
      <c r="BS54" s="164">
        <v>0</v>
      </c>
      <c r="BT54" s="164">
        <v>0</v>
      </c>
      <c r="BU54" s="164" t="s">
        <v>193</v>
      </c>
      <c r="BV54" s="164">
        <v>0</v>
      </c>
      <c r="BW54" s="164">
        <v>1</v>
      </c>
      <c r="BX54" s="164">
        <v>1</v>
      </c>
      <c r="BY54" s="164">
        <v>1</v>
      </c>
      <c r="BZ54" s="164">
        <v>1</v>
      </c>
      <c r="CA54" s="164">
        <v>1</v>
      </c>
      <c r="CB54" s="164">
        <v>1</v>
      </c>
      <c r="CC54" s="164" t="s">
        <v>109</v>
      </c>
      <c r="CD54" s="164" t="s">
        <v>109</v>
      </c>
      <c r="CE54" s="164" t="s">
        <v>109</v>
      </c>
      <c r="CF54" s="164" t="s">
        <v>176</v>
      </c>
      <c r="CG54" s="164" t="s">
        <v>797</v>
      </c>
      <c r="CH54" s="164" t="s">
        <v>1953</v>
      </c>
      <c r="CI54" s="164" t="s">
        <v>793</v>
      </c>
      <c r="CJ54" s="164" t="s">
        <v>193</v>
      </c>
      <c r="CK54" s="164" t="s">
        <v>193</v>
      </c>
      <c r="CL54" s="164" t="s">
        <v>193</v>
      </c>
      <c r="CM54" s="164" t="s">
        <v>193</v>
      </c>
      <c r="CN54" s="164" t="s">
        <v>193</v>
      </c>
      <c r="CO54" s="164" t="s">
        <v>193</v>
      </c>
      <c r="CP54" s="164" t="s">
        <v>193</v>
      </c>
      <c r="CQ54" s="164" t="s">
        <v>193</v>
      </c>
      <c r="CR54" s="164" t="s">
        <v>193</v>
      </c>
      <c r="CS54" s="164" t="s">
        <v>193</v>
      </c>
      <c r="CT54" s="164" t="s">
        <v>193</v>
      </c>
      <c r="CU54" s="164" t="s">
        <v>193</v>
      </c>
      <c r="CV54" s="164" t="s">
        <v>193</v>
      </c>
      <c r="CW54" s="164" t="s">
        <v>193</v>
      </c>
      <c r="CX54" s="164" t="s">
        <v>193</v>
      </c>
      <c r="CY54" s="164" t="s">
        <v>193</v>
      </c>
      <c r="CZ54" s="164" t="s">
        <v>193</v>
      </c>
      <c r="DA54" s="164" t="s">
        <v>193</v>
      </c>
      <c r="DB54" s="164" t="s">
        <v>193</v>
      </c>
      <c r="DC54" s="164" t="s">
        <v>193</v>
      </c>
      <c r="DD54" s="164" t="s">
        <v>193</v>
      </c>
      <c r="DE54" s="164" t="s">
        <v>193</v>
      </c>
      <c r="DF54" s="164" t="s">
        <v>193</v>
      </c>
      <c r="DG54" s="164" t="s">
        <v>193</v>
      </c>
      <c r="DH54" s="164" t="s">
        <v>193</v>
      </c>
      <c r="DI54" s="164" t="s">
        <v>193</v>
      </c>
      <c r="DJ54" s="164" t="s">
        <v>193</v>
      </c>
      <c r="DK54" s="164" t="s">
        <v>193</v>
      </c>
      <c r="DL54" s="164" t="s">
        <v>193</v>
      </c>
      <c r="DM54" s="164" t="s">
        <v>193</v>
      </c>
      <c r="DN54" s="164" t="s">
        <v>193</v>
      </c>
      <c r="DO54" s="164" t="s">
        <v>193</v>
      </c>
      <c r="DP54" s="164" t="s">
        <v>193</v>
      </c>
      <c r="DQ54" s="164" t="s">
        <v>193</v>
      </c>
      <c r="DR54" s="164" t="s">
        <v>193</v>
      </c>
      <c r="DS54" s="164" t="s">
        <v>193</v>
      </c>
      <c r="DT54" s="164" t="s">
        <v>193</v>
      </c>
      <c r="DU54" s="164" t="s">
        <v>193</v>
      </c>
      <c r="DV54" s="164" t="s">
        <v>193</v>
      </c>
      <c r="DW54" s="164" t="s">
        <v>193</v>
      </c>
      <c r="DX54" s="164" t="s">
        <v>193</v>
      </c>
      <c r="DY54" s="164" t="s">
        <v>193</v>
      </c>
      <c r="DZ54" s="164" t="s">
        <v>193</v>
      </c>
      <c r="EA54" s="164" t="s">
        <v>193</v>
      </c>
      <c r="EB54" s="164" t="s">
        <v>193</v>
      </c>
      <c r="EC54" s="164" t="s">
        <v>193</v>
      </c>
      <c r="ED54" s="164" t="s">
        <v>193</v>
      </c>
      <c r="EE54" s="164" t="s">
        <v>193</v>
      </c>
      <c r="EF54" s="164" t="s">
        <v>193</v>
      </c>
      <c r="EG54" s="164" t="s">
        <v>193</v>
      </c>
      <c r="EH54" s="164" t="s">
        <v>193</v>
      </c>
      <c r="EI54" s="164" t="s">
        <v>193</v>
      </c>
    </row>
    <row r="55" spans="1:139" x14ac:dyDescent="0.25">
      <c r="A55" s="164" t="s">
        <v>3743</v>
      </c>
      <c r="B55" s="164" t="s">
        <v>3548</v>
      </c>
      <c r="C55" s="164" t="s">
        <v>831</v>
      </c>
      <c r="D55" s="164" t="s">
        <v>831</v>
      </c>
      <c r="E55" s="164" t="s">
        <v>3739</v>
      </c>
      <c r="F55" s="164" t="s">
        <v>176</v>
      </c>
      <c r="G55" s="164" t="s">
        <v>224</v>
      </c>
      <c r="H55" s="164" t="s">
        <v>224</v>
      </c>
      <c r="I55" s="164" t="s">
        <v>833</v>
      </c>
      <c r="J55" s="164" t="s">
        <v>835</v>
      </c>
      <c r="K55" s="164" t="s">
        <v>494</v>
      </c>
      <c r="L55" s="164" t="s">
        <v>495</v>
      </c>
      <c r="M55" s="164">
        <v>100</v>
      </c>
      <c r="N55" s="164">
        <v>115.384615384615</v>
      </c>
      <c r="O55" s="164">
        <v>91.3</v>
      </c>
      <c r="P55" s="164">
        <v>86.2068965517241</v>
      </c>
      <c r="Q55" s="164" t="s">
        <v>193</v>
      </c>
      <c r="R55" s="164" t="s">
        <v>193</v>
      </c>
      <c r="S55" s="164">
        <v>568</v>
      </c>
      <c r="T55" s="164" t="s">
        <v>193</v>
      </c>
      <c r="U55" s="164" t="s">
        <v>193</v>
      </c>
      <c r="V55" s="164" t="s">
        <v>193</v>
      </c>
      <c r="W55" s="164" t="s">
        <v>193</v>
      </c>
      <c r="X55" s="164" t="s">
        <v>193</v>
      </c>
      <c r="Y55" s="164" t="s">
        <v>193</v>
      </c>
      <c r="Z55" s="164" t="s">
        <v>193</v>
      </c>
      <c r="AA55" s="164" t="s">
        <v>193</v>
      </c>
      <c r="AB55" s="164" t="s">
        <v>193</v>
      </c>
      <c r="AC55" s="164" t="s">
        <v>496</v>
      </c>
      <c r="AD55" s="164" t="s">
        <v>502</v>
      </c>
      <c r="AE55" s="164">
        <v>1</v>
      </c>
      <c r="AF55" s="164">
        <v>0</v>
      </c>
      <c r="AG55" s="164">
        <v>0</v>
      </c>
      <c r="AH55" s="164">
        <v>0</v>
      </c>
      <c r="AI55" s="164">
        <v>0</v>
      </c>
      <c r="AJ55" s="164">
        <v>0</v>
      </c>
      <c r="AK55" s="164">
        <v>0</v>
      </c>
      <c r="AL55" s="164">
        <v>0</v>
      </c>
      <c r="AM55" s="164">
        <v>0</v>
      </c>
      <c r="AN55" s="164">
        <v>0</v>
      </c>
      <c r="AO55" s="164" t="s">
        <v>113</v>
      </c>
      <c r="AP55" s="164" t="s">
        <v>501</v>
      </c>
      <c r="AQ55" s="164" t="s">
        <v>114</v>
      </c>
      <c r="AR55" s="164" t="s">
        <v>109</v>
      </c>
      <c r="AS55" s="164" t="s">
        <v>109</v>
      </c>
      <c r="AT55" s="164" t="s">
        <v>114</v>
      </c>
      <c r="AU55" s="164" t="s">
        <v>193</v>
      </c>
      <c r="AV55" s="164" t="s">
        <v>193</v>
      </c>
      <c r="AW55" s="164" t="s">
        <v>109</v>
      </c>
      <c r="AX55" s="164" t="s">
        <v>193</v>
      </c>
      <c r="AY55" s="164" t="s">
        <v>193</v>
      </c>
      <c r="AZ55" s="164" t="s">
        <v>193</v>
      </c>
      <c r="BA55" s="164" t="s">
        <v>193</v>
      </c>
      <c r="BB55" s="164" t="s">
        <v>193</v>
      </c>
      <c r="BC55" s="164" t="s">
        <v>193</v>
      </c>
      <c r="BD55" s="164" t="s">
        <v>193</v>
      </c>
      <c r="BE55" s="164" t="s">
        <v>193</v>
      </c>
      <c r="BF55" s="164" t="s">
        <v>109</v>
      </c>
      <c r="BG55" s="164">
        <v>0</v>
      </c>
      <c r="BH55" s="164">
        <v>0</v>
      </c>
      <c r="BI55" s="164">
        <v>0</v>
      </c>
      <c r="BJ55" s="164">
        <v>0</v>
      </c>
      <c r="BK55" s="164">
        <v>1</v>
      </c>
      <c r="BL55" s="164">
        <v>1</v>
      </c>
      <c r="BM55" s="164">
        <v>0</v>
      </c>
      <c r="BN55" s="164">
        <v>1</v>
      </c>
      <c r="BO55" s="164">
        <v>0</v>
      </c>
      <c r="BP55" s="164">
        <v>0</v>
      </c>
      <c r="BQ55" s="164">
        <v>0</v>
      </c>
      <c r="BR55" s="164">
        <v>0</v>
      </c>
      <c r="BS55" s="164">
        <v>0</v>
      </c>
      <c r="BT55" s="164">
        <v>0</v>
      </c>
      <c r="BU55" s="164" t="s">
        <v>193</v>
      </c>
      <c r="BV55" s="164">
        <v>0</v>
      </c>
      <c r="BW55" s="164">
        <v>1</v>
      </c>
      <c r="BX55" s="164">
        <v>0</v>
      </c>
      <c r="BY55" s="164">
        <v>1</v>
      </c>
      <c r="BZ55" s="164">
        <v>0</v>
      </c>
      <c r="CA55" s="164">
        <v>0</v>
      </c>
      <c r="CB55" s="164">
        <v>0</v>
      </c>
      <c r="CC55" s="164" t="s">
        <v>109</v>
      </c>
      <c r="CD55" s="164" t="s">
        <v>114</v>
      </c>
      <c r="CE55" s="164" t="s">
        <v>109</v>
      </c>
      <c r="CF55" s="164" t="s">
        <v>176</v>
      </c>
      <c r="CG55" s="164" t="s">
        <v>797</v>
      </c>
      <c r="CH55" s="164" t="s">
        <v>178</v>
      </c>
      <c r="CI55" s="164" t="s">
        <v>793</v>
      </c>
      <c r="CJ55" s="164" t="s">
        <v>193</v>
      </c>
      <c r="CK55" s="164" t="s">
        <v>193</v>
      </c>
      <c r="CL55" s="164" t="s">
        <v>193</v>
      </c>
      <c r="CM55" s="164" t="s">
        <v>193</v>
      </c>
      <c r="CN55" s="164" t="s">
        <v>193</v>
      </c>
      <c r="CO55" s="164" t="s">
        <v>193</v>
      </c>
      <c r="CP55" s="164" t="s">
        <v>193</v>
      </c>
      <c r="CQ55" s="164" t="s">
        <v>193</v>
      </c>
      <c r="CR55" s="164" t="s">
        <v>193</v>
      </c>
      <c r="CS55" s="164" t="s">
        <v>193</v>
      </c>
      <c r="CT55" s="164" t="s">
        <v>193</v>
      </c>
      <c r="CU55" s="164" t="s">
        <v>193</v>
      </c>
      <c r="CV55" s="164" t="s">
        <v>193</v>
      </c>
      <c r="CW55" s="164" t="s">
        <v>193</v>
      </c>
      <c r="CX55" s="164" t="s">
        <v>193</v>
      </c>
      <c r="CY55" s="164" t="s">
        <v>193</v>
      </c>
      <c r="CZ55" s="164" t="s">
        <v>193</v>
      </c>
      <c r="DA55" s="164" t="s">
        <v>193</v>
      </c>
      <c r="DB55" s="164" t="s">
        <v>193</v>
      </c>
      <c r="DC55" s="164" t="s">
        <v>193</v>
      </c>
      <c r="DD55" s="164" t="s">
        <v>193</v>
      </c>
      <c r="DE55" s="164" t="s">
        <v>193</v>
      </c>
      <c r="DF55" s="164" t="s">
        <v>193</v>
      </c>
      <c r="DG55" s="164" t="s">
        <v>193</v>
      </c>
      <c r="DH55" s="164" t="s">
        <v>193</v>
      </c>
      <c r="DI55" s="164" t="s">
        <v>193</v>
      </c>
      <c r="DJ55" s="164" t="s">
        <v>193</v>
      </c>
      <c r="DK55" s="164" t="s">
        <v>193</v>
      </c>
      <c r="DL55" s="164" t="s">
        <v>193</v>
      </c>
      <c r="DM55" s="164" t="s">
        <v>193</v>
      </c>
      <c r="DN55" s="164" t="s">
        <v>193</v>
      </c>
      <c r="DO55" s="164" t="s">
        <v>193</v>
      </c>
      <c r="DP55" s="164" t="s">
        <v>193</v>
      </c>
      <c r="DQ55" s="164" t="s">
        <v>193</v>
      </c>
      <c r="DR55" s="164" t="s">
        <v>193</v>
      </c>
      <c r="DS55" s="164" t="s">
        <v>193</v>
      </c>
      <c r="DT55" s="164" t="s">
        <v>193</v>
      </c>
      <c r="DU55" s="164" t="s">
        <v>193</v>
      </c>
      <c r="DV55" s="164" t="s">
        <v>193</v>
      </c>
      <c r="DW55" s="164" t="s">
        <v>193</v>
      </c>
      <c r="DX55" s="164" t="s">
        <v>193</v>
      </c>
      <c r="DY55" s="164" t="s">
        <v>193</v>
      </c>
      <c r="DZ55" s="164" t="s">
        <v>193</v>
      </c>
      <c r="EA55" s="164" t="s">
        <v>193</v>
      </c>
      <c r="EB55" s="164" t="s">
        <v>193</v>
      </c>
      <c r="EC55" s="164" t="s">
        <v>193</v>
      </c>
      <c r="ED55" s="164" t="s">
        <v>193</v>
      </c>
      <c r="EE55" s="164" t="s">
        <v>193</v>
      </c>
      <c r="EF55" s="164" t="s">
        <v>193</v>
      </c>
      <c r="EG55" s="164" t="s">
        <v>193</v>
      </c>
      <c r="EH55" s="164" t="s">
        <v>193</v>
      </c>
      <c r="EI55" s="164" t="s">
        <v>3742</v>
      </c>
    </row>
    <row r="56" spans="1:139" x14ac:dyDescent="0.25">
      <c r="A56" s="164" t="s">
        <v>3750</v>
      </c>
      <c r="B56" s="164" t="s">
        <v>3548</v>
      </c>
      <c r="C56" s="164" t="s">
        <v>831</v>
      </c>
      <c r="D56" s="164" t="s">
        <v>831</v>
      </c>
      <c r="E56" s="164" t="s">
        <v>3739</v>
      </c>
      <c r="F56" s="164" t="s">
        <v>176</v>
      </c>
      <c r="G56" s="164" t="s">
        <v>224</v>
      </c>
      <c r="H56" s="164" t="s">
        <v>224</v>
      </c>
      <c r="I56" s="164" t="s">
        <v>833</v>
      </c>
      <c r="J56" s="164" t="s">
        <v>835</v>
      </c>
      <c r="K56" s="164" t="s">
        <v>494</v>
      </c>
      <c r="L56" s="164" t="s">
        <v>495</v>
      </c>
      <c r="M56" s="164">
        <v>137.5</v>
      </c>
      <c r="N56" s="164">
        <v>105.76923076923001</v>
      </c>
      <c r="O56" s="164">
        <v>89.130434782608702</v>
      </c>
      <c r="P56" s="164" t="s">
        <v>193</v>
      </c>
      <c r="Q56" s="164" t="s">
        <v>193</v>
      </c>
      <c r="R56" s="164" t="s">
        <v>193</v>
      </c>
      <c r="S56" s="164" t="s">
        <v>193</v>
      </c>
      <c r="T56" s="164" t="s">
        <v>193</v>
      </c>
      <c r="U56" s="164" t="s">
        <v>193</v>
      </c>
      <c r="V56" s="164" t="s">
        <v>193</v>
      </c>
      <c r="W56" s="164" t="s">
        <v>193</v>
      </c>
      <c r="X56" s="164" t="s">
        <v>193</v>
      </c>
      <c r="Y56" s="164" t="s">
        <v>193</v>
      </c>
      <c r="Z56" s="164" t="s">
        <v>193</v>
      </c>
      <c r="AA56" s="164" t="s">
        <v>193</v>
      </c>
      <c r="AB56" s="164" t="s">
        <v>193</v>
      </c>
      <c r="AC56" s="164" t="s">
        <v>496</v>
      </c>
      <c r="AD56" s="164" t="s">
        <v>502</v>
      </c>
      <c r="AE56" s="164">
        <v>1</v>
      </c>
      <c r="AF56" s="164">
        <v>0</v>
      </c>
      <c r="AG56" s="164">
        <v>0</v>
      </c>
      <c r="AH56" s="164">
        <v>0</v>
      </c>
      <c r="AI56" s="164">
        <v>0</v>
      </c>
      <c r="AJ56" s="164">
        <v>0</v>
      </c>
      <c r="AK56" s="164">
        <v>0</v>
      </c>
      <c r="AL56" s="164">
        <v>0</v>
      </c>
      <c r="AM56" s="164">
        <v>0</v>
      </c>
      <c r="AN56" s="164">
        <v>0</v>
      </c>
      <c r="AO56" s="164" t="s">
        <v>128</v>
      </c>
      <c r="AP56" s="164" t="s">
        <v>507</v>
      </c>
      <c r="AQ56" s="164" t="s">
        <v>109</v>
      </c>
      <c r="AR56" s="164" t="s">
        <v>109</v>
      </c>
      <c r="AS56" s="164" t="s">
        <v>109</v>
      </c>
      <c r="AT56" s="164" t="s">
        <v>193</v>
      </c>
      <c r="AU56" s="164" t="s">
        <v>193</v>
      </c>
      <c r="AV56" s="164" t="s">
        <v>193</v>
      </c>
      <c r="AX56" s="164" t="s">
        <v>193</v>
      </c>
      <c r="AY56" s="164" t="s">
        <v>193</v>
      </c>
      <c r="AZ56" s="164" t="s">
        <v>193</v>
      </c>
      <c r="BA56" s="164" t="s">
        <v>193</v>
      </c>
      <c r="BB56" s="164" t="s">
        <v>193</v>
      </c>
      <c r="BC56" s="164" t="s">
        <v>193</v>
      </c>
      <c r="BD56" s="164" t="s">
        <v>193</v>
      </c>
      <c r="BE56" s="164" t="s">
        <v>193</v>
      </c>
      <c r="BF56" s="164" t="s">
        <v>109</v>
      </c>
      <c r="BG56" s="164">
        <v>0</v>
      </c>
      <c r="BH56" s="164">
        <v>0</v>
      </c>
      <c r="BI56" s="164">
        <v>0</v>
      </c>
      <c r="BJ56" s="164">
        <v>0</v>
      </c>
      <c r="BK56" s="164">
        <v>1</v>
      </c>
      <c r="BL56" s="164">
        <v>1</v>
      </c>
      <c r="BM56" s="164">
        <v>0</v>
      </c>
      <c r="BN56" s="164">
        <v>0</v>
      </c>
      <c r="BO56" s="164">
        <v>0</v>
      </c>
      <c r="BP56" s="164">
        <v>0</v>
      </c>
      <c r="BQ56" s="164">
        <v>0</v>
      </c>
      <c r="BR56" s="164">
        <v>0</v>
      </c>
      <c r="BS56" s="164">
        <v>0</v>
      </c>
      <c r="BT56" s="164">
        <v>0</v>
      </c>
      <c r="BU56" s="164" t="s">
        <v>193</v>
      </c>
      <c r="BV56" s="164">
        <v>1</v>
      </c>
      <c r="BW56" s="164">
        <v>0</v>
      </c>
      <c r="BX56" s="164">
        <v>1</v>
      </c>
      <c r="BY56" s="164">
        <v>0</v>
      </c>
      <c r="BZ56" s="164">
        <v>0</v>
      </c>
      <c r="CA56" s="164">
        <v>0</v>
      </c>
      <c r="CB56" s="164">
        <v>1</v>
      </c>
      <c r="CC56" s="164" t="s">
        <v>109</v>
      </c>
      <c r="CD56" s="164" t="s">
        <v>114</v>
      </c>
      <c r="CE56" s="164" t="s">
        <v>109</v>
      </c>
      <c r="CF56" s="164" t="s">
        <v>176</v>
      </c>
      <c r="CG56" s="164" t="s">
        <v>797</v>
      </c>
      <c r="CH56" s="164" t="s">
        <v>178</v>
      </c>
      <c r="CI56" s="164" t="s">
        <v>793</v>
      </c>
      <c r="CJ56" s="164" t="s">
        <v>193</v>
      </c>
      <c r="CK56" s="164" t="s">
        <v>193</v>
      </c>
      <c r="CL56" s="164" t="s">
        <v>193</v>
      </c>
      <c r="CM56" s="164" t="s">
        <v>193</v>
      </c>
      <c r="CN56" s="164" t="s">
        <v>193</v>
      </c>
      <c r="CO56" s="164" t="s">
        <v>193</v>
      </c>
      <c r="CP56" s="164" t="s">
        <v>193</v>
      </c>
      <c r="CQ56" s="164" t="s">
        <v>193</v>
      </c>
      <c r="CR56" s="164" t="s">
        <v>193</v>
      </c>
      <c r="CS56" s="164" t="s">
        <v>193</v>
      </c>
      <c r="CT56" s="164" t="s">
        <v>193</v>
      </c>
      <c r="CU56" s="164" t="s">
        <v>193</v>
      </c>
      <c r="CV56" s="164" t="s">
        <v>193</v>
      </c>
      <c r="CW56" s="164" t="s">
        <v>193</v>
      </c>
      <c r="CX56" s="164" t="s">
        <v>193</v>
      </c>
      <c r="CY56" s="164" t="s">
        <v>193</v>
      </c>
      <c r="CZ56" s="164" t="s">
        <v>193</v>
      </c>
      <c r="DA56" s="164" t="s">
        <v>193</v>
      </c>
      <c r="DB56" s="164" t="s">
        <v>193</v>
      </c>
      <c r="DC56" s="164" t="s">
        <v>193</v>
      </c>
      <c r="DD56" s="164" t="s">
        <v>193</v>
      </c>
      <c r="DE56" s="164" t="s">
        <v>193</v>
      </c>
      <c r="DF56" s="164" t="s">
        <v>193</v>
      </c>
      <c r="DG56" s="164" t="s">
        <v>193</v>
      </c>
      <c r="DH56" s="164" t="s">
        <v>193</v>
      </c>
      <c r="DI56" s="164" t="s">
        <v>193</v>
      </c>
      <c r="DJ56" s="164" t="s">
        <v>193</v>
      </c>
      <c r="DK56" s="164" t="s">
        <v>193</v>
      </c>
      <c r="DL56" s="164" t="s">
        <v>193</v>
      </c>
      <c r="DM56" s="164" t="s">
        <v>193</v>
      </c>
      <c r="DN56" s="164" t="s">
        <v>193</v>
      </c>
      <c r="DO56" s="164" t="s">
        <v>193</v>
      </c>
      <c r="DP56" s="164" t="s">
        <v>193</v>
      </c>
      <c r="DQ56" s="164" t="s">
        <v>193</v>
      </c>
      <c r="DR56" s="164" t="s">
        <v>193</v>
      </c>
      <c r="DS56" s="164" t="s">
        <v>193</v>
      </c>
      <c r="DT56" s="164" t="s">
        <v>193</v>
      </c>
      <c r="DU56" s="164" t="s">
        <v>193</v>
      </c>
      <c r="DV56" s="164" t="s">
        <v>193</v>
      </c>
      <c r="DW56" s="164" t="s">
        <v>193</v>
      </c>
      <c r="DX56" s="164" t="s">
        <v>193</v>
      </c>
      <c r="DY56" s="164" t="s">
        <v>193</v>
      </c>
      <c r="DZ56" s="164" t="s">
        <v>193</v>
      </c>
      <c r="EA56" s="164" t="s">
        <v>193</v>
      </c>
      <c r="EB56" s="164" t="s">
        <v>193</v>
      </c>
      <c r="EC56" s="164" t="s">
        <v>193</v>
      </c>
      <c r="ED56" s="164" t="s">
        <v>193</v>
      </c>
      <c r="EE56" s="164" t="s">
        <v>193</v>
      </c>
      <c r="EF56" s="164" t="s">
        <v>193</v>
      </c>
      <c r="EG56" s="164" t="s">
        <v>193</v>
      </c>
      <c r="EH56" s="164" t="s">
        <v>193</v>
      </c>
      <c r="EI56" s="164" t="s">
        <v>193</v>
      </c>
    </row>
    <row r="57" spans="1:139" x14ac:dyDescent="0.25">
      <c r="A57" s="164" t="s">
        <v>3757</v>
      </c>
      <c r="B57" s="164" t="s">
        <v>3548</v>
      </c>
      <c r="C57" s="164" t="s">
        <v>831</v>
      </c>
      <c r="D57" s="164" t="s">
        <v>831</v>
      </c>
      <c r="E57" s="164" t="s">
        <v>3739</v>
      </c>
      <c r="F57" s="164" t="s">
        <v>176</v>
      </c>
      <c r="G57" s="164" t="s">
        <v>224</v>
      </c>
      <c r="H57" s="164" t="s">
        <v>224</v>
      </c>
      <c r="I57" s="164" t="s">
        <v>833</v>
      </c>
      <c r="J57" s="164" t="s">
        <v>835</v>
      </c>
      <c r="K57" s="164" t="s">
        <v>494</v>
      </c>
      <c r="L57" s="164" t="s">
        <v>495</v>
      </c>
      <c r="M57" s="164">
        <v>102.5</v>
      </c>
      <c r="N57" s="164">
        <v>107.692307692307</v>
      </c>
      <c r="O57" s="164">
        <v>91.304347826086897</v>
      </c>
      <c r="P57" s="164">
        <v>89.655172413793096</v>
      </c>
      <c r="Q57" s="164" t="s">
        <v>193</v>
      </c>
      <c r="R57" s="164" t="s">
        <v>193</v>
      </c>
      <c r="S57" s="164" t="s">
        <v>193</v>
      </c>
      <c r="T57" s="164" t="s">
        <v>193</v>
      </c>
      <c r="U57" s="164" t="s">
        <v>193</v>
      </c>
      <c r="V57" s="164" t="s">
        <v>193</v>
      </c>
      <c r="W57" s="164" t="s">
        <v>193</v>
      </c>
      <c r="X57" s="164" t="s">
        <v>193</v>
      </c>
      <c r="Y57" s="164" t="s">
        <v>193</v>
      </c>
      <c r="Z57" s="164" t="s">
        <v>193</v>
      </c>
      <c r="AA57" s="164" t="s">
        <v>193</v>
      </c>
      <c r="AB57" s="164" t="s">
        <v>193</v>
      </c>
      <c r="AC57" s="164" t="s">
        <v>496</v>
      </c>
      <c r="AD57" s="164" t="s">
        <v>497</v>
      </c>
      <c r="AE57" s="164">
        <v>1</v>
      </c>
      <c r="AF57" s="164">
        <v>0</v>
      </c>
      <c r="AG57" s="164">
        <v>0</v>
      </c>
      <c r="AH57" s="164">
        <v>0</v>
      </c>
      <c r="AI57" s="164">
        <v>0</v>
      </c>
      <c r="AJ57" s="164">
        <v>0</v>
      </c>
      <c r="AK57" s="164">
        <v>0</v>
      </c>
      <c r="AL57" s="164">
        <v>0</v>
      </c>
      <c r="AM57" s="164">
        <v>0</v>
      </c>
      <c r="AN57" s="164">
        <v>0</v>
      </c>
      <c r="AO57" s="164" t="s">
        <v>128</v>
      </c>
      <c r="AP57" s="164" t="s">
        <v>507</v>
      </c>
      <c r="AQ57" s="164" t="s">
        <v>109</v>
      </c>
      <c r="AR57" s="164" t="s">
        <v>109</v>
      </c>
      <c r="AS57" s="164" t="s">
        <v>109</v>
      </c>
      <c r="AT57" s="164" t="s">
        <v>109</v>
      </c>
      <c r="AU57" s="164" t="s">
        <v>193</v>
      </c>
      <c r="AV57" s="164" t="s">
        <v>193</v>
      </c>
      <c r="AW57" s="164" t="s">
        <v>193</v>
      </c>
      <c r="AX57" s="164" t="s">
        <v>193</v>
      </c>
      <c r="AY57" s="164" t="s">
        <v>193</v>
      </c>
      <c r="AZ57" s="164" t="s">
        <v>193</v>
      </c>
      <c r="BA57" s="164" t="s">
        <v>193</v>
      </c>
      <c r="BB57" s="164" t="s">
        <v>193</v>
      </c>
      <c r="BC57" s="164" t="s">
        <v>193</v>
      </c>
      <c r="BD57" s="164" t="s">
        <v>193</v>
      </c>
      <c r="BE57" s="164" t="s">
        <v>193</v>
      </c>
      <c r="BF57" s="164" t="s">
        <v>109</v>
      </c>
      <c r="BG57" s="164">
        <v>0</v>
      </c>
      <c r="BH57" s="164">
        <v>0</v>
      </c>
      <c r="BI57" s="164">
        <v>0</v>
      </c>
      <c r="BJ57" s="164">
        <v>0</v>
      </c>
      <c r="BK57" s="164">
        <v>1</v>
      </c>
      <c r="BL57" s="164">
        <v>0</v>
      </c>
      <c r="BM57" s="164">
        <v>0</v>
      </c>
      <c r="BN57" s="164">
        <v>1</v>
      </c>
      <c r="BO57" s="164">
        <v>0</v>
      </c>
      <c r="BP57" s="164">
        <v>0</v>
      </c>
      <c r="BQ57" s="164">
        <v>0</v>
      </c>
      <c r="BR57" s="164">
        <v>0</v>
      </c>
      <c r="BS57" s="164">
        <v>0</v>
      </c>
      <c r="BT57" s="164">
        <v>0</v>
      </c>
      <c r="BU57" s="164" t="s">
        <v>193</v>
      </c>
      <c r="BV57" s="164">
        <v>0</v>
      </c>
      <c r="BW57" s="164">
        <v>0</v>
      </c>
      <c r="BX57" s="164">
        <v>1</v>
      </c>
      <c r="BY57" s="164">
        <v>1</v>
      </c>
      <c r="BZ57" s="164">
        <v>0</v>
      </c>
      <c r="CA57" s="164">
        <v>0</v>
      </c>
      <c r="CB57" s="164">
        <v>0</v>
      </c>
      <c r="CC57" s="164" t="s">
        <v>114</v>
      </c>
      <c r="CD57" s="164" t="s">
        <v>114</v>
      </c>
      <c r="CE57" s="164" t="s">
        <v>109</v>
      </c>
      <c r="CF57" s="164" t="s">
        <v>176</v>
      </c>
      <c r="CG57" s="164" t="s">
        <v>797</v>
      </c>
      <c r="CH57" s="164" t="s">
        <v>224</v>
      </c>
      <c r="CI57" s="164" t="s">
        <v>797</v>
      </c>
      <c r="CJ57" s="164" t="s">
        <v>193</v>
      </c>
      <c r="CK57" s="164" t="s">
        <v>193</v>
      </c>
      <c r="CL57" s="164" t="s">
        <v>193</v>
      </c>
      <c r="CM57" s="164" t="s">
        <v>193</v>
      </c>
      <c r="CN57" s="164" t="s">
        <v>193</v>
      </c>
      <c r="CO57" s="164" t="s">
        <v>193</v>
      </c>
      <c r="CP57" s="164" t="s">
        <v>193</v>
      </c>
      <c r="CQ57" s="164" t="s">
        <v>193</v>
      </c>
      <c r="CR57" s="164" t="s">
        <v>193</v>
      </c>
      <c r="CS57" s="164" t="s">
        <v>193</v>
      </c>
      <c r="CT57" s="164" t="s">
        <v>193</v>
      </c>
      <c r="CU57" s="164" t="s">
        <v>193</v>
      </c>
      <c r="CV57" s="164" t="s">
        <v>193</v>
      </c>
      <c r="CW57" s="164" t="s">
        <v>193</v>
      </c>
      <c r="CX57" s="164" t="s">
        <v>193</v>
      </c>
      <c r="CY57" s="164" t="s">
        <v>193</v>
      </c>
      <c r="CZ57" s="164" t="s">
        <v>193</v>
      </c>
      <c r="DA57" s="164" t="s">
        <v>193</v>
      </c>
      <c r="DB57" s="164" t="s">
        <v>193</v>
      </c>
      <c r="DC57" s="164" t="s">
        <v>193</v>
      </c>
      <c r="DD57" s="164" t="s">
        <v>193</v>
      </c>
      <c r="DE57" s="164" t="s">
        <v>193</v>
      </c>
      <c r="DF57" s="164" t="s">
        <v>193</v>
      </c>
      <c r="DG57" s="164" t="s">
        <v>193</v>
      </c>
      <c r="DH57" s="164" t="s">
        <v>193</v>
      </c>
      <c r="DI57" s="164" t="s">
        <v>193</v>
      </c>
      <c r="DJ57" s="164" t="s">
        <v>193</v>
      </c>
      <c r="DK57" s="164" t="s">
        <v>193</v>
      </c>
      <c r="DL57" s="164" t="s">
        <v>193</v>
      </c>
      <c r="DM57" s="164" t="s">
        <v>193</v>
      </c>
      <c r="DN57" s="164" t="s">
        <v>193</v>
      </c>
      <c r="DO57" s="164" t="s">
        <v>193</v>
      </c>
      <c r="DP57" s="164" t="s">
        <v>193</v>
      </c>
      <c r="DQ57" s="164" t="s">
        <v>193</v>
      </c>
      <c r="DR57" s="164" t="s">
        <v>193</v>
      </c>
      <c r="DS57" s="164" t="s">
        <v>193</v>
      </c>
      <c r="DT57" s="164" t="s">
        <v>193</v>
      </c>
      <c r="DU57" s="164" t="s">
        <v>193</v>
      </c>
      <c r="DV57" s="164" t="s">
        <v>193</v>
      </c>
      <c r="DW57" s="164" t="s">
        <v>193</v>
      </c>
      <c r="DX57" s="164" t="s">
        <v>193</v>
      </c>
      <c r="DY57" s="164" t="s">
        <v>193</v>
      </c>
      <c r="DZ57" s="164" t="s">
        <v>193</v>
      </c>
      <c r="EA57" s="164" t="s">
        <v>193</v>
      </c>
      <c r="EB57" s="164" t="s">
        <v>193</v>
      </c>
      <c r="EC57" s="164" t="s">
        <v>193</v>
      </c>
      <c r="ED57" s="164" t="s">
        <v>193</v>
      </c>
      <c r="EE57" s="164" t="s">
        <v>193</v>
      </c>
      <c r="EF57" s="164" t="s">
        <v>193</v>
      </c>
      <c r="EG57" s="164" t="s">
        <v>193</v>
      </c>
      <c r="EH57" s="164" t="s">
        <v>193</v>
      </c>
      <c r="EI57" s="164" t="s">
        <v>193</v>
      </c>
    </row>
    <row r="58" spans="1:139" x14ac:dyDescent="0.25">
      <c r="A58" s="164" t="s">
        <v>3761</v>
      </c>
      <c r="B58" s="164" t="s">
        <v>3548</v>
      </c>
      <c r="C58" s="164" t="s">
        <v>831</v>
      </c>
      <c r="D58" s="164" t="s">
        <v>831</v>
      </c>
      <c r="E58" s="164" t="s">
        <v>3739</v>
      </c>
      <c r="F58" s="164" t="s">
        <v>176</v>
      </c>
      <c r="G58" s="164" t="s">
        <v>224</v>
      </c>
      <c r="H58" s="164" t="s">
        <v>224</v>
      </c>
      <c r="I58" s="164" t="s">
        <v>833</v>
      </c>
      <c r="J58" s="164" t="s">
        <v>835</v>
      </c>
      <c r="K58" s="164" t="s">
        <v>494</v>
      </c>
      <c r="L58" s="164" t="s">
        <v>511</v>
      </c>
      <c r="M58" s="164" t="s">
        <v>193</v>
      </c>
      <c r="N58" s="164" t="s">
        <v>193</v>
      </c>
      <c r="O58" s="164" t="s">
        <v>193</v>
      </c>
      <c r="P58" s="164" t="s">
        <v>193</v>
      </c>
      <c r="Q58" s="164" t="s">
        <v>193</v>
      </c>
      <c r="R58" s="164" t="s">
        <v>193</v>
      </c>
      <c r="S58" s="164" t="s">
        <v>193</v>
      </c>
      <c r="T58" s="164" t="s">
        <v>193</v>
      </c>
      <c r="U58" s="164" t="s">
        <v>193</v>
      </c>
      <c r="V58" s="164" t="s">
        <v>193</v>
      </c>
      <c r="W58" s="164" t="s">
        <v>193</v>
      </c>
      <c r="X58" s="164" t="s">
        <v>193</v>
      </c>
      <c r="Y58" s="164" t="s">
        <v>193</v>
      </c>
      <c r="Z58" s="164" t="s">
        <v>193</v>
      </c>
      <c r="AA58" s="164" t="s">
        <v>193</v>
      </c>
      <c r="AB58" s="164">
        <v>1</v>
      </c>
      <c r="AC58" s="164" t="s">
        <v>496</v>
      </c>
      <c r="AD58" s="164" t="s">
        <v>193</v>
      </c>
      <c r="AE58" s="164" t="s">
        <v>193</v>
      </c>
      <c r="AF58" s="164" t="s">
        <v>193</v>
      </c>
      <c r="AG58" s="164" t="s">
        <v>193</v>
      </c>
      <c r="AH58" s="164" t="s">
        <v>193</v>
      </c>
      <c r="AI58" s="164" t="s">
        <v>193</v>
      </c>
      <c r="AJ58" s="164" t="s">
        <v>193</v>
      </c>
      <c r="AK58" s="164" t="s">
        <v>193</v>
      </c>
      <c r="AL58" s="164" t="s">
        <v>193</v>
      </c>
      <c r="AM58" s="164" t="s">
        <v>193</v>
      </c>
      <c r="AN58" s="164" t="s">
        <v>193</v>
      </c>
      <c r="AO58" s="164" t="s">
        <v>193</v>
      </c>
      <c r="AP58" s="164" t="s">
        <v>193</v>
      </c>
      <c r="AQ58" s="164" t="s">
        <v>193</v>
      </c>
      <c r="AR58" s="164" t="s">
        <v>193</v>
      </c>
      <c r="AS58" s="164" t="s">
        <v>193</v>
      </c>
      <c r="AT58" s="164" t="s">
        <v>193</v>
      </c>
      <c r="AU58" s="164" t="s">
        <v>193</v>
      </c>
      <c r="AV58" s="164" t="s">
        <v>193</v>
      </c>
      <c r="AW58" s="164" t="s">
        <v>193</v>
      </c>
      <c r="AX58" s="164" t="s">
        <v>193</v>
      </c>
      <c r="AY58" s="164" t="s">
        <v>193</v>
      </c>
      <c r="AZ58" s="164" t="s">
        <v>193</v>
      </c>
      <c r="BA58" s="164" t="s">
        <v>193</v>
      </c>
      <c r="BB58" s="164" t="s">
        <v>193</v>
      </c>
      <c r="BC58" s="164" t="s">
        <v>193</v>
      </c>
      <c r="BD58" s="164" t="s">
        <v>193</v>
      </c>
      <c r="BE58" s="164" t="s">
        <v>193</v>
      </c>
      <c r="BF58" s="164" t="s">
        <v>193</v>
      </c>
      <c r="BG58" s="164" t="s">
        <v>193</v>
      </c>
      <c r="BH58" s="164" t="s">
        <v>193</v>
      </c>
      <c r="BI58" s="164" t="s">
        <v>193</v>
      </c>
      <c r="BJ58" s="164" t="s">
        <v>193</v>
      </c>
      <c r="BK58" s="164" t="s">
        <v>193</v>
      </c>
      <c r="BL58" s="164" t="s">
        <v>193</v>
      </c>
      <c r="BM58" s="164" t="s">
        <v>193</v>
      </c>
      <c r="BN58" s="164" t="s">
        <v>193</v>
      </c>
      <c r="BO58" s="164" t="s">
        <v>193</v>
      </c>
      <c r="BP58" s="164" t="s">
        <v>193</v>
      </c>
      <c r="BQ58" s="164" t="s">
        <v>193</v>
      </c>
      <c r="BR58" s="164" t="s">
        <v>193</v>
      </c>
      <c r="BS58" s="164" t="s">
        <v>193</v>
      </c>
      <c r="BT58" s="164" t="s">
        <v>193</v>
      </c>
      <c r="BU58" s="164" t="s">
        <v>193</v>
      </c>
      <c r="BV58" s="164" t="s">
        <v>193</v>
      </c>
      <c r="BW58" s="164" t="s">
        <v>193</v>
      </c>
      <c r="BX58" s="164" t="s">
        <v>193</v>
      </c>
      <c r="BY58" s="164" t="s">
        <v>193</v>
      </c>
      <c r="BZ58" s="164" t="s">
        <v>193</v>
      </c>
      <c r="CA58" s="164" t="s">
        <v>193</v>
      </c>
      <c r="CB58" s="164" t="s">
        <v>193</v>
      </c>
      <c r="CC58" s="164" t="s">
        <v>193</v>
      </c>
      <c r="CD58" s="164" t="s">
        <v>193</v>
      </c>
      <c r="CE58" s="164" t="s">
        <v>193</v>
      </c>
      <c r="CF58" s="164" t="s">
        <v>193</v>
      </c>
      <c r="CG58" s="164" t="s">
        <v>193</v>
      </c>
      <c r="CH58" s="164" t="s">
        <v>193</v>
      </c>
      <c r="CI58" s="164" t="s">
        <v>193</v>
      </c>
      <c r="CJ58" s="164" t="s">
        <v>193</v>
      </c>
      <c r="CK58" s="164" t="s">
        <v>193</v>
      </c>
      <c r="CL58" s="164" t="s">
        <v>193</v>
      </c>
      <c r="CM58" s="164" t="s">
        <v>193</v>
      </c>
      <c r="CN58" s="164" t="s">
        <v>193</v>
      </c>
      <c r="CO58" s="164" t="s">
        <v>193</v>
      </c>
      <c r="CP58" s="164" t="s">
        <v>193</v>
      </c>
      <c r="CQ58" s="164" t="s">
        <v>193</v>
      </c>
      <c r="CR58" s="164" t="s">
        <v>193</v>
      </c>
      <c r="CS58" s="164" t="s">
        <v>193</v>
      </c>
      <c r="CT58" s="164" t="s">
        <v>193</v>
      </c>
      <c r="CU58" s="164" t="s">
        <v>193</v>
      </c>
      <c r="CV58" s="164" t="s">
        <v>193</v>
      </c>
      <c r="CW58" s="164" t="s">
        <v>193</v>
      </c>
      <c r="CX58" s="164" t="s">
        <v>193</v>
      </c>
      <c r="CY58" s="164" t="s">
        <v>193</v>
      </c>
      <c r="CZ58" s="164" t="s">
        <v>193</v>
      </c>
      <c r="DA58" s="164" t="s">
        <v>193</v>
      </c>
      <c r="DB58" s="164" t="s">
        <v>193</v>
      </c>
      <c r="DC58" s="164" t="s">
        <v>193</v>
      </c>
      <c r="DD58" s="164" t="s">
        <v>193</v>
      </c>
      <c r="DE58" s="164" t="s">
        <v>193</v>
      </c>
      <c r="DF58" s="164" t="s">
        <v>193</v>
      </c>
      <c r="DG58" s="164" t="s">
        <v>193</v>
      </c>
      <c r="DH58" s="164" t="s">
        <v>193</v>
      </c>
      <c r="DI58" s="164" t="s">
        <v>193</v>
      </c>
      <c r="DJ58" s="164" t="s">
        <v>193</v>
      </c>
      <c r="DK58" s="164" t="s">
        <v>193</v>
      </c>
      <c r="DL58" s="164" t="s">
        <v>193</v>
      </c>
      <c r="DM58" s="164" t="s">
        <v>193</v>
      </c>
      <c r="DN58" s="164" t="s">
        <v>193</v>
      </c>
      <c r="DO58" s="164" t="s">
        <v>512</v>
      </c>
      <c r="DP58" s="164" t="s">
        <v>3411</v>
      </c>
      <c r="DQ58" s="164" t="s">
        <v>716</v>
      </c>
      <c r="DR58" s="164" t="s">
        <v>816</v>
      </c>
      <c r="DS58" s="164" t="s">
        <v>193</v>
      </c>
      <c r="DT58" s="164" t="s">
        <v>3287</v>
      </c>
      <c r="DU58" s="164" t="s">
        <v>114</v>
      </c>
      <c r="DV58" s="164" t="s">
        <v>717</v>
      </c>
      <c r="DW58" s="164" t="s">
        <v>109</v>
      </c>
      <c r="DX58" s="164">
        <v>0</v>
      </c>
      <c r="DY58" s="164">
        <v>0</v>
      </c>
      <c r="DZ58" s="164">
        <v>0</v>
      </c>
      <c r="EA58" s="164">
        <v>1</v>
      </c>
      <c r="EB58" s="164">
        <v>0</v>
      </c>
      <c r="EC58" s="164">
        <v>0</v>
      </c>
      <c r="ED58" s="164">
        <v>0</v>
      </c>
      <c r="EE58" s="164">
        <v>0</v>
      </c>
      <c r="EF58" s="164">
        <v>0</v>
      </c>
      <c r="EG58" s="164">
        <v>0</v>
      </c>
      <c r="EH58" s="164">
        <v>0</v>
      </c>
      <c r="EI58" s="164" t="s">
        <v>193</v>
      </c>
    </row>
    <row r="59" spans="1:139" x14ac:dyDescent="0.25">
      <c r="A59" s="164" t="s">
        <v>3767</v>
      </c>
      <c r="B59" s="164" t="s">
        <v>3548</v>
      </c>
      <c r="C59" s="164" t="s">
        <v>831</v>
      </c>
      <c r="D59" s="164" t="s">
        <v>831</v>
      </c>
      <c r="E59" s="164" t="s">
        <v>3739</v>
      </c>
      <c r="F59" s="164" t="s">
        <v>176</v>
      </c>
      <c r="G59" s="164" t="s">
        <v>224</v>
      </c>
      <c r="H59" s="164" t="s">
        <v>224</v>
      </c>
      <c r="I59" s="164" t="s">
        <v>833</v>
      </c>
      <c r="J59" s="164" t="s">
        <v>835</v>
      </c>
      <c r="K59" s="164" t="s">
        <v>494</v>
      </c>
      <c r="L59" s="164" t="s">
        <v>495</v>
      </c>
      <c r="M59" s="164" t="s">
        <v>193</v>
      </c>
      <c r="N59" s="164">
        <v>86.538461538461505</v>
      </c>
      <c r="O59" s="164" t="s">
        <v>193</v>
      </c>
      <c r="P59" s="164">
        <v>94.827586206896498</v>
      </c>
      <c r="Q59" s="164" t="s">
        <v>193</v>
      </c>
      <c r="R59" s="164" t="s">
        <v>193</v>
      </c>
      <c r="S59" s="164" t="s">
        <v>193</v>
      </c>
      <c r="T59" s="164" t="s">
        <v>193</v>
      </c>
      <c r="U59" s="164" t="s">
        <v>193</v>
      </c>
      <c r="V59" s="164" t="s">
        <v>193</v>
      </c>
      <c r="W59" s="164" t="s">
        <v>193</v>
      </c>
      <c r="X59" s="164" t="s">
        <v>193</v>
      </c>
      <c r="Y59" s="164" t="s">
        <v>193</v>
      </c>
      <c r="Z59" s="164" t="s">
        <v>193</v>
      </c>
      <c r="AA59" s="164" t="s">
        <v>193</v>
      </c>
      <c r="AB59" s="164" t="s">
        <v>193</v>
      </c>
      <c r="AC59" s="164" t="s">
        <v>496</v>
      </c>
      <c r="AD59" s="164" t="s">
        <v>502</v>
      </c>
      <c r="AE59" s="164">
        <v>1</v>
      </c>
      <c r="AF59" s="164">
        <v>0</v>
      </c>
      <c r="AG59" s="164">
        <v>0</v>
      </c>
      <c r="AH59" s="164">
        <v>0</v>
      </c>
      <c r="AI59" s="164">
        <v>0</v>
      </c>
      <c r="AJ59" s="164">
        <v>0</v>
      </c>
      <c r="AK59" s="164">
        <v>0</v>
      </c>
      <c r="AL59" s="164">
        <v>0</v>
      </c>
      <c r="AM59" s="164">
        <v>0</v>
      </c>
      <c r="AN59" s="164">
        <v>0</v>
      </c>
      <c r="AO59" s="164" t="s">
        <v>128</v>
      </c>
      <c r="AP59" s="164" t="s">
        <v>507</v>
      </c>
      <c r="AQ59" s="164" t="s">
        <v>193</v>
      </c>
      <c r="AR59" s="164" t="s">
        <v>109</v>
      </c>
      <c r="AS59" s="164" t="s">
        <v>193</v>
      </c>
      <c r="AT59" s="164" t="s">
        <v>109</v>
      </c>
      <c r="AU59" s="164" t="s">
        <v>193</v>
      </c>
      <c r="AV59" s="164" t="s">
        <v>193</v>
      </c>
      <c r="AX59" s="164" t="s">
        <v>193</v>
      </c>
      <c r="AY59" s="164" t="s">
        <v>193</v>
      </c>
      <c r="AZ59" s="164" t="s">
        <v>193</v>
      </c>
      <c r="BA59" s="164" t="s">
        <v>193</v>
      </c>
      <c r="BB59" s="164" t="s">
        <v>193</v>
      </c>
      <c r="BC59" s="164" t="s">
        <v>193</v>
      </c>
      <c r="BD59" s="164" t="s">
        <v>193</v>
      </c>
      <c r="BE59" s="164" t="s">
        <v>193</v>
      </c>
      <c r="BF59" s="164" t="s">
        <v>109</v>
      </c>
      <c r="BG59" s="164">
        <v>0</v>
      </c>
      <c r="BH59" s="164">
        <v>0</v>
      </c>
      <c r="BI59" s="164">
        <v>0</v>
      </c>
      <c r="BJ59" s="164">
        <v>0</v>
      </c>
      <c r="BK59" s="164">
        <v>0</v>
      </c>
      <c r="BL59" s="164">
        <v>1</v>
      </c>
      <c r="BM59" s="164">
        <v>0</v>
      </c>
      <c r="BN59" s="164">
        <v>0</v>
      </c>
      <c r="BO59" s="164">
        <v>0</v>
      </c>
      <c r="BP59" s="164">
        <v>0</v>
      </c>
      <c r="BQ59" s="164">
        <v>0</v>
      </c>
      <c r="BR59" s="164">
        <v>0</v>
      </c>
      <c r="BS59" s="164">
        <v>0</v>
      </c>
      <c r="BT59" s="164">
        <v>0</v>
      </c>
      <c r="BU59" s="164" t="s">
        <v>193</v>
      </c>
      <c r="BV59" s="164">
        <v>0</v>
      </c>
      <c r="BW59" s="164">
        <v>0</v>
      </c>
      <c r="BX59" s="164">
        <v>0</v>
      </c>
      <c r="BY59" s="164">
        <v>0</v>
      </c>
      <c r="BZ59" s="164">
        <v>0</v>
      </c>
      <c r="CA59" s="164">
        <v>0</v>
      </c>
      <c r="CB59" s="164">
        <v>1</v>
      </c>
      <c r="CC59" s="164" t="s">
        <v>114</v>
      </c>
      <c r="CD59" s="164" t="s">
        <v>114</v>
      </c>
      <c r="CE59" s="164" t="s">
        <v>109</v>
      </c>
      <c r="CF59" s="164" t="s">
        <v>123</v>
      </c>
      <c r="CG59" s="164" t="s">
        <v>793</v>
      </c>
      <c r="CH59" s="164" t="s">
        <v>1974</v>
      </c>
      <c r="CI59" s="164" t="s">
        <v>793</v>
      </c>
      <c r="CJ59" s="164" t="s">
        <v>193</v>
      </c>
      <c r="CK59" s="164" t="s">
        <v>193</v>
      </c>
      <c r="CL59" s="164" t="s">
        <v>193</v>
      </c>
      <c r="CM59" s="164" t="s">
        <v>193</v>
      </c>
      <c r="CN59" s="164" t="s">
        <v>193</v>
      </c>
      <c r="CO59" s="164" t="s">
        <v>193</v>
      </c>
      <c r="CP59" s="164" t="s">
        <v>193</v>
      </c>
      <c r="CQ59" s="164" t="s">
        <v>193</v>
      </c>
      <c r="CR59" s="164" t="s">
        <v>193</v>
      </c>
      <c r="CS59" s="164" t="s">
        <v>193</v>
      </c>
      <c r="CT59" s="164" t="s">
        <v>193</v>
      </c>
      <c r="CU59" s="164" t="s">
        <v>193</v>
      </c>
      <c r="CV59" s="164" t="s">
        <v>193</v>
      </c>
      <c r="CW59" s="164" t="s">
        <v>193</v>
      </c>
      <c r="CX59" s="164" t="s">
        <v>193</v>
      </c>
      <c r="CY59" s="164" t="s">
        <v>193</v>
      </c>
      <c r="CZ59" s="164" t="s">
        <v>193</v>
      </c>
      <c r="DA59" s="164" t="s">
        <v>193</v>
      </c>
      <c r="DB59" s="164" t="s">
        <v>193</v>
      </c>
      <c r="DC59" s="164" t="s">
        <v>193</v>
      </c>
      <c r="DD59" s="164" t="s">
        <v>193</v>
      </c>
      <c r="DE59" s="164" t="s">
        <v>193</v>
      </c>
      <c r="DF59" s="164" t="s">
        <v>193</v>
      </c>
      <c r="DG59" s="164" t="s">
        <v>193</v>
      </c>
      <c r="DH59" s="164" t="s">
        <v>193</v>
      </c>
      <c r="DI59" s="164" t="s">
        <v>193</v>
      </c>
      <c r="DJ59" s="164" t="s">
        <v>193</v>
      </c>
      <c r="DK59" s="164" t="s">
        <v>193</v>
      </c>
      <c r="DL59" s="164" t="s">
        <v>193</v>
      </c>
      <c r="DM59" s="164" t="s">
        <v>193</v>
      </c>
      <c r="DN59" s="164" t="s">
        <v>193</v>
      </c>
      <c r="DO59" s="164" t="s">
        <v>193</v>
      </c>
      <c r="DP59" s="164" t="s">
        <v>193</v>
      </c>
      <c r="DQ59" s="164" t="s">
        <v>193</v>
      </c>
      <c r="DR59" s="164" t="s">
        <v>193</v>
      </c>
      <c r="DS59" s="164" t="s">
        <v>193</v>
      </c>
      <c r="DT59" s="164" t="s">
        <v>193</v>
      </c>
      <c r="DU59" s="164" t="s">
        <v>193</v>
      </c>
      <c r="DV59" s="164" t="s">
        <v>193</v>
      </c>
      <c r="DW59" s="164" t="s">
        <v>193</v>
      </c>
      <c r="DX59" s="164" t="s">
        <v>193</v>
      </c>
      <c r="DY59" s="164" t="s">
        <v>193</v>
      </c>
      <c r="DZ59" s="164" t="s">
        <v>193</v>
      </c>
      <c r="EA59" s="164" t="s">
        <v>193</v>
      </c>
      <c r="EB59" s="164" t="s">
        <v>193</v>
      </c>
      <c r="EC59" s="164" t="s">
        <v>193</v>
      </c>
      <c r="ED59" s="164" t="s">
        <v>193</v>
      </c>
      <c r="EE59" s="164" t="s">
        <v>193</v>
      </c>
      <c r="EF59" s="164" t="s">
        <v>193</v>
      </c>
      <c r="EG59" s="164" t="s">
        <v>193</v>
      </c>
      <c r="EH59" s="164" t="s">
        <v>193</v>
      </c>
      <c r="EI59" s="164" t="s">
        <v>193</v>
      </c>
    </row>
    <row r="60" spans="1:139" x14ac:dyDescent="0.25">
      <c r="A60" s="164" t="s">
        <v>3771</v>
      </c>
      <c r="B60" s="164" t="s">
        <v>3548</v>
      </c>
      <c r="C60" s="164" t="s">
        <v>831</v>
      </c>
      <c r="D60" s="164" t="s">
        <v>831</v>
      </c>
      <c r="E60" s="164" t="s">
        <v>3739</v>
      </c>
      <c r="F60" s="164" t="s">
        <v>176</v>
      </c>
      <c r="G60" s="164" t="s">
        <v>224</v>
      </c>
      <c r="H60" s="164" t="s">
        <v>224</v>
      </c>
      <c r="I60" s="164" t="s">
        <v>833</v>
      </c>
      <c r="J60" s="164" t="s">
        <v>835</v>
      </c>
      <c r="K60" s="164" t="s">
        <v>494</v>
      </c>
      <c r="L60" s="164" t="s">
        <v>511</v>
      </c>
      <c r="M60" s="164" t="s">
        <v>193</v>
      </c>
      <c r="N60" s="164" t="s">
        <v>193</v>
      </c>
      <c r="O60" s="164" t="s">
        <v>193</v>
      </c>
      <c r="P60" s="164" t="s">
        <v>193</v>
      </c>
      <c r="Q60" s="164" t="s">
        <v>193</v>
      </c>
      <c r="R60" s="164" t="s">
        <v>193</v>
      </c>
      <c r="S60" s="164" t="s">
        <v>193</v>
      </c>
      <c r="T60" s="164" t="s">
        <v>193</v>
      </c>
      <c r="U60" s="164" t="s">
        <v>193</v>
      </c>
      <c r="V60" s="164" t="s">
        <v>193</v>
      </c>
      <c r="W60" s="164" t="s">
        <v>193</v>
      </c>
      <c r="X60" s="164" t="s">
        <v>193</v>
      </c>
      <c r="Y60" s="164" t="s">
        <v>193</v>
      </c>
      <c r="Z60" s="164" t="s">
        <v>193</v>
      </c>
      <c r="AA60" s="164" t="s">
        <v>193</v>
      </c>
      <c r="AB60" s="164">
        <v>1</v>
      </c>
      <c r="AC60" s="164" t="s">
        <v>496</v>
      </c>
      <c r="AD60" s="164" t="s">
        <v>193</v>
      </c>
      <c r="AE60" s="164" t="s">
        <v>193</v>
      </c>
      <c r="AF60" s="164" t="s">
        <v>193</v>
      </c>
      <c r="AG60" s="164" t="s">
        <v>193</v>
      </c>
      <c r="AH60" s="164" t="s">
        <v>193</v>
      </c>
      <c r="AI60" s="164" t="s">
        <v>193</v>
      </c>
      <c r="AJ60" s="164" t="s">
        <v>193</v>
      </c>
      <c r="AK60" s="164" t="s">
        <v>193</v>
      </c>
      <c r="AL60" s="164" t="s">
        <v>193</v>
      </c>
      <c r="AM60" s="164" t="s">
        <v>193</v>
      </c>
      <c r="AN60" s="164" t="s">
        <v>193</v>
      </c>
      <c r="AO60" s="164" t="s">
        <v>193</v>
      </c>
      <c r="AP60" s="164" t="s">
        <v>193</v>
      </c>
      <c r="AQ60" s="164" t="s">
        <v>193</v>
      </c>
      <c r="AR60" s="164" t="s">
        <v>193</v>
      </c>
      <c r="AS60" s="164" t="s">
        <v>193</v>
      </c>
      <c r="AT60" s="164" t="s">
        <v>193</v>
      </c>
      <c r="AU60" s="164" t="s">
        <v>193</v>
      </c>
      <c r="AV60" s="164" t="s">
        <v>193</v>
      </c>
      <c r="AW60" s="164" t="s">
        <v>193</v>
      </c>
      <c r="AX60" s="164" t="s">
        <v>193</v>
      </c>
      <c r="AY60" s="164" t="s">
        <v>193</v>
      </c>
      <c r="AZ60" s="164" t="s">
        <v>193</v>
      </c>
      <c r="BA60" s="164" t="s">
        <v>193</v>
      </c>
      <c r="BB60" s="164" t="s">
        <v>193</v>
      </c>
      <c r="BC60" s="164" t="s">
        <v>193</v>
      </c>
      <c r="BD60" s="164" t="s">
        <v>193</v>
      </c>
      <c r="BE60" s="164" t="s">
        <v>193</v>
      </c>
      <c r="BF60" s="164" t="s">
        <v>193</v>
      </c>
      <c r="BG60" s="164" t="s">
        <v>193</v>
      </c>
      <c r="BH60" s="164" t="s">
        <v>193</v>
      </c>
      <c r="BI60" s="164" t="s">
        <v>193</v>
      </c>
      <c r="BJ60" s="164" t="s">
        <v>193</v>
      </c>
      <c r="BK60" s="164" t="s">
        <v>193</v>
      </c>
      <c r="BL60" s="164" t="s">
        <v>193</v>
      </c>
      <c r="BM60" s="164" t="s">
        <v>193</v>
      </c>
      <c r="BN60" s="164" t="s">
        <v>193</v>
      </c>
      <c r="BO60" s="164" t="s">
        <v>193</v>
      </c>
      <c r="BP60" s="164" t="s">
        <v>193</v>
      </c>
      <c r="BQ60" s="164" t="s">
        <v>193</v>
      </c>
      <c r="BR60" s="164" t="s">
        <v>193</v>
      </c>
      <c r="BS60" s="164" t="s">
        <v>193</v>
      </c>
      <c r="BT60" s="164" t="s">
        <v>193</v>
      </c>
      <c r="BU60" s="164" t="s">
        <v>193</v>
      </c>
      <c r="BV60" s="164" t="s">
        <v>193</v>
      </c>
      <c r="BW60" s="164" t="s">
        <v>193</v>
      </c>
      <c r="BX60" s="164" t="s">
        <v>193</v>
      </c>
      <c r="BY60" s="164" t="s">
        <v>193</v>
      </c>
      <c r="BZ60" s="164" t="s">
        <v>193</v>
      </c>
      <c r="CA60" s="164" t="s">
        <v>193</v>
      </c>
      <c r="CB60" s="164" t="s">
        <v>193</v>
      </c>
      <c r="CC60" s="164" t="s">
        <v>193</v>
      </c>
      <c r="CD60" s="164" t="s">
        <v>193</v>
      </c>
      <c r="CE60" s="164" t="s">
        <v>193</v>
      </c>
      <c r="CF60" s="164" t="s">
        <v>193</v>
      </c>
      <c r="CG60" s="164" t="s">
        <v>193</v>
      </c>
      <c r="CH60" s="164" t="s">
        <v>193</v>
      </c>
      <c r="CI60" s="164" t="s">
        <v>193</v>
      </c>
      <c r="CJ60" s="164" t="s">
        <v>193</v>
      </c>
      <c r="CK60" s="164" t="s">
        <v>193</v>
      </c>
      <c r="CL60" s="164" t="s">
        <v>193</v>
      </c>
      <c r="CM60" s="164" t="s">
        <v>193</v>
      </c>
      <c r="CN60" s="164" t="s">
        <v>193</v>
      </c>
      <c r="CO60" s="164" t="s">
        <v>193</v>
      </c>
      <c r="CP60" s="164" t="s">
        <v>193</v>
      </c>
      <c r="CQ60" s="164" t="s">
        <v>193</v>
      </c>
      <c r="CR60" s="164" t="s">
        <v>193</v>
      </c>
      <c r="CS60" s="164" t="s">
        <v>193</v>
      </c>
      <c r="CT60" s="164" t="s">
        <v>193</v>
      </c>
      <c r="CU60" s="164" t="s">
        <v>193</v>
      </c>
      <c r="CV60" s="164" t="s">
        <v>193</v>
      </c>
      <c r="CW60" s="164" t="s">
        <v>193</v>
      </c>
      <c r="CX60" s="164" t="s">
        <v>193</v>
      </c>
      <c r="CY60" s="164" t="s">
        <v>193</v>
      </c>
      <c r="CZ60" s="164" t="s">
        <v>193</v>
      </c>
      <c r="DA60" s="164" t="s">
        <v>193</v>
      </c>
      <c r="DB60" s="164" t="s">
        <v>193</v>
      </c>
      <c r="DC60" s="164" t="s">
        <v>193</v>
      </c>
      <c r="DD60" s="164" t="s">
        <v>193</v>
      </c>
      <c r="DE60" s="164" t="s">
        <v>193</v>
      </c>
      <c r="DF60" s="164" t="s">
        <v>193</v>
      </c>
      <c r="DG60" s="164" t="s">
        <v>193</v>
      </c>
      <c r="DH60" s="164" t="s">
        <v>193</v>
      </c>
      <c r="DI60" s="164" t="s">
        <v>193</v>
      </c>
      <c r="DJ60" s="164" t="s">
        <v>193</v>
      </c>
      <c r="DK60" s="164" t="s">
        <v>193</v>
      </c>
      <c r="DL60" s="164" t="s">
        <v>193</v>
      </c>
      <c r="DM60" s="164" t="s">
        <v>193</v>
      </c>
      <c r="DN60" s="164" t="s">
        <v>193</v>
      </c>
      <c r="DO60" s="164" t="s">
        <v>512</v>
      </c>
      <c r="DP60" s="164" t="s">
        <v>3411</v>
      </c>
      <c r="DQ60" s="164" t="s">
        <v>716</v>
      </c>
      <c r="DR60" s="164" t="s">
        <v>816</v>
      </c>
      <c r="DS60" s="164" t="s">
        <v>193</v>
      </c>
      <c r="DT60" s="164" t="s">
        <v>3287</v>
      </c>
      <c r="DU60" s="164" t="s">
        <v>114</v>
      </c>
      <c r="DV60" s="164" t="s">
        <v>717</v>
      </c>
      <c r="DW60" s="164" t="s">
        <v>109</v>
      </c>
      <c r="DX60" s="164">
        <v>0</v>
      </c>
      <c r="DY60" s="164">
        <v>0</v>
      </c>
      <c r="DZ60" s="164">
        <v>0</v>
      </c>
      <c r="EA60" s="164">
        <v>1</v>
      </c>
      <c r="EB60" s="164">
        <v>0</v>
      </c>
      <c r="EC60" s="164">
        <v>0</v>
      </c>
      <c r="ED60" s="164">
        <v>0</v>
      </c>
      <c r="EE60" s="164">
        <v>0</v>
      </c>
      <c r="EF60" s="164">
        <v>0</v>
      </c>
      <c r="EG60" s="164">
        <v>0</v>
      </c>
      <c r="EH60" s="164">
        <v>0</v>
      </c>
      <c r="EI60" s="164" t="s">
        <v>193</v>
      </c>
    </row>
    <row r="61" spans="1:139" x14ac:dyDescent="0.25">
      <c r="A61" s="164" t="s">
        <v>3775</v>
      </c>
      <c r="B61" s="164" t="s">
        <v>3548</v>
      </c>
      <c r="C61" s="164" t="s">
        <v>831</v>
      </c>
      <c r="D61" s="164" t="s">
        <v>831</v>
      </c>
      <c r="E61" s="164" t="s">
        <v>3739</v>
      </c>
      <c r="F61" s="164" t="s">
        <v>176</v>
      </c>
      <c r="G61" s="164" t="s">
        <v>224</v>
      </c>
      <c r="H61" s="164" t="s">
        <v>224</v>
      </c>
      <c r="I61" s="164" t="s">
        <v>833</v>
      </c>
      <c r="J61" s="164" t="s">
        <v>835</v>
      </c>
      <c r="K61" s="164" t="s">
        <v>494</v>
      </c>
      <c r="L61" s="164" t="s">
        <v>495</v>
      </c>
      <c r="M61" s="164" t="s">
        <v>193</v>
      </c>
      <c r="N61" s="164" t="s">
        <v>193</v>
      </c>
      <c r="O61" s="164" t="s">
        <v>193</v>
      </c>
      <c r="P61" s="164" t="s">
        <v>193</v>
      </c>
      <c r="Q61" s="164" t="s">
        <v>193</v>
      </c>
      <c r="R61" s="164" t="s">
        <v>193</v>
      </c>
      <c r="S61" s="164" t="s">
        <v>193</v>
      </c>
      <c r="T61" s="164" t="s">
        <v>193</v>
      </c>
      <c r="U61" s="164" t="s">
        <v>193</v>
      </c>
      <c r="V61" s="164" t="s">
        <v>193</v>
      </c>
      <c r="W61" s="164" t="s">
        <v>193</v>
      </c>
      <c r="X61" s="164" t="s">
        <v>193</v>
      </c>
      <c r="Y61" s="164" t="s">
        <v>193</v>
      </c>
      <c r="Z61" s="164" t="s">
        <v>193</v>
      </c>
      <c r="AA61" s="164" t="s">
        <v>193</v>
      </c>
      <c r="AB61" s="164" t="s">
        <v>193</v>
      </c>
      <c r="AC61" s="164" t="s">
        <v>496</v>
      </c>
      <c r="AD61" s="164" t="s">
        <v>502</v>
      </c>
      <c r="AE61" s="164">
        <v>1</v>
      </c>
      <c r="AF61" s="164">
        <v>0</v>
      </c>
      <c r="AG61" s="164">
        <v>0</v>
      </c>
      <c r="AH61" s="164">
        <v>0</v>
      </c>
      <c r="AI61" s="164">
        <v>0</v>
      </c>
      <c r="AJ61" s="164">
        <v>0</v>
      </c>
      <c r="AK61" s="164">
        <v>0</v>
      </c>
      <c r="AL61" s="164">
        <v>0</v>
      </c>
      <c r="AM61" s="164">
        <v>0</v>
      </c>
      <c r="AN61" s="164">
        <v>0</v>
      </c>
      <c r="AO61" s="164" t="s">
        <v>128</v>
      </c>
      <c r="AP61" s="164" t="s">
        <v>507</v>
      </c>
      <c r="AQ61" s="164" t="s">
        <v>193</v>
      </c>
      <c r="AR61" s="164" t="s">
        <v>193</v>
      </c>
      <c r="AS61" s="164" t="s">
        <v>193</v>
      </c>
      <c r="AT61" s="164" t="s">
        <v>193</v>
      </c>
      <c r="AU61" s="164" t="s">
        <v>193</v>
      </c>
      <c r="AV61" s="164" t="s">
        <v>193</v>
      </c>
      <c r="AW61" s="164" t="s">
        <v>193</v>
      </c>
      <c r="AX61" s="164" t="s">
        <v>193</v>
      </c>
      <c r="AY61" s="164" t="s">
        <v>193</v>
      </c>
      <c r="AZ61" s="164" t="s">
        <v>193</v>
      </c>
      <c r="BA61" s="164" t="s">
        <v>193</v>
      </c>
      <c r="BB61" s="164" t="s">
        <v>193</v>
      </c>
      <c r="BC61" s="164" t="s">
        <v>193</v>
      </c>
      <c r="BD61" s="164" t="s">
        <v>193</v>
      </c>
      <c r="BE61" s="164" t="s">
        <v>193</v>
      </c>
      <c r="BF61" s="164" t="s">
        <v>114</v>
      </c>
      <c r="BG61" s="164" t="s">
        <v>193</v>
      </c>
      <c r="BH61" s="164" t="s">
        <v>193</v>
      </c>
      <c r="BI61" s="164" t="s">
        <v>193</v>
      </c>
      <c r="BJ61" s="164" t="s">
        <v>193</v>
      </c>
      <c r="BK61" s="164" t="s">
        <v>193</v>
      </c>
      <c r="BL61" s="164" t="s">
        <v>193</v>
      </c>
      <c r="BM61" s="164" t="s">
        <v>193</v>
      </c>
      <c r="BN61" s="164" t="s">
        <v>193</v>
      </c>
      <c r="BO61" s="164" t="s">
        <v>193</v>
      </c>
      <c r="BP61" s="164" t="s">
        <v>193</v>
      </c>
      <c r="BQ61" s="164" t="s">
        <v>193</v>
      </c>
      <c r="BR61" s="164" t="s">
        <v>193</v>
      </c>
      <c r="BS61" s="164" t="s">
        <v>193</v>
      </c>
      <c r="BT61" s="164" t="s">
        <v>193</v>
      </c>
      <c r="BU61" s="164" t="s">
        <v>193</v>
      </c>
      <c r="BV61" s="164" t="s">
        <v>193</v>
      </c>
      <c r="BW61" s="164" t="s">
        <v>193</v>
      </c>
      <c r="BX61" s="164" t="s">
        <v>193</v>
      </c>
      <c r="BY61" s="164" t="s">
        <v>193</v>
      </c>
      <c r="BZ61" s="164" t="s">
        <v>193</v>
      </c>
      <c r="CA61" s="164" t="s">
        <v>193</v>
      </c>
      <c r="CB61" s="164" t="s">
        <v>193</v>
      </c>
      <c r="CC61" s="164" t="s">
        <v>109</v>
      </c>
      <c r="CD61" s="164" t="s">
        <v>109</v>
      </c>
      <c r="CE61" s="164" t="s">
        <v>109</v>
      </c>
      <c r="CF61" s="164" t="s">
        <v>176</v>
      </c>
      <c r="CG61" s="164" t="s">
        <v>797</v>
      </c>
      <c r="CH61" s="164" t="s">
        <v>178</v>
      </c>
      <c r="CI61" s="164" t="s">
        <v>793</v>
      </c>
      <c r="CJ61" s="164" t="s">
        <v>193</v>
      </c>
      <c r="CK61" s="164" t="s">
        <v>193</v>
      </c>
      <c r="CL61" s="164" t="s">
        <v>193</v>
      </c>
      <c r="CM61" s="164" t="s">
        <v>193</v>
      </c>
      <c r="CN61" s="164" t="s">
        <v>193</v>
      </c>
      <c r="CO61" s="164" t="s">
        <v>193</v>
      </c>
      <c r="CP61" s="164" t="s">
        <v>193</v>
      </c>
      <c r="CQ61" s="164" t="s">
        <v>193</v>
      </c>
      <c r="CR61" s="164" t="s">
        <v>193</v>
      </c>
      <c r="CS61" s="164" t="s">
        <v>193</v>
      </c>
      <c r="CT61" s="164" t="s">
        <v>193</v>
      </c>
      <c r="CU61" s="164" t="s">
        <v>193</v>
      </c>
      <c r="CV61" s="164" t="s">
        <v>193</v>
      </c>
      <c r="CW61" s="164" t="s">
        <v>193</v>
      </c>
      <c r="CX61" s="164" t="s">
        <v>193</v>
      </c>
      <c r="CY61" s="164" t="s">
        <v>193</v>
      </c>
      <c r="CZ61" s="164" t="s">
        <v>193</v>
      </c>
      <c r="DA61" s="164" t="s">
        <v>193</v>
      </c>
      <c r="DB61" s="164" t="s">
        <v>193</v>
      </c>
      <c r="DC61" s="164" t="s">
        <v>193</v>
      </c>
      <c r="DD61" s="164" t="s">
        <v>193</v>
      </c>
      <c r="DE61" s="164" t="s">
        <v>193</v>
      </c>
      <c r="DF61" s="164" t="s">
        <v>193</v>
      </c>
      <c r="DG61" s="164" t="s">
        <v>193</v>
      </c>
      <c r="DH61" s="164" t="s">
        <v>193</v>
      </c>
      <c r="DI61" s="164" t="s">
        <v>193</v>
      </c>
      <c r="DJ61" s="164" t="s">
        <v>193</v>
      </c>
      <c r="DK61" s="164" t="s">
        <v>193</v>
      </c>
      <c r="DL61" s="164" t="s">
        <v>193</v>
      </c>
      <c r="DM61" s="164" t="s">
        <v>193</v>
      </c>
      <c r="DN61" s="164" t="s">
        <v>193</v>
      </c>
      <c r="DO61" s="164" t="s">
        <v>193</v>
      </c>
      <c r="DP61" s="164" t="s">
        <v>193</v>
      </c>
      <c r="DQ61" s="164" t="s">
        <v>193</v>
      </c>
      <c r="DR61" s="164" t="s">
        <v>193</v>
      </c>
      <c r="DS61" s="164" t="s">
        <v>193</v>
      </c>
      <c r="DT61" s="164" t="s">
        <v>193</v>
      </c>
      <c r="DU61" s="164" t="s">
        <v>193</v>
      </c>
      <c r="DV61" s="164" t="s">
        <v>193</v>
      </c>
      <c r="DW61" s="164" t="s">
        <v>193</v>
      </c>
      <c r="DX61" s="164" t="s">
        <v>193</v>
      </c>
      <c r="DY61" s="164" t="s">
        <v>193</v>
      </c>
      <c r="DZ61" s="164" t="s">
        <v>193</v>
      </c>
      <c r="EA61" s="164" t="s">
        <v>193</v>
      </c>
      <c r="EB61" s="164" t="s">
        <v>193</v>
      </c>
      <c r="EC61" s="164" t="s">
        <v>193</v>
      </c>
      <c r="ED61" s="164" t="s">
        <v>193</v>
      </c>
      <c r="EE61" s="164" t="s">
        <v>193</v>
      </c>
      <c r="EF61" s="164" t="s">
        <v>193</v>
      </c>
      <c r="EG61" s="164" t="s">
        <v>193</v>
      </c>
      <c r="EH61" s="164" t="s">
        <v>193</v>
      </c>
      <c r="EI61" s="164" t="s">
        <v>193</v>
      </c>
    </row>
    <row r="62" spans="1:139" x14ac:dyDescent="0.25">
      <c r="A62" s="164" t="s">
        <v>3779</v>
      </c>
      <c r="B62" s="164" t="s">
        <v>3548</v>
      </c>
      <c r="C62" s="164" t="s">
        <v>831</v>
      </c>
      <c r="D62" s="164" t="s">
        <v>831</v>
      </c>
      <c r="E62" s="164" t="s">
        <v>3739</v>
      </c>
      <c r="F62" s="164" t="s">
        <v>176</v>
      </c>
      <c r="G62" s="164" t="s">
        <v>224</v>
      </c>
      <c r="H62" s="164" t="s">
        <v>224</v>
      </c>
      <c r="I62" s="164" t="s">
        <v>833</v>
      </c>
      <c r="J62" s="164" t="s">
        <v>835</v>
      </c>
      <c r="K62" s="164" t="s">
        <v>494</v>
      </c>
      <c r="L62" s="164" t="s">
        <v>511</v>
      </c>
      <c r="M62" s="164" t="s">
        <v>193</v>
      </c>
      <c r="N62" s="164" t="s">
        <v>193</v>
      </c>
      <c r="O62" s="164" t="s">
        <v>193</v>
      </c>
      <c r="P62" s="164" t="s">
        <v>193</v>
      </c>
      <c r="Q62" s="164" t="s">
        <v>193</v>
      </c>
      <c r="R62" s="164" t="s">
        <v>193</v>
      </c>
      <c r="S62" s="164" t="s">
        <v>193</v>
      </c>
      <c r="T62" s="164" t="s">
        <v>193</v>
      </c>
      <c r="U62" s="164" t="s">
        <v>193</v>
      </c>
      <c r="V62" s="164" t="s">
        <v>193</v>
      </c>
      <c r="W62" s="164" t="s">
        <v>193</v>
      </c>
      <c r="X62" s="164" t="s">
        <v>193</v>
      </c>
      <c r="Y62" s="164" t="s">
        <v>193</v>
      </c>
      <c r="Z62" s="164" t="s">
        <v>193</v>
      </c>
      <c r="AA62" s="164" t="s">
        <v>193</v>
      </c>
      <c r="AB62" s="164">
        <v>1</v>
      </c>
      <c r="AC62" s="164" t="s">
        <v>496</v>
      </c>
      <c r="AD62" s="164" t="s">
        <v>193</v>
      </c>
      <c r="AE62" s="164" t="s">
        <v>193</v>
      </c>
      <c r="AF62" s="164" t="s">
        <v>193</v>
      </c>
      <c r="AG62" s="164" t="s">
        <v>193</v>
      </c>
      <c r="AH62" s="164" t="s">
        <v>193</v>
      </c>
      <c r="AI62" s="164" t="s">
        <v>193</v>
      </c>
      <c r="AJ62" s="164" t="s">
        <v>193</v>
      </c>
      <c r="AK62" s="164" t="s">
        <v>193</v>
      </c>
      <c r="AL62" s="164" t="s">
        <v>193</v>
      </c>
      <c r="AM62" s="164" t="s">
        <v>193</v>
      </c>
      <c r="AN62" s="164" t="s">
        <v>193</v>
      </c>
      <c r="AO62" s="164" t="s">
        <v>193</v>
      </c>
      <c r="AP62" s="164" t="s">
        <v>193</v>
      </c>
      <c r="AQ62" s="164" t="s">
        <v>193</v>
      </c>
      <c r="AR62" s="164" t="s">
        <v>193</v>
      </c>
      <c r="AS62" s="164" t="s">
        <v>193</v>
      </c>
      <c r="AT62" s="164" t="s">
        <v>193</v>
      </c>
      <c r="AU62" s="164" t="s">
        <v>193</v>
      </c>
      <c r="AV62" s="164" t="s">
        <v>193</v>
      </c>
      <c r="AW62" s="164" t="s">
        <v>193</v>
      </c>
      <c r="AX62" s="164" t="s">
        <v>193</v>
      </c>
      <c r="AY62" s="164" t="s">
        <v>193</v>
      </c>
      <c r="AZ62" s="164" t="s">
        <v>193</v>
      </c>
      <c r="BA62" s="164" t="s">
        <v>193</v>
      </c>
      <c r="BB62" s="164" t="s">
        <v>193</v>
      </c>
      <c r="BC62" s="164" t="s">
        <v>193</v>
      </c>
      <c r="BD62" s="164" t="s">
        <v>193</v>
      </c>
      <c r="BE62" s="164" t="s">
        <v>193</v>
      </c>
      <c r="BF62" s="164" t="s">
        <v>193</v>
      </c>
      <c r="BG62" s="164" t="s">
        <v>193</v>
      </c>
      <c r="BH62" s="164" t="s">
        <v>193</v>
      </c>
      <c r="BI62" s="164" t="s">
        <v>193</v>
      </c>
      <c r="BJ62" s="164" t="s">
        <v>193</v>
      </c>
      <c r="BK62" s="164" t="s">
        <v>193</v>
      </c>
      <c r="BL62" s="164" t="s">
        <v>193</v>
      </c>
      <c r="BM62" s="164" t="s">
        <v>193</v>
      </c>
      <c r="BN62" s="164" t="s">
        <v>193</v>
      </c>
      <c r="BO62" s="164" t="s">
        <v>193</v>
      </c>
      <c r="BP62" s="164" t="s">
        <v>193</v>
      </c>
      <c r="BQ62" s="164" t="s">
        <v>193</v>
      </c>
      <c r="BR62" s="164" t="s">
        <v>193</v>
      </c>
      <c r="BS62" s="164" t="s">
        <v>193</v>
      </c>
      <c r="BT62" s="164" t="s">
        <v>193</v>
      </c>
      <c r="BU62" s="164" t="s">
        <v>193</v>
      </c>
      <c r="BV62" s="164" t="s">
        <v>193</v>
      </c>
      <c r="BW62" s="164" t="s">
        <v>193</v>
      </c>
      <c r="BX62" s="164" t="s">
        <v>193</v>
      </c>
      <c r="BY62" s="164" t="s">
        <v>193</v>
      </c>
      <c r="BZ62" s="164" t="s">
        <v>193</v>
      </c>
      <c r="CA62" s="164" t="s">
        <v>193</v>
      </c>
      <c r="CB62" s="164" t="s">
        <v>193</v>
      </c>
      <c r="CC62" s="164" t="s">
        <v>193</v>
      </c>
      <c r="CD62" s="164" t="s">
        <v>193</v>
      </c>
      <c r="CE62" s="164" t="s">
        <v>193</v>
      </c>
      <c r="CF62" s="164" t="s">
        <v>193</v>
      </c>
      <c r="CG62" s="164" t="s">
        <v>193</v>
      </c>
      <c r="CH62" s="164" t="s">
        <v>193</v>
      </c>
      <c r="CI62" s="164" t="s">
        <v>193</v>
      </c>
      <c r="CJ62" s="164" t="s">
        <v>193</v>
      </c>
      <c r="CK62" s="164" t="s">
        <v>193</v>
      </c>
      <c r="CL62" s="164" t="s">
        <v>193</v>
      </c>
      <c r="CM62" s="164" t="s">
        <v>193</v>
      </c>
      <c r="CN62" s="164" t="s">
        <v>193</v>
      </c>
      <c r="CO62" s="164" t="s">
        <v>193</v>
      </c>
      <c r="CP62" s="164" t="s">
        <v>193</v>
      </c>
      <c r="CQ62" s="164" t="s">
        <v>193</v>
      </c>
      <c r="CR62" s="164" t="s">
        <v>193</v>
      </c>
      <c r="CS62" s="164" t="s">
        <v>193</v>
      </c>
      <c r="CT62" s="164" t="s">
        <v>193</v>
      </c>
      <c r="CU62" s="164" t="s">
        <v>193</v>
      </c>
      <c r="CV62" s="164" t="s">
        <v>193</v>
      </c>
      <c r="CW62" s="164" t="s">
        <v>193</v>
      </c>
      <c r="CX62" s="164" t="s">
        <v>193</v>
      </c>
      <c r="CY62" s="164" t="s">
        <v>193</v>
      </c>
      <c r="CZ62" s="164" t="s">
        <v>193</v>
      </c>
      <c r="DA62" s="164" t="s">
        <v>193</v>
      </c>
      <c r="DB62" s="164" t="s">
        <v>193</v>
      </c>
      <c r="DC62" s="164" t="s">
        <v>193</v>
      </c>
      <c r="DD62" s="164" t="s">
        <v>193</v>
      </c>
      <c r="DE62" s="164" t="s">
        <v>193</v>
      </c>
      <c r="DF62" s="164" t="s">
        <v>193</v>
      </c>
      <c r="DG62" s="164" t="s">
        <v>193</v>
      </c>
      <c r="DH62" s="164" t="s">
        <v>193</v>
      </c>
      <c r="DI62" s="164" t="s">
        <v>193</v>
      </c>
      <c r="DJ62" s="164" t="s">
        <v>193</v>
      </c>
      <c r="DK62" s="164" t="s">
        <v>193</v>
      </c>
      <c r="DL62" s="164" t="s">
        <v>193</v>
      </c>
      <c r="DM62" s="164" t="s">
        <v>193</v>
      </c>
      <c r="DN62" s="164" t="s">
        <v>193</v>
      </c>
      <c r="DO62" s="164" t="s">
        <v>512</v>
      </c>
      <c r="DP62" s="164" t="s">
        <v>3295</v>
      </c>
      <c r="DQ62" s="164" t="s">
        <v>526</v>
      </c>
      <c r="DR62" s="164" t="s">
        <v>816</v>
      </c>
      <c r="DS62" s="164" t="s">
        <v>193</v>
      </c>
      <c r="DT62" s="164" t="s">
        <v>3287</v>
      </c>
      <c r="DU62" s="164" t="s">
        <v>114</v>
      </c>
      <c r="DV62" s="164" t="s">
        <v>717</v>
      </c>
      <c r="DW62" s="164" t="s">
        <v>109</v>
      </c>
      <c r="DX62" s="164">
        <v>0</v>
      </c>
      <c r="DY62" s="164">
        <v>0</v>
      </c>
      <c r="DZ62" s="164">
        <v>0</v>
      </c>
      <c r="EA62" s="164">
        <v>1</v>
      </c>
      <c r="EB62" s="164">
        <v>0</v>
      </c>
      <c r="EC62" s="164">
        <v>0</v>
      </c>
      <c r="ED62" s="164">
        <v>0</v>
      </c>
      <c r="EE62" s="164">
        <v>0</v>
      </c>
      <c r="EF62" s="164">
        <v>0</v>
      </c>
      <c r="EG62" s="164">
        <v>0</v>
      </c>
      <c r="EH62" s="164">
        <v>0</v>
      </c>
      <c r="EI62" s="164" t="s">
        <v>193</v>
      </c>
    </row>
    <row r="63" spans="1:139" x14ac:dyDescent="0.25">
      <c r="A63" s="164" t="s">
        <v>3782</v>
      </c>
      <c r="B63" s="164" t="s">
        <v>3548</v>
      </c>
      <c r="C63" s="164" t="s">
        <v>831</v>
      </c>
      <c r="D63" s="164" t="s">
        <v>831</v>
      </c>
      <c r="E63" s="164" t="s">
        <v>3739</v>
      </c>
      <c r="F63" s="164" t="s">
        <v>176</v>
      </c>
      <c r="G63" s="164" t="s">
        <v>224</v>
      </c>
      <c r="H63" s="164" t="s">
        <v>224</v>
      </c>
      <c r="I63" s="164" t="s">
        <v>833</v>
      </c>
      <c r="J63" s="164" t="s">
        <v>835</v>
      </c>
      <c r="K63" s="164" t="s">
        <v>494</v>
      </c>
      <c r="L63" s="164" t="s">
        <v>511</v>
      </c>
      <c r="M63" s="164" t="s">
        <v>193</v>
      </c>
      <c r="N63" s="164" t="s">
        <v>193</v>
      </c>
      <c r="O63" s="164" t="s">
        <v>193</v>
      </c>
      <c r="P63" s="164" t="s">
        <v>193</v>
      </c>
      <c r="Q63" s="164" t="s">
        <v>193</v>
      </c>
      <c r="R63" s="164" t="s">
        <v>193</v>
      </c>
      <c r="S63" s="164" t="s">
        <v>193</v>
      </c>
      <c r="T63" s="164" t="s">
        <v>193</v>
      </c>
      <c r="U63" s="164" t="s">
        <v>193</v>
      </c>
      <c r="V63" s="164" t="s">
        <v>193</v>
      </c>
      <c r="W63" s="164" t="s">
        <v>193</v>
      </c>
      <c r="X63" s="164" t="s">
        <v>193</v>
      </c>
      <c r="Y63" s="164" t="s">
        <v>193</v>
      </c>
      <c r="Z63" s="164" t="s">
        <v>193</v>
      </c>
      <c r="AA63" s="164" t="s">
        <v>193</v>
      </c>
      <c r="AB63" s="164">
        <v>1</v>
      </c>
      <c r="AC63" s="164" t="s">
        <v>496</v>
      </c>
      <c r="AD63" s="164" t="s">
        <v>193</v>
      </c>
      <c r="AE63" s="164" t="s">
        <v>193</v>
      </c>
      <c r="AF63" s="164" t="s">
        <v>193</v>
      </c>
      <c r="AG63" s="164" t="s">
        <v>193</v>
      </c>
      <c r="AH63" s="164" t="s">
        <v>193</v>
      </c>
      <c r="AI63" s="164" t="s">
        <v>193</v>
      </c>
      <c r="AJ63" s="164" t="s">
        <v>193</v>
      </c>
      <c r="AK63" s="164" t="s">
        <v>193</v>
      </c>
      <c r="AL63" s="164" t="s">
        <v>193</v>
      </c>
      <c r="AM63" s="164" t="s">
        <v>193</v>
      </c>
      <c r="AN63" s="164" t="s">
        <v>193</v>
      </c>
      <c r="AO63" s="164" t="s">
        <v>193</v>
      </c>
      <c r="AP63" s="164" t="s">
        <v>193</v>
      </c>
      <c r="AQ63" s="164" t="s">
        <v>193</v>
      </c>
      <c r="AR63" s="164" t="s">
        <v>193</v>
      </c>
      <c r="AS63" s="164" t="s">
        <v>193</v>
      </c>
      <c r="AT63" s="164" t="s">
        <v>193</v>
      </c>
      <c r="AU63" s="164" t="s">
        <v>193</v>
      </c>
      <c r="AV63" s="164" t="s">
        <v>193</v>
      </c>
      <c r="AW63" s="164" t="s">
        <v>193</v>
      </c>
      <c r="AX63" s="164" t="s">
        <v>193</v>
      </c>
      <c r="AY63" s="164" t="s">
        <v>193</v>
      </c>
      <c r="AZ63" s="164" t="s">
        <v>193</v>
      </c>
      <c r="BA63" s="164" t="s">
        <v>193</v>
      </c>
      <c r="BB63" s="164" t="s">
        <v>193</v>
      </c>
      <c r="BC63" s="164" t="s">
        <v>193</v>
      </c>
      <c r="BD63" s="164" t="s">
        <v>193</v>
      </c>
      <c r="BE63" s="164" t="s">
        <v>193</v>
      </c>
      <c r="BF63" s="164" t="s">
        <v>193</v>
      </c>
      <c r="BG63" s="164" t="s">
        <v>193</v>
      </c>
      <c r="BH63" s="164" t="s">
        <v>193</v>
      </c>
      <c r="BI63" s="164" t="s">
        <v>193</v>
      </c>
      <c r="BJ63" s="164" t="s">
        <v>193</v>
      </c>
      <c r="BK63" s="164" t="s">
        <v>193</v>
      </c>
      <c r="BL63" s="164" t="s">
        <v>193</v>
      </c>
      <c r="BM63" s="164" t="s">
        <v>193</v>
      </c>
      <c r="BN63" s="164" t="s">
        <v>193</v>
      </c>
      <c r="BO63" s="164" t="s">
        <v>193</v>
      </c>
      <c r="BP63" s="164" t="s">
        <v>193</v>
      </c>
      <c r="BQ63" s="164" t="s">
        <v>193</v>
      </c>
      <c r="BR63" s="164" t="s">
        <v>193</v>
      </c>
      <c r="BS63" s="164" t="s">
        <v>193</v>
      </c>
      <c r="BT63" s="164" t="s">
        <v>193</v>
      </c>
      <c r="BU63" s="164" t="s">
        <v>193</v>
      </c>
      <c r="BV63" s="164" t="s">
        <v>193</v>
      </c>
      <c r="BW63" s="164" t="s">
        <v>193</v>
      </c>
      <c r="BX63" s="164" t="s">
        <v>193</v>
      </c>
      <c r="BY63" s="164" t="s">
        <v>193</v>
      </c>
      <c r="BZ63" s="164" t="s">
        <v>193</v>
      </c>
      <c r="CA63" s="164" t="s">
        <v>193</v>
      </c>
      <c r="CB63" s="164" t="s">
        <v>193</v>
      </c>
      <c r="CC63" s="164" t="s">
        <v>193</v>
      </c>
      <c r="CD63" s="164" t="s">
        <v>193</v>
      </c>
      <c r="CE63" s="164" t="s">
        <v>193</v>
      </c>
      <c r="CF63" s="164" t="s">
        <v>193</v>
      </c>
      <c r="CG63" s="164" t="s">
        <v>193</v>
      </c>
      <c r="CH63" s="164" t="s">
        <v>193</v>
      </c>
      <c r="CI63" s="164" t="s">
        <v>193</v>
      </c>
      <c r="CJ63" s="164" t="s">
        <v>193</v>
      </c>
      <c r="CK63" s="164" t="s">
        <v>193</v>
      </c>
      <c r="CL63" s="164" t="s">
        <v>193</v>
      </c>
      <c r="CM63" s="164" t="s">
        <v>193</v>
      </c>
      <c r="CN63" s="164" t="s">
        <v>193</v>
      </c>
      <c r="CO63" s="164" t="s">
        <v>193</v>
      </c>
      <c r="CP63" s="164" t="s">
        <v>193</v>
      </c>
      <c r="CQ63" s="164" t="s">
        <v>193</v>
      </c>
      <c r="CR63" s="164" t="s">
        <v>193</v>
      </c>
      <c r="CS63" s="164" t="s">
        <v>193</v>
      </c>
      <c r="CT63" s="164" t="s">
        <v>193</v>
      </c>
      <c r="CU63" s="164" t="s">
        <v>193</v>
      </c>
      <c r="CV63" s="164" t="s">
        <v>193</v>
      </c>
      <c r="CW63" s="164" t="s">
        <v>193</v>
      </c>
      <c r="CX63" s="164" t="s">
        <v>193</v>
      </c>
      <c r="CY63" s="164" t="s">
        <v>193</v>
      </c>
      <c r="CZ63" s="164" t="s">
        <v>193</v>
      </c>
      <c r="DA63" s="164" t="s">
        <v>193</v>
      </c>
      <c r="DB63" s="164" t="s">
        <v>193</v>
      </c>
      <c r="DC63" s="164" t="s">
        <v>193</v>
      </c>
      <c r="DD63" s="164" t="s">
        <v>193</v>
      </c>
      <c r="DE63" s="164" t="s">
        <v>193</v>
      </c>
      <c r="DF63" s="164" t="s">
        <v>193</v>
      </c>
      <c r="DG63" s="164" t="s">
        <v>193</v>
      </c>
      <c r="DH63" s="164" t="s">
        <v>193</v>
      </c>
      <c r="DI63" s="164" t="s">
        <v>193</v>
      </c>
      <c r="DJ63" s="164" t="s">
        <v>193</v>
      </c>
      <c r="DK63" s="164" t="s">
        <v>193</v>
      </c>
      <c r="DL63" s="164" t="s">
        <v>193</v>
      </c>
      <c r="DM63" s="164" t="s">
        <v>193</v>
      </c>
      <c r="DN63" s="164" t="s">
        <v>193</v>
      </c>
      <c r="DO63" s="164" t="s">
        <v>512</v>
      </c>
      <c r="DP63" s="164" t="s">
        <v>3295</v>
      </c>
      <c r="DQ63" s="164" t="s">
        <v>526</v>
      </c>
      <c r="DR63" s="164" t="s">
        <v>816</v>
      </c>
      <c r="DS63" s="164" t="s">
        <v>193</v>
      </c>
      <c r="DT63" s="164" t="s">
        <v>3287</v>
      </c>
      <c r="DU63" s="164" t="s">
        <v>114</v>
      </c>
      <c r="DV63" s="164" t="s">
        <v>717</v>
      </c>
      <c r="DW63" s="164" t="s">
        <v>109</v>
      </c>
      <c r="DX63" s="164">
        <v>0</v>
      </c>
      <c r="DY63" s="164">
        <v>0</v>
      </c>
      <c r="DZ63" s="164">
        <v>0</v>
      </c>
      <c r="EA63" s="164">
        <v>1</v>
      </c>
      <c r="EB63" s="164">
        <v>0</v>
      </c>
      <c r="EC63" s="164">
        <v>0</v>
      </c>
      <c r="ED63" s="164">
        <v>0</v>
      </c>
      <c r="EE63" s="164">
        <v>0</v>
      </c>
      <c r="EF63" s="164">
        <v>0</v>
      </c>
      <c r="EG63" s="164">
        <v>0</v>
      </c>
      <c r="EH63" s="164">
        <v>0</v>
      </c>
      <c r="EI63" s="164" t="s">
        <v>193</v>
      </c>
    </row>
    <row r="64" spans="1:139" x14ac:dyDescent="0.25">
      <c r="A64" s="164" t="s">
        <v>3786</v>
      </c>
      <c r="B64" s="164" t="s">
        <v>3548</v>
      </c>
      <c r="C64" s="164" t="s">
        <v>831</v>
      </c>
      <c r="D64" s="164" t="s">
        <v>831</v>
      </c>
      <c r="E64" s="164" t="s">
        <v>3739</v>
      </c>
      <c r="F64" s="164" t="s">
        <v>176</v>
      </c>
      <c r="G64" s="164" t="s">
        <v>224</v>
      </c>
      <c r="H64" s="164" t="s">
        <v>224</v>
      </c>
      <c r="I64" s="164" t="s">
        <v>833</v>
      </c>
      <c r="J64" s="164" t="s">
        <v>835</v>
      </c>
      <c r="K64" s="164" t="s">
        <v>494</v>
      </c>
      <c r="L64" s="164" t="s">
        <v>511</v>
      </c>
      <c r="M64" s="164" t="s">
        <v>193</v>
      </c>
      <c r="N64" s="164" t="s">
        <v>193</v>
      </c>
      <c r="O64" s="164" t="s">
        <v>193</v>
      </c>
      <c r="P64" s="164" t="s">
        <v>193</v>
      </c>
      <c r="Q64" s="164" t="s">
        <v>193</v>
      </c>
      <c r="R64" s="164" t="s">
        <v>193</v>
      </c>
      <c r="S64" s="164" t="s">
        <v>193</v>
      </c>
      <c r="T64" s="164" t="s">
        <v>193</v>
      </c>
      <c r="U64" s="164" t="s">
        <v>193</v>
      </c>
      <c r="V64" s="164" t="s">
        <v>193</v>
      </c>
      <c r="W64" s="164" t="s">
        <v>193</v>
      </c>
      <c r="X64" s="164" t="s">
        <v>193</v>
      </c>
      <c r="Y64" s="164" t="s">
        <v>193</v>
      </c>
      <c r="Z64" s="164" t="s">
        <v>193</v>
      </c>
      <c r="AA64" s="164" t="s">
        <v>193</v>
      </c>
      <c r="AB64" s="164">
        <v>1</v>
      </c>
      <c r="AC64" s="164" t="s">
        <v>496</v>
      </c>
      <c r="AD64" s="164" t="s">
        <v>193</v>
      </c>
      <c r="AE64" s="164" t="s">
        <v>193</v>
      </c>
      <c r="AF64" s="164" t="s">
        <v>193</v>
      </c>
      <c r="AG64" s="164" t="s">
        <v>193</v>
      </c>
      <c r="AH64" s="164" t="s">
        <v>193</v>
      </c>
      <c r="AI64" s="164" t="s">
        <v>193</v>
      </c>
      <c r="AJ64" s="164" t="s">
        <v>193</v>
      </c>
      <c r="AK64" s="164" t="s">
        <v>193</v>
      </c>
      <c r="AL64" s="164" t="s">
        <v>193</v>
      </c>
      <c r="AM64" s="164" t="s">
        <v>193</v>
      </c>
      <c r="AN64" s="164" t="s">
        <v>193</v>
      </c>
      <c r="AO64" s="164" t="s">
        <v>193</v>
      </c>
      <c r="AP64" s="164" t="s">
        <v>193</v>
      </c>
      <c r="AQ64" s="164" t="s">
        <v>193</v>
      </c>
      <c r="AR64" s="164" t="s">
        <v>193</v>
      </c>
      <c r="AS64" s="164" t="s">
        <v>193</v>
      </c>
      <c r="AT64" s="164" t="s">
        <v>193</v>
      </c>
      <c r="AU64" s="164" t="s">
        <v>193</v>
      </c>
      <c r="AV64" s="164" t="s">
        <v>193</v>
      </c>
      <c r="AW64" s="164" t="s">
        <v>193</v>
      </c>
      <c r="AX64" s="164" t="s">
        <v>193</v>
      </c>
      <c r="AY64" s="164" t="s">
        <v>193</v>
      </c>
      <c r="AZ64" s="164" t="s">
        <v>193</v>
      </c>
      <c r="BA64" s="164" t="s">
        <v>193</v>
      </c>
      <c r="BB64" s="164" t="s">
        <v>193</v>
      </c>
      <c r="BC64" s="164" t="s">
        <v>193</v>
      </c>
      <c r="BD64" s="164" t="s">
        <v>193</v>
      </c>
      <c r="BE64" s="164" t="s">
        <v>193</v>
      </c>
      <c r="BF64" s="164" t="s">
        <v>193</v>
      </c>
      <c r="BG64" s="164" t="s">
        <v>193</v>
      </c>
      <c r="BH64" s="164" t="s">
        <v>193</v>
      </c>
      <c r="BI64" s="164" t="s">
        <v>193</v>
      </c>
      <c r="BJ64" s="164" t="s">
        <v>193</v>
      </c>
      <c r="BK64" s="164" t="s">
        <v>193</v>
      </c>
      <c r="BL64" s="164" t="s">
        <v>193</v>
      </c>
      <c r="BM64" s="164" t="s">
        <v>193</v>
      </c>
      <c r="BN64" s="164" t="s">
        <v>193</v>
      </c>
      <c r="BO64" s="164" t="s">
        <v>193</v>
      </c>
      <c r="BP64" s="164" t="s">
        <v>193</v>
      </c>
      <c r="BQ64" s="164" t="s">
        <v>193</v>
      </c>
      <c r="BR64" s="164" t="s">
        <v>193</v>
      </c>
      <c r="BS64" s="164" t="s">
        <v>193</v>
      </c>
      <c r="BT64" s="164" t="s">
        <v>193</v>
      </c>
      <c r="BU64" s="164" t="s">
        <v>193</v>
      </c>
      <c r="BV64" s="164" t="s">
        <v>193</v>
      </c>
      <c r="BW64" s="164" t="s">
        <v>193</v>
      </c>
      <c r="BX64" s="164" t="s">
        <v>193</v>
      </c>
      <c r="BY64" s="164" t="s">
        <v>193</v>
      </c>
      <c r="BZ64" s="164" t="s">
        <v>193</v>
      </c>
      <c r="CA64" s="164" t="s">
        <v>193</v>
      </c>
      <c r="CB64" s="164" t="s">
        <v>193</v>
      </c>
      <c r="CC64" s="164" t="s">
        <v>193</v>
      </c>
      <c r="CD64" s="164" t="s">
        <v>193</v>
      </c>
      <c r="CE64" s="164" t="s">
        <v>193</v>
      </c>
      <c r="CF64" s="164" t="s">
        <v>193</v>
      </c>
      <c r="CG64" s="164" t="s">
        <v>193</v>
      </c>
      <c r="CH64" s="164" t="s">
        <v>193</v>
      </c>
      <c r="CI64" s="164" t="s">
        <v>193</v>
      </c>
      <c r="CJ64" s="164" t="s">
        <v>193</v>
      </c>
      <c r="CK64" s="164" t="s">
        <v>193</v>
      </c>
      <c r="CL64" s="164" t="s">
        <v>193</v>
      </c>
      <c r="CM64" s="164" t="s">
        <v>193</v>
      </c>
      <c r="CN64" s="164" t="s">
        <v>193</v>
      </c>
      <c r="CO64" s="164" t="s">
        <v>193</v>
      </c>
      <c r="CP64" s="164" t="s">
        <v>193</v>
      </c>
      <c r="CQ64" s="164" t="s">
        <v>193</v>
      </c>
      <c r="CR64" s="164" t="s">
        <v>193</v>
      </c>
      <c r="CS64" s="164" t="s">
        <v>193</v>
      </c>
      <c r="CT64" s="164" t="s">
        <v>193</v>
      </c>
      <c r="CU64" s="164" t="s">
        <v>193</v>
      </c>
      <c r="CV64" s="164" t="s">
        <v>193</v>
      </c>
      <c r="CW64" s="164" t="s">
        <v>193</v>
      </c>
      <c r="CX64" s="164" t="s">
        <v>193</v>
      </c>
      <c r="CY64" s="164" t="s">
        <v>193</v>
      </c>
      <c r="CZ64" s="164" t="s">
        <v>193</v>
      </c>
      <c r="DA64" s="164" t="s">
        <v>193</v>
      </c>
      <c r="DB64" s="164" t="s">
        <v>193</v>
      </c>
      <c r="DC64" s="164" t="s">
        <v>193</v>
      </c>
      <c r="DD64" s="164" t="s">
        <v>193</v>
      </c>
      <c r="DE64" s="164" t="s">
        <v>193</v>
      </c>
      <c r="DF64" s="164" t="s">
        <v>193</v>
      </c>
      <c r="DG64" s="164" t="s">
        <v>193</v>
      </c>
      <c r="DH64" s="164" t="s">
        <v>193</v>
      </c>
      <c r="DI64" s="164" t="s">
        <v>193</v>
      </c>
      <c r="DJ64" s="164" t="s">
        <v>193</v>
      </c>
      <c r="DK64" s="164" t="s">
        <v>193</v>
      </c>
      <c r="DL64" s="164" t="s">
        <v>193</v>
      </c>
      <c r="DM64" s="164" t="s">
        <v>193</v>
      </c>
      <c r="DN64" s="164" t="s">
        <v>193</v>
      </c>
      <c r="DO64" s="164" t="s">
        <v>512</v>
      </c>
      <c r="DP64" s="164" t="s">
        <v>3295</v>
      </c>
      <c r="DQ64" s="164" t="s">
        <v>526</v>
      </c>
      <c r="DR64" s="164" t="s">
        <v>803</v>
      </c>
      <c r="DS64" s="164" t="s">
        <v>193</v>
      </c>
      <c r="DT64" s="164" t="s">
        <v>3287</v>
      </c>
      <c r="DU64" s="164" t="s">
        <v>114</v>
      </c>
      <c r="DV64" s="164" t="s">
        <v>717</v>
      </c>
      <c r="DW64" s="164" t="s">
        <v>132</v>
      </c>
      <c r="DX64" s="164" t="s">
        <v>193</v>
      </c>
      <c r="DY64" s="164" t="s">
        <v>193</v>
      </c>
      <c r="DZ64" s="164" t="s">
        <v>193</v>
      </c>
      <c r="EA64" s="164" t="s">
        <v>193</v>
      </c>
      <c r="EB64" s="164" t="s">
        <v>193</v>
      </c>
      <c r="EC64" s="164" t="s">
        <v>193</v>
      </c>
      <c r="ED64" s="164" t="s">
        <v>193</v>
      </c>
      <c r="EE64" s="164" t="s">
        <v>193</v>
      </c>
      <c r="EF64" s="164" t="s">
        <v>193</v>
      </c>
      <c r="EG64" s="164" t="s">
        <v>193</v>
      </c>
      <c r="EH64" s="164" t="s">
        <v>193</v>
      </c>
      <c r="EI64" s="164" t="s">
        <v>193</v>
      </c>
    </row>
    <row r="65" spans="1:139" x14ac:dyDescent="0.25">
      <c r="A65" s="164" t="s">
        <v>3790</v>
      </c>
      <c r="B65" s="164" t="s">
        <v>3548</v>
      </c>
      <c r="C65" s="164" t="s">
        <v>831</v>
      </c>
      <c r="D65" s="164" t="s">
        <v>831</v>
      </c>
      <c r="E65" s="164" t="s">
        <v>3739</v>
      </c>
      <c r="F65" s="164" t="s">
        <v>176</v>
      </c>
      <c r="G65" s="164" t="s">
        <v>224</v>
      </c>
      <c r="H65" s="164" t="s">
        <v>224</v>
      </c>
      <c r="I65" s="164" t="s">
        <v>833</v>
      </c>
      <c r="J65" s="164" t="s">
        <v>835</v>
      </c>
      <c r="K65" s="164" t="s">
        <v>494</v>
      </c>
      <c r="L65" s="164" t="s">
        <v>511</v>
      </c>
      <c r="M65" s="164" t="s">
        <v>193</v>
      </c>
      <c r="N65" s="164" t="s">
        <v>193</v>
      </c>
      <c r="O65" s="164" t="s">
        <v>193</v>
      </c>
      <c r="P65" s="164" t="s">
        <v>193</v>
      </c>
      <c r="Q65" s="164" t="s">
        <v>193</v>
      </c>
      <c r="R65" s="164" t="s">
        <v>193</v>
      </c>
      <c r="S65" s="164" t="s">
        <v>193</v>
      </c>
      <c r="T65" s="164" t="s">
        <v>193</v>
      </c>
      <c r="U65" s="164" t="s">
        <v>193</v>
      </c>
      <c r="V65" s="164" t="s">
        <v>193</v>
      </c>
      <c r="W65" s="164" t="s">
        <v>193</v>
      </c>
      <c r="X65" s="164" t="s">
        <v>193</v>
      </c>
      <c r="Y65" s="164" t="s">
        <v>193</v>
      </c>
      <c r="Z65" s="164" t="s">
        <v>193</v>
      </c>
      <c r="AA65" s="164" t="s">
        <v>193</v>
      </c>
      <c r="AB65" s="164">
        <v>1</v>
      </c>
      <c r="AC65" s="164" t="s">
        <v>496</v>
      </c>
      <c r="AD65" s="164" t="s">
        <v>193</v>
      </c>
      <c r="AE65" s="164" t="s">
        <v>193</v>
      </c>
      <c r="AF65" s="164" t="s">
        <v>193</v>
      </c>
      <c r="AG65" s="164" t="s">
        <v>193</v>
      </c>
      <c r="AH65" s="164" t="s">
        <v>193</v>
      </c>
      <c r="AI65" s="164" t="s">
        <v>193</v>
      </c>
      <c r="AJ65" s="164" t="s">
        <v>193</v>
      </c>
      <c r="AK65" s="164" t="s">
        <v>193</v>
      </c>
      <c r="AL65" s="164" t="s">
        <v>193</v>
      </c>
      <c r="AM65" s="164" t="s">
        <v>193</v>
      </c>
      <c r="AN65" s="164" t="s">
        <v>193</v>
      </c>
      <c r="AO65" s="164" t="s">
        <v>193</v>
      </c>
      <c r="AP65" s="164" t="s">
        <v>193</v>
      </c>
      <c r="AQ65" s="164" t="s">
        <v>193</v>
      </c>
      <c r="AR65" s="164" t="s">
        <v>193</v>
      </c>
      <c r="AS65" s="164" t="s">
        <v>193</v>
      </c>
      <c r="AT65" s="164" t="s">
        <v>193</v>
      </c>
      <c r="AU65" s="164" t="s">
        <v>193</v>
      </c>
      <c r="AV65" s="164" t="s">
        <v>193</v>
      </c>
      <c r="AW65" s="164" t="s">
        <v>193</v>
      </c>
      <c r="AX65" s="164" t="s">
        <v>193</v>
      </c>
      <c r="AY65" s="164" t="s">
        <v>193</v>
      </c>
      <c r="AZ65" s="164" t="s">
        <v>193</v>
      </c>
      <c r="BA65" s="164" t="s">
        <v>193</v>
      </c>
      <c r="BB65" s="164" t="s">
        <v>193</v>
      </c>
      <c r="BC65" s="164" t="s">
        <v>193</v>
      </c>
      <c r="BD65" s="164" t="s">
        <v>193</v>
      </c>
      <c r="BE65" s="164" t="s">
        <v>193</v>
      </c>
      <c r="BF65" s="164" t="s">
        <v>193</v>
      </c>
      <c r="BG65" s="164" t="s">
        <v>193</v>
      </c>
      <c r="BH65" s="164" t="s">
        <v>193</v>
      </c>
      <c r="BI65" s="164" t="s">
        <v>193</v>
      </c>
      <c r="BJ65" s="164" t="s">
        <v>193</v>
      </c>
      <c r="BK65" s="164" t="s">
        <v>193</v>
      </c>
      <c r="BL65" s="164" t="s">
        <v>193</v>
      </c>
      <c r="BM65" s="164" t="s">
        <v>193</v>
      </c>
      <c r="BN65" s="164" t="s">
        <v>193</v>
      </c>
      <c r="BO65" s="164" t="s">
        <v>193</v>
      </c>
      <c r="BP65" s="164" t="s">
        <v>193</v>
      </c>
      <c r="BQ65" s="164" t="s">
        <v>193</v>
      </c>
      <c r="BR65" s="164" t="s">
        <v>193</v>
      </c>
      <c r="BS65" s="164" t="s">
        <v>193</v>
      </c>
      <c r="BT65" s="164" t="s">
        <v>193</v>
      </c>
      <c r="BU65" s="164" t="s">
        <v>193</v>
      </c>
      <c r="BV65" s="164" t="s">
        <v>193</v>
      </c>
      <c r="BW65" s="164" t="s">
        <v>193</v>
      </c>
      <c r="BX65" s="164" t="s">
        <v>193</v>
      </c>
      <c r="BY65" s="164" t="s">
        <v>193</v>
      </c>
      <c r="BZ65" s="164" t="s">
        <v>193</v>
      </c>
      <c r="CA65" s="164" t="s">
        <v>193</v>
      </c>
      <c r="CB65" s="164" t="s">
        <v>193</v>
      </c>
      <c r="CC65" s="164" t="s">
        <v>193</v>
      </c>
      <c r="CD65" s="164" t="s">
        <v>193</v>
      </c>
      <c r="CE65" s="164" t="s">
        <v>193</v>
      </c>
      <c r="CF65" s="164" t="s">
        <v>193</v>
      </c>
      <c r="CG65" s="164" t="s">
        <v>193</v>
      </c>
      <c r="CH65" s="164" t="s">
        <v>193</v>
      </c>
      <c r="CI65" s="164" t="s">
        <v>193</v>
      </c>
      <c r="CJ65" s="164" t="s">
        <v>193</v>
      </c>
      <c r="CK65" s="164" t="s">
        <v>193</v>
      </c>
      <c r="CL65" s="164" t="s">
        <v>193</v>
      </c>
      <c r="CM65" s="164" t="s">
        <v>193</v>
      </c>
      <c r="CN65" s="164" t="s">
        <v>193</v>
      </c>
      <c r="CO65" s="164" t="s">
        <v>193</v>
      </c>
      <c r="CP65" s="164" t="s">
        <v>193</v>
      </c>
      <c r="CQ65" s="164" t="s">
        <v>193</v>
      </c>
      <c r="CR65" s="164" t="s">
        <v>193</v>
      </c>
      <c r="CS65" s="164" t="s">
        <v>193</v>
      </c>
      <c r="CT65" s="164" t="s">
        <v>193</v>
      </c>
      <c r="CU65" s="164" t="s">
        <v>193</v>
      </c>
      <c r="CV65" s="164" t="s">
        <v>193</v>
      </c>
      <c r="CW65" s="164" t="s">
        <v>193</v>
      </c>
      <c r="CX65" s="164" t="s">
        <v>193</v>
      </c>
      <c r="CY65" s="164" t="s">
        <v>193</v>
      </c>
      <c r="CZ65" s="164" t="s">
        <v>193</v>
      </c>
      <c r="DA65" s="164" t="s">
        <v>193</v>
      </c>
      <c r="DB65" s="164" t="s">
        <v>193</v>
      </c>
      <c r="DC65" s="164" t="s">
        <v>193</v>
      </c>
      <c r="DD65" s="164" t="s">
        <v>193</v>
      </c>
      <c r="DE65" s="164" t="s">
        <v>193</v>
      </c>
      <c r="DF65" s="164" t="s">
        <v>193</v>
      </c>
      <c r="DG65" s="164" t="s">
        <v>193</v>
      </c>
      <c r="DH65" s="164" t="s">
        <v>193</v>
      </c>
      <c r="DI65" s="164" t="s">
        <v>193</v>
      </c>
      <c r="DJ65" s="164" t="s">
        <v>193</v>
      </c>
      <c r="DK65" s="164" t="s">
        <v>193</v>
      </c>
      <c r="DL65" s="164" t="s">
        <v>193</v>
      </c>
      <c r="DM65" s="164" t="s">
        <v>193</v>
      </c>
      <c r="DN65" s="164" t="s">
        <v>193</v>
      </c>
      <c r="DO65" s="164" t="s">
        <v>512</v>
      </c>
      <c r="DP65" s="164" t="s">
        <v>3295</v>
      </c>
      <c r="DQ65" s="164" t="s">
        <v>526</v>
      </c>
      <c r="DR65" s="164" t="s">
        <v>816</v>
      </c>
      <c r="DS65" s="164" t="s">
        <v>193</v>
      </c>
      <c r="DT65" s="164" t="s">
        <v>3287</v>
      </c>
      <c r="DU65" s="164" t="s">
        <v>114</v>
      </c>
      <c r="DV65" s="164" t="s">
        <v>717</v>
      </c>
      <c r="DW65" s="164" t="s">
        <v>109</v>
      </c>
      <c r="DX65" s="164">
        <v>0</v>
      </c>
      <c r="DY65" s="164">
        <v>0</v>
      </c>
      <c r="DZ65" s="164">
        <v>0</v>
      </c>
      <c r="EA65" s="164">
        <v>1</v>
      </c>
      <c r="EB65" s="164">
        <v>0</v>
      </c>
      <c r="EC65" s="164">
        <v>0</v>
      </c>
      <c r="ED65" s="164">
        <v>0</v>
      </c>
      <c r="EE65" s="164">
        <v>0</v>
      </c>
      <c r="EF65" s="164">
        <v>0</v>
      </c>
      <c r="EG65" s="164">
        <v>0</v>
      </c>
      <c r="EH65" s="164">
        <v>0</v>
      </c>
      <c r="EI65" s="164" t="s">
        <v>193</v>
      </c>
    </row>
    <row r="66" spans="1:139" x14ac:dyDescent="0.25">
      <c r="A66" s="164" t="s">
        <v>3794</v>
      </c>
      <c r="B66" s="164" t="s">
        <v>3548</v>
      </c>
      <c r="C66" s="164" t="s">
        <v>831</v>
      </c>
      <c r="D66" s="164" t="s">
        <v>831</v>
      </c>
      <c r="E66" s="164" t="s">
        <v>3739</v>
      </c>
      <c r="F66" s="164" t="s">
        <v>176</v>
      </c>
      <c r="G66" s="164" t="s">
        <v>224</v>
      </c>
      <c r="H66" s="164" t="s">
        <v>224</v>
      </c>
      <c r="I66" s="164" t="s">
        <v>833</v>
      </c>
      <c r="J66" s="164" t="s">
        <v>835</v>
      </c>
      <c r="K66" s="164" t="s">
        <v>494</v>
      </c>
      <c r="L66" s="164" t="s">
        <v>511</v>
      </c>
      <c r="M66" s="164" t="s">
        <v>193</v>
      </c>
      <c r="N66" s="164" t="s">
        <v>193</v>
      </c>
      <c r="O66" s="164" t="s">
        <v>193</v>
      </c>
      <c r="P66" s="164" t="s">
        <v>193</v>
      </c>
      <c r="Q66" s="164" t="s">
        <v>193</v>
      </c>
      <c r="R66" s="164" t="s">
        <v>193</v>
      </c>
      <c r="S66" s="164" t="s">
        <v>193</v>
      </c>
      <c r="T66" s="164" t="s">
        <v>193</v>
      </c>
      <c r="U66" s="164" t="s">
        <v>193</v>
      </c>
      <c r="V66" s="164" t="s">
        <v>193</v>
      </c>
      <c r="W66" s="164" t="s">
        <v>193</v>
      </c>
      <c r="X66" s="164" t="s">
        <v>193</v>
      </c>
      <c r="Y66" s="164" t="s">
        <v>193</v>
      </c>
      <c r="Z66" s="164" t="s">
        <v>193</v>
      </c>
      <c r="AA66" s="164" t="s">
        <v>193</v>
      </c>
      <c r="AB66" s="164">
        <v>1</v>
      </c>
      <c r="AC66" s="164" t="s">
        <v>496</v>
      </c>
      <c r="AD66" s="164" t="s">
        <v>193</v>
      </c>
      <c r="AE66" s="164" t="s">
        <v>193</v>
      </c>
      <c r="AF66" s="164" t="s">
        <v>193</v>
      </c>
      <c r="AG66" s="164" t="s">
        <v>193</v>
      </c>
      <c r="AH66" s="164" t="s">
        <v>193</v>
      </c>
      <c r="AI66" s="164" t="s">
        <v>193</v>
      </c>
      <c r="AJ66" s="164" t="s">
        <v>193</v>
      </c>
      <c r="AK66" s="164" t="s">
        <v>193</v>
      </c>
      <c r="AL66" s="164" t="s">
        <v>193</v>
      </c>
      <c r="AM66" s="164" t="s">
        <v>193</v>
      </c>
      <c r="AN66" s="164" t="s">
        <v>193</v>
      </c>
      <c r="AO66" s="164" t="s">
        <v>193</v>
      </c>
      <c r="AP66" s="164" t="s">
        <v>193</v>
      </c>
      <c r="AQ66" s="164" t="s">
        <v>193</v>
      </c>
      <c r="AR66" s="164" t="s">
        <v>193</v>
      </c>
      <c r="AS66" s="164" t="s">
        <v>193</v>
      </c>
      <c r="AT66" s="164" t="s">
        <v>193</v>
      </c>
      <c r="AU66" s="164" t="s">
        <v>193</v>
      </c>
      <c r="AV66" s="164" t="s">
        <v>193</v>
      </c>
      <c r="AW66" s="164" t="s">
        <v>193</v>
      </c>
      <c r="AX66" s="164" t="s">
        <v>193</v>
      </c>
      <c r="AY66" s="164" t="s">
        <v>193</v>
      </c>
      <c r="AZ66" s="164" t="s">
        <v>193</v>
      </c>
      <c r="BA66" s="164" t="s">
        <v>193</v>
      </c>
      <c r="BB66" s="164" t="s">
        <v>193</v>
      </c>
      <c r="BC66" s="164" t="s">
        <v>193</v>
      </c>
      <c r="BD66" s="164" t="s">
        <v>193</v>
      </c>
      <c r="BE66" s="164" t="s">
        <v>193</v>
      </c>
      <c r="BF66" s="164" t="s">
        <v>193</v>
      </c>
      <c r="BG66" s="164" t="s">
        <v>193</v>
      </c>
      <c r="BH66" s="164" t="s">
        <v>193</v>
      </c>
      <c r="BI66" s="164" t="s">
        <v>193</v>
      </c>
      <c r="BJ66" s="164" t="s">
        <v>193</v>
      </c>
      <c r="BK66" s="164" t="s">
        <v>193</v>
      </c>
      <c r="BL66" s="164" t="s">
        <v>193</v>
      </c>
      <c r="BM66" s="164" t="s">
        <v>193</v>
      </c>
      <c r="BN66" s="164" t="s">
        <v>193</v>
      </c>
      <c r="BO66" s="164" t="s">
        <v>193</v>
      </c>
      <c r="BP66" s="164" t="s">
        <v>193</v>
      </c>
      <c r="BQ66" s="164" t="s">
        <v>193</v>
      </c>
      <c r="BR66" s="164" t="s">
        <v>193</v>
      </c>
      <c r="BS66" s="164" t="s">
        <v>193</v>
      </c>
      <c r="BT66" s="164" t="s">
        <v>193</v>
      </c>
      <c r="BU66" s="164" t="s">
        <v>193</v>
      </c>
      <c r="BV66" s="164" t="s">
        <v>193</v>
      </c>
      <c r="BW66" s="164" t="s">
        <v>193</v>
      </c>
      <c r="BX66" s="164" t="s">
        <v>193</v>
      </c>
      <c r="BY66" s="164" t="s">
        <v>193</v>
      </c>
      <c r="BZ66" s="164" t="s">
        <v>193</v>
      </c>
      <c r="CA66" s="164" t="s">
        <v>193</v>
      </c>
      <c r="CB66" s="164" t="s">
        <v>193</v>
      </c>
      <c r="CC66" s="164" t="s">
        <v>193</v>
      </c>
      <c r="CD66" s="164" t="s">
        <v>193</v>
      </c>
      <c r="CE66" s="164" t="s">
        <v>193</v>
      </c>
      <c r="CF66" s="164" t="s">
        <v>193</v>
      </c>
      <c r="CG66" s="164" t="s">
        <v>193</v>
      </c>
      <c r="CH66" s="164" t="s">
        <v>193</v>
      </c>
      <c r="CI66" s="164" t="s">
        <v>193</v>
      </c>
      <c r="CJ66" s="164" t="s">
        <v>193</v>
      </c>
      <c r="CK66" s="164" t="s">
        <v>193</v>
      </c>
      <c r="CL66" s="164" t="s">
        <v>193</v>
      </c>
      <c r="CM66" s="164" t="s">
        <v>193</v>
      </c>
      <c r="CN66" s="164" t="s">
        <v>193</v>
      </c>
      <c r="CO66" s="164" t="s">
        <v>193</v>
      </c>
      <c r="CP66" s="164" t="s">
        <v>193</v>
      </c>
      <c r="CQ66" s="164" t="s">
        <v>193</v>
      </c>
      <c r="CR66" s="164" t="s">
        <v>193</v>
      </c>
      <c r="CS66" s="164" t="s">
        <v>193</v>
      </c>
      <c r="CT66" s="164" t="s">
        <v>193</v>
      </c>
      <c r="CU66" s="164" t="s">
        <v>193</v>
      </c>
      <c r="CV66" s="164" t="s">
        <v>193</v>
      </c>
      <c r="CW66" s="164" t="s">
        <v>193</v>
      </c>
      <c r="CX66" s="164" t="s">
        <v>193</v>
      </c>
      <c r="CY66" s="164" t="s">
        <v>193</v>
      </c>
      <c r="CZ66" s="164" t="s">
        <v>193</v>
      </c>
      <c r="DA66" s="164" t="s">
        <v>193</v>
      </c>
      <c r="DB66" s="164" t="s">
        <v>193</v>
      </c>
      <c r="DC66" s="164" t="s">
        <v>193</v>
      </c>
      <c r="DD66" s="164" t="s">
        <v>193</v>
      </c>
      <c r="DE66" s="164" t="s">
        <v>193</v>
      </c>
      <c r="DF66" s="164" t="s">
        <v>193</v>
      </c>
      <c r="DG66" s="164" t="s">
        <v>193</v>
      </c>
      <c r="DH66" s="164" t="s">
        <v>193</v>
      </c>
      <c r="DI66" s="164" t="s">
        <v>193</v>
      </c>
      <c r="DJ66" s="164" t="s">
        <v>193</v>
      </c>
      <c r="DK66" s="164" t="s">
        <v>193</v>
      </c>
      <c r="DL66" s="164" t="s">
        <v>193</v>
      </c>
      <c r="DM66" s="164" t="s">
        <v>193</v>
      </c>
      <c r="DN66" s="164" t="s">
        <v>193</v>
      </c>
      <c r="DO66" s="164" t="s">
        <v>512</v>
      </c>
      <c r="DP66" s="164" t="s">
        <v>3295</v>
      </c>
      <c r="DQ66" s="164" t="s">
        <v>526</v>
      </c>
      <c r="DR66" s="164" t="s">
        <v>816</v>
      </c>
      <c r="DS66" s="164" t="s">
        <v>193</v>
      </c>
      <c r="DT66" s="164" t="s">
        <v>3287</v>
      </c>
      <c r="DU66" s="164" t="s">
        <v>109</v>
      </c>
      <c r="DV66" s="164" t="s">
        <v>193</v>
      </c>
      <c r="DW66" s="164" t="s">
        <v>109</v>
      </c>
      <c r="DX66" s="164">
        <v>0</v>
      </c>
      <c r="DY66" s="164">
        <v>0</v>
      </c>
      <c r="DZ66" s="164">
        <v>0</v>
      </c>
      <c r="EA66" s="164">
        <v>1</v>
      </c>
      <c r="EB66" s="164">
        <v>0</v>
      </c>
      <c r="EC66" s="164">
        <v>0</v>
      </c>
      <c r="ED66" s="164">
        <v>0</v>
      </c>
      <c r="EE66" s="164">
        <v>0</v>
      </c>
      <c r="EF66" s="164">
        <v>0</v>
      </c>
      <c r="EG66" s="164">
        <v>0</v>
      </c>
      <c r="EH66" s="164">
        <v>0</v>
      </c>
      <c r="EI66" s="164" t="s">
        <v>193</v>
      </c>
    </row>
    <row r="67" spans="1:139" x14ac:dyDescent="0.25">
      <c r="A67" s="164" t="s">
        <v>3798</v>
      </c>
      <c r="B67" s="164" t="s">
        <v>3548</v>
      </c>
      <c r="C67" s="164" t="s">
        <v>831</v>
      </c>
      <c r="D67" s="164" t="s">
        <v>831</v>
      </c>
      <c r="E67" s="164" t="s">
        <v>3739</v>
      </c>
      <c r="F67" s="164" t="s">
        <v>176</v>
      </c>
      <c r="G67" s="164" t="s">
        <v>224</v>
      </c>
      <c r="H67" s="164" t="s">
        <v>224</v>
      </c>
      <c r="I67" s="164" t="s">
        <v>833</v>
      </c>
      <c r="J67" s="164" t="s">
        <v>835</v>
      </c>
      <c r="K67" s="164" t="s">
        <v>494</v>
      </c>
      <c r="L67" s="164" t="s">
        <v>495</v>
      </c>
      <c r="M67" s="164">
        <v>135</v>
      </c>
      <c r="N67" s="164">
        <v>107.692307692307</v>
      </c>
      <c r="O67" s="164" t="s">
        <v>193</v>
      </c>
      <c r="P67" s="164">
        <v>86.2068965517241</v>
      </c>
      <c r="Q67" s="164" t="s">
        <v>193</v>
      </c>
      <c r="R67" s="164" t="s">
        <v>193</v>
      </c>
      <c r="S67" s="164" t="s">
        <v>193</v>
      </c>
      <c r="T67" s="164" t="s">
        <v>193</v>
      </c>
      <c r="U67" s="164" t="s">
        <v>193</v>
      </c>
      <c r="V67" s="164" t="s">
        <v>193</v>
      </c>
      <c r="W67" s="164" t="s">
        <v>193</v>
      </c>
      <c r="X67" s="164" t="s">
        <v>193</v>
      </c>
      <c r="Y67" s="164" t="s">
        <v>193</v>
      </c>
      <c r="Z67" s="164" t="s">
        <v>193</v>
      </c>
      <c r="AA67" s="164" t="s">
        <v>193</v>
      </c>
      <c r="AB67" s="164" t="s">
        <v>193</v>
      </c>
      <c r="AC67" s="164" t="s">
        <v>496</v>
      </c>
      <c r="AD67" s="164" t="s">
        <v>502</v>
      </c>
      <c r="AE67" s="164">
        <v>1</v>
      </c>
      <c r="AF67" s="164">
        <v>0</v>
      </c>
      <c r="AG67" s="164">
        <v>0</v>
      </c>
      <c r="AH67" s="164">
        <v>0</v>
      </c>
      <c r="AI67" s="164">
        <v>0</v>
      </c>
      <c r="AJ67" s="164">
        <v>0</v>
      </c>
      <c r="AK67" s="164">
        <v>0</v>
      </c>
      <c r="AL67" s="164">
        <v>0</v>
      </c>
      <c r="AM67" s="164">
        <v>0</v>
      </c>
      <c r="AN67" s="164">
        <v>0</v>
      </c>
      <c r="AO67" s="164" t="s">
        <v>128</v>
      </c>
      <c r="AP67" s="164" t="s">
        <v>507</v>
      </c>
      <c r="AQ67" s="164" t="s">
        <v>109</v>
      </c>
      <c r="AR67" s="164" t="s">
        <v>109</v>
      </c>
      <c r="AS67" s="164" t="s">
        <v>193</v>
      </c>
      <c r="AT67" s="164" t="s">
        <v>109</v>
      </c>
      <c r="AU67" s="164" t="s">
        <v>193</v>
      </c>
      <c r="AV67" s="164" t="s">
        <v>193</v>
      </c>
      <c r="AX67" s="164" t="s">
        <v>193</v>
      </c>
      <c r="AY67" s="164" t="s">
        <v>193</v>
      </c>
      <c r="AZ67" s="164" t="s">
        <v>193</v>
      </c>
      <c r="BA67" s="164" t="s">
        <v>193</v>
      </c>
      <c r="BB67" s="164" t="s">
        <v>193</v>
      </c>
      <c r="BC67" s="164" t="s">
        <v>193</v>
      </c>
      <c r="BD67" s="164" t="s">
        <v>193</v>
      </c>
      <c r="BE67" s="164" t="s">
        <v>193</v>
      </c>
      <c r="BF67" s="164" t="s">
        <v>109</v>
      </c>
      <c r="BG67" s="164">
        <v>0</v>
      </c>
      <c r="BH67" s="164">
        <v>1</v>
      </c>
      <c r="BI67" s="164">
        <v>0</v>
      </c>
      <c r="BJ67" s="164">
        <v>0</v>
      </c>
      <c r="BK67" s="164">
        <v>0</v>
      </c>
      <c r="BL67" s="164">
        <v>0</v>
      </c>
      <c r="BM67" s="164">
        <v>0</v>
      </c>
      <c r="BN67" s="164">
        <v>0</v>
      </c>
      <c r="BO67" s="164">
        <v>0</v>
      </c>
      <c r="BP67" s="164">
        <v>0</v>
      </c>
      <c r="BQ67" s="164">
        <v>0</v>
      </c>
      <c r="BR67" s="164">
        <v>0</v>
      </c>
      <c r="BS67" s="164">
        <v>0</v>
      </c>
      <c r="BT67" s="164">
        <v>0</v>
      </c>
      <c r="BU67" s="164" t="s">
        <v>193</v>
      </c>
      <c r="BV67" s="164">
        <v>0</v>
      </c>
      <c r="BW67" s="164">
        <v>1</v>
      </c>
      <c r="BX67" s="164">
        <v>0</v>
      </c>
      <c r="BY67" s="164">
        <v>0</v>
      </c>
      <c r="BZ67" s="164">
        <v>0</v>
      </c>
      <c r="CA67" s="164">
        <v>0</v>
      </c>
      <c r="CB67" s="164">
        <v>1</v>
      </c>
      <c r="CC67" s="164" t="s">
        <v>109</v>
      </c>
      <c r="CD67" s="164" t="s">
        <v>114</v>
      </c>
      <c r="CE67" s="164" t="s">
        <v>109</v>
      </c>
      <c r="CF67" s="164" t="s">
        <v>123</v>
      </c>
      <c r="CG67" s="164" t="s">
        <v>793</v>
      </c>
      <c r="CH67" s="164" t="s">
        <v>1796</v>
      </c>
      <c r="CI67" s="164" t="s">
        <v>793</v>
      </c>
      <c r="CJ67" s="164" t="s">
        <v>193</v>
      </c>
      <c r="CK67" s="164" t="s">
        <v>193</v>
      </c>
      <c r="CL67" s="164" t="s">
        <v>193</v>
      </c>
      <c r="CM67" s="164" t="s">
        <v>193</v>
      </c>
      <c r="CN67" s="164" t="s">
        <v>193</v>
      </c>
      <c r="CO67" s="164" t="s">
        <v>193</v>
      </c>
      <c r="CP67" s="164" t="s">
        <v>193</v>
      </c>
      <c r="CQ67" s="164" t="s">
        <v>193</v>
      </c>
      <c r="CR67" s="164" t="s">
        <v>193</v>
      </c>
      <c r="CS67" s="164" t="s">
        <v>193</v>
      </c>
      <c r="CT67" s="164" t="s">
        <v>193</v>
      </c>
      <c r="CU67" s="164" t="s">
        <v>193</v>
      </c>
      <c r="CV67" s="164" t="s">
        <v>193</v>
      </c>
      <c r="CW67" s="164" t="s">
        <v>193</v>
      </c>
      <c r="CX67" s="164" t="s">
        <v>193</v>
      </c>
      <c r="CY67" s="164" t="s">
        <v>193</v>
      </c>
      <c r="CZ67" s="164" t="s">
        <v>193</v>
      </c>
      <c r="DA67" s="164" t="s">
        <v>193</v>
      </c>
      <c r="DB67" s="164" t="s">
        <v>193</v>
      </c>
      <c r="DC67" s="164" t="s">
        <v>193</v>
      </c>
      <c r="DD67" s="164" t="s">
        <v>193</v>
      </c>
      <c r="DE67" s="164" t="s">
        <v>193</v>
      </c>
      <c r="DF67" s="164" t="s">
        <v>193</v>
      </c>
      <c r="DG67" s="164" t="s">
        <v>193</v>
      </c>
      <c r="DH67" s="164" t="s">
        <v>193</v>
      </c>
      <c r="DI67" s="164" t="s">
        <v>193</v>
      </c>
      <c r="DJ67" s="164" t="s">
        <v>193</v>
      </c>
      <c r="DK67" s="164" t="s">
        <v>193</v>
      </c>
      <c r="DL67" s="164" t="s">
        <v>193</v>
      </c>
      <c r="DM67" s="164" t="s">
        <v>193</v>
      </c>
      <c r="DN67" s="164" t="s">
        <v>193</v>
      </c>
      <c r="DO67" s="164" t="s">
        <v>193</v>
      </c>
      <c r="DP67" s="164" t="s">
        <v>193</v>
      </c>
      <c r="DQ67" s="164" t="s">
        <v>193</v>
      </c>
      <c r="DR67" s="164" t="s">
        <v>193</v>
      </c>
      <c r="DS67" s="164" t="s">
        <v>193</v>
      </c>
      <c r="DT67" s="164" t="s">
        <v>193</v>
      </c>
      <c r="DU67" s="164" t="s">
        <v>193</v>
      </c>
      <c r="DV67" s="164" t="s">
        <v>193</v>
      </c>
      <c r="DW67" s="164" t="s">
        <v>193</v>
      </c>
      <c r="DX67" s="164" t="s">
        <v>193</v>
      </c>
      <c r="DY67" s="164" t="s">
        <v>193</v>
      </c>
      <c r="DZ67" s="164" t="s">
        <v>193</v>
      </c>
      <c r="EA67" s="164" t="s">
        <v>193</v>
      </c>
      <c r="EB67" s="164" t="s">
        <v>193</v>
      </c>
      <c r="EC67" s="164" t="s">
        <v>193</v>
      </c>
      <c r="ED67" s="164" t="s">
        <v>193</v>
      </c>
      <c r="EE67" s="164" t="s">
        <v>193</v>
      </c>
      <c r="EF67" s="164" t="s">
        <v>193</v>
      </c>
      <c r="EG67" s="164" t="s">
        <v>193</v>
      </c>
      <c r="EH67" s="164" t="s">
        <v>193</v>
      </c>
      <c r="EI67" s="164" t="s">
        <v>193</v>
      </c>
    </row>
    <row r="68" spans="1:139" x14ac:dyDescent="0.25">
      <c r="A68" s="164" t="s">
        <v>3803</v>
      </c>
      <c r="B68" s="164" t="s">
        <v>3548</v>
      </c>
      <c r="C68" s="164" t="s">
        <v>179</v>
      </c>
      <c r="D68" s="164" t="s">
        <v>179</v>
      </c>
      <c r="E68" s="164" t="s">
        <v>181</v>
      </c>
      <c r="F68" s="164" t="s">
        <v>182</v>
      </c>
      <c r="G68" s="164" t="s">
        <v>183</v>
      </c>
      <c r="H68" s="164" t="s">
        <v>183</v>
      </c>
      <c r="I68" s="164" t="s">
        <v>713</v>
      </c>
      <c r="J68" s="164" t="s">
        <v>714</v>
      </c>
      <c r="K68" s="164" t="s">
        <v>543</v>
      </c>
      <c r="L68" s="164" t="s">
        <v>495</v>
      </c>
      <c r="M68" s="164">
        <v>100</v>
      </c>
      <c r="N68" s="164">
        <v>96.153846153846104</v>
      </c>
      <c r="O68" s="164">
        <v>86.956521739130395</v>
      </c>
      <c r="P68" s="164">
        <v>86.2068965517241</v>
      </c>
      <c r="Q68" s="164">
        <v>208.333333333333</v>
      </c>
      <c r="R68" s="164" t="s">
        <v>193</v>
      </c>
      <c r="S68" s="164">
        <v>750</v>
      </c>
      <c r="T68" s="164" t="s">
        <v>193</v>
      </c>
      <c r="U68" s="164" t="s">
        <v>193</v>
      </c>
      <c r="V68" s="164" t="s">
        <v>193</v>
      </c>
      <c r="W68" s="164" t="s">
        <v>193</v>
      </c>
      <c r="X68" s="164" t="s">
        <v>193</v>
      </c>
      <c r="Y68" s="164" t="s">
        <v>193</v>
      </c>
      <c r="Z68" s="164" t="s">
        <v>193</v>
      </c>
      <c r="AA68" s="164" t="s">
        <v>193</v>
      </c>
      <c r="AB68" s="164" t="s">
        <v>193</v>
      </c>
      <c r="AC68" s="164" t="s">
        <v>496</v>
      </c>
      <c r="AD68" s="164" t="s">
        <v>502</v>
      </c>
      <c r="AE68" s="164">
        <v>1</v>
      </c>
      <c r="AF68" s="164">
        <v>0</v>
      </c>
      <c r="AG68" s="164">
        <v>0</v>
      </c>
      <c r="AH68" s="164">
        <v>0</v>
      </c>
      <c r="AI68" s="164">
        <v>0</v>
      </c>
      <c r="AJ68" s="164">
        <v>0</v>
      </c>
      <c r="AK68" s="164">
        <v>0</v>
      </c>
      <c r="AL68" s="164">
        <v>0</v>
      </c>
      <c r="AM68" s="164">
        <v>0</v>
      </c>
      <c r="AN68" s="164">
        <v>0</v>
      </c>
      <c r="AO68" s="164" t="s">
        <v>143</v>
      </c>
      <c r="AP68" s="164" t="s">
        <v>507</v>
      </c>
      <c r="AQ68" s="164" t="s">
        <v>109</v>
      </c>
      <c r="AR68" s="164" t="s">
        <v>109</v>
      </c>
      <c r="AS68" s="164" t="s">
        <v>109</v>
      </c>
      <c r="AT68" s="164" t="s">
        <v>109</v>
      </c>
      <c r="AU68" s="164" t="s">
        <v>109</v>
      </c>
      <c r="AV68" s="164" t="s">
        <v>193</v>
      </c>
      <c r="AW68" s="164" t="s">
        <v>109</v>
      </c>
      <c r="AX68" s="164" t="s">
        <v>193</v>
      </c>
      <c r="AY68" s="164" t="s">
        <v>193</v>
      </c>
      <c r="AZ68" s="164" t="s">
        <v>193</v>
      </c>
      <c r="BA68" s="164" t="s">
        <v>193</v>
      </c>
      <c r="BB68" s="164" t="s">
        <v>193</v>
      </c>
      <c r="BC68" s="164" t="s">
        <v>193</v>
      </c>
      <c r="BD68" s="164" t="s">
        <v>193</v>
      </c>
      <c r="BE68" s="164" t="s">
        <v>193</v>
      </c>
      <c r="BF68" s="164" t="s">
        <v>109</v>
      </c>
      <c r="BG68" s="164">
        <v>0</v>
      </c>
      <c r="BH68" s="164">
        <v>0</v>
      </c>
      <c r="BI68" s="164">
        <v>0</v>
      </c>
      <c r="BJ68" s="164">
        <v>0</v>
      </c>
      <c r="BK68" s="164">
        <v>1</v>
      </c>
      <c r="BL68" s="164">
        <v>0</v>
      </c>
      <c r="BM68" s="164">
        <v>0</v>
      </c>
      <c r="BN68" s="164">
        <v>0</v>
      </c>
      <c r="BO68" s="164">
        <v>0</v>
      </c>
      <c r="BP68" s="164">
        <v>0</v>
      </c>
      <c r="BQ68" s="164">
        <v>0</v>
      </c>
      <c r="BR68" s="164">
        <v>0</v>
      </c>
      <c r="BS68" s="164">
        <v>0</v>
      </c>
      <c r="BT68" s="164">
        <v>0</v>
      </c>
      <c r="BU68" s="164" t="s">
        <v>193</v>
      </c>
      <c r="BV68" s="164">
        <v>0</v>
      </c>
      <c r="BW68" s="164">
        <v>1</v>
      </c>
      <c r="BX68" s="164">
        <v>0</v>
      </c>
      <c r="BY68" s="164">
        <v>0</v>
      </c>
      <c r="BZ68" s="164">
        <v>1</v>
      </c>
      <c r="CA68" s="164">
        <v>0</v>
      </c>
      <c r="CB68" s="164">
        <v>0</v>
      </c>
      <c r="CC68" s="164" t="s">
        <v>114</v>
      </c>
      <c r="CD68" s="164" t="s">
        <v>114</v>
      </c>
      <c r="CE68" s="164" t="s">
        <v>109</v>
      </c>
      <c r="CF68" s="164" t="s">
        <v>182</v>
      </c>
      <c r="CG68" s="164" t="s">
        <v>797</v>
      </c>
      <c r="CH68" s="164" t="s">
        <v>183</v>
      </c>
      <c r="CI68" s="164" t="s">
        <v>797</v>
      </c>
      <c r="CJ68" s="164" t="s">
        <v>193</v>
      </c>
      <c r="CK68" s="164" t="s">
        <v>193</v>
      </c>
      <c r="CL68" s="164" t="s">
        <v>193</v>
      </c>
      <c r="CM68" s="164" t="s">
        <v>193</v>
      </c>
      <c r="CN68" s="164" t="s">
        <v>193</v>
      </c>
      <c r="CO68" s="164" t="s">
        <v>193</v>
      </c>
      <c r="CP68" s="164" t="s">
        <v>193</v>
      </c>
      <c r="CQ68" s="164" t="s">
        <v>193</v>
      </c>
      <c r="CR68" s="164" t="s">
        <v>193</v>
      </c>
      <c r="CS68" s="164" t="s">
        <v>193</v>
      </c>
      <c r="CT68" s="164" t="s">
        <v>193</v>
      </c>
      <c r="CU68" s="164" t="s">
        <v>193</v>
      </c>
      <c r="CV68" s="164" t="s">
        <v>193</v>
      </c>
      <c r="CW68" s="164" t="s">
        <v>193</v>
      </c>
      <c r="CX68" s="164" t="s">
        <v>193</v>
      </c>
      <c r="CY68" s="164" t="s">
        <v>193</v>
      </c>
      <c r="CZ68" s="164" t="s">
        <v>193</v>
      </c>
      <c r="DA68" s="164" t="s">
        <v>193</v>
      </c>
      <c r="DB68" s="164" t="s">
        <v>193</v>
      </c>
      <c r="DC68" s="164" t="s">
        <v>193</v>
      </c>
      <c r="DD68" s="164" t="s">
        <v>193</v>
      </c>
      <c r="DE68" s="164" t="s">
        <v>193</v>
      </c>
      <c r="DF68" s="164" t="s">
        <v>193</v>
      </c>
      <c r="DG68" s="164" t="s">
        <v>193</v>
      </c>
      <c r="DH68" s="164" t="s">
        <v>193</v>
      </c>
      <c r="DI68" s="164" t="s">
        <v>193</v>
      </c>
      <c r="DJ68" s="164" t="s">
        <v>193</v>
      </c>
      <c r="DK68" s="164" t="s">
        <v>193</v>
      </c>
      <c r="DL68" s="164" t="s">
        <v>193</v>
      </c>
      <c r="DM68" s="164" t="s">
        <v>193</v>
      </c>
      <c r="DN68" s="164" t="s">
        <v>193</v>
      </c>
      <c r="DO68" s="164" t="s">
        <v>193</v>
      </c>
      <c r="DP68" s="164" t="s">
        <v>193</v>
      </c>
      <c r="DQ68" s="164" t="s">
        <v>193</v>
      </c>
      <c r="DR68" s="164" t="s">
        <v>193</v>
      </c>
      <c r="DS68" s="164" t="s">
        <v>193</v>
      </c>
      <c r="DT68" s="164" t="s">
        <v>193</v>
      </c>
      <c r="DU68" s="164" t="s">
        <v>193</v>
      </c>
      <c r="DV68" s="164" t="s">
        <v>193</v>
      </c>
      <c r="DW68" s="164" t="s">
        <v>193</v>
      </c>
      <c r="DX68" s="164" t="s">
        <v>193</v>
      </c>
      <c r="DY68" s="164" t="s">
        <v>193</v>
      </c>
      <c r="DZ68" s="164" t="s">
        <v>193</v>
      </c>
      <c r="EA68" s="164" t="s">
        <v>193</v>
      </c>
      <c r="EB68" s="164" t="s">
        <v>193</v>
      </c>
      <c r="EC68" s="164" t="s">
        <v>193</v>
      </c>
      <c r="ED68" s="164" t="s">
        <v>193</v>
      </c>
      <c r="EE68" s="164" t="s">
        <v>193</v>
      </c>
      <c r="EF68" s="164" t="s">
        <v>193</v>
      </c>
      <c r="EG68" s="164" t="s">
        <v>193</v>
      </c>
      <c r="EH68" s="164" t="s">
        <v>193</v>
      </c>
      <c r="EI68" s="164" t="s">
        <v>193</v>
      </c>
    </row>
    <row r="69" spans="1:139" x14ac:dyDescent="0.25">
      <c r="A69" s="164" t="s">
        <v>3808</v>
      </c>
      <c r="B69" s="164" t="s">
        <v>3548</v>
      </c>
      <c r="C69" s="164" t="s">
        <v>179</v>
      </c>
      <c r="D69" s="164" t="s">
        <v>179</v>
      </c>
      <c r="E69" s="164" t="s">
        <v>181</v>
      </c>
      <c r="F69" s="164" t="s">
        <v>182</v>
      </c>
      <c r="G69" s="164" t="s">
        <v>183</v>
      </c>
      <c r="H69" s="164" t="s">
        <v>183</v>
      </c>
      <c r="I69" s="164" t="s">
        <v>713</v>
      </c>
      <c r="J69" s="164" t="s">
        <v>714</v>
      </c>
      <c r="K69" s="164" t="s">
        <v>543</v>
      </c>
      <c r="L69" s="164" t="s">
        <v>495</v>
      </c>
      <c r="M69" s="164">
        <v>90</v>
      </c>
      <c r="N69" s="164">
        <v>96.153846153846104</v>
      </c>
      <c r="O69" s="164">
        <v>78.260869565217305</v>
      </c>
      <c r="P69" s="164" t="s">
        <v>193</v>
      </c>
      <c r="Q69" s="164">
        <v>208.333333333333</v>
      </c>
      <c r="R69" s="164" t="s">
        <v>193</v>
      </c>
      <c r="S69" s="164">
        <v>750</v>
      </c>
      <c r="T69" s="164" t="s">
        <v>193</v>
      </c>
      <c r="U69" s="164" t="s">
        <v>193</v>
      </c>
      <c r="V69" s="164" t="s">
        <v>193</v>
      </c>
      <c r="W69" s="164" t="s">
        <v>193</v>
      </c>
      <c r="X69" s="164" t="s">
        <v>193</v>
      </c>
      <c r="Y69" s="164" t="s">
        <v>193</v>
      </c>
      <c r="Z69" s="164" t="s">
        <v>193</v>
      </c>
      <c r="AA69" s="164" t="s">
        <v>193</v>
      </c>
      <c r="AB69" s="164" t="s">
        <v>193</v>
      </c>
      <c r="AC69" s="164" t="s">
        <v>496</v>
      </c>
      <c r="AD69" s="164" t="s">
        <v>502</v>
      </c>
      <c r="AE69" s="164">
        <v>1</v>
      </c>
      <c r="AF69" s="164">
        <v>0</v>
      </c>
      <c r="AG69" s="164">
        <v>0</v>
      </c>
      <c r="AH69" s="164">
        <v>0</v>
      </c>
      <c r="AI69" s="164">
        <v>0</v>
      </c>
      <c r="AJ69" s="164">
        <v>0</v>
      </c>
      <c r="AK69" s="164">
        <v>0</v>
      </c>
      <c r="AL69" s="164">
        <v>0</v>
      </c>
      <c r="AM69" s="164">
        <v>0</v>
      </c>
      <c r="AN69" s="164">
        <v>0</v>
      </c>
      <c r="AO69" s="164" t="s">
        <v>143</v>
      </c>
      <c r="AP69" s="164" t="s">
        <v>507</v>
      </c>
      <c r="AQ69" s="164" t="s">
        <v>109</v>
      </c>
      <c r="AR69" s="164" t="s">
        <v>109</v>
      </c>
      <c r="AS69" s="164" t="s">
        <v>109</v>
      </c>
      <c r="AT69" s="164" t="s">
        <v>193</v>
      </c>
      <c r="AU69" s="164" t="s">
        <v>114</v>
      </c>
      <c r="AV69" s="164" t="s">
        <v>193</v>
      </c>
      <c r="AW69" s="164" t="s">
        <v>109</v>
      </c>
      <c r="AX69" s="164" t="s">
        <v>193</v>
      </c>
      <c r="AY69" s="164" t="s">
        <v>193</v>
      </c>
      <c r="AZ69" s="164" t="s">
        <v>193</v>
      </c>
      <c r="BA69" s="164" t="s">
        <v>193</v>
      </c>
      <c r="BB69" s="164" t="s">
        <v>193</v>
      </c>
      <c r="BC69" s="164" t="s">
        <v>193</v>
      </c>
      <c r="BD69" s="164" t="s">
        <v>193</v>
      </c>
      <c r="BE69" s="164" t="s">
        <v>193</v>
      </c>
      <c r="BF69" s="164" t="s">
        <v>109</v>
      </c>
      <c r="BG69" s="164">
        <v>0</v>
      </c>
      <c r="BH69" s="164">
        <v>0</v>
      </c>
      <c r="BI69" s="164">
        <v>0</v>
      </c>
      <c r="BJ69" s="164">
        <v>0</v>
      </c>
      <c r="BK69" s="164">
        <v>0</v>
      </c>
      <c r="BL69" s="164">
        <v>1</v>
      </c>
      <c r="BM69" s="164">
        <v>0</v>
      </c>
      <c r="BN69" s="164">
        <v>0</v>
      </c>
      <c r="BO69" s="164">
        <v>0</v>
      </c>
      <c r="BP69" s="164">
        <v>0</v>
      </c>
      <c r="BQ69" s="164">
        <v>0</v>
      </c>
      <c r="BR69" s="164">
        <v>0</v>
      </c>
      <c r="BS69" s="164">
        <v>0</v>
      </c>
      <c r="BT69" s="164">
        <v>0</v>
      </c>
      <c r="BU69" s="164" t="s">
        <v>193</v>
      </c>
      <c r="BV69" s="164">
        <v>0</v>
      </c>
      <c r="BW69" s="164">
        <v>0</v>
      </c>
      <c r="BX69" s="164">
        <v>0</v>
      </c>
      <c r="BY69" s="164">
        <v>0</v>
      </c>
      <c r="BZ69" s="164">
        <v>0</v>
      </c>
      <c r="CA69" s="164">
        <v>0</v>
      </c>
      <c r="CB69" s="164">
        <v>1</v>
      </c>
      <c r="CC69" s="164" t="s">
        <v>114</v>
      </c>
      <c r="CD69" s="164" t="s">
        <v>114</v>
      </c>
      <c r="CE69" s="164" t="s">
        <v>109</v>
      </c>
      <c r="CF69" s="164" t="s">
        <v>182</v>
      </c>
      <c r="CG69" s="164" t="s">
        <v>797</v>
      </c>
      <c r="CH69" s="164" t="s">
        <v>183</v>
      </c>
      <c r="CI69" s="164" t="s">
        <v>797</v>
      </c>
      <c r="CJ69" s="164" t="s">
        <v>193</v>
      </c>
      <c r="CK69" s="164" t="s">
        <v>193</v>
      </c>
      <c r="CL69" s="164" t="s">
        <v>193</v>
      </c>
      <c r="CM69" s="164" t="s">
        <v>193</v>
      </c>
      <c r="CN69" s="164" t="s">
        <v>193</v>
      </c>
      <c r="CO69" s="164" t="s">
        <v>193</v>
      </c>
      <c r="CP69" s="164" t="s">
        <v>193</v>
      </c>
      <c r="CQ69" s="164" t="s">
        <v>193</v>
      </c>
      <c r="CR69" s="164" t="s">
        <v>193</v>
      </c>
      <c r="CS69" s="164" t="s">
        <v>193</v>
      </c>
      <c r="CT69" s="164" t="s">
        <v>193</v>
      </c>
      <c r="CU69" s="164" t="s">
        <v>193</v>
      </c>
      <c r="CV69" s="164" t="s">
        <v>193</v>
      </c>
      <c r="CW69" s="164" t="s">
        <v>193</v>
      </c>
      <c r="CX69" s="164" t="s">
        <v>193</v>
      </c>
      <c r="CY69" s="164" t="s">
        <v>193</v>
      </c>
      <c r="CZ69" s="164" t="s">
        <v>193</v>
      </c>
      <c r="DA69" s="164" t="s">
        <v>193</v>
      </c>
      <c r="DB69" s="164" t="s">
        <v>193</v>
      </c>
      <c r="DC69" s="164" t="s">
        <v>193</v>
      </c>
      <c r="DD69" s="164" t="s">
        <v>193</v>
      </c>
      <c r="DE69" s="164" t="s">
        <v>193</v>
      </c>
      <c r="DF69" s="164" t="s">
        <v>193</v>
      </c>
      <c r="DG69" s="164" t="s">
        <v>193</v>
      </c>
      <c r="DH69" s="164" t="s">
        <v>193</v>
      </c>
      <c r="DI69" s="164" t="s">
        <v>193</v>
      </c>
      <c r="DJ69" s="164" t="s">
        <v>193</v>
      </c>
      <c r="DK69" s="164" t="s">
        <v>193</v>
      </c>
      <c r="DL69" s="164" t="s">
        <v>193</v>
      </c>
      <c r="DM69" s="164" t="s">
        <v>193</v>
      </c>
      <c r="DN69" s="164" t="s">
        <v>193</v>
      </c>
      <c r="DO69" s="164" t="s">
        <v>193</v>
      </c>
      <c r="DP69" s="164" t="s">
        <v>193</v>
      </c>
      <c r="DQ69" s="164" t="s">
        <v>193</v>
      </c>
      <c r="DR69" s="164" t="s">
        <v>193</v>
      </c>
      <c r="DS69" s="164" t="s">
        <v>193</v>
      </c>
      <c r="DT69" s="164" t="s">
        <v>193</v>
      </c>
      <c r="DU69" s="164" t="s">
        <v>193</v>
      </c>
      <c r="DV69" s="164" t="s">
        <v>193</v>
      </c>
      <c r="DW69" s="164" t="s">
        <v>193</v>
      </c>
      <c r="DX69" s="164" t="s">
        <v>193</v>
      </c>
      <c r="DY69" s="164" t="s">
        <v>193</v>
      </c>
      <c r="DZ69" s="164" t="s">
        <v>193</v>
      </c>
      <c r="EA69" s="164" t="s">
        <v>193</v>
      </c>
      <c r="EB69" s="164" t="s">
        <v>193</v>
      </c>
      <c r="EC69" s="164" t="s">
        <v>193</v>
      </c>
      <c r="ED69" s="164" t="s">
        <v>193</v>
      </c>
      <c r="EE69" s="164" t="s">
        <v>193</v>
      </c>
      <c r="EF69" s="164" t="s">
        <v>193</v>
      </c>
      <c r="EG69" s="164" t="s">
        <v>193</v>
      </c>
      <c r="EH69" s="164" t="s">
        <v>193</v>
      </c>
      <c r="EI69" s="164" t="s">
        <v>193</v>
      </c>
    </row>
    <row r="70" spans="1:139" x14ac:dyDescent="0.25">
      <c r="A70" s="164" t="s">
        <v>3813</v>
      </c>
      <c r="B70" s="164" t="s">
        <v>3548</v>
      </c>
      <c r="C70" s="164" t="s">
        <v>179</v>
      </c>
      <c r="D70" s="164" t="s">
        <v>179</v>
      </c>
      <c r="E70" s="164" t="s">
        <v>181</v>
      </c>
      <c r="F70" s="164" t="s">
        <v>182</v>
      </c>
      <c r="G70" s="164" t="s">
        <v>183</v>
      </c>
      <c r="H70" s="164" t="s">
        <v>183</v>
      </c>
      <c r="I70" s="164" t="s">
        <v>713</v>
      </c>
      <c r="J70" s="164" t="s">
        <v>714</v>
      </c>
      <c r="K70" s="164" t="s">
        <v>543</v>
      </c>
      <c r="L70" s="164" t="s">
        <v>495</v>
      </c>
      <c r="M70" s="164">
        <v>87.5</v>
      </c>
      <c r="N70" s="164">
        <v>115.384615384615</v>
      </c>
      <c r="O70" s="164">
        <v>76.086956521739097</v>
      </c>
      <c r="P70" s="164">
        <v>86.2068965517241</v>
      </c>
      <c r="Q70" s="164">
        <v>208.333333333333</v>
      </c>
      <c r="R70" s="164" t="s">
        <v>193</v>
      </c>
      <c r="S70" s="164">
        <v>800</v>
      </c>
      <c r="T70" s="164" t="s">
        <v>193</v>
      </c>
      <c r="U70" s="164" t="s">
        <v>193</v>
      </c>
      <c r="V70" s="164" t="s">
        <v>193</v>
      </c>
      <c r="W70" s="164" t="s">
        <v>193</v>
      </c>
      <c r="X70" s="164" t="s">
        <v>193</v>
      </c>
      <c r="Y70" s="164" t="s">
        <v>193</v>
      </c>
      <c r="Z70" s="164" t="s">
        <v>193</v>
      </c>
      <c r="AA70" s="164" t="s">
        <v>193</v>
      </c>
      <c r="AB70" s="164" t="s">
        <v>193</v>
      </c>
      <c r="AC70" s="164" t="s">
        <v>500</v>
      </c>
      <c r="AD70" s="164" t="s">
        <v>502</v>
      </c>
      <c r="AE70" s="164">
        <v>1</v>
      </c>
      <c r="AF70" s="164">
        <v>0</v>
      </c>
      <c r="AG70" s="164">
        <v>0</v>
      </c>
      <c r="AH70" s="164">
        <v>0</v>
      </c>
      <c r="AI70" s="164">
        <v>0</v>
      </c>
      <c r="AJ70" s="164">
        <v>0</v>
      </c>
      <c r="AK70" s="164">
        <v>0</v>
      </c>
      <c r="AL70" s="164">
        <v>0</v>
      </c>
      <c r="AM70" s="164">
        <v>0</v>
      </c>
      <c r="AN70" s="164">
        <v>0</v>
      </c>
      <c r="AO70" s="164" t="s">
        <v>128</v>
      </c>
      <c r="AP70" s="164" t="s">
        <v>498</v>
      </c>
      <c r="AQ70" s="164" t="s">
        <v>109</v>
      </c>
      <c r="AR70" s="164" t="s">
        <v>109</v>
      </c>
      <c r="AS70" s="164" t="s">
        <v>109</v>
      </c>
      <c r="AT70" s="164" t="s">
        <v>109</v>
      </c>
      <c r="AU70" s="164" t="s">
        <v>109</v>
      </c>
      <c r="AV70" s="164" t="s">
        <v>193</v>
      </c>
      <c r="AW70" s="164" t="s">
        <v>109</v>
      </c>
      <c r="AX70" s="164" t="s">
        <v>193</v>
      </c>
      <c r="AY70" s="164" t="s">
        <v>193</v>
      </c>
      <c r="AZ70" s="164" t="s">
        <v>193</v>
      </c>
      <c r="BA70" s="164" t="s">
        <v>193</v>
      </c>
      <c r="BB70" s="164" t="s">
        <v>193</v>
      </c>
      <c r="BC70" s="164" t="s">
        <v>193</v>
      </c>
      <c r="BD70" s="164" t="s">
        <v>193</v>
      </c>
      <c r="BE70" s="164" t="s">
        <v>193</v>
      </c>
      <c r="BF70" s="164" t="s">
        <v>109</v>
      </c>
      <c r="BG70" s="164">
        <v>0</v>
      </c>
      <c r="BH70" s="164">
        <v>0</v>
      </c>
      <c r="BI70" s="164">
        <v>0</v>
      </c>
      <c r="BJ70" s="164">
        <v>0</v>
      </c>
      <c r="BK70" s="164">
        <v>1</v>
      </c>
      <c r="BL70" s="164">
        <v>0</v>
      </c>
      <c r="BM70" s="164">
        <v>0</v>
      </c>
      <c r="BN70" s="164">
        <v>0</v>
      </c>
      <c r="BO70" s="164">
        <v>0</v>
      </c>
      <c r="BP70" s="164">
        <v>0</v>
      </c>
      <c r="BQ70" s="164">
        <v>0</v>
      </c>
      <c r="BR70" s="164">
        <v>0</v>
      </c>
      <c r="BS70" s="164">
        <v>0</v>
      </c>
      <c r="BT70" s="164">
        <v>0</v>
      </c>
      <c r="BU70" s="164" t="s">
        <v>193</v>
      </c>
      <c r="BV70" s="164">
        <v>0</v>
      </c>
      <c r="BW70" s="164">
        <v>0</v>
      </c>
      <c r="BX70" s="164">
        <v>0</v>
      </c>
      <c r="BY70" s="164">
        <v>1</v>
      </c>
      <c r="BZ70" s="164">
        <v>0</v>
      </c>
      <c r="CA70" s="164">
        <v>0</v>
      </c>
      <c r="CB70" s="164">
        <v>1</v>
      </c>
      <c r="CC70" s="164" t="s">
        <v>114</v>
      </c>
      <c r="CD70" s="164" t="s">
        <v>114</v>
      </c>
      <c r="CE70" s="164" t="s">
        <v>109</v>
      </c>
      <c r="CF70" s="164" t="s">
        <v>123</v>
      </c>
      <c r="CG70" s="164" t="s">
        <v>793</v>
      </c>
      <c r="CH70" s="164" t="s">
        <v>124</v>
      </c>
      <c r="CI70" s="164" t="s">
        <v>793</v>
      </c>
      <c r="CJ70" s="164" t="s">
        <v>193</v>
      </c>
      <c r="CK70" s="164" t="s">
        <v>193</v>
      </c>
      <c r="CL70" s="164" t="s">
        <v>193</v>
      </c>
      <c r="CM70" s="164" t="s">
        <v>193</v>
      </c>
      <c r="CN70" s="164" t="s">
        <v>193</v>
      </c>
      <c r="CO70" s="164" t="s">
        <v>193</v>
      </c>
      <c r="CP70" s="164" t="s">
        <v>193</v>
      </c>
      <c r="CQ70" s="164" t="s">
        <v>193</v>
      </c>
      <c r="CR70" s="164" t="s">
        <v>193</v>
      </c>
      <c r="CS70" s="164" t="s">
        <v>193</v>
      </c>
      <c r="CT70" s="164" t="s">
        <v>193</v>
      </c>
      <c r="CU70" s="164" t="s">
        <v>193</v>
      </c>
      <c r="CV70" s="164" t="s">
        <v>193</v>
      </c>
      <c r="CW70" s="164" t="s">
        <v>193</v>
      </c>
      <c r="CX70" s="164" t="s">
        <v>193</v>
      </c>
      <c r="CY70" s="164" t="s">
        <v>193</v>
      </c>
      <c r="CZ70" s="164" t="s">
        <v>193</v>
      </c>
      <c r="DA70" s="164" t="s">
        <v>193</v>
      </c>
      <c r="DB70" s="164" t="s">
        <v>193</v>
      </c>
      <c r="DC70" s="164" t="s">
        <v>193</v>
      </c>
      <c r="DD70" s="164" t="s">
        <v>193</v>
      </c>
      <c r="DE70" s="164" t="s">
        <v>193</v>
      </c>
      <c r="DF70" s="164" t="s">
        <v>193</v>
      </c>
      <c r="DG70" s="164" t="s">
        <v>193</v>
      </c>
      <c r="DH70" s="164" t="s">
        <v>193</v>
      </c>
      <c r="DI70" s="164" t="s">
        <v>193</v>
      </c>
      <c r="DJ70" s="164" t="s">
        <v>193</v>
      </c>
      <c r="DK70" s="164" t="s">
        <v>193</v>
      </c>
      <c r="DL70" s="164" t="s">
        <v>193</v>
      </c>
      <c r="DM70" s="164" t="s">
        <v>193</v>
      </c>
      <c r="DN70" s="164" t="s">
        <v>193</v>
      </c>
      <c r="DO70" s="164" t="s">
        <v>193</v>
      </c>
      <c r="DP70" s="164" t="s">
        <v>193</v>
      </c>
      <c r="DQ70" s="164" t="s">
        <v>193</v>
      </c>
      <c r="DR70" s="164" t="s">
        <v>193</v>
      </c>
      <c r="DS70" s="164" t="s">
        <v>193</v>
      </c>
      <c r="DT70" s="164" t="s">
        <v>193</v>
      </c>
      <c r="DU70" s="164" t="s">
        <v>193</v>
      </c>
      <c r="DV70" s="164" t="s">
        <v>193</v>
      </c>
      <c r="DW70" s="164" t="s">
        <v>193</v>
      </c>
      <c r="DX70" s="164" t="s">
        <v>193</v>
      </c>
      <c r="DY70" s="164" t="s">
        <v>193</v>
      </c>
      <c r="DZ70" s="164" t="s">
        <v>193</v>
      </c>
      <c r="EA70" s="164" t="s">
        <v>193</v>
      </c>
      <c r="EB70" s="164" t="s">
        <v>193</v>
      </c>
      <c r="EC70" s="164" t="s">
        <v>193</v>
      </c>
      <c r="ED70" s="164" t="s">
        <v>193</v>
      </c>
      <c r="EE70" s="164" t="s">
        <v>193</v>
      </c>
      <c r="EF70" s="164" t="s">
        <v>193</v>
      </c>
      <c r="EG70" s="164" t="s">
        <v>193</v>
      </c>
      <c r="EH70" s="164" t="s">
        <v>193</v>
      </c>
      <c r="EI70" s="164" t="s">
        <v>193</v>
      </c>
    </row>
    <row r="71" spans="1:139" x14ac:dyDescent="0.25">
      <c r="A71" s="164" t="s">
        <v>3818</v>
      </c>
      <c r="B71" s="164" t="s">
        <v>3548</v>
      </c>
      <c r="C71" s="164" t="s">
        <v>179</v>
      </c>
      <c r="D71" s="164" t="s">
        <v>179</v>
      </c>
      <c r="E71" s="164" t="s">
        <v>181</v>
      </c>
      <c r="F71" s="164" t="s">
        <v>182</v>
      </c>
      <c r="G71" s="164" t="s">
        <v>183</v>
      </c>
      <c r="H71" s="164" t="s">
        <v>183</v>
      </c>
      <c r="I71" s="164" t="s">
        <v>713</v>
      </c>
      <c r="J71" s="164" t="s">
        <v>714</v>
      </c>
      <c r="K71" s="164" t="s">
        <v>543</v>
      </c>
      <c r="L71" s="164" t="s">
        <v>495</v>
      </c>
      <c r="M71" s="164">
        <v>87.5</v>
      </c>
      <c r="N71" s="164">
        <v>96.153846153846104</v>
      </c>
      <c r="O71" s="164">
        <v>86.956521739130395</v>
      </c>
      <c r="P71" s="164">
        <v>86.2068965517241</v>
      </c>
      <c r="Q71" s="164">
        <v>208.333333333333</v>
      </c>
      <c r="R71" s="164" t="s">
        <v>193</v>
      </c>
      <c r="S71" s="164">
        <v>800</v>
      </c>
      <c r="T71" s="164" t="s">
        <v>193</v>
      </c>
      <c r="U71" s="164" t="s">
        <v>193</v>
      </c>
      <c r="V71" s="164" t="s">
        <v>193</v>
      </c>
      <c r="W71" s="164" t="s">
        <v>193</v>
      </c>
      <c r="X71" s="164" t="s">
        <v>193</v>
      </c>
      <c r="Y71" s="164" t="s">
        <v>193</v>
      </c>
      <c r="Z71" s="164" t="s">
        <v>193</v>
      </c>
      <c r="AA71" s="164" t="s">
        <v>193</v>
      </c>
      <c r="AB71" s="164" t="s">
        <v>193</v>
      </c>
      <c r="AC71" s="164" t="s">
        <v>496</v>
      </c>
      <c r="AD71" s="164" t="s">
        <v>502</v>
      </c>
      <c r="AE71" s="164">
        <v>1</v>
      </c>
      <c r="AF71" s="164">
        <v>0</v>
      </c>
      <c r="AG71" s="164">
        <v>0</v>
      </c>
      <c r="AH71" s="164">
        <v>0</v>
      </c>
      <c r="AI71" s="164">
        <v>0</v>
      </c>
      <c r="AJ71" s="164">
        <v>0</v>
      </c>
      <c r="AK71" s="164">
        <v>0</v>
      </c>
      <c r="AL71" s="164">
        <v>0</v>
      </c>
      <c r="AM71" s="164">
        <v>0</v>
      </c>
      <c r="AN71" s="164">
        <v>0</v>
      </c>
      <c r="AO71" s="164" t="s">
        <v>143</v>
      </c>
      <c r="AP71" s="164" t="s">
        <v>498</v>
      </c>
      <c r="AQ71" s="164" t="s">
        <v>109</v>
      </c>
      <c r="AR71" s="164" t="s">
        <v>109</v>
      </c>
      <c r="AS71" s="164" t="s">
        <v>109</v>
      </c>
      <c r="AT71" s="164" t="s">
        <v>109</v>
      </c>
      <c r="AU71" s="164" t="s">
        <v>109</v>
      </c>
      <c r="AV71" s="164" t="s">
        <v>193</v>
      </c>
      <c r="AW71" s="164" t="s">
        <v>109</v>
      </c>
      <c r="AX71" s="164" t="s">
        <v>193</v>
      </c>
      <c r="AY71" s="164" t="s">
        <v>193</v>
      </c>
      <c r="AZ71" s="164" t="s">
        <v>193</v>
      </c>
      <c r="BA71" s="164" t="s">
        <v>193</v>
      </c>
      <c r="BB71" s="164" t="s">
        <v>193</v>
      </c>
      <c r="BC71" s="164" t="s">
        <v>193</v>
      </c>
      <c r="BD71" s="164" t="s">
        <v>193</v>
      </c>
      <c r="BE71" s="164" t="s">
        <v>193</v>
      </c>
      <c r="BF71" s="164" t="s">
        <v>109</v>
      </c>
      <c r="BG71" s="164">
        <v>0</v>
      </c>
      <c r="BH71" s="164">
        <v>0</v>
      </c>
      <c r="BI71" s="164">
        <v>0</v>
      </c>
      <c r="BJ71" s="164">
        <v>0</v>
      </c>
      <c r="BK71" s="164">
        <v>0</v>
      </c>
      <c r="BL71" s="164">
        <v>1</v>
      </c>
      <c r="BM71" s="164">
        <v>0</v>
      </c>
      <c r="BN71" s="164">
        <v>0</v>
      </c>
      <c r="BO71" s="164">
        <v>0</v>
      </c>
      <c r="BP71" s="164">
        <v>0</v>
      </c>
      <c r="BQ71" s="164">
        <v>0</v>
      </c>
      <c r="BR71" s="164">
        <v>0</v>
      </c>
      <c r="BS71" s="164">
        <v>0</v>
      </c>
      <c r="BT71" s="164">
        <v>0</v>
      </c>
      <c r="BU71" s="164" t="s">
        <v>193</v>
      </c>
      <c r="BV71" s="164">
        <v>0</v>
      </c>
      <c r="BW71" s="164">
        <v>1</v>
      </c>
      <c r="BX71" s="164">
        <v>0</v>
      </c>
      <c r="BY71" s="164">
        <v>0</v>
      </c>
      <c r="BZ71" s="164">
        <v>1</v>
      </c>
      <c r="CA71" s="164">
        <v>0</v>
      </c>
      <c r="CB71" s="164">
        <v>1</v>
      </c>
      <c r="CC71" s="164" t="s">
        <v>114</v>
      </c>
      <c r="CD71" s="164" t="s">
        <v>114</v>
      </c>
      <c r="CE71" s="164" t="s">
        <v>109</v>
      </c>
      <c r="CF71" s="164" t="s">
        <v>182</v>
      </c>
      <c r="CG71" s="164" t="s">
        <v>797</v>
      </c>
      <c r="CH71" s="164" t="s">
        <v>183</v>
      </c>
      <c r="CI71" s="164" t="s">
        <v>797</v>
      </c>
      <c r="CJ71" s="164" t="s">
        <v>193</v>
      </c>
      <c r="CK71" s="164" t="s">
        <v>193</v>
      </c>
      <c r="CL71" s="164" t="s">
        <v>193</v>
      </c>
      <c r="CM71" s="164" t="s">
        <v>193</v>
      </c>
      <c r="CN71" s="164" t="s">
        <v>193</v>
      </c>
      <c r="CO71" s="164" t="s">
        <v>193</v>
      </c>
      <c r="CP71" s="164" t="s">
        <v>193</v>
      </c>
      <c r="CQ71" s="164" t="s">
        <v>193</v>
      </c>
      <c r="CR71" s="164" t="s">
        <v>193</v>
      </c>
      <c r="CS71" s="164" t="s">
        <v>193</v>
      </c>
      <c r="CT71" s="164" t="s">
        <v>193</v>
      </c>
      <c r="CU71" s="164" t="s">
        <v>193</v>
      </c>
      <c r="CV71" s="164" t="s">
        <v>193</v>
      </c>
      <c r="CW71" s="164" t="s">
        <v>193</v>
      </c>
      <c r="CX71" s="164" t="s">
        <v>193</v>
      </c>
      <c r="CY71" s="164" t="s">
        <v>193</v>
      </c>
      <c r="CZ71" s="164" t="s">
        <v>193</v>
      </c>
      <c r="DA71" s="164" t="s">
        <v>193</v>
      </c>
      <c r="DB71" s="164" t="s">
        <v>193</v>
      </c>
      <c r="DC71" s="164" t="s">
        <v>193</v>
      </c>
      <c r="DD71" s="164" t="s">
        <v>193</v>
      </c>
      <c r="DE71" s="164" t="s">
        <v>193</v>
      </c>
      <c r="DF71" s="164" t="s">
        <v>193</v>
      </c>
      <c r="DG71" s="164" t="s">
        <v>193</v>
      </c>
      <c r="DH71" s="164" t="s">
        <v>193</v>
      </c>
      <c r="DI71" s="164" t="s">
        <v>193</v>
      </c>
      <c r="DJ71" s="164" t="s">
        <v>193</v>
      </c>
      <c r="DK71" s="164" t="s">
        <v>193</v>
      </c>
      <c r="DL71" s="164" t="s">
        <v>193</v>
      </c>
      <c r="DM71" s="164" t="s">
        <v>193</v>
      </c>
      <c r="DN71" s="164" t="s">
        <v>193</v>
      </c>
      <c r="DO71" s="164" t="s">
        <v>193</v>
      </c>
      <c r="DP71" s="164" t="s">
        <v>193</v>
      </c>
      <c r="DQ71" s="164" t="s">
        <v>193</v>
      </c>
      <c r="DR71" s="164" t="s">
        <v>193</v>
      </c>
      <c r="DS71" s="164" t="s">
        <v>193</v>
      </c>
      <c r="DT71" s="164" t="s">
        <v>193</v>
      </c>
      <c r="DU71" s="164" t="s">
        <v>193</v>
      </c>
      <c r="DV71" s="164" t="s">
        <v>193</v>
      </c>
      <c r="DW71" s="164" t="s">
        <v>193</v>
      </c>
      <c r="DX71" s="164" t="s">
        <v>193</v>
      </c>
      <c r="DY71" s="164" t="s">
        <v>193</v>
      </c>
      <c r="DZ71" s="164" t="s">
        <v>193</v>
      </c>
      <c r="EA71" s="164" t="s">
        <v>193</v>
      </c>
      <c r="EB71" s="164" t="s">
        <v>193</v>
      </c>
      <c r="EC71" s="164" t="s">
        <v>193</v>
      </c>
      <c r="ED71" s="164" t="s">
        <v>193</v>
      </c>
      <c r="EE71" s="164" t="s">
        <v>193</v>
      </c>
      <c r="EF71" s="164" t="s">
        <v>193</v>
      </c>
      <c r="EG71" s="164" t="s">
        <v>193</v>
      </c>
      <c r="EH71" s="164" t="s">
        <v>193</v>
      </c>
      <c r="EI71" s="164" t="s">
        <v>193</v>
      </c>
    </row>
    <row r="72" spans="1:139" x14ac:dyDescent="0.25">
      <c r="A72" s="164" t="s">
        <v>3822</v>
      </c>
      <c r="B72" s="164" t="s">
        <v>3548</v>
      </c>
      <c r="C72" s="164" t="s">
        <v>179</v>
      </c>
      <c r="D72" s="164" t="s">
        <v>179</v>
      </c>
      <c r="E72" s="164" t="s">
        <v>181</v>
      </c>
      <c r="F72" s="164" t="s">
        <v>182</v>
      </c>
      <c r="G72" s="164" t="s">
        <v>183</v>
      </c>
      <c r="H72" s="164" t="s">
        <v>183</v>
      </c>
      <c r="I72" s="164" t="s">
        <v>713</v>
      </c>
      <c r="J72" s="164" t="s">
        <v>714</v>
      </c>
      <c r="K72" s="164" t="s">
        <v>543</v>
      </c>
      <c r="L72" s="164" t="s">
        <v>495</v>
      </c>
      <c r="M72" s="164" t="s">
        <v>193</v>
      </c>
      <c r="N72" s="164" t="s">
        <v>193</v>
      </c>
      <c r="O72" s="164" t="s">
        <v>193</v>
      </c>
      <c r="P72" s="164" t="s">
        <v>193</v>
      </c>
      <c r="Q72" s="164" t="s">
        <v>193</v>
      </c>
      <c r="R72" s="164" t="s">
        <v>193</v>
      </c>
      <c r="S72" s="164" t="s">
        <v>193</v>
      </c>
      <c r="T72" s="164">
        <v>30</v>
      </c>
      <c r="U72" s="164">
        <v>25</v>
      </c>
      <c r="V72" s="164">
        <v>50</v>
      </c>
      <c r="W72" s="164" t="s">
        <v>193</v>
      </c>
      <c r="X72" s="164">
        <v>25</v>
      </c>
      <c r="Y72" s="164">
        <v>75</v>
      </c>
      <c r="Z72" s="164">
        <v>75</v>
      </c>
      <c r="AA72" s="164">
        <v>5</v>
      </c>
      <c r="AB72" s="164" t="s">
        <v>193</v>
      </c>
      <c r="AC72" s="164" t="s">
        <v>496</v>
      </c>
      <c r="AD72" s="164" t="s">
        <v>502</v>
      </c>
      <c r="AE72" s="164">
        <v>1</v>
      </c>
      <c r="AF72" s="164">
        <v>0</v>
      </c>
      <c r="AG72" s="164">
        <v>0</v>
      </c>
      <c r="AH72" s="164">
        <v>0</v>
      </c>
      <c r="AI72" s="164">
        <v>0</v>
      </c>
      <c r="AJ72" s="164">
        <v>0</v>
      </c>
      <c r="AK72" s="164">
        <v>0</v>
      </c>
      <c r="AL72" s="164">
        <v>0</v>
      </c>
      <c r="AM72" s="164">
        <v>0</v>
      </c>
      <c r="AN72" s="164">
        <v>0</v>
      </c>
      <c r="AO72" s="164" t="s">
        <v>143</v>
      </c>
      <c r="AP72" s="164" t="s">
        <v>507</v>
      </c>
      <c r="AQ72" s="164" t="s">
        <v>193</v>
      </c>
      <c r="AR72" s="164" t="s">
        <v>193</v>
      </c>
      <c r="AS72" s="164" t="s">
        <v>193</v>
      </c>
      <c r="AT72" s="164" t="s">
        <v>193</v>
      </c>
      <c r="AU72" s="164" t="s">
        <v>193</v>
      </c>
      <c r="AV72" s="164" t="s">
        <v>193</v>
      </c>
      <c r="AW72" s="164" t="s">
        <v>193</v>
      </c>
      <c r="AX72" s="164" t="s">
        <v>109</v>
      </c>
      <c r="AY72" s="164" t="s">
        <v>109</v>
      </c>
      <c r="AZ72" s="164" t="s">
        <v>109</v>
      </c>
      <c r="BA72" s="164" t="s">
        <v>193</v>
      </c>
      <c r="BB72" s="164" t="s">
        <v>109</v>
      </c>
      <c r="BC72" s="164" t="s">
        <v>109</v>
      </c>
      <c r="BD72" s="164" t="s">
        <v>109</v>
      </c>
      <c r="BE72" s="164" t="s">
        <v>132</v>
      </c>
      <c r="BF72" s="164" t="s">
        <v>193</v>
      </c>
      <c r="BG72" s="164" t="s">
        <v>193</v>
      </c>
      <c r="BH72" s="164" t="s">
        <v>193</v>
      </c>
      <c r="BI72" s="164" t="s">
        <v>193</v>
      </c>
      <c r="BJ72" s="164" t="s">
        <v>193</v>
      </c>
      <c r="BK72" s="164" t="s">
        <v>193</v>
      </c>
      <c r="BL72" s="164" t="s">
        <v>193</v>
      </c>
      <c r="BM72" s="164" t="s">
        <v>193</v>
      </c>
      <c r="BN72" s="164" t="s">
        <v>193</v>
      </c>
      <c r="BO72" s="164" t="s">
        <v>193</v>
      </c>
      <c r="BP72" s="164" t="s">
        <v>193</v>
      </c>
      <c r="BQ72" s="164" t="s">
        <v>193</v>
      </c>
      <c r="BR72" s="164" t="s">
        <v>193</v>
      </c>
      <c r="BS72" s="164" t="s">
        <v>193</v>
      </c>
      <c r="BT72" s="164" t="s">
        <v>193</v>
      </c>
      <c r="BU72" s="164" t="s">
        <v>193</v>
      </c>
      <c r="BV72" s="164" t="s">
        <v>193</v>
      </c>
      <c r="BW72" s="164" t="s">
        <v>193</v>
      </c>
      <c r="BX72" s="164" t="s">
        <v>193</v>
      </c>
      <c r="BY72" s="164" t="s">
        <v>193</v>
      </c>
      <c r="BZ72" s="164" t="s">
        <v>193</v>
      </c>
      <c r="CA72" s="164" t="s">
        <v>193</v>
      </c>
      <c r="CB72" s="164" t="s">
        <v>193</v>
      </c>
      <c r="CC72" s="164" t="s">
        <v>193</v>
      </c>
      <c r="CD72" s="164" t="s">
        <v>193</v>
      </c>
      <c r="CE72" s="164" t="s">
        <v>193</v>
      </c>
      <c r="CF72" s="164" t="s">
        <v>193</v>
      </c>
      <c r="CG72" s="164" t="s">
        <v>193</v>
      </c>
      <c r="CH72" s="164" t="s">
        <v>193</v>
      </c>
      <c r="CI72" s="164" t="s">
        <v>193</v>
      </c>
      <c r="CJ72" s="164" t="s">
        <v>109</v>
      </c>
      <c r="CK72" s="164">
        <v>0</v>
      </c>
      <c r="CL72" s="164">
        <v>0</v>
      </c>
      <c r="CM72" s="164">
        <v>0</v>
      </c>
      <c r="CN72" s="164">
        <v>1</v>
      </c>
      <c r="CO72" s="164">
        <v>0</v>
      </c>
      <c r="CP72" s="164">
        <v>0</v>
      </c>
      <c r="CQ72" s="164">
        <v>0</v>
      </c>
      <c r="CR72" s="164">
        <v>0</v>
      </c>
      <c r="CS72" s="164">
        <v>0</v>
      </c>
      <c r="CT72" s="164">
        <v>0</v>
      </c>
      <c r="CU72" s="164">
        <v>0</v>
      </c>
      <c r="CV72" s="164">
        <v>0</v>
      </c>
      <c r="CW72" s="164">
        <v>0</v>
      </c>
      <c r="CX72" s="164" t="s">
        <v>193</v>
      </c>
      <c r="CY72" s="164" t="s">
        <v>708</v>
      </c>
      <c r="CZ72" s="164">
        <v>1</v>
      </c>
      <c r="DA72" s="164">
        <v>0</v>
      </c>
      <c r="DB72" s="164">
        <v>0</v>
      </c>
      <c r="DC72" s="164">
        <v>0</v>
      </c>
      <c r="DD72" s="164">
        <v>0</v>
      </c>
      <c r="DE72" s="164">
        <v>0</v>
      </c>
      <c r="DF72" s="164">
        <v>1</v>
      </c>
      <c r="DG72" s="164">
        <v>0</v>
      </c>
      <c r="DH72" s="164" t="s">
        <v>114</v>
      </c>
      <c r="DI72" s="164" t="s">
        <v>114</v>
      </c>
      <c r="DJ72" s="164" t="s">
        <v>109</v>
      </c>
      <c r="DK72" s="164" t="s">
        <v>182</v>
      </c>
      <c r="DL72" s="164" t="s">
        <v>797</v>
      </c>
      <c r="DM72" s="164" t="s">
        <v>183</v>
      </c>
      <c r="DN72" s="164" t="s">
        <v>797</v>
      </c>
      <c r="DO72" s="164" t="s">
        <v>193</v>
      </c>
      <c r="DP72" s="164" t="s">
        <v>193</v>
      </c>
      <c r="DQ72" s="164" t="s">
        <v>193</v>
      </c>
      <c r="DR72" s="164" t="s">
        <v>193</v>
      </c>
      <c r="DS72" s="164" t="s">
        <v>193</v>
      </c>
      <c r="DT72" s="164" t="s">
        <v>193</v>
      </c>
      <c r="DU72" s="164" t="s">
        <v>193</v>
      </c>
      <c r="DV72" s="164" t="s">
        <v>193</v>
      </c>
      <c r="DW72" s="164" t="s">
        <v>193</v>
      </c>
      <c r="DX72" s="164" t="s">
        <v>193</v>
      </c>
      <c r="DY72" s="164" t="s">
        <v>193</v>
      </c>
      <c r="DZ72" s="164" t="s">
        <v>193</v>
      </c>
      <c r="EA72" s="164" t="s">
        <v>193</v>
      </c>
      <c r="EB72" s="164" t="s">
        <v>193</v>
      </c>
      <c r="EC72" s="164" t="s">
        <v>193</v>
      </c>
      <c r="ED72" s="164" t="s">
        <v>193</v>
      </c>
      <c r="EE72" s="164" t="s">
        <v>193</v>
      </c>
      <c r="EF72" s="164" t="s">
        <v>193</v>
      </c>
      <c r="EG72" s="164" t="s">
        <v>193</v>
      </c>
      <c r="EH72" s="164" t="s">
        <v>193</v>
      </c>
      <c r="EI72" s="164" t="s">
        <v>193</v>
      </c>
    </row>
    <row r="73" spans="1:139" x14ac:dyDescent="0.25">
      <c r="A73" s="164" t="s">
        <v>3827</v>
      </c>
      <c r="B73" s="164" t="s">
        <v>3548</v>
      </c>
      <c r="C73" s="164" t="s">
        <v>179</v>
      </c>
      <c r="D73" s="164" t="s">
        <v>179</v>
      </c>
      <c r="E73" s="164" t="s">
        <v>181</v>
      </c>
      <c r="F73" s="164" t="s">
        <v>182</v>
      </c>
      <c r="G73" s="164" t="s">
        <v>183</v>
      </c>
      <c r="H73" s="164" t="s">
        <v>183</v>
      </c>
      <c r="I73" s="164" t="s">
        <v>713</v>
      </c>
      <c r="J73" s="164" t="s">
        <v>714</v>
      </c>
      <c r="K73" s="164" t="s">
        <v>543</v>
      </c>
      <c r="L73" s="164" t="s">
        <v>495</v>
      </c>
      <c r="M73" s="164" t="s">
        <v>193</v>
      </c>
      <c r="N73" s="164" t="s">
        <v>193</v>
      </c>
      <c r="O73" s="164" t="s">
        <v>193</v>
      </c>
      <c r="P73" s="164" t="s">
        <v>193</v>
      </c>
      <c r="Q73" s="164" t="s">
        <v>193</v>
      </c>
      <c r="R73" s="164" t="s">
        <v>193</v>
      </c>
      <c r="S73" s="164" t="s">
        <v>193</v>
      </c>
      <c r="T73" s="164">
        <v>30</v>
      </c>
      <c r="U73" s="164">
        <v>25</v>
      </c>
      <c r="V73" s="164">
        <v>25</v>
      </c>
      <c r="W73" s="164" t="s">
        <v>193</v>
      </c>
      <c r="X73" s="164">
        <v>25</v>
      </c>
      <c r="Y73" s="164">
        <v>75</v>
      </c>
      <c r="Z73" s="164">
        <v>75</v>
      </c>
      <c r="AA73" s="164">
        <v>5</v>
      </c>
      <c r="AB73" s="164" t="s">
        <v>193</v>
      </c>
      <c r="AC73" s="164" t="s">
        <v>496</v>
      </c>
      <c r="AD73" s="164" t="s">
        <v>502</v>
      </c>
      <c r="AE73" s="164">
        <v>1</v>
      </c>
      <c r="AF73" s="164">
        <v>0</v>
      </c>
      <c r="AG73" s="164">
        <v>0</v>
      </c>
      <c r="AH73" s="164">
        <v>0</v>
      </c>
      <c r="AI73" s="164">
        <v>0</v>
      </c>
      <c r="AJ73" s="164">
        <v>0</v>
      </c>
      <c r="AK73" s="164">
        <v>0</v>
      </c>
      <c r="AL73" s="164">
        <v>0</v>
      </c>
      <c r="AM73" s="164">
        <v>0</v>
      </c>
      <c r="AN73" s="164">
        <v>0</v>
      </c>
      <c r="AO73" s="164" t="s">
        <v>128</v>
      </c>
      <c r="AP73" s="164" t="s">
        <v>498</v>
      </c>
      <c r="AQ73" s="164" t="s">
        <v>193</v>
      </c>
      <c r="AR73" s="164" t="s">
        <v>193</v>
      </c>
      <c r="AS73" s="164" t="s">
        <v>193</v>
      </c>
      <c r="AT73" s="164" t="s">
        <v>193</v>
      </c>
      <c r="AU73" s="164" t="s">
        <v>193</v>
      </c>
      <c r="AV73" s="164" t="s">
        <v>193</v>
      </c>
      <c r="AW73" s="164" t="s">
        <v>193</v>
      </c>
      <c r="AX73" s="164" t="s">
        <v>109</v>
      </c>
      <c r="AY73" s="164" t="s">
        <v>109</v>
      </c>
      <c r="AZ73" s="164" t="s">
        <v>109</v>
      </c>
      <c r="BA73" s="164" t="s">
        <v>193</v>
      </c>
      <c r="BB73" s="164" t="s">
        <v>109</v>
      </c>
      <c r="BC73" s="164" t="s">
        <v>109</v>
      </c>
      <c r="BD73" s="164" t="s">
        <v>109</v>
      </c>
      <c r="BE73" s="164" t="s">
        <v>132</v>
      </c>
      <c r="BF73" s="164" t="s">
        <v>193</v>
      </c>
      <c r="BG73" s="164" t="s">
        <v>193</v>
      </c>
      <c r="BH73" s="164" t="s">
        <v>193</v>
      </c>
      <c r="BI73" s="164" t="s">
        <v>193</v>
      </c>
      <c r="BJ73" s="164" t="s">
        <v>193</v>
      </c>
      <c r="BK73" s="164" t="s">
        <v>193</v>
      </c>
      <c r="BL73" s="164" t="s">
        <v>193</v>
      </c>
      <c r="BM73" s="164" t="s">
        <v>193</v>
      </c>
      <c r="BN73" s="164" t="s">
        <v>193</v>
      </c>
      <c r="BO73" s="164" t="s">
        <v>193</v>
      </c>
      <c r="BP73" s="164" t="s">
        <v>193</v>
      </c>
      <c r="BQ73" s="164" t="s">
        <v>193</v>
      </c>
      <c r="BR73" s="164" t="s">
        <v>193</v>
      </c>
      <c r="BS73" s="164" t="s">
        <v>193</v>
      </c>
      <c r="BT73" s="164" t="s">
        <v>193</v>
      </c>
      <c r="BU73" s="164" t="s">
        <v>193</v>
      </c>
      <c r="BV73" s="164" t="s">
        <v>193</v>
      </c>
      <c r="BW73" s="164" t="s">
        <v>193</v>
      </c>
      <c r="BX73" s="164" t="s">
        <v>193</v>
      </c>
      <c r="BY73" s="164" t="s">
        <v>193</v>
      </c>
      <c r="BZ73" s="164" t="s">
        <v>193</v>
      </c>
      <c r="CA73" s="164" t="s">
        <v>193</v>
      </c>
      <c r="CB73" s="164" t="s">
        <v>193</v>
      </c>
      <c r="CC73" s="164" t="s">
        <v>193</v>
      </c>
      <c r="CD73" s="164" t="s">
        <v>193</v>
      </c>
      <c r="CE73" s="164" t="s">
        <v>193</v>
      </c>
      <c r="CF73" s="164" t="s">
        <v>193</v>
      </c>
      <c r="CG73" s="164" t="s">
        <v>193</v>
      </c>
      <c r="CH73" s="164" t="s">
        <v>193</v>
      </c>
      <c r="CI73" s="164" t="s">
        <v>193</v>
      </c>
      <c r="CJ73" s="164" t="s">
        <v>109</v>
      </c>
      <c r="CK73" s="164">
        <v>0</v>
      </c>
      <c r="CL73" s="164">
        <v>0</v>
      </c>
      <c r="CM73" s="164">
        <v>0</v>
      </c>
      <c r="CN73" s="164">
        <v>0</v>
      </c>
      <c r="CO73" s="164">
        <v>1</v>
      </c>
      <c r="CP73" s="164">
        <v>0</v>
      </c>
      <c r="CQ73" s="164">
        <v>0</v>
      </c>
      <c r="CR73" s="164">
        <v>0</v>
      </c>
      <c r="CS73" s="164">
        <v>0</v>
      </c>
      <c r="CT73" s="164">
        <v>0</v>
      </c>
      <c r="CU73" s="164">
        <v>0</v>
      </c>
      <c r="CV73" s="164">
        <v>0</v>
      </c>
      <c r="CW73" s="164">
        <v>0</v>
      </c>
      <c r="CX73" s="164" t="s">
        <v>193</v>
      </c>
      <c r="CY73" s="164" t="s">
        <v>3826</v>
      </c>
      <c r="CZ73" s="164">
        <v>1</v>
      </c>
      <c r="DA73" s="164">
        <v>0</v>
      </c>
      <c r="DB73" s="164">
        <v>1</v>
      </c>
      <c r="DC73" s="164">
        <v>0</v>
      </c>
      <c r="DD73" s="164">
        <v>0</v>
      </c>
      <c r="DE73" s="164">
        <v>0</v>
      </c>
      <c r="DF73" s="164">
        <v>0</v>
      </c>
      <c r="DG73" s="164">
        <v>0</v>
      </c>
      <c r="DH73" s="164" t="s">
        <v>114</v>
      </c>
      <c r="DI73" s="164" t="s">
        <v>114</v>
      </c>
      <c r="DJ73" s="164" t="s">
        <v>109</v>
      </c>
      <c r="DK73" s="164" t="s">
        <v>182</v>
      </c>
      <c r="DL73" s="164" t="s">
        <v>797</v>
      </c>
      <c r="DM73" s="164" t="s">
        <v>183</v>
      </c>
      <c r="DN73" s="164" t="s">
        <v>797</v>
      </c>
      <c r="DO73" s="164" t="s">
        <v>193</v>
      </c>
      <c r="DP73" s="164" t="s">
        <v>193</v>
      </c>
      <c r="DQ73" s="164" t="s">
        <v>193</v>
      </c>
      <c r="DR73" s="164" t="s">
        <v>193</v>
      </c>
      <c r="DS73" s="164" t="s">
        <v>193</v>
      </c>
      <c r="DT73" s="164" t="s">
        <v>193</v>
      </c>
      <c r="DU73" s="164" t="s">
        <v>193</v>
      </c>
      <c r="DV73" s="164" t="s">
        <v>193</v>
      </c>
      <c r="DW73" s="164" t="s">
        <v>193</v>
      </c>
      <c r="DX73" s="164" t="s">
        <v>193</v>
      </c>
      <c r="DY73" s="164" t="s">
        <v>193</v>
      </c>
      <c r="DZ73" s="164" t="s">
        <v>193</v>
      </c>
      <c r="EA73" s="164" t="s">
        <v>193</v>
      </c>
      <c r="EB73" s="164" t="s">
        <v>193</v>
      </c>
      <c r="EC73" s="164" t="s">
        <v>193</v>
      </c>
      <c r="ED73" s="164" t="s">
        <v>193</v>
      </c>
      <c r="EE73" s="164" t="s">
        <v>193</v>
      </c>
      <c r="EF73" s="164" t="s">
        <v>193</v>
      </c>
      <c r="EG73" s="164" t="s">
        <v>193</v>
      </c>
      <c r="EH73" s="164" t="s">
        <v>193</v>
      </c>
      <c r="EI73" s="164" t="s">
        <v>193</v>
      </c>
    </row>
    <row r="74" spans="1:139" x14ac:dyDescent="0.25">
      <c r="A74" s="164" t="s">
        <v>3831</v>
      </c>
      <c r="B74" s="164" t="s">
        <v>3548</v>
      </c>
      <c r="C74" s="164" t="s">
        <v>179</v>
      </c>
      <c r="D74" s="164" t="s">
        <v>179</v>
      </c>
      <c r="E74" s="164" t="s">
        <v>181</v>
      </c>
      <c r="F74" s="164" t="s">
        <v>182</v>
      </c>
      <c r="G74" s="164" t="s">
        <v>183</v>
      </c>
      <c r="H74" s="164" t="s">
        <v>183</v>
      </c>
      <c r="I74" s="164" t="s">
        <v>713</v>
      </c>
      <c r="J74" s="164" t="s">
        <v>714</v>
      </c>
      <c r="K74" s="164" t="s">
        <v>543</v>
      </c>
      <c r="L74" s="164" t="s">
        <v>495</v>
      </c>
      <c r="M74" s="164" t="s">
        <v>193</v>
      </c>
      <c r="N74" s="164" t="s">
        <v>193</v>
      </c>
      <c r="O74" s="164" t="s">
        <v>193</v>
      </c>
      <c r="P74" s="164" t="s">
        <v>193</v>
      </c>
      <c r="Q74" s="164" t="s">
        <v>193</v>
      </c>
      <c r="R74" s="164" t="s">
        <v>193</v>
      </c>
      <c r="S74" s="164" t="s">
        <v>193</v>
      </c>
      <c r="T74" s="164">
        <v>30</v>
      </c>
      <c r="U74" s="164">
        <v>25</v>
      </c>
      <c r="V74" s="164">
        <v>25</v>
      </c>
      <c r="W74" s="164" t="s">
        <v>193</v>
      </c>
      <c r="X74" s="164">
        <v>25</v>
      </c>
      <c r="Y74" s="164">
        <v>75</v>
      </c>
      <c r="Z74" s="164">
        <v>75</v>
      </c>
      <c r="AA74" s="164">
        <v>5</v>
      </c>
      <c r="AB74" s="164" t="s">
        <v>193</v>
      </c>
      <c r="AC74" s="164" t="s">
        <v>496</v>
      </c>
      <c r="AD74" s="164" t="s">
        <v>502</v>
      </c>
      <c r="AE74" s="164">
        <v>1</v>
      </c>
      <c r="AF74" s="164">
        <v>0</v>
      </c>
      <c r="AG74" s="164">
        <v>0</v>
      </c>
      <c r="AH74" s="164">
        <v>0</v>
      </c>
      <c r="AI74" s="164">
        <v>0</v>
      </c>
      <c r="AJ74" s="164">
        <v>0</v>
      </c>
      <c r="AK74" s="164">
        <v>0</v>
      </c>
      <c r="AL74" s="164">
        <v>0</v>
      </c>
      <c r="AM74" s="164">
        <v>0</v>
      </c>
      <c r="AN74" s="164">
        <v>0</v>
      </c>
      <c r="AO74" s="164" t="s">
        <v>128</v>
      </c>
      <c r="AP74" s="164" t="s">
        <v>507</v>
      </c>
      <c r="AQ74" s="164" t="s">
        <v>193</v>
      </c>
      <c r="AR74" s="164" t="s">
        <v>193</v>
      </c>
      <c r="AS74" s="164" t="s">
        <v>193</v>
      </c>
      <c r="AT74" s="164" t="s">
        <v>193</v>
      </c>
      <c r="AU74" s="164" t="s">
        <v>193</v>
      </c>
      <c r="AV74" s="164" t="s">
        <v>193</v>
      </c>
      <c r="AW74" s="164" t="s">
        <v>193</v>
      </c>
      <c r="AX74" s="164" t="s">
        <v>109</v>
      </c>
      <c r="AY74" s="164" t="s">
        <v>109</v>
      </c>
      <c r="AZ74" s="164" t="s">
        <v>109</v>
      </c>
      <c r="BA74" s="164" t="s">
        <v>193</v>
      </c>
      <c r="BB74" s="164" t="s">
        <v>109</v>
      </c>
      <c r="BC74" s="164" t="s">
        <v>109</v>
      </c>
      <c r="BD74" s="164" t="s">
        <v>109</v>
      </c>
      <c r="BE74" s="164" t="s">
        <v>132</v>
      </c>
      <c r="BF74" s="164" t="s">
        <v>193</v>
      </c>
      <c r="BG74" s="164" t="s">
        <v>193</v>
      </c>
      <c r="BH74" s="164" t="s">
        <v>193</v>
      </c>
      <c r="BI74" s="164" t="s">
        <v>193</v>
      </c>
      <c r="BJ74" s="164" t="s">
        <v>193</v>
      </c>
      <c r="BK74" s="164" t="s">
        <v>193</v>
      </c>
      <c r="BL74" s="164" t="s">
        <v>193</v>
      </c>
      <c r="BM74" s="164" t="s">
        <v>193</v>
      </c>
      <c r="BN74" s="164" t="s">
        <v>193</v>
      </c>
      <c r="BO74" s="164" t="s">
        <v>193</v>
      </c>
      <c r="BP74" s="164" t="s">
        <v>193</v>
      </c>
      <c r="BQ74" s="164" t="s">
        <v>193</v>
      </c>
      <c r="BR74" s="164" t="s">
        <v>193</v>
      </c>
      <c r="BS74" s="164" t="s">
        <v>193</v>
      </c>
      <c r="BT74" s="164" t="s">
        <v>193</v>
      </c>
      <c r="BU74" s="164" t="s">
        <v>193</v>
      </c>
      <c r="BV74" s="164" t="s">
        <v>193</v>
      </c>
      <c r="BW74" s="164" t="s">
        <v>193</v>
      </c>
      <c r="BX74" s="164" t="s">
        <v>193</v>
      </c>
      <c r="BY74" s="164" t="s">
        <v>193</v>
      </c>
      <c r="BZ74" s="164" t="s">
        <v>193</v>
      </c>
      <c r="CA74" s="164" t="s">
        <v>193</v>
      </c>
      <c r="CB74" s="164" t="s">
        <v>193</v>
      </c>
      <c r="CC74" s="164" t="s">
        <v>193</v>
      </c>
      <c r="CD74" s="164" t="s">
        <v>193</v>
      </c>
      <c r="CE74" s="164" t="s">
        <v>193</v>
      </c>
      <c r="CF74" s="164" t="s">
        <v>193</v>
      </c>
      <c r="CG74" s="164" t="s">
        <v>193</v>
      </c>
      <c r="CH74" s="164" t="s">
        <v>193</v>
      </c>
      <c r="CI74" s="164" t="s">
        <v>193</v>
      </c>
      <c r="CJ74" s="164" t="s">
        <v>109</v>
      </c>
      <c r="CK74" s="164">
        <v>0</v>
      </c>
      <c r="CL74" s="164">
        <v>0</v>
      </c>
      <c r="CM74" s="164">
        <v>0</v>
      </c>
      <c r="CN74" s="164">
        <v>0</v>
      </c>
      <c r="CO74" s="164">
        <v>1</v>
      </c>
      <c r="CP74" s="164">
        <v>0</v>
      </c>
      <c r="CQ74" s="164">
        <v>0</v>
      </c>
      <c r="CR74" s="164">
        <v>0</v>
      </c>
      <c r="CS74" s="164">
        <v>0</v>
      </c>
      <c r="CT74" s="164">
        <v>0</v>
      </c>
      <c r="CU74" s="164">
        <v>0</v>
      </c>
      <c r="CV74" s="164">
        <v>0</v>
      </c>
      <c r="CW74" s="164">
        <v>0</v>
      </c>
      <c r="CX74" s="164" t="s">
        <v>193</v>
      </c>
      <c r="CY74" s="164" t="s">
        <v>820</v>
      </c>
      <c r="CZ74" s="164">
        <v>1</v>
      </c>
      <c r="DA74" s="164">
        <v>0</v>
      </c>
      <c r="DB74" s="164">
        <v>0</v>
      </c>
      <c r="DC74" s="164">
        <v>1</v>
      </c>
      <c r="DD74" s="164">
        <v>0</v>
      </c>
      <c r="DE74" s="164">
        <v>0</v>
      </c>
      <c r="DF74" s="164">
        <v>0</v>
      </c>
      <c r="DG74" s="164">
        <v>0</v>
      </c>
      <c r="DH74" s="164" t="s">
        <v>114</v>
      </c>
      <c r="DI74" s="164" t="s">
        <v>114</v>
      </c>
      <c r="DJ74" s="164" t="s">
        <v>109</v>
      </c>
      <c r="DK74" s="164" t="s">
        <v>182</v>
      </c>
      <c r="DL74" s="164" t="s">
        <v>797</v>
      </c>
      <c r="DM74" s="164" t="s">
        <v>183</v>
      </c>
      <c r="DN74" s="164" t="s">
        <v>797</v>
      </c>
      <c r="DO74" s="164" t="s">
        <v>193</v>
      </c>
      <c r="DP74" s="164" t="s">
        <v>193</v>
      </c>
      <c r="DQ74" s="164" t="s">
        <v>193</v>
      </c>
      <c r="DR74" s="164" t="s">
        <v>193</v>
      </c>
      <c r="DS74" s="164" t="s">
        <v>193</v>
      </c>
      <c r="DT74" s="164" t="s">
        <v>193</v>
      </c>
      <c r="DU74" s="164" t="s">
        <v>193</v>
      </c>
      <c r="DV74" s="164" t="s">
        <v>193</v>
      </c>
      <c r="DW74" s="164" t="s">
        <v>193</v>
      </c>
      <c r="DX74" s="164" t="s">
        <v>193</v>
      </c>
      <c r="DY74" s="164" t="s">
        <v>193</v>
      </c>
      <c r="DZ74" s="164" t="s">
        <v>193</v>
      </c>
      <c r="EA74" s="164" t="s">
        <v>193</v>
      </c>
      <c r="EB74" s="164" t="s">
        <v>193</v>
      </c>
      <c r="EC74" s="164" t="s">
        <v>193</v>
      </c>
      <c r="ED74" s="164" t="s">
        <v>193</v>
      </c>
      <c r="EE74" s="164" t="s">
        <v>193</v>
      </c>
      <c r="EF74" s="164" t="s">
        <v>193</v>
      </c>
      <c r="EG74" s="164" t="s">
        <v>193</v>
      </c>
      <c r="EH74" s="164" t="s">
        <v>193</v>
      </c>
      <c r="EI74" s="164" t="s">
        <v>193</v>
      </c>
    </row>
    <row r="75" spans="1:139" x14ac:dyDescent="0.25">
      <c r="A75" s="164" t="s">
        <v>3838</v>
      </c>
      <c r="B75" s="164" t="s">
        <v>3548</v>
      </c>
      <c r="C75" s="164" t="s">
        <v>171</v>
      </c>
      <c r="D75" s="164" t="s">
        <v>171</v>
      </c>
      <c r="E75" s="164" t="s">
        <v>774</v>
      </c>
      <c r="F75" s="164" t="s">
        <v>106</v>
      </c>
      <c r="G75" s="164" t="s">
        <v>173</v>
      </c>
      <c r="H75" s="164" t="s">
        <v>173</v>
      </c>
      <c r="I75" s="164" t="s">
        <v>779</v>
      </c>
      <c r="J75" s="164" t="s">
        <v>782</v>
      </c>
      <c r="K75" s="164" t="s">
        <v>543</v>
      </c>
      <c r="L75" s="164" t="s">
        <v>495</v>
      </c>
      <c r="M75" s="164">
        <v>100</v>
      </c>
      <c r="N75" s="164">
        <v>123.07692307692299</v>
      </c>
      <c r="O75" s="164">
        <v>86.956521739130395</v>
      </c>
      <c r="P75" s="164">
        <v>94.827586206896498</v>
      </c>
      <c r="Q75" s="164">
        <v>208.333333333333</v>
      </c>
      <c r="R75" s="164">
        <v>250</v>
      </c>
      <c r="S75" s="164">
        <v>750</v>
      </c>
      <c r="T75" s="164">
        <v>35</v>
      </c>
      <c r="U75" s="164">
        <v>15</v>
      </c>
      <c r="V75" s="164">
        <v>50</v>
      </c>
      <c r="W75" s="164" t="s">
        <v>193</v>
      </c>
      <c r="X75" s="164">
        <v>25</v>
      </c>
      <c r="Y75" s="164">
        <v>100</v>
      </c>
      <c r="Z75" s="164">
        <v>75</v>
      </c>
      <c r="AA75" s="164">
        <v>5</v>
      </c>
      <c r="AB75" s="164" t="s">
        <v>193</v>
      </c>
      <c r="AC75" s="164" t="s">
        <v>496</v>
      </c>
      <c r="AD75" s="164" t="s">
        <v>497</v>
      </c>
      <c r="AE75" s="164">
        <v>1</v>
      </c>
      <c r="AF75" s="164">
        <v>0</v>
      </c>
      <c r="AG75" s="164">
        <v>0</v>
      </c>
      <c r="AH75" s="164">
        <v>0</v>
      </c>
      <c r="AI75" s="164">
        <v>0</v>
      </c>
      <c r="AJ75" s="164">
        <v>0</v>
      </c>
      <c r="AK75" s="164">
        <v>0</v>
      </c>
      <c r="AL75" s="164">
        <v>0</v>
      </c>
      <c r="AM75" s="164">
        <v>0</v>
      </c>
      <c r="AN75" s="164">
        <v>0</v>
      </c>
      <c r="AO75" s="164" t="s">
        <v>113</v>
      </c>
      <c r="AP75" s="164" t="s">
        <v>498</v>
      </c>
      <c r="AQ75" s="164" t="s">
        <v>132</v>
      </c>
      <c r="AR75" s="164" t="s">
        <v>109</v>
      </c>
      <c r="AS75" s="164" t="s">
        <v>109</v>
      </c>
      <c r="AT75" s="164" t="s">
        <v>132</v>
      </c>
      <c r="AU75" s="164" t="s">
        <v>114</v>
      </c>
      <c r="AV75" s="164" t="s">
        <v>109</v>
      </c>
      <c r="AW75" s="164" t="s">
        <v>132</v>
      </c>
      <c r="AX75" s="164" t="s">
        <v>132</v>
      </c>
      <c r="AY75" s="164" t="s">
        <v>132</v>
      </c>
      <c r="AZ75" s="164" t="s">
        <v>132</v>
      </c>
      <c r="BA75" s="164" t="s">
        <v>193</v>
      </c>
      <c r="BB75" s="164" t="s">
        <v>132</v>
      </c>
      <c r="BC75" s="164" t="s">
        <v>132</v>
      </c>
      <c r="BD75" s="164" t="s">
        <v>109</v>
      </c>
      <c r="BE75" s="164" t="s">
        <v>132</v>
      </c>
      <c r="BF75" s="164" t="s">
        <v>109</v>
      </c>
      <c r="BG75" s="164">
        <v>0</v>
      </c>
      <c r="BH75" s="164">
        <v>0</v>
      </c>
      <c r="BI75" s="164">
        <v>0</v>
      </c>
      <c r="BJ75" s="164">
        <v>0</v>
      </c>
      <c r="BK75" s="164">
        <v>1</v>
      </c>
      <c r="BL75" s="164">
        <v>1</v>
      </c>
      <c r="BM75" s="164">
        <v>0</v>
      </c>
      <c r="BN75" s="164">
        <v>0</v>
      </c>
      <c r="BO75" s="164">
        <v>0</v>
      </c>
      <c r="BP75" s="164">
        <v>0</v>
      </c>
      <c r="BQ75" s="164">
        <v>0</v>
      </c>
      <c r="BR75" s="164">
        <v>0</v>
      </c>
      <c r="BS75" s="164">
        <v>0</v>
      </c>
      <c r="BT75" s="164">
        <v>0</v>
      </c>
      <c r="BU75" s="164" t="s">
        <v>193</v>
      </c>
      <c r="BV75" s="164">
        <v>1</v>
      </c>
      <c r="BW75" s="164">
        <v>1</v>
      </c>
      <c r="BX75" s="164">
        <v>0</v>
      </c>
      <c r="BY75" s="164">
        <v>0</v>
      </c>
      <c r="BZ75" s="164">
        <v>0</v>
      </c>
      <c r="CA75" s="164">
        <v>0</v>
      </c>
      <c r="CB75" s="164">
        <v>1</v>
      </c>
      <c r="CC75" s="164" t="s">
        <v>132</v>
      </c>
      <c r="CD75" s="164" t="s">
        <v>114</v>
      </c>
      <c r="CE75" s="164" t="s">
        <v>109</v>
      </c>
      <c r="CF75" s="164" t="s">
        <v>106</v>
      </c>
      <c r="CG75" s="164" t="s">
        <v>797</v>
      </c>
      <c r="CH75" s="164" t="s">
        <v>129</v>
      </c>
      <c r="CI75" s="164" t="s">
        <v>793</v>
      </c>
      <c r="CJ75" s="164" t="s">
        <v>109</v>
      </c>
      <c r="CK75" s="164">
        <v>0</v>
      </c>
      <c r="CL75" s="164">
        <v>0</v>
      </c>
      <c r="CM75" s="164">
        <v>0</v>
      </c>
      <c r="CN75" s="164">
        <v>1</v>
      </c>
      <c r="CO75" s="164">
        <v>1</v>
      </c>
      <c r="CP75" s="164">
        <v>0</v>
      </c>
      <c r="CQ75" s="164">
        <v>0</v>
      </c>
      <c r="CR75" s="164">
        <v>0</v>
      </c>
      <c r="CS75" s="164">
        <v>0</v>
      </c>
      <c r="CT75" s="164">
        <v>0</v>
      </c>
      <c r="CU75" s="164">
        <v>0</v>
      </c>
      <c r="CV75" s="164">
        <v>0</v>
      </c>
      <c r="CW75" s="164">
        <v>0</v>
      </c>
      <c r="CX75" s="164" t="s">
        <v>193</v>
      </c>
      <c r="CY75" s="164" t="s">
        <v>3836</v>
      </c>
      <c r="CZ75" s="164">
        <v>0</v>
      </c>
      <c r="DA75" s="164">
        <v>1</v>
      </c>
      <c r="DB75" s="164">
        <v>1</v>
      </c>
      <c r="DC75" s="164">
        <v>1</v>
      </c>
      <c r="DD75" s="164">
        <v>0</v>
      </c>
      <c r="DE75" s="164">
        <v>0</v>
      </c>
      <c r="DF75" s="164">
        <v>0</v>
      </c>
      <c r="DG75" s="164">
        <v>0</v>
      </c>
      <c r="DH75" s="164" t="s">
        <v>132</v>
      </c>
      <c r="DI75" s="164" t="s">
        <v>114</v>
      </c>
      <c r="DJ75" s="164" t="s">
        <v>109</v>
      </c>
      <c r="DK75" s="164" t="s">
        <v>106</v>
      </c>
      <c r="DL75" s="164" t="s">
        <v>797</v>
      </c>
      <c r="DM75" s="164" t="s">
        <v>129</v>
      </c>
      <c r="DN75" s="164" t="s">
        <v>793</v>
      </c>
      <c r="DO75" s="164" t="s">
        <v>193</v>
      </c>
      <c r="DP75" s="164" t="s">
        <v>193</v>
      </c>
      <c r="DQ75" s="164" t="s">
        <v>193</v>
      </c>
      <c r="DR75" s="164" t="s">
        <v>193</v>
      </c>
      <c r="DS75" s="164" t="s">
        <v>193</v>
      </c>
      <c r="DT75" s="164" t="s">
        <v>193</v>
      </c>
      <c r="DU75" s="164" t="s">
        <v>193</v>
      </c>
      <c r="DV75" s="164" t="s">
        <v>193</v>
      </c>
      <c r="DW75" s="164" t="s">
        <v>193</v>
      </c>
      <c r="DX75" s="164" t="s">
        <v>193</v>
      </c>
      <c r="DY75" s="164" t="s">
        <v>193</v>
      </c>
      <c r="DZ75" s="164" t="s">
        <v>193</v>
      </c>
      <c r="EA75" s="164" t="s">
        <v>193</v>
      </c>
      <c r="EB75" s="164" t="s">
        <v>193</v>
      </c>
      <c r="EC75" s="164" t="s">
        <v>193</v>
      </c>
      <c r="ED75" s="164" t="s">
        <v>193</v>
      </c>
      <c r="EE75" s="164" t="s">
        <v>193</v>
      </c>
      <c r="EF75" s="164" t="s">
        <v>193</v>
      </c>
      <c r="EG75" s="164" t="s">
        <v>193</v>
      </c>
      <c r="EH75" s="164" t="s">
        <v>193</v>
      </c>
      <c r="EI75" s="164" t="s">
        <v>3837</v>
      </c>
    </row>
    <row r="76" spans="1:139" x14ac:dyDescent="0.25">
      <c r="A76" s="164" t="s">
        <v>3844</v>
      </c>
      <c r="B76" s="164" t="s">
        <v>3548</v>
      </c>
      <c r="C76" s="164" t="s">
        <v>171</v>
      </c>
      <c r="D76" s="164" t="s">
        <v>171</v>
      </c>
      <c r="E76" s="164" t="s">
        <v>774</v>
      </c>
      <c r="F76" s="164" t="s">
        <v>106</v>
      </c>
      <c r="G76" s="164" t="s">
        <v>173</v>
      </c>
      <c r="H76" s="164" t="s">
        <v>173</v>
      </c>
      <c r="I76" s="164" t="s">
        <v>779</v>
      </c>
      <c r="J76" s="164" t="s">
        <v>782</v>
      </c>
      <c r="K76" s="164" t="s">
        <v>543</v>
      </c>
      <c r="L76" s="164" t="s">
        <v>511</v>
      </c>
      <c r="M76" s="164" t="s">
        <v>193</v>
      </c>
      <c r="N76" s="164" t="s">
        <v>193</v>
      </c>
      <c r="O76" s="164" t="s">
        <v>193</v>
      </c>
      <c r="P76" s="164" t="s">
        <v>193</v>
      </c>
      <c r="Q76" s="164" t="s">
        <v>193</v>
      </c>
      <c r="R76" s="164" t="s">
        <v>193</v>
      </c>
      <c r="S76" s="164" t="s">
        <v>193</v>
      </c>
      <c r="T76" s="164" t="s">
        <v>193</v>
      </c>
      <c r="U76" s="164" t="s">
        <v>193</v>
      </c>
      <c r="V76" s="164" t="s">
        <v>193</v>
      </c>
      <c r="W76" s="164" t="s">
        <v>193</v>
      </c>
      <c r="X76" s="164" t="s">
        <v>193</v>
      </c>
      <c r="Y76" s="164" t="s">
        <v>193</v>
      </c>
      <c r="Z76" s="164" t="s">
        <v>193</v>
      </c>
      <c r="AA76" s="164" t="s">
        <v>193</v>
      </c>
      <c r="AB76" s="164">
        <v>10</v>
      </c>
      <c r="AC76" s="164" t="s">
        <v>500</v>
      </c>
      <c r="AD76" s="164" t="s">
        <v>193</v>
      </c>
      <c r="AE76" s="164" t="s">
        <v>193</v>
      </c>
      <c r="AF76" s="164" t="s">
        <v>193</v>
      </c>
      <c r="AG76" s="164" t="s">
        <v>193</v>
      </c>
      <c r="AH76" s="164" t="s">
        <v>193</v>
      </c>
      <c r="AI76" s="164" t="s">
        <v>193</v>
      </c>
      <c r="AJ76" s="164" t="s">
        <v>193</v>
      </c>
      <c r="AK76" s="164" t="s">
        <v>193</v>
      </c>
      <c r="AL76" s="164" t="s">
        <v>193</v>
      </c>
      <c r="AM76" s="164" t="s">
        <v>193</v>
      </c>
      <c r="AN76" s="164" t="s">
        <v>193</v>
      </c>
      <c r="AO76" s="164" t="s">
        <v>193</v>
      </c>
      <c r="AP76" s="164" t="s">
        <v>193</v>
      </c>
      <c r="AQ76" s="164" t="s">
        <v>193</v>
      </c>
      <c r="AR76" s="164" t="s">
        <v>193</v>
      </c>
      <c r="AS76" s="164" t="s">
        <v>193</v>
      </c>
      <c r="AT76" s="164" t="s">
        <v>193</v>
      </c>
      <c r="AU76" s="164" t="s">
        <v>193</v>
      </c>
      <c r="AV76" s="164" t="s">
        <v>193</v>
      </c>
      <c r="AW76" s="164" t="s">
        <v>193</v>
      </c>
      <c r="AX76" s="164" t="s">
        <v>193</v>
      </c>
      <c r="AY76" s="164" t="s">
        <v>193</v>
      </c>
      <c r="AZ76" s="164" t="s">
        <v>193</v>
      </c>
      <c r="BA76" s="164" t="s">
        <v>193</v>
      </c>
      <c r="BB76" s="164" t="s">
        <v>193</v>
      </c>
      <c r="BC76" s="164" t="s">
        <v>193</v>
      </c>
      <c r="BD76" s="164" t="s">
        <v>193</v>
      </c>
      <c r="BE76" s="164" t="s">
        <v>193</v>
      </c>
      <c r="BF76" s="164" t="s">
        <v>193</v>
      </c>
      <c r="BG76" s="164" t="s">
        <v>193</v>
      </c>
      <c r="BH76" s="164" t="s">
        <v>193</v>
      </c>
      <c r="BI76" s="164" t="s">
        <v>193</v>
      </c>
      <c r="BJ76" s="164" t="s">
        <v>193</v>
      </c>
      <c r="BK76" s="164" t="s">
        <v>193</v>
      </c>
      <c r="BL76" s="164" t="s">
        <v>193</v>
      </c>
      <c r="BM76" s="164" t="s">
        <v>193</v>
      </c>
      <c r="BN76" s="164" t="s">
        <v>193</v>
      </c>
      <c r="BO76" s="164" t="s">
        <v>193</v>
      </c>
      <c r="BP76" s="164" t="s">
        <v>193</v>
      </c>
      <c r="BQ76" s="164" t="s">
        <v>193</v>
      </c>
      <c r="BR76" s="164" t="s">
        <v>193</v>
      </c>
      <c r="BS76" s="164" t="s">
        <v>193</v>
      </c>
      <c r="BT76" s="164" t="s">
        <v>193</v>
      </c>
      <c r="BU76" s="164" t="s">
        <v>193</v>
      </c>
      <c r="BV76" s="164" t="s">
        <v>193</v>
      </c>
      <c r="BW76" s="164" t="s">
        <v>193</v>
      </c>
      <c r="BX76" s="164" t="s">
        <v>193</v>
      </c>
      <c r="BY76" s="164" t="s">
        <v>193</v>
      </c>
      <c r="BZ76" s="164" t="s">
        <v>193</v>
      </c>
      <c r="CA76" s="164" t="s">
        <v>193</v>
      </c>
      <c r="CB76" s="164" t="s">
        <v>193</v>
      </c>
      <c r="CC76" s="164" t="s">
        <v>193</v>
      </c>
      <c r="CD76" s="164" t="s">
        <v>193</v>
      </c>
      <c r="CE76" s="164" t="s">
        <v>193</v>
      </c>
      <c r="CF76" s="164" t="s">
        <v>193</v>
      </c>
      <c r="CG76" s="164" t="s">
        <v>193</v>
      </c>
      <c r="CH76" s="164" t="s">
        <v>193</v>
      </c>
      <c r="CI76" s="164" t="s">
        <v>193</v>
      </c>
      <c r="CJ76" s="164" t="s">
        <v>193</v>
      </c>
      <c r="CK76" s="164" t="s">
        <v>193</v>
      </c>
      <c r="CL76" s="164" t="s">
        <v>193</v>
      </c>
      <c r="CM76" s="164" t="s">
        <v>193</v>
      </c>
      <c r="CN76" s="164" t="s">
        <v>193</v>
      </c>
      <c r="CO76" s="164" t="s">
        <v>193</v>
      </c>
      <c r="CP76" s="164" t="s">
        <v>193</v>
      </c>
      <c r="CQ76" s="164" t="s">
        <v>193</v>
      </c>
      <c r="CR76" s="164" t="s">
        <v>193</v>
      </c>
      <c r="CS76" s="164" t="s">
        <v>193</v>
      </c>
      <c r="CT76" s="164" t="s">
        <v>193</v>
      </c>
      <c r="CU76" s="164" t="s">
        <v>193</v>
      </c>
      <c r="CV76" s="164" t="s">
        <v>193</v>
      </c>
      <c r="CW76" s="164" t="s">
        <v>193</v>
      </c>
      <c r="CX76" s="164" t="s">
        <v>193</v>
      </c>
      <c r="CY76" s="164" t="s">
        <v>193</v>
      </c>
      <c r="CZ76" s="164" t="s">
        <v>193</v>
      </c>
      <c r="DA76" s="164" t="s">
        <v>193</v>
      </c>
      <c r="DB76" s="164" t="s">
        <v>193</v>
      </c>
      <c r="DC76" s="164" t="s">
        <v>193</v>
      </c>
      <c r="DD76" s="164" t="s">
        <v>193</v>
      </c>
      <c r="DE76" s="164" t="s">
        <v>193</v>
      </c>
      <c r="DF76" s="164" t="s">
        <v>193</v>
      </c>
      <c r="DG76" s="164" t="s">
        <v>193</v>
      </c>
      <c r="DH76" s="164" t="s">
        <v>193</v>
      </c>
      <c r="DI76" s="164" t="s">
        <v>193</v>
      </c>
      <c r="DJ76" s="164" t="s">
        <v>193</v>
      </c>
      <c r="DK76" s="164" t="s">
        <v>193</v>
      </c>
      <c r="DL76" s="164" t="s">
        <v>193</v>
      </c>
      <c r="DM76" s="164" t="s">
        <v>193</v>
      </c>
      <c r="DN76" s="164" t="s">
        <v>193</v>
      </c>
      <c r="DO76" s="164" t="s">
        <v>512</v>
      </c>
      <c r="DP76" s="164" t="s">
        <v>3284</v>
      </c>
      <c r="DQ76" s="164" t="s">
        <v>513</v>
      </c>
      <c r="DR76" s="164" t="s">
        <v>807</v>
      </c>
      <c r="DS76" s="164" t="s">
        <v>193</v>
      </c>
      <c r="DT76" s="164" t="s">
        <v>812</v>
      </c>
      <c r="DU76" s="164" t="s">
        <v>109</v>
      </c>
      <c r="DV76" s="164" t="s">
        <v>193</v>
      </c>
      <c r="DW76" s="164" t="s">
        <v>109</v>
      </c>
      <c r="DX76" s="164">
        <v>1</v>
      </c>
      <c r="DY76" s="164">
        <v>0</v>
      </c>
      <c r="DZ76" s="164">
        <v>0</v>
      </c>
      <c r="EA76" s="164">
        <v>1</v>
      </c>
      <c r="EB76" s="164">
        <v>0</v>
      </c>
      <c r="EC76" s="164">
        <v>1</v>
      </c>
      <c r="ED76" s="164">
        <v>0</v>
      </c>
      <c r="EE76" s="164">
        <v>0</v>
      </c>
      <c r="EF76" s="164">
        <v>1</v>
      </c>
      <c r="EG76" s="164">
        <v>0</v>
      </c>
      <c r="EH76" s="164">
        <v>0</v>
      </c>
      <c r="EI76" s="164" t="s">
        <v>3843</v>
      </c>
    </row>
    <row r="77" spans="1:139" x14ac:dyDescent="0.25">
      <c r="A77" s="164" t="s">
        <v>3849</v>
      </c>
      <c r="B77" s="164" t="s">
        <v>3548</v>
      </c>
      <c r="C77" s="164" t="s">
        <v>171</v>
      </c>
      <c r="D77" s="164" t="s">
        <v>171</v>
      </c>
      <c r="E77" s="164" t="s">
        <v>774</v>
      </c>
      <c r="F77" s="164" t="s">
        <v>106</v>
      </c>
      <c r="G77" s="164" t="s">
        <v>173</v>
      </c>
      <c r="H77" s="164" t="s">
        <v>173</v>
      </c>
      <c r="I77" s="164" t="s">
        <v>779</v>
      </c>
      <c r="J77" s="164" t="s">
        <v>782</v>
      </c>
      <c r="K77" s="164" t="s">
        <v>543</v>
      </c>
      <c r="L77" s="164" t="s">
        <v>495</v>
      </c>
      <c r="M77" s="164">
        <v>100</v>
      </c>
      <c r="N77" s="164">
        <v>96.153846153846104</v>
      </c>
      <c r="O77" s="164">
        <v>97.826086956521706</v>
      </c>
      <c r="P77" s="164">
        <v>86.2068965517241</v>
      </c>
      <c r="Q77" s="164">
        <v>208.333333333333</v>
      </c>
      <c r="R77" s="164" t="s">
        <v>193</v>
      </c>
      <c r="S77" s="164">
        <v>800.54991539763103</v>
      </c>
      <c r="T77" s="164">
        <v>35</v>
      </c>
      <c r="U77" s="164">
        <v>15</v>
      </c>
      <c r="V77" s="164">
        <v>50</v>
      </c>
      <c r="W77" s="164" t="s">
        <v>193</v>
      </c>
      <c r="X77" s="164">
        <v>25</v>
      </c>
      <c r="Y77" s="164">
        <v>125</v>
      </c>
      <c r="Z77" s="164">
        <v>75</v>
      </c>
      <c r="AA77" s="164">
        <v>5</v>
      </c>
      <c r="AB77" s="164" t="s">
        <v>193</v>
      </c>
      <c r="AC77" s="164" t="s">
        <v>496</v>
      </c>
      <c r="AD77" s="164" t="s">
        <v>497</v>
      </c>
      <c r="AE77" s="164">
        <v>1</v>
      </c>
      <c r="AF77" s="164">
        <v>0</v>
      </c>
      <c r="AG77" s="164">
        <v>0</v>
      </c>
      <c r="AH77" s="164">
        <v>0</v>
      </c>
      <c r="AI77" s="164">
        <v>0</v>
      </c>
      <c r="AJ77" s="164">
        <v>0</v>
      </c>
      <c r="AK77" s="164">
        <v>0</v>
      </c>
      <c r="AL77" s="164">
        <v>0</v>
      </c>
      <c r="AM77" s="164">
        <v>0</v>
      </c>
      <c r="AN77" s="164">
        <v>0</v>
      </c>
      <c r="AO77" s="164" t="s">
        <v>113</v>
      </c>
      <c r="AP77" s="164" t="s">
        <v>498</v>
      </c>
      <c r="AQ77" s="164" t="s">
        <v>132</v>
      </c>
      <c r="AR77" s="164" t="s">
        <v>132</v>
      </c>
      <c r="AS77" s="164" t="s">
        <v>114</v>
      </c>
      <c r="AT77" s="164" t="s">
        <v>132</v>
      </c>
      <c r="AU77" s="164" t="s">
        <v>114</v>
      </c>
      <c r="AV77" s="164" t="s">
        <v>193</v>
      </c>
      <c r="AW77" s="164" t="s">
        <v>132</v>
      </c>
      <c r="AX77" s="164" t="s">
        <v>132</v>
      </c>
      <c r="AY77" s="164" t="s">
        <v>132</v>
      </c>
      <c r="AZ77" s="164" t="s">
        <v>109</v>
      </c>
      <c r="BA77" s="164" t="s">
        <v>193</v>
      </c>
      <c r="BB77" s="164" t="s">
        <v>132</v>
      </c>
      <c r="BC77" s="164" t="s">
        <v>109</v>
      </c>
      <c r="BD77" s="164" t="s">
        <v>109</v>
      </c>
      <c r="BE77" s="164" t="s">
        <v>132</v>
      </c>
      <c r="BF77" s="164" t="s">
        <v>109</v>
      </c>
      <c r="BG77" s="164">
        <v>0</v>
      </c>
      <c r="BH77" s="164">
        <v>0</v>
      </c>
      <c r="BI77" s="164">
        <v>0</v>
      </c>
      <c r="BJ77" s="164">
        <v>0</v>
      </c>
      <c r="BK77" s="164">
        <v>1</v>
      </c>
      <c r="BL77" s="164">
        <v>1</v>
      </c>
      <c r="BM77" s="164">
        <v>0</v>
      </c>
      <c r="BN77" s="164">
        <v>1</v>
      </c>
      <c r="BO77" s="164">
        <v>0</v>
      </c>
      <c r="BP77" s="164">
        <v>0</v>
      </c>
      <c r="BQ77" s="164">
        <v>0</v>
      </c>
      <c r="BR77" s="164">
        <v>0</v>
      </c>
      <c r="BS77" s="164">
        <v>0</v>
      </c>
      <c r="BT77" s="164">
        <v>0</v>
      </c>
      <c r="BU77" s="164" t="s">
        <v>193</v>
      </c>
      <c r="BV77" s="164">
        <v>1</v>
      </c>
      <c r="BW77" s="164">
        <v>1</v>
      </c>
      <c r="BX77" s="164">
        <v>1</v>
      </c>
      <c r="BY77" s="164">
        <v>1</v>
      </c>
      <c r="BZ77" s="164">
        <v>1</v>
      </c>
      <c r="CA77" s="164">
        <v>0</v>
      </c>
      <c r="CB77" s="164">
        <v>1</v>
      </c>
      <c r="CC77" s="164" t="s">
        <v>132</v>
      </c>
      <c r="CD77" s="164" t="s">
        <v>114</v>
      </c>
      <c r="CE77" s="164" t="s">
        <v>109</v>
      </c>
      <c r="CF77" s="164" t="s">
        <v>106</v>
      </c>
      <c r="CG77" s="164" t="s">
        <v>797</v>
      </c>
      <c r="CH77" s="164" t="s">
        <v>129</v>
      </c>
      <c r="CI77" s="164" t="s">
        <v>793</v>
      </c>
      <c r="CJ77" s="164" t="s">
        <v>109</v>
      </c>
      <c r="CK77" s="164">
        <v>0</v>
      </c>
      <c r="CL77" s="164">
        <v>0</v>
      </c>
      <c r="CM77" s="164">
        <v>0</v>
      </c>
      <c r="CN77" s="164">
        <v>1</v>
      </c>
      <c r="CO77" s="164">
        <v>1</v>
      </c>
      <c r="CP77" s="164">
        <v>0</v>
      </c>
      <c r="CQ77" s="164">
        <v>0</v>
      </c>
      <c r="CR77" s="164">
        <v>0</v>
      </c>
      <c r="CS77" s="164">
        <v>0</v>
      </c>
      <c r="CT77" s="164">
        <v>0</v>
      </c>
      <c r="CU77" s="164">
        <v>0</v>
      </c>
      <c r="CV77" s="164">
        <v>0</v>
      </c>
      <c r="CW77" s="164">
        <v>0</v>
      </c>
      <c r="CX77" s="164" t="s">
        <v>193</v>
      </c>
      <c r="CY77" s="164" t="s">
        <v>510</v>
      </c>
      <c r="CZ77" s="164">
        <v>0</v>
      </c>
      <c r="DA77" s="164">
        <v>1</v>
      </c>
      <c r="DB77" s="164">
        <v>1</v>
      </c>
      <c r="DC77" s="164">
        <v>1</v>
      </c>
      <c r="DD77" s="164">
        <v>1</v>
      </c>
      <c r="DE77" s="164">
        <v>0</v>
      </c>
      <c r="DF77" s="164">
        <v>0</v>
      </c>
      <c r="DG77" s="164">
        <v>1</v>
      </c>
      <c r="DH77" s="164" t="s">
        <v>132</v>
      </c>
      <c r="DI77" s="164" t="s">
        <v>114</v>
      </c>
      <c r="DJ77" s="164" t="s">
        <v>109</v>
      </c>
      <c r="DK77" s="164" t="s">
        <v>106</v>
      </c>
      <c r="DL77" s="164" t="s">
        <v>797</v>
      </c>
      <c r="DM77" s="164" t="s">
        <v>129</v>
      </c>
      <c r="DN77" s="164" t="s">
        <v>793</v>
      </c>
      <c r="DO77" s="164" t="s">
        <v>193</v>
      </c>
      <c r="DP77" s="164" t="s">
        <v>193</v>
      </c>
      <c r="DQ77" s="164" t="s">
        <v>193</v>
      </c>
      <c r="DR77" s="164" t="s">
        <v>193</v>
      </c>
      <c r="DS77" s="164" t="s">
        <v>193</v>
      </c>
      <c r="DT77" s="164" t="s">
        <v>193</v>
      </c>
      <c r="DU77" s="164" t="s">
        <v>193</v>
      </c>
      <c r="DV77" s="164" t="s">
        <v>193</v>
      </c>
      <c r="DW77" s="164" t="s">
        <v>193</v>
      </c>
      <c r="DX77" s="164" t="s">
        <v>193</v>
      </c>
      <c r="DY77" s="164" t="s">
        <v>193</v>
      </c>
      <c r="DZ77" s="164" t="s">
        <v>193</v>
      </c>
      <c r="EA77" s="164" t="s">
        <v>193</v>
      </c>
      <c r="EB77" s="164" t="s">
        <v>193</v>
      </c>
      <c r="EC77" s="164" t="s">
        <v>193</v>
      </c>
      <c r="ED77" s="164" t="s">
        <v>193</v>
      </c>
      <c r="EE77" s="164" t="s">
        <v>193</v>
      </c>
      <c r="EF77" s="164" t="s">
        <v>193</v>
      </c>
      <c r="EG77" s="164" t="s">
        <v>193</v>
      </c>
      <c r="EH77" s="164" t="s">
        <v>193</v>
      </c>
      <c r="EI77" s="164" t="s">
        <v>3684</v>
      </c>
    </row>
    <row r="78" spans="1:139" x14ac:dyDescent="0.25">
      <c r="A78" s="164" t="s">
        <v>3853</v>
      </c>
      <c r="B78" s="164" t="s">
        <v>3548</v>
      </c>
      <c r="C78" s="164" t="s">
        <v>171</v>
      </c>
      <c r="D78" s="164" t="s">
        <v>171</v>
      </c>
      <c r="E78" s="164" t="s">
        <v>774</v>
      </c>
      <c r="F78" s="164" t="s">
        <v>106</v>
      </c>
      <c r="G78" s="164" t="s">
        <v>173</v>
      </c>
      <c r="H78" s="164" t="s">
        <v>173</v>
      </c>
      <c r="I78" s="164" t="s">
        <v>779</v>
      </c>
      <c r="J78" s="164" t="s">
        <v>782</v>
      </c>
      <c r="K78" s="164" t="s">
        <v>543</v>
      </c>
      <c r="L78" s="164" t="s">
        <v>511</v>
      </c>
      <c r="M78" s="164" t="s">
        <v>193</v>
      </c>
      <c r="N78" s="164" t="s">
        <v>193</v>
      </c>
      <c r="O78" s="164" t="s">
        <v>193</v>
      </c>
      <c r="P78" s="164" t="s">
        <v>193</v>
      </c>
      <c r="Q78" s="164" t="s">
        <v>193</v>
      </c>
      <c r="R78" s="164" t="s">
        <v>193</v>
      </c>
      <c r="S78" s="164" t="s">
        <v>193</v>
      </c>
      <c r="T78" s="164" t="s">
        <v>193</v>
      </c>
      <c r="U78" s="164" t="s">
        <v>193</v>
      </c>
      <c r="V78" s="164" t="s">
        <v>193</v>
      </c>
      <c r="W78" s="164" t="s">
        <v>193</v>
      </c>
      <c r="X78" s="164" t="s">
        <v>193</v>
      </c>
      <c r="Y78" s="164" t="s">
        <v>193</v>
      </c>
      <c r="Z78" s="164" t="s">
        <v>193</v>
      </c>
      <c r="AA78" s="164" t="s">
        <v>193</v>
      </c>
      <c r="AB78" s="164">
        <v>10</v>
      </c>
      <c r="AC78" s="164" t="s">
        <v>496</v>
      </c>
      <c r="AD78" s="164" t="s">
        <v>193</v>
      </c>
      <c r="AE78" s="164" t="s">
        <v>193</v>
      </c>
      <c r="AF78" s="164" t="s">
        <v>193</v>
      </c>
      <c r="AG78" s="164" t="s">
        <v>193</v>
      </c>
      <c r="AH78" s="164" t="s">
        <v>193</v>
      </c>
      <c r="AI78" s="164" t="s">
        <v>193</v>
      </c>
      <c r="AJ78" s="164" t="s">
        <v>193</v>
      </c>
      <c r="AK78" s="164" t="s">
        <v>193</v>
      </c>
      <c r="AL78" s="164" t="s">
        <v>193</v>
      </c>
      <c r="AM78" s="164" t="s">
        <v>193</v>
      </c>
      <c r="AN78" s="164" t="s">
        <v>193</v>
      </c>
      <c r="AO78" s="164" t="s">
        <v>193</v>
      </c>
      <c r="AP78" s="164" t="s">
        <v>193</v>
      </c>
      <c r="AQ78" s="164" t="s">
        <v>193</v>
      </c>
      <c r="AR78" s="164" t="s">
        <v>193</v>
      </c>
      <c r="AS78" s="164" t="s">
        <v>193</v>
      </c>
      <c r="AT78" s="164" t="s">
        <v>193</v>
      </c>
      <c r="AU78" s="164" t="s">
        <v>193</v>
      </c>
      <c r="AV78" s="164" t="s">
        <v>193</v>
      </c>
      <c r="AW78" s="164" t="s">
        <v>193</v>
      </c>
      <c r="AX78" s="164" t="s">
        <v>193</v>
      </c>
      <c r="AY78" s="164" t="s">
        <v>193</v>
      </c>
      <c r="AZ78" s="164" t="s">
        <v>193</v>
      </c>
      <c r="BA78" s="164" t="s">
        <v>193</v>
      </c>
      <c r="BB78" s="164" t="s">
        <v>193</v>
      </c>
      <c r="BC78" s="164" t="s">
        <v>193</v>
      </c>
      <c r="BD78" s="164" t="s">
        <v>193</v>
      </c>
      <c r="BE78" s="164" t="s">
        <v>193</v>
      </c>
      <c r="BF78" s="164" t="s">
        <v>193</v>
      </c>
      <c r="BG78" s="164" t="s">
        <v>193</v>
      </c>
      <c r="BH78" s="164" t="s">
        <v>193</v>
      </c>
      <c r="BI78" s="164" t="s">
        <v>193</v>
      </c>
      <c r="BJ78" s="164" t="s">
        <v>193</v>
      </c>
      <c r="BK78" s="164" t="s">
        <v>193</v>
      </c>
      <c r="BL78" s="164" t="s">
        <v>193</v>
      </c>
      <c r="BM78" s="164" t="s">
        <v>193</v>
      </c>
      <c r="BN78" s="164" t="s">
        <v>193</v>
      </c>
      <c r="BO78" s="164" t="s">
        <v>193</v>
      </c>
      <c r="BP78" s="164" t="s">
        <v>193</v>
      </c>
      <c r="BQ78" s="164" t="s">
        <v>193</v>
      </c>
      <c r="BR78" s="164" t="s">
        <v>193</v>
      </c>
      <c r="BS78" s="164" t="s">
        <v>193</v>
      </c>
      <c r="BT78" s="164" t="s">
        <v>193</v>
      </c>
      <c r="BU78" s="164" t="s">
        <v>193</v>
      </c>
      <c r="BV78" s="164" t="s">
        <v>193</v>
      </c>
      <c r="BW78" s="164" t="s">
        <v>193</v>
      </c>
      <c r="BX78" s="164" t="s">
        <v>193</v>
      </c>
      <c r="BY78" s="164" t="s">
        <v>193</v>
      </c>
      <c r="BZ78" s="164" t="s">
        <v>193</v>
      </c>
      <c r="CA78" s="164" t="s">
        <v>193</v>
      </c>
      <c r="CB78" s="164" t="s">
        <v>193</v>
      </c>
      <c r="CC78" s="164" t="s">
        <v>193</v>
      </c>
      <c r="CD78" s="164" t="s">
        <v>193</v>
      </c>
      <c r="CE78" s="164" t="s">
        <v>193</v>
      </c>
      <c r="CF78" s="164" t="s">
        <v>193</v>
      </c>
      <c r="CG78" s="164" t="s">
        <v>193</v>
      </c>
      <c r="CH78" s="164" t="s">
        <v>193</v>
      </c>
      <c r="CI78" s="164" t="s">
        <v>193</v>
      </c>
      <c r="CJ78" s="164" t="s">
        <v>193</v>
      </c>
      <c r="CK78" s="164" t="s">
        <v>193</v>
      </c>
      <c r="CL78" s="164" t="s">
        <v>193</v>
      </c>
      <c r="CM78" s="164" t="s">
        <v>193</v>
      </c>
      <c r="CN78" s="164" t="s">
        <v>193</v>
      </c>
      <c r="CO78" s="164" t="s">
        <v>193</v>
      </c>
      <c r="CP78" s="164" t="s">
        <v>193</v>
      </c>
      <c r="CQ78" s="164" t="s">
        <v>193</v>
      </c>
      <c r="CR78" s="164" t="s">
        <v>193</v>
      </c>
      <c r="CS78" s="164" t="s">
        <v>193</v>
      </c>
      <c r="CT78" s="164" t="s">
        <v>193</v>
      </c>
      <c r="CU78" s="164" t="s">
        <v>193</v>
      </c>
      <c r="CV78" s="164" t="s">
        <v>193</v>
      </c>
      <c r="CW78" s="164" t="s">
        <v>193</v>
      </c>
      <c r="CX78" s="164" t="s">
        <v>193</v>
      </c>
      <c r="CY78" s="164" t="s">
        <v>193</v>
      </c>
      <c r="CZ78" s="164" t="s">
        <v>193</v>
      </c>
      <c r="DA78" s="164" t="s">
        <v>193</v>
      </c>
      <c r="DB78" s="164" t="s">
        <v>193</v>
      </c>
      <c r="DC78" s="164" t="s">
        <v>193</v>
      </c>
      <c r="DD78" s="164" t="s">
        <v>193</v>
      </c>
      <c r="DE78" s="164" t="s">
        <v>193</v>
      </c>
      <c r="DF78" s="164" t="s">
        <v>193</v>
      </c>
      <c r="DG78" s="164" t="s">
        <v>193</v>
      </c>
      <c r="DH78" s="164" t="s">
        <v>193</v>
      </c>
      <c r="DI78" s="164" t="s">
        <v>193</v>
      </c>
      <c r="DJ78" s="164" t="s">
        <v>193</v>
      </c>
      <c r="DK78" s="164" t="s">
        <v>193</v>
      </c>
      <c r="DL78" s="164" t="s">
        <v>193</v>
      </c>
      <c r="DM78" s="164" t="s">
        <v>193</v>
      </c>
      <c r="DN78" s="164" t="s">
        <v>193</v>
      </c>
      <c r="DO78" s="164" t="s">
        <v>512</v>
      </c>
      <c r="DP78" s="164" t="s">
        <v>3284</v>
      </c>
      <c r="DQ78" s="164" t="s">
        <v>513</v>
      </c>
      <c r="DR78" s="164" t="s">
        <v>807</v>
      </c>
      <c r="DS78" s="164" t="s">
        <v>193</v>
      </c>
      <c r="DT78" s="164" t="s">
        <v>812</v>
      </c>
      <c r="DU78" s="164" t="s">
        <v>132</v>
      </c>
      <c r="DV78" s="164" t="s">
        <v>193</v>
      </c>
      <c r="DW78" s="164" t="s">
        <v>109</v>
      </c>
      <c r="DX78" s="164">
        <v>0</v>
      </c>
      <c r="DY78" s="164">
        <v>0</v>
      </c>
      <c r="DZ78" s="164">
        <v>0</v>
      </c>
      <c r="EA78" s="164">
        <v>0</v>
      </c>
      <c r="EB78" s="164">
        <v>0</v>
      </c>
      <c r="EC78" s="164">
        <v>0</v>
      </c>
      <c r="ED78" s="164">
        <v>0</v>
      </c>
      <c r="EE78" s="164">
        <v>0</v>
      </c>
      <c r="EF78" s="164">
        <v>1</v>
      </c>
      <c r="EG78" s="164">
        <v>0</v>
      </c>
      <c r="EH78" s="164">
        <v>0</v>
      </c>
      <c r="EI78" s="164" t="s">
        <v>193</v>
      </c>
    </row>
    <row r="79" spans="1:139" x14ac:dyDescent="0.25">
      <c r="A79" s="164" t="s">
        <v>3859</v>
      </c>
      <c r="B79" s="164" t="s">
        <v>3548</v>
      </c>
      <c r="C79" s="164" t="s">
        <v>171</v>
      </c>
      <c r="D79" s="164" t="s">
        <v>171</v>
      </c>
      <c r="E79" s="164" t="s">
        <v>774</v>
      </c>
      <c r="F79" s="164" t="s">
        <v>106</v>
      </c>
      <c r="G79" s="164" t="s">
        <v>173</v>
      </c>
      <c r="H79" s="164" t="s">
        <v>173</v>
      </c>
      <c r="I79" s="164" t="s">
        <v>779</v>
      </c>
      <c r="J79" s="164" t="s">
        <v>782</v>
      </c>
      <c r="K79" s="164" t="s">
        <v>543</v>
      </c>
      <c r="L79" s="164" t="s">
        <v>495</v>
      </c>
      <c r="M79" s="164">
        <v>107.5</v>
      </c>
      <c r="N79" s="164">
        <v>96.153846153846104</v>
      </c>
      <c r="O79" s="164">
        <v>97.826086956521706</v>
      </c>
      <c r="P79" s="164">
        <v>77.586206896551701</v>
      </c>
      <c r="Q79" s="164">
        <v>218.75</v>
      </c>
      <c r="R79" s="164">
        <v>218.75</v>
      </c>
      <c r="S79" s="164">
        <v>750</v>
      </c>
      <c r="T79" s="164">
        <v>35</v>
      </c>
      <c r="U79" s="164">
        <v>15</v>
      </c>
      <c r="V79" s="164">
        <v>50</v>
      </c>
      <c r="W79" s="164" t="s">
        <v>193</v>
      </c>
      <c r="X79" s="164">
        <v>25</v>
      </c>
      <c r="Y79" s="164">
        <v>125</v>
      </c>
      <c r="Z79" s="164">
        <v>75</v>
      </c>
      <c r="AA79" s="164">
        <v>5</v>
      </c>
      <c r="AB79" s="164" t="s">
        <v>193</v>
      </c>
      <c r="AC79" s="164" t="s">
        <v>496</v>
      </c>
      <c r="AD79" s="164" t="s">
        <v>502</v>
      </c>
      <c r="AE79" s="164">
        <v>1</v>
      </c>
      <c r="AF79" s="164">
        <v>0</v>
      </c>
      <c r="AG79" s="164">
        <v>0</v>
      </c>
      <c r="AH79" s="164">
        <v>0</v>
      </c>
      <c r="AI79" s="164">
        <v>0</v>
      </c>
      <c r="AJ79" s="164">
        <v>0</v>
      </c>
      <c r="AK79" s="164">
        <v>0</v>
      </c>
      <c r="AL79" s="164">
        <v>0</v>
      </c>
      <c r="AM79" s="164">
        <v>0</v>
      </c>
      <c r="AN79" s="164">
        <v>0</v>
      </c>
      <c r="AO79" s="164" t="s">
        <v>113</v>
      </c>
      <c r="AP79" s="164" t="s">
        <v>498</v>
      </c>
      <c r="AQ79" s="164" t="s">
        <v>132</v>
      </c>
      <c r="AR79" s="164" t="s">
        <v>109</v>
      </c>
      <c r="AS79" s="164" t="s">
        <v>132</v>
      </c>
      <c r="AT79" s="164" t="s">
        <v>109</v>
      </c>
      <c r="AU79" s="164" t="s">
        <v>132</v>
      </c>
      <c r="AV79" s="164" t="s">
        <v>114</v>
      </c>
      <c r="AW79" s="164" t="s">
        <v>132</v>
      </c>
      <c r="AX79" s="164" t="s">
        <v>132</v>
      </c>
      <c r="AY79" s="164" t="s">
        <v>132</v>
      </c>
      <c r="AZ79" s="164" t="s">
        <v>132</v>
      </c>
      <c r="BA79" s="164" t="s">
        <v>193</v>
      </c>
      <c r="BB79" s="164" t="s">
        <v>132</v>
      </c>
      <c r="BC79" s="164" t="s">
        <v>109</v>
      </c>
      <c r="BD79" s="164" t="s">
        <v>132</v>
      </c>
      <c r="BE79" s="164" t="s">
        <v>132</v>
      </c>
      <c r="BF79" s="164" t="s">
        <v>109</v>
      </c>
      <c r="BG79" s="164">
        <v>0</v>
      </c>
      <c r="BH79" s="164">
        <v>0</v>
      </c>
      <c r="BI79" s="164">
        <v>0</v>
      </c>
      <c r="BJ79" s="164">
        <v>0</v>
      </c>
      <c r="BK79" s="164">
        <v>1</v>
      </c>
      <c r="BL79" s="164">
        <v>1</v>
      </c>
      <c r="BM79" s="164">
        <v>0</v>
      </c>
      <c r="BN79" s="164">
        <v>0</v>
      </c>
      <c r="BO79" s="164">
        <v>0</v>
      </c>
      <c r="BP79" s="164">
        <v>0</v>
      </c>
      <c r="BQ79" s="164">
        <v>0</v>
      </c>
      <c r="BR79" s="164">
        <v>0</v>
      </c>
      <c r="BS79" s="164">
        <v>0</v>
      </c>
      <c r="BT79" s="164">
        <v>0</v>
      </c>
      <c r="BU79" s="164" t="s">
        <v>193</v>
      </c>
      <c r="BV79" s="164">
        <v>1</v>
      </c>
      <c r="BW79" s="164">
        <v>0</v>
      </c>
      <c r="BX79" s="164">
        <v>0</v>
      </c>
      <c r="BY79" s="164">
        <v>0</v>
      </c>
      <c r="BZ79" s="164">
        <v>0</v>
      </c>
      <c r="CA79" s="164">
        <v>1</v>
      </c>
      <c r="CB79" s="164">
        <v>1</v>
      </c>
      <c r="CC79" s="164" t="s">
        <v>132</v>
      </c>
      <c r="CD79" s="164" t="s">
        <v>114</v>
      </c>
      <c r="CE79" s="164" t="s">
        <v>109</v>
      </c>
      <c r="CF79" s="164" t="s">
        <v>106</v>
      </c>
      <c r="CG79" s="164" t="s">
        <v>797</v>
      </c>
      <c r="CH79" s="164" t="s">
        <v>173</v>
      </c>
      <c r="CI79" s="164" t="s">
        <v>797</v>
      </c>
      <c r="CJ79" s="164" t="s">
        <v>109</v>
      </c>
      <c r="CK79" s="164">
        <v>0</v>
      </c>
      <c r="CL79" s="164">
        <v>0</v>
      </c>
      <c r="CM79" s="164">
        <v>0</v>
      </c>
      <c r="CN79" s="164">
        <v>1</v>
      </c>
      <c r="CO79" s="164">
        <v>1</v>
      </c>
      <c r="CP79" s="164">
        <v>0</v>
      </c>
      <c r="CQ79" s="164">
        <v>0</v>
      </c>
      <c r="CR79" s="164">
        <v>0</v>
      </c>
      <c r="CS79" s="164">
        <v>0</v>
      </c>
      <c r="CT79" s="164">
        <v>0</v>
      </c>
      <c r="CU79" s="164">
        <v>0</v>
      </c>
      <c r="CV79" s="164">
        <v>0</v>
      </c>
      <c r="CW79" s="164">
        <v>0</v>
      </c>
      <c r="CX79" s="164" t="s">
        <v>193</v>
      </c>
      <c r="CY79" s="164" t="s">
        <v>3858</v>
      </c>
      <c r="CZ79" s="164">
        <v>0</v>
      </c>
      <c r="DA79" s="164">
        <v>1</v>
      </c>
      <c r="DB79" s="164">
        <v>1</v>
      </c>
      <c r="DC79" s="164">
        <v>0</v>
      </c>
      <c r="DD79" s="164">
        <v>0</v>
      </c>
      <c r="DE79" s="164">
        <v>0</v>
      </c>
      <c r="DF79" s="164">
        <v>1</v>
      </c>
      <c r="DG79" s="164">
        <v>1</v>
      </c>
      <c r="DH79" s="164" t="s">
        <v>132</v>
      </c>
      <c r="DI79" s="164" t="s">
        <v>132</v>
      </c>
      <c r="DJ79" s="164" t="s">
        <v>109</v>
      </c>
      <c r="DK79" s="164" t="s">
        <v>106</v>
      </c>
      <c r="DL79" s="164" t="s">
        <v>797</v>
      </c>
      <c r="DM79" s="164" t="s">
        <v>173</v>
      </c>
      <c r="DN79" s="164" t="s">
        <v>797</v>
      </c>
      <c r="DO79" s="164" t="s">
        <v>193</v>
      </c>
      <c r="DP79" s="164" t="s">
        <v>193</v>
      </c>
      <c r="DQ79" s="164" t="s">
        <v>193</v>
      </c>
      <c r="DR79" s="164" t="s">
        <v>193</v>
      </c>
      <c r="DS79" s="164" t="s">
        <v>193</v>
      </c>
      <c r="DT79" s="164" t="s">
        <v>193</v>
      </c>
      <c r="DU79" s="164" t="s">
        <v>193</v>
      </c>
      <c r="DV79" s="164" t="s">
        <v>193</v>
      </c>
      <c r="DW79" s="164" t="s">
        <v>193</v>
      </c>
      <c r="DX79" s="164" t="s">
        <v>193</v>
      </c>
      <c r="DY79" s="164" t="s">
        <v>193</v>
      </c>
      <c r="DZ79" s="164" t="s">
        <v>193</v>
      </c>
      <c r="EA79" s="164" t="s">
        <v>193</v>
      </c>
      <c r="EB79" s="164" t="s">
        <v>193</v>
      </c>
      <c r="EC79" s="164" t="s">
        <v>193</v>
      </c>
      <c r="ED79" s="164" t="s">
        <v>193</v>
      </c>
      <c r="EE79" s="164" t="s">
        <v>193</v>
      </c>
      <c r="EF79" s="164" t="s">
        <v>193</v>
      </c>
      <c r="EG79" s="164" t="s">
        <v>193</v>
      </c>
      <c r="EH79" s="164" t="s">
        <v>193</v>
      </c>
      <c r="EI79" s="164" t="s">
        <v>193</v>
      </c>
    </row>
    <row r="80" spans="1:139" x14ac:dyDescent="0.25">
      <c r="A80" s="164" t="s">
        <v>3866</v>
      </c>
      <c r="B80" s="164" t="s">
        <v>3548</v>
      </c>
      <c r="C80" s="164" t="s">
        <v>171</v>
      </c>
      <c r="D80" s="164" t="s">
        <v>171</v>
      </c>
      <c r="E80" s="164" t="s">
        <v>774</v>
      </c>
      <c r="F80" s="164" t="s">
        <v>106</v>
      </c>
      <c r="G80" s="164" t="s">
        <v>173</v>
      </c>
      <c r="H80" s="164" t="s">
        <v>173</v>
      </c>
      <c r="I80" s="164" t="s">
        <v>779</v>
      </c>
      <c r="J80" s="164" t="s">
        <v>782</v>
      </c>
      <c r="K80" s="164" t="s">
        <v>543</v>
      </c>
      <c r="L80" s="164" t="s">
        <v>495</v>
      </c>
      <c r="M80" s="164" t="s">
        <v>193</v>
      </c>
      <c r="N80" s="164" t="s">
        <v>193</v>
      </c>
      <c r="O80" s="164" t="s">
        <v>193</v>
      </c>
      <c r="P80" s="164">
        <v>68.965517241379303</v>
      </c>
      <c r="Q80" s="164" t="s">
        <v>193</v>
      </c>
      <c r="R80" s="164" t="s">
        <v>193</v>
      </c>
      <c r="S80" s="164">
        <v>700</v>
      </c>
      <c r="T80" s="164">
        <v>30</v>
      </c>
      <c r="U80" s="164">
        <v>15</v>
      </c>
      <c r="V80" s="164">
        <v>50</v>
      </c>
      <c r="W80" s="164" t="s">
        <v>193</v>
      </c>
      <c r="X80" s="164">
        <v>25</v>
      </c>
      <c r="Y80" s="164">
        <v>75</v>
      </c>
      <c r="Z80" s="164">
        <v>75</v>
      </c>
      <c r="AA80" s="164">
        <v>5</v>
      </c>
      <c r="AB80" s="164" t="s">
        <v>193</v>
      </c>
      <c r="AC80" s="164" t="s">
        <v>500</v>
      </c>
      <c r="AD80" s="164" t="s">
        <v>497</v>
      </c>
      <c r="AE80" s="164">
        <v>1</v>
      </c>
      <c r="AF80" s="164">
        <v>0</v>
      </c>
      <c r="AG80" s="164">
        <v>0</v>
      </c>
      <c r="AH80" s="164">
        <v>0</v>
      </c>
      <c r="AI80" s="164">
        <v>0</v>
      </c>
      <c r="AJ80" s="164">
        <v>0</v>
      </c>
      <c r="AK80" s="164">
        <v>0</v>
      </c>
      <c r="AL80" s="164">
        <v>0</v>
      </c>
      <c r="AM80" s="164">
        <v>0</v>
      </c>
      <c r="AN80" s="164">
        <v>0</v>
      </c>
      <c r="AO80" s="164" t="s">
        <v>113</v>
      </c>
      <c r="AP80" s="164" t="s">
        <v>498</v>
      </c>
      <c r="AQ80" s="164" t="s">
        <v>193</v>
      </c>
      <c r="AR80" s="164" t="s">
        <v>193</v>
      </c>
      <c r="AS80" s="164" t="s">
        <v>193</v>
      </c>
      <c r="AT80" s="164" t="s">
        <v>132</v>
      </c>
      <c r="AU80" s="164" t="s">
        <v>193</v>
      </c>
      <c r="AV80" s="164" t="s">
        <v>193</v>
      </c>
      <c r="AW80" s="164" t="s">
        <v>132</v>
      </c>
      <c r="AX80" s="164" t="s">
        <v>132</v>
      </c>
      <c r="AY80" s="164" t="s">
        <v>132</v>
      </c>
      <c r="AZ80" s="164" t="s">
        <v>132</v>
      </c>
      <c r="BA80" s="164" t="s">
        <v>193</v>
      </c>
      <c r="BB80" s="164" t="s">
        <v>132</v>
      </c>
      <c r="BC80" s="164" t="s">
        <v>132</v>
      </c>
      <c r="BD80" s="164" t="s">
        <v>132</v>
      </c>
      <c r="BE80" s="164" t="s">
        <v>132</v>
      </c>
      <c r="BF80" s="164" t="s">
        <v>114</v>
      </c>
      <c r="BG80" s="164" t="s">
        <v>193</v>
      </c>
      <c r="BH80" s="164" t="s">
        <v>193</v>
      </c>
      <c r="BI80" s="164" t="s">
        <v>193</v>
      </c>
      <c r="BJ80" s="164" t="s">
        <v>193</v>
      </c>
      <c r="BK80" s="164" t="s">
        <v>193</v>
      </c>
      <c r="BL80" s="164" t="s">
        <v>193</v>
      </c>
      <c r="BM80" s="164" t="s">
        <v>193</v>
      </c>
      <c r="BN80" s="164" t="s">
        <v>193</v>
      </c>
      <c r="BO80" s="164" t="s">
        <v>193</v>
      </c>
      <c r="BP80" s="164" t="s">
        <v>193</v>
      </c>
      <c r="BQ80" s="164" t="s">
        <v>193</v>
      </c>
      <c r="BR80" s="164" t="s">
        <v>193</v>
      </c>
      <c r="BS80" s="164" t="s">
        <v>193</v>
      </c>
      <c r="BT80" s="164" t="s">
        <v>193</v>
      </c>
      <c r="BU80" s="164" t="s">
        <v>193</v>
      </c>
      <c r="BV80" s="164" t="s">
        <v>193</v>
      </c>
      <c r="BW80" s="164" t="s">
        <v>193</v>
      </c>
      <c r="BX80" s="164" t="s">
        <v>193</v>
      </c>
      <c r="BY80" s="164" t="s">
        <v>193</v>
      </c>
      <c r="BZ80" s="164" t="s">
        <v>193</v>
      </c>
      <c r="CA80" s="164" t="s">
        <v>193</v>
      </c>
      <c r="CB80" s="164" t="s">
        <v>193</v>
      </c>
      <c r="CC80" s="164" t="s">
        <v>132</v>
      </c>
      <c r="CD80" s="164" t="s">
        <v>109</v>
      </c>
      <c r="CE80" s="164" t="s">
        <v>109</v>
      </c>
      <c r="CF80" s="164" t="s">
        <v>106</v>
      </c>
      <c r="CG80" s="164" t="s">
        <v>797</v>
      </c>
      <c r="CH80" s="164" t="s">
        <v>129</v>
      </c>
      <c r="CI80" s="164" t="s">
        <v>793</v>
      </c>
      <c r="CJ80" s="164" t="s">
        <v>109</v>
      </c>
      <c r="CK80" s="164">
        <v>0</v>
      </c>
      <c r="CL80" s="164">
        <v>0</v>
      </c>
      <c r="CM80" s="164">
        <v>0</v>
      </c>
      <c r="CN80" s="164">
        <v>1</v>
      </c>
      <c r="CO80" s="164">
        <v>1</v>
      </c>
      <c r="CP80" s="164">
        <v>0</v>
      </c>
      <c r="CQ80" s="164">
        <v>0</v>
      </c>
      <c r="CR80" s="164">
        <v>0</v>
      </c>
      <c r="CS80" s="164">
        <v>0</v>
      </c>
      <c r="CT80" s="164">
        <v>0</v>
      </c>
      <c r="CU80" s="164">
        <v>0</v>
      </c>
      <c r="CV80" s="164">
        <v>0</v>
      </c>
      <c r="CW80" s="164">
        <v>0</v>
      </c>
      <c r="CX80" s="164" t="s">
        <v>193</v>
      </c>
      <c r="CY80" s="164" t="s">
        <v>191</v>
      </c>
      <c r="CZ80" s="164">
        <v>0</v>
      </c>
      <c r="DA80" s="164">
        <v>0</v>
      </c>
      <c r="DB80" s="164">
        <v>0</v>
      </c>
      <c r="DC80" s="164">
        <v>0</v>
      </c>
      <c r="DD80" s="164">
        <v>1</v>
      </c>
      <c r="DE80" s="164">
        <v>0</v>
      </c>
      <c r="DF80" s="164">
        <v>0</v>
      </c>
      <c r="DG80" s="164">
        <v>0</v>
      </c>
      <c r="DH80" s="164" t="s">
        <v>132</v>
      </c>
      <c r="DI80" s="164" t="s">
        <v>109</v>
      </c>
      <c r="DJ80" s="164" t="s">
        <v>109</v>
      </c>
      <c r="DK80" s="164" t="s">
        <v>106</v>
      </c>
      <c r="DL80" s="164" t="s">
        <v>797</v>
      </c>
      <c r="DM80" s="164" t="s">
        <v>129</v>
      </c>
      <c r="DN80" s="164" t="s">
        <v>793</v>
      </c>
      <c r="DO80" s="164" t="s">
        <v>193</v>
      </c>
      <c r="DP80" s="164" t="s">
        <v>193</v>
      </c>
      <c r="DQ80" s="164" t="s">
        <v>193</v>
      </c>
      <c r="DR80" s="164" t="s">
        <v>193</v>
      </c>
      <c r="DS80" s="164" t="s">
        <v>193</v>
      </c>
      <c r="DT80" s="164" t="s">
        <v>193</v>
      </c>
      <c r="DU80" s="164" t="s">
        <v>193</v>
      </c>
      <c r="DV80" s="164" t="s">
        <v>193</v>
      </c>
      <c r="DW80" s="164" t="s">
        <v>193</v>
      </c>
      <c r="DX80" s="164" t="s">
        <v>193</v>
      </c>
      <c r="DY80" s="164" t="s">
        <v>193</v>
      </c>
      <c r="DZ80" s="164" t="s">
        <v>193</v>
      </c>
      <c r="EA80" s="164" t="s">
        <v>193</v>
      </c>
      <c r="EB80" s="164" t="s">
        <v>193</v>
      </c>
      <c r="EC80" s="164" t="s">
        <v>193</v>
      </c>
      <c r="ED80" s="164" t="s">
        <v>193</v>
      </c>
      <c r="EE80" s="164" t="s">
        <v>193</v>
      </c>
      <c r="EF80" s="164" t="s">
        <v>193</v>
      </c>
      <c r="EG80" s="164" t="s">
        <v>193</v>
      </c>
      <c r="EH80" s="164" t="s">
        <v>193</v>
      </c>
      <c r="EI80" s="164" t="s">
        <v>3865</v>
      </c>
    </row>
    <row r="81" spans="1:139" x14ac:dyDescent="0.25">
      <c r="A81" s="164" t="s">
        <v>3870</v>
      </c>
      <c r="B81" s="164" t="s">
        <v>3548</v>
      </c>
      <c r="C81" s="164" t="s">
        <v>171</v>
      </c>
      <c r="D81" s="164" t="s">
        <v>171</v>
      </c>
      <c r="E81" s="164" t="s">
        <v>774</v>
      </c>
      <c r="F81" s="164" t="s">
        <v>106</v>
      </c>
      <c r="G81" s="164" t="s">
        <v>173</v>
      </c>
      <c r="H81" s="164" t="s">
        <v>173</v>
      </c>
      <c r="I81" s="164" t="s">
        <v>779</v>
      </c>
      <c r="J81" s="164" t="s">
        <v>782</v>
      </c>
      <c r="K81" s="164" t="s">
        <v>543</v>
      </c>
      <c r="L81" s="164" t="s">
        <v>495</v>
      </c>
      <c r="M81" s="164">
        <v>100</v>
      </c>
      <c r="N81" s="164">
        <v>123.07692307692299</v>
      </c>
      <c r="O81" s="164">
        <v>104.347826086956</v>
      </c>
      <c r="P81" s="164">
        <v>93.103448275861993</v>
      </c>
      <c r="Q81" s="164">
        <v>250</v>
      </c>
      <c r="R81" s="164">
        <v>250</v>
      </c>
      <c r="S81" s="164">
        <v>800.54991539763103</v>
      </c>
      <c r="T81" s="164">
        <v>30</v>
      </c>
      <c r="U81" s="164">
        <v>20</v>
      </c>
      <c r="V81" s="164">
        <v>35</v>
      </c>
      <c r="W81" s="164" t="s">
        <v>193</v>
      </c>
      <c r="X81" s="164">
        <v>25</v>
      </c>
      <c r="Y81" s="164">
        <v>50</v>
      </c>
      <c r="Z81" s="164">
        <v>75</v>
      </c>
      <c r="AA81" s="164">
        <v>5</v>
      </c>
      <c r="AB81" s="164" t="s">
        <v>193</v>
      </c>
      <c r="AC81" s="164" t="s">
        <v>496</v>
      </c>
      <c r="AD81" s="164" t="s">
        <v>497</v>
      </c>
      <c r="AE81" s="164">
        <v>1</v>
      </c>
      <c r="AF81" s="164">
        <v>0</v>
      </c>
      <c r="AG81" s="164">
        <v>0</v>
      </c>
      <c r="AH81" s="164">
        <v>0</v>
      </c>
      <c r="AI81" s="164">
        <v>0</v>
      </c>
      <c r="AJ81" s="164">
        <v>0</v>
      </c>
      <c r="AK81" s="164">
        <v>0</v>
      </c>
      <c r="AL81" s="164">
        <v>0</v>
      </c>
      <c r="AM81" s="164">
        <v>0</v>
      </c>
      <c r="AN81" s="164">
        <v>0</v>
      </c>
      <c r="AO81" s="164" t="s">
        <v>113</v>
      </c>
      <c r="AP81" s="164" t="s">
        <v>498</v>
      </c>
      <c r="AQ81" s="164" t="s">
        <v>132</v>
      </c>
      <c r="AR81" s="164" t="s">
        <v>109</v>
      </c>
      <c r="AS81" s="164" t="s">
        <v>109</v>
      </c>
      <c r="AT81" s="164" t="s">
        <v>132</v>
      </c>
      <c r="AU81" s="164" t="s">
        <v>114</v>
      </c>
      <c r="AV81" s="164" t="s">
        <v>132</v>
      </c>
      <c r="AW81" s="164" t="s">
        <v>132</v>
      </c>
      <c r="AX81" s="164" t="s">
        <v>132</v>
      </c>
      <c r="AY81" s="164" t="s">
        <v>132</v>
      </c>
      <c r="AZ81" s="164" t="s">
        <v>132</v>
      </c>
      <c r="BA81" s="164" t="s">
        <v>193</v>
      </c>
      <c r="BB81" s="164" t="s">
        <v>132</v>
      </c>
      <c r="BC81" s="164" t="s">
        <v>132</v>
      </c>
      <c r="BD81" s="164" t="s">
        <v>132</v>
      </c>
      <c r="BE81" s="164" t="s">
        <v>132</v>
      </c>
      <c r="BF81" s="164" t="s">
        <v>109</v>
      </c>
      <c r="BG81" s="164">
        <v>0</v>
      </c>
      <c r="BH81" s="164">
        <v>0</v>
      </c>
      <c r="BI81" s="164">
        <v>0</v>
      </c>
      <c r="BJ81" s="164">
        <v>0</v>
      </c>
      <c r="BK81" s="164">
        <v>1</v>
      </c>
      <c r="BL81" s="164">
        <v>1</v>
      </c>
      <c r="BM81" s="164">
        <v>0</v>
      </c>
      <c r="BN81" s="164">
        <v>0</v>
      </c>
      <c r="BO81" s="164">
        <v>0</v>
      </c>
      <c r="BP81" s="164">
        <v>0</v>
      </c>
      <c r="BQ81" s="164">
        <v>0</v>
      </c>
      <c r="BR81" s="164">
        <v>0</v>
      </c>
      <c r="BS81" s="164">
        <v>0</v>
      </c>
      <c r="BT81" s="164">
        <v>0</v>
      </c>
      <c r="BU81" s="164" t="s">
        <v>193</v>
      </c>
      <c r="BV81" s="164">
        <v>0</v>
      </c>
      <c r="BW81" s="164">
        <v>0</v>
      </c>
      <c r="BX81" s="164">
        <v>0</v>
      </c>
      <c r="BY81" s="164">
        <v>0</v>
      </c>
      <c r="BZ81" s="164">
        <v>0</v>
      </c>
      <c r="CA81" s="164">
        <v>0</v>
      </c>
      <c r="CB81" s="164">
        <v>1</v>
      </c>
      <c r="CC81" s="164" t="s">
        <v>132</v>
      </c>
      <c r="CD81" s="164" t="s">
        <v>132</v>
      </c>
      <c r="CE81" s="164" t="s">
        <v>109</v>
      </c>
      <c r="CF81" s="164" t="s">
        <v>106</v>
      </c>
      <c r="CG81" s="164" t="s">
        <v>797</v>
      </c>
      <c r="CH81" s="164" t="s">
        <v>129</v>
      </c>
      <c r="CI81" s="164" t="s">
        <v>793</v>
      </c>
      <c r="CJ81" s="164" t="s">
        <v>109</v>
      </c>
      <c r="CK81" s="164">
        <v>0</v>
      </c>
      <c r="CL81" s="164">
        <v>0</v>
      </c>
      <c r="CM81" s="164">
        <v>0</v>
      </c>
      <c r="CN81" s="164">
        <v>1</v>
      </c>
      <c r="CO81" s="164">
        <v>1</v>
      </c>
      <c r="CP81" s="164">
        <v>0</v>
      </c>
      <c r="CQ81" s="164">
        <v>0</v>
      </c>
      <c r="CR81" s="164">
        <v>0</v>
      </c>
      <c r="CS81" s="164">
        <v>0</v>
      </c>
      <c r="CT81" s="164">
        <v>0</v>
      </c>
      <c r="CU81" s="164">
        <v>0</v>
      </c>
      <c r="CV81" s="164">
        <v>0</v>
      </c>
      <c r="CW81" s="164">
        <v>0</v>
      </c>
      <c r="CX81" s="164" t="s">
        <v>193</v>
      </c>
      <c r="CY81" s="164" t="s">
        <v>191</v>
      </c>
      <c r="CZ81" s="164">
        <v>0</v>
      </c>
      <c r="DA81" s="164">
        <v>0</v>
      </c>
      <c r="DB81" s="164">
        <v>0</v>
      </c>
      <c r="DC81" s="164">
        <v>0</v>
      </c>
      <c r="DD81" s="164">
        <v>1</v>
      </c>
      <c r="DE81" s="164">
        <v>0</v>
      </c>
      <c r="DF81" s="164">
        <v>0</v>
      </c>
      <c r="DG81" s="164">
        <v>0</v>
      </c>
      <c r="DH81" s="164" t="s">
        <v>132</v>
      </c>
      <c r="DI81" s="164" t="s">
        <v>132</v>
      </c>
      <c r="DJ81" s="164" t="s">
        <v>109</v>
      </c>
      <c r="DK81" s="164" t="s">
        <v>106</v>
      </c>
      <c r="DL81" s="164" t="s">
        <v>797</v>
      </c>
      <c r="DM81" s="164" t="s">
        <v>173</v>
      </c>
      <c r="DN81" s="164" t="s">
        <v>797</v>
      </c>
      <c r="DO81" s="164" t="s">
        <v>193</v>
      </c>
      <c r="DP81" s="164" t="s">
        <v>193</v>
      </c>
      <c r="DQ81" s="164" t="s">
        <v>193</v>
      </c>
      <c r="DR81" s="164" t="s">
        <v>193</v>
      </c>
      <c r="DS81" s="164" t="s">
        <v>193</v>
      </c>
      <c r="DT81" s="164" t="s">
        <v>193</v>
      </c>
      <c r="DU81" s="164" t="s">
        <v>193</v>
      </c>
      <c r="DV81" s="164" t="s">
        <v>193</v>
      </c>
      <c r="DW81" s="164" t="s">
        <v>193</v>
      </c>
      <c r="DX81" s="164" t="s">
        <v>193</v>
      </c>
      <c r="DY81" s="164" t="s">
        <v>193</v>
      </c>
      <c r="DZ81" s="164" t="s">
        <v>193</v>
      </c>
      <c r="EA81" s="164" t="s">
        <v>193</v>
      </c>
      <c r="EB81" s="164" t="s">
        <v>193</v>
      </c>
      <c r="EC81" s="164" t="s">
        <v>193</v>
      </c>
      <c r="ED81" s="164" t="s">
        <v>193</v>
      </c>
      <c r="EE81" s="164" t="s">
        <v>193</v>
      </c>
      <c r="EF81" s="164" t="s">
        <v>193</v>
      </c>
      <c r="EG81" s="164" t="s">
        <v>193</v>
      </c>
      <c r="EH81" s="164" t="s">
        <v>193</v>
      </c>
      <c r="EI81" s="164" t="s">
        <v>193</v>
      </c>
    </row>
    <row r="82" spans="1:139" x14ac:dyDescent="0.25">
      <c r="A82" s="164" t="s">
        <v>3875</v>
      </c>
      <c r="B82" s="164" t="s">
        <v>3548</v>
      </c>
      <c r="C82" s="164" t="s">
        <v>171</v>
      </c>
      <c r="D82" s="164" t="s">
        <v>171</v>
      </c>
      <c r="E82" s="164" t="s">
        <v>774</v>
      </c>
      <c r="F82" s="164" t="s">
        <v>106</v>
      </c>
      <c r="G82" s="164" t="s">
        <v>173</v>
      </c>
      <c r="H82" s="164" t="s">
        <v>173</v>
      </c>
      <c r="I82" s="164" t="s">
        <v>779</v>
      </c>
      <c r="J82" s="164" t="s">
        <v>782</v>
      </c>
      <c r="K82" s="164" t="s">
        <v>543</v>
      </c>
      <c r="L82" s="164" t="s">
        <v>495</v>
      </c>
      <c r="M82" s="164">
        <v>100</v>
      </c>
      <c r="N82" s="164">
        <v>115.384615384615</v>
      </c>
      <c r="O82" s="164">
        <v>86.956521739130395</v>
      </c>
      <c r="P82" s="164">
        <v>86.2068965517241</v>
      </c>
      <c r="Q82" s="164">
        <v>208.333333333333</v>
      </c>
      <c r="R82" s="164">
        <v>208.333333333333</v>
      </c>
      <c r="S82" s="164">
        <v>750</v>
      </c>
      <c r="T82" s="164">
        <v>35</v>
      </c>
      <c r="U82" s="164" t="s">
        <v>193</v>
      </c>
      <c r="V82" s="164" t="s">
        <v>193</v>
      </c>
      <c r="W82" s="164" t="s">
        <v>193</v>
      </c>
      <c r="X82" s="164">
        <v>25</v>
      </c>
      <c r="Y82" s="164">
        <v>125</v>
      </c>
      <c r="Z82" s="164" t="s">
        <v>193</v>
      </c>
      <c r="AA82" s="164">
        <v>5</v>
      </c>
      <c r="AB82" s="164" t="s">
        <v>193</v>
      </c>
      <c r="AC82" s="164" t="s">
        <v>496</v>
      </c>
      <c r="AD82" s="164" t="s">
        <v>502</v>
      </c>
      <c r="AE82" s="164">
        <v>1</v>
      </c>
      <c r="AF82" s="164">
        <v>0</v>
      </c>
      <c r="AG82" s="164">
        <v>0</v>
      </c>
      <c r="AH82" s="164">
        <v>0</v>
      </c>
      <c r="AI82" s="164">
        <v>0</v>
      </c>
      <c r="AJ82" s="164">
        <v>0</v>
      </c>
      <c r="AK82" s="164">
        <v>0</v>
      </c>
      <c r="AL82" s="164">
        <v>0</v>
      </c>
      <c r="AM82" s="164">
        <v>0</v>
      </c>
      <c r="AN82" s="164">
        <v>0</v>
      </c>
      <c r="AO82" s="164" t="s">
        <v>113</v>
      </c>
      <c r="AP82" s="164" t="s">
        <v>498</v>
      </c>
      <c r="AQ82" s="164" t="s">
        <v>132</v>
      </c>
      <c r="AR82" s="164" t="s">
        <v>109</v>
      </c>
      <c r="AS82" s="164" t="s">
        <v>109</v>
      </c>
      <c r="AT82" s="164" t="s">
        <v>132</v>
      </c>
      <c r="AU82" s="164" t="s">
        <v>132</v>
      </c>
      <c r="AV82" s="164" t="s">
        <v>132</v>
      </c>
      <c r="AW82" s="164" t="s">
        <v>132</v>
      </c>
      <c r="AX82" s="164" t="s">
        <v>132</v>
      </c>
      <c r="AY82" s="164" t="s">
        <v>193</v>
      </c>
      <c r="AZ82" s="164" t="s">
        <v>193</v>
      </c>
      <c r="BA82" s="164" t="s">
        <v>193</v>
      </c>
      <c r="BB82" s="164" t="s">
        <v>109</v>
      </c>
      <c r="BC82" s="164" t="s">
        <v>132</v>
      </c>
      <c r="BD82" s="164" t="s">
        <v>193</v>
      </c>
      <c r="BE82" s="164" t="s">
        <v>132</v>
      </c>
      <c r="BF82" s="164" t="s">
        <v>114</v>
      </c>
      <c r="BG82" s="164" t="s">
        <v>193</v>
      </c>
      <c r="BH82" s="164" t="s">
        <v>193</v>
      </c>
      <c r="BI82" s="164" t="s">
        <v>193</v>
      </c>
      <c r="BJ82" s="164" t="s">
        <v>193</v>
      </c>
      <c r="BK82" s="164" t="s">
        <v>193</v>
      </c>
      <c r="BL82" s="164" t="s">
        <v>193</v>
      </c>
      <c r="BM82" s="164" t="s">
        <v>193</v>
      </c>
      <c r="BN82" s="164" t="s">
        <v>193</v>
      </c>
      <c r="BO82" s="164" t="s">
        <v>193</v>
      </c>
      <c r="BP82" s="164" t="s">
        <v>193</v>
      </c>
      <c r="BQ82" s="164" t="s">
        <v>193</v>
      </c>
      <c r="BR82" s="164" t="s">
        <v>193</v>
      </c>
      <c r="BS82" s="164" t="s">
        <v>193</v>
      </c>
      <c r="BT82" s="164" t="s">
        <v>193</v>
      </c>
      <c r="BU82" s="164" t="s">
        <v>193</v>
      </c>
      <c r="BV82" s="164" t="s">
        <v>193</v>
      </c>
      <c r="BW82" s="164" t="s">
        <v>193</v>
      </c>
      <c r="BX82" s="164" t="s">
        <v>193</v>
      </c>
      <c r="BY82" s="164" t="s">
        <v>193</v>
      </c>
      <c r="BZ82" s="164" t="s">
        <v>193</v>
      </c>
      <c r="CA82" s="164" t="s">
        <v>193</v>
      </c>
      <c r="CB82" s="164" t="s">
        <v>193</v>
      </c>
      <c r="CC82" s="164" t="s">
        <v>132</v>
      </c>
      <c r="CD82" s="164" t="s">
        <v>114</v>
      </c>
      <c r="CE82" s="164" t="s">
        <v>109</v>
      </c>
      <c r="CF82" s="164" t="s">
        <v>106</v>
      </c>
      <c r="CG82" s="164" t="s">
        <v>797</v>
      </c>
      <c r="CH82" s="164" t="s">
        <v>129</v>
      </c>
      <c r="CI82" s="164" t="s">
        <v>793</v>
      </c>
      <c r="CJ82" s="164" t="s">
        <v>114</v>
      </c>
      <c r="CK82" s="164" t="s">
        <v>193</v>
      </c>
      <c r="CL82" s="164" t="s">
        <v>193</v>
      </c>
      <c r="CM82" s="164" t="s">
        <v>193</v>
      </c>
      <c r="CN82" s="164" t="s">
        <v>193</v>
      </c>
      <c r="CO82" s="164" t="s">
        <v>193</v>
      </c>
      <c r="CP82" s="164" t="s">
        <v>193</v>
      </c>
      <c r="CQ82" s="164" t="s">
        <v>193</v>
      </c>
      <c r="CR82" s="164" t="s">
        <v>193</v>
      </c>
      <c r="CS82" s="164" t="s">
        <v>193</v>
      </c>
      <c r="CT82" s="164" t="s">
        <v>193</v>
      </c>
      <c r="CU82" s="164" t="s">
        <v>193</v>
      </c>
      <c r="CV82" s="164" t="s">
        <v>193</v>
      </c>
      <c r="CW82" s="164" t="s">
        <v>193</v>
      </c>
      <c r="CX82" s="164" t="s">
        <v>193</v>
      </c>
      <c r="CY82" s="164" t="s">
        <v>193</v>
      </c>
      <c r="CZ82" s="164" t="s">
        <v>193</v>
      </c>
      <c r="DA82" s="164" t="s">
        <v>193</v>
      </c>
      <c r="DB82" s="164" t="s">
        <v>193</v>
      </c>
      <c r="DC82" s="164" t="s">
        <v>193</v>
      </c>
      <c r="DD82" s="164" t="s">
        <v>193</v>
      </c>
      <c r="DE82" s="164" t="s">
        <v>193</v>
      </c>
      <c r="DF82" s="164" t="s">
        <v>193</v>
      </c>
      <c r="DG82" s="164" t="s">
        <v>193</v>
      </c>
      <c r="DH82" s="164" t="s">
        <v>132</v>
      </c>
      <c r="DI82" s="164" t="s">
        <v>114</v>
      </c>
      <c r="DJ82" s="164" t="s">
        <v>109</v>
      </c>
      <c r="DK82" s="164" t="s">
        <v>106</v>
      </c>
      <c r="DL82" s="164" t="s">
        <v>797</v>
      </c>
      <c r="DM82" s="164" t="s">
        <v>129</v>
      </c>
      <c r="DN82" s="164" t="s">
        <v>793</v>
      </c>
      <c r="DO82" s="164" t="s">
        <v>193</v>
      </c>
      <c r="DP82" s="164" t="s">
        <v>193</v>
      </c>
      <c r="DQ82" s="164" t="s">
        <v>193</v>
      </c>
      <c r="DR82" s="164" t="s">
        <v>193</v>
      </c>
      <c r="DS82" s="164" t="s">
        <v>193</v>
      </c>
      <c r="DT82" s="164" t="s">
        <v>193</v>
      </c>
      <c r="DU82" s="164" t="s">
        <v>193</v>
      </c>
      <c r="DV82" s="164" t="s">
        <v>193</v>
      </c>
      <c r="DW82" s="164" t="s">
        <v>193</v>
      </c>
      <c r="DX82" s="164" t="s">
        <v>193</v>
      </c>
      <c r="DY82" s="164" t="s">
        <v>193</v>
      </c>
      <c r="DZ82" s="164" t="s">
        <v>193</v>
      </c>
      <c r="EA82" s="164" t="s">
        <v>193</v>
      </c>
      <c r="EB82" s="164" t="s">
        <v>193</v>
      </c>
      <c r="EC82" s="164" t="s">
        <v>193</v>
      </c>
      <c r="ED82" s="164" t="s">
        <v>193</v>
      </c>
      <c r="EE82" s="164" t="s">
        <v>193</v>
      </c>
      <c r="EF82" s="164" t="s">
        <v>193</v>
      </c>
      <c r="EG82" s="164" t="s">
        <v>193</v>
      </c>
      <c r="EH82" s="164" t="s">
        <v>193</v>
      </c>
      <c r="EI82" s="164" t="s">
        <v>193</v>
      </c>
    </row>
    <row r="83" spans="1:139" x14ac:dyDescent="0.25">
      <c r="A83" s="164" t="s">
        <v>3880</v>
      </c>
      <c r="B83" s="164" t="s">
        <v>3548</v>
      </c>
      <c r="C83" s="164" t="s">
        <v>171</v>
      </c>
      <c r="D83" s="164" t="s">
        <v>171</v>
      </c>
      <c r="E83" s="164" t="s">
        <v>774</v>
      </c>
      <c r="F83" s="164" t="s">
        <v>106</v>
      </c>
      <c r="G83" s="164" t="s">
        <v>173</v>
      </c>
      <c r="H83" s="164" t="s">
        <v>173</v>
      </c>
      <c r="I83" s="164" t="s">
        <v>779</v>
      </c>
      <c r="J83" s="164" t="s">
        <v>782</v>
      </c>
      <c r="K83" s="164" t="s">
        <v>543</v>
      </c>
      <c r="L83" s="164" t="s">
        <v>511</v>
      </c>
      <c r="M83" s="164" t="s">
        <v>193</v>
      </c>
      <c r="N83" s="164" t="s">
        <v>193</v>
      </c>
      <c r="O83" s="164" t="s">
        <v>193</v>
      </c>
      <c r="P83" s="164" t="s">
        <v>193</v>
      </c>
      <c r="Q83" s="164" t="s">
        <v>193</v>
      </c>
      <c r="R83" s="164" t="s">
        <v>193</v>
      </c>
      <c r="S83" s="164" t="s">
        <v>193</v>
      </c>
      <c r="T83" s="164" t="s">
        <v>193</v>
      </c>
      <c r="U83" s="164" t="s">
        <v>193</v>
      </c>
      <c r="V83" s="164" t="s">
        <v>193</v>
      </c>
      <c r="W83" s="164" t="s">
        <v>193</v>
      </c>
      <c r="X83" s="164" t="s">
        <v>193</v>
      </c>
      <c r="Y83" s="164" t="s">
        <v>193</v>
      </c>
      <c r="Z83" s="164" t="s">
        <v>193</v>
      </c>
      <c r="AA83" s="164" t="s">
        <v>193</v>
      </c>
      <c r="AB83" s="164">
        <v>0</v>
      </c>
      <c r="AC83" s="164" t="s">
        <v>496</v>
      </c>
      <c r="AD83" s="164" t="s">
        <v>193</v>
      </c>
      <c r="AE83" s="164" t="s">
        <v>193</v>
      </c>
      <c r="AF83" s="164" t="s">
        <v>193</v>
      </c>
      <c r="AG83" s="164" t="s">
        <v>193</v>
      </c>
      <c r="AH83" s="164" t="s">
        <v>193</v>
      </c>
      <c r="AI83" s="164" t="s">
        <v>193</v>
      </c>
      <c r="AJ83" s="164" t="s">
        <v>193</v>
      </c>
      <c r="AK83" s="164" t="s">
        <v>193</v>
      </c>
      <c r="AL83" s="164" t="s">
        <v>193</v>
      </c>
      <c r="AM83" s="164" t="s">
        <v>193</v>
      </c>
      <c r="AN83" s="164" t="s">
        <v>193</v>
      </c>
      <c r="AO83" s="164" t="s">
        <v>193</v>
      </c>
      <c r="AP83" s="164" t="s">
        <v>193</v>
      </c>
      <c r="AQ83" s="164" t="s">
        <v>193</v>
      </c>
      <c r="AR83" s="164" t="s">
        <v>193</v>
      </c>
      <c r="AS83" s="164" t="s">
        <v>193</v>
      </c>
      <c r="AT83" s="164" t="s">
        <v>193</v>
      </c>
      <c r="AU83" s="164" t="s">
        <v>193</v>
      </c>
      <c r="AV83" s="164" t="s">
        <v>193</v>
      </c>
      <c r="AW83" s="164" t="s">
        <v>193</v>
      </c>
      <c r="AX83" s="164" t="s">
        <v>193</v>
      </c>
      <c r="AY83" s="164" t="s">
        <v>193</v>
      </c>
      <c r="AZ83" s="164" t="s">
        <v>193</v>
      </c>
      <c r="BA83" s="164" t="s">
        <v>193</v>
      </c>
      <c r="BB83" s="164" t="s">
        <v>193</v>
      </c>
      <c r="BC83" s="164" t="s">
        <v>193</v>
      </c>
      <c r="BD83" s="164" t="s">
        <v>193</v>
      </c>
      <c r="BE83" s="164" t="s">
        <v>193</v>
      </c>
      <c r="BF83" s="164" t="s">
        <v>193</v>
      </c>
      <c r="BG83" s="164" t="s">
        <v>193</v>
      </c>
      <c r="BH83" s="164" t="s">
        <v>193</v>
      </c>
      <c r="BI83" s="164" t="s">
        <v>193</v>
      </c>
      <c r="BJ83" s="164" t="s">
        <v>193</v>
      </c>
      <c r="BK83" s="164" t="s">
        <v>193</v>
      </c>
      <c r="BL83" s="164" t="s">
        <v>193</v>
      </c>
      <c r="BM83" s="164" t="s">
        <v>193</v>
      </c>
      <c r="BN83" s="164" t="s">
        <v>193</v>
      </c>
      <c r="BO83" s="164" t="s">
        <v>193</v>
      </c>
      <c r="BP83" s="164" t="s">
        <v>193</v>
      </c>
      <c r="BQ83" s="164" t="s">
        <v>193</v>
      </c>
      <c r="BR83" s="164" t="s">
        <v>193</v>
      </c>
      <c r="BS83" s="164" t="s">
        <v>193</v>
      </c>
      <c r="BT83" s="164" t="s">
        <v>193</v>
      </c>
      <c r="BU83" s="164" t="s">
        <v>193</v>
      </c>
      <c r="BV83" s="164" t="s">
        <v>193</v>
      </c>
      <c r="BW83" s="164" t="s">
        <v>193</v>
      </c>
      <c r="BX83" s="164" t="s">
        <v>193</v>
      </c>
      <c r="BY83" s="164" t="s">
        <v>193</v>
      </c>
      <c r="BZ83" s="164" t="s">
        <v>193</v>
      </c>
      <c r="CA83" s="164" t="s">
        <v>193</v>
      </c>
      <c r="CB83" s="164" t="s">
        <v>193</v>
      </c>
      <c r="CC83" s="164" t="s">
        <v>193</v>
      </c>
      <c r="CD83" s="164" t="s">
        <v>193</v>
      </c>
      <c r="CE83" s="164" t="s">
        <v>193</v>
      </c>
      <c r="CF83" s="164" t="s">
        <v>193</v>
      </c>
      <c r="CG83" s="164" t="s">
        <v>193</v>
      </c>
      <c r="CH83" s="164" t="s">
        <v>193</v>
      </c>
      <c r="CI83" s="164" t="s">
        <v>193</v>
      </c>
      <c r="CJ83" s="164" t="s">
        <v>193</v>
      </c>
      <c r="CK83" s="164" t="s">
        <v>193</v>
      </c>
      <c r="CL83" s="164" t="s">
        <v>193</v>
      </c>
      <c r="CM83" s="164" t="s">
        <v>193</v>
      </c>
      <c r="CN83" s="164" t="s">
        <v>193</v>
      </c>
      <c r="CO83" s="164" t="s">
        <v>193</v>
      </c>
      <c r="CP83" s="164" t="s">
        <v>193</v>
      </c>
      <c r="CQ83" s="164" t="s">
        <v>193</v>
      </c>
      <c r="CR83" s="164" t="s">
        <v>193</v>
      </c>
      <c r="CS83" s="164" t="s">
        <v>193</v>
      </c>
      <c r="CT83" s="164" t="s">
        <v>193</v>
      </c>
      <c r="CU83" s="164" t="s">
        <v>193</v>
      </c>
      <c r="CV83" s="164" t="s">
        <v>193</v>
      </c>
      <c r="CW83" s="164" t="s">
        <v>193</v>
      </c>
      <c r="CX83" s="164" t="s">
        <v>193</v>
      </c>
      <c r="CY83" s="164" t="s">
        <v>193</v>
      </c>
      <c r="CZ83" s="164" t="s">
        <v>193</v>
      </c>
      <c r="DA83" s="164" t="s">
        <v>193</v>
      </c>
      <c r="DB83" s="164" t="s">
        <v>193</v>
      </c>
      <c r="DC83" s="164" t="s">
        <v>193</v>
      </c>
      <c r="DD83" s="164" t="s">
        <v>193</v>
      </c>
      <c r="DE83" s="164" t="s">
        <v>193</v>
      </c>
      <c r="DF83" s="164" t="s">
        <v>193</v>
      </c>
      <c r="DG83" s="164" t="s">
        <v>193</v>
      </c>
      <c r="DH83" s="164" t="s">
        <v>193</v>
      </c>
      <c r="DI83" s="164" t="s">
        <v>193</v>
      </c>
      <c r="DJ83" s="164" t="s">
        <v>193</v>
      </c>
      <c r="DK83" s="164" t="s">
        <v>193</v>
      </c>
      <c r="DL83" s="164" t="s">
        <v>193</v>
      </c>
      <c r="DM83" s="164" t="s">
        <v>193</v>
      </c>
      <c r="DN83" s="164" t="s">
        <v>193</v>
      </c>
      <c r="DO83" s="164" t="s">
        <v>512</v>
      </c>
      <c r="DP83" s="164" t="s">
        <v>3297</v>
      </c>
      <c r="DQ83" s="164" t="s">
        <v>522</v>
      </c>
      <c r="DR83" s="164" t="s">
        <v>807</v>
      </c>
      <c r="DS83" s="164" t="s">
        <v>193</v>
      </c>
      <c r="DT83" s="164" t="s">
        <v>3287</v>
      </c>
      <c r="DU83" s="164" t="s">
        <v>109</v>
      </c>
      <c r="DV83" s="164" t="s">
        <v>193</v>
      </c>
      <c r="DW83" s="164" t="s">
        <v>114</v>
      </c>
      <c r="DX83" s="164" t="s">
        <v>193</v>
      </c>
      <c r="DY83" s="164" t="s">
        <v>193</v>
      </c>
      <c r="DZ83" s="164" t="s">
        <v>193</v>
      </c>
      <c r="EA83" s="164" t="s">
        <v>193</v>
      </c>
      <c r="EB83" s="164" t="s">
        <v>193</v>
      </c>
      <c r="EC83" s="164" t="s">
        <v>193</v>
      </c>
      <c r="ED83" s="164" t="s">
        <v>193</v>
      </c>
      <c r="EE83" s="164" t="s">
        <v>193</v>
      </c>
      <c r="EF83" s="164" t="s">
        <v>193</v>
      </c>
      <c r="EG83" s="164" t="s">
        <v>193</v>
      </c>
      <c r="EH83" s="164" t="s">
        <v>193</v>
      </c>
      <c r="EI83" s="164" t="s">
        <v>3879</v>
      </c>
    </row>
    <row r="84" spans="1:139" x14ac:dyDescent="0.25">
      <c r="A84" s="164" t="s">
        <v>3886</v>
      </c>
      <c r="B84" s="164" t="s">
        <v>3548</v>
      </c>
      <c r="C84" s="164" t="s">
        <v>171</v>
      </c>
      <c r="D84" s="164" t="s">
        <v>171</v>
      </c>
      <c r="E84" s="164" t="s">
        <v>774</v>
      </c>
      <c r="F84" s="164" t="s">
        <v>106</v>
      </c>
      <c r="G84" s="164" t="s">
        <v>173</v>
      </c>
      <c r="H84" s="164" t="s">
        <v>173</v>
      </c>
      <c r="I84" s="164" t="s">
        <v>779</v>
      </c>
      <c r="J84" s="164" t="s">
        <v>782</v>
      </c>
      <c r="K84" s="164" t="s">
        <v>543</v>
      </c>
      <c r="L84" s="164" t="s">
        <v>511</v>
      </c>
      <c r="M84" s="164" t="s">
        <v>193</v>
      </c>
      <c r="N84" s="164" t="s">
        <v>193</v>
      </c>
      <c r="O84" s="164" t="s">
        <v>193</v>
      </c>
      <c r="P84" s="164" t="s">
        <v>193</v>
      </c>
      <c r="Q84" s="164" t="s">
        <v>193</v>
      </c>
      <c r="R84" s="164" t="s">
        <v>193</v>
      </c>
      <c r="S84" s="164" t="s">
        <v>193</v>
      </c>
      <c r="T84" s="164" t="s">
        <v>193</v>
      </c>
      <c r="U84" s="164" t="s">
        <v>193</v>
      </c>
      <c r="V84" s="164" t="s">
        <v>193</v>
      </c>
      <c r="W84" s="164" t="s">
        <v>193</v>
      </c>
      <c r="X84" s="164" t="s">
        <v>193</v>
      </c>
      <c r="Y84" s="164" t="s">
        <v>193</v>
      </c>
      <c r="Z84" s="164" t="s">
        <v>193</v>
      </c>
      <c r="AA84" s="164" t="s">
        <v>193</v>
      </c>
      <c r="AB84" s="164">
        <v>0</v>
      </c>
      <c r="AC84" s="164" t="s">
        <v>496</v>
      </c>
      <c r="AD84" s="164" t="s">
        <v>193</v>
      </c>
      <c r="AE84" s="164" t="s">
        <v>193</v>
      </c>
      <c r="AF84" s="164" t="s">
        <v>193</v>
      </c>
      <c r="AG84" s="164" t="s">
        <v>193</v>
      </c>
      <c r="AH84" s="164" t="s">
        <v>193</v>
      </c>
      <c r="AI84" s="164" t="s">
        <v>193</v>
      </c>
      <c r="AJ84" s="164" t="s">
        <v>193</v>
      </c>
      <c r="AK84" s="164" t="s">
        <v>193</v>
      </c>
      <c r="AL84" s="164" t="s">
        <v>193</v>
      </c>
      <c r="AM84" s="164" t="s">
        <v>193</v>
      </c>
      <c r="AN84" s="164" t="s">
        <v>193</v>
      </c>
      <c r="AO84" s="164" t="s">
        <v>193</v>
      </c>
      <c r="AP84" s="164" t="s">
        <v>193</v>
      </c>
      <c r="AQ84" s="164" t="s">
        <v>193</v>
      </c>
      <c r="AR84" s="164" t="s">
        <v>193</v>
      </c>
      <c r="AS84" s="164" t="s">
        <v>193</v>
      </c>
      <c r="AT84" s="164" t="s">
        <v>193</v>
      </c>
      <c r="AU84" s="164" t="s">
        <v>193</v>
      </c>
      <c r="AV84" s="164" t="s">
        <v>193</v>
      </c>
      <c r="AW84" s="164" t="s">
        <v>193</v>
      </c>
      <c r="AX84" s="164" t="s">
        <v>193</v>
      </c>
      <c r="AY84" s="164" t="s">
        <v>193</v>
      </c>
      <c r="AZ84" s="164" t="s">
        <v>193</v>
      </c>
      <c r="BA84" s="164" t="s">
        <v>193</v>
      </c>
      <c r="BB84" s="164" t="s">
        <v>193</v>
      </c>
      <c r="BC84" s="164" t="s">
        <v>193</v>
      </c>
      <c r="BD84" s="164" t="s">
        <v>193</v>
      </c>
      <c r="BE84" s="164" t="s">
        <v>193</v>
      </c>
      <c r="BF84" s="164" t="s">
        <v>193</v>
      </c>
      <c r="BG84" s="164" t="s">
        <v>193</v>
      </c>
      <c r="BH84" s="164" t="s">
        <v>193</v>
      </c>
      <c r="BI84" s="164" t="s">
        <v>193</v>
      </c>
      <c r="BJ84" s="164" t="s">
        <v>193</v>
      </c>
      <c r="BK84" s="164" t="s">
        <v>193</v>
      </c>
      <c r="BL84" s="164" t="s">
        <v>193</v>
      </c>
      <c r="BM84" s="164" t="s">
        <v>193</v>
      </c>
      <c r="BN84" s="164" t="s">
        <v>193</v>
      </c>
      <c r="BO84" s="164" t="s">
        <v>193</v>
      </c>
      <c r="BP84" s="164" t="s">
        <v>193</v>
      </c>
      <c r="BQ84" s="164" t="s">
        <v>193</v>
      </c>
      <c r="BR84" s="164" t="s">
        <v>193</v>
      </c>
      <c r="BS84" s="164" t="s">
        <v>193</v>
      </c>
      <c r="BT84" s="164" t="s">
        <v>193</v>
      </c>
      <c r="BU84" s="164" t="s">
        <v>193</v>
      </c>
      <c r="BV84" s="164" t="s">
        <v>193</v>
      </c>
      <c r="BW84" s="164" t="s">
        <v>193</v>
      </c>
      <c r="BX84" s="164" t="s">
        <v>193</v>
      </c>
      <c r="BY84" s="164" t="s">
        <v>193</v>
      </c>
      <c r="BZ84" s="164" t="s">
        <v>193</v>
      </c>
      <c r="CA84" s="164" t="s">
        <v>193</v>
      </c>
      <c r="CB84" s="164" t="s">
        <v>193</v>
      </c>
      <c r="CC84" s="164" t="s">
        <v>193</v>
      </c>
      <c r="CD84" s="164" t="s">
        <v>193</v>
      </c>
      <c r="CE84" s="164" t="s">
        <v>193</v>
      </c>
      <c r="CF84" s="164" t="s">
        <v>193</v>
      </c>
      <c r="CG84" s="164" t="s">
        <v>193</v>
      </c>
      <c r="CH84" s="164" t="s">
        <v>193</v>
      </c>
      <c r="CI84" s="164" t="s">
        <v>193</v>
      </c>
      <c r="CJ84" s="164" t="s">
        <v>193</v>
      </c>
      <c r="CK84" s="164" t="s">
        <v>193</v>
      </c>
      <c r="CL84" s="164" t="s">
        <v>193</v>
      </c>
      <c r="CM84" s="164" t="s">
        <v>193</v>
      </c>
      <c r="CN84" s="164" t="s">
        <v>193</v>
      </c>
      <c r="CO84" s="164" t="s">
        <v>193</v>
      </c>
      <c r="CP84" s="164" t="s">
        <v>193</v>
      </c>
      <c r="CQ84" s="164" t="s">
        <v>193</v>
      </c>
      <c r="CR84" s="164" t="s">
        <v>193</v>
      </c>
      <c r="CS84" s="164" t="s">
        <v>193</v>
      </c>
      <c r="CT84" s="164" t="s">
        <v>193</v>
      </c>
      <c r="CU84" s="164" t="s">
        <v>193</v>
      </c>
      <c r="CV84" s="164" t="s">
        <v>193</v>
      </c>
      <c r="CW84" s="164" t="s">
        <v>193</v>
      </c>
      <c r="CX84" s="164" t="s">
        <v>193</v>
      </c>
      <c r="CY84" s="164" t="s">
        <v>193</v>
      </c>
      <c r="CZ84" s="164" t="s">
        <v>193</v>
      </c>
      <c r="DA84" s="164" t="s">
        <v>193</v>
      </c>
      <c r="DB84" s="164" t="s">
        <v>193</v>
      </c>
      <c r="DC84" s="164" t="s">
        <v>193</v>
      </c>
      <c r="DD84" s="164" t="s">
        <v>193</v>
      </c>
      <c r="DE84" s="164" t="s">
        <v>193</v>
      </c>
      <c r="DF84" s="164" t="s">
        <v>193</v>
      </c>
      <c r="DG84" s="164" t="s">
        <v>193</v>
      </c>
      <c r="DH84" s="164" t="s">
        <v>193</v>
      </c>
      <c r="DI84" s="164" t="s">
        <v>193</v>
      </c>
      <c r="DJ84" s="164" t="s">
        <v>193</v>
      </c>
      <c r="DK84" s="164" t="s">
        <v>193</v>
      </c>
      <c r="DL84" s="164" t="s">
        <v>193</v>
      </c>
      <c r="DM84" s="164" t="s">
        <v>193</v>
      </c>
      <c r="DN84" s="164" t="s">
        <v>193</v>
      </c>
      <c r="DO84" s="164" t="s">
        <v>512</v>
      </c>
      <c r="DP84" s="164" t="s">
        <v>3293</v>
      </c>
      <c r="DQ84" s="164" t="s">
        <v>523</v>
      </c>
      <c r="DR84" s="164" t="s">
        <v>807</v>
      </c>
      <c r="DS84" s="164" t="s">
        <v>193</v>
      </c>
      <c r="DT84" s="164" t="s">
        <v>3287</v>
      </c>
      <c r="DU84" s="164" t="s">
        <v>132</v>
      </c>
      <c r="DV84" s="164" t="s">
        <v>193</v>
      </c>
      <c r="DW84" s="164" t="s">
        <v>109</v>
      </c>
      <c r="DX84" s="164">
        <v>0</v>
      </c>
      <c r="DY84" s="164">
        <v>0</v>
      </c>
      <c r="DZ84" s="164">
        <v>0</v>
      </c>
      <c r="EA84" s="164">
        <v>1</v>
      </c>
      <c r="EB84" s="164">
        <v>1</v>
      </c>
      <c r="EC84" s="164">
        <v>0</v>
      </c>
      <c r="ED84" s="164">
        <v>0</v>
      </c>
      <c r="EE84" s="164">
        <v>0</v>
      </c>
      <c r="EF84" s="164">
        <v>0</v>
      </c>
      <c r="EG84" s="164">
        <v>0</v>
      </c>
      <c r="EH84" s="164">
        <v>0</v>
      </c>
      <c r="EI84" s="164" t="s">
        <v>3885</v>
      </c>
    </row>
    <row r="85" spans="1:139" x14ac:dyDescent="0.25">
      <c r="A85" s="164" t="s">
        <v>3890</v>
      </c>
      <c r="B85" s="164" t="s">
        <v>3548</v>
      </c>
      <c r="C85" s="164" t="s">
        <v>171</v>
      </c>
      <c r="D85" s="164" t="s">
        <v>171</v>
      </c>
      <c r="E85" s="164" t="s">
        <v>774</v>
      </c>
      <c r="F85" s="164" t="s">
        <v>106</v>
      </c>
      <c r="G85" s="164" t="s">
        <v>173</v>
      </c>
      <c r="H85" s="164" t="s">
        <v>173</v>
      </c>
      <c r="I85" s="164" t="s">
        <v>779</v>
      </c>
      <c r="J85" s="164" t="s">
        <v>782</v>
      </c>
      <c r="K85" s="164" t="s">
        <v>543</v>
      </c>
      <c r="L85" s="164" t="s">
        <v>511</v>
      </c>
      <c r="M85" s="164" t="s">
        <v>193</v>
      </c>
      <c r="N85" s="164" t="s">
        <v>193</v>
      </c>
      <c r="O85" s="164" t="s">
        <v>193</v>
      </c>
      <c r="P85" s="164" t="s">
        <v>193</v>
      </c>
      <c r="Q85" s="164" t="s">
        <v>193</v>
      </c>
      <c r="R85" s="164" t="s">
        <v>193</v>
      </c>
      <c r="S85" s="164" t="s">
        <v>193</v>
      </c>
      <c r="T85" s="164" t="s">
        <v>193</v>
      </c>
      <c r="U85" s="164" t="s">
        <v>193</v>
      </c>
      <c r="V85" s="164" t="s">
        <v>193</v>
      </c>
      <c r="W85" s="164" t="s">
        <v>193</v>
      </c>
      <c r="X85" s="164" t="s">
        <v>193</v>
      </c>
      <c r="Y85" s="164" t="s">
        <v>193</v>
      </c>
      <c r="Z85" s="164" t="s">
        <v>193</v>
      </c>
      <c r="AA85" s="164" t="s">
        <v>193</v>
      </c>
      <c r="AB85" s="164">
        <v>10</v>
      </c>
      <c r="AC85" s="164" t="s">
        <v>496</v>
      </c>
      <c r="AD85" s="164" t="s">
        <v>193</v>
      </c>
      <c r="AE85" s="164" t="s">
        <v>193</v>
      </c>
      <c r="AF85" s="164" t="s">
        <v>193</v>
      </c>
      <c r="AG85" s="164" t="s">
        <v>193</v>
      </c>
      <c r="AH85" s="164" t="s">
        <v>193</v>
      </c>
      <c r="AI85" s="164" t="s">
        <v>193</v>
      </c>
      <c r="AJ85" s="164" t="s">
        <v>193</v>
      </c>
      <c r="AK85" s="164" t="s">
        <v>193</v>
      </c>
      <c r="AL85" s="164" t="s">
        <v>193</v>
      </c>
      <c r="AM85" s="164" t="s">
        <v>193</v>
      </c>
      <c r="AN85" s="164" t="s">
        <v>193</v>
      </c>
      <c r="AO85" s="164" t="s">
        <v>193</v>
      </c>
      <c r="AP85" s="164" t="s">
        <v>193</v>
      </c>
      <c r="AQ85" s="164" t="s">
        <v>193</v>
      </c>
      <c r="AR85" s="164" t="s">
        <v>193</v>
      </c>
      <c r="AS85" s="164" t="s">
        <v>193</v>
      </c>
      <c r="AT85" s="164" t="s">
        <v>193</v>
      </c>
      <c r="AU85" s="164" t="s">
        <v>193</v>
      </c>
      <c r="AV85" s="164" t="s">
        <v>193</v>
      </c>
      <c r="AW85" s="164" t="s">
        <v>193</v>
      </c>
      <c r="AX85" s="164" t="s">
        <v>193</v>
      </c>
      <c r="AY85" s="164" t="s">
        <v>193</v>
      </c>
      <c r="AZ85" s="164" t="s">
        <v>193</v>
      </c>
      <c r="BA85" s="164" t="s">
        <v>193</v>
      </c>
      <c r="BB85" s="164" t="s">
        <v>193</v>
      </c>
      <c r="BC85" s="164" t="s">
        <v>193</v>
      </c>
      <c r="BD85" s="164" t="s">
        <v>193</v>
      </c>
      <c r="BE85" s="164" t="s">
        <v>193</v>
      </c>
      <c r="BF85" s="164" t="s">
        <v>193</v>
      </c>
      <c r="BG85" s="164" t="s">
        <v>193</v>
      </c>
      <c r="BH85" s="164" t="s">
        <v>193</v>
      </c>
      <c r="BI85" s="164" t="s">
        <v>193</v>
      </c>
      <c r="BJ85" s="164" t="s">
        <v>193</v>
      </c>
      <c r="BK85" s="164" t="s">
        <v>193</v>
      </c>
      <c r="BL85" s="164" t="s">
        <v>193</v>
      </c>
      <c r="BM85" s="164" t="s">
        <v>193</v>
      </c>
      <c r="BN85" s="164" t="s">
        <v>193</v>
      </c>
      <c r="BO85" s="164" t="s">
        <v>193</v>
      </c>
      <c r="BP85" s="164" t="s">
        <v>193</v>
      </c>
      <c r="BQ85" s="164" t="s">
        <v>193</v>
      </c>
      <c r="BR85" s="164" t="s">
        <v>193</v>
      </c>
      <c r="BS85" s="164" t="s">
        <v>193</v>
      </c>
      <c r="BT85" s="164" t="s">
        <v>193</v>
      </c>
      <c r="BU85" s="164" t="s">
        <v>193</v>
      </c>
      <c r="BV85" s="164" t="s">
        <v>193</v>
      </c>
      <c r="BW85" s="164" t="s">
        <v>193</v>
      </c>
      <c r="BX85" s="164" t="s">
        <v>193</v>
      </c>
      <c r="BY85" s="164" t="s">
        <v>193</v>
      </c>
      <c r="BZ85" s="164" t="s">
        <v>193</v>
      </c>
      <c r="CA85" s="164" t="s">
        <v>193</v>
      </c>
      <c r="CB85" s="164" t="s">
        <v>193</v>
      </c>
      <c r="CC85" s="164" t="s">
        <v>193</v>
      </c>
      <c r="CD85" s="164" t="s">
        <v>193</v>
      </c>
      <c r="CE85" s="164" t="s">
        <v>193</v>
      </c>
      <c r="CF85" s="164" t="s">
        <v>193</v>
      </c>
      <c r="CG85" s="164" t="s">
        <v>193</v>
      </c>
      <c r="CH85" s="164" t="s">
        <v>193</v>
      </c>
      <c r="CI85" s="164" t="s">
        <v>193</v>
      </c>
      <c r="CJ85" s="164" t="s">
        <v>193</v>
      </c>
      <c r="CK85" s="164" t="s">
        <v>193</v>
      </c>
      <c r="CL85" s="164" t="s">
        <v>193</v>
      </c>
      <c r="CM85" s="164" t="s">
        <v>193</v>
      </c>
      <c r="CN85" s="164" t="s">
        <v>193</v>
      </c>
      <c r="CO85" s="164" t="s">
        <v>193</v>
      </c>
      <c r="CP85" s="164" t="s">
        <v>193</v>
      </c>
      <c r="CQ85" s="164" t="s">
        <v>193</v>
      </c>
      <c r="CR85" s="164" t="s">
        <v>193</v>
      </c>
      <c r="CS85" s="164" t="s">
        <v>193</v>
      </c>
      <c r="CT85" s="164" t="s">
        <v>193</v>
      </c>
      <c r="CU85" s="164" t="s">
        <v>193</v>
      </c>
      <c r="CV85" s="164" t="s">
        <v>193</v>
      </c>
      <c r="CW85" s="164" t="s">
        <v>193</v>
      </c>
      <c r="CX85" s="164" t="s">
        <v>193</v>
      </c>
      <c r="CY85" s="164" t="s">
        <v>193</v>
      </c>
      <c r="CZ85" s="164" t="s">
        <v>193</v>
      </c>
      <c r="DA85" s="164" t="s">
        <v>193</v>
      </c>
      <c r="DB85" s="164" t="s">
        <v>193</v>
      </c>
      <c r="DC85" s="164" t="s">
        <v>193</v>
      </c>
      <c r="DD85" s="164" t="s">
        <v>193</v>
      </c>
      <c r="DE85" s="164" t="s">
        <v>193</v>
      </c>
      <c r="DF85" s="164" t="s">
        <v>193</v>
      </c>
      <c r="DG85" s="164" t="s">
        <v>193</v>
      </c>
      <c r="DH85" s="164" t="s">
        <v>193</v>
      </c>
      <c r="DI85" s="164" t="s">
        <v>193</v>
      </c>
      <c r="DJ85" s="164" t="s">
        <v>193</v>
      </c>
      <c r="DK85" s="164" t="s">
        <v>193</v>
      </c>
      <c r="DL85" s="164" t="s">
        <v>193</v>
      </c>
      <c r="DM85" s="164" t="s">
        <v>193</v>
      </c>
      <c r="DN85" s="164" t="s">
        <v>193</v>
      </c>
      <c r="DO85" s="164" t="s">
        <v>512</v>
      </c>
      <c r="DP85" s="164" t="s">
        <v>3284</v>
      </c>
      <c r="DQ85" s="164" t="s">
        <v>513</v>
      </c>
      <c r="DR85" s="164" t="s">
        <v>807</v>
      </c>
      <c r="DS85" s="164" t="s">
        <v>193</v>
      </c>
      <c r="DT85" s="164" t="s">
        <v>3286</v>
      </c>
      <c r="DU85" s="164" t="s">
        <v>132</v>
      </c>
      <c r="DV85" s="164" t="s">
        <v>193</v>
      </c>
      <c r="DW85" s="164" t="s">
        <v>109</v>
      </c>
      <c r="DX85" s="164">
        <v>0</v>
      </c>
      <c r="DY85" s="164">
        <v>0</v>
      </c>
      <c r="DZ85" s="164">
        <v>0</v>
      </c>
      <c r="EA85" s="164">
        <v>0</v>
      </c>
      <c r="EB85" s="164">
        <v>0</v>
      </c>
      <c r="EC85" s="164">
        <v>0</v>
      </c>
      <c r="ED85" s="164">
        <v>0</v>
      </c>
      <c r="EE85" s="164">
        <v>0</v>
      </c>
      <c r="EF85" s="164">
        <v>1</v>
      </c>
      <c r="EG85" s="164">
        <v>0</v>
      </c>
      <c r="EH85" s="164">
        <v>0</v>
      </c>
      <c r="EI85" s="164" t="s">
        <v>193</v>
      </c>
    </row>
    <row r="86" spans="1:139" x14ac:dyDescent="0.25">
      <c r="A86" s="164" t="s">
        <v>3895</v>
      </c>
      <c r="B86" s="164" t="s">
        <v>3548</v>
      </c>
      <c r="C86" s="164" t="s">
        <v>171</v>
      </c>
      <c r="D86" s="164" t="s">
        <v>171</v>
      </c>
      <c r="E86" s="164" t="s">
        <v>774</v>
      </c>
      <c r="F86" s="164" t="s">
        <v>106</v>
      </c>
      <c r="G86" s="164" t="s">
        <v>173</v>
      </c>
      <c r="H86" s="164" t="s">
        <v>173</v>
      </c>
      <c r="I86" s="164" t="s">
        <v>779</v>
      </c>
      <c r="J86" s="164" t="s">
        <v>782</v>
      </c>
      <c r="K86" s="164" t="s">
        <v>543</v>
      </c>
      <c r="L86" s="164" t="s">
        <v>511</v>
      </c>
      <c r="M86" s="164" t="s">
        <v>193</v>
      </c>
      <c r="N86" s="164" t="s">
        <v>193</v>
      </c>
      <c r="O86" s="164" t="s">
        <v>193</v>
      </c>
      <c r="P86" s="164" t="s">
        <v>193</v>
      </c>
      <c r="Q86" s="164" t="s">
        <v>193</v>
      </c>
      <c r="R86" s="164" t="s">
        <v>193</v>
      </c>
      <c r="S86" s="164" t="s">
        <v>193</v>
      </c>
      <c r="T86" s="164" t="s">
        <v>193</v>
      </c>
      <c r="U86" s="164" t="s">
        <v>193</v>
      </c>
      <c r="V86" s="164" t="s">
        <v>193</v>
      </c>
      <c r="W86" s="164" t="s">
        <v>193</v>
      </c>
      <c r="X86" s="164" t="s">
        <v>193</v>
      </c>
      <c r="Y86" s="164" t="s">
        <v>193</v>
      </c>
      <c r="Z86" s="164" t="s">
        <v>193</v>
      </c>
      <c r="AA86" s="164" t="s">
        <v>193</v>
      </c>
      <c r="AB86" s="164">
        <v>10</v>
      </c>
      <c r="AC86" s="164" t="s">
        <v>500</v>
      </c>
      <c r="AD86" s="164" t="s">
        <v>193</v>
      </c>
      <c r="AE86" s="164" t="s">
        <v>193</v>
      </c>
      <c r="AF86" s="164" t="s">
        <v>193</v>
      </c>
      <c r="AG86" s="164" t="s">
        <v>193</v>
      </c>
      <c r="AH86" s="164" t="s">
        <v>193</v>
      </c>
      <c r="AI86" s="164" t="s">
        <v>193</v>
      </c>
      <c r="AJ86" s="164" t="s">
        <v>193</v>
      </c>
      <c r="AK86" s="164" t="s">
        <v>193</v>
      </c>
      <c r="AL86" s="164" t="s">
        <v>193</v>
      </c>
      <c r="AM86" s="164" t="s">
        <v>193</v>
      </c>
      <c r="AN86" s="164" t="s">
        <v>193</v>
      </c>
      <c r="AO86" s="164" t="s">
        <v>193</v>
      </c>
      <c r="AP86" s="164" t="s">
        <v>193</v>
      </c>
      <c r="AQ86" s="164" t="s">
        <v>193</v>
      </c>
      <c r="AR86" s="164" t="s">
        <v>193</v>
      </c>
      <c r="AS86" s="164" t="s">
        <v>193</v>
      </c>
      <c r="AT86" s="164" t="s">
        <v>193</v>
      </c>
      <c r="AU86" s="164" t="s">
        <v>193</v>
      </c>
      <c r="AV86" s="164" t="s">
        <v>193</v>
      </c>
      <c r="AW86" s="164" t="s">
        <v>193</v>
      </c>
      <c r="AX86" s="164" t="s">
        <v>193</v>
      </c>
      <c r="AY86" s="164" t="s">
        <v>193</v>
      </c>
      <c r="AZ86" s="164" t="s">
        <v>193</v>
      </c>
      <c r="BA86" s="164" t="s">
        <v>193</v>
      </c>
      <c r="BB86" s="164" t="s">
        <v>193</v>
      </c>
      <c r="BC86" s="164" t="s">
        <v>193</v>
      </c>
      <c r="BD86" s="164" t="s">
        <v>193</v>
      </c>
      <c r="BE86" s="164" t="s">
        <v>193</v>
      </c>
      <c r="BF86" s="164" t="s">
        <v>193</v>
      </c>
      <c r="BG86" s="164" t="s">
        <v>193</v>
      </c>
      <c r="BH86" s="164" t="s">
        <v>193</v>
      </c>
      <c r="BI86" s="164" t="s">
        <v>193</v>
      </c>
      <c r="BJ86" s="164" t="s">
        <v>193</v>
      </c>
      <c r="BK86" s="164" t="s">
        <v>193</v>
      </c>
      <c r="BL86" s="164" t="s">
        <v>193</v>
      </c>
      <c r="BM86" s="164" t="s">
        <v>193</v>
      </c>
      <c r="BN86" s="164" t="s">
        <v>193</v>
      </c>
      <c r="BO86" s="164" t="s">
        <v>193</v>
      </c>
      <c r="BP86" s="164" t="s">
        <v>193</v>
      </c>
      <c r="BQ86" s="164" t="s">
        <v>193</v>
      </c>
      <c r="BR86" s="164" t="s">
        <v>193</v>
      </c>
      <c r="BS86" s="164" t="s">
        <v>193</v>
      </c>
      <c r="BT86" s="164" t="s">
        <v>193</v>
      </c>
      <c r="BU86" s="164" t="s">
        <v>193</v>
      </c>
      <c r="BV86" s="164" t="s">
        <v>193</v>
      </c>
      <c r="BW86" s="164" t="s">
        <v>193</v>
      </c>
      <c r="BX86" s="164" t="s">
        <v>193</v>
      </c>
      <c r="BY86" s="164" t="s">
        <v>193</v>
      </c>
      <c r="BZ86" s="164" t="s">
        <v>193</v>
      </c>
      <c r="CA86" s="164" t="s">
        <v>193</v>
      </c>
      <c r="CB86" s="164" t="s">
        <v>193</v>
      </c>
      <c r="CC86" s="164" t="s">
        <v>193</v>
      </c>
      <c r="CD86" s="164" t="s">
        <v>193</v>
      </c>
      <c r="CE86" s="164" t="s">
        <v>193</v>
      </c>
      <c r="CF86" s="164" t="s">
        <v>193</v>
      </c>
      <c r="CG86" s="164" t="s">
        <v>193</v>
      </c>
      <c r="CH86" s="164" t="s">
        <v>193</v>
      </c>
      <c r="CI86" s="164" t="s">
        <v>193</v>
      </c>
      <c r="CJ86" s="164" t="s">
        <v>193</v>
      </c>
      <c r="CK86" s="164" t="s">
        <v>193</v>
      </c>
      <c r="CL86" s="164" t="s">
        <v>193</v>
      </c>
      <c r="CM86" s="164" t="s">
        <v>193</v>
      </c>
      <c r="CN86" s="164" t="s">
        <v>193</v>
      </c>
      <c r="CO86" s="164" t="s">
        <v>193</v>
      </c>
      <c r="CP86" s="164" t="s">
        <v>193</v>
      </c>
      <c r="CQ86" s="164" t="s">
        <v>193</v>
      </c>
      <c r="CR86" s="164" t="s">
        <v>193</v>
      </c>
      <c r="CS86" s="164" t="s">
        <v>193</v>
      </c>
      <c r="CT86" s="164" t="s">
        <v>193</v>
      </c>
      <c r="CU86" s="164" t="s">
        <v>193</v>
      </c>
      <c r="CV86" s="164" t="s">
        <v>193</v>
      </c>
      <c r="CW86" s="164" t="s">
        <v>193</v>
      </c>
      <c r="CX86" s="164" t="s">
        <v>193</v>
      </c>
      <c r="CY86" s="164" t="s">
        <v>193</v>
      </c>
      <c r="CZ86" s="164" t="s">
        <v>193</v>
      </c>
      <c r="DA86" s="164" t="s">
        <v>193</v>
      </c>
      <c r="DB86" s="164" t="s">
        <v>193</v>
      </c>
      <c r="DC86" s="164" t="s">
        <v>193</v>
      </c>
      <c r="DD86" s="164" t="s">
        <v>193</v>
      </c>
      <c r="DE86" s="164" t="s">
        <v>193</v>
      </c>
      <c r="DF86" s="164" t="s">
        <v>193</v>
      </c>
      <c r="DG86" s="164" t="s">
        <v>193</v>
      </c>
      <c r="DH86" s="164" t="s">
        <v>193</v>
      </c>
      <c r="DI86" s="164" t="s">
        <v>193</v>
      </c>
      <c r="DJ86" s="164" t="s">
        <v>193</v>
      </c>
      <c r="DK86" s="164" t="s">
        <v>193</v>
      </c>
      <c r="DL86" s="164" t="s">
        <v>193</v>
      </c>
      <c r="DM86" s="164" t="s">
        <v>193</v>
      </c>
      <c r="DN86" s="164" t="s">
        <v>193</v>
      </c>
      <c r="DO86" s="164" t="s">
        <v>512</v>
      </c>
      <c r="DP86" s="164" t="s">
        <v>3284</v>
      </c>
      <c r="DQ86" s="164" t="s">
        <v>513</v>
      </c>
      <c r="DR86" s="164" t="s">
        <v>807</v>
      </c>
      <c r="DS86" s="164" t="s">
        <v>193</v>
      </c>
      <c r="DT86" s="164" t="s">
        <v>812</v>
      </c>
      <c r="DU86" s="164" t="s">
        <v>132</v>
      </c>
      <c r="DV86" s="164" t="s">
        <v>193</v>
      </c>
      <c r="DW86" s="164" t="s">
        <v>109</v>
      </c>
      <c r="DX86" s="164">
        <v>0</v>
      </c>
      <c r="DY86" s="164">
        <v>1</v>
      </c>
      <c r="DZ86" s="164">
        <v>0</v>
      </c>
      <c r="EA86" s="164">
        <v>1</v>
      </c>
      <c r="EB86" s="164">
        <v>0</v>
      </c>
      <c r="EC86" s="164">
        <v>0</v>
      </c>
      <c r="ED86" s="164">
        <v>0</v>
      </c>
      <c r="EE86" s="164">
        <v>0</v>
      </c>
      <c r="EF86" s="164">
        <v>1</v>
      </c>
      <c r="EG86" s="164">
        <v>0</v>
      </c>
      <c r="EH86" s="164">
        <v>0</v>
      </c>
      <c r="EI86" s="164" t="s">
        <v>193</v>
      </c>
    </row>
    <row r="87" spans="1:139" x14ac:dyDescent="0.25">
      <c r="A87" s="164" t="s">
        <v>3899</v>
      </c>
      <c r="B87" s="164" t="s">
        <v>3548</v>
      </c>
      <c r="C87" s="164" t="s">
        <v>171</v>
      </c>
      <c r="D87" s="164" t="s">
        <v>171</v>
      </c>
      <c r="E87" s="164" t="s">
        <v>774</v>
      </c>
      <c r="F87" s="164" t="s">
        <v>106</v>
      </c>
      <c r="G87" s="164" t="s">
        <v>173</v>
      </c>
      <c r="H87" s="164" t="s">
        <v>173</v>
      </c>
      <c r="I87" s="164" t="s">
        <v>779</v>
      </c>
      <c r="J87" s="164" t="s">
        <v>782</v>
      </c>
      <c r="K87" s="164" t="s">
        <v>543</v>
      </c>
      <c r="L87" s="164" t="s">
        <v>511</v>
      </c>
      <c r="M87" s="164" t="s">
        <v>193</v>
      </c>
      <c r="N87" s="164" t="s">
        <v>193</v>
      </c>
      <c r="O87" s="164" t="s">
        <v>193</v>
      </c>
      <c r="P87" s="164" t="s">
        <v>193</v>
      </c>
      <c r="Q87" s="164" t="s">
        <v>193</v>
      </c>
      <c r="R87" s="164" t="s">
        <v>193</v>
      </c>
      <c r="S87" s="164" t="s">
        <v>193</v>
      </c>
      <c r="T87" s="164" t="s">
        <v>193</v>
      </c>
      <c r="U87" s="164" t="s">
        <v>193</v>
      </c>
      <c r="V87" s="164" t="s">
        <v>193</v>
      </c>
      <c r="W87" s="164" t="s">
        <v>193</v>
      </c>
      <c r="X87" s="164" t="s">
        <v>193</v>
      </c>
      <c r="Y87" s="164" t="s">
        <v>193</v>
      </c>
      <c r="Z87" s="164" t="s">
        <v>193</v>
      </c>
      <c r="AA87" s="164" t="s">
        <v>193</v>
      </c>
      <c r="AB87" s="164">
        <v>10</v>
      </c>
      <c r="AC87" s="164" t="s">
        <v>500</v>
      </c>
      <c r="AD87" s="164" t="s">
        <v>193</v>
      </c>
      <c r="AE87" s="164" t="s">
        <v>193</v>
      </c>
      <c r="AF87" s="164" t="s">
        <v>193</v>
      </c>
      <c r="AG87" s="164" t="s">
        <v>193</v>
      </c>
      <c r="AH87" s="164" t="s">
        <v>193</v>
      </c>
      <c r="AI87" s="164" t="s">
        <v>193</v>
      </c>
      <c r="AJ87" s="164" t="s">
        <v>193</v>
      </c>
      <c r="AK87" s="164" t="s">
        <v>193</v>
      </c>
      <c r="AL87" s="164" t="s">
        <v>193</v>
      </c>
      <c r="AM87" s="164" t="s">
        <v>193</v>
      </c>
      <c r="AN87" s="164" t="s">
        <v>193</v>
      </c>
      <c r="AO87" s="164" t="s">
        <v>193</v>
      </c>
      <c r="AP87" s="164" t="s">
        <v>193</v>
      </c>
      <c r="AQ87" s="164" t="s">
        <v>193</v>
      </c>
      <c r="AR87" s="164" t="s">
        <v>193</v>
      </c>
      <c r="AS87" s="164" t="s">
        <v>193</v>
      </c>
      <c r="AT87" s="164" t="s">
        <v>193</v>
      </c>
      <c r="AU87" s="164" t="s">
        <v>193</v>
      </c>
      <c r="AV87" s="164" t="s">
        <v>193</v>
      </c>
      <c r="AW87" s="164" t="s">
        <v>193</v>
      </c>
      <c r="AX87" s="164" t="s">
        <v>193</v>
      </c>
      <c r="AY87" s="164" t="s">
        <v>193</v>
      </c>
      <c r="AZ87" s="164" t="s">
        <v>193</v>
      </c>
      <c r="BA87" s="164" t="s">
        <v>193</v>
      </c>
      <c r="BB87" s="164" t="s">
        <v>193</v>
      </c>
      <c r="BC87" s="164" t="s">
        <v>193</v>
      </c>
      <c r="BD87" s="164" t="s">
        <v>193</v>
      </c>
      <c r="BE87" s="164" t="s">
        <v>193</v>
      </c>
      <c r="BF87" s="164" t="s">
        <v>193</v>
      </c>
      <c r="BG87" s="164" t="s">
        <v>193</v>
      </c>
      <c r="BH87" s="164" t="s">
        <v>193</v>
      </c>
      <c r="BI87" s="164" t="s">
        <v>193</v>
      </c>
      <c r="BJ87" s="164" t="s">
        <v>193</v>
      </c>
      <c r="BK87" s="164" t="s">
        <v>193</v>
      </c>
      <c r="BL87" s="164" t="s">
        <v>193</v>
      </c>
      <c r="BM87" s="164" t="s">
        <v>193</v>
      </c>
      <c r="BN87" s="164" t="s">
        <v>193</v>
      </c>
      <c r="BO87" s="164" t="s">
        <v>193</v>
      </c>
      <c r="BP87" s="164" t="s">
        <v>193</v>
      </c>
      <c r="BQ87" s="164" t="s">
        <v>193</v>
      </c>
      <c r="BR87" s="164" t="s">
        <v>193</v>
      </c>
      <c r="BS87" s="164" t="s">
        <v>193</v>
      </c>
      <c r="BT87" s="164" t="s">
        <v>193</v>
      </c>
      <c r="BU87" s="164" t="s">
        <v>193</v>
      </c>
      <c r="BV87" s="164" t="s">
        <v>193</v>
      </c>
      <c r="BW87" s="164" t="s">
        <v>193</v>
      </c>
      <c r="BX87" s="164" t="s">
        <v>193</v>
      </c>
      <c r="BY87" s="164" t="s">
        <v>193</v>
      </c>
      <c r="BZ87" s="164" t="s">
        <v>193</v>
      </c>
      <c r="CA87" s="164" t="s">
        <v>193</v>
      </c>
      <c r="CB87" s="164" t="s">
        <v>193</v>
      </c>
      <c r="CC87" s="164" t="s">
        <v>193</v>
      </c>
      <c r="CD87" s="164" t="s">
        <v>193</v>
      </c>
      <c r="CE87" s="164" t="s">
        <v>193</v>
      </c>
      <c r="CF87" s="164" t="s">
        <v>193</v>
      </c>
      <c r="CG87" s="164" t="s">
        <v>193</v>
      </c>
      <c r="CH87" s="164" t="s">
        <v>193</v>
      </c>
      <c r="CI87" s="164" t="s">
        <v>193</v>
      </c>
      <c r="CJ87" s="164" t="s">
        <v>193</v>
      </c>
      <c r="CK87" s="164" t="s">
        <v>193</v>
      </c>
      <c r="CL87" s="164" t="s">
        <v>193</v>
      </c>
      <c r="CM87" s="164" t="s">
        <v>193</v>
      </c>
      <c r="CN87" s="164" t="s">
        <v>193</v>
      </c>
      <c r="CO87" s="164" t="s">
        <v>193</v>
      </c>
      <c r="CP87" s="164" t="s">
        <v>193</v>
      </c>
      <c r="CQ87" s="164" t="s">
        <v>193</v>
      </c>
      <c r="CR87" s="164" t="s">
        <v>193</v>
      </c>
      <c r="CS87" s="164" t="s">
        <v>193</v>
      </c>
      <c r="CT87" s="164" t="s">
        <v>193</v>
      </c>
      <c r="CU87" s="164" t="s">
        <v>193</v>
      </c>
      <c r="CV87" s="164" t="s">
        <v>193</v>
      </c>
      <c r="CW87" s="164" t="s">
        <v>193</v>
      </c>
      <c r="CX87" s="164" t="s">
        <v>193</v>
      </c>
      <c r="CY87" s="164" t="s">
        <v>193</v>
      </c>
      <c r="CZ87" s="164" t="s">
        <v>193</v>
      </c>
      <c r="DA87" s="164" t="s">
        <v>193</v>
      </c>
      <c r="DB87" s="164" t="s">
        <v>193</v>
      </c>
      <c r="DC87" s="164" t="s">
        <v>193</v>
      </c>
      <c r="DD87" s="164" t="s">
        <v>193</v>
      </c>
      <c r="DE87" s="164" t="s">
        <v>193</v>
      </c>
      <c r="DF87" s="164" t="s">
        <v>193</v>
      </c>
      <c r="DG87" s="164" t="s">
        <v>193</v>
      </c>
      <c r="DH87" s="164" t="s">
        <v>193</v>
      </c>
      <c r="DI87" s="164" t="s">
        <v>193</v>
      </c>
      <c r="DJ87" s="164" t="s">
        <v>193</v>
      </c>
      <c r="DK87" s="164" t="s">
        <v>193</v>
      </c>
      <c r="DL87" s="164" t="s">
        <v>193</v>
      </c>
      <c r="DM87" s="164" t="s">
        <v>193</v>
      </c>
      <c r="DN87" s="164" t="s">
        <v>193</v>
      </c>
      <c r="DO87" s="164" t="s">
        <v>512</v>
      </c>
      <c r="DP87" s="164" t="s">
        <v>3284</v>
      </c>
      <c r="DQ87" s="164" t="s">
        <v>513</v>
      </c>
      <c r="DR87" s="164" t="s">
        <v>807</v>
      </c>
      <c r="DS87" s="164" t="s">
        <v>193</v>
      </c>
      <c r="DT87" s="164" t="s">
        <v>812</v>
      </c>
      <c r="DU87" s="164" t="s">
        <v>132</v>
      </c>
      <c r="DV87" s="164" t="s">
        <v>193</v>
      </c>
      <c r="DW87" s="164" t="s">
        <v>109</v>
      </c>
      <c r="DX87" s="164">
        <v>0</v>
      </c>
      <c r="DY87" s="164">
        <v>1</v>
      </c>
      <c r="DZ87" s="164">
        <v>0</v>
      </c>
      <c r="EA87" s="164">
        <v>0</v>
      </c>
      <c r="EB87" s="164">
        <v>0</v>
      </c>
      <c r="EC87" s="164">
        <v>0</v>
      </c>
      <c r="ED87" s="164">
        <v>0</v>
      </c>
      <c r="EE87" s="164">
        <v>0</v>
      </c>
      <c r="EF87" s="164">
        <v>1</v>
      </c>
      <c r="EG87" s="164">
        <v>0</v>
      </c>
      <c r="EH87" s="164">
        <v>0</v>
      </c>
      <c r="EI87" s="164" t="s">
        <v>193</v>
      </c>
    </row>
    <row r="88" spans="1:139" x14ac:dyDescent="0.25">
      <c r="A88" s="164" t="s">
        <v>3903</v>
      </c>
      <c r="B88" s="164" t="s">
        <v>3548</v>
      </c>
      <c r="C88" s="164" t="s">
        <v>171</v>
      </c>
      <c r="D88" s="164" t="s">
        <v>171</v>
      </c>
      <c r="E88" s="164" t="s">
        <v>774</v>
      </c>
      <c r="F88" s="164" t="s">
        <v>106</v>
      </c>
      <c r="G88" s="164" t="s">
        <v>173</v>
      </c>
      <c r="H88" s="164" t="s">
        <v>173</v>
      </c>
      <c r="I88" s="164" t="s">
        <v>779</v>
      </c>
      <c r="J88" s="164" t="s">
        <v>782</v>
      </c>
      <c r="K88" s="164" t="s">
        <v>543</v>
      </c>
      <c r="L88" s="164" t="s">
        <v>511</v>
      </c>
      <c r="M88" s="164" t="s">
        <v>193</v>
      </c>
      <c r="N88" s="164" t="s">
        <v>193</v>
      </c>
      <c r="O88" s="164" t="s">
        <v>193</v>
      </c>
      <c r="P88" s="164" t="s">
        <v>193</v>
      </c>
      <c r="Q88" s="164" t="s">
        <v>193</v>
      </c>
      <c r="R88" s="164" t="s">
        <v>193</v>
      </c>
      <c r="S88" s="164" t="s">
        <v>193</v>
      </c>
      <c r="T88" s="164" t="s">
        <v>193</v>
      </c>
      <c r="U88" s="164" t="s">
        <v>193</v>
      </c>
      <c r="V88" s="164" t="s">
        <v>193</v>
      </c>
      <c r="W88" s="164" t="s">
        <v>193</v>
      </c>
      <c r="X88" s="164" t="s">
        <v>193</v>
      </c>
      <c r="Y88" s="164" t="s">
        <v>193</v>
      </c>
      <c r="Z88" s="164" t="s">
        <v>193</v>
      </c>
      <c r="AA88" s="164" t="s">
        <v>193</v>
      </c>
      <c r="AB88" s="164">
        <v>10</v>
      </c>
      <c r="AC88" s="164" t="s">
        <v>496</v>
      </c>
      <c r="AD88" s="164" t="s">
        <v>193</v>
      </c>
      <c r="AE88" s="164" t="s">
        <v>193</v>
      </c>
      <c r="AF88" s="164" t="s">
        <v>193</v>
      </c>
      <c r="AG88" s="164" t="s">
        <v>193</v>
      </c>
      <c r="AH88" s="164" t="s">
        <v>193</v>
      </c>
      <c r="AI88" s="164" t="s">
        <v>193</v>
      </c>
      <c r="AJ88" s="164" t="s">
        <v>193</v>
      </c>
      <c r="AK88" s="164" t="s">
        <v>193</v>
      </c>
      <c r="AL88" s="164" t="s">
        <v>193</v>
      </c>
      <c r="AM88" s="164" t="s">
        <v>193</v>
      </c>
      <c r="AN88" s="164" t="s">
        <v>193</v>
      </c>
      <c r="AO88" s="164" t="s">
        <v>193</v>
      </c>
      <c r="AP88" s="164" t="s">
        <v>193</v>
      </c>
      <c r="AQ88" s="164" t="s">
        <v>193</v>
      </c>
      <c r="AR88" s="164" t="s">
        <v>193</v>
      </c>
      <c r="AS88" s="164" t="s">
        <v>193</v>
      </c>
      <c r="AT88" s="164" t="s">
        <v>193</v>
      </c>
      <c r="AU88" s="164" t="s">
        <v>193</v>
      </c>
      <c r="AV88" s="164" t="s">
        <v>193</v>
      </c>
      <c r="AW88" s="164" t="s">
        <v>193</v>
      </c>
      <c r="AX88" s="164" t="s">
        <v>193</v>
      </c>
      <c r="AY88" s="164" t="s">
        <v>193</v>
      </c>
      <c r="AZ88" s="164" t="s">
        <v>193</v>
      </c>
      <c r="BA88" s="164" t="s">
        <v>193</v>
      </c>
      <c r="BB88" s="164" t="s">
        <v>193</v>
      </c>
      <c r="BC88" s="164" t="s">
        <v>193</v>
      </c>
      <c r="BD88" s="164" t="s">
        <v>193</v>
      </c>
      <c r="BE88" s="164" t="s">
        <v>193</v>
      </c>
      <c r="BF88" s="164" t="s">
        <v>193</v>
      </c>
      <c r="BG88" s="164" t="s">
        <v>193</v>
      </c>
      <c r="BH88" s="164" t="s">
        <v>193</v>
      </c>
      <c r="BI88" s="164" t="s">
        <v>193</v>
      </c>
      <c r="BJ88" s="164" t="s">
        <v>193</v>
      </c>
      <c r="BK88" s="164" t="s">
        <v>193</v>
      </c>
      <c r="BL88" s="164" t="s">
        <v>193</v>
      </c>
      <c r="BM88" s="164" t="s">
        <v>193</v>
      </c>
      <c r="BN88" s="164" t="s">
        <v>193</v>
      </c>
      <c r="BO88" s="164" t="s">
        <v>193</v>
      </c>
      <c r="BP88" s="164" t="s">
        <v>193</v>
      </c>
      <c r="BQ88" s="164" t="s">
        <v>193</v>
      </c>
      <c r="BR88" s="164" t="s">
        <v>193</v>
      </c>
      <c r="BS88" s="164" t="s">
        <v>193</v>
      </c>
      <c r="BT88" s="164" t="s">
        <v>193</v>
      </c>
      <c r="BU88" s="164" t="s">
        <v>193</v>
      </c>
      <c r="BV88" s="164" t="s">
        <v>193</v>
      </c>
      <c r="BW88" s="164" t="s">
        <v>193</v>
      </c>
      <c r="BX88" s="164" t="s">
        <v>193</v>
      </c>
      <c r="BY88" s="164" t="s">
        <v>193</v>
      </c>
      <c r="BZ88" s="164" t="s">
        <v>193</v>
      </c>
      <c r="CA88" s="164" t="s">
        <v>193</v>
      </c>
      <c r="CB88" s="164" t="s">
        <v>193</v>
      </c>
      <c r="CC88" s="164" t="s">
        <v>193</v>
      </c>
      <c r="CD88" s="164" t="s">
        <v>193</v>
      </c>
      <c r="CE88" s="164" t="s">
        <v>193</v>
      </c>
      <c r="CF88" s="164" t="s">
        <v>193</v>
      </c>
      <c r="CG88" s="164" t="s">
        <v>193</v>
      </c>
      <c r="CH88" s="164" t="s">
        <v>193</v>
      </c>
      <c r="CI88" s="164" t="s">
        <v>193</v>
      </c>
      <c r="CJ88" s="164" t="s">
        <v>193</v>
      </c>
      <c r="CK88" s="164" t="s">
        <v>193</v>
      </c>
      <c r="CL88" s="164" t="s">
        <v>193</v>
      </c>
      <c r="CM88" s="164" t="s">
        <v>193</v>
      </c>
      <c r="CN88" s="164" t="s">
        <v>193</v>
      </c>
      <c r="CO88" s="164" t="s">
        <v>193</v>
      </c>
      <c r="CP88" s="164" t="s">
        <v>193</v>
      </c>
      <c r="CQ88" s="164" t="s">
        <v>193</v>
      </c>
      <c r="CR88" s="164" t="s">
        <v>193</v>
      </c>
      <c r="CS88" s="164" t="s">
        <v>193</v>
      </c>
      <c r="CT88" s="164" t="s">
        <v>193</v>
      </c>
      <c r="CU88" s="164" t="s">
        <v>193</v>
      </c>
      <c r="CV88" s="164" t="s">
        <v>193</v>
      </c>
      <c r="CW88" s="164" t="s">
        <v>193</v>
      </c>
      <c r="CX88" s="164" t="s">
        <v>193</v>
      </c>
      <c r="CY88" s="164" t="s">
        <v>193</v>
      </c>
      <c r="CZ88" s="164" t="s">
        <v>193</v>
      </c>
      <c r="DA88" s="164" t="s">
        <v>193</v>
      </c>
      <c r="DB88" s="164" t="s">
        <v>193</v>
      </c>
      <c r="DC88" s="164" t="s">
        <v>193</v>
      </c>
      <c r="DD88" s="164" t="s">
        <v>193</v>
      </c>
      <c r="DE88" s="164" t="s">
        <v>193</v>
      </c>
      <c r="DF88" s="164" t="s">
        <v>193</v>
      </c>
      <c r="DG88" s="164" t="s">
        <v>193</v>
      </c>
      <c r="DH88" s="164" t="s">
        <v>193</v>
      </c>
      <c r="DI88" s="164" t="s">
        <v>193</v>
      </c>
      <c r="DJ88" s="164" t="s">
        <v>193</v>
      </c>
      <c r="DK88" s="164" t="s">
        <v>193</v>
      </c>
      <c r="DL88" s="164" t="s">
        <v>193</v>
      </c>
      <c r="DM88" s="164" t="s">
        <v>193</v>
      </c>
      <c r="DN88" s="164" t="s">
        <v>193</v>
      </c>
      <c r="DO88" s="164" t="s">
        <v>512</v>
      </c>
      <c r="DP88" s="164" t="s">
        <v>3284</v>
      </c>
      <c r="DQ88" s="164" t="s">
        <v>513</v>
      </c>
      <c r="DR88" s="164" t="s">
        <v>807</v>
      </c>
      <c r="DS88" s="164" t="s">
        <v>193</v>
      </c>
      <c r="DT88" s="164" t="s">
        <v>812</v>
      </c>
      <c r="DU88" s="164" t="s">
        <v>109</v>
      </c>
      <c r="DV88" s="164" t="s">
        <v>193</v>
      </c>
      <c r="DW88" s="164" t="s">
        <v>109</v>
      </c>
      <c r="DX88" s="164">
        <v>0</v>
      </c>
      <c r="DY88" s="164">
        <v>0</v>
      </c>
      <c r="DZ88" s="164">
        <v>0</v>
      </c>
      <c r="EA88" s="164">
        <v>0</v>
      </c>
      <c r="EB88" s="164">
        <v>0</v>
      </c>
      <c r="EC88" s="164">
        <v>0</v>
      </c>
      <c r="ED88" s="164">
        <v>0</v>
      </c>
      <c r="EE88" s="164">
        <v>0</v>
      </c>
      <c r="EF88" s="164">
        <v>1</v>
      </c>
      <c r="EG88" s="164">
        <v>0</v>
      </c>
      <c r="EH88" s="164">
        <v>0</v>
      </c>
      <c r="EI88" s="164" t="s">
        <v>193</v>
      </c>
    </row>
    <row r="89" spans="1:139" x14ac:dyDescent="0.25">
      <c r="A89" s="164" t="s">
        <v>3907</v>
      </c>
      <c r="B89" s="164" t="s">
        <v>3548</v>
      </c>
      <c r="C89" s="164" t="s">
        <v>171</v>
      </c>
      <c r="D89" s="164" t="s">
        <v>171</v>
      </c>
      <c r="E89" s="164" t="s">
        <v>774</v>
      </c>
      <c r="F89" s="164" t="s">
        <v>106</v>
      </c>
      <c r="G89" s="164" t="s">
        <v>173</v>
      </c>
      <c r="H89" s="164" t="s">
        <v>173</v>
      </c>
      <c r="I89" s="164" t="s">
        <v>779</v>
      </c>
      <c r="J89" s="164" t="s">
        <v>782</v>
      </c>
      <c r="K89" s="164" t="s">
        <v>543</v>
      </c>
      <c r="L89" s="164" t="s">
        <v>495</v>
      </c>
      <c r="M89" s="164">
        <v>100</v>
      </c>
      <c r="N89" s="164">
        <v>115.384615384615</v>
      </c>
      <c r="O89" s="164">
        <v>86.956521739130395</v>
      </c>
      <c r="P89" s="164">
        <v>86.2068965517241</v>
      </c>
      <c r="Q89" s="164">
        <v>208.333333333333</v>
      </c>
      <c r="R89" s="164" t="s">
        <v>193</v>
      </c>
      <c r="S89" s="164">
        <v>750</v>
      </c>
      <c r="T89" s="164">
        <v>30</v>
      </c>
      <c r="U89" s="164" t="s">
        <v>193</v>
      </c>
      <c r="V89" s="164" t="s">
        <v>193</v>
      </c>
      <c r="W89" s="164" t="s">
        <v>193</v>
      </c>
      <c r="X89" s="164" t="s">
        <v>193</v>
      </c>
      <c r="Y89" s="164" t="s">
        <v>193</v>
      </c>
      <c r="Z89" s="164" t="s">
        <v>193</v>
      </c>
      <c r="AA89" s="164">
        <v>5</v>
      </c>
      <c r="AB89" s="164" t="s">
        <v>193</v>
      </c>
      <c r="AC89" s="164" t="s">
        <v>496</v>
      </c>
      <c r="AD89" s="164" t="s">
        <v>502</v>
      </c>
      <c r="AE89" s="164">
        <v>1</v>
      </c>
      <c r="AF89" s="164">
        <v>0</v>
      </c>
      <c r="AG89" s="164">
        <v>0</v>
      </c>
      <c r="AH89" s="164">
        <v>0</v>
      </c>
      <c r="AI89" s="164">
        <v>0</v>
      </c>
      <c r="AJ89" s="164">
        <v>0</v>
      </c>
      <c r="AK89" s="164">
        <v>0</v>
      </c>
      <c r="AL89" s="164">
        <v>0</v>
      </c>
      <c r="AM89" s="164">
        <v>0</v>
      </c>
      <c r="AN89" s="164">
        <v>0</v>
      </c>
      <c r="AO89" s="164" t="s">
        <v>113</v>
      </c>
      <c r="AP89" s="164" t="s">
        <v>498</v>
      </c>
      <c r="AQ89" s="164" t="s">
        <v>132</v>
      </c>
      <c r="AR89" s="164" t="s">
        <v>109</v>
      </c>
      <c r="AS89" s="164" t="s">
        <v>109</v>
      </c>
      <c r="AT89" s="164" t="s">
        <v>109</v>
      </c>
      <c r="AU89" s="164" t="s">
        <v>114</v>
      </c>
      <c r="AV89" s="164" t="s">
        <v>193</v>
      </c>
      <c r="AW89" s="164" t="s">
        <v>132</v>
      </c>
      <c r="AX89" s="164" t="s">
        <v>132</v>
      </c>
      <c r="AY89" s="164" t="s">
        <v>193</v>
      </c>
      <c r="AZ89" s="164" t="s">
        <v>193</v>
      </c>
      <c r="BA89" s="164" t="s">
        <v>193</v>
      </c>
      <c r="BB89" s="164" t="s">
        <v>193</v>
      </c>
      <c r="BC89" s="164" t="s">
        <v>193</v>
      </c>
      <c r="BD89" s="164" t="s">
        <v>193</v>
      </c>
      <c r="BE89" s="164" t="s">
        <v>132</v>
      </c>
      <c r="BF89" s="164" t="s">
        <v>109</v>
      </c>
      <c r="BG89" s="164">
        <v>0</v>
      </c>
      <c r="BH89" s="164">
        <v>0</v>
      </c>
      <c r="BI89" s="164">
        <v>0</v>
      </c>
      <c r="BJ89" s="164">
        <v>0</v>
      </c>
      <c r="BK89" s="164">
        <v>1</v>
      </c>
      <c r="BL89" s="164">
        <v>1</v>
      </c>
      <c r="BM89" s="164">
        <v>0</v>
      </c>
      <c r="BN89" s="164">
        <v>0</v>
      </c>
      <c r="BO89" s="164">
        <v>0</v>
      </c>
      <c r="BP89" s="164">
        <v>0</v>
      </c>
      <c r="BQ89" s="164">
        <v>0</v>
      </c>
      <c r="BR89" s="164">
        <v>0</v>
      </c>
      <c r="BS89" s="164">
        <v>0</v>
      </c>
      <c r="BT89" s="164">
        <v>0</v>
      </c>
      <c r="BU89" s="164" t="s">
        <v>193</v>
      </c>
      <c r="BV89" s="164">
        <v>1</v>
      </c>
      <c r="BW89" s="164">
        <v>1</v>
      </c>
      <c r="BX89" s="164">
        <v>1</v>
      </c>
      <c r="BY89" s="164">
        <v>1</v>
      </c>
      <c r="BZ89" s="164">
        <v>1</v>
      </c>
      <c r="CA89" s="164">
        <v>0</v>
      </c>
      <c r="CB89" s="164">
        <v>1</v>
      </c>
      <c r="CC89" s="164" t="s">
        <v>132</v>
      </c>
      <c r="CD89" s="164" t="s">
        <v>114</v>
      </c>
      <c r="CE89" s="164" t="s">
        <v>109</v>
      </c>
      <c r="CF89" s="164" t="s">
        <v>106</v>
      </c>
      <c r="CG89" s="164" t="s">
        <v>797</v>
      </c>
      <c r="CH89" s="164" t="s">
        <v>173</v>
      </c>
      <c r="CI89" s="164" t="s">
        <v>797</v>
      </c>
      <c r="CJ89" s="164" t="s">
        <v>109</v>
      </c>
      <c r="CK89" s="164">
        <v>0</v>
      </c>
      <c r="CL89" s="164">
        <v>0</v>
      </c>
      <c r="CM89" s="164">
        <v>0</v>
      </c>
      <c r="CN89" s="164">
        <v>1</v>
      </c>
      <c r="CO89" s="164">
        <v>1</v>
      </c>
      <c r="CP89" s="164">
        <v>0</v>
      </c>
      <c r="CQ89" s="164">
        <v>0</v>
      </c>
      <c r="CR89" s="164">
        <v>0</v>
      </c>
      <c r="CS89" s="164">
        <v>0</v>
      </c>
      <c r="CT89" s="164">
        <v>0</v>
      </c>
      <c r="CU89" s="164">
        <v>0</v>
      </c>
      <c r="CV89" s="164">
        <v>0</v>
      </c>
      <c r="CW89" s="164">
        <v>0</v>
      </c>
      <c r="CX89" s="164" t="s">
        <v>193</v>
      </c>
      <c r="CY89" s="164" t="s">
        <v>720</v>
      </c>
      <c r="CZ89" s="164">
        <v>0</v>
      </c>
      <c r="DA89" s="164">
        <v>0</v>
      </c>
      <c r="DB89" s="164">
        <v>0</v>
      </c>
      <c r="DC89" s="164">
        <v>0</v>
      </c>
      <c r="DD89" s="164">
        <v>0</v>
      </c>
      <c r="DE89" s="164">
        <v>0</v>
      </c>
      <c r="DF89" s="164">
        <v>1</v>
      </c>
      <c r="DG89" s="164">
        <v>0</v>
      </c>
      <c r="DH89" s="164" t="s">
        <v>132</v>
      </c>
      <c r="DI89" s="164" t="s">
        <v>114</v>
      </c>
      <c r="DJ89" s="164" t="s">
        <v>109</v>
      </c>
      <c r="DK89" s="164" t="s">
        <v>106</v>
      </c>
      <c r="DL89" s="164" t="s">
        <v>797</v>
      </c>
      <c r="DM89" s="164" t="s">
        <v>129</v>
      </c>
      <c r="DN89" s="164" t="s">
        <v>793</v>
      </c>
      <c r="DO89" s="164" t="s">
        <v>193</v>
      </c>
      <c r="DP89" s="164" t="s">
        <v>193</v>
      </c>
      <c r="DQ89" s="164" t="s">
        <v>193</v>
      </c>
      <c r="DR89" s="164" t="s">
        <v>193</v>
      </c>
      <c r="DS89" s="164" t="s">
        <v>193</v>
      </c>
      <c r="DT89" s="164" t="s">
        <v>193</v>
      </c>
      <c r="DU89" s="164" t="s">
        <v>193</v>
      </c>
      <c r="DV89" s="164" t="s">
        <v>193</v>
      </c>
      <c r="DW89" s="164" t="s">
        <v>193</v>
      </c>
      <c r="DX89" s="164" t="s">
        <v>193</v>
      </c>
      <c r="DY89" s="164" t="s">
        <v>193</v>
      </c>
      <c r="DZ89" s="164" t="s">
        <v>193</v>
      </c>
      <c r="EA89" s="164" t="s">
        <v>193</v>
      </c>
      <c r="EB89" s="164" t="s">
        <v>193</v>
      </c>
      <c r="EC89" s="164" t="s">
        <v>193</v>
      </c>
      <c r="ED89" s="164" t="s">
        <v>193</v>
      </c>
      <c r="EE89" s="164" t="s">
        <v>193</v>
      </c>
      <c r="EF89" s="164" t="s">
        <v>193</v>
      </c>
      <c r="EG89" s="164" t="s">
        <v>193</v>
      </c>
      <c r="EH89" s="164" t="s">
        <v>193</v>
      </c>
      <c r="EI89" s="164" t="s">
        <v>193</v>
      </c>
    </row>
    <row r="90" spans="1:139" x14ac:dyDescent="0.25">
      <c r="A90" s="164" t="s">
        <v>3916</v>
      </c>
      <c r="B90" s="164" t="s">
        <v>3548</v>
      </c>
      <c r="C90" s="164" t="s">
        <v>161</v>
      </c>
      <c r="D90" s="164" t="s">
        <v>161</v>
      </c>
      <c r="E90" s="164" t="s">
        <v>3911</v>
      </c>
      <c r="F90" s="164" t="s">
        <v>117</v>
      </c>
      <c r="G90" s="164" t="s">
        <v>119</v>
      </c>
      <c r="H90" s="164" t="s">
        <v>119</v>
      </c>
      <c r="I90" s="164" t="s">
        <v>3304</v>
      </c>
      <c r="J90" s="164" t="s">
        <v>709</v>
      </c>
      <c r="K90" s="164" t="s">
        <v>543</v>
      </c>
      <c r="L90" s="164" t="s">
        <v>495</v>
      </c>
      <c r="M90" s="164">
        <v>100</v>
      </c>
      <c r="N90" s="164">
        <v>115.384615384615</v>
      </c>
      <c r="O90" s="164">
        <v>108.695652173913</v>
      </c>
      <c r="P90" s="164">
        <v>103.448275862068</v>
      </c>
      <c r="Q90" s="164">
        <v>229.166666666666</v>
      </c>
      <c r="R90" s="164">
        <v>312.5</v>
      </c>
      <c r="S90" s="164">
        <v>950</v>
      </c>
      <c r="T90" s="164" t="s">
        <v>193</v>
      </c>
      <c r="U90" s="164" t="s">
        <v>193</v>
      </c>
      <c r="V90" s="164" t="s">
        <v>193</v>
      </c>
      <c r="W90" s="164" t="s">
        <v>193</v>
      </c>
      <c r="X90" s="164" t="s">
        <v>193</v>
      </c>
      <c r="Y90" s="164" t="s">
        <v>193</v>
      </c>
      <c r="Z90" s="164" t="s">
        <v>193</v>
      </c>
      <c r="AA90" s="164" t="s">
        <v>193</v>
      </c>
      <c r="AB90" s="164" t="s">
        <v>193</v>
      </c>
      <c r="AC90" s="164" t="s">
        <v>496</v>
      </c>
      <c r="AD90" s="164" t="s">
        <v>502</v>
      </c>
      <c r="AE90" s="164">
        <v>1</v>
      </c>
      <c r="AF90" s="164">
        <v>0</v>
      </c>
      <c r="AG90" s="164">
        <v>0</v>
      </c>
      <c r="AH90" s="164">
        <v>0</v>
      </c>
      <c r="AI90" s="164">
        <v>0</v>
      </c>
      <c r="AJ90" s="164">
        <v>0</v>
      </c>
      <c r="AK90" s="164">
        <v>0</v>
      </c>
      <c r="AL90" s="164">
        <v>0</v>
      </c>
      <c r="AM90" s="164">
        <v>0</v>
      </c>
      <c r="AN90" s="164">
        <v>0</v>
      </c>
      <c r="AO90" s="164" t="s">
        <v>128</v>
      </c>
      <c r="AP90" s="164" t="s">
        <v>498</v>
      </c>
      <c r="AQ90" s="164" t="s">
        <v>109</v>
      </c>
      <c r="AR90" s="164" t="s">
        <v>109</v>
      </c>
      <c r="AS90" s="164" t="s">
        <v>109</v>
      </c>
      <c r="AT90" s="164" t="s">
        <v>109</v>
      </c>
      <c r="AU90" s="164" t="s">
        <v>109</v>
      </c>
      <c r="AV90" s="164" t="s">
        <v>114</v>
      </c>
      <c r="AW90" s="164" t="s">
        <v>109</v>
      </c>
      <c r="AX90" s="164" t="s">
        <v>193</v>
      </c>
      <c r="AY90" s="164" t="s">
        <v>193</v>
      </c>
      <c r="AZ90" s="164" t="s">
        <v>193</v>
      </c>
      <c r="BA90" s="164" t="s">
        <v>193</v>
      </c>
      <c r="BB90" s="164" t="s">
        <v>193</v>
      </c>
      <c r="BC90" s="164" t="s">
        <v>193</v>
      </c>
      <c r="BD90" s="164" t="s">
        <v>193</v>
      </c>
      <c r="BE90" s="164" t="s">
        <v>193</v>
      </c>
      <c r="BF90" s="164" t="s">
        <v>109</v>
      </c>
      <c r="BG90" s="164">
        <v>0</v>
      </c>
      <c r="BH90" s="164">
        <v>1</v>
      </c>
      <c r="BI90" s="164">
        <v>0</v>
      </c>
      <c r="BJ90" s="164">
        <v>0</v>
      </c>
      <c r="BK90" s="164">
        <v>0</v>
      </c>
      <c r="BL90" s="164">
        <v>1</v>
      </c>
      <c r="BM90" s="164">
        <v>0</v>
      </c>
      <c r="BN90" s="164">
        <v>1</v>
      </c>
      <c r="BO90" s="164">
        <v>0</v>
      </c>
      <c r="BP90" s="164">
        <v>0</v>
      </c>
      <c r="BQ90" s="164">
        <v>0</v>
      </c>
      <c r="BR90" s="164">
        <v>0</v>
      </c>
      <c r="BS90" s="164">
        <v>1</v>
      </c>
      <c r="BT90" s="164">
        <v>0</v>
      </c>
      <c r="BU90" s="164" t="s">
        <v>3913</v>
      </c>
      <c r="BV90" s="164">
        <v>1</v>
      </c>
      <c r="BW90" s="164">
        <v>0</v>
      </c>
      <c r="BX90" s="164">
        <v>1</v>
      </c>
      <c r="BY90" s="164">
        <v>0</v>
      </c>
      <c r="BZ90" s="164">
        <v>0</v>
      </c>
      <c r="CA90" s="164">
        <v>0</v>
      </c>
      <c r="CB90" s="164">
        <v>0</v>
      </c>
      <c r="CC90" s="164" t="s">
        <v>114</v>
      </c>
      <c r="CD90" s="164" t="s">
        <v>114</v>
      </c>
      <c r="CE90" s="164" t="s">
        <v>109</v>
      </c>
      <c r="CF90" s="164" t="s">
        <v>123</v>
      </c>
      <c r="CG90" s="164" t="s">
        <v>793</v>
      </c>
      <c r="CH90" s="164" t="s">
        <v>124</v>
      </c>
      <c r="CI90" s="164" t="s">
        <v>793</v>
      </c>
      <c r="CJ90" s="164" t="s">
        <v>193</v>
      </c>
      <c r="CK90" s="164" t="s">
        <v>193</v>
      </c>
      <c r="CL90" s="164" t="s">
        <v>193</v>
      </c>
      <c r="CM90" s="164" t="s">
        <v>193</v>
      </c>
      <c r="CN90" s="164" t="s">
        <v>193</v>
      </c>
      <c r="CO90" s="164" t="s">
        <v>193</v>
      </c>
      <c r="CP90" s="164" t="s">
        <v>193</v>
      </c>
      <c r="CQ90" s="164" t="s">
        <v>193</v>
      </c>
      <c r="CR90" s="164" t="s">
        <v>193</v>
      </c>
      <c r="CS90" s="164" t="s">
        <v>193</v>
      </c>
      <c r="CT90" s="164" t="s">
        <v>193</v>
      </c>
      <c r="CU90" s="164" t="s">
        <v>193</v>
      </c>
      <c r="CV90" s="164" t="s">
        <v>193</v>
      </c>
      <c r="CW90" s="164" t="s">
        <v>193</v>
      </c>
      <c r="CX90" s="164" t="s">
        <v>193</v>
      </c>
      <c r="CY90" s="164" t="s">
        <v>193</v>
      </c>
      <c r="CZ90" s="164" t="s">
        <v>193</v>
      </c>
      <c r="DA90" s="164" t="s">
        <v>193</v>
      </c>
      <c r="DB90" s="164" t="s">
        <v>193</v>
      </c>
      <c r="DC90" s="164" t="s">
        <v>193</v>
      </c>
      <c r="DD90" s="164" t="s">
        <v>193</v>
      </c>
      <c r="DE90" s="164" t="s">
        <v>193</v>
      </c>
      <c r="DF90" s="164" t="s">
        <v>193</v>
      </c>
      <c r="DG90" s="164" t="s">
        <v>193</v>
      </c>
      <c r="DH90" s="164" t="s">
        <v>193</v>
      </c>
      <c r="DI90" s="164" t="s">
        <v>193</v>
      </c>
      <c r="DJ90" s="164" t="s">
        <v>193</v>
      </c>
      <c r="DK90" s="164" t="s">
        <v>193</v>
      </c>
      <c r="DL90" s="164" t="s">
        <v>193</v>
      </c>
      <c r="DM90" s="164" t="s">
        <v>193</v>
      </c>
      <c r="DN90" s="164" t="s">
        <v>193</v>
      </c>
      <c r="DO90" s="164" t="s">
        <v>193</v>
      </c>
      <c r="DP90" s="164" t="s">
        <v>193</v>
      </c>
      <c r="DQ90" s="164" t="s">
        <v>193</v>
      </c>
      <c r="DR90" s="164" t="s">
        <v>193</v>
      </c>
      <c r="DS90" s="164" t="s">
        <v>193</v>
      </c>
      <c r="DT90" s="164" t="s">
        <v>193</v>
      </c>
      <c r="DU90" s="164" t="s">
        <v>193</v>
      </c>
      <c r="DV90" s="164" t="s">
        <v>193</v>
      </c>
      <c r="DW90" s="164" t="s">
        <v>193</v>
      </c>
      <c r="DX90" s="164" t="s">
        <v>193</v>
      </c>
      <c r="DY90" s="164" t="s">
        <v>193</v>
      </c>
      <c r="DZ90" s="164" t="s">
        <v>193</v>
      </c>
      <c r="EA90" s="164" t="s">
        <v>193</v>
      </c>
      <c r="EB90" s="164" t="s">
        <v>193</v>
      </c>
      <c r="EC90" s="164" t="s">
        <v>193</v>
      </c>
      <c r="ED90" s="164" t="s">
        <v>193</v>
      </c>
      <c r="EE90" s="164" t="s">
        <v>193</v>
      </c>
      <c r="EF90" s="164" t="s">
        <v>193</v>
      </c>
      <c r="EG90" s="164" t="s">
        <v>193</v>
      </c>
      <c r="EH90" s="164" t="s">
        <v>193</v>
      </c>
      <c r="EI90" s="164" t="s">
        <v>3915</v>
      </c>
    </row>
    <row r="91" spans="1:139" x14ac:dyDescent="0.25">
      <c r="A91" s="164" t="s">
        <v>3922</v>
      </c>
      <c r="B91" s="164" t="s">
        <v>3548</v>
      </c>
      <c r="C91" s="164" t="s">
        <v>161</v>
      </c>
      <c r="D91" s="164" t="s">
        <v>161</v>
      </c>
      <c r="E91" s="164" t="s">
        <v>3911</v>
      </c>
      <c r="F91" s="164" t="s">
        <v>117</v>
      </c>
      <c r="G91" s="164" t="s">
        <v>119</v>
      </c>
      <c r="H91" s="164" t="s">
        <v>119</v>
      </c>
      <c r="I91" s="164" t="s">
        <v>3304</v>
      </c>
      <c r="J91" s="164" t="s">
        <v>709</v>
      </c>
      <c r="K91" s="164" t="s">
        <v>543</v>
      </c>
      <c r="L91" s="164" t="s">
        <v>495</v>
      </c>
      <c r="M91" s="164">
        <v>100</v>
      </c>
      <c r="N91" s="164">
        <v>115.384615384615</v>
      </c>
      <c r="O91" s="164">
        <v>108.695652173913</v>
      </c>
      <c r="P91" s="164">
        <v>103.448275862068</v>
      </c>
      <c r="Q91" s="164">
        <v>208.333333333333</v>
      </c>
      <c r="R91" s="164">
        <v>208</v>
      </c>
      <c r="S91" s="164">
        <v>900</v>
      </c>
      <c r="T91" s="164" t="s">
        <v>193</v>
      </c>
      <c r="U91" s="164" t="s">
        <v>193</v>
      </c>
      <c r="V91" s="164" t="s">
        <v>193</v>
      </c>
      <c r="W91" s="164" t="s">
        <v>193</v>
      </c>
      <c r="X91" s="164" t="s">
        <v>193</v>
      </c>
      <c r="Y91" s="164" t="s">
        <v>193</v>
      </c>
      <c r="Z91" s="164" t="s">
        <v>193</v>
      </c>
      <c r="AA91" s="164" t="s">
        <v>193</v>
      </c>
      <c r="AB91" s="164" t="s">
        <v>193</v>
      </c>
      <c r="AC91" s="164" t="s">
        <v>496</v>
      </c>
      <c r="AD91" s="164" t="s">
        <v>502</v>
      </c>
      <c r="AE91" s="164">
        <v>1</v>
      </c>
      <c r="AF91" s="164">
        <v>0</v>
      </c>
      <c r="AG91" s="164">
        <v>0</v>
      </c>
      <c r="AH91" s="164">
        <v>0</v>
      </c>
      <c r="AI91" s="164">
        <v>0</v>
      </c>
      <c r="AJ91" s="164">
        <v>0</v>
      </c>
      <c r="AK91" s="164">
        <v>0</v>
      </c>
      <c r="AL91" s="164">
        <v>0</v>
      </c>
      <c r="AM91" s="164">
        <v>0</v>
      </c>
      <c r="AN91" s="164">
        <v>0</v>
      </c>
      <c r="AO91" s="164" t="s">
        <v>113</v>
      </c>
      <c r="AP91" s="164" t="s">
        <v>507</v>
      </c>
      <c r="AQ91" s="164" t="s">
        <v>109</v>
      </c>
      <c r="AR91" s="164" t="s">
        <v>109</v>
      </c>
      <c r="AS91" s="164" t="s">
        <v>109</v>
      </c>
      <c r="AT91" s="164" t="s">
        <v>109</v>
      </c>
      <c r="AU91" s="164" t="s">
        <v>109</v>
      </c>
      <c r="AV91" s="164" t="s">
        <v>114</v>
      </c>
      <c r="AW91" s="164" t="s">
        <v>109</v>
      </c>
      <c r="AX91" s="164" t="s">
        <v>193</v>
      </c>
      <c r="AY91" s="164" t="s">
        <v>193</v>
      </c>
      <c r="AZ91" s="164" t="s">
        <v>193</v>
      </c>
      <c r="BA91" s="164" t="s">
        <v>193</v>
      </c>
      <c r="BB91" s="164" t="s">
        <v>193</v>
      </c>
      <c r="BC91" s="164" t="s">
        <v>193</v>
      </c>
      <c r="BD91" s="164" t="s">
        <v>193</v>
      </c>
      <c r="BE91" s="164" t="s">
        <v>193</v>
      </c>
      <c r="BF91" s="164" t="s">
        <v>109</v>
      </c>
      <c r="BG91" s="164">
        <v>0</v>
      </c>
      <c r="BH91" s="164">
        <v>1</v>
      </c>
      <c r="BI91" s="164">
        <v>0</v>
      </c>
      <c r="BJ91" s="164">
        <v>0</v>
      </c>
      <c r="BK91" s="164">
        <v>0</v>
      </c>
      <c r="BL91" s="164">
        <v>0</v>
      </c>
      <c r="BM91" s="164">
        <v>0</v>
      </c>
      <c r="BN91" s="164">
        <v>0</v>
      </c>
      <c r="BO91" s="164">
        <v>0</v>
      </c>
      <c r="BP91" s="164">
        <v>0</v>
      </c>
      <c r="BQ91" s="164">
        <v>0</v>
      </c>
      <c r="BR91" s="164">
        <v>0</v>
      </c>
      <c r="BS91" s="164">
        <v>0</v>
      </c>
      <c r="BT91" s="164">
        <v>0</v>
      </c>
      <c r="BU91" s="164" t="s">
        <v>193</v>
      </c>
      <c r="BV91" s="164">
        <v>1</v>
      </c>
      <c r="BW91" s="164">
        <v>0</v>
      </c>
      <c r="BX91" s="164">
        <v>0</v>
      </c>
      <c r="BY91" s="164">
        <v>0</v>
      </c>
      <c r="BZ91" s="164">
        <v>0</v>
      </c>
      <c r="CA91" s="164">
        <v>0</v>
      </c>
      <c r="CB91" s="164">
        <v>1</v>
      </c>
      <c r="CC91" s="164" t="s">
        <v>114</v>
      </c>
      <c r="CD91" s="164" t="s">
        <v>114</v>
      </c>
      <c r="CE91" s="164" t="s">
        <v>109</v>
      </c>
      <c r="CF91" s="164" t="s">
        <v>117</v>
      </c>
      <c r="CG91" s="164" t="s">
        <v>797</v>
      </c>
      <c r="CH91" s="164" t="s">
        <v>119</v>
      </c>
      <c r="CI91" s="164" t="s">
        <v>797</v>
      </c>
      <c r="CJ91" s="164" t="s">
        <v>193</v>
      </c>
      <c r="CK91" s="164" t="s">
        <v>193</v>
      </c>
      <c r="CL91" s="164" t="s">
        <v>193</v>
      </c>
      <c r="CM91" s="164" t="s">
        <v>193</v>
      </c>
      <c r="CN91" s="164" t="s">
        <v>193</v>
      </c>
      <c r="CO91" s="164" t="s">
        <v>193</v>
      </c>
      <c r="CP91" s="164" t="s">
        <v>193</v>
      </c>
      <c r="CQ91" s="164" t="s">
        <v>193</v>
      </c>
      <c r="CR91" s="164" t="s">
        <v>193</v>
      </c>
      <c r="CS91" s="164" t="s">
        <v>193</v>
      </c>
      <c r="CT91" s="164" t="s">
        <v>193</v>
      </c>
      <c r="CU91" s="164" t="s">
        <v>193</v>
      </c>
      <c r="CV91" s="164" t="s">
        <v>193</v>
      </c>
      <c r="CW91" s="164" t="s">
        <v>193</v>
      </c>
      <c r="CX91" s="164" t="s">
        <v>193</v>
      </c>
      <c r="CY91" s="164" t="s">
        <v>193</v>
      </c>
      <c r="CZ91" s="164" t="s">
        <v>193</v>
      </c>
      <c r="DA91" s="164" t="s">
        <v>193</v>
      </c>
      <c r="DB91" s="164" t="s">
        <v>193</v>
      </c>
      <c r="DC91" s="164" t="s">
        <v>193</v>
      </c>
      <c r="DD91" s="164" t="s">
        <v>193</v>
      </c>
      <c r="DE91" s="164" t="s">
        <v>193</v>
      </c>
      <c r="DF91" s="164" t="s">
        <v>193</v>
      </c>
      <c r="DG91" s="164" t="s">
        <v>193</v>
      </c>
      <c r="DH91" s="164" t="s">
        <v>193</v>
      </c>
      <c r="DI91" s="164" t="s">
        <v>193</v>
      </c>
      <c r="DJ91" s="164" t="s">
        <v>193</v>
      </c>
      <c r="DK91" s="164" t="s">
        <v>193</v>
      </c>
      <c r="DL91" s="164" t="s">
        <v>193</v>
      </c>
      <c r="DM91" s="164" t="s">
        <v>193</v>
      </c>
      <c r="DN91" s="164" t="s">
        <v>193</v>
      </c>
      <c r="DO91" s="164" t="s">
        <v>193</v>
      </c>
      <c r="DP91" s="164" t="s">
        <v>193</v>
      </c>
      <c r="DQ91" s="164" t="s">
        <v>193</v>
      </c>
      <c r="DR91" s="164" t="s">
        <v>193</v>
      </c>
      <c r="DS91" s="164" t="s">
        <v>193</v>
      </c>
      <c r="DT91" s="164" t="s">
        <v>193</v>
      </c>
      <c r="DU91" s="164" t="s">
        <v>193</v>
      </c>
      <c r="DV91" s="164" t="s">
        <v>193</v>
      </c>
      <c r="DW91" s="164" t="s">
        <v>193</v>
      </c>
      <c r="DX91" s="164" t="s">
        <v>193</v>
      </c>
      <c r="DY91" s="164" t="s">
        <v>193</v>
      </c>
      <c r="DZ91" s="164" t="s">
        <v>193</v>
      </c>
      <c r="EA91" s="164" t="s">
        <v>193</v>
      </c>
      <c r="EB91" s="164" t="s">
        <v>193</v>
      </c>
      <c r="EC91" s="164" t="s">
        <v>193</v>
      </c>
      <c r="ED91" s="164" t="s">
        <v>193</v>
      </c>
      <c r="EE91" s="164" t="s">
        <v>193</v>
      </c>
      <c r="EF91" s="164" t="s">
        <v>193</v>
      </c>
      <c r="EG91" s="164" t="s">
        <v>193</v>
      </c>
      <c r="EH91" s="164" t="s">
        <v>193</v>
      </c>
      <c r="EI91" s="164" t="s">
        <v>193</v>
      </c>
    </row>
    <row r="92" spans="1:139" x14ac:dyDescent="0.25">
      <c r="A92" s="164" t="s">
        <v>3927</v>
      </c>
      <c r="B92" s="164" t="s">
        <v>3548</v>
      </c>
      <c r="C92" s="164" t="s">
        <v>161</v>
      </c>
      <c r="D92" s="164" t="s">
        <v>161</v>
      </c>
      <c r="E92" s="164" t="s">
        <v>3911</v>
      </c>
      <c r="F92" s="164" t="s">
        <v>117</v>
      </c>
      <c r="G92" s="164" t="s">
        <v>119</v>
      </c>
      <c r="H92" s="164" t="s">
        <v>119</v>
      </c>
      <c r="I92" s="164" t="s">
        <v>3304</v>
      </c>
      <c r="J92" s="164" t="s">
        <v>709</v>
      </c>
      <c r="K92" s="164" t="s">
        <v>543</v>
      </c>
      <c r="L92" s="164" t="s">
        <v>495</v>
      </c>
      <c r="M92" s="164" t="s">
        <v>193</v>
      </c>
      <c r="N92" s="164" t="s">
        <v>193</v>
      </c>
      <c r="O92" s="164" t="s">
        <v>193</v>
      </c>
      <c r="P92" s="164" t="s">
        <v>193</v>
      </c>
      <c r="Q92" s="164" t="s">
        <v>193</v>
      </c>
      <c r="R92" s="164" t="s">
        <v>193</v>
      </c>
      <c r="S92" s="164" t="s">
        <v>193</v>
      </c>
      <c r="T92" s="164">
        <v>30</v>
      </c>
      <c r="U92" s="164">
        <v>20</v>
      </c>
      <c r="V92" s="164">
        <v>20</v>
      </c>
      <c r="W92" s="164">
        <v>300</v>
      </c>
      <c r="X92" s="164">
        <v>15</v>
      </c>
      <c r="Y92" s="164">
        <v>75</v>
      </c>
      <c r="Z92" s="164">
        <v>75</v>
      </c>
      <c r="AA92" s="164">
        <v>5</v>
      </c>
      <c r="AB92" s="164" t="s">
        <v>193</v>
      </c>
      <c r="AC92" s="164" t="s">
        <v>496</v>
      </c>
      <c r="AD92" s="164" t="s">
        <v>502</v>
      </c>
      <c r="AE92" s="164">
        <v>1</v>
      </c>
      <c r="AF92" s="164">
        <v>0</v>
      </c>
      <c r="AG92" s="164">
        <v>0</v>
      </c>
      <c r="AH92" s="164">
        <v>0</v>
      </c>
      <c r="AI92" s="164">
        <v>0</v>
      </c>
      <c r="AJ92" s="164">
        <v>0</v>
      </c>
      <c r="AK92" s="164">
        <v>0</v>
      </c>
      <c r="AL92" s="164">
        <v>0</v>
      </c>
      <c r="AM92" s="164">
        <v>0</v>
      </c>
      <c r="AN92" s="164">
        <v>0</v>
      </c>
      <c r="AO92" s="164" t="s">
        <v>128</v>
      </c>
      <c r="AP92" s="164" t="s">
        <v>498</v>
      </c>
      <c r="AQ92" s="164" t="s">
        <v>193</v>
      </c>
      <c r="AR92" s="164" t="s">
        <v>193</v>
      </c>
      <c r="AS92" s="164" t="s">
        <v>193</v>
      </c>
      <c r="AT92" s="164" t="s">
        <v>193</v>
      </c>
      <c r="AU92" s="164" t="s">
        <v>193</v>
      </c>
      <c r="AV92" s="164" t="s">
        <v>193</v>
      </c>
      <c r="AW92" s="164" t="s">
        <v>193</v>
      </c>
      <c r="AX92" s="164" t="s">
        <v>109</v>
      </c>
      <c r="AY92" s="164" t="s">
        <v>109</v>
      </c>
      <c r="AZ92" s="164" t="s">
        <v>109</v>
      </c>
      <c r="BA92" s="164" t="s">
        <v>109</v>
      </c>
      <c r="BB92" s="164" t="s">
        <v>114</v>
      </c>
      <c r="BC92" s="164" t="s">
        <v>114</v>
      </c>
      <c r="BD92" s="164" t="s">
        <v>114</v>
      </c>
      <c r="BE92" s="164" t="s">
        <v>109</v>
      </c>
      <c r="BF92" s="164" t="s">
        <v>193</v>
      </c>
      <c r="BG92" s="164" t="s">
        <v>193</v>
      </c>
      <c r="BH92" s="164" t="s">
        <v>193</v>
      </c>
      <c r="BI92" s="164" t="s">
        <v>193</v>
      </c>
      <c r="BJ92" s="164" t="s">
        <v>193</v>
      </c>
      <c r="BK92" s="164" t="s">
        <v>193</v>
      </c>
      <c r="BL92" s="164" t="s">
        <v>193</v>
      </c>
      <c r="BM92" s="164" t="s">
        <v>193</v>
      </c>
      <c r="BN92" s="164" t="s">
        <v>193</v>
      </c>
      <c r="BO92" s="164" t="s">
        <v>193</v>
      </c>
      <c r="BP92" s="164" t="s">
        <v>193</v>
      </c>
      <c r="BQ92" s="164" t="s">
        <v>193</v>
      </c>
      <c r="BR92" s="164" t="s">
        <v>193</v>
      </c>
      <c r="BS92" s="164" t="s">
        <v>193</v>
      </c>
      <c r="BT92" s="164" t="s">
        <v>193</v>
      </c>
      <c r="BU92" s="164" t="s">
        <v>193</v>
      </c>
      <c r="BV92" s="164" t="s">
        <v>193</v>
      </c>
      <c r="BW92" s="164" t="s">
        <v>193</v>
      </c>
      <c r="BX92" s="164" t="s">
        <v>193</v>
      </c>
      <c r="BY92" s="164" t="s">
        <v>193</v>
      </c>
      <c r="BZ92" s="164" t="s">
        <v>193</v>
      </c>
      <c r="CA92" s="164" t="s">
        <v>193</v>
      </c>
      <c r="CB92" s="164" t="s">
        <v>193</v>
      </c>
      <c r="CC92" s="164" t="s">
        <v>193</v>
      </c>
      <c r="CD92" s="164" t="s">
        <v>193</v>
      </c>
      <c r="CE92" s="164" t="s">
        <v>193</v>
      </c>
      <c r="CF92" s="164" t="s">
        <v>193</v>
      </c>
      <c r="CG92" s="164" t="s">
        <v>193</v>
      </c>
      <c r="CH92" s="164" t="s">
        <v>193</v>
      </c>
      <c r="CI92" s="164" t="s">
        <v>193</v>
      </c>
      <c r="CJ92" s="164" t="s">
        <v>109</v>
      </c>
      <c r="CK92" s="164">
        <v>0</v>
      </c>
      <c r="CL92" s="164">
        <v>0</v>
      </c>
      <c r="CM92" s="164">
        <v>0</v>
      </c>
      <c r="CN92" s="164">
        <v>0</v>
      </c>
      <c r="CO92" s="164">
        <v>0</v>
      </c>
      <c r="CP92" s="164">
        <v>0</v>
      </c>
      <c r="CQ92" s="164">
        <v>1</v>
      </c>
      <c r="CR92" s="164">
        <v>0</v>
      </c>
      <c r="CS92" s="164">
        <v>0</v>
      </c>
      <c r="CT92" s="164">
        <v>0</v>
      </c>
      <c r="CU92" s="164">
        <v>0</v>
      </c>
      <c r="CV92" s="164">
        <v>0</v>
      </c>
      <c r="CW92" s="164">
        <v>0</v>
      </c>
      <c r="CX92" s="164" t="s">
        <v>193</v>
      </c>
      <c r="CY92" s="164" t="s">
        <v>216</v>
      </c>
      <c r="CZ92" s="164">
        <v>0</v>
      </c>
      <c r="DA92" s="164">
        <v>0</v>
      </c>
      <c r="DB92" s="164">
        <v>0</v>
      </c>
      <c r="DC92" s="164">
        <v>1</v>
      </c>
      <c r="DD92" s="164">
        <v>0</v>
      </c>
      <c r="DE92" s="164">
        <v>0</v>
      </c>
      <c r="DF92" s="164">
        <v>0</v>
      </c>
      <c r="DG92" s="164">
        <v>0</v>
      </c>
      <c r="DH92" s="164" t="s">
        <v>114</v>
      </c>
      <c r="DI92" s="164" t="s">
        <v>114</v>
      </c>
      <c r="DJ92" s="164" t="s">
        <v>109</v>
      </c>
      <c r="DK92" s="164" t="s">
        <v>117</v>
      </c>
      <c r="DL92" s="164" t="s">
        <v>797</v>
      </c>
      <c r="DM92" s="164" t="s">
        <v>119</v>
      </c>
      <c r="DN92" s="164" t="s">
        <v>797</v>
      </c>
      <c r="DO92" s="164" t="s">
        <v>193</v>
      </c>
      <c r="DP92" s="164" t="s">
        <v>193</v>
      </c>
      <c r="DQ92" s="164" t="s">
        <v>193</v>
      </c>
      <c r="DR92" s="164" t="s">
        <v>193</v>
      </c>
      <c r="DS92" s="164" t="s">
        <v>193</v>
      </c>
      <c r="DT92" s="164" t="s">
        <v>193</v>
      </c>
      <c r="DU92" s="164" t="s">
        <v>193</v>
      </c>
      <c r="DV92" s="164" t="s">
        <v>193</v>
      </c>
      <c r="DW92" s="164" t="s">
        <v>193</v>
      </c>
      <c r="DX92" s="164" t="s">
        <v>193</v>
      </c>
      <c r="DY92" s="164" t="s">
        <v>193</v>
      </c>
      <c r="DZ92" s="164" t="s">
        <v>193</v>
      </c>
      <c r="EA92" s="164" t="s">
        <v>193</v>
      </c>
      <c r="EB92" s="164" t="s">
        <v>193</v>
      </c>
      <c r="EC92" s="164" t="s">
        <v>193</v>
      </c>
      <c r="ED92" s="164" t="s">
        <v>193</v>
      </c>
      <c r="EE92" s="164" t="s">
        <v>193</v>
      </c>
      <c r="EF92" s="164" t="s">
        <v>193</v>
      </c>
      <c r="EG92" s="164" t="s">
        <v>193</v>
      </c>
      <c r="EH92" s="164" t="s">
        <v>193</v>
      </c>
      <c r="EI92" s="164" t="s">
        <v>193</v>
      </c>
    </row>
    <row r="93" spans="1:139" x14ac:dyDescent="0.25">
      <c r="A93" s="164" t="s">
        <v>3934</v>
      </c>
      <c r="B93" s="164" t="s">
        <v>3548</v>
      </c>
      <c r="C93" s="164" t="s">
        <v>161</v>
      </c>
      <c r="D93" s="164" t="s">
        <v>161</v>
      </c>
      <c r="E93" s="164" t="s">
        <v>3911</v>
      </c>
      <c r="F93" s="164" t="s">
        <v>117</v>
      </c>
      <c r="G93" s="164" t="s">
        <v>119</v>
      </c>
      <c r="H93" s="164" t="s">
        <v>119</v>
      </c>
      <c r="I93" s="164" t="s">
        <v>3304</v>
      </c>
      <c r="J93" s="164" t="s">
        <v>709</v>
      </c>
      <c r="K93" s="164" t="s">
        <v>543</v>
      </c>
      <c r="L93" s="164" t="s">
        <v>495</v>
      </c>
      <c r="M93" s="164">
        <v>100</v>
      </c>
      <c r="N93" s="164">
        <v>115.384615384615</v>
      </c>
      <c r="O93" s="164">
        <v>108.695652173913</v>
      </c>
      <c r="P93" s="164">
        <v>86.2068965517241</v>
      </c>
      <c r="Q93" s="164">
        <v>208.333333333333</v>
      </c>
      <c r="R93" s="164">
        <v>333.33333333333297</v>
      </c>
      <c r="S93" s="164">
        <v>850</v>
      </c>
      <c r="T93" s="164" t="s">
        <v>193</v>
      </c>
      <c r="U93" s="164" t="s">
        <v>193</v>
      </c>
      <c r="V93" s="164" t="s">
        <v>193</v>
      </c>
      <c r="W93" s="164" t="s">
        <v>193</v>
      </c>
      <c r="X93" s="164" t="s">
        <v>193</v>
      </c>
      <c r="Y93" s="164" t="s">
        <v>193</v>
      </c>
      <c r="Z93" s="164" t="s">
        <v>193</v>
      </c>
      <c r="AA93" s="164" t="s">
        <v>193</v>
      </c>
      <c r="AB93" s="164" t="s">
        <v>193</v>
      </c>
      <c r="AC93" s="164" t="s">
        <v>500</v>
      </c>
      <c r="AD93" s="164" t="s">
        <v>502</v>
      </c>
      <c r="AE93" s="164">
        <v>1</v>
      </c>
      <c r="AF93" s="164">
        <v>0</v>
      </c>
      <c r="AG93" s="164">
        <v>0</v>
      </c>
      <c r="AH93" s="164">
        <v>0</v>
      </c>
      <c r="AI93" s="164">
        <v>0</v>
      </c>
      <c r="AJ93" s="164">
        <v>0</v>
      </c>
      <c r="AK93" s="164">
        <v>0</v>
      </c>
      <c r="AL93" s="164">
        <v>0</v>
      </c>
      <c r="AM93" s="164">
        <v>0</v>
      </c>
      <c r="AN93" s="164">
        <v>0</v>
      </c>
      <c r="AO93" s="164" t="s">
        <v>113</v>
      </c>
      <c r="AP93" s="164" t="s">
        <v>498</v>
      </c>
      <c r="AQ93" s="164" t="s">
        <v>114</v>
      </c>
      <c r="AR93" s="164" t="s">
        <v>109</v>
      </c>
      <c r="AS93" s="164" t="s">
        <v>109</v>
      </c>
      <c r="AT93" s="164" t="s">
        <v>109</v>
      </c>
      <c r="AU93" s="164" t="s">
        <v>109</v>
      </c>
      <c r="AV93" s="164" t="s">
        <v>109</v>
      </c>
      <c r="AW93" s="164" t="s">
        <v>109</v>
      </c>
      <c r="AX93" s="164" t="s">
        <v>193</v>
      </c>
      <c r="AY93" s="164" t="s">
        <v>193</v>
      </c>
      <c r="AZ93" s="164" t="s">
        <v>193</v>
      </c>
      <c r="BA93" s="164" t="s">
        <v>193</v>
      </c>
      <c r="BB93" s="164" t="s">
        <v>193</v>
      </c>
      <c r="BC93" s="164" t="s">
        <v>193</v>
      </c>
      <c r="BD93" s="164" t="s">
        <v>193</v>
      </c>
      <c r="BE93" s="164" t="s">
        <v>193</v>
      </c>
      <c r="BF93" s="164" t="s">
        <v>109</v>
      </c>
      <c r="BG93" s="164">
        <v>1</v>
      </c>
      <c r="BH93" s="164">
        <v>1</v>
      </c>
      <c r="BI93" s="164">
        <v>0</v>
      </c>
      <c r="BJ93" s="164">
        <v>0</v>
      </c>
      <c r="BK93" s="164">
        <v>1</v>
      </c>
      <c r="BL93" s="164">
        <v>0</v>
      </c>
      <c r="BM93" s="164">
        <v>0</v>
      </c>
      <c r="BN93" s="164">
        <v>0</v>
      </c>
      <c r="BO93" s="164">
        <v>0</v>
      </c>
      <c r="BP93" s="164">
        <v>0</v>
      </c>
      <c r="BQ93" s="164">
        <v>0</v>
      </c>
      <c r="BR93" s="164">
        <v>0</v>
      </c>
      <c r="BS93" s="164">
        <v>1</v>
      </c>
      <c r="BT93" s="164">
        <v>0</v>
      </c>
      <c r="BU93" s="164" t="s">
        <v>3913</v>
      </c>
      <c r="BV93" s="164">
        <v>1</v>
      </c>
      <c r="BW93" s="164">
        <v>1</v>
      </c>
      <c r="BX93" s="164">
        <v>1</v>
      </c>
      <c r="BY93" s="164">
        <v>1</v>
      </c>
      <c r="BZ93" s="164">
        <v>0</v>
      </c>
      <c r="CA93" s="164">
        <v>0</v>
      </c>
      <c r="CB93" s="164">
        <v>0</v>
      </c>
      <c r="CC93" s="164" t="s">
        <v>114</v>
      </c>
      <c r="CD93" s="164" t="s">
        <v>114</v>
      </c>
      <c r="CE93" s="164" t="s">
        <v>109</v>
      </c>
      <c r="CF93" s="164" t="s">
        <v>123</v>
      </c>
      <c r="CG93" s="164" t="s">
        <v>793</v>
      </c>
      <c r="CH93" s="164" t="s">
        <v>124</v>
      </c>
      <c r="CI93" s="164" t="s">
        <v>793</v>
      </c>
      <c r="CJ93" s="164" t="s">
        <v>193</v>
      </c>
      <c r="CK93" s="164" t="s">
        <v>193</v>
      </c>
      <c r="CL93" s="164" t="s">
        <v>193</v>
      </c>
      <c r="CM93" s="164" t="s">
        <v>193</v>
      </c>
      <c r="CN93" s="164" t="s">
        <v>193</v>
      </c>
      <c r="CO93" s="164" t="s">
        <v>193</v>
      </c>
      <c r="CP93" s="164" t="s">
        <v>193</v>
      </c>
      <c r="CQ93" s="164" t="s">
        <v>193</v>
      </c>
      <c r="CR93" s="164" t="s">
        <v>193</v>
      </c>
      <c r="CS93" s="164" t="s">
        <v>193</v>
      </c>
      <c r="CT93" s="164" t="s">
        <v>193</v>
      </c>
      <c r="CU93" s="164" t="s">
        <v>193</v>
      </c>
      <c r="CV93" s="164" t="s">
        <v>193</v>
      </c>
      <c r="CW93" s="164" t="s">
        <v>193</v>
      </c>
      <c r="CX93" s="164" t="s">
        <v>193</v>
      </c>
      <c r="CY93" s="164" t="s">
        <v>193</v>
      </c>
      <c r="CZ93" s="164" t="s">
        <v>193</v>
      </c>
      <c r="DA93" s="164" t="s">
        <v>193</v>
      </c>
      <c r="DB93" s="164" t="s">
        <v>193</v>
      </c>
      <c r="DC93" s="164" t="s">
        <v>193</v>
      </c>
      <c r="DD93" s="164" t="s">
        <v>193</v>
      </c>
      <c r="DE93" s="164" t="s">
        <v>193</v>
      </c>
      <c r="DF93" s="164" t="s">
        <v>193</v>
      </c>
      <c r="DG93" s="164" t="s">
        <v>193</v>
      </c>
      <c r="DH93" s="164" t="s">
        <v>193</v>
      </c>
      <c r="DI93" s="164" t="s">
        <v>193</v>
      </c>
      <c r="DJ93" s="164" t="s">
        <v>193</v>
      </c>
      <c r="DK93" s="164" t="s">
        <v>193</v>
      </c>
      <c r="DL93" s="164" t="s">
        <v>193</v>
      </c>
      <c r="DM93" s="164" t="s">
        <v>193</v>
      </c>
      <c r="DN93" s="164" t="s">
        <v>193</v>
      </c>
      <c r="DO93" s="164" t="s">
        <v>193</v>
      </c>
      <c r="DP93" s="164" t="s">
        <v>193</v>
      </c>
      <c r="DQ93" s="164" t="s">
        <v>193</v>
      </c>
      <c r="DR93" s="164" t="s">
        <v>193</v>
      </c>
      <c r="DS93" s="164" t="s">
        <v>193</v>
      </c>
      <c r="DT93" s="164" t="s">
        <v>193</v>
      </c>
      <c r="DU93" s="164" t="s">
        <v>193</v>
      </c>
      <c r="DV93" s="164" t="s">
        <v>193</v>
      </c>
      <c r="DW93" s="164" t="s">
        <v>193</v>
      </c>
      <c r="DX93" s="164" t="s">
        <v>193</v>
      </c>
      <c r="DY93" s="164" t="s">
        <v>193</v>
      </c>
      <c r="DZ93" s="164" t="s">
        <v>193</v>
      </c>
      <c r="EA93" s="164" t="s">
        <v>193</v>
      </c>
      <c r="EB93" s="164" t="s">
        <v>193</v>
      </c>
      <c r="EC93" s="164" t="s">
        <v>193</v>
      </c>
      <c r="ED93" s="164" t="s">
        <v>193</v>
      </c>
      <c r="EE93" s="164" t="s">
        <v>193</v>
      </c>
      <c r="EF93" s="164" t="s">
        <v>193</v>
      </c>
      <c r="EG93" s="164" t="s">
        <v>193</v>
      </c>
      <c r="EH93" s="164" t="s">
        <v>193</v>
      </c>
      <c r="EI93" s="164" t="s">
        <v>3933</v>
      </c>
    </row>
    <row r="94" spans="1:139" x14ac:dyDescent="0.25">
      <c r="A94" s="164" t="s">
        <v>3939</v>
      </c>
      <c r="B94" s="164" t="s">
        <v>3548</v>
      </c>
      <c r="C94" s="164" t="s">
        <v>161</v>
      </c>
      <c r="D94" s="164" t="s">
        <v>161</v>
      </c>
      <c r="E94" s="164" t="s">
        <v>3911</v>
      </c>
      <c r="F94" s="164" t="s">
        <v>117</v>
      </c>
      <c r="G94" s="164" t="s">
        <v>119</v>
      </c>
      <c r="H94" s="164" t="s">
        <v>119</v>
      </c>
      <c r="I94" s="164" t="s">
        <v>3304</v>
      </c>
      <c r="J94" s="164" t="s">
        <v>709</v>
      </c>
      <c r="K94" s="164" t="s">
        <v>543</v>
      </c>
      <c r="L94" s="164" t="s">
        <v>495</v>
      </c>
      <c r="M94" s="164" t="s">
        <v>193</v>
      </c>
      <c r="N94" s="164" t="s">
        <v>193</v>
      </c>
      <c r="O94" s="164" t="s">
        <v>193</v>
      </c>
      <c r="P94" s="164" t="s">
        <v>193</v>
      </c>
      <c r="Q94" s="164" t="s">
        <v>193</v>
      </c>
      <c r="R94" s="164" t="s">
        <v>193</v>
      </c>
      <c r="S94" s="164" t="s">
        <v>193</v>
      </c>
      <c r="T94" s="164">
        <v>30</v>
      </c>
      <c r="U94" s="164">
        <v>25</v>
      </c>
      <c r="V94" s="164">
        <v>50</v>
      </c>
      <c r="W94" s="164">
        <v>200</v>
      </c>
      <c r="X94" s="164">
        <v>30</v>
      </c>
      <c r="Y94" s="164">
        <v>75</v>
      </c>
      <c r="Z94" s="164">
        <v>75</v>
      </c>
      <c r="AA94" s="164">
        <v>5</v>
      </c>
      <c r="AB94" s="164" t="s">
        <v>193</v>
      </c>
      <c r="AC94" s="164" t="s">
        <v>500</v>
      </c>
      <c r="AD94" s="164" t="s">
        <v>497</v>
      </c>
      <c r="AE94" s="164">
        <v>1</v>
      </c>
      <c r="AF94" s="164">
        <v>0</v>
      </c>
      <c r="AG94" s="164">
        <v>0</v>
      </c>
      <c r="AH94" s="164">
        <v>0</v>
      </c>
      <c r="AI94" s="164">
        <v>0</v>
      </c>
      <c r="AJ94" s="164">
        <v>0</v>
      </c>
      <c r="AK94" s="164">
        <v>0</v>
      </c>
      <c r="AL94" s="164">
        <v>0</v>
      </c>
      <c r="AM94" s="164">
        <v>0</v>
      </c>
      <c r="AN94" s="164">
        <v>0</v>
      </c>
      <c r="AO94" s="164" t="s">
        <v>113</v>
      </c>
      <c r="AP94" s="164" t="s">
        <v>498</v>
      </c>
      <c r="AQ94" s="164" t="s">
        <v>193</v>
      </c>
      <c r="AR94" s="164" t="s">
        <v>193</v>
      </c>
      <c r="AS94" s="164" t="s">
        <v>193</v>
      </c>
      <c r="AT94" s="164" t="s">
        <v>193</v>
      </c>
      <c r="AU94" s="164" t="s">
        <v>193</v>
      </c>
      <c r="AV94" s="164" t="s">
        <v>193</v>
      </c>
      <c r="AW94" s="164" t="s">
        <v>193</v>
      </c>
      <c r="AX94" s="164" t="s">
        <v>109</v>
      </c>
      <c r="AY94" s="164" t="s">
        <v>109</v>
      </c>
      <c r="AZ94" s="164" t="s">
        <v>109</v>
      </c>
      <c r="BA94" s="164" t="s">
        <v>109</v>
      </c>
      <c r="BB94" s="164" t="s">
        <v>109</v>
      </c>
      <c r="BC94" s="164" t="s">
        <v>109</v>
      </c>
      <c r="BD94" s="164" t="s">
        <v>114</v>
      </c>
      <c r="BE94" s="164" t="s">
        <v>109</v>
      </c>
      <c r="BF94" s="164" t="s">
        <v>193</v>
      </c>
      <c r="BG94" s="164" t="s">
        <v>193</v>
      </c>
      <c r="BH94" s="164" t="s">
        <v>193</v>
      </c>
      <c r="BI94" s="164" t="s">
        <v>193</v>
      </c>
      <c r="BJ94" s="164" t="s">
        <v>193</v>
      </c>
      <c r="BK94" s="164" t="s">
        <v>193</v>
      </c>
      <c r="BL94" s="164" t="s">
        <v>193</v>
      </c>
      <c r="BM94" s="164" t="s">
        <v>193</v>
      </c>
      <c r="BN94" s="164" t="s">
        <v>193</v>
      </c>
      <c r="BO94" s="164" t="s">
        <v>193</v>
      </c>
      <c r="BP94" s="164" t="s">
        <v>193</v>
      </c>
      <c r="BQ94" s="164" t="s">
        <v>193</v>
      </c>
      <c r="BR94" s="164" t="s">
        <v>193</v>
      </c>
      <c r="BS94" s="164" t="s">
        <v>193</v>
      </c>
      <c r="BT94" s="164" t="s">
        <v>193</v>
      </c>
      <c r="BU94" s="164" t="s">
        <v>193</v>
      </c>
      <c r="BV94" s="164" t="s">
        <v>193</v>
      </c>
      <c r="BW94" s="164" t="s">
        <v>193</v>
      </c>
      <c r="BX94" s="164" t="s">
        <v>193</v>
      </c>
      <c r="BY94" s="164" t="s">
        <v>193</v>
      </c>
      <c r="BZ94" s="164" t="s">
        <v>193</v>
      </c>
      <c r="CA94" s="164" t="s">
        <v>193</v>
      </c>
      <c r="CB94" s="164" t="s">
        <v>193</v>
      </c>
      <c r="CC94" s="164" t="s">
        <v>193</v>
      </c>
      <c r="CD94" s="164" t="s">
        <v>193</v>
      </c>
      <c r="CE94" s="164" t="s">
        <v>193</v>
      </c>
      <c r="CF94" s="164" t="s">
        <v>193</v>
      </c>
      <c r="CG94" s="164" t="s">
        <v>193</v>
      </c>
      <c r="CH94" s="164" t="s">
        <v>193</v>
      </c>
      <c r="CI94" s="164" t="s">
        <v>193</v>
      </c>
      <c r="CJ94" s="164" t="s">
        <v>114</v>
      </c>
      <c r="CK94" s="164" t="s">
        <v>193</v>
      </c>
      <c r="CL94" s="164" t="s">
        <v>193</v>
      </c>
      <c r="CM94" s="164" t="s">
        <v>193</v>
      </c>
      <c r="CN94" s="164" t="s">
        <v>193</v>
      </c>
      <c r="CO94" s="164" t="s">
        <v>193</v>
      </c>
      <c r="CP94" s="164" t="s">
        <v>193</v>
      </c>
      <c r="CQ94" s="164" t="s">
        <v>193</v>
      </c>
      <c r="CR94" s="164" t="s">
        <v>193</v>
      </c>
      <c r="CS94" s="164" t="s">
        <v>193</v>
      </c>
      <c r="CT94" s="164" t="s">
        <v>193</v>
      </c>
      <c r="CU94" s="164" t="s">
        <v>193</v>
      </c>
      <c r="CV94" s="164" t="s">
        <v>193</v>
      </c>
      <c r="CW94" s="164" t="s">
        <v>193</v>
      </c>
      <c r="CX94" s="164" t="s">
        <v>193</v>
      </c>
      <c r="CY94" s="164" t="s">
        <v>193</v>
      </c>
      <c r="CZ94" s="164" t="s">
        <v>193</v>
      </c>
      <c r="DA94" s="164" t="s">
        <v>193</v>
      </c>
      <c r="DB94" s="164" t="s">
        <v>193</v>
      </c>
      <c r="DC94" s="164" t="s">
        <v>193</v>
      </c>
      <c r="DD94" s="164" t="s">
        <v>193</v>
      </c>
      <c r="DE94" s="164" t="s">
        <v>193</v>
      </c>
      <c r="DF94" s="164" t="s">
        <v>193</v>
      </c>
      <c r="DG94" s="164" t="s">
        <v>193</v>
      </c>
      <c r="DH94" s="164" t="s">
        <v>114</v>
      </c>
      <c r="DI94" s="164" t="s">
        <v>109</v>
      </c>
      <c r="DJ94" s="164" t="s">
        <v>109</v>
      </c>
      <c r="DK94" s="164" t="s">
        <v>123</v>
      </c>
      <c r="DL94" s="164" t="s">
        <v>793</v>
      </c>
      <c r="DM94" s="164" t="s">
        <v>124</v>
      </c>
      <c r="DN94" s="164" t="s">
        <v>793</v>
      </c>
      <c r="DO94" s="164" t="s">
        <v>193</v>
      </c>
      <c r="DP94" s="164" t="s">
        <v>193</v>
      </c>
      <c r="DQ94" s="164" t="s">
        <v>193</v>
      </c>
      <c r="DR94" s="164" t="s">
        <v>193</v>
      </c>
      <c r="DS94" s="164" t="s">
        <v>193</v>
      </c>
      <c r="DT94" s="164" t="s">
        <v>193</v>
      </c>
      <c r="DU94" s="164" t="s">
        <v>193</v>
      </c>
      <c r="DV94" s="164" t="s">
        <v>193</v>
      </c>
      <c r="DW94" s="164" t="s">
        <v>193</v>
      </c>
      <c r="DX94" s="164" t="s">
        <v>193</v>
      </c>
      <c r="DY94" s="164" t="s">
        <v>193</v>
      </c>
      <c r="DZ94" s="164" t="s">
        <v>193</v>
      </c>
      <c r="EA94" s="164" t="s">
        <v>193</v>
      </c>
      <c r="EB94" s="164" t="s">
        <v>193</v>
      </c>
      <c r="EC94" s="164" t="s">
        <v>193</v>
      </c>
      <c r="ED94" s="164" t="s">
        <v>193</v>
      </c>
      <c r="EE94" s="164" t="s">
        <v>193</v>
      </c>
      <c r="EF94" s="164" t="s">
        <v>193</v>
      </c>
      <c r="EG94" s="164" t="s">
        <v>193</v>
      </c>
      <c r="EH94" s="164" t="s">
        <v>193</v>
      </c>
      <c r="EI94" s="164" t="s">
        <v>193</v>
      </c>
    </row>
    <row r="95" spans="1:139" x14ac:dyDescent="0.25">
      <c r="A95" s="164" t="s">
        <v>3945</v>
      </c>
      <c r="B95" s="164" t="s">
        <v>3548</v>
      </c>
      <c r="C95" s="164" t="s">
        <v>161</v>
      </c>
      <c r="D95" s="164" t="s">
        <v>161</v>
      </c>
      <c r="E95" s="164" t="s">
        <v>3943</v>
      </c>
      <c r="F95" s="164" t="s">
        <v>117</v>
      </c>
      <c r="G95" s="164" t="s">
        <v>119</v>
      </c>
      <c r="H95" s="164" t="s">
        <v>119</v>
      </c>
      <c r="I95" s="164" t="s">
        <v>3304</v>
      </c>
      <c r="J95" s="164" t="s">
        <v>709</v>
      </c>
      <c r="K95" s="164" t="s">
        <v>543</v>
      </c>
      <c r="L95" s="164" t="s">
        <v>495</v>
      </c>
      <c r="M95" s="164" t="s">
        <v>193</v>
      </c>
      <c r="N95" s="164" t="s">
        <v>193</v>
      </c>
      <c r="O95" s="164" t="s">
        <v>193</v>
      </c>
      <c r="P95" s="164" t="s">
        <v>193</v>
      </c>
      <c r="Q95" s="164" t="s">
        <v>193</v>
      </c>
      <c r="R95" s="164" t="s">
        <v>193</v>
      </c>
      <c r="S95" s="164" t="s">
        <v>193</v>
      </c>
      <c r="T95" s="164" t="s">
        <v>193</v>
      </c>
      <c r="U95" s="164" t="s">
        <v>193</v>
      </c>
      <c r="V95" s="164" t="s">
        <v>193</v>
      </c>
      <c r="W95" s="165">
        <v>211.416490486257</v>
      </c>
      <c r="X95" s="164" t="s">
        <v>193</v>
      </c>
      <c r="Y95" s="164" t="s">
        <v>193</v>
      </c>
      <c r="Z95" s="164" t="s">
        <v>193</v>
      </c>
      <c r="AA95" s="164" t="s">
        <v>193</v>
      </c>
      <c r="AB95" s="164" t="s">
        <v>193</v>
      </c>
      <c r="AC95" s="164" t="s">
        <v>496</v>
      </c>
      <c r="AD95" s="164" t="s">
        <v>497</v>
      </c>
      <c r="AE95" s="164">
        <v>1</v>
      </c>
      <c r="AF95" s="164">
        <v>0</v>
      </c>
      <c r="AG95" s="164">
        <v>0</v>
      </c>
      <c r="AH95" s="164">
        <v>0</v>
      </c>
      <c r="AI95" s="164">
        <v>0</v>
      </c>
      <c r="AJ95" s="164">
        <v>0</v>
      </c>
      <c r="AK95" s="164">
        <v>0</v>
      </c>
      <c r="AL95" s="164">
        <v>0</v>
      </c>
      <c r="AM95" s="164">
        <v>0</v>
      </c>
      <c r="AN95" s="164">
        <v>0</v>
      </c>
      <c r="AO95" s="164" t="s">
        <v>113</v>
      </c>
      <c r="AP95" s="164" t="s">
        <v>498</v>
      </c>
      <c r="AQ95" s="164" t="s">
        <v>193</v>
      </c>
      <c r="AR95" s="164" t="s">
        <v>193</v>
      </c>
      <c r="AS95" s="164" t="s">
        <v>193</v>
      </c>
      <c r="AT95" s="164" t="s">
        <v>193</v>
      </c>
      <c r="AU95" s="164" t="s">
        <v>193</v>
      </c>
      <c r="AV95" s="164" t="s">
        <v>193</v>
      </c>
      <c r="AW95" s="164" t="s">
        <v>193</v>
      </c>
      <c r="AX95" s="164" t="s">
        <v>193</v>
      </c>
      <c r="AY95" s="164" t="s">
        <v>193</v>
      </c>
      <c r="AZ95" s="164" t="s">
        <v>193</v>
      </c>
      <c r="BA95" s="164" t="s">
        <v>109</v>
      </c>
      <c r="BB95" s="164" t="s">
        <v>193</v>
      </c>
      <c r="BC95" s="164" t="s">
        <v>193</v>
      </c>
      <c r="BD95" s="164" t="s">
        <v>193</v>
      </c>
      <c r="BE95" s="164" t="s">
        <v>193</v>
      </c>
      <c r="BF95" s="164" t="s">
        <v>193</v>
      </c>
      <c r="BG95" s="164" t="s">
        <v>193</v>
      </c>
      <c r="BH95" s="164" t="s">
        <v>193</v>
      </c>
      <c r="BI95" s="164" t="s">
        <v>193</v>
      </c>
      <c r="BJ95" s="164" t="s">
        <v>193</v>
      </c>
      <c r="BK95" s="164" t="s">
        <v>193</v>
      </c>
      <c r="BL95" s="164" t="s">
        <v>193</v>
      </c>
      <c r="BM95" s="164" t="s">
        <v>193</v>
      </c>
      <c r="BN95" s="164" t="s">
        <v>193</v>
      </c>
      <c r="BO95" s="164" t="s">
        <v>193</v>
      </c>
      <c r="BP95" s="164" t="s">
        <v>193</v>
      </c>
      <c r="BQ95" s="164" t="s">
        <v>193</v>
      </c>
      <c r="BR95" s="164" t="s">
        <v>193</v>
      </c>
      <c r="BS95" s="164" t="s">
        <v>193</v>
      </c>
      <c r="BT95" s="164" t="s">
        <v>193</v>
      </c>
      <c r="BU95" s="164" t="s">
        <v>193</v>
      </c>
      <c r="BV95" s="164" t="s">
        <v>193</v>
      </c>
      <c r="BW95" s="164" t="s">
        <v>193</v>
      </c>
      <c r="BX95" s="164" t="s">
        <v>193</v>
      </c>
      <c r="BY95" s="164" t="s">
        <v>193</v>
      </c>
      <c r="BZ95" s="164" t="s">
        <v>193</v>
      </c>
      <c r="CA95" s="164" t="s">
        <v>193</v>
      </c>
      <c r="CB95" s="164" t="s">
        <v>193</v>
      </c>
      <c r="CC95" s="164" t="s">
        <v>193</v>
      </c>
      <c r="CD95" s="164" t="s">
        <v>193</v>
      </c>
      <c r="CE95" s="164" t="s">
        <v>193</v>
      </c>
      <c r="CF95" s="164" t="s">
        <v>193</v>
      </c>
      <c r="CG95" s="164" t="s">
        <v>193</v>
      </c>
      <c r="CH95" s="164" t="s">
        <v>193</v>
      </c>
      <c r="CI95" s="164" t="s">
        <v>193</v>
      </c>
      <c r="CJ95" s="164" t="s">
        <v>114</v>
      </c>
      <c r="CK95" s="164" t="s">
        <v>193</v>
      </c>
      <c r="CL95" s="164" t="s">
        <v>193</v>
      </c>
      <c r="CM95" s="164" t="s">
        <v>193</v>
      </c>
      <c r="CN95" s="164" t="s">
        <v>193</v>
      </c>
      <c r="CO95" s="164" t="s">
        <v>193</v>
      </c>
      <c r="CP95" s="164" t="s">
        <v>193</v>
      </c>
      <c r="CQ95" s="164" t="s">
        <v>193</v>
      </c>
      <c r="CR95" s="164" t="s">
        <v>193</v>
      </c>
      <c r="CS95" s="164" t="s">
        <v>193</v>
      </c>
      <c r="CT95" s="164" t="s">
        <v>193</v>
      </c>
      <c r="CU95" s="164" t="s">
        <v>193</v>
      </c>
      <c r="CV95" s="164" t="s">
        <v>193</v>
      </c>
      <c r="CW95" s="164" t="s">
        <v>193</v>
      </c>
      <c r="CX95" s="164" t="s">
        <v>193</v>
      </c>
      <c r="CY95" s="164" t="s">
        <v>193</v>
      </c>
      <c r="CZ95" s="164" t="s">
        <v>193</v>
      </c>
      <c r="DA95" s="164" t="s">
        <v>193</v>
      </c>
      <c r="DB95" s="164" t="s">
        <v>193</v>
      </c>
      <c r="DC95" s="164" t="s">
        <v>193</v>
      </c>
      <c r="DD95" s="164" t="s">
        <v>193</v>
      </c>
      <c r="DE95" s="164" t="s">
        <v>193</v>
      </c>
      <c r="DF95" s="164" t="s">
        <v>193</v>
      </c>
      <c r="DG95" s="164" t="s">
        <v>193</v>
      </c>
      <c r="DH95" s="164" t="s">
        <v>114</v>
      </c>
      <c r="DI95" s="164" t="s">
        <v>114</v>
      </c>
      <c r="DJ95" s="164" t="s">
        <v>109</v>
      </c>
      <c r="DK95" s="164" t="s">
        <v>123</v>
      </c>
      <c r="DL95" s="164" t="s">
        <v>793</v>
      </c>
      <c r="DM95" s="164" t="s">
        <v>124</v>
      </c>
      <c r="DN95" s="164" t="s">
        <v>793</v>
      </c>
      <c r="DO95" s="164" t="s">
        <v>193</v>
      </c>
      <c r="DP95" s="164" t="s">
        <v>193</v>
      </c>
      <c r="DQ95" s="164" t="s">
        <v>193</v>
      </c>
      <c r="DR95" s="164" t="s">
        <v>193</v>
      </c>
      <c r="DS95" s="164" t="s">
        <v>193</v>
      </c>
      <c r="DT95" s="164" t="s">
        <v>193</v>
      </c>
      <c r="DU95" s="164" t="s">
        <v>193</v>
      </c>
      <c r="DV95" s="164" t="s">
        <v>193</v>
      </c>
      <c r="DW95" s="164" t="s">
        <v>193</v>
      </c>
      <c r="DX95" s="164" t="s">
        <v>193</v>
      </c>
      <c r="DY95" s="164" t="s">
        <v>193</v>
      </c>
      <c r="DZ95" s="164" t="s">
        <v>193</v>
      </c>
      <c r="EA95" s="164" t="s">
        <v>193</v>
      </c>
      <c r="EB95" s="164" t="s">
        <v>193</v>
      </c>
      <c r="EC95" s="164" t="s">
        <v>193</v>
      </c>
      <c r="ED95" s="164" t="s">
        <v>193</v>
      </c>
      <c r="EE95" s="164" t="s">
        <v>193</v>
      </c>
      <c r="EF95" s="164" t="s">
        <v>193</v>
      </c>
      <c r="EG95" s="164" t="s">
        <v>193</v>
      </c>
      <c r="EH95" s="164" t="s">
        <v>193</v>
      </c>
      <c r="EI95" s="164" t="s">
        <v>193</v>
      </c>
    </row>
    <row r="96" spans="1:139" x14ac:dyDescent="0.25">
      <c r="A96" s="164" t="s">
        <v>3949</v>
      </c>
      <c r="B96" s="164" t="s">
        <v>3548</v>
      </c>
      <c r="C96" s="164" t="s">
        <v>161</v>
      </c>
      <c r="D96" s="164" t="s">
        <v>161</v>
      </c>
      <c r="E96" s="164" t="s">
        <v>3911</v>
      </c>
      <c r="F96" s="164" t="s">
        <v>117</v>
      </c>
      <c r="G96" s="164" t="s">
        <v>119</v>
      </c>
      <c r="H96" s="164" t="s">
        <v>119</v>
      </c>
      <c r="I96" s="164" t="s">
        <v>3304</v>
      </c>
      <c r="J96" s="164" t="s">
        <v>709</v>
      </c>
      <c r="K96" s="164" t="s">
        <v>543</v>
      </c>
      <c r="L96" s="164" t="s">
        <v>511</v>
      </c>
      <c r="M96" s="164" t="s">
        <v>193</v>
      </c>
      <c r="N96" s="164" t="s">
        <v>193</v>
      </c>
      <c r="O96" s="164" t="s">
        <v>193</v>
      </c>
      <c r="P96" s="164" t="s">
        <v>193</v>
      </c>
      <c r="Q96" s="164" t="s">
        <v>193</v>
      </c>
      <c r="R96" s="164" t="s">
        <v>193</v>
      </c>
      <c r="S96" s="164" t="s">
        <v>193</v>
      </c>
      <c r="T96" s="164" t="s">
        <v>193</v>
      </c>
      <c r="U96" s="164" t="s">
        <v>193</v>
      </c>
      <c r="V96" s="164" t="s">
        <v>193</v>
      </c>
      <c r="W96" s="164" t="s">
        <v>193</v>
      </c>
      <c r="X96" s="164" t="s">
        <v>193</v>
      </c>
      <c r="Y96" s="164" t="s">
        <v>193</v>
      </c>
      <c r="Z96" s="164" t="s">
        <v>193</v>
      </c>
      <c r="AA96" s="164" t="s">
        <v>193</v>
      </c>
      <c r="AB96" s="164">
        <v>8</v>
      </c>
      <c r="AC96" s="164" t="s">
        <v>496</v>
      </c>
      <c r="AD96" s="164" t="s">
        <v>193</v>
      </c>
      <c r="AE96" s="164" t="s">
        <v>193</v>
      </c>
      <c r="AF96" s="164" t="s">
        <v>193</v>
      </c>
      <c r="AG96" s="164" t="s">
        <v>193</v>
      </c>
      <c r="AH96" s="164" t="s">
        <v>193</v>
      </c>
      <c r="AI96" s="164" t="s">
        <v>193</v>
      </c>
      <c r="AJ96" s="164" t="s">
        <v>193</v>
      </c>
      <c r="AK96" s="164" t="s">
        <v>193</v>
      </c>
      <c r="AL96" s="164" t="s">
        <v>193</v>
      </c>
      <c r="AM96" s="164" t="s">
        <v>193</v>
      </c>
      <c r="AN96" s="164" t="s">
        <v>193</v>
      </c>
      <c r="AO96" s="164" t="s">
        <v>193</v>
      </c>
      <c r="AP96" s="164" t="s">
        <v>193</v>
      </c>
      <c r="AQ96" s="164" t="s">
        <v>193</v>
      </c>
      <c r="AR96" s="164" t="s">
        <v>193</v>
      </c>
      <c r="AS96" s="164" t="s">
        <v>193</v>
      </c>
      <c r="AT96" s="164" t="s">
        <v>193</v>
      </c>
      <c r="AU96" s="164" t="s">
        <v>193</v>
      </c>
      <c r="AV96" s="164" t="s">
        <v>193</v>
      </c>
      <c r="AW96" s="164" t="s">
        <v>193</v>
      </c>
      <c r="AX96" s="164" t="s">
        <v>193</v>
      </c>
      <c r="AY96" s="164" t="s">
        <v>193</v>
      </c>
      <c r="AZ96" s="164" t="s">
        <v>193</v>
      </c>
      <c r="BA96" s="164" t="s">
        <v>193</v>
      </c>
      <c r="BB96" s="164" t="s">
        <v>193</v>
      </c>
      <c r="BC96" s="164" t="s">
        <v>193</v>
      </c>
      <c r="BD96" s="164" t="s">
        <v>193</v>
      </c>
      <c r="BE96" s="164" t="s">
        <v>193</v>
      </c>
      <c r="BF96" s="164" t="s">
        <v>193</v>
      </c>
      <c r="BG96" s="164" t="s">
        <v>193</v>
      </c>
      <c r="BH96" s="164" t="s">
        <v>193</v>
      </c>
      <c r="BI96" s="164" t="s">
        <v>193</v>
      </c>
      <c r="BJ96" s="164" t="s">
        <v>193</v>
      </c>
      <c r="BK96" s="164" t="s">
        <v>193</v>
      </c>
      <c r="BL96" s="164" t="s">
        <v>193</v>
      </c>
      <c r="BM96" s="164" t="s">
        <v>193</v>
      </c>
      <c r="BN96" s="164" t="s">
        <v>193</v>
      </c>
      <c r="BO96" s="164" t="s">
        <v>193</v>
      </c>
      <c r="BP96" s="164" t="s">
        <v>193</v>
      </c>
      <c r="BQ96" s="164" t="s">
        <v>193</v>
      </c>
      <c r="BR96" s="164" t="s">
        <v>193</v>
      </c>
      <c r="BS96" s="164" t="s">
        <v>193</v>
      </c>
      <c r="BT96" s="164" t="s">
        <v>193</v>
      </c>
      <c r="BU96" s="164" t="s">
        <v>193</v>
      </c>
      <c r="BV96" s="164" t="s">
        <v>193</v>
      </c>
      <c r="BW96" s="164" t="s">
        <v>193</v>
      </c>
      <c r="BX96" s="164" t="s">
        <v>193</v>
      </c>
      <c r="BY96" s="164" t="s">
        <v>193</v>
      </c>
      <c r="BZ96" s="164" t="s">
        <v>193</v>
      </c>
      <c r="CA96" s="164" t="s">
        <v>193</v>
      </c>
      <c r="CB96" s="164" t="s">
        <v>193</v>
      </c>
      <c r="CC96" s="164" t="s">
        <v>193</v>
      </c>
      <c r="CD96" s="164" t="s">
        <v>193</v>
      </c>
      <c r="CE96" s="164" t="s">
        <v>193</v>
      </c>
      <c r="CF96" s="164" t="s">
        <v>193</v>
      </c>
      <c r="CG96" s="164" t="s">
        <v>193</v>
      </c>
      <c r="CH96" s="164" t="s">
        <v>193</v>
      </c>
      <c r="CI96" s="164" t="s">
        <v>193</v>
      </c>
      <c r="CJ96" s="164" t="s">
        <v>193</v>
      </c>
      <c r="CK96" s="164" t="s">
        <v>193</v>
      </c>
      <c r="CL96" s="164" t="s">
        <v>193</v>
      </c>
      <c r="CM96" s="164" t="s">
        <v>193</v>
      </c>
      <c r="CN96" s="164" t="s">
        <v>193</v>
      </c>
      <c r="CO96" s="164" t="s">
        <v>193</v>
      </c>
      <c r="CP96" s="164" t="s">
        <v>193</v>
      </c>
      <c r="CQ96" s="164" t="s">
        <v>193</v>
      </c>
      <c r="CR96" s="164" t="s">
        <v>193</v>
      </c>
      <c r="CS96" s="164" t="s">
        <v>193</v>
      </c>
      <c r="CT96" s="164" t="s">
        <v>193</v>
      </c>
      <c r="CU96" s="164" t="s">
        <v>193</v>
      </c>
      <c r="CV96" s="164" t="s">
        <v>193</v>
      </c>
      <c r="CW96" s="164" t="s">
        <v>193</v>
      </c>
      <c r="CX96" s="164" t="s">
        <v>193</v>
      </c>
      <c r="CY96" s="164" t="s">
        <v>193</v>
      </c>
      <c r="CZ96" s="164" t="s">
        <v>193</v>
      </c>
      <c r="DA96" s="164" t="s">
        <v>193</v>
      </c>
      <c r="DB96" s="164" t="s">
        <v>193</v>
      </c>
      <c r="DC96" s="164" t="s">
        <v>193</v>
      </c>
      <c r="DD96" s="164" t="s">
        <v>193</v>
      </c>
      <c r="DE96" s="164" t="s">
        <v>193</v>
      </c>
      <c r="DF96" s="164" t="s">
        <v>193</v>
      </c>
      <c r="DG96" s="164" t="s">
        <v>193</v>
      </c>
      <c r="DH96" s="164" t="s">
        <v>193</v>
      </c>
      <c r="DI96" s="164" t="s">
        <v>193</v>
      </c>
      <c r="DJ96" s="164" t="s">
        <v>193</v>
      </c>
      <c r="DK96" s="164" t="s">
        <v>193</v>
      </c>
      <c r="DL96" s="164" t="s">
        <v>193</v>
      </c>
      <c r="DM96" s="164" t="s">
        <v>193</v>
      </c>
      <c r="DN96" s="164" t="s">
        <v>193</v>
      </c>
      <c r="DO96" s="164" t="s">
        <v>512</v>
      </c>
      <c r="DP96" s="164" t="s">
        <v>3284</v>
      </c>
      <c r="DQ96" s="164" t="s">
        <v>513</v>
      </c>
      <c r="DR96" s="164" t="s">
        <v>807</v>
      </c>
      <c r="DS96" s="164" t="s">
        <v>193</v>
      </c>
      <c r="DT96" s="164" t="s">
        <v>3287</v>
      </c>
      <c r="DU96" s="164" t="s">
        <v>109</v>
      </c>
      <c r="DV96" s="164" t="s">
        <v>193</v>
      </c>
      <c r="DW96" s="164" t="s">
        <v>114</v>
      </c>
      <c r="DX96" s="164" t="s">
        <v>193</v>
      </c>
      <c r="DY96" s="164" t="s">
        <v>193</v>
      </c>
      <c r="DZ96" s="164" t="s">
        <v>193</v>
      </c>
      <c r="EA96" s="164" t="s">
        <v>193</v>
      </c>
      <c r="EB96" s="164" t="s">
        <v>193</v>
      </c>
      <c r="EC96" s="164" t="s">
        <v>193</v>
      </c>
      <c r="ED96" s="164" t="s">
        <v>193</v>
      </c>
      <c r="EE96" s="164" t="s">
        <v>193</v>
      </c>
      <c r="EF96" s="164" t="s">
        <v>193</v>
      </c>
      <c r="EG96" s="164" t="s">
        <v>193</v>
      </c>
      <c r="EH96" s="164" t="s">
        <v>193</v>
      </c>
      <c r="EI96" s="164" t="s">
        <v>193</v>
      </c>
    </row>
    <row r="97" spans="1:139" x14ac:dyDescent="0.25">
      <c r="A97" s="164" t="s">
        <v>3953</v>
      </c>
      <c r="B97" s="164" t="s">
        <v>3548</v>
      </c>
      <c r="C97" s="164" t="s">
        <v>161</v>
      </c>
      <c r="D97" s="164" t="s">
        <v>161</v>
      </c>
      <c r="E97" s="164" t="s">
        <v>3943</v>
      </c>
      <c r="F97" s="164" t="s">
        <v>117</v>
      </c>
      <c r="G97" s="164" t="s">
        <v>119</v>
      </c>
      <c r="H97" s="164" t="s">
        <v>119</v>
      </c>
      <c r="I97" s="164" t="s">
        <v>3304</v>
      </c>
      <c r="J97" s="164" t="s">
        <v>709</v>
      </c>
      <c r="K97" s="164" t="s">
        <v>543</v>
      </c>
      <c r="L97" s="164" t="s">
        <v>511</v>
      </c>
      <c r="M97" s="164" t="s">
        <v>193</v>
      </c>
      <c r="N97" s="164" t="s">
        <v>193</v>
      </c>
      <c r="O97" s="164" t="s">
        <v>193</v>
      </c>
      <c r="P97" s="164" t="s">
        <v>193</v>
      </c>
      <c r="Q97" s="164" t="s">
        <v>193</v>
      </c>
      <c r="R97" s="164" t="s">
        <v>193</v>
      </c>
      <c r="S97" s="164" t="s">
        <v>193</v>
      </c>
      <c r="T97" s="164" t="s">
        <v>193</v>
      </c>
      <c r="U97" s="164" t="s">
        <v>193</v>
      </c>
      <c r="V97" s="164" t="s">
        <v>193</v>
      </c>
      <c r="W97" s="164" t="s">
        <v>193</v>
      </c>
      <c r="X97" s="164" t="s">
        <v>193</v>
      </c>
      <c r="Y97" s="164" t="s">
        <v>193</v>
      </c>
      <c r="Z97" s="164" t="s">
        <v>193</v>
      </c>
      <c r="AA97" s="164" t="s">
        <v>193</v>
      </c>
      <c r="AB97" s="164">
        <v>0</v>
      </c>
      <c r="AC97" s="164" t="s">
        <v>496</v>
      </c>
      <c r="AD97" s="164" t="s">
        <v>193</v>
      </c>
      <c r="AE97" s="164" t="s">
        <v>193</v>
      </c>
      <c r="AF97" s="164" t="s">
        <v>193</v>
      </c>
      <c r="AG97" s="164" t="s">
        <v>193</v>
      </c>
      <c r="AH97" s="164" t="s">
        <v>193</v>
      </c>
      <c r="AI97" s="164" t="s">
        <v>193</v>
      </c>
      <c r="AJ97" s="164" t="s">
        <v>193</v>
      </c>
      <c r="AK97" s="164" t="s">
        <v>193</v>
      </c>
      <c r="AL97" s="164" t="s">
        <v>193</v>
      </c>
      <c r="AM97" s="164" t="s">
        <v>193</v>
      </c>
      <c r="AN97" s="164" t="s">
        <v>193</v>
      </c>
      <c r="AO97" s="164" t="s">
        <v>193</v>
      </c>
      <c r="AP97" s="164" t="s">
        <v>193</v>
      </c>
      <c r="AQ97" s="164" t="s">
        <v>193</v>
      </c>
      <c r="AR97" s="164" t="s">
        <v>193</v>
      </c>
      <c r="AS97" s="164" t="s">
        <v>193</v>
      </c>
      <c r="AT97" s="164" t="s">
        <v>193</v>
      </c>
      <c r="AU97" s="164" t="s">
        <v>193</v>
      </c>
      <c r="AV97" s="164" t="s">
        <v>193</v>
      </c>
      <c r="AW97" s="164" t="s">
        <v>193</v>
      </c>
      <c r="AX97" s="164" t="s">
        <v>193</v>
      </c>
      <c r="AY97" s="164" t="s">
        <v>193</v>
      </c>
      <c r="AZ97" s="164" t="s">
        <v>193</v>
      </c>
      <c r="BA97" s="164" t="s">
        <v>193</v>
      </c>
      <c r="BB97" s="164" t="s">
        <v>193</v>
      </c>
      <c r="BC97" s="164" t="s">
        <v>193</v>
      </c>
      <c r="BD97" s="164" t="s">
        <v>193</v>
      </c>
      <c r="BE97" s="164" t="s">
        <v>193</v>
      </c>
      <c r="BF97" s="164" t="s">
        <v>193</v>
      </c>
      <c r="BG97" s="164" t="s">
        <v>193</v>
      </c>
      <c r="BH97" s="164" t="s">
        <v>193</v>
      </c>
      <c r="BI97" s="164" t="s">
        <v>193</v>
      </c>
      <c r="BJ97" s="164" t="s">
        <v>193</v>
      </c>
      <c r="BK97" s="164" t="s">
        <v>193</v>
      </c>
      <c r="BL97" s="164" t="s">
        <v>193</v>
      </c>
      <c r="BM97" s="164" t="s">
        <v>193</v>
      </c>
      <c r="BN97" s="164" t="s">
        <v>193</v>
      </c>
      <c r="BO97" s="164" t="s">
        <v>193</v>
      </c>
      <c r="BP97" s="164" t="s">
        <v>193</v>
      </c>
      <c r="BQ97" s="164" t="s">
        <v>193</v>
      </c>
      <c r="BR97" s="164" t="s">
        <v>193</v>
      </c>
      <c r="BS97" s="164" t="s">
        <v>193</v>
      </c>
      <c r="BT97" s="164" t="s">
        <v>193</v>
      </c>
      <c r="BU97" s="164" t="s">
        <v>193</v>
      </c>
      <c r="BV97" s="164" t="s">
        <v>193</v>
      </c>
      <c r="BW97" s="164" t="s">
        <v>193</v>
      </c>
      <c r="BX97" s="164" t="s">
        <v>193</v>
      </c>
      <c r="BY97" s="164" t="s">
        <v>193</v>
      </c>
      <c r="BZ97" s="164" t="s">
        <v>193</v>
      </c>
      <c r="CA97" s="164" t="s">
        <v>193</v>
      </c>
      <c r="CB97" s="164" t="s">
        <v>193</v>
      </c>
      <c r="CC97" s="164" t="s">
        <v>193</v>
      </c>
      <c r="CD97" s="164" t="s">
        <v>193</v>
      </c>
      <c r="CE97" s="164" t="s">
        <v>193</v>
      </c>
      <c r="CF97" s="164" t="s">
        <v>193</v>
      </c>
      <c r="CG97" s="164" t="s">
        <v>193</v>
      </c>
      <c r="CH97" s="164" t="s">
        <v>193</v>
      </c>
      <c r="CI97" s="164" t="s">
        <v>193</v>
      </c>
      <c r="CJ97" s="164" t="s">
        <v>193</v>
      </c>
      <c r="CK97" s="164" t="s">
        <v>193</v>
      </c>
      <c r="CL97" s="164" t="s">
        <v>193</v>
      </c>
      <c r="CM97" s="164" t="s">
        <v>193</v>
      </c>
      <c r="CN97" s="164" t="s">
        <v>193</v>
      </c>
      <c r="CO97" s="164" t="s">
        <v>193</v>
      </c>
      <c r="CP97" s="164" t="s">
        <v>193</v>
      </c>
      <c r="CQ97" s="164" t="s">
        <v>193</v>
      </c>
      <c r="CR97" s="164" t="s">
        <v>193</v>
      </c>
      <c r="CS97" s="164" t="s">
        <v>193</v>
      </c>
      <c r="CT97" s="164" t="s">
        <v>193</v>
      </c>
      <c r="CU97" s="164" t="s">
        <v>193</v>
      </c>
      <c r="CV97" s="164" t="s">
        <v>193</v>
      </c>
      <c r="CW97" s="164" t="s">
        <v>193</v>
      </c>
      <c r="CX97" s="164" t="s">
        <v>193</v>
      </c>
      <c r="CY97" s="164" t="s">
        <v>193</v>
      </c>
      <c r="CZ97" s="164" t="s">
        <v>193</v>
      </c>
      <c r="DA97" s="164" t="s">
        <v>193</v>
      </c>
      <c r="DB97" s="164" t="s">
        <v>193</v>
      </c>
      <c r="DC97" s="164" t="s">
        <v>193</v>
      </c>
      <c r="DD97" s="164" t="s">
        <v>193</v>
      </c>
      <c r="DE97" s="164" t="s">
        <v>193</v>
      </c>
      <c r="DF97" s="164" t="s">
        <v>193</v>
      </c>
      <c r="DG97" s="164" t="s">
        <v>193</v>
      </c>
      <c r="DH97" s="164" t="s">
        <v>193</v>
      </c>
      <c r="DI97" s="164" t="s">
        <v>193</v>
      </c>
      <c r="DJ97" s="164" t="s">
        <v>193</v>
      </c>
      <c r="DK97" s="164" t="s">
        <v>193</v>
      </c>
      <c r="DL97" s="164" t="s">
        <v>193</v>
      </c>
      <c r="DM97" s="164" t="s">
        <v>193</v>
      </c>
      <c r="DN97" s="164" t="s">
        <v>193</v>
      </c>
      <c r="DO97" s="164" t="s">
        <v>512</v>
      </c>
      <c r="DP97" s="164" t="s">
        <v>3293</v>
      </c>
      <c r="DQ97" s="164" t="s">
        <v>523</v>
      </c>
      <c r="DR97" s="164" t="s">
        <v>816</v>
      </c>
      <c r="DS97" s="164" t="s">
        <v>193</v>
      </c>
      <c r="DT97" s="164" t="s">
        <v>3287</v>
      </c>
      <c r="DU97" s="164" t="s">
        <v>132</v>
      </c>
      <c r="DV97" s="164" t="s">
        <v>193</v>
      </c>
      <c r="DW97" s="164" t="s">
        <v>114</v>
      </c>
      <c r="DX97" s="164" t="s">
        <v>193</v>
      </c>
      <c r="DY97" s="164" t="s">
        <v>193</v>
      </c>
      <c r="DZ97" s="164" t="s">
        <v>193</v>
      </c>
      <c r="EA97" s="164" t="s">
        <v>193</v>
      </c>
      <c r="EB97" s="164" t="s">
        <v>193</v>
      </c>
      <c r="EC97" s="164" t="s">
        <v>193</v>
      </c>
      <c r="ED97" s="164" t="s">
        <v>193</v>
      </c>
      <c r="EE97" s="164" t="s">
        <v>193</v>
      </c>
      <c r="EF97" s="164" t="s">
        <v>193</v>
      </c>
      <c r="EG97" s="164" t="s">
        <v>193</v>
      </c>
      <c r="EH97" s="164" t="s">
        <v>193</v>
      </c>
      <c r="EI97" s="164" t="s">
        <v>193</v>
      </c>
    </row>
    <row r="98" spans="1:139" x14ac:dyDescent="0.25">
      <c r="A98" s="164" t="s">
        <v>3957</v>
      </c>
      <c r="B98" s="164" t="s">
        <v>3548</v>
      </c>
      <c r="C98" s="164" t="s">
        <v>161</v>
      </c>
      <c r="D98" s="164" t="s">
        <v>161</v>
      </c>
      <c r="E98" s="164" t="s">
        <v>3943</v>
      </c>
      <c r="F98" s="164" t="s">
        <v>117</v>
      </c>
      <c r="G98" s="164" t="s">
        <v>119</v>
      </c>
      <c r="H98" s="164" t="s">
        <v>119</v>
      </c>
      <c r="I98" s="164" t="s">
        <v>3304</v>
      </c>
      <c r="J98" s="164" t="s">
        <v>709</v>
      </c>
      <c r="K98" s="164" t="s">
        <v>543</v>
      </c>
      <c r="L98" s="164" t="s">
        <v>511</v>
      </c>
      <c r="M98" s="164" t="s">
        <v>193</v>
      </c>
      <c r="N98" s="164" t="s">
        <v>193</v>
      </c>
      <c r="O98" s="164" t="s">
        <v>193</v>
      </c>
      <c r="P98" s="164" t="s">
        <v>193</v>
      </c>
      <c r="Q98" s="164" t="s">
        <v>193</v>
      </c>
      <c r="R98" s="164" t="s">
        <v>193</v>
      </c>
      <c r="S98" s="164" t="s">
        <v>193</v>
      </c>
      <c r="T98" s="164" t="s">
        <v>193</v>
      </c>
      <c r="U98" s="164" t="s">
        <v>193</v>
      </c>
      <c r="V98" s="164" t="s">
        <v>193</v>
      </c>
      <c r="W98" s="164" t="s">
        <v>193</v>
      </c>
      <c r="X98" s="164" t="s">
        <v>193</v>
      </c>
      <c r="Y98" s="164" t="s">
        <v>193</v>
      </c>
      <c r="Z98" s="164" t="s">
        <v>193</v>
      </c>
      <c r="AA98" s="164" t="s">
        <v>193</v>
      </c>
      <c r="AB98" s="164">
        <v>0</v>
      </c>
      <c r="AC98" s="164" t="s">
        <v>500</v>
      </c>
      <c r="AD98" s="164" t="s">
        <v>193</v>
      </c>
      <c r="AE98" s="164" t="s">
        <v>193</v>
      </c>
      <c r="AF98" s="164" t="s">
        <v>193</v>
      </c>
      <c r="AG98" s="164" t="s">
        <v>193</v>
      </c>
      <c r="AH98" s="164" t="s">
        <v>193</v>
      </c>
      <c r="AI98" s="164" t="s">
        <v>193</v>
      </c>
      <c r="AJ98" s="164" t="s">
        <v>193</v>
      </c>
      <c r="AK98" s="164" t="s">
        <v>193</v>
      </c>
      <c r="AL98" s="164" t="s">
        <v>193</v>
      </c>
      <c r="AM98" s="164" t="s">
        <v>193</v>
      </c>
      <c r="AN98" s="164" t="s">
        <v>193</v>
      </c>
      <c r="AO98" s="164" t="s">
        <v>193</v>
      </c>
      <c r="AP98" s="164" t="s">
        <v>193</v>
      </c>
      <c r="AQ98" s="164" t="s">
        <v>193</v>
      </c>
      <c r="AR98" s="164" t="s">
        <v>193</v>
      </c>
      <c r="AS98" s="164" t="s">
        <v>193</v>
      </c>
      <c r="AT98" s="164" t="s">
        <v>193</v>
      </c>
      <c r="AU98" s="164" t="s">
        <v>193</v>
      </c>
      <c r="AV98" s="164" t="s">
        <v>193</v>
      </c>
      <c r="AW98" s="164" t="s">
        <v>193</v>
      </c>
      <c r="AX98" s="164" t="s">
        <v>193</v>
      </c>
      <c r="AY98" s="164" t="s">
        <v>193</v>
      </c>
      <c r="AZ98" s="164" t="s">
        <v>193</v>
      </c>
      <c r="BA98" s="164" t="s">
        <v>193</v>
      </c>
      <c r="BB98" s="164" t="s">
        <v>193</v>
      </c>
      <c r="BC98" s="164" t="s">
        <v>193</v>
      </c>
      <c r="BD98" s="164" t="s">
        <v>193</v>
      </c>
      <c r="BE98" s="164" t="s">
        <v>193</v>
      </c>
      <c r="BF98" s="164" t="s">
        <v>193</v>
      </c>
      <c r="BG98" s="164" t="s">
        <v>193</v>
      </c>
      <c r="BH98" s="164" t="s">
        <v>193</v>
      </c>
      <c r="BI98" s="164" t="s">
        <v>193</v>
      </c>
      <c r="BJ98" s="164" t="s">
        <v>193</v>
      </c>
      <c r="BK98" s="164" t="s">
        <v>193</v>
      </c>
      <c r="BL98" s="164" t="s">
        <v>193</v>
      </c>
      <c r="BM98" s="164" t="s">
        <v>193</v>
      </c>
      <c r="BN98" s="164" t="s">
        <v>193</v>
      </c>
      <c r="BO98" s="164" t="s">
        <v>193</v>
      </c>
      <c r="BP98" s="164" t="s">
        <v>193</v>
      </c>
      <c r="BQ98" s="164" t="s">
        <v>193</v>
      </c>
      <c r="BR98" s="164" t="s">
        <v>193</v>
      </c>
      <c r="BS98" s="164" t="s">
        <v>193</v>
      </c>
      <c r="BT98" s="164" t="s">
        <v>193</v>
      </c>
      <c r="BU98" s="164" t="s">
        <v>193</v>
      </c>
      <c r="BV98" s="164" t="s">
        <v>193</v>
      </c>
      <c r="BW98" s="164" t="s">
        <v>193</v>
      </c>
      <c r="BX98" s="164" t="s">
        <v>193</v>
      </c>
      <c r="BY98" s="164" t="s">
        <v>193</v>
      </c>
      <c r="BZ98" s="164" t="s">
        <v>193</v>
      </c>
      <c r="CA98" s="164" t="s">
        <v>193</v>
      </c>
      <c r="CB98" s="164" t="s">
        <v>193</v>
      </c>
      <c r="CC98" s="164" t="s">
        <v>193</v>
      </c>
      <c r="CD98" s="164" t="s">
        <v>193</v>
      </c>
      <c r="CE98" s="164" t="s">
        <v>193</v>
      </c>
      <c r="CF98" s="164" t="s">
        <v>193</v>
      </c>
      <c r="CG98" s="164" t="s">
        <v>193</v>
      </c>
      <c r="CH98" s="164" t="s">
        <v>193</v>
      </c>
      <c r="CI98" s="164" t="s">
        <v>193</v>
      </c>
      <c r="CJ98" s="164" t="s">
        <v>193</v>
      </c>
      <c r="CK98" s="164" t="s">
        <v>193</v>
      </c>
      <c r="CL98" s="164" t="s">
        <v>193</v>
      </c>
      <c r="CM98" s="164" t="s">
        <v>193</v>
      </c>
      <c r="CN98" s="164" t="s">
        <v>193</v>
      </c>
      <c r="CO98" s="164" t="s">
        <v>193</v>
      </c>
      <c r="CP98" s="164" t="s">
        <v>193</v>
      </c>
      <c r="CQ98" s="164" t="s">
        <v>193</v>
      </c>
      <c r="CR98" s="164" t="s">
        <v>193</v>
      </c>
      <c r="CS98" s="164" t="s">
        <v>193</v>
      </c>
      <c r="CT98" s="164" t="s">
        <v>193</v>
      </c>
      <c r="CU98" s="164" t="s">
        <v>193</v>
      </c>
      <c r="CV98" s="164" t="s">
        <v>193</v>
      </c>
      <c r="CW98" s="164" t="s">
        <v>193</v>
      </c>
      <c r="CX98" s="164" t="s">
        <v>193</v>
      </c>
      <c r="CY98" s="164" t="s">
        <v>193</v>
      </c>
      <c r="CZ98" s="164" t="s">
        <v>193</v>
      </c>
      <c r="DA98" s="164" t="s">
        <v>193</v>
      </c>
      <c r="DB98" s="164" t="s">
        <v>193</v>
      </c>
      <c r="DC98" s="164" t="s">
        <v>193</v>
      </c>
      <c r="DD98" s="164" t="s">
        <v>193</v>
      </c>
      <c r="DE98" s="164" t="s">
        <v>193</v>
      </c>
      <c r="DF98" s="164" t="s">
        <v>193</v>
      </c>
      <c r="DG98" s="164" t="s">
        <v>193</v>
      </c>
      <c r="DH98" s="164" t="s">
        <v>193</v>
      </c>
      <c r="DI98" s="164" t="s">
        <v>193</v>
      </c>
      <c r="DJ98" s="164" t="s">
        <v>193</v>
      </c>
      <c r="DK98" s="164" t="s">
        <v>193</v>
      </c>
      <c r="DL98" s="164" t="s">
        <v>193</v>
      </c>
      <c r="DM98" s="164" t="s">
        <v>193</v>
      </c>
      <c r="DN98" s="164" t="s">
        <v>193</v>
      </c>
      <c r="DO98" s="164" t="s">
        <v>512</v>
      </c>
      <c r="DP98" s="164" t="s">
        <v>3293</v>
      </c>
      <c r="DQ98" s="164" t="s">
        <v>523</v>
      </c>
      <c r="DR98" s="164" t="s">
        <v>816</v>
      </c>
      <c r="DS98" s="164" t="s">
        <v>193</v>
      </c>
      <c r="DT98" s="164" t="s">
        <v>3286</v>
      </c>
      <c r="DU98" s="164" t="s">
        <v>109</v>
      </c>
      <c r="DV98" s="164" t="s">
        <v>193</v>
      </c>
      <c r="DW98" s="164" t="s">
        <v>114</v>
      </c>
      <c r="DX98" s="164" t="s">
        <v>193</v>
      </c>
      <c r="DY98" s="164" t="s">
        <v>193</v>
      </c>
      <c r="DZ98" s="164" t="s">
        <v>193</v>
      </c>
      <c r="EA98" s="164" t="s">
        <v>193</v>
      </c>
      <c r="EB98" s="164" t="s">
        <v>193</v>
      </c>
      <c r="EC98" s="164" t="s">
        <v>193</v>
      </c>
      <c r="ED98" s="164" t="s">
        <v>193</v>
      </c>
      <c r="EE98" s="164" t="s">
        <v>193</v>
      </c>
      <c r="EF98" s="164" t="s">
        <v>193</v>
      </c>
      <c r="EG98" s="164" t="s">
        <v>193</v>
      </c>
      <c r="EH98" s="164" t="s">
        <v>193</v>
      </c>
      <c r="EI98" s="164" t="s">
        <v>193</v>
      </c>
    </row>
    <row r="99" spans="1:139" x14ac:dyDescent="0.25">
      <c r="A99" s="164" t="s">
        <v>3961</v>
      </c>
      <c r="B99" s="164" t="s">
        <v>3548</v>
      </c>
      <c r="C99" s="164" t="s">
        <v>161</v>
      </c>
      <c r="D99" s="164" t="s">
        <v>161</v>
      </c>
      <c r="E99" s="164" t="s">
        <v>3943</v>
      </c>
      <c r="F99" s="164" t="s">
        <v>117</v>
      </c>
      <c r="G99" s="164" t="s">
        <v>119</v>
      </c>
      <c r="H99" s="164" t="s">
        <v>119</v>
      </c>
      <c r="I99" s="164" t="s">
        <v>3304</v>
      </c>
      <c r="J99" s="164" t="s">
        <v>709</v>
      </c>
      <c r="K99" s="164" t="s">
        <v>543</v>
      </c>
      <c r="L99" s="164" t="s">
        <v>511</v>
      </c>
      <c r="M99" s="164" t="s">
        <v>193</v>
      </c>
      <c r="N99" s="164" t="s">
        <v>193</v>
      </c>
      <c r="O99" s="164" t="s">
        <v>193</v>
      </c>
      <c r="P99" s="164" t="s">
        <v>193</v>
      </c>
      <c r="Q99" s="164" t="s">
        <v>193</v>
      </c>
      <c r="R99" s="164" t="s">
        <v>193</v>
      </c>
      <c r="S99" s="164" t="s">
        <v>193</v>
      </c>
      <c r="T99" s="164" t="s">
        <v>193</v>
      </c>
      <c r="U99" s="164" t="s">
        <v>193</v>
      </c>
      <c r="V99" s="164" t="s">
        <v>193</v>
      </c>
      <c r="W99" s="164" t="s">
        <v>193</v>
      </c>
      <c r="X99" s="164" t="s">
        <v>193</v>
      </c>
      <c r="Y99" s="164" t="s">
        <v>193</v>
      </c>
      <c r="Z99" s="164" t="s">
        <v>193</v>
      </c>
      <c r="AA99" s="164" t="s">
        <v>193</v>
      </c>
      <c r="AB99" s="164">
        <v>7</v>
      </c>
      <c r="AC99" s="164" t="s">
        <v>496</v>
      </c>
      <c r="AD99" s="164" t="s">
        <v>193</v>
      </c>
      <c r="AE99" s="164" t="s">
        <v>193</v>
      </c>
      <c r="AF99" s="164" t="s">
        <v>193</v>
      </c>
      <c r="AG99" s="164" t="s">
        <v>193</v>
      </c>
      <c r="AH99" s="164" t="s">
        <v>193</v>
      </c>
      <c r="AI99" s="164" t="s">
        <v>193</v>
      </c>
      <c r="AJ99" s="164" t="s">
        <v>193</v>
      </c>
      <c r="AK99" s="164" t="s">
        <v>193</v>
      </c>
      <c r="AL99" s="164" t="s">
        <v>193</v>
      </c>
      <c r="AM99" s="164" t="s">
        <v>193</v>
      </c>
      <c r="AN99" s="164" t="s">
        <v>193</v>
      </c>
      <c r="AO99" s="164" t="s">
        <v>193</v>
      </c>
      <c r="AP99" s="164" t="s">
        <v>193</v>
      </c>
      <c r="AQ99" s="164" t="s">
        <v>193</v>
      </c>
      <c r="AR99" s="164" t="s">
        <v>193</v>
      </c>
      <c r="AS99" s="164" t="s">
        <v>193</v>
      </c>
      <c r="AT99" s="164" t="s">
        <v>193</v>
      </c>
      <c r="AU99" s="164" t="s">
        <v>193</v>
      </c>
      <c r="AV99" s="164" t="s">
        <v>193</v>
      </c>
      <c r="AW99" s="164" t="s">
        <v>193</v>
      </c>
      <c r="AX99" s="164" t="s">
        <v>193</v>
      </c>
      <c r="AY99" s="164" t="s">
        <v>193</v>
      </c>
      <c r="AZ99" s="164" t="s">
        <v>193</v>
      </c>
      <c r="BA99" s="164" t="s">
        <v>193</v>
      </c>
      <c r="BB99" s="164" t="s">
        <v>193</v>
      </c>
      <c r="BC99" s="164" t="s">
        <v>193</v>
      </c>
      <c r="BD99" s="164" t="s">
        <v>193</v>
      </c>
      <c r="BE99" s="164" t="s">
        <v>193</v>
      </c>
      <c r="BF99" s="164" t="s">
        <v>193</v>
      </c>
      <c r="BG99" s="164" t="s">
        <v>193</v>
      </c>
      <c r="BH99" s="164" t="s">
        <v>193</v>
      </c>
      <c r="BI99" s="164" t="s">
        <v>193</v>
      </c>
      <c r="BJ99" s="164" t="s">
        <v>193</v>
      </c>
      <c r="BK99" s="164" t="s">
        <v>193</v>
      </c>
      <c r="BL99" s="164" t="s">
        <v>193</v>
      </c>
      <c r="BM99" s="164" t="s">
        <v>193</v>
      </c>
      <c r="BN99" s="164" t="s">
        <v>193</v>
      </c>
      <c r="BO99" s="164" t="s">
        <v>193</v>
      </c>
      <c r="BP99" s="164" t="s">
        <v>193</v>
      </c>
      <c r="BQ99" s="164" t="s">
        <v>193</v>
      </c>
      <c r="BR99" s="164" t="s">
        <v>193</v>
      </c>
      <c r="BS99" s="164" t="s">
        <v>193</v>
      </c>
      <c r="BT99" s="164" t="s">
        <v>193</v>
      </c>
      <c r="BU99" s="164" t="s">
        <v>193</v>
      </c>
      <c r="BV99" s="164" t="s">
        <v>193</v>
      </c>
      <c r="BW99" s="164" t="s">
        <v>193</v>
      </c>
      <c r="BX99" s="164" t="s">
        <v>193</v>
      </c>
      <c r="BY99" s="164" t="s">
        <v>193</v>
      </c>
      <c r="BZ99" s="164" t="s">
        <v>193</v>
      </c>
      <c r="CA99" s="164" t="s">
        <v>193</v>
      </c>
      <c r="CB99" s="164" t="s">
        <v>193</v>
      </c>
      <c r="CC99" s="164" t="s">
        <v>193</v>
      </c>
      <c r="CD99" s="164" t="s">
        <v>193</v>
      </c>
      <c r="CE99" s="164" t="s">
        <v>193</v>
      </c>
      <c r="CF99" s="164" t="s">
        <v>193</v>
      </c>
      <c r="CG99" s="164" t="s">
        <v>193</v>
      </c>
      <c r="CH99" s="164" t="s">
        <v>193</v>
      </c>
      <c r="CI99" s="164" t="s">
        <v>193</v>
      </c>
      <c r="CJ99" s="164" t="s">
        <v>193</v>
      </c>
      <c r="CK99" s="164" t="s">
        <v>193</v>
      </c>
      <c r="CL99" s="164" t="s">
        <v>193</v>
      </c>
      <c r="CM99" s="164" t="s">
        <v>193</v>
      </c>
      <c r="CN99" s="164" t="s">
        <v>193</v>
      </c>
      <c r="CO99" s="164" t="s">
        <v>193</v>
      </c>
      <c r="CP99" s="164" t="s">
        <v>193</v>
      </c>
      <c r="CQ99" s="164" t="s">
        <v>193</v>
      </c>
      <c r="CR99" s="164" t="s">
        <v>193</v>
      </c>
      <c r="CS99" s="164" t="s">
        <v>193</v>
      </c>
      <c r="CT99" s="164" t="s">
        <v>193</v>
      </c>
      <c r="CU99" s="164" t="s">
        <v>193</v>
      </c>
      <c r="CV99" s="164" t="s">
        <v>193</v>
      </c>
      <c r="CW99" s="164" t="s">
        <v>193</v>
      </c>
      <c r="CX99" s="164" t="s">
        <v>193</v>
      </c>
      <c r="CY99" s="164" t="s">
        <v>193</v>
      </c>
      <c r="CZ99" s="164" t="s">
        <v>193</v>
      </c>
      <c r="DA99" s="164" t="s">
        <v>193</v>
      </c>
      <c r="DB99" s="164" t="s">
        <v>193</v>
      </c>
      <c r="DC99" s="164" t="s">
        <v>193</v>
      </c>
      <c r="DD99" s="164" t="s">
        <v>193</v>
      </c>
      <c r="DE99" s="164" t="s">
        <v>193</v>
      </c>
      <c r="DF99" s="164" t="s">
        <v>193</v>
      </c>
      <c r="DG99" s="164" t="s">
        <v>193</v>
      </c>
      <c r="DH99" s="164" t="s">
        <v>193</v>
      </c>
      <c r="DI99" s="164" t="s">
        <v>193</v>
      </c>
      <c r="DJ99" s="164" t="s">
        <v>193</v>
      </c>
      <c r="DK99" s="164" t="s">
        <v>193</v>
      </c>
      <c r="DL99" s="164" t="s">
        <v>193</v>
      </c>
      <c r="DM99" s="164" t="s">
        <v>193</v>
      </c>
      <c r="DN99" s="164" t="s">
        <v>193</v>
      </c>
      <c r="DO99" s="164" t="s">
        <v>512</v>
      </c>
      <c r="DP99" s="164" t="s">
        <v>3284</v>
      </c>
      <c r="DQ99" s="164" t="s">
        <v>513</v>
      </c>
      <c r="DR99" s="164" t="s">
        <v>807</v>
      </c>
      <c r="DS99" s="164" t="s">
        <v>193</v>
      </c>
      <c r="DT99" s="164" t="s">
        <v>3286</v>
      </c>
      <c r="DU99" s="164" t="s">
        <v>109</v>
      </c>
      <c r="DV99" s="164" t="s">
        <v>193</v>
      </c>
      <c r="DW99" s="164" t="s">
        <v>109</v>
      </c>
      <c r="DX99" s="164">
        <v>0</v>
      </c>
      <c r="DY99" s="164">
        <v>0</v>
      </c>
      <c r="DZ99" s="164">
        <v>0</v>
      </c>
      <c r="EA99" s="164">
        <v>0</v>
      </c>
      <c r="EB99" s="164">
        <v>0</v>
      </c>
      <c r="EC99" s="164">
        <v>0</v>
      </c>
      <c r="ED99" s="164">
        <v>0</v>
      </c>
      <c r="EE99" s="164">
        <v>0</v>
      </c>
      <c r="EF99" s="164">
        <v>1</v>
      </c>
      <c r="EG99" s="164">
        <v>0</v>
      </c>
      <c r="EH99" s="164">
        <v>0</v>
      </c>
      <c r="EI99" s="164" t="s">
        <v>193</v>
      </c>
    </row>
    <row r="100" spans="1:139" x14ac:dyDescent="0.25">
      <c r="A100" s="164" t="s">
        <v>3965</v>
      </c>
      <c r="B100" s="164" t="s">
        <v>3548</v>
      </c>
      <c r="C100" s="164" t="s">
        <v>161</v>
      </c>
      <c r="D100" s="164" t="s">
        <v>161</v>
      </c>
      <c r="E100" s="164" t="s">
        <v>3911</v>
      </c>
      <c r="F100" s="164" t="s">
        <v>117</v>
      </c>
      <c r="G100" s="164" t="s">
        <v>119</v>
      </c>
      <c r="H100" s="164" t="s">
        <v>119</v>
      </c>
      <c r="I100" s="164" t="s">
        <v>3304</v>
      </c>
      <c r="J100" s="164" t="s">
        <v>709</v>
      </c>
      <c r="K100" s="164" t="s">
        <v>543</v>
      </c>
      <c r="L100" s="164" t="s">
        <v>511</v>
      </c>
      <c r="M100" s="164" t="s">
        <v>193</v>
      </c>
      <c r="N100" s="164" t="s">
        <v>193</v>
      </c>
      <c r="O100" s="164" t="s">
        <v>193</v>
      </c>
      <c r="P100" s="164" t="s">
        <v>193</v>
      </c>
      <c r="Q100" s="164" t="s">
        <v>193</v>
      </c>
      <c r="R100" s="164" t="s">
        <v>193</v>
      </c>
      <c r="S100" s="164" t="s">
        <v>193</v>
      </c>
      <c r="T100" s="164" t="s">
        <v>193</v>
      </c>
      <c r="U100" s="164" t="s">
        <v>193</v>
      </c>
      <c r="V100" s="164" t="s">
        <v>193</v>
      </c>
      <c r="W100" s="164" t="s">
        <v>193</v>
      </c>
      <c r="X100" s="164" t="s">
        <v>193</v>
      </c>
      <c r="Y100" s="164" t="s">
        <v>193</v>
      </c>
      <c r="Z100" s="164" t="s">
        <v>193</v>
      </c>
      <c r="AA100" s="164" t="s">
        <v>193</v>
      </c>
      <c r="AB100" s="164">
        <v>7</v>
      </c>
      <c r="AC100" s="164" t="s">
        <v>496</v>
      </c>
      <c r="AD100" s="164" t="s">
        <v>193</v>
      </c>
      <c r="AE100" s="164" t="s">
        <v>193</v>
      </c>
      <c r="AF100" s="164" t="s">
        <v>193</v>
      </c>
      <c r="AG100" s="164" t="s">
        <v>193</v>
      </c>
      <c r="AH100" s="164" t="s">
        <v>193</v>
      </c>
      <c r="AI100" s="164" t="s">
        <v>193</v>
      </c>
      <c r="AJ100" s="164" t="s">
        <v>193</v>
      </c>
      <c r="AK100" s="164" t="s">
        <v>193</v>
      </c>
      <c r="AL100" s="164" t="s">
        <v>193</v>
      </c>
      <c r="AM100" s="164" t="s">
        <v>193</v>
      </c>
      <c r="AN100" s="164" t="s">
        <v>193</v>
      </c>
      <c r="AO100" s="164" t="s">
        <v>193</v>
      </c>
      <c r="AP100" s="164" t="s">
        <v>193</v>
      </c>
      <c r="AQ100" s="164" t="s">
        <v>193</v>
      </c>
      <c r="AR100" s="164" t="s">
        <v>193</v>
      </c>
      <c r="AS100" s="164" t="s">
        <v>193</v>
      </c>
      <c r="AT100" s="164" t="s">
        <v>193</v>
      </c>
      <c r="AU100" s="164" t="s">
        <v>193</v>
      </c>
      <c r="AV100" s="164" t="s">
        <v>193</v>
      </c>
      <c r="AW100" s="164" t="s">
        <v>193</v>
      </c>
      <c r="AX100" s="164" t="s">
        <v>193</v>
      </c>
      <c r="AY100" s="164" t="s">
        <v>193</v>
      </c>
      <c r="AZ100" s="164" t="s">
        <v>193</v>
      </c>
      <c r="BA100" s="164" t="s">
        <v>193</v>
      </c>
      <c r="BB100" s="164" t="s">
        <v>193</v>
      </c>
      <c r="BC100" s="164" t="s">
        <v>193</v>
      </c>
      <c r="BD100" s="164" t="s">
        <v>193</v>
      </c>
      <c r="BE100" s="164" t="s">
        <v>193</v>
      </c>
      <c r="BF100" s="164" t="s">
        <v>193</v>
      </c>
      <c r="BG100" s="164" t="s">
        <v>193</v>
      </c>
      <c r="BH100" s="164" t="s">
        <v>193</v>
      </c>
      <c r="BI100" s="164" t="s">
        <v>193</v>
      </c>
      <c r="BJ100" s="164" t="s">
        <v>193</v>
      </c>
      <c r="BK100" s="164" t="s">
        <v>193</v>
      </c>
      <c r="BL100" s="164" t="s">
        <v>193</v>
      </c>
      <c r="BM100" s="164" t="s">
        <v>193</v>
      </c>
      <c r="BN100" s="164" t="s">
        <v>193</v>
      </c>
      <c r="BO100" s="164" t="s">
        <v>193</v>
      </c>
      <c r="BP100" s="164" t="s">
        <v>193</v>
      </c>
      <c r="BQ100" s="164" t="s">
        <v>193</v>
      </c>
      <c r="BR100" s="164" t="s">
        <v>193</v>
      </c>
      <c r="BS100" s="164" t="s">
        <v>193</v>
      </c>
      <c r="BT100" s="164" t="s">
        <v>193</v>
      </c>
      <c r="BU100" s="164" t="s">
        <v>193</v>
      </c>
      <c r="BV100" s="164" t="s">
        <v>193</v>
      </c>
      <c r="BW100" s="164" t="s">
        <v>193</v>
      </c>
      <c r="BX100" s="164" t="s">
        <v>193</v>
      </c>
      <c r="BY100" s="164" t="s">
        <v>193</v>
      </c>
      <c r="BZ100" s="164" t="s">
        <v>193</v>
      </c>
      <c r="CA100" s="164" t="s">
        <v>193</v>
      </c>
      <c r="CB100" s="164" t="s">
        <v>193</v>
      </c>
      <c r="CC100" s="164" t="s">
        <v>193</v>
      </c>
      <c r="CD100" s="164" t="s">
        <v>193</v>
      </c>
      <c r="CE100" s="164" t="s">
        <v>193</v>
      </c>
      <c r="CF100" s="164" t="s">
        <v>193</v>
      </c>
      <c r="CG100" s="164" t="s">
        <v>193</v>
      </c>
      <c r="CH100" s="164" t="s">
        <v>193</v>
      </c>
      <c r="CI100" s="164" t="s">
        <v>193</v>
      </c>
      <c r="CJ100" s="164" t="s">
        <v>193</v>
      </c>
      <c r="CK100" s="164" t="s">
        <v>193</v>
      </c>
      <c r="CL100" s="164" t="s">
        <v>193</v>
      </c>
      <c r="CM100" s="164" t="s">
        <v>193</v>
      </c>
      <c r="CN100" s="164" t="s">
        <v>193</v>
      </c>
      <c r="CO100" s="164" t="s">
        <v>193</v>
      </c>
      <c r="CP100" s="164" t="s">
        <v>193</v>
      </c>
      <c r="CQ100" s="164" t="s">
        <v>193</v>
      </c>
      <c r="CR100" s="164" t="s">
        <v>193</v>
      </c>
      <c r="CS100" s="164" t="s">
        <v>193</v>
      </c>
      <c r="CT100" s="164" t="s">
        <v>193</v>
      </c>
      <c r="CU100" s="164" t="s">
        <v>193</v>
      </c>
      <c r="CV100" s="164" t="s">
        <v>193</v>
      </c>
      <c r="CW100" s="164" t="s">
        <v>193</v>
      </c>
      <c r="CX100" s="164" t="s">
        <v>193</v>
      </c>
      <c r="CY100" s="164" t="s">
        <v>193</v>
      </c>
      <c r="CZ100" s="164" t="s">
        <v>193</v>
      </c>
      <c r="DA100" s="164" t="s">
        <v>193</v>
      </c>
      <c r="DB100" s="164" t="s">
        <v>193</v>
      </c>
      <c r="DC100" s="164" t="s">
        <v>193</v>
      </c>
      <c r="DD100" s="164" t="s">
        <v>193</v>
      </c>
      <c r="DE100" s="164" t="s">
        <v>193</v>
      </c>
      <c r="DF100" s="164" t="s">
        <v>193</v>
      </c>
      <c r="DG100" s="164" t="s">
        <v>193</v>
      </c>
      <c r="DH100" s="164" t="s">
        <v>193</v>
      </c>
      <c r="DI100" s="164" t="s">
        <v>193</v>
      </c>
      <c r="DJ100" s="164" t="s">
        <v>193</v>
      </c>
      <c r="DK100" s="164" t="s">
        <v>193</v>
      </c>
      <c r="DL100" s="164" t="s">
        <v>193</v>
      </c>
      <c r="DM100" s="164" t="s">
        <v>193</v>
      </c>
      <c r="DN100" s="164" t="s">
        <v>193</v>
      </c>
      <c r="DO100" s="164" t="s">
        <v>512</v>
      </c>
      <c r="DP100" s="164" t="s">
        <v>3284</v>
      </c>
      <c r="DQ100" s="164" t="s">
        <v>513</v>
      </c>
      <c r="DR100" s="164" t="s">
        <v>807</v>
      </c>
      <c r="DS100" s="164" t="s">
        <v>193</v>
      </c>
      <c r="DT100" s="164" t="s">
        <v>3287</v>
      </c>
      <c r="DU100" s="164" t="s">
        <v>109</v>
      </c>
      <c r="DV100" s="164" t="s">
        <v>193</v>
      </c>
      <c r="DW100" s="164" t="s">
        <v>114</v>
      </c>
      <c r="DX100" s="164" t="s">
        <v>193</v>
      </c>
      <c r="DY100" s="164" t="s">
        <v>193</v>
      </c>
      <c r="DZ100" s="164" t="s">
        <v>193</v>
      </c>
      <c r="EA100" s="164" t="s">
        <v>193</v>
      </c>
      <c r="EB100" s="164" t="s">
        <v>193</v>
      </c>
      <c r="EC100" s="164" t="s">
        <v>193</v>
      </c>
      <c r="ED100" s="164" t="s">
        <v>193</v>
      </c>
      <c r="EE100" s="164" t="s">
        <v>193</v>
      </c>
      <c r="EF100" s="164" t="s">
        <v>193</v>
      </c>
      <c r="EG100" s="164" t="s">
        <v>193</v>
      </c>
      <c r="EH100" s="164" t="s">
        <v>193</v>
      </c>
      <c r="EI100" s="164" t="s">
        <v>193</v>
      </c>
    </row>
    <row r="101" spans="1:139" x14ac:dyDescent="0.25">
      <c r="A101" s="164" t="s">
        <v>3970</v>
      </c>
      <c r="B101" s="164" t="s">
        <v>3548</v>
      </c>
      <c r="C101" s="164" t="s">
        <v>161</v>
      </c>
      <c r="D101" s="164" t="s">
        <v>161</v>
      </c>
      <c r="E101" s="164" t="s">
        <v>3911</v>
      </c>
      <c r="F101" s="164" t="s">
        <v>117</v>
      </c>
      <c r="G101" s="164" t="s">
        <v>119</v>
      </c>
      <c r="H101" s="164" t="s">
        <v>119</v>
      </c>
      <c r="I101" s="164" t="s">
        <v>3304</v>
      </c>
      <c r="J101" s="164" t="s">
        <v>709</v>
      </c>
      <c r="K101" s="164" t="s">
        <v>543</v>
      </c>
      <c r="L101" s="164" t="s">
        <v>495</v>
      </c>
      <c r="M101" s="164" t="s">
        <v>193</v>
      </c>
      <c r="N101" s="164" t="s">
        <v>193</v>
      </c>
      <c r="O101" s="164" t="s">
        <v>193</v>
      </c>
      <c r="P101" s="164" t="s">
        <v>193</v>
      </c>
      <c r="Q101" s="164" t="s">
        <v>193</v>
      </c>
      <c r="R101" s="164" t="s">
        <v>193</v>
      </c>
      <c r="S101" s="164" t="s">
        <v>193</v>
      </c>
      <c r="T101" s="164">
        <v>20</v>
      </c>
      <c r="U101" s="164">
        <v>20</v>
      </c>
      <c r="V101" s="164">
        <v>25</v>
      </c>
      <c r="W101" s="164">
        <v>300</v>
      </c>
      <c r="X101" s="164">
        <v>25</v>
      </c>
      <c r="Y101" s="164">
        <v>75</v>
      </c>
      <c r="Z101" s="164">
        <v>75</v>
      </c>
      <c r="AA101" s="164">
        <v>5</v>
      </c>
      <c r="AB101" s="164" t="s">
        <v>193</v>
      </c>
      <c r="AC101" s="164" t="s">
        <v>496</v>
      </c>
      <c r="AD101" s="164" t="s">
        <v>502</v>
      </c>
      <c r="AE101" s="164">
        <v>1</v>
      </c>
      <c r="AF101" s="164">
        <v>0</v>
      </c>
      <c r="AG101" s="164">
        <v>0</v>
      </c>
      <c r="AH101" s="164">
        <v>0</v>
      </c>
      <c r="AI101" s="164">
        <v>0</v>
      </c>
      <c r="AJ101" s="164">
        <v>0</v>
      </c>
      <c r="AK101" s="164">
        <v>0</v>
      </c>
      <c r="AL101" s="164">
        <v>0</v>
      </c>
      <c r="AM101" s="164">
        <v>0</v>
      </c>
      <c r="AN101" s="164">
        <v>0</v>
      </c>
      <c r="AO101" s="164" t="s">
        <v>128</v>
      </c>
      <c r="AP101" s="164" t="s">
        <v>498</v>
      </c>
      <c r="AQ101" s="164" t="s">
        <v>193</v>
      </c>
      <c r="AR101" s="164" t="s">
        <v>193</v>
      </c>
      <c r="AS101" s="164" t="s">
        <v>193</v>
      </c>
      <c r="AT101" s="164" t="s">
        <v>193</v>
      </c>
      <c r="AU101" s="164" t="s">
        <v>193</v>
      </c>
      <c r="AV101" s="164" t="s">
        <v>193</v>
      </c>
      <c r="AW101" s="164" t="s">
        <v>193</v>
      </c>
      <c r="AX101" s="164" t="s">
        <v>109</v>
      </c>
      <c r="AY101" s="164" t="s">
        <v>109</v>
      </c>
      <c r="AZ101" s="164" t="s">
        <v>109</v>
      </c>
      <c r="BA101" s="164" t="s">
        <v>109</v>
      </c>
      <c r="BB101" s="164" t="s">
        <v>114</v>
      </c>
      <c r="BC101" s="164" t="s">
        <v>109</v>
      </c>
      <c r="BD101" s="164" t="s">
        <v>132</v>
      </c>
      <c r="BE101" s="164" t="s">
        <v>109</v>
      </c>
      <c r="BF101" s="164" t="s">
        <v>193</v>
      </c>
      <c r="BG101" s="164" t="s">
        <v>193</v>
      </c>
      <c r="BH101" s="164" t="s">
        <v>193</v>
      </c>
      <c r="BI101" s="164" t="s">
        <v>193</v>
      </c>
      <c r="BJ101" s="164" t="s">
        <v>193</v>
      </c>
      <c r="BK101" s="164" t="s">
        <v>193</v>
      </c>
      <c r="BL101" s="164" t="s">
        <v>193</v>
      </c>
      <c r="BM101" s="164" t="s">
        <v>193</v>
      </c>
      <c r="BN101" s="164" t="s">
        <v>193</v>
      </c>
      <c r="BO101" s="164" t="s">
        <v>193</v>
      </c>
      <c r="BP101" s="164" t="s">
        <v>193</v>
      </c>
      <c r="BQ101" s="164" t="s">
        <v>193</v>
      </c>
      <c r="BR101" s="164" t="s">
        <v>193</v>
      </c>
      <c r="BS101" s="164" t="s">
        <v>193</v>
      </c>
      <c r="BT101" s="164" t="s">
        <v>193</v>
      </c>
      <c r="BU101" s="164" t="s">
        <v>193</v>
      </c>
      <c r="BV101" s="164" t="s">
        <v>193</v>
      </c>
      <c r="BW101" s="164" t="s">
        <v>193</v>
      </c>
      <c r="BX101" s="164" t="s">
        <v>193</v>
      </c>
      <c r="BY101" s="164" t="s">
        <v>193</v>
      </c>
      <c r="BZ101" s="164" t="s">
        <v>193</v>
      </c>
      <c r="CA101" s="164" t="s">
        <v>193</v>
      </c>
      <c r="CB101" s="164" t="s">
        <v>193</v>
      </c>
      <c r="CC101" s="164" t="s">
        <v>193</v>
      </c>
      <c r="CD101" s="164" t="s">
        <v>193</v>
      </c>
      <c r="CE101" s="164" t="s">
        <v>193</v>
      </c>
      <c r="CF101" s="164" t="s">
        <v>193</v>
      </c>
      <c r="CG101" s="164" t="s">
        <v>193</v>
      </c>
      <c r="CH101" s="164" t="s">
        <v>193</v>
      </c>
      <c r="CI101" s="164" t="s">
        <v>193</v>
      </c>
      <c r="CJ101" s="164" t="s">
        <v>114</v>
      </c>
      <c r="CK101" s="164" t="s">
        <v>193</v>
      </c>
      <c r="CL101" s="164" t="s">
        <v>193</v>
      </c>
      <c r="CM101" s="164" t="s">
        <v>193</v>
      </c>
      <c r="CN101" s="164" t="s">
        <v>193</v>
      </c>
      <c r="CO101" s="164" t="s">
        <v>193</v>
      </c>
      <c r="CP101" s="164" t="s">
        <v>193</v>
      </c>
      <c r="CQ101" s="164" t="s">
        <v>193</v>
      </c>
      <c r="CR101" s="164" t="s">
        <v>193</v>
      </c>
      <c r="CS101" s="164" t="s">
        <v>193</v>
      </c>
      <c r="CT101" s="164" t="s">
        <v>193</v>
      </c>
      <c r="CU101" s="164" t="s">
        <v>193</v>
      </c>
      <c r="CV101" s="164" t="s">
        <v>193</v>
      </c>
      <c r="CW101" s="164" t="s">
        <v>193</v>
      </c>
      <c r="CX101" s="164" t="s">
        <v>193</v>
      </c>
      <c r="CY101" s="164" t="s">
        <v>193</v>
      </c>
      <c r="CZ101" s="164" t="s">
        <v>193</v>
      </c>
      <c r="DA101" s="164" t="s">
        <v>193</v>
      </c>
      <c r="DB101" s="164" t="s">
        <v>193</v>
      </c>
      <c r="DC101" s="164" t="s">
        <v>193</v>
      </c>
      <c r="DD101" s="164" t="s">
        <v>193</v>
      </c>
      <c r="DE101" s="164" t="s">
        <v>193</v>
      </c>
      <c r="DF101" s="164" t="s">
        <v>193</v>
      </c>
      <c r="DG101" s="164" t="s">
        <v>193</v>
      </c>
      <c r="DH101" s="164" t="s">
        <v>114</v>
      </c>
      <c r="DI101" s="164" t="s">
        <v>114</v>
      </c>
      <c r="DJ101" s="164" t="s">
        <v>109</v>
      </c>
      <c r="DK101" s="164" t="s">
        <v>123</v>
      </c>
      <c r="DL101" s="164" t="s">
        <v>793</v>
      </c>
      <c r="DM101" s="164" t="s">
        <v>124</v>
      </c>
      <c r="DN101" s="164" t="s">
        <v>793</v>
      </c>
      <c r="DO101" s="164" t="s">
        <v>193</v>
      </c>
      <c r="DP101" s="164" t="s">
        <v>193</v>
      </c>
      <c r="DQ101" s="164" t="s">
        <v>193</v>
      </c>
      <c r="DR101" s="164" t="s">
        <v>193</v>
      </c>
      <c r="DS101" s="164" t="s">
        <v>193</v>
      </c>
      <c r="DT101" s="164" t="s">
        <v>193</v>
      </c>
      <c r="DU101" s="164" t="s">
        <v>193</v>
      </c>
      <c r="DV101" s="164" t="s">
        <v>193</v>
      </c>
      <c r="DW101" s="164" t="s">
        <v>193</v>
      </c>
      <c r="DX101" s="164" t="s">
        <v>193</v>
      </c>
      <c r="DY101" s="164" t="s">
        <v>193</v>
      </c>
      <c r="DZ101" s="164" t="s">
        <v>193</v>
      </c>
      <c r="EA101" s="164" t="s">
        <v>193</v>
      </c>
      <c r="EB101" s="164" t="s">
        <v>193</v>
      </c>
      <c r="EC101" s="164" t="s">
        <v>193</v>
      </c>
      <c r="ED101" s="164" t="s">
        <v>193</v>
      </c>
      <c r="EE101" s="164" t="s">
        <v>193</v>
      </c>
      <c r="EF101" s="164" t="s">
        <v>193</v>
      </c>
      <c r="EG101" s="164" t="s">
        <v>193</v>
      </c>
      <c r="EH101" s="164" t="s">
        <v>193</v>
      </c>
      <c r="EI101" s="164" t="s">
        <v>193</v>
      </c>
    </row>
    <row r="102" spans="1:139" x14ac:dyDescent="0.25">
      <c r="A102" s="164" t="s">
        <v>3974</v>
      </c>
      <c r="B102" s="164" t="s">
        <v>3548</v>
      </c>
      <c r="C102" s="164" t="s">
        <v>161</v>
      </c>
      <c r="D102" s="164" t="s">
        <v>161</v>
      </c>
      <c r="E102" s="164" t="s">
        <v>3911</v>
      </c>
      <c r="F102" s="164" t="s">
        <v>117</v>
      </c>
      <c r="G102" s="164" t="s">
        <v>119</v>
      </c>
      <c r="H102" s="164" t="s">
        <v>119</v>
      </c>
      <c r="I102" s="164" t="s">
        <v>3304</v>
      </c>
      <c r="J102" s="164" t="s">
        <v>709</v>
      </c>
      <c r="K102" s="164" t="s">
        <v>543</v>
      </c>
      <c r="L102" s="164" t="s">
        <v>495</v>
      </c>
      <c r="M102" s="164" t="s">
        <v>193</v>
      </c>
      <c r="N102" s="164" t="s">
        <v>193</v>
      </c>
      <c r="O102" s="164" t="s">
        <v>193</v>
      </c>
      <c r="P102" s="164" t="s">
        <v>193</v>
      </c>
      <c r="Q102" s="164" t="s">
        <v>193</v>
      </c>
      <c r="R102" s="164" t="s">
        <v>193</v>
      </c>
      <c r="S102" s="164" t="s">
        <v>193</v>
      </c>
      <c r="T102" s="164">
        <v>25</v>
      </c>
      <c r="U102" s="164">
        <v>25</v>
      </c>
      <c r="V102" s="164">
        <v>20</v>
      </c>
      <c r="W102" s="164" t="s">
        <v>193</v>
      </c>
      <c r="X102" s="164">
        <v>20</v>
      </c>
      <c r="Y102" s="164">
        <v>75</v>
      </c>
      <c r="Z102" s="164">
        <v>75</v>
      </c>
      <c r="AA102" s="164">
        <v>5</v>
      </c>
      <c r="AB102" s="164" t="s">
        <v>193</v>
      </c>
      <c r="AC102" s="164" t="s">
        <v>496</v>
      </c>
      <c r="AD102" s="164" t="s">
        <v>502</v>
      </c>
      <c r="AE102" s="164">
        <v>1</v>
      </c>
      <c r="AF102" s="164">
        <v>0</v>
      </c>
      <c r="AG102" s="164">
        <v>0</v>
      </c>
      <c r="AH102" s="164">
        <v>0</v>
      </c>
      <c r="AI102" s="164">
        <v>0</v>
      </c>
      <c r="AJ102" s="164">
        <v>0</v>
      </c>
      <c r="AK102" s="164">
        <v>0</v>
      </c>
      <c r="AL102" s="164">
        <v>0</v>
      </c>
      <c r="AM102" s="164">
        <v>0</v>
      </c>
      <c r="AN102" s="164">
        <v>0</v>
      </c>
      <c r="AO102" s="164" t="s">
        <v>113</v>
      </c>
      <c r="AP102" s="164" t="s">
        <v>507</v>
      </c>
      <c r="AQ102" s="164" t="s">
        <v>193</v>
      </c>
      <c r="AR102" s="164" t="s">
        <v>193</v>
      </c>
      <c r="AS102" s="164" t="s">
        <v>193</v>
      </c>
      <c r="AT102" s="164" t="s">
        <v>193</v>
      </c>
      <c r="AU102" s="164" t="s">
        <v>193</v>
      </c>
      <c r="AV102" s="164" t="s">
        <v>193</v>
      </c>
      <c r="AW102" s="164" t="s">
        <v>193</v>
      </c>
      <c r="AX102" s="164" t="s">
        <v>109</v>
      </c>
      <c r="AY102" s="164" t="s">
        <v>109</v>
      </c>
      <c r="AZ102" s="164" t="s">
        <v>114</v>
      </c>
      <c r="BA102" s="164" t="s">
        <v>193</v>
      </c>
      <c r="BB102" s="164" t="s">
        <v>114</v>
      </c>
      <c r="BC102" s="164" t="s">
        <v>109</v>
      </c>
      <c r="BD102" s="164" t="s">
        <v>114</v>
      </c>
      <c r="BE102" s="164" t="s">
        <v>109</v>
      </c>
      <c r="BF102" s="164" t="s">
        <v>193</v>
      </c>
      <c r="BG102" s="164" t="s">
        <v>193</v>
      </c>
      <c r="BH102" s="164" t="s">
        <v>193</v>
      </c>
      <c r="BI102" s="164" t="s">
        <v>193</v>
      </c>
      <c r="BJ102" s="164" t="s">
        <v>193</v>
      </c>
      <c r="BK102" s="164" t="s">
        <v>193</v>
      </c>
      <c r="BL102" s="164" t="s">
        <v>193</v>
      </c>
      <c r="BM102" s="164" t="s">
        <v>193</v>
      </c>
      <c r="BN102" s="164" t="s">
        <v>193</v>
      </c>
      <c r="BO102" s="164" t="s">
        <v>193</v>
      </c>
      <c r="BP102" s="164" t="s">
        <v>193</v>
      </c>
      <c r="BQ102" s="164" t="s">
        <v>193</v>
      </c>
      <c r="BR102" s="164" t="s">
        <v>193</v>
      </c>
      <c r="BS102" s="164" t="s">
        <v>193</v>
      </c>
      <c r="BT102" s="164" t="s">
        <v>193</v>
      </c>
      <c r="BU102" s="164" t="s">
        <v>193</v>
      </c>
      <c r="BV102" s="164" t="s">
        <v>193</v>
      </c>
      <c r="BW102" s="164" t="s">
        <v>193</v>
      </c>
      <c r="BX102" s="164" t="s">
        <v>193</v>
      </c>
      <c r="BY102" s="164" t="s">
        <v>193</v>
      </c>
      <c r="BZ102" s="164" t="s">
        <v>193</v>
      </c>
      <c r="CA102" s="164" t="s">
        <v>193</v>
      </c>
      <c r="CB102" s="164" t="s">
        <v>193</v>
      </c>
      <c r="CC102" s="164" t="s">
        <v>193</v>
      </c>
      <c r="CD102" s="164" t="s">
        <v>193</v>
      </c>
      <c r="CE102" s="164" t="s">
        <v>193</v>
      </c>
      <c r="CF102" s="164" t="s">
        <v>193</v>
      </c>
      <c r="CG102" s="164" t="s">
        <v>193</v>
      </c>
      <c r="CH102" s="164" t="s">
        <v>193</v>
      </c>
      <c r="CI102" s="164" t="s">
        <v>193</v>
      </c>
      <c r="CJ102" s="164" t="s">
        <v>114</v>
      </c>
      <c r="CK102" s="164" t="s">
        <v>193</v>
      </c>
      <c r="CL102" s="164" t="s">
        <v>193</v>
      </c>
      <c r="CM102" s="164" t="s">
        <v>193</v>
      </c>
      <c r="CN102" s="164" t="s">
        <v>193</v>
      </c>
      <c r="CO102" s="164" t="s">
        <v>193</v>
      </c>
      <c r="CP102" s="164" t="s">
        <v>193</v>
      </c>
      <c r="CQ102" s="164" t="s">
        <v>193</v>
      </c>
      <c r="CR102" s="164" t="s">
        <v>193</v>
      </c>
      <c r="CS102" s="164" t="s">
        <v>193</v>
      </c>
      <c r="CT102" s="164" t="s">
        <v>193</v>
      </c>
      <c r="CU102" s="164" t="s">
        <v>193</v>
      </c>
      <c r="CV102" s="164" t="s">
        <v>193</v>
      </c>
      <c r="CW102" s="164" t="s">
        <v>193</v>
      </c>
      <c r="CX102" s="164" t="s">
        <v>193</v>
      </c>
      <c r="CY102" s="164" t="s">
        <v>193</v>
      </c>
      <c r="CZ102" s="164" t="s">
        <v>193</v>
      </c>
      <c r="DA102" s="164" t="s">
        <v>193</v>
      </c>
      <c r="DB102" s="164" t="s">
        <v>193</v>
      </c>
      <c r="DC102" s="164" t="s">
        <v>193</v>
      </c>
      <c r="DD102" s="164" t="s">
        <v>193</v>
      </c>
      <c r="DE102" s="164" t="s">
        <v>193</v>
      </c>
      <c r="DF102" s="164" t="s">
        <v>193</v>
      </c>
      <c r="DG102" s="164" t="s">
        <v>193</v>
      </c>
      <c r="DH102" s="164" t="s">
        <v>114</v>
      </c>
      <c r="DI102" s="164" t="s">
        <v>114</v>
      </c>
      <c r="DJ102" s="164" t="s">
        <v>109</v>
      </c>
      <c r="DK102" s="164" t="s">
        <v>123</v>
      </c>
      <c r="DL102" s="164" t="s">
        <v>793</v>
      </c>
      <c r="DM102" s="164" t="s">
        <v>124</v>
      </c>
      <c r="DN102" s="164" t="s">
        <v>793</v>
      </c>
      <c r="DO102" s="164" t="s">
        <v>193</v>
      </c>
      <c r="DP102" s="164" t="s">
        <v>193</v>
      </c>
      <c r="DQ102" s="164" t="s">
        <v>193</v>
      </c>
      <c r="DR102" s="164" t="s">
        <v>193</v>
      </c>
      <c r="DS102" s="164" t="s">
        <v>193</v>
      </c>
      <c r="DT102" s="164" t="s">
        <v>193</v>
      </c>
      <c r="DU102" s="164" t="s">
        <v>193</v>
      </c>
      <c r="DV102" s="164" t="s">
        <v>193</v>
      </c>
      <c r="DW102" s="164" t="s">
        <v>193</v>
      </c>
      <c r="DX102" s="164" t="s">
        <v>193</v>
      </c>
      <c r="DY102" s="164" t="s">
        <v>193</v>
      </c>
      <c r="DZ102" s="164" t="s">
        <v>193</v>
      </c>
      <c r="EA102" s="164" t="s">
        <v>193</v>
      </c>
      <c r="EB102" s="164" t="s">
        <v>193</v>
      </c>
      <c r="EC102" s="164" t="s">
        <v>193</v>
      </c>
      <c r="ED102" s="164" t="s">
        <v>193</v>
      </c>
      <c r="EE102" s="164" t="s">
        <v>193</v>
      </c>
      <c r="EF102" s="164" t="s">
        <v>193</v>
      </c>
      <c r="EG102" s="164" t="s">
        <v>193</v>
      </c>
      <c r="EH102" s="164" t="s">
        <v>193</v>
      </c>
      <c r="EI102" s="164" t="s">
        <v>193</v>
      </c>
    </row>
    <row r="103" spans="1:139" x14ac:dyDescent="0.25">
      <c r="A103" s="164" t="s">
        <v>3978</v>
      </c>
      <c r="B103" s="164" t="s">
        <v>3548</v>
      </c>
      <c r="C103" s="164" t="s">
        <v>161</v>
      </c>
      <c r="D103" s="164" t="s">
        <v>161</v>
      </c>
      <c r="E103" s="164" t="s">
        <v>3943</v>
      </c>
      <c r="F103" s="164" t="s">
        <v>117</v>
      </c>
      <c r="G103" s="164" t="s">
        <v>119</v>
      </c>
      <c r="H103" s="164" t="s">
        <v>119</v>
      </c>
      <c r="I103" s="164" t="s">
        <v>3304</v>
      </c>
      <c r="J103" s="164" t="s">
        <v>709</v>
      </c>
      <c r="K103" s="164" t="s">
        <v>543</v>
      </c>
      <c r="L103" s="164" t="s">
        <v>511</v>
      </c>
      <c r="M103" s="164" t="s">
        <v>193</v>
      </c>
      <c r="N103" s="164" t="s">
        <v>193</v>
      </c>
      <c r="O103" s="164" t="s">
        <v>193</v>
      </c>
      <c r="P103" s="164" t="s">
        <v>193</v>
      </c>
      <c r="Q103" s="164" t="s">
        <v>193</v>
      </c>
      <c r="R103" s="164" t="s">
        <v>193</v>
      </c>
      <c r="S103" s="164" t="s">
        <v>193</v>
      </c>
      <c r="T103" s="164" t="s">
        <v>193</v>
      </c>
      <c r="U103" s="164" t="s">
        <v>193</v>
      </c>
      <c r="V103" s="164" t="s">
        <v>193</v>
      </c>
      <c r="W103" s="164" t="s">
        <v>193</v>
      </c>
      <c r="X103" s="164" t="s">
        <v>193</v>
      </c>
      <c r="Y103" s="164" t="s">
        <v>193</v>
      </c>
      <c r="Z103" s="164" t="s">
        <v>193</v>
      </c>
      <c r="AA103" s="164" t="s">
        <v>193</v>
      </c>
      <c r="AB103" s="164">
        <v>0</v>
      </c>
      <c r="AC103" s="164" t="s">
        <v>496</v>
      </c>
      <c r="AD103" s="164" t="s">
        <v>193</v>
      </c>
      <c r="AE103" s="164" t="s">
        <v>193</v>
      </c>
      <c r="AF103" s="164" t="s">
        <v>193</v>
      </c>
      <c r="AG103" s="164" t="s">
        <v>193</v>
      </c>
      <c r="AH103" s="164" t="s">
        <v>193</v>
      </c>
      <c r="AI103" s="164" t="s">
        <v>193</v>
      </c>
      <c r="AJ103" s="164" t="s">
        <v>193</v>
      </c>
      <c r="AK103" s="164" t="s">
        <v>193</v>
      </c>
      <c r="AL103" s="164" t="s">
        <v>193</v>
      </c>
      <c r="AM103" s="164" t="s">
        <v>193</v>
      </c>
      <c r="AN103" s="164" t="s">
        <v>193</v>
      </c>
      <c r="AO103" s="164" t="s">
        <v>193</v>
      </c>
      <c r="AP103" s="164" t="s">
        <v>193</v>
      </c>
      <c r="AQ103" s="164" t="s">
        <v>193</v>
      </c>
      <c r="AR103" s="164" t="s">
        <v>193</v>
      </c>
      <c r="AS103" s="164" t="s">
        <v>193</v>
      </c>
      <c r="AT103" s="164" t="s">
        <v>193</v>
      </c>
      <c r="AU103" s="164" t="s">
        <v>193</v>
      </c>
      <c r="AV103" s="164" t="s">
        <v>193</v>
      </c>
      <c r="AW103" s="164" t="s">
        <v>193</v>
      </c>
      <c r="AX103" s="164" t="s">
        <v>193</v>
      </c>
      <c r="AY103" s="164" t="s">
        <v>193</v>
      </c>
      <c r="AZ103" s="164" t="s">
        <v>193</v>
      </c>
      <c r="BA103" s="164" t="s">
        <v>193</v>
      </c>
      <c r="BB103" s="164" t="s">
        <v>193</v>
      </c>
      <c r="BC103" s="164" t="s">
        <v>193</v>
      </c>
      <c r="BD103" s="164" t="s">
        <v>193</v>
      </c>
      <c r="BE103" s="164" t="s">
        <v>193</v>
      </c>
      <c r="BF103" s="164" t="s">
        <v>193</v>
      </c>
      <c r="BG103" s="164" t="s">
        <v>193</v>
      </c>
      <c r="BH103" s="164" t="s">
        <v>193</v>
      </c>
      <c r="BI103" s="164" t="s">
        <v>193</v>
      </c>
      <c r="BJ103" s="164" t="s">
        <v>193</v>
      </c>
      <c r="BK103" s="164" t="s">
        <v>193</v>
      </c>
      <c r="BL103" s="164" t="s">
        <v>193</v>
      </c>
      <c r="BM103" s="164" t="s">
        <v>193</v>
      </c>
      <c r="BN103" s="164" t="s">
        <v>193</v>
      </c>
      <c r="BO103" s="164" t="s">
        <v>193</v>
      </c>
      <c r="BP103" s="164" t="s">
        <v>193</v>
      </c>
      <c r="BQ103" s="164" t="s">
        <v>193</v>
      </c>
      <c r="BR103" s="164" t="s">
        <v>193</v>
      </c>
      <c r="BS103" s="164" t="s">
        <v>193</v>
      </c>
      <c r="BT103" s="164" t="s">
        <v>193</v>
      </c>
      <c r="BU103" s="164" t="s">
        <v>193</v>
      </c>
      <c r="BV103" s="164" t="s">
        <v>193</v>
      </c>
      <c r="BW103" s="164" t="s">
        <v>193</v>
      </c>
      <c r="BX103" s="164" t="s">
        <v>193</v>
      </c>
      <c r="BY103" s="164" t="s">
        <v>193</v>
      </c>
      <c r="BZ103" s="164" t="s">
        <v>193</v>
      </c>
      <c r="CA103" s="164" t="s">
        <v>193</v>
      </c>
      <c r="CB103" s="164" t="s">
        <v>193</v>
      </c>
      <c r="CC103" s="164" t="s">
        <v>193</v>
      </c>
      <c r="CD103" s="164" t="s">
        <v>193</v>
      </c>
      <c r="CE103" s="164" t="s">
        <v>193</v>
      </c>
      <c r="CF103" s="164" t="s">
        <v>193</v>
      </c>
      <c r="CG103" s="164" t="s">
        <v>193</v>
      </c>
      <c r="CH103" s="164" t="s">
        <v>193</v>
      </c>
      <c r="CI103" s="164" t="s">
        <v>193</v>
      </c>
      <c r="CJ103" s="164" t="s">
        <v>193</v>
      </c>
      <c r="CK103" s="164" t="s">
        <v>193</v>
      </c>
      <c r="CL103" s="164" t="s">
        <v>193</v>
      </c>
      <c r="CM103" s="164" t="s">
        <v>193</v>
      </c>
      <c r="CN103" s="164" t="s">
        <v>193</v>
      </c>
      <c r="CO103" s="164" t="s">
        <v>193</v>
      </c>
      <c r="CP103" s="164" t="s">
        <v>193</v>
      </c>
      <c r="CQ103" s="164" t="s">
        <v>193</v>
      </c>
      <c r="CR103" s="164" t="s">
        <v>193</v>
      </c>
      <c r="CS103" s="164" t="s">
        <v>193</v>
      </c>
      <c r="CT103" s="164" t="s">
        <v>193</v>
      </c>
      <c r="CU103" s="164" t="s">
        <v>193</v>
      </c>
      <c r="CV103" s="164" t="s">
        <v>193</v>
      </c>
      <c r="CW103" s="164" t="s">
        <v>193</v>
      </c>
      <c r="CX103" s="164" t="s">
        <v>193</v>
      </c>
      <c r="CY103" s="164" t="s">
        <v>193</v>
      </c>
      <c r="CZ103" s="164" t="s">
        <v>193</v>
      </c>
      <c r="DA103" s="164" t="s">
        <v>193</v>
      </c>
      <c r="DB103" s="164" t="s">
        <v>193</v>
      </c>
      <c r="DC103" s="164" t="s">
        <v>193</v>
      </c>
      <c r="DD103" s="164" t="s">
        <v>193</v>
      </c>
      <c r="DE103" s="164" t="s">
        <v>193</v>
      </c>
      <c r="DF103" s="164" t="s">
        <v>193</v>
      </c>
      <c r="DG103" s="164" t="s">
        <v>193</v>
      </c>
      <c r="DH103" s="164" t="s">
        <v>193</v>
      </c>
      <c r="DI103" s="164" t="s">
        <v>193</v>
      </c>
      <c r="DJ103" s="164" t="s">
        <v>193</v>
      </c>
      <c r="DK103" s="164" t="s">
        <v>193</v>
      </c>
      <c r="DL103" s="164" t="s">
        <v>193</v>
      </c>
      <c r="DM103" s="164" t="s">
        <v>193</v>
      </c>
      <c r="DN103" s="164" t="s">
        <v>193</v>
      </c>
      <c r="DO103" s="164" t="s">
        <v>512</v>
      </c>
      <c r="DP103" s="164" t="s">
        <v>3411</v>
      </c>
      <c r="DQ103" s="164" t="s">
        <v>716</v>
      </c>
      <c r="DR103" s="164" t="s">
        <v>816</v>
      </c>
      <c r="DS103" s="164" t="s">
        <v>193</v>
      </c>
      <c r="DT103" s="164" t="s">
        <v>3287</v>
      </c>
      <c r="DU103" s="164" t="s">
        <v>114</v>
      </c>
      <c r="DV103" s="164" t="s">
        <v>710</v>
      </c>
      <c r="DW103" s="164" t="s">
        <v>114</v>
      </c>
      <c r="DX103" s="164" t="s">
        <v>193</v>
      </c>
      <c r="DY103" s="164" t="s">
        <v>193</v>
      </c>
      <c r="DZ103" s="164" t="s">
        <v>193</v>
      </c>
      <c r="EA103" s="164" t="s">
        <v>193</v>
      </c>
      <c r="EB103" s="164" t="s">
        <v>193</v>
      </c>
      <c r="EC103" s="164" t="s">
        <v>193</v>
      </c>
      <c r="ED103" s="164" t="s">
        <v>193</v>
      </c>
      <c r="EE103" s="164" t="s">
        <v>193</v>
      </c>
      <c r="EF103" s="164" t="s">
        <v>193</v>
      </c>
      <c r="EG103" s="164" t="s">
        <v>193</v>
      </c>
      <c r="EH103" s="164" t="s">
        <v>193</v>
      </c>
      <c r="EI103" s="164" t="s">
        <v>193</v>
      </c>
    </row>
    <row r="104" spans="1:139" x14ac:dyDescent="0.25">
      <c r="A104" s="164" t="s">
        <v>3985</v>
      </c>
      <c r="B104" s="164" t="s">
        <v>3548</v>
      </c>
      <c r="C104" s="164" t="s">
        <v>161</v>
      </c>
      <c r="D104" s="164" t="s">
        <v>161</v>
      </c>
      <c r="E104" s="164" t="s">
        <v>3911</v>
      </c>
      <c r="F104" s="164" t="s">
        <v>117</v>
      </c>
      <c r="G104" s="164" t="s">
        <v>119</v>
      </c>
      <c r="H104" s="164" t="s">
        <v>119</v>
      </c>
      <c r="I104" s="164" t="s">
        <v>3304</v>
      </c>
      <c r="J104" s="164" t="s">
        <v>709</v>
      </c>
      <c r="K104" s="164" t="s">
        <v>543</v>
      </c>
      <c r="L104" s="164" t="s">
        <v>495</v>
      </c>
      <c r="M104" s="164">
        <v>100</v>
      </c>
      <c r="N104" s="164">
        <v>115.384615384615</v>
      </c>
      <c r="O104" s="164">
        <v>108.695652173913</v>
      </c>
      <c r="P104" s="164">
        <v>103.448275862068</v>
      </c>
      <c r="Q104" s="164">
        <v>208.333333333333</v>
      </c>
      <c r="R104" s="164">
        <v>333.33333333333297</v>
      </c>
      <c r="S104" s="164">
        <v>900</v>
      </c>
      <c r="T104" s="164" t="s">
        <v>193</v>
      </c>
      <c r="U104" s="164" t="s">
        <v>193</v>
      </c>
      <c r="V104" s="164" t="s">
        <v>193</v>
      </c>
      <c r="W104" s="164" t="s">
        <v>193</v>
      </c>
      <c r="X104" s="164" t="s">
        <v>193</v>
      </c>
      <c r="Y104" s="164" t="s">
        <v>193</v>
      </c>
      <c r="Z104" s="164" t="s">
        <v>193</v>
      </c>
      <c r="AA104" s="164" t="s">
        <v>193</v>
      </c>
      <c r="AB104" s="164" t="s">
        <v>193</v>
      </c>
      <c r="AC104" s="164" t="s">
        <v>500</v>
      </c>
      <c r="AD104" s="164" t="s">
        <v>497</v>
      </c>
      <c r="AE104" s="164">
        <v>1</v>
      </c>
      <c r="AF104" s="164">
        <v>0</v>
      </c>
      <c r="AG104" s="164">
        <v>0</v>
      </c>
      <c r="AH104" s="164">
        <v>0</v>
      </c>
      <c r="AI104" s="164">
        <v>0</v>
      </c>
      <c r="AJ104" s="164">
        <v>0</v>
      </c>
      <c r="AK104" s="164">
        <v>0</v>
      </c>
      <c r="AL104" s="164">
        <v>0</v>
      </c>
      <c r="AM104" s="164">
        <v>0</v>
      </c>
      <c r="AN104" s="164">
        <v>0</v>
      </c>
      <c r="AO104" s="164" t="s">
        <v>113</v>
      </c>
      <c r="AP104" s="164" t="s">
        <v>507</v>
      </c>
      <c r="AQ104" s="164" t="s">
        <v>109</v>
      </c>
      <c r="AR104" s="164" t="s">
        <v>109</v>
      </c>
      <c r="AS104" s="164" t="s">
        <v>109</v>
      </c>
      <c r="AT104" s="164" t="s">
        <v>109</v>
      </c>
      <c r="AU104" s="164" t="s">
        <v>109</v>
      </c>
      <c r="AV104" s="164" t="s">
        <v>114</v>
      </c>
      <c r="AW104" s="164" t="s">
        <v>109</v>
      </c>
      <c r="AX104" s="164" t="s">
        <v>193</v>
      </c>
      <c r="AY104" s="164" t="s">
        <v>193</v>
      </c>
      <c r="AZ104" s="164" t="s">
        <v>193</v>
      </c>
      <c r="BA104" s="164" t="s">
        <v>193</v>
      </c>
      <c r="BB104" s="164" t="s">
        <v>193</v>
      </c>
      <c r="BC104" s="164" t="s">
        <v>193</v>
      </c>
      <c r="BD104" s="164" t="s">
        <v>193</v>
      </c>
      <c r="BE104" s="164" t="s">
        <v>193</v>
      </c>
      <c r="BF104" s="164" t="s">
        <v>109</v>
      </c>
      <c r="BG104" s="164">
        <v>0</v>
      </c>
      <c r="BH104" s="164">
        <v>1</v>
      </c>
      <c r="BI104" s="164">
        <v>0</v>
      </c>
      <c r="BJ104" s="164">
        <v>0</v>
      </c>
      <c r="BK104" s="164">
        <v>0</v>
      </c>
      <c r="BL104" s="164">
        <v>0</v>
      </c>
      <c r="BM104" s="164">
        <v>0</v>
      </c>
      <c r="BN104" s="164">
        <v>1</v>
      </c>
      <c r="BO104" s="164">
        <v>0</v>
      </c>
      <c r="BP104" s="164">
        <v>0</v>
      </c>
      <c r="BQ104" s="164">
        <v>0</v>
      </c>
      <c r="BR104" s="164">
        <v>0</v>
      </c>
      <c r="BS104" s="164">
        <v>0</v>
      </c>
      <c r="BT104" s="164">
        <v>0</v>
      </c>
      <c r="BU104" s="164" t="s">
        <v>193</v>
      </c>
      <c r="BV104" s="164">
        <v>0</v>
      </c>
      <c r="BW104" s="164">
        <v>0</v>
      </c>
      <c r="BX104" s="164">
        <v>0</v>
      </c>
      <c r="BY104" s="164">
        <v>0</v>
      </c>
      <c r="BZ104" s="164">
        <v>1</v>
      </c>
      <c r="CA104" s="164">
        <v>0</v>
      </c>
      <c r="CB104" s="164">
        <v>1</v>
      </c>
      <c r="CC104" s="164" t="s">
        <v>114</v>
      </c>
      <c r="CD104" s="164" t="s">
        <v>109</v>
      </c>
      <c r="CE104" s="164" t="s">
        <v>109</v>
      </c>
      <c r="CF104" s="164" t="s">
        <v>123</v>
      </c>
      <c r="CG104" s="164" t="s">
        <v>793</v>
      </c>
      <c r="CH104" s="164" t="s">
        <v>124</v>
      </c>
      <c r="CI104" s="164" t="s">
        <v>793</v>
      </c>
      <c r="CJ104" s="164" t="s">
        <v>193</v>
      </c>
      <c r="CK104" s="164" t="s">
        <v>193</v>
      </c>
      <c r="CL104" s="164" t="s">
        <v>193</v>
      </c>
      <c r="CM104" s="164" t="s">
        <v>193</v>
      </c>
      <c r="CN104" s="164" t="s">
        <v>193</v>
      </c>
      <c r="CO104" s="164" t="s">
        <v>193</v>
      </c>
      <c r="CP104" s="164" t="s">
        <v>193</v>
      </c>
      <c r="CQ104" s="164" t="s">
        <v>193</v>
      </c>
      <c r="CR104" s="164" t="s">
        <v>193</v>
      </c>
      <c r="CS104" s="164" t="s">
        <v>193</v>
      </c>
      <c r="CT104" s="164" t="s">
        <v>193</v>
      </c>
      <c r="CU104" s="164" t="s">
        <v>193</v>
      </c>
      <c r="CV104" s="164" t="s">
        <v>193</v>
      </c>
      <c r="CW104" s="164" t="s">
        <v>193</v>
      </c>
      <c r="CX104" s="164" t="s">
        <v>193</v>
      </c>
      <c r="CY104" s="164" t="s">
        <v>193</v>
      </c>
      <c r="CZ104" s="164" t="s">
        <v>193</v>
      </c>
      <c r="DA104" s="164" t="s">
        <v>193</v>
      </c>
      <c r="DB104" s="164" t="s">
        <v>193</v>
      </c>
      <c r="DC104" s="164" t="s">
        <v>193</v>
      </c>
      <c r="DD104" s="164" t="s">
        <v>193</v>
      </c>
      <c r="DE104" s="164" t="s">
        <v>193</v>
      </c>
      <c r="DF104" s="164" t="s">
        <v>193</v>
      </c>
      <c r="DG104" s="164" t="s">
        <v>193</v>
      </c>
      <c r="DH104" s="164" t="s">
        <v>193</v>
      </c>
      <c r="DI104" s="164" t="s">
        <v>193</v>
      </c>
      <c r="DJ104" s="164" t="s">
        <v>193</v>
      </c>
      <c r="DK104" s="164" t="s">
        <v>193</v>
      </c>
      <c r="DL104" s="164" t="s">
        <v>193</v>
      </c>
      <c r="DM104" s="164" t="s">
        <v>193</v>
      </c>
      <c r="DN104" s="164" t="s">
        <v>193</v>
      </c>
      <c r="DO104" s="164" t="s">
        <v>193</v>
      </c>
      <c r="DP104" s="164" t="s">
        <v>193</v>
      </c>
      <c r="DQ104" s="164" t="s">
        <v>193</v>
      </c>
      <c r="DR104" s="164" t="s">
        <v>193</v>
      </c>
      <c r="DS104" s="164" t="s">
        <v>193</v>
      </c>
      <c r="DT104" s="164" t="s">
        <v>193</v>
      </c>
      <c r="DU104" s="164" t="s">
        <v>193</v>
      </c>
      <c r="DV104" s="164" t="s">
        <v>193</v>
      </c>
      <c r="DW104" s="164" t="s">
        <v>193</v>
      </c>
      <c r="DX104" s="164" t="s">
        <v>193</v>
      </c>
      <c r="DY104" s="164" t="s">
        <v>193</v>
      </c>
      <c r="DZ104" s="164" t="s">
        <v>193</v>
      </c>
      <c r="EA104" s="164" t="s">
        <v>193</v>
      </c>
      <c r="EB104" s="164" t="s">
        <v>193</v>
      </c>
      <c r="EC104" s="164" t="s">
        <v>193</v>
      </c>
      <c r="ED104" s="164" t="s">
        <v>193</v>
      </c>
      <c r="EE104" s="164" t="s">
        <v>193</v>
      </c>
      <c r="EF104" s="164" t="s">
        <v>193</v>
      </c>
      <c r="EG104" s="164" t="s">
        <v>193</v>
      </c>
      <c r="EH104" s="164" t="s">
        <v>193</v>
      </c>
      <c r="EI104" s="164" t="s">
        <v>193</v>
      </c>
    </row>
    <row r="105" spans="1:139" x14ac:dyDescent="0.25">
      <c r="A105" s="164" t="s">
        <v>3989</v>
      </c>
      <c r="B105" s="164" t="s">
        <v>3508</v>
      </c>
      <c r="C105" s="164" t="s">
        <v>627</v>
      </c>
      <c r="D105" s="164" t="s">
        <v>627</v>
      </c>
      <c r="E105" s="164" t="s">
        <v>634</v>
      </c>
      <c r="F105" s="164" t="s">
        <v>506</v>
      </c>
      <c r="G105" s="164" t="s">
        <v>219</v>
      </c>
      <c r="H105" s="164" t="s">
        <v>219</v>
      </c>
      <c r="I105" s="164" t="s">
        <v>3509</v>
      </c>
      <c r="J105" s="164" t="s">
        <v>639</v>
      </c>
      <c r="K105" s="164" t="s">
        <v>543</v>
      </c>
      <c r="L105" s="164" t="s">
        <v>495</v>
      </c>
      <c r="M105" s="164">
        <v>75</v>
      </c>
      <c r="N105" s="164">
        <v>105.76923076923001</v>
      </c>
      <c r="O105" s="164">
        <v>86.956521739130395</v>
      </c>
      <c r="P105" s="164">
        <v>77.586206896551701</v>
      </c>
      <c r="Q105" s="164">
        <v>166.666666666666</v>
      </c>
      <c r="R105" s="164">
        <v>208.333333333333</v>
      </c>
      <c r="S105" s="164">
        <v>700</v>
      </c>
      <c r="T105" s="164" t="s">
        <v>193</v>
      </c>
      <c r="U105" s="164" t="s">
        <v>193</v>
      </c>
      <c r="V105" s="164" t="s">
        <v>193</v>
      </c>
      <c r="W105" s="164" t="s">
        <v>193</v>
      </c>
      <c r="X105" s="164" t="s">
        <v>193</v>
      </c>
      <c r="Y105" s="164" t="s">
        <v>193</v>
      </c>
      <c r="Z105" s="164" t="s">
        <v>193</v>
      </c>
      <c r="AA105" s="164" t="s">
        <v>193</v>
      </c>
      <c r="AB105" s="164" t="s">
        <v>193</v>
      </c>
      <c r="AC105" s="164" t="s">
        <v>496</v>
      </c>
      <c r="AD105" s="164" t="s">
        <v>502</v>
      </c>
      <c r="AE105" s="164">
        <v>1</v>
      </c>
      <c r="AF105" s="164">
        <v>0</v>
      </c>
      <c r="AG105" s="164">
        <v>0</v>
      </c>
      <c r="AH105" s="164">
        <v>0</v>
      </c>
      <c r="AI105" s="164">
        <v>0</v>
      </c>
      <c r="AJ105" s="164">
        <v>0</v>
      </c>
      <c r="AK105" s="164">
        <v>0</v>
      </c>
      <c r="AL105" s="164">
        <v>0</v>
      </c>
      <c r="AM105" s="164">
        <v>0</v>
      </c>
      <c r="AN105" s="164">
        <v>0</v>
      </c>
      <c r="AO105" s="164" t="s">
        <v>113</v>
      </c>
      <c r="AP105" s="164" t="s">
        <v>498</v>
      </c>
      <c r="AQ105" s="164" t="s">
        <v>114</v>
      </c>
      <c r="AR105" s="164" t="s">
        <v>109</v>
      </c>
      <c r="AS105" s="164" t="s">
        <v>114</v>
      </c>
      <c r="AT105" s="164" t="s">
        <v>109</v>
      </c>
      <c r="AU105" s="164" t="s">
        <v>114</v>
      </c>
      <c r="AV105" s="164" t="s">
        <v>114</v>
      </c>
      <c r="AW105" s="164" t="s">
        <v>109</v>
      </c>
      <c r="AX105" s="164" t="s">
        <v>193</v>
      </c>
      <c r="AY105" s="164" t="s">
        <v>193</v>
      </c>
      <c r="AZ105" s="164" t="s">
        <v>193</v>
      </c>
      <c r="BA105" s="164" t="s">
        <v>193</v>
      </c>
      <c r="BB105" s="164" t="s">
        <v>193</v>
      </c>
      <c r="BC105" s="164" t="s">
        <v>193</v>
      </c>
      <c r="BD105" s="164" t="s">
        <v>193</v>
      </c>
      <c r="BE105" s="164" t="s">
        <v>193</v>
      </c>
      <c r="BF105" s="164" t="s">
        <v>114</v>
      </c>
      <c r="BG105" s="164" t="s">
        <v>193</v>
      </c>
      <c r="BH105" s="164" t="s">
        <v>193</v>
      </c>
      <c r="BI105" s="164" t="s">
        <v>193</v>
      </c>
      <c r="BJ105" s="164" t="s">
        <v>193</v>
      </c>
      <c r="BK105" s="164" t="s">
        <v>193</v>
      </c>
      <c r="BL105" s="164" t="s">
        <v>193</v>
      </c>
      <c r="BM105" s="164" t="s">
        <v>193</v>
      </c>
      <c r="BN105" s="164" t="s">
        <v>193</v>
      </c>
      <c r="BO105" s="164" t="s">
        <v>193</v>
      </c>
      <c r="BP105" s="164" t="s">
        <v>193</v>
      </c>
      <c r="BQ105" s="164" t="s">
        <v>193</v>
      </c>
      <c r="BR105" s="164" t="s">
        <v>193</v>
      </c>
      <c r="BS105" s="164" t="s">
        <v>193</v>
      </c>
      <c r="BT105" s="164" t="s">
        <v>193</v>
      </c>
      <c r="BU105" s="164" t="s">
        <v>193</v>
      </c>
      <c r="BV105" s="164" t="s">
        <v>193</v>
      </c>
      <c r="BW105" s="164" t="s">
        <v>193</v>
      </c>
      <c r="BX105" s="164" t="s">
        <v>193</v>
      </c>
      <c r="BY105" s="164" t="s">
        <v>193</v>
      </c>
      <c r="BZ105" s="164" t="s">
        <v>193</v>
      </c>
      <c r="CA105" s="164" t="s">
        <v>193</v>
      </c>
      <c r="CB105" s="164" t="s">
        <v>193</v>
      </c>
      <c r="CC105" s="164" t="s">
        <v>109</v>
      </c>
      <c r="CD105" s="164" t="s">
        <v>109</v>
      </c>
      <c r="CE105" s="164" t="s">
        <v>109</v>
      </c>
      <c r="CF105" s="164" t="s">
        <v>506</v>
      </c>
      <c r="CG105" s="164" t="s">
        <v>797</v>
      </c>
      <c r="CH105" s="164" t="s">
        <v>219</v>
      </c>
      <c r="CI105" s="164" t="s">
        <v>797</v>
      </c>
      <c r="CJ105" s="164" t="s">
        <v>193</v>
      </c>
      <c r="CK105" s="164" t="s">
        <v>193</v>
      </c>
      <c r="CL105" s="164" t="s">
        <v>193</v>
      </c>
      <c r="CM105" s="164" t="s">
        <v>193</v>
      </c>
      <c r="CN105" s="164" t="s">
        <v>193</v>
      </c>
      <c r="CO105" s="164" t="s">
        <v>193</v>
      </c>
      <c r="CP105" s="164" t="s">
        <v>193</v>
      </c>
      <c r="CQ105" s="164" t="s">
        <v>193</v>
      </c>
      <c r="CR105" s="164" t="s">
        <v>193</v>
      </c>
      <c r="CS105" s="164" t="s">
        <v>193</v>
      </c>
      <c r="CT105" s="164" t="s">
        <v>193</v>
      </c>
      <c r="CU105" s="164" t="s">
        <v>193</v>
      </c>
      <c r="CV105" s="164" t="s">
        <v>193</v>
      </c>
      <c r="CW105" s="164" t="s">
        <v>193</v>
      </c>
      <c r="CX105" s="164" t="s">
        <v>193</v>
      </c>
      <c r="CY105" s="164" t="s">
        <v>193</v>
      </c>
      <c r="CZ105" s="164" t="s">
        <v>193</v>
      </c>
      <c r="DA105" s="164" t="s">
        <v>193</v>
      </c>
      <c r="DB105" s="164" t="s">
        <v>193</v>
      </c>
      <c r="DC105" s="164" t="s">
        <v>193</v>
      </c>
      <c r="DD105" s="164" t="s">
        <v>193</v>
      </c>
      <c r="DE105" s="164" t="s">
        <v>193</v>
      </c>
      <c r="DF105" s="164" t="s">
        <v>193</v>
      </c>
      <c r="DG105" s="164" t="s">
        <v>193</v>
      </c>
      <c r="DH105" s="164" t="s">
        <v>193</v>
      </c>
      <c r="DI105" s="164" t="s">
        <v>193</v>
      </c>
      <c r="DJ105" s="164" t="s">
        <v>193</v>
      </c>
      <c r="DK105" s="164" t="s">
        <v>193</v>
      </c>
      <c r="DL105" s="164" t="s">
        <v>193</v>
      </c>
      <c r="DM105" s="164" t="s">
        <v>193</v>
      </c>
      <c r="DN105" s="164" t="s">
        <v>193</v>
      </c>
      <c r="DO105" s="164" t="s">
        <v>193</v>
      </c>
      <c r="DP105" s="164" t="s">
        <v>193</v>
      </c>
      <c r="DQ105" s="164" t="s">
        <v>193</v>
      </c>
      <c r="DR105" s="164" t="s">
        <v>193</v>
      </c>
      <c r="DS105" s="164" t="s">
        <v>193</v>
      </c>
      <c r="DT105" s="164" t="s">
        <v>193</v>
      </c>
      <c r="DU105" s="164" t="s">
        <v>193</v>
      </c>
      <c r="DV105" s="164" t="s">
        <v>193</v>
      </c>
      <c r="DW105" s="164" t="s">
        <v>193</v>
      </c>
      <c r="DX105" s="164" t="s">
        <v>193</v>
      </c>
      <c r="DY105" s="164" t="s">
        <v>193</v>
      </c>
      <c r="DZ105" s="164" t="s">
        <v>193</v>
      </c>
      <c r="EA105" s="164" t="s">
        <v>193</v>
      </c>
      <c r="EB105" s="164" t="s">
        <v>193</v>
      </c>
      <c r="EC105" s="164" t="s">
        <v>193</v>
      </c>
      <c r="ED105" s="164" t="s">
        <v>193</v>
      </c>
      <c r="EE105" s="164" t="s">
        <v>193</v>
      </c>
      <c r="EF105" s="164" t="s">
        <v>193</v>
      </c>
      <c r="EG105" s="164" t="s">
        <v>193</v>
      </c>
      <c r="EH105" s="164" t="s">
        <v>193</v>
      </c>
      <c r="EI105" s="164" t="s">
        <v>193</v>
      </c>
    </row>
    <row r="106" spans="1:139" x14ac:dyDescent="0.25">
      <c r="A106" s="164" t="s">
        <v>3993</v>
      </c>
      <c r="B106" s="164" t="s">
        <v>3508</v>
      </c>
      <c r="C106" s="164" t="s">
        <v>627</v>
      </c>
      <c r="D106" s="164" t="s">
        <v>627</v>
      </c>
      <c r="E106" s="164" t="s">
        <v>634</v>
      </c>
      <c r="F106" s="164" t="s">
        <v>506</v>
      </c>
      <c r="G106" s="164" t="s">
        <v>219</v>
      </c>
      <c r="H106" s="164" t="s">
        <v>219</v>
      </c>
      <c r="I106" s="164" t="s">
        <v>3509</v>
      </c>
      <c r="J106" s="164" t="s">
        <v>639</v>
      </c>
      <c r="K106" s="164" t="s">
        <v>543</v>
      </c>
      <c r="L106" s="164" t="s">
        <v>495</v>
      </c>
      <c r="M106" s="164">
        <v>80</v>
      </c>
      <c r="N106" s="164">
        <v>105.76923076923001</v>
      </c>
      <c r="O106" s="164">
        <v>86.956521739130395</v>
      </c>
      <c r="P106" s="164">
        <v>77.586206896551701</v>
      </c>
      <c r="Q106" s="164">
        <v>166.666666666666</v>
      </c>
      <c r="R106" s="164">
        <v>208.333333333333</v>
      </c>
      <c r="S106" s="164">
        <v>700</v>
      </c>
      <c r="T106" s="164" t="s">
        <v>193</v>
      </c>
      <c r="U106" s="164" t="s">
        <v>193</v>
      </c>
      <c r="V106" s="164" t="s">
        <v>193</v>
      </c>
      <c r="W106" s="164" t="s">
        <v>193</v>
      </c>
      <c r="X106" s="164" t="s">
        <v>193</v>
      </c>
      <c r="Y106" s="164" t="s">
        <v>193</v>
      </c>
      <c r="Z106" s="164" t="s">
        <v>193</v>
      </c>
      <c r="AA106" s="164" t="s">
        <v>193</v>
      </c>
      <c r="AB106" s="164" t="s">
        <v>193</v>
      </c>
      <c r="AC106" s="164" t="s">
        <v>496</v>
      </c>
      <c r="AD106" s="164" t="s">
        <v>502</v>
      </c>
      <c r="AE106" s="164">
        <v>1</v>
      </c>
      <c r="AF106" s="164">
        <v>0</v>
      </c>
      <c r="AG106" s="164">
        <v>0</v>
      </c>
      <c r="AH106" s="164">
        <v>0</v>
      </c>
      <c r="AI106" s="164">
        <v>0</v>
      </c>
      <c r="AJ106" s="164">
        <v>0</v>
      </c>
      <c r="AK106" s="164">
        <v>0</v>
      </c>
      <c r="AL106" s="164">
        <v>0</v>
      </c>
      <c r="AM106" s="164">
        <v>0</v>
      </c>
      <c r="AN106" s="164">
        <v>0</v>
      </c>
      <c r="AO106" s="164" t="s">
        <v>113</v>
      </c>
      <c r="AP106" s="164" t="s">
        <v>498</v>
      </c>
      <c r="AQ106" s="164" t="s">
        <v>114</v>
      </c>
      <c r="AR106" s="164" t="s">
        <v>109</v>
      </c>
      <c r="AS106" s="164" t="s">
        <v>109</v>
      </c>
      <c r="AT106" s="164" t="s">
        <v>109</v>
      </c>
      <c r="AU106" s="164" t="s">
        <v>114</v>
      </c>
      <c r="AV106" s="164" t="s">
        <v>114</v>
      </c>
      <c r="AW106" s="164" t="s">
        <v>109</v>
      </c>
      <c r="AX106" s="164" t="s">
        <v>193</v>
      </c>
      <c r="AY106" s="164" t="s">
        <v>193</v>
      </c>
      <c r="AZ106" s="164" t="s">
        <v>193</v>
      </c>
      <c r="BA106" s="164" t="s">
        <v>193</v>
      </c>
      <c r="BB106" s="164" t="s">
        <v>193</v>
      </c>
      <c r="BC106" s="164" t="s">
        <v>193</v>
      </c>
      <c r="BD106" s="164" t="s">
        <v>193</v>
      </c>
      <c r="BE106" s="164" t="s">
        <v>193</v>
      </c>
      <c r="BF106" s="164" t="s">
        <v>114</v>
      </c>
      <c r="BG106" s="164" t="s">
        <v>193</v>
      </c>
      <c r="BH106" s="164" t="s">
        <v>193</v>
      </c>
      <c r="BI106" s="164" t="s">
        <v>193</v>
      </c>
      <c r="BJ106" s="164" t="s">
        <v>193</v>
      </c>
      <c r="BK106" s="164" t="s">
        <v>193</v>
      </c>
      <c r="BL106" s="164" t="s">
        <v>193</v>
      </c>
      <c r="BM106" s="164" t="s">
        <v>193</v>
      </c>
      <c r="BN106" s="164" t="s">
        <v>193</v>
      </c>
      <c r="BO106" s="164" t="s">
        <v>193</v>
      </c>
      <c r="BP106" s="164" t="s">
        <v>193</v>
      </c>
      <c r="BQ106" s="164" t="s">
        <v>193</v>
      </c>
      <c r="BR106" s="164" t="s">
        <v>193</v>
      </c>
      <c r="BS106" s="164" t="s">
        <v>193</v>
      </c>
      <c r="BT106" s="164" t="s">
        <v>193</v>
      </c>
      <c r="BU106" s="164" t="s">
        <v>193</v>
      </c>
      <c r="BV106" s="164" t="s">
        <v>193</v>
      </c>
      <c r="BW106" s="164" t="s">
        <v>193</v>
      </c>
      <c r="BX106" s="164" t="s">
        <v>193</v>
      </c>
      <c r="BY106" s="164" t="s">
        <v>193</v>
      </c>
      <c r="BZ106" s="164" t="s">
        <v>193</v>
      </c>
      <c r="CA106" s="164" t="s">
        <v>193</v>
      </c>
      <c r="CB106" s="164" t="s">
        <v>193</v>
      </c>
      <c r="CC106" s="164" t="s">
        <v>114</v>
      </c>
      <c r="CD106" s="164" t="s">
        <v>114</v>
      </c>
      <c r="CE106" s="164" t="s">
        <v>109</v>
      </c>
      <c r="CF106" s="164" t="s">
        <v>506</v>
      </c>
      <c r="CG106" s="164" t="s">
        <v>797</v>
      </c>
      <c r="CH106" s="164" t="s">
        <v>219</v>
      </c>
      <c r="CI106" s="164" t="s">
        <v>797</v>
      </c>
      <c r="CJ106" s="164" t="s">
        <v>193</v>
      </c>
      <c r="CK106" s="164" t="s">
        <v>193</v>
      </c>
      <c r="CL106" s="164" t="s">
        <v>193</v>
      </c>
      <c r="CM106" s="164" t="s">
        <v>193</v>
      </c>
      <c r="CN106" s="164" t="s">
        <v>193</v>
      </c>
      <c r="CO106" s="164" t="s">
        <v>193</v>
      </c>
      <c r="CP106" s="164" t="s">
        <v>193</v>
      </c>
      <c r="CQ106" s="164" t="s">
        <v>193</v>
      </c>
      <c r="CR106" s="164" t="s">
        <v>193</v>
      </c>
      <c r="CS106" s="164" t="s">
        <v>193</v>
      </c>
      <c r="CT106" s="164" t="s">
        <v>193</v>
      </c>
      <c r="CU106" s="164" t="s">
        <v>193</v>
      </c>
      <c r="CV106" s="164" t="s">
        <v>193</v>
      </c>
      <c r="CW106" s="164" t="s">
        <v>193</v>
      </c>
      <c r="CX106" s="164" t="s">
        <v>193</v>
      </c>
      <c r="CY106" s="164" t="s">
        <v>193</v>
      </c>
      <c r="CZ106" s="164" t="s">
        <v>193</v>
      </c>
      <c r="DA106" s="164" t="s">
        <v>193</v>
      </c>
      <c r="DB106" s="164" t="s">
        <v>193</v>
      </c>
      <c r="DC106" s="164" t="s">
        <v>193</v>
      </c>
      <c r="DD106" s="164" t="s">
        <v>193</v>
      </c>
      <c r="DE106" s="164" t="s">
        <v>193</v>
      </c>
      <c r="DF106" s="164" t="s">
        <v>193</v>
      </c>
      <c r="DG106" s="164" t="s">
        <v>193</v>
      </c>
      <c r="DH106" s="164" t="s">
        <v>193</v>
      </c>
      <c r="DI106" s="164" t="s">
        <v>193</v>
      </c>
      <c r="DJ106" s="164" t="s">
        <v>193</v>
      </c>
      <c r="DK106" s="164" t="s">
        <v>193</v>
      </c>
      <c r="DL106" s="164" t="s">
        <v>193</v>
      </c>
      <c r="DM106" s="164" t="s">
        <v>193</v>
      </c>
      <c r="DN106" s="164" t="s">
        <v>193</v>
      </c>
      <c r="DO106" s="164" t="s">
        <v>193</v>
      </c>
      <c r="DP106" s="164" t="s">
        <v>193</v>
      </c>
      <c r="DQ106" s="164" t="s">
        <v>193</v>
      </c>
      <c r="DR106" s="164" t="s">
        <v>193</v>
      </c>
      <c r="DS106" s="164" t="s">
        <v>193</v>
      </c>
      <c r="DT106" s="164" t="s">
        <v>193</v>
      </c>
      <c r="DU106" s="164" t="s">
        <v>193</v>
      </c>
      <c r="DV106" s="164" t="s">
        <v>193</v>
      </c>
      <c r="DW106" s="164" t="s">
        <v>193</v>
      </c>
      <c r="DX106" s="164" t="s">
        <v>193</v>
      </c>
      <c r="DY106" s="164" t="s">
        <v>193</v>
      </c>
      <c r="DZ106" s="164" t="s">
        <v>193</v>
      </c>
      <c r="EA106" s="164" t="s">
        <v>193</v>
      </c>
      <c r="EB106" s="164" t="s">
        <v>193</v>
      </c>
      <c r="EC106" s="164" t="s">
        <v>193</v>
      </c>
      <c r="ED106" s="164" t="s">
        <v>193</v>
      </c>
      <c r="EE106" s="164" t="s">
        <v>193</v>
      </c>
      <c r="EF106" s="164" t="s">
        <v>193</v>
      </c>
      <c r="EG106" s="164" t="s">
        <v>193</v>
      </c>
      <c r="EH106" s="164" t="s">
        <v>193</v>
      </c>
      <c r="EI106" s="164" t="s">
        <v>193</v>
      </c>
    </row>
    <row r="107" spans="1:139" x14ac:dyDescent="0.25">
      <c r="A107" s="164" t="s">
        <v>3997</v>
      </c>
      <c r="B107" s="164" t="s">
        <v>3508</v>
      </c>
      <c r="C107" s="164" t="s">
        <v>627</v>
      </c>
      <c r="D107" s="164" t="s">
        <v>627</v>
      </c>
      <c r="E107" s="164" t="s">
        <v>634</v>
      </c>
      <c r="F107" s="164" t="s">
        <v>506</v>
      </c>
      <c r="G107" s="164" t="s">
        <v>219</v>
      </c>
      <c r="H107" s="164" t="s">
        <v>219</v>
      </c>
      <c r="I107" s="164" t="s">
        <v>3509</v>
      </c>
      <c r="J107" s="164" t="s">
        <v>639</v>
      </c>
      <c r="K107" s="164" t="s">
        <v>543</v>
      </c>
      <c r="L107" s="164" t="s">
        <v>495</v>
      </c>
      <c r="M107" s="164">
        <v>80</v>
      </c>
      <c r="N107" s="164">
        <v>105.76923076923001</v>
      </c>
      <c r="O107" s="164">
        <v>86.956521739130395</v>
      </c>
      <c r="P107" s="164">
        <v>86.2068965517241</v>
      </c>
      <c r="Q107" s="164">
        <v>166.666666666666</v>
      </c>
      <c r="R107" s="164">
        <v>208.333333333333</v>
      </c>
      <c r="S107" s="164">
        <v>700</v>
      </c>
      <c r="T107" s="164" t="s">
        <v>193</v>
      </c>
      <c r="U107" s="164" t="s">
        <v>193</v>
      </c>
      <c r="V107" s="164" t="s">
        <v>193</v>
      </c>
      <c r="W107" s="164" t="s">
        <v>193</v>
      </c>
      <c r="X107" s="164" t="s">
        <v>193</v>
      </c>
      <c r="Y107" s="164" t="s">
        <v>193</v>
      </c>
      <c r="Z107" s="164" t="s">
        <v>193</v>
      </c>
      <c r="AA107" s="164" t="s">
        <v>193</v>
      </c>
      <c r="AB107" s="164" t="s">
        <v>193</v>
      </c>
      <c r="AC107" s="164" t="s">
        <v>496</v>
      </c>
      <c r="AD107" s="164" t="s">
        <v>502</v>
      </c>
      <c r="AE107" s="164">
        <v>1</v>
      </c>
      <c r="AF107" s="164">
        <v>0</v>
      </c>
      <c r="AG107" s="164">
        <v>0</v>
      </c>
      <c r="AH107" s="164">
        <v>0</v>
      </c>
      <c r="AI107" s="164">
        <v>0</v>
      </c>
      <c r="AJ107" s="164">
        <v>0</v>
      </c>
      <c r="AK107" s="164">
        <v>0</v>
      </c>
      <c r="AL107" s="164">
        <v>0</v>
      </c>
      <c r="AM107" s="164">
        <v>0</v>
      </c>
      <c r="AN107" s="164">
        <v>0</v>
      </c>
      <c r="AO107" s="164" t="s">
        <v>113</v>
      </c>
      <c r="AP107" s="164" t="s">
        <v>498</v>
      </c>
      <c r="AQ107" s="164" t="s">
        <v>114</v>
      </c>
      <c r="AR107" s="164" t="s">
        <v>109</v>
      </c>
      <c r="AS107" s="164" t="s">
        <v>109</v>
      </c>
      <c r="AT107" s="164" t="s">
        <v>109</v>
      </c>
      <c r="AU107" s="164" t="s">
        <v>114</v>
      </c>
      <c r="AV107" s="164" t="s">
        <v>114</v>
      </c>
      <c r="AW107" s="164" t="s">
        <v>132</v>
      </c>
      <c r="AX107" s="164" t="s">
        <v>193</v>
      </c>
      <c r="AY107" s="164" t="s">
        <v>193</v>
      </c>
      <c r="AZ107" s="164" t="s">
        <v>193</v>
      </c>
      <c r="BA107" s="164" t="s">
        <v>193</v>
      </c>
      <c r="BB107" s="164" t="s">
        <v>193</v>
      </c>
      <c r="BC107" s="164" t="s">
        <v>193</v>
      </c>
      <c r="BD107" s="164" t="s">
        <v>193</v>
      </c>
      <c r="BE107" s="164" t="s">
        <v>193</v>
      </c>
      <c r="BF107" s="164" t="s">
        <v>114</v>
      </c>
      <c r="BG107" s="164" t="s">
        <v>193</v>
      </c>
      <c r="BH107" s="164" t="s">
        <v>193</v>
      </c>
      <c r="BI107" s="164" t="s">
        <v>193</v>
      </c>
      <c r="BJ107" s="164" t="s">
        <v>193</v>
      </c>
      <c r="BK107" s="164" t="s">
        <v>193</v>
      </c>
      <c r="BL107" s="164" t="s">
        <v>193</v>
      </c>
      <c r="BM107" s="164" t="s">
        <v>193</v>
      </c>
      <c r="BN107" s="164" t="s">
        <v>193</v>
      </c>
      <c r="BO107" s="164" t="s">
        <v>193</v>
      </c>
      <c r="BP107" s="164" t="s">
        <v>193</v>
      </c>
      <c r="BQ107" s="164" t="s">
        <v>193</v>
      </c>
      <c r="BR107" s="164" t="s">
        <v>193</v>
      </c>
      <c r="BS107" s="164" t="s">
        <v>193</v>
      </c>
      <c r="BT107" s="164" t="s">
        <v>193</v>
      </c>
      <c r="BU107" s="164" t="s">
        <v>193</v>
      </c>
      <c r="BV107" s="164" t="s">
        <v>193</v>
      </c>
      <c r="BW107" s="164" t="s">
        <v>193</v>
      </c>
      <c r="BX107" s="164" t="s">
        <v>193</v>
      </c>
      <c r="BY107" s="164" t="s">
        <v>193</v>
      </c>
      <c r="BZ107" s="164" t="s">
        <v>193</v>
      </c>
      <c r="CA107" s="164" t="s">
        <v>193</v>
      </c>
      <c r="CB107" s="164" t="s">
        <v>193</v>
      </c>
      <c r="CC107" s="164" t="s">
        <v>109</v>
      </c>
      <c r="CD107" s="164" t="s">
        <v>109</v>
      </c>
      <c r="CE107" s="164" t="s">
        <v>109</v>
      </c>
      <c r="CF107" s="164" t="s">
        <v>506</v>
      </c>
      <c r="CG107" s="164" t="s">
        <v>797</v>
      </c>
      <c r="CH107" s="164" t="s">
        <v>219</v>
      </c>
      <c r="CI107" s="164" t="s">
        <v>797</v>
      </c>
      <c r="CJ107" s="164" t="s">
        <v>193</v>
      </c>
      <c r="CK107" s="164" t="s">
        <v>193</v>
      </c>
      <c r="CL107" s="164" t="s">
        <v>193</v>
      </c>
      <c r="CM107" s="164" t="s">
        <v>193</v>
      </c>
      <c r="CN107" s="164" t="s">
        <v>193</v>
      </c>
      <c r="CO107" s="164" t="s">
        <v>193</v>
      </c>
      <c r="CP107" s="164" t="s">
        <v>193</v>
      </c>
      <c r="CQ107" s="164" t="s">
        <v>193</v>
      </c>
      <c r="CR107" s="164" t="s">
        <v>193</v>
      </c>
      <c r="CS107" s="164" t="s">
        <v>193</v>
      </c>
      <c r="CT107" s="164" t="s">
        <v>193</v>
      </c>
      <c r="CU107" s="164" t="s">
        <v>193</v>
      </c>
      <c r="CV107" s="164" t="s">
        <v>193</v>
      </c>
      <c r="CW107" s="164" t="s">
        <v>193</v>
      </c>
      <c r="CX107" s="164" t="s">
        <v>193</v>
      </c>
      <c r="CY107" s="164" t="s">
        <v>193</v>
      </c>
      <c r="CZ107" s="164" t="s">
        <v>193</v>
      </c>
      <c r="DA107" s="164" t="s">
        <v>193</v>
      </c>
      <c r="DB107" s="164" t="s">
        <v>193</v>
      </c>
      <c r="DC107" s="164" t="s">
        <v>193</v>
      </c>
      <c r="DD107" s="164" t="s">
        <v>193</v>
      </c>
      <c r="DE107" s="164" t="s">
        <v>193</v>
      </c>
      <c r="DF107" s="164" t="s">
        <v>193</v>
      </c>
      <c r="DG107" s="164" t="s">
        <v>193</v>
      </c>
      <c r="DH107" s="164" t="s">
        <v>193</v>
      </c>
      <c r="DI107" s="164" t="s">
        <v>193</v>
      </c>
      <c r="DJ107" s="164" t="s">
        <v>193</v>
      </c>
      <c r="DK107" s="164" t="s">
        <v>193</v>
      </c>
      <c r="DL107" s="164" t="s">
        <v>193</v>
      </c>
      <c r="DM107" s="164" t="s">
        <v>193</v>
      </c>
      <c r="DN107" s="164" t="s">
        <v>193</v>
      </c>
      <c r="DO107" s="164" t="s">
        <v>193</v>
      </c>
      <c r="DP107" s="164" t="s">
        <v>193</v>
      </c>
      <c r="DQ107" s="164" t="s">
        <v>193</v>
      </c>
      <c r="DR107" s="164" t="s">
        <v>193</v>
      </c>
      <c r="DS107" s="164" t="s">
        <v>193</v>
      </c>
      <c r="DT107" s="164" t="s">
        <v>193</v>
      </c>
      <c r="DU107" s="164" t="s">
        <v>193</v>
      </c>
      <c r="DV107" s="164" t="s">
        <v>193</v>
      </c>
      <c r="DW107" s="164" t="s">
        <v>193</v>
      </c>
      <c r="DX107" s="164" t="s">
        <v>193</v>
      </c>
      <c r="DY107" s="164" t="s">
        <v>193</v>
      </c>
      <c r="DZ107" s="164" t="s">
        <v>193</v>
      </c>
      <c r="EA107" s="164" t="s">
        <v>193</v>
      </c>
      <c r="EB107" s="164" t="s">
        <v>193</v>
      </c>
      <c r="EC107" s="164" t="s">
        <v>193</v>
      </c>
      <c r="ED107" s="164" t="s">
        <v>193</v>
      </c>
      <c r="EE107" s="164" t="s">
        <v>193</v>
      </c>
      <c r="EF107" s="164" t="s">
        <v>193</v>
      </c>
      <c r="EG107" s="164" t="s">
        <v>193</v>
      </c>
      <c r="EH107" s="164" t="s">
        <v>193</v>
      </c>
      <c r="EI107" s="164" t="s">
        <v>193</v>
      </c>
    </row>
    <row r="108" spans="1:139" x14ac:dyDescent="0.25">
      <c r="A108" s="164" t="s">
        <v>4001</v>
      </c>
      <c r="B108" s="164" t="s">
        <v>3508</v>
      </c>
      <c r="C108" s="164" t="s">
        <v>627</v>
      </c>
      <c r="D108" s="164" t="s">
        <v>627</v>
      </c>
      <c r="E108" s="164" t="s">
        <v>634</v>
      </c>
      <c r="F108" s="164" t="s">
        <v>506</v>
      </c>
      <c r="G108" s="164" t="s">
        <v>219</v>
      </c>
      <c r="H108" s="164" t="s">
        <v>219</v>
      </c>
      <c r="I108" s="164" t="s">
        <v>3509</v>
      </c>
      <c r="J108" s="164" t="s">
        <v>639</v>
      </c>
      <c r="K108" s="164" t="s">
        <v>543</v>
      </c>
      <c r="L108" s="164" t="s">
        <v>495</v>
      </c>
      <c r="M108" s="164">
        <v>80</v>
      </c>
      <c r="N108" s="164">
        <v>105.76923076923001</v>
      </c>
      <c r="O108" s="164">
        <v>86.956521739130395</v>
      </c>
      <c r="P108" s="164">
        <v>86.2068965517241</v>
      </c>
      <c r="Q108" s="164">
        <v>166.666666666666</v>
      </c>
      <c r="R108" s="164">
        <v>208.333333333333</v>
      </c>
      <c r="S108" s="164">
        <v>700</v>
      </c>
      <c r="T108" s="164" t="s">
        <v>193</v>
      </c>
      <c r="U108" s="164" t="s">
        <v>193</v>
      </c>
      <c r="V108" s="164" t="s">
        <v>193</v>
      </c>
      <c r="W108" s="164" t="s">
        <v>193</v>
      </c>
      <c r="X108" s="164" t="s">
        <v>193</v>
      </c>
      <c r="Y108" s="164" t="s">
        <v>193</v>
      </c>
      <c r="Z108" s="164" t="s">
        <v>193</v>
      </c>
      <c r="AA108" s="164" t="s">
        <v>193</v>
      </c>
      <c r="AB108" s="164" t="s">
        <v>193</v>
      </c>
      <c r="AC108" s="164" t="s">
        <v>496</v>
      </c>
      <c r="AD108" s="164" t="s">
        <v>502</v>
      </c>
      <c r="AE108" s="164">
        <v>1</v>
      </c>
      <c r="AF108" s="164">
        <v>0</v>
      </c>
      <c r="AG108" s="164">
        <v>0</v>
      </c>
      <c r="AH108" s="164">
        <v>0</v>
      </c>
      <c r="AI108" s="164">
        <v>0</v>
      </c>
      <c r="AJ108" s="164">
        <v>0</v>
      </c>
      <c r="AK108" s="164">
        <v>0</v>
      </c>
      <c r="AL108" s="164">
        <v>0</v>
      </c>
      <c r="AM108" s="164">
        <v>0</v>
      </c>
      <c r="AN108" s="164">
        <v>0</v>
      </c>
      <c r="AO108" s="164" t="s">
        <v>128</v>
      </c>
      <c r="AP108" s="164" t="s">
        <v>498</v>
      </c>
      <c r="AQ108" s="164" t="s">
        <v>109</v>
      </c>
      <c r="AR108" s="164" t="s">
        <v>109</v>
      </c>
      <c r="AS108" s="164" t="s">
        <v>109</v>
      </c>
      <c r="AT108" s="164" t="s">
        <v>109</v>
      </c>
      <c r="AU108" s="164" t="s">
        <v>114</v>
      </c>
      <c r="AV108" s="164" t="s">
        <v>114</v>
      </c>
      <c r="AW108" s="164" t="s">
        <v>109</v>
      </c>
      <c r="AX108" s="164" t="s">
        <v>193</v>
      </c>
      <c r="AY108" s="164" t="s">
        <v>193</v>
      </c>
      <c r="AZ108" s="164" t="s">
        <v>193</v>
      </c>
      <c r="BA108" s="164" t="s">
        <v>193</v>
      </c>
      <c r="BB108" s="164" t="s">
        <v>193</v>
      </c>
      <c r="BC108" s="164" t="s">
        <v>193</v>
      </c>
      <c r="BD108" s="164" t="s">
        <v>193</v>
      </c>
      <c r="BE108" s="164" t="s">
        <v>193</v>
      </c>
      <c r="BF108" s="164" t="s">
        <v>114</v>
      </c>
      <c r="BG108" s="164" t="s">
        <v>193</v>
      </c>
      <c r="BH108" s="164" t="s">
        <v>193</v>
      </c>
      <c r="BI108" s="164" t="s">
        <v>193</v>
      </c>
      <c r="BJ108" s="164" t="s">
        <v>193</v>
      </c>
      <c r="BK108" s="164" t="s">
        <v>193</v>
      </c>
      <c r="BL108" s="164" t="s">
        <v>193</v>
      </c>
      <c r="BM108" s="164" t="s">
        <v>193</v>
      </c>
      <c r="BN108" s="164" t="s">
        <v>193</v>
      </c>
      <c r="BO108" s="164" t="s">
        <v>193</v>
      </c>
      <c r="BP108" s="164" t="s">
        <v>193</v>
      </c>
      <c r="BQ108" s="164" t="s">
        <v>193</v>
      </c>
      <c r="BR108" s="164" t="s">
        <v>193</v>
      </c>
      <c r="BS108" s="164" t="s">
        <v>193</v>
      </c>
      <c r="BT108" s="164" t="s">
        <v>193</v>
      </c>
      <c r="BU108" s="164" t="s">
        <v>193</v>
      </c>
      <c r="BV108" s="164" t="s">
        <v>193</v>
      </c>
      <c r="BW108" s="164" t="s">
        <v>193</v>
      </c>
      <c r="BX108" s="164" t="s">
        <v>193</v>
      </c>
      <c r="BY108" s="164" t="s">
        <v>193</v>
      </c>
      <c r="BZ108" s="164" t="s">
        <v>193</v>
      </c>
      <c r="CA108" s="164" t="s">
        <v>193</v>
      </c>
      <c r="CB108" s="164" t="s">
        <v>193</v>
      </c>
      <c r="CC108" s="164" t="s">
        <v>109</v>
      </c>
      <c r="CD108" s="164" t="s">
        <v>114</v>
      </c>
      <c r="CE108" s="164" t="s">
        <v>109</v>
      </c>
      <c r="CF108" s="164" t="s">
        <v>506</v>
      </c>
      <c r="CG108" s="164" t="s">
        <v>797</v>
      </c>
      <c r="CH108" s="164" t="s">
        <v>219</v>
      </c>
      <c r="CI108" s="164" t="s">
        <v>797</v>
      </c>
      <c r="CJ108" s="164" t="s">
        <v>193</v>
      </c>
      <c r="CK108" s="164" t="s">
        <v>193</v>
      </c>
      <c r="CL108" s="164" t="s">
        <v>193</v>
      </c>
      <c r="CM108" s="164" t="s">
        <v>193</v>
      </c>
      <c r="CN108" s="164" t="s">
        <v>193</v>
      </c>
      <c r="CO108" s="164" t="s">
        <v>193</v>
      </c>
      <c r="CP108" s="164" t="s">
        <v>193</v>
      </c>
      <c r="CQ108" s="164" t="s">
        <v>193</v>
      </c>
      <c r="CR108" s="164" t="s">
        <v>193</v>
      </c>
      <c r="CS108" s="164" t="s">
        <v>193</v>
      </c>
      <c r="CT108" s="164" t="s">
        <v>193</v>
      </c>
      <c r="CU108" s="164" t="s">
        <v>193</v>
      </c>
      <c r="CV108" s="164" t="s">
        <v>193</v>
      </c>
      <c r="CW108" s="164" t="s">
        <v>193</v>
      </c>
      <c r="CX108" s="164" t="s">
        <v>193</v>
      </c>
      <c r="CY108" s="164" t="s">
        <v>193</v>
      </c>
      <c r="CZ108" s="164" t="s">
        <v>193</v>
      </c>
      <c r="DA108" s="164" t="s">
        <v>193</v>
      </c>
      <c r="DB108" s="164" t="s">
        <v>193</v>
      </c>
      <c r="DC108" s="164" t="s">
        <v>193</v>
      </c>
      <c r="DD108" s="164" t="s">
        <v>193</v>
      </c>
      <c r="DE108" s="164" t="s">
        <v>193</v>
      </c>
      <c r="DF108" s="164" t="s">
        <v>193</v>
      </c>
      <c r="DG108" s="164" t="s">
        <v>193</v>
      </c>
      <c r="DH108" s="164" t="s">
        <v>193</v>
      </c>
      <c r="DI108" s="164" t="s">
        <v>193</v>
      </c>
      <c r="DJ108" s="164" t="s">
        <v>193</v>
      </c>
      <c r="DK108" s="164" t="s">
        <v>193</v>
      </c>
      <c r="DL108" s="164" t="s">
        <v>193</v>
      </c>
      <c r="DM108" s="164" t="s">
        <v>193</v>
      </c>
      <c r="DN108" s="164" t="s">
        <v>193</v>
      </c>
      <c r="DO108" s="164" t="s">
        <v>193</v>
      </c>
      <c r="DP108" s="164" t="s">
        <v>193</v>
      </c>
      <c r="DQ108" s="164" t="s">
        <v>193</v>
      </c>
      <c r="DR108" s="164" t="s">
        <v>193</v>
      </c>
      <c r="DS108" s="164" t="s">
        <v>193</v>
      </c>
      <c r="DT108" s="164" t="s">
        <v>193</v>
      </c>
      <c r="DU108" s="164" t="s">
        <v>193</v>
      </c>
      <c r="DV108" s="164" t="s">
        <v>193</v>
      </c>
      <c r="DW108" s="164" t="s">
        <v>193</v>
      </c>
      <c r="DX108" s="164" t="s">
        <v>193</v>
      </c>
      <c r="DY108" s="164" t="s">
        <v>193</v>
      </c>
      <c r="DZ108" s="164" t="s">
        <v>193</v>
      </c>
      <c r="EA108" s="164" t="s">
        <v>193</v>
      </c>
      <c r="EB108" s="164" t="s">
        <v>193</v>
      </c>
      <c r="EC108" s="164" t="s">
        <v>193</v>
      </c>
      <c r="ED108" s="164" t="s">
        <v>193</v>
      </c>
      <c r="EE108" s="164" t="s">
        <v>193</v>
      </c>
      <c r="EF108" s="164" t="s">
        <v>193</v>
      </c>
      <c r="EG108" s="164" t="s">
        <v>193</v>
      </c>
      <c r="EH108" s="164" t="s">
        <v>193</v>
      </c>
      <c r="EI108" s="164" t="s">
        <v>193</v>
      </c>
    </row>
    <row r="109" spans="1:139" x14ac:dyDescent="0.25">
      <c r="A109" s="164" t="s">
        <v>4007</v>
      </c>
      <c r="B109" s="164" t="s">
        <v>3508</v>
      </c>
      <c r="C109" s="164" t="s">
        <v>627</v>
      </c>
      <c r="D109" s="164" t="s">
        <v>627</v>
      </c>
      <c r="E109" s="164" t="s">
        <v>633</v>
      </c>
      <c r="F109" s="164" t="s">
        <v>506</v>
      </c>
      <c r="G109" s="164" t="s">
        <v>219</v>
      </c>
      <c r="H109" s="164" t="s">
        <v>219</v>
      </c>
      <c r="I109" s="164" t="s">
        <v>3509</v>
      </c>
      <c r="J109" s="164" t="s">
        <v>639</v>
      </c>
      <c r="K109" s="164" t="s">
        <v>543</v>
      </c>
      <c r="L109" s="164" t="s">
        <v>495</v>
      </c>
      <c r="M109" s="164" t="s">
        <v>193</v>
      </c>
      <c r="N109" s="164" t="s">
        <v>193</v>
      </c>
      <c r="O109" s="164" t="s">
        <v>193</v>
      </c>
      <c r="P109" s="164" t="s">
        <v>193</v>
      </c>
      <c r="Q109" s="164" t="s">
        <v>193</v>
      </c>
      <c r="R109" s="164" t="s">
        <v>193</v>
      </c>
      <c r="S109" s="164" t="s">
        <v>193</v>
      </c>
      <c r="T109" s="164">
        <v>30</v>
      </c>
      <c r="U109" s="164">
        <v>20</v>
      </c>
      <c r="V109" s="164">
        <v>35</v>
      </c>
      <c r="W109" s="164" t="s">
        <v>193</v>
      </c>
      <c r="X109" s="164">
        <v>25</v>
      </c>
      <c r="Y109" s="164">
        <v>75</v>
      </c>
      <c r="Z109" s="164">
        <v>75</v>
      </c>
      <c r="AA109" s="164">
        <v>5</v>
      </c>
      <c r="AB109" s="164" t="s">
        <v>193</v>
      </c>
      <c r="AC109" s="164" t="s">
        <v>496</v>
      </c>
      <c r="AD109" s="164" t="s">
        <v>502</v>
      </c>
      <c r="AE109" s="164">
        <v>1</v>
      </c>
      <c r="AF109" s="164">
        <v>0</v>
      </c>
      <c r="AG109" s="164">
        <v>1</v>
      </c>
      <c r="AH109" s="164">
        <v>0</v>
      </c>
      <c r="AI109" s="164">
        <v>1</v>
      </c>
      <c r="AJ109" s="164">
        <v>0</v>
      </c>
      <c r="AK109" s="164">
        <v>0</v>
      </c>
      <c r="AL109" s="164">
        <v>0</v>
      </c>
      <c r="AM109" s="164">
        <v>0</v>
      </c>
      <c r="AN109" s="164">
        <v>0</v>
      </c>
      <c r="AO109" s="164" t="s">
        <v>128</v>
      </c>
      <c r="AP109" s="164" t="s">
        <v>498</v>
      </c>
      <c r="AQ109" s="164" t="s">
        <v>193</v>
      </c>
      <c r="AR109" s="164" t="s">
        <v>193</v>
      </c>
      <c r="AS109" s="164" t="s">
        <v>193</v>
      </c>
      <c r="AT109" s="164" t="s">
        <v>193</v>
      </c>
      <c r="AU109" s="164" t="s">
        <v>193</v>
      </c>
      <c r="AV109" s="164" t="s">
        <v>193</v>
      </c>
      <c r="AW109" s="164" t="s">
        <v>193</v>
      </c>
      <c r="AX109" s="164" t="s">
        <v>132</v>
      </c>
      <c r="AY109" s="164" t="s">
        <v>132</v>
      </c>
      <c r="AZ109" s="164" t="s">
        <v>132</v>
      </c>
      <c r="BA109" s="164" t="s">
        <v>193</v>
      </c>
      <c r="BB109" s="164" t="s">
        <v>132</v>
      </c>
      <c r="BC109" s="164" t="s">
        <v>132</v>
      </c>
      <c r="BD109" s="164" t="s">
        <v>132</v>
      </c>
      <c r="BE109" s="164" t="s">
        <v>132</v>
      </c>
      <c r="BF109" s="164" t="s">
        <v>193</v>
      </c>
      <c r="BG109" s="164" t="s">
        <v>193</v>
      </c>
      <c r="BH109" s="164" t="s">
        <v>193</v>
      </c>
      <c r="BI109" s="164" t="s">
        <v>193</v>
      </c>
      <c r="BJ109" s="164" t="s">
        <v>193</v>
      </c>
      <c r="BK109" s="164" t="s">
        <v>193</v>
      </c>
      <c r="BL109" s="164" t="s">
        <v>193</v>
      </c>
      <c r="BM109" s="164" t="s">
        <v>193</v>
      </c>
      <c r="BN109" s="164" t="s">
        <v>193</v>
      </c>
      <c r="BO109" s="164" t="s">
        <v>193</v>
      </c>
      <c r="BP109" s="164" t="s">
        <v>193</v>
      </c>
      <c r="BQ109" s="164" t="s">
        <v>193</v>
      </c>
      <c r="BR109" s="164" t="s">
        <v>193</v>
      </c>
      <c r="BS109" s="164" t="s">
        <v>193</v>
      </c>
      <c r="BT109" s="164" t="s">
        <v>193</v>
      </c>
      <c r="BU109" s="164" t="s">
        <v>193</v>
      </c>
      <c r="BV109" s="164" t="s">
        <v>193</v>
      </c>
      <c r="BW109" s="164" t="s">
        <v>193</v>
      </c>
      <c r="BX109" s="164" t="s">
        <v>193</v>
      </c>
      <c r="BY109" s="164" t="s">
        <v>193</v>
      </c>
      <c r="BZ109" s="164" t="s">
        <v>193</v>
      </c>
      <c r="CA109" s="164" t="s">
        <v>193</v>
      </c>
      <c r="CB109" s="164" t="s">
        <v>193</v>
      </c>
      <c r="CC109" s="164" t="s">
        <v>193</v>
      </c>
      <c r="CD109" s="164" t="s">
        <v>193</v>
      </c>
      <c r="CE109" s="164" t="s">
        <v>193</v>
      </c>
      <c r="CF109" s="164" t="s">
        <v>193</v>
      </c>
      <c r="CG109" s="164" t="s">
        <v>193</v>
      </c>
      <c r="CH109" s="164" t="s">
        <v>193</v>
      </c>
      <c r="CI109" s="164" t="s">
        <v>193</v>
      </c>
      <c r="CJ109" s="164" t="s">
        <v>114</v>
      </c>
      <c r="CK109" s="164" t="s">
        <v>193</v>
      </c>
      <c r="CL109" s="164" t="s">
        <v>193</v>
      </c>
      <c r="CM109" s="164" t="s">
        <v>193</v>
      </c>
      <c r="CN109" s="164" t="s">
        <v>193</v>
      </c>
      <c r="CO109" s="164" t="s">
        <v>193</v>
      </c>
      <c r="CP109" s="164" t="s">
        <v>193</v>
      </c>
      <c r="CQ109" s="164" t="s">
        <v>193</v>
      </c>
      <c r="CR109" s="164" t="s">
        <v>193</v>
      </c>
      <c r="CS109" s="164" t="s">
        <v>193</v>
      </c>
      <c r="CT109" s="164" t="s">
        <v>193</v>
      </c>
      <c r="CU109" s="164" t="s">
        <v>193</v>
      </c>
      <c r="CV109" s="164" t="s">
        <v>193</v>
      </c>
      <c r="CW109" s="164" t="s">
        <v>193</v>
      </c>
      <c r="CX109" s="164" t="s">
        <v>193</v>
      </c>
      <c r="CY109" s="164" t="s">
        <v>193</v>
      </c>
      <c r="CZ109" s="164" t="s">
        <v>193</v>
      </c>
      <c r="DA109" s="164" t="s">
        <v>193</v>
      </c>
      <c r="DB109" s="164" t="s">
        <v>193</v>
      </c>
      <c r="DC109" s="164" t="s">
        <v>193</v>
      </c>
      <c r="DD109" s="164" t="s">
        <v>193</v>
      </c>
      <c r="DE109" s="164" t="s">
        <v>193</v>
      </c>
      <c r="DF109" s="164" t="s">
        <v>193</v>
      </c>
      <c r="DG109" s="164" t="s">
        <v>193</v>
      </c>
      <c r="DH109" s="164" t="s">
        <v>114</v>
      </c>
      <c r="DI109" s="164" t="s">
        <v>114</v>
      </c>
      <c r="DJ109" s="164" t="s">
        <v>109</v>
      </c>
      <c r="DK109" s="164" t="s">
        <v>117</v>
      </c>
      <c r="DL109" s="164" t="s">
        <v>793</v>
      </c>
      <c r="DM109" s="164" t="s">
        <v>119</v>
      </c>
      <c r="DN109" s="164" t="s">
        <v>793</v>
      </c>
      <c r="DO109" s="164" t="s">
        <v>193</v>
      </c>
      <c r="DP109" s="164" t="s">
        <v>193</v>
      </c>
      <c r="DQ109" s="164" t="s">
        <v>193</v>
      </c>
      <c r="DR109" s="164" t="s">
        <v>193</v>
      </c>
      <c r="DS109" s="164" t="s">
        <v>193</v>
      </c>
      <c r="DT109" s="164" t="s">
        <v>193</v>
      </c>
      <c r="DU109" s="164" t="s">
        <v>193</v>
      </c>
      <c r="DV109" s="164" t="s">
        <v>193</v>
      </c>
      <c r="DW109" s="164" t="s">
        <v>193</v>
      </c>
      <c r="DX109" s="164" t="s">
        <v>193</v>
      </c>
      <c r="DY109" s="164" t="s">
        <v>193</v>
      </c>
      <c r="DZ109" s="164" t="s">
        <v>193</v>
      </c>
      <c r="EA109" s="164" t="s">
        <v>193</v>
      </c>
      <c r="EB109" s="164" t="s">
        <v>193</v>
      </c>
      <c r="EC109" s="164" t="s">
        <v>193</v>
      </c>
      <c r="ED109" s="164" t="s">
        <v>193</v>
      </c>
      <c r="EE109" s="164" t="s">
        <v>193</v>
      </c>
      <c r="EF109" s="164" t="s">
        <v>193</v>
      </c>
      <c r="EG109" s="164" t="s">
        <v>193</v>
      </c>
      <c r="EH109" s="164" t="s">
        <v>193</v>
      </c>
      <c r="EI109" s="164" t="s">
        <v>4006</v>
      </c>
    </row>
    <row r="110" spans="1:139" x14ac:dyDescent="0.25">
      <c r="A110" s="164" t="s">
        <v>4011</v>
      </c>
      <c r="B110" s="164" t="s">
        <v>3508</v>
      </c>
      <c r="C110" s="164" t="s">
        <v>627</v>
      </c>
      <c r="D110" s="164" t="s">
        <v>627</v>
      </c>
      <c r="E110" s="164" t="s">
        <v>633</v>
      </c>
      <c r="F110" s="164" t="s">
        <v>506</v>
      </c>
      <c r="G110" s="164" t="s">
        <v>219</v>
      </c>
      <c r="H110" s="164" t="s">
        <v>219</v>
      </c>
      <c r="I110" s="164" t="s">
        <v>3509</v>
      </c>
      <c r="J110" s="164" t="s">
        <v>639</v>
      </c>
      <c r="K110" s="164" t="s">
        <v>543</v>
      </c>
      <c r="L110" s="164" t="s">
        <v>495</v>
      </c>
      <c r="M110" s="164" t="s">
        <v>193</v>
      </c>
      <c r="N110" s="164" t="s">
        <v>193</v>
      </c>
      <c r="O110" s="164" t="s">
        <v>193</v>
      </c>
      <c r="P110" s="164" t="s">
        <v>193</v>
      </c>
      <c r="Q110" s="164" t="s">
        <v>193</v>
      </c>
      <c r="R110" s="164" t="s">
        <v>193</v>
      </c>
      <c r="S110" s="164" t="s">
        <v>193</v>
      </c>
      <c r="T110" s="164">
        <v>30</v>
      </c>
      <c r="U110" s="164">
        <v>20</v>
      </c>
      <c r="V110" s="164">
        <v>35</v>
      </c>
      <c r="W110" s="164" t="s">
        <v>193</v>
      </c>
      <c r="X110" s="164">
        <v>25</v>
      </c>
      <c r="Y110" s="164">
        <v>75</v>
      </c>
      <c r="Z110" s="164">
        <v>75</v>
      </c>
      <c r="AA110" s="164">
        <v>5</v>
      </c>
      <c r="AB110" s="164" t="s">
        <v>193</v>
      </c>
      <c r="AC110" s="164" t="s">
        <v>496</v>
      </c>
      <c r="AD110" s="164" t="s">
        <v>502</v>
      </c>
      <c r="AE110" s="164">
        <v>1</v>
      </c>
      <c r="AF110" s="164">
        <v>0</v>
      </c>
      <c r="AG110" s="164">
        <v>0</v>
      </c>
      <c r="AH110" s="164">
        <v>0</v>
      </c>
      <c r="AI110" s="164">
        <v>1</v>
      </c>
      <c r="AJ110" s="164">
        <v>0</v>
      </c>
      <c r="AK110" s="164">
        <v>0</v>
      </c>
      <c r="AL110" s="164">
        <v>0</v>
      </c>
      <c r="AM110" s="164">
        <v>0</v>
      </c>
      <c r="AN110" s="164">
        <v>0</v>
      </c>
      <c r="AO110" s="164" t="s">
        <v>128</v>
      </c>
      <c r="AP110" s="164" t="s">
        <v>142</v>
      </c>
      <c r="AQ110" s="164" t="s">
        <v>193</v>
      </c>
      <c r="AR110" s="164" t="s">
        <v>193</v>
      </c>
      <c r="AS110" s="164" t="s">
        <v>193</v>
      </c>
      <c r="AT110" s="164" t="s">
        <v>193</v>
      </c>
      <c r="AU110" s="164" t="s">
        <v>193</v>
      </c>
      <c r="AV110" s="164" t="s">
        <v>193</v>
      </c>
      <c r="AW110" s="164" t="s">
        <v>193</v>
      </c>
      <c r="AX110" s="164" t="s">
        <v>132</v>
      </c>
      <c r="AY110" s="164" t="s">
        <v>132</v>
      </c>
      <c r="AZ110" s="164" t="s">
        <v>132</v>
      </c>
      <c r="BA110" s="164" t="s">
        <v>193</v>
      </c>
      <c r="BB110" s="164" t="s">
        <v>132</v>
      </c>
      <c r="BC110" s="164" t="s">
        <v>132</v>
      </c>
      <c r="BD110" s="164" t="s">
        <v>132</v>
      </c>
      <c r="BE110" s="164" t="s">
        <v>132</v>
      </c>
      <c r="BF110" s="164" t="s">
        <v>193</v>
      </c>
      <c r="BG110" s="164" t="s">
        <v>193</v>
      </c>
      <c r="BH110" s="164" t="s">
        <v>193</v>
      </c>
      <c r="BI110" s="164" t="s">
        <v>193</v>
      </c>
      <c r="BJ110" s="164" t="s">
        <v>193</v>
      </c>
      <c r="BK110" s="164" t="s">
        <v>193</v>
      </c>
      <c r="BL110" s="164" t="s">
        <v>193</v>
      </c>
      <c r="BM110" s="164" t="s">
        <v>193</v>
      </c>
      <c r="BN110" s="164" t="s">
        <v>193</v>
      </c>
      <c r="BO110" s="164" t="s">
        <v>193</v>
      </c>
      <c r="BP110" s="164" t="s">
        <v>193</v>
      </c>
      <c r="BQ110" s="164" t="s">
        <v>193</v>
      </c>
      <c r="BR110" s="164" t="s">
        <v>193</v>
      </c>
      <c r="BS110" s="164" t="s">
        <v>193</v>
      </c>
      <c r="BT110" s="164" t="s">
        <v>193</v>
      </c>
      <c r="BU110" s="164" t="s">
        <v>193</v>
      </c>
      <c r="BV110" s="164" t="s">
        <v>193</v>
      </c>
      <c r="BW110" s="164" t="s">
        <v>193</v>
      </c>
      <c r="BX110" s="164" t="s">
        <v>193</v>
      </c>
      <c r="BY110" s="164" t="s">
        <v>193</v>
      </c>
      <c r="BZ110" s="164" t="s">
        <v>193</v>
      </c>
      <c r="CA110" s="164" t="s">
        <v>193</v>
      </c>
      <c r="CB110" s="164" t="s">
        <v>193</v>
      </c>
      <c r="CC110" s="164" t="s">
        <v>193</v>
      </c>
      <c r="CD110" s="164" t="s">
        <v>193</v>
      </c>
      <c r="CE110" s="164" t="s">
        <v>193</v>
      </c>
      <c r="CF110" s="164" t="s">
        <v>193</v>
      </c>
      <c r="CG110" s="164" t="s">
        <v>193</v>
      </c>
      <c r="CH110" s="164" t="s">
        <v>193</v>
      </c>
      <c r="CI110" s="164" t="s">
        <v>193</v>
      </c>
      <c r="CJ110" s="164" t="s">
        <v>114</v>
      </c>
      <c r="CK110" s="164" t="s">
        <v>193</v>
      </c>
      <c r="CL110" s="164" t="s">
        <v>193</v>
      </c>
      <c r="CM110" s="164" t="s">
        <v>193</v>
      </c>
      <c r="CN110" s="164" t="s">
        <v>193</v>
      </c>
      <c r="CO110" s="164" t="s">
        <v>193</v>
      </c>
      <c r="CP110" s="164" t="s">
        <v>193</v>
      </c>
      <c r="CQ110" s="164" t="s">
        <v>193</v>
      </c>
      <c r="CR110" s="164" t="s">
        <v>193</v>
      </c>
      <c r="CS110" s="164" t="s">
        <v>193</v>
      </c>
      <c r="CT110" s="164" t="s">
        <v>193</v>
      </c>
      <c r="CU110" s="164" t="s">
        <v>193</v>
      </c>
      <c r="CV110" s="164" t="s">
        <v>193</v>
      </c>
      <c r="CW110" s="164" t="s">
        <v>193</v>
      </c>
      <c r="CX110" s="164" t="s">
        <v>193</v>
      </c>
      <c r="CY110" s="164" t="s">
        <v>193</v>
      </c>
      <c r="CZ110" s="164" t="s">
        <v>193</v>
      </c>
      <c r="DA110" s="164" t="s">
        <v>193</v>
      </c>
      <c r="DB110" s="164" t="s">
        <v>193</v>
      </c>
      <c r="DC110" s="164" t="s">
        <v>193</v>
      </c>
      <c r="DD110" s="164" t="s">
        <v>193</v>
      </c>
      <c r="DE110" s="164" t="s">
        <v>193</v>
      </c>
      <c r="DF110" s="164" t="s">
        <v>193</v>
      </c>
      <c r="DG110" s="164" t="s">
        <v>193</v>
      </c>
      <c r="DH110" s="164" t="s">
        <v>109</v>
      </c>
      <c r="DI110" s="164" t="s">
        <v>114</v>
      </c>
      <c r="DJ110" s="164" t="s">
        <v>109</v>
      </c>
      <c r="DK110" s="164" t="s">
        <v>117</v>
      </c>
      <c r="DL110" s="164" t="s">
        <v>793</v>
      </c>
      <c r="DM110" s="164" t="s">
        <v>119</v>
      </c>
      <c r="DN110" s="164" t="s">
        <v>793</v>
      </c>
      <c r="DO110" s="164" t="s">
        <v>193</v>
      </c>
      <c r="DP110" s="164" t="s">
        <v>193</v>
      </c>
      <c r="DQ110" s="164" t="s">
        <v>193</v>
      </c>
      <c r="DR110" s="164" t="s">
        <v>193</v>
      </c>
      <c r="DS110" s="164" t="s">
        <v>193</v>
      </c>
      <c r="DT110" s="164" t="s">
        <v>193</v>
      </c>
      <c r="DU110" s="164" t="s">
        <v>193</v>
      </c>
      <c r="DV110" s="164" t="s">
        <v>193</v>
      </c>
      <c r="DW110" s="164" t="s">
        <v>193</v>
      </c>
      <c r="DX110" s="164" t="s">
        <v>193</v>
      </c>
      <c r="DY110" s="164" t="s">
        <v>193</v>
      </c>
      <c r="DZ110" s="164" t="s">
        <v>193</v>
      </c>
      <c r="EA110" s="164" t="s">
        <v>193</v>
      </c>
      <c r="EB110" s="164" t="s">
        <v>193</v>
      </c>
      <c r="EC110" s="164" t="s">
        <v>193</v>
      </c>
      <c r="ED110" s="164" t="s">
        <v>193</v>
      </c>
      <c r="EE110" s="164" t="s">
        <v>193</v>
      </c>
      <c r="EF110" s="164" t="s">
        <v>193</v>
      </c>
      <c r="EG110" s="164" t="s">
        <v>193</v>
      </c>
      <c r="EH110" s="164" t="s">
        <v>193</v>
      </c>
      <c r="EI110" s="164" t="s">
        <v>4006</v>
      </c>
    </row>
    <row r="111" spans="1:139" x14ac:dyDescent="0.25">
      <c r="A111" s="164" t="s">
        <v>4015</v>
      </c>
      <c r="B111" s="164" t="s">
        <v>3508</v>
      </c>
      <c r="C111" s="164" t="s">
        <v>627</v>
      </c>
      <c r="D111" s="164" t="s">
        <v>627</v>
      </c>
      <c r="E111" s="164" t="s">
        <v>633</v>
      </c>
      <c r="F111" s="164" t="s">
        <v>506</v>
      </c>
      <c r="G111" s="164" t="s">
        <v>219</v>
      </c>
      <c r="H111" s="164" t="s">
        <v>219</v>
      </c>
      <c r="I111" s="164" t="s">
        <v>3509</v>
      </c>
      <c r="J111" s="164" t="s">
        <v>639</v>
      </c>
      <c r="K111" s="164" t="s">
        <v>543</v>
      </c>
      <c r="L111" s="164" t="s">
        <v>495</v>
      </c>
      <c r="M111" s="164" t="s">
        <v>193</v>
      </c>
      <c r="N111" s="164" t="s">
        <v>193</v>
      </c>
      <c r="O111" s="164" t="s">
        <v>193</v>
      </c>
      <c r="P111" s="164" t="s">
        <v>193</v>
      </c>
      <c r="Q111" s="164" t="s">
        <v>193</v>
      </c>
      <c r="R111" s="164" t="s">
        <v>193</v>
      </c>
      <c r="S111" s="164" t="s">
        <v>193</v>
      </c>
      <c r="T111" s="164">
        <v>30</v>
      </c>
      <c r="U111" s="164">
        <v>25</v>
      </c>
      <c r="V111" s="164">
        <v>35</v>
      </c>
      <c r="W111" s="164" t="s">
        <v>193</v>
      </c>
      <c r="X111" s="164">
        <v>25</v>
      </c>
      <c r="Y111" s="164">
        <v>75</v>
      </c>
      <c r="Z111" s="164">
        <v>75</v>
      </c>
      <c r="AA111" s="164">
        <v>5</v>
      </c>
      <c r="AB111" s="164" t="s">
        <v>193</v>
      </c>
      <c r="AC111" s="164" t="s">
        <v>496</v>
      </c>
      <c r="AD111" s="164" t="s">
        <v>502</v>
      </c>
      <c r="AE111" s="164">
        <v>1</v>
      </c>
      <c r="AF111" s="164">
        <v>0</v>
      </c>
      <c r="AG111" s="164">
        <v>0</v>
      </c>
      <c r="AH111" s="164">
        <v>0</v>
      </c>
      <c r="AI111" s="164">
        <v>0</v>
      </c>
      <c r="AJ111" s="164">
        <v>0</v>
      </c>
      <c r="AK111" s="164">
        <v>0</v>
      </c>
      <c r="AL111" s="164">
        <v>0</v>
      </c>
      <c r="AM111" s="164">
        <v>0</v>
      </c>
      <c r="AN111" s="164">
        <v>0</v>
      </c>
      <c r="AO111" s="164" t="s">
        <v>128</v>
      </c>
      <c r="AP111" s="164" t="s">
        <v>142</v>
      </c>
      <c r="AQ111" s="164" t="s">
        <v>193</v>
      </c>
      <c r="AR111" s="164" t="s">
        <v>193</v>
      </c>
      <c r="AS111" s="164" t="s">
        <v>193</v>
      </c>
      <c r="AT111" s="164" t="s">
        <v>193</v>
      </c>
      <c r="AU111" s="164" t="s">
        <v>193</v>
      </c>
      <c r="AV111" s="164" t="s">
        <v>193</v>
      </c>
      <c r="AW111" s="164" t="s">
        <v>193</v>
      </c>
      <c r="AX111" s="164" t="s">
        <v>132</v>
      </c>
      <c r="AY111" s="164" t="s">
        <v>132</v>
      </c>
      <c r="AZ111" s="164" t="s">
        <v>132</v>
      </c>
      <c r="BA111" s="164" t="s">
        <v>193</v>
      </c>
      <c r="BB111" s="164" t="s">
        <v>132</v>
      </c>
      <c r="BC111" s="164" t="s">
        <v>132</v>
      </c>
      <c r="BD111" s="164" t="s">
        <v>132</v>
      </c>
      <c r="BE111" s="164" t="s">
        <v>132</v>
      </c>
      <c r="BF111" s="164" t="s">
        <v>193</v>
      </c>
      <c r="BG111" s="164" t="s">
        <v>193</v>
      </c>
      <c r="BH111" s="164" t="s">
        <v>193</v>
      </c>
      <c r="BI111" s="164" t="s">
        <v>193</v>
      </c>
      <c r="BJ111" s="164" t="s">
        <v>193</v>
      </c>
      <c r="BK111" s="164" t="s">
        <v>193</v>
      </c>
      <c r="BL111" s="164" t="s">
        <v>193</v>
      </c>
      <c r="BM111" s="164" t="s">
        <v>193</v>
      </c>
      <c r="BN111" s="164" t="s">
        <v>193</v>
      </c>
      <c r="BO111" s="164" t="s">
        <v>193</v>
      </c>
      <c r="BP111" s="164" t="s">
        <v>193</v>
      </c>
      <c r="BQ111" s="164" t="s">
        <v>193</v>
      </c>
      <c r="BR111" s="164" t="s">
        <v>193</v>
      </c>
      <c r="BS111" s="164" t="s">
        <v>193</v>
      </c>
      <c r="BT111" s="164" t="s">
        <v>193</v>
      </c>
      <c r="BU111" s="164" t="s">
        <v>193</v>
      </c>
      <c r="BV111" s="164" t="s">
        <v>193</v>
      </c>
      <c r="BW111" s="164" t="s">
        <v>193</v>
      </c>
      <c r="BX111" s="164" t="s">
        <v>193</v>
      </c>
      <c r="BY111" s="164" t="s">
        <v>193</v>
      </c>
      <c r="BZ111" s="164" t="s">
        <v>193</v>
      </c>
      <c r="CA111" s="164" t="s">
        <v>193</v>
      </c>
      <c r="CB111" s="164" t="s">
        <v>193</v>
      </c>
      <c r="CC111" s="164" t="s">
        <v>193</v>
      </c>
      <c r="CD111" s="164" t="s">
        <v>193</v>
      </c>
      <c r="CE111" s="164" t="s">
        <v>193</v>
      </c>
      <c r="CF111" s="164" t="s">
        <v>193</v>
      </c>
      <c r="CG111" s="164" t="s">
        <v>193</v>
      </c>
      <c r="CH111" s="164" t="s">
        <v>193</v>
      </c>
      <c r="CI111" s="164" t="s">
        <v>193</v>
      </c>
      <c r="CJ111" s="164" t="s">
        <v>114</v>
      </c>
      <c r="CK111" s="164" t="s">
        <v>193</v>
      </c>
      <c r="CL111" s="164" t="s">
        <v>193</v>
      </c>
      <c r="CM111" s="164" t="s">
        <v>193</v>
      </c>
      <c r="CN111" s="164" t="s">
        <v>193</v>
      </c>
      <c r="CO111" s="164" t="s">
        <v>193</v>
      </c>
      <c r="CP111" s="164" t="s">
        <v>193</v>
      </c>
      <c r="CQ111" s="164" t="s">
        <v>193</v>
      </c>
      <c r="CR111" s="164" t="s">
        <v>193</v>
      </c>
      <c r="CS111" s="164" t="s">
        <v>193</v>
      </c>
      <c r="CT111" s="164" t="s">
        <v>193</v>
      </c>
      <c r="CU111" s="164" t="s">
        <v>193</v>
      </c>
      <c r="CV111" s="164" t="s">
        <v>193</v>
      </c>
      <c r="CW111" s="164" t="s">
        <v>193</v>
      </c>
      <c r="CX111" s="164" t="s">
        <v>193</v>
      </c>
      <c r="CY111" s="164" t="s">
        <v>193</v>
      </c>
      <c r="CZ111" s="164" t="s">
        <v>193</v>
      </c>
      <c r="DA111" s="164" t="s">
        <v>193</v>
      </c>
      <c r="DB111" s="164" t="s">
        <v>193</v>
      </c>
      <c r="DC111" s="164" t="s">
        <v>193</v>
      </c>
      <c r="DD111" s="164" t="s">
        <v>193</v>
      </c>
      <c r="DE111" s="164" t="s">
        <v>193</v>
      </c>
      <c r="DF111" s="164" t="s">
        <v>193</v>
      </c>
      <c r="DG111" s="164" t="s">
        <v>193</v>
      </c>
      <c r="DH111" s="164" t="s">
        <v>109</v>
      </c>
      <c r="DI111" s="164" t="s">
        <v>114</v>
      </c>
      <c r="DJ111" s="164" t="s">
        <v>109</v>
      </c>
      <c r="DK111" s="164" t="s">
        <v>506</v>
      </c>
      <c r="DL111" s="164" t="s">
        <v>797</v>
      </c>
      <c r="DM111" s="164" t="s">
        <v>219</v>
      </c>
      <c r="DN111" s="164" t="s">
        <v>797</v>
      </c>
      <c r="DO111" s="164" t="s">
        <v>193</v>
      </c>
      <c r="DP111" s="164" t="s">
        <v>193</v>
      </c>
      <c r="DQ111" s="164" t="s">
        <v>193</v>
      </c>
      <c r="DR111" s="164" t="s">
        <v>193</v>
      </c>
      <c r="DS111" s="164" t="s">
        <v>193</v>
      </c>
      <c r="DT111" s="164" t="s">
        <v>193</v>
      </c>
      <c r="DU111" s="164" t="s">
        <v>193</v>
      </c>
      <c r="DV111" s="164" t="s">
        <v>193</v>
      </c>
      <c r="DW111" s="164" t="s">
        <v>193</v>
      </c>
      <c r="DX111" s="164" t="s">
        <v>193</v>
      </c>
      <c r="DY111" s="164" t="s">
        <v>193</v>
      </c>
      <c r="DZ111" s="164" t="s">
        <v>193</v>
      </c>
      <c r="EA111" s="164" t="s">
        <v>193</v>
      </c>
      <c r="EB111" s="164" t="s">
        <v>193</v>
      </c>
      <c r="EC111" s="164" t="s">
        <v>193</v>
      </c>
      <c r="ED111" s="164" t="s">
        <v>193</v>
      </c>
      <c r="EE111" s="164" t="s">
        <v>193</v>
      </c>
      <c r="EF111" s="164" t="s">
        <v>193</v>
      </c>
      <c r="EG111" s="164" t="s">
        <v>193</v>
      </c>
      <c r="EH111" s="164" t="s">
        <v>193</v>
      </c>
      <c r="EI111" s="164" t="s">
        <v>4006</v>
      </c>
    </row>
    <row r="112" spans="1:139" x14ac:dyDescent="0.25">
      <c r="A112" s="164" t="s">
        <v>4020</v>
      </c>
      <c r="B112" s="164" t="s">
        <v>3508</v>
      </c>
      <c r="C112" s="164" t="s">
        <v>627</v>
      </c>
      <c r="D112" s="164" t="s">
        <v>627</v>
      </c>
      <c r="E112" s="164" t="s">
        <v>633</v>
      </c>
      <c r="F112" s="164" t="s">
        <v>506</v>
      </c>
      <c r="G112" s="164" t="s">
        <v>219</v>
      </c>
      <c r="H112" s="164" t="s">
        <v>219</v>
      </c>
      <c r="I112" s="164" t="s">
        <v>3509</v>
      </c>
      <c r="J112" s="164" t="s">
        <v>639</v>
      </c>
      <c r="K112" s="164" t="s">
        <v>543</v>
      </c>
      <c r="L112" s="164" t="s">
        <v>495</v>
      </c>
      <c r="M112" s="164" t="s">
        <v>193</v>
      </c>
      <c r="N112" s="164" t="s">
        <v>193</v>
      </c>
      <c r="O112" s="164" t="s">
        <v>193</v>
      </c>
      <c r="P112" s="164" t="s">
        <v>193</v>
      </c>
      <c r="Q112" s="164" t="s">
        <v>193</v>
      </c>
      <c r="R112" s="164" t="s">
        <v>193</v>
      </c>
      <c r="S112" s="164" t="s">
        <v>193</v>
      </c>
      <c r="T112" s="164">
        <v>30</v>
      </c>
      <c r="U112" s="164">
        <v>25</v>
      </c>
      <c r="V112" s="164">
        <v>50</v>
      </c>
      <c r="W112" s="164" t="s">
        <v>193</v>
      </c>
      <c r="X112" s="164">
        <v>20</v>
      </c>
      <c r="Y112" s="164">
        <v>75</v>
      </c>
      <c r="Z112" s="164">
        <v>100</v>
      </c>
      <c r="AA112" s="164">
        <v>5</v>
      </c>
      <c r="AB112" s="164" t="s">
        <v>193</v>
      </c>
      <c r="AC112" s="164" t="s">
        <v>496</v>
      </c>
      <c r="AD112" s="164" t="s">
        <v>502</v>
      </c>
      <c r="AE112" s="164">
        <v>1</v>
      </c>
      <c r="AF112" s="164">
        <v>0</v>
      </c>
      <c r="AG112" s="164">
        <v>1</v>
      </c>
      <c r="AH112" s="164">
        <v>0</v>
      </c>
      <c r="AI112" s="164">
        <v>1</v>
      </c>
      <c r="AJ112" s="164">
        <v>0</v>
      </c>
      <c r="AK112" s="164">
        <v>0</v>
      </c>
      <c r="AL112" s="164">
        <v>0</v>
      </c>
      <c r="AM112" s="164">
        <v>0</v>
      </c>
      <c r="AN112" s="164">
        <v>0</v>
      </c>
      <c r="AO112" s="164" t="s">
        <v>128</v>
      </c>
      <c r="AP112" s="164" t="s">
        <v>507</v>
      </c>
      <c r="AQ112" s="164" t="s">
        <v>193</v>
      </c>
      <c r="AR112" s="164" t="s">
        <v>193</v>
      </c>
      <c r="AS112" s="164" t="s">
        <v>193</v>
      </c>
      <c r="AT112" s="164" t="s">
        <v>193</v>
      </c>
      <c r="AU112" s="164" t="s">
        <v>193</v>
      </c>
      <c r="AV112" s="164" t="s">
        <v>193</v>
      </c>
      <c r="AW112" s="164" t="s">
        <v>193</v>
      </c>
      <c r="AX112" s="164" t="s">
        <v>132</v>
      </c>
      <c r="AY112" s="164" t="s">
        <v>132</v>
      </c>
      <c r="AZ112" s="164" t="s">
        <v>132</v>
      </c>
      <c r="BA112" s="164" t="s">
        <v>193</v>
      </c>
      <c r="BB112" s="164" t="s">
        <v>132</v>
      </c>
      <c r="BC112" s="164" t="s">
        <v>132</v>
      </c>
      <c r="BD112" s="164" t="s">
        <v>132</v>
      </c>
      <c r="BE112" s="164" t="s">
        <v>132</v>
      </c>
      <c r="BF112" s="164" t="s">
        <v>193</v>
      </c>
      <c r="BG112" s="164" t="s">
        <v>193</v>
      </c>
      <c r="BH112" s="164" t="s">
        <v>193</v>
      </c>
      <c r="BI112" s="164" t="s">
        <v>193</v>
      </c>
      <c r="BJ112" s="164" t="s">
        <v>193</v>
      </c>
      <c r="BK112" s="164" t="s">
        <v>193</v>
      </c>
      <c r="BL112" s="164" t="s">
        <v>193</v>
      </c>
      <c r="BM112" s="164" t="s">
        <v>193</v>
      </c>
      <c r="BN112" s="164" t="s">
        <v>193</v>
      </c>
      <c r="BO112" s="164" t="s">
        <v>193</v>
      </c>
      <c r="BP112" s="164" t="s">
        <v>193</v>
      </c>
      <c r="BQ112" s="164" t="s">
        <v>193</v>
      </c>
      <c r="BR112" s="164" t="s">
        <v>193</v>
      </c>
      <c r="BS112" s="164" t="s">
        <v>193</v>
      </c>
      <c r="BT112" s="164" t="s">
        <v>193</v>
      </c>
      <c r="BU112" s="164" t="s">
        <v>193</v>
      </c>
      <c r="BV112" s="164" t="s">
        <v>193</v>
      </c>
      <c r="BW112" s="164" t="s">
        <v>193</v>
      </c>
      <c r="BX112" s="164" t="s">
        <v>193</v>
      </c>
      <c r="BY112" s="164" t="s">
        <v>193</v>
      </c>
      <c r="BZ112" s="164" t="s">
        <v>193</v>
      </c>
      <c r="CA112" s="164" t="s">
        <v>193</v>
      </c>
      <c r="CB112" s="164" t="s">
        <v>193</v>
      </c>
      <c r="CC112" s="164" t="s">
        <v>193</v>
      </c>
      <c r="CD112" s="164" t="s">
        <v>193</v>
      </c>
      <c r="CE112" s="164" t="s">
        <v>193</v>
      </c>
      <c r="CF112" s="164" t="s">
        <v>193</v>
      </c>
      <c r="CG112" s="164" t="s">
        <v>193</v>
      </c>
      <c r="CH112" s="164" t="s">
        <v>193</v>
      </c>
      <c r="CI112" s="164" t="s">
        <v>193</v>
      </c>
      <c r="CJ112" s="164" t="s">
        <v>114</v>
      </c>
      <c r="CK112" s="164" t="s">
        <v>193</v>
      </c>
      <c r="CL112" s="164" t="s">
        <v>193</v>
      </c>
      <c r="CM112" s="164" t="s">
        <v>193</v>
      </c>
      <c r="CN112" s="164" t="s">
        <v>193</v>
      </c>
      <c r="CO112" s="164" t="s">
        <v>193</v>
      </c>
      <c r="CP112" s="164" t="s">
        <v>193</v>
      </c>
      <c r="CQ112" s="164" t="s">
        <v>193</v>
      </c>
      <c r="CR112" s="164" t="s">
        <v>193</v>
      </c>
      <c r="CS112" s="164" t="s">
        <v>193</v>
      </c>
      <c r="CT112" s="164" t="s">
        <v>193</v>
      </c>
      <c r="CU112" s="164" t="s">
        <v>193</v>
      </c>
      <c r="CV112" s="164" t="s">
        <v>193</v>
      </c>
      <c r="CW112" s="164" t="s">
        <v>193</v>
      </c>
      <c r="CX112" s="164" t="s">
        <v>193</v>
      </c>
      <c r="CY112" s="164" t="s">
        <v>193</v>
      </c>
      <c r="CZ112" s="164" t="s">
        <v>193</v>
      </c>
      <c r="DA112" s="164" t="s">
        <v>193</v>
      </c>
      <c r="DB112" s="164" t="s">
        <v>193</v>
      </c>
      <c r="DC112" s="164" t="s">
        <v>193</v>
      </c>
      <c r="DD112" s="164" t="s">
        <v>193</v>
      </c>
      <c r="DE112" s="164" t="s">
        <v>193</v>
      </c>
      <c r="DF112" s="164" t="s">
        <v>193</v>
      </c>
      <c r="DG112" s="164" t="s">
        <v>193</v>
      </c>
      <c r="DH112" s="164" t="s">
        <v>114</v>
      </c>
      <c r="DI112" s="164" t="s">
        <v>114</v>
      </c>
      <c r="DJ112" s="164" t="s">
        <v>109</v>
      </c>
      <c r="DK112" s="164" t="s">
        <v>117</v>
      </c>
      <c r="DL112" s="164" t="s">
        <v>793</v>
      </c>
      <c r="DM112" s="164" t="s">
        <v>119</v>
      </c>
      <c r="DN112" s="164" t="s">
        <v>793</v>
      </c>
      <c r="DO112" s="164" t="s">
        <v>193</v>
      </c>
      <c r="DP112" s="164" t="s">
        <v>193</v>
      </c>
      <c r="DQ112" s="164" t="s">
        <v>193</v>
      </c>
      <c r="DR112" s="164" t="s">
        <v>193</v>
      </c>
      <c r="DS112" s="164" t="s">
        <v>193</v>
      </c>
      <c r="DT112" s="164" t="s">
        <v>193</v>
      </c>
      <c r="DU112" s="164" t="s">
        <v>193</v>
      </c>
      <c r="DV112" s="164" t="s">
        <v>193</v>
      </c>
      <c r="DW112" s="164" t="s">
        <v>193</v>
      </c>
      <c r="DX112" s="164" t="s">
        <v>193</v>
      </c>
      <c r="DY112" s="164" t="s">
        <v>193</v>
      </c>
      <c r="DZ112" s="164" t="s">
        <v>193</v>
      </c>
      <c r="EA112" s="164" t="s">
        <v>193</v>
      </c>
      <c r="EB112" s="164" t="s">
        <v>193</v>
      </c>
      <c r="EC112" s="164" t="s">
        <v>193</v>
      </c>
      <c r="ED112" s="164" t="s">
        <v>193</v>
      </c>
      <c r="EE112" s="164" t="s">
        <v>193</v>
      </c>
      <c r="EF112" s="164" t="s">
        <v>193</v>
      </c>
      <c r="EG112" s="164" t="s">
        <v>193</v>
      </c>
      <c r="EH112" s="164" t="s">
        <v>193</v>
      </c>
      <c r="EI112" s="164" t="s">
        <v>4006</v>
      </c>
    </row>
    <row r="113" spans="1:139" x14ac:dyDescent="0.25">
      <c r="A113" s="164" t="s">
        <v>4029</v>
      </c>
      <c r="B113" s="164" t="s">
        <v>4024</v>
      </c>
      <c r="C113" s="164" t="s">
        <v>831</v>
      </c>
      <c r="D113" s="164" t="s">
        <v>831</v>
      </c>
      <c r="E113" s="164" t="s">
        <v>4025</v>
      </c>
      <c r="F113" s="164" t="s">
        <v>176</v>
      </c>
      <c r="G113" s="164" t="s">
        <v>178</v>
      </c>
      <c r="H113" s="164" t="s">
        <v>178</v>
      </c>
      <c r="I113" s="164" t="s">
        <v>566</v>
      </c>
      <c r="J113" s="164" t="s">
        <v>837</v>
      </c>
      <c r="K113" s="164" t="s">
        <v>543</v>
      </c>
      <c r="L113" s="164" t="s">
        <v>495</v>
      </c>
      <c r="M113" s="164" t="s">
        <v>193</v>
      </c>
      <c r="N113" s="164" t="s">
        <v>193</v>
      </c>
      <c r="O113" s="164" t="s">
        <v>193</v>
      </c>
      <c r="P113" s="164" t="s">
        <v>193</v>
      </c>
      <c r="Q113" s="164" t="s">
        <v>193</v>
      </c>
      <c r="R113" s="164" t="s">
        <v>193</v>
      </c>
      <c r="S113" s="164">
        <v>378</v>
      </c>
      <c r="T113" s="164" t="s">
        <v>193</v>
      </c>
      <c r="U113" s="164" t="s">
        <v>193</v>
      </c>
      <c r="V113" s="164" t="s">
        <v>193</v>
      </c>
      <c r="W113" s="164" t="s">
        <v>193</v>
      </c>
      <c r="X113" s="164" t="s">
        <v>193</v>
      </c>
      <c r="Y113" s="164" t="s">
        <v>193</v>
      </c>
      <c r="Z113" s="164" t="s">
        <v>193</v>
      </c>
      <c r="AA113" s="164" t="s">
        <v>193</v>
      </c>
      <c r="AB113" s="164" t="s">
        <v>193</v>
      </c>
      <c r="AC113" s="164" t="s">
        <v>496</v>
      </c>
      <c r="AD113" s="164" t="s">
        <v>497</v>
      </c>
      <c r="AE113" s="164">
        <v>1</v>
      </c>
      <c r="AF113" s="164">
        <v>0</v>
      </c>
      <c r="AG113" s="164">
        <v>0</v>
      </c>
      <c r="AH113" s="164">
        <v>0</v>
      </c>
      <c r="AI113" s="164">
        <v>0</v>
      </c>
      <c r="AJ113" s="164">
        <v>0</v>
      </c>
      <c r="AK113" s="164">
        <v>0</v>
      </c>
      <c r="AL113" s="164">
        <v>0</v>
      </c>
      <c r="AM113" s="164">
        <v>0</v>
      </c>
      <c r="AN113" s="164">
        <v>0</v>
      </c>
      <c r="AO113" s="164" t="s">
        <v>113</v>
      </c>
      <c r="AP113" s="164" t="s">
        <v>507</v>
      </c>
      <c r="AQ113" s="164" t="s">
        <v>193</v>
      </c>
      <c r="AR113" s="164" t="s">
        <v>193</v>
      </c>
      <c r="AS113" s="164" t="s">
        <v>193</v>
      </c>
      <c r="AT113" s="164" t="s">
        <v>193</v>
      </c>
      <c r="AU113" s="164" t="s">
        <v>193</v>
      </c>
      <c r="AV113" s="164" t="s">
        <v>193</v>
      </c>
      <c r="AW113" s="164" t="s">
        <v>132</v>
      </c>
      <c r="AX113" s="164" t="s">
        <v>193</v>
      </c>
      <c r="AY113" s="164" t="s">
        <v>193</v>
      </c>
      <c r="AZ113" s="164" t="s">
        <v>193</v>
      </c>
      <c r="BA113" s="164" t="s">
        <v>193</v>
      </c>
      <c r="BB113" s="164" t="s">
        <v>193</v>
      </c>
      <c r="BC113" s="164" t="s">
        <v>193</v>
      </c>
      <c r="BD113" s="164" t="s">
        <v>193</v>
      </c>
      <c r="BE113" s="164" t="s">
        <v>193</v>
      </c>
      <c r="BF113" s="164" t="s">
        <v>109</v>
      </c>
      <c r="BG113" s="164">
        <v>1</v>
      </c>
      <c r="BH113" s="164">
        <v>0</v>
      </c>
      <c r="BI113" s="164">
        <v>0</v>
      </c>
      <c r="BJ113" s="164">
        <v>0</v>
      </c>
      <c r="BK113" s="164">
        <v>1</v>
      </c>
      <c r="BL113" s="164">
        <v>0</v>
      </c>
      <c r="BM113" s="164">
        <v>0</v>
      </c>
      <c r="BN113" s="164">
        <v>0</v>
      </c>
      <c r="BO113" s="164">
        <v>0</v>
      </c>
      <c r="BP113" s="164">
        <v>0</v>
      </c>
      <c r="BQ113" s="164">
        <v>0</v>
      </c>
      <c r="BR113" s="164">
        <v>0</v>
      </c>
      <c r="BS113" s="164">
        <v>0</v>
      </c>
      <c r="BT113" s="164">
        <v>0</v>
      </c>
      <c r="BU113" s="164" t="s">
        <v>193</v>
      </c>
      <c r="BV113" s="164">
        <v>1</v>
      </c>
      <c r="BW113" s="164">
        <v>1</v>
      </c>
      <c r="BX113" s="164">
        <v>1</v>
      </c>
      <c r="BY113" s="164">
        <v>1</v>
      </c>
      <c r="BZ113" s="164">
        <v>1</v>
      </c>
      <c r="CA113" s="164">
        <v>1</v>
      </c>
      <c r="CB113" s="164">
        <v>1</v>
      </c>
      <c r="CC113" s="164" t="s">
        <v>114</v>
      </c>
      <c r="CD113" s="164" t="s">
        <v>114</v>
      </c>
      <c r="CE113" s="164" t="s">
        <v>109</v>
      </c>
      <c r="CF113" s="164" t="s">
        <v>176</v>
      </c>
      <c r="CG113" s="164" t="s">
        <v>797</v>
      </c>
      <c r="CH113" s="164" t="s">
        <v>178</v>
      </c>
      <c r="CI113" s="164" t="s">
        <v>797</v>
      </c>
      <c r="CJ113" s="164" t="s">
        <v>193</v>
      </c>
      <c r="CK113" s="164" t="s">
        <v>193</v>
      </c>
      <c r="CL113" s="164" t="s">
        <v>193</v>
      </c>
      <c r="CM113" s="164" t="s">
        <v>193</v>
      </c>
      <c r="CN113" s="164" t="s">
        <v>193</v>
      </c>
      <c r="CO113" s="164" t="s">
        <v>193</v>
      </c>
      <c r="CP113" s="164" t="s">
        <v>193</v>
      </c>
      <c r="CQ113" s="164" t="s">
        <v>193</v>
      </c>
      <c r="CR113" s="164" t="s">
        <v>193</v>
      </c>
      <c r="CS113" s="164" t="s">
        <v>193</v>
      </c>
      <c r="CT113" s="164" t="s">
        <v>193</v>
      </c>
      <c r="CU113" s="164" t="s">
        <v>193</v>
      </c>
      <c r="CV113" s="164" t="s">
        <v>193</v>
      </c>
      <c r="CW113" s="164" t="s">
        <v>193</v>
      </c>
      <c r="CX113" s="164" t="s">
        <v>193</v>
      </c>
      <c r="CY113" s="164" t="s">
        <v>193</v>
      </c>
      <c r="CZ113" s="164" t="s">
        <v>193</v>
      </c>
      <c r="DA113" s="164" t="s">
        <v>193</v>
      </c>
      <c r="DB113" s="164" t="s">
        <v>193</v>
      </c>
      <c r="DC113" s="164" t="s">
        <v>193</v>
      </c>
      <c r="DD113" s="164" t="s">
        <v>193</v>
      </c>
      <c r="DE113" s="164" t="s">
        <v>193</v>
      </c>
      <c r="DF113" s="164" t="s">
        <v>193</v>
      </c>
      <c r="DG113" s="164" t="s">
        <v>193</v>
      </c>
      <c r="DH113" s="164" t="s">
        <v>193</v>
      </c>
      <c r="DI113" s="164" t="s">
        <v>193</v>
      </c>
      <c r="DJ113" s="164" t="s">
        <v>193</v>
      </c>
      <c r="DK113" s="164" t="s">
        <v>193</v>
      </c>
      <c r="DL113" s="164" t="s">
        <v>193</v>
      </c>
      <c r="DM113" s="164" t="s">
        <v>193</v>
      </c>
      <c r="DN113" s="164" t="s">
        <v>193</v>
      </c>
      <c r="DO113" s="164" t="s">
        <v>193</v>
      </c>
      <c r="DP113" s="164" t="s">
        <v>193</v>
      </c>
      <c r="DQ113" s="164" t="s">
        <v>193</v>
      </c>
      <c r="DR113" s="164" t="s">
        <v>193</v>
      </c>
      <c r="DS113" s="164" t="s">
        <v>193</v>
      </c>
      <c r="DT113" s="164" t="s">
        <v>193</v>
      </c>
      <c r="DU113" s="164" t="s">
        <v>193</v>
      </c>
      <c r="DV113" s="164" t="s">
        <v>193</v>
      </c>
      <c r="DW113" s="164" t="s">
        <v>193</v>
      </c>
      <c r="DX113" s="164" t="s">
        <v>193</v>
      </c>
      <c r="DY113" s="164" t="s">
        <v>193</v>
      </c>
      <c r="DZ113" s="164" t="s">
        <v>193</v>
      </c>
      <c r="EA113" s="164" t="s">
        <v>193</v>
      </c>
      <c r="EB113" s="164" t="s">
        <v>193</v>
      </c>
      <c r="EC113" s="164" t="s">
        <v>193</v>
      </c>
      <c r="ED113" s="164" t="s">
        <v>193</v>
      </c>
      <c r="EE113" s="164" t="s">
        <v>193</v>
      </c>
      <c r="EF113" s="164" t="s">
        <v>193</v>
      </c>
      <c r="EG113" s="164" t="s">
        <v>193</v>
      </c>
      <c r="EH113" s="164" t="s">
        <v>193</v>
      </c>
      <c r="EI113" s="164" t="s">
        <v>4028</v>
      </c>
    </row>
    <row r="114" spans="1:139" x14ac:dyDescent="0.25">
      <c r="A114" s="164" t="s">
        <v>4035</v>
      </c>
      <c r="B114" s="164" t="s">
        <v>4024</v>
      </c>
      <c r="C114" s="164" t="s">
        <v>831</v>
      </c>
      <c r="D114" s="164" t="s">
        <v>831</v>
      </c>
      <c r="E114" s="164" t="s">
        <v>4025</v>
      </c>
      <c r="F114" s="164" t="s">
        <v>176</v>
      </c>
      <c r="G114" s="164" t="s">
        <v>178</v>
      </c>
      <c r="H114" s="164" t="s">
        <v>178</v>
      </c>
      <c r="I114" s="164" t="s">
        <v>566</v>
      </c>
      <c r="J114" s="164" t="s">
        <v>837</v>
      </c>
      <c r="K114" s="164" t="s">
        <v>543</v>
      </c>
      <c r="L114" s="164" t="s">
        <v>495</v>
      </c>
      <c r="M114" s="164">
        <v>250</v>
      </c>
      <c r="N114" s="164">
        <v>96.153846153846104</v>
      </c>
      <c r="O114" s="164">
        <v>95.652173913043399</v>
      </c>
      <c r="P114" s="164">
        <v>120.689655172413</v>
      </c>
      <c r="Q114" s="164" t="s">
        <v>193</v>
      </c>
      <c r="R114" s="164" t="s">
        <v>193</v>
      </c>
      <c r="S114" s="164" t="s">
        <v>193</v>
      </c>
      <c r="T114" s="164" t="s">
        <v>193</v>
      </c>
      <c r="U114" s="164" t="s">
        <v>193</v>
      </c>
      <c r="V114" s="164" t="s">
        <v>193</v>
      </c>
      <c r="W114" s="164" t="s">
        <v>193</v>
      </c>
      <c r="X114" s="164" t="s">
        <v>193</v>
      </c>
      <c r="Y114" s="164" t="s">
        <v>193</v>
      </c>
      <c r="Z114" s="164" t="s">
        <v>193</v>
      </c>
      <c r="AA114" s="164" t="s">
        <v>193</v>
      </c>
      <c r="AB114" s="164" t="s">
        <v>193</v>
      </c>
      <c r="AC114" s="164" t="s">
        <v>496</v>
      </c>
      <c r="AD114" s="164" t="s">
        <v>497</v>
      </c>
      <c r="AE114" s="164">
        <v>1</v>
      </c>
      <c r="AF114" s="164">
        <v>0</v>
      </c>
      <c r="AG114" s="164">
        <v>0</v>
      </c>
      <c r="AH114" s="164">
        <v>0</v>
      </c>
      <c r="AI114" s="164">
        <v>0</v>
      </c>
      <c r="AJ114" s="164">
        <v>0</v>
      </c>
      <c r="AK114" s="164">
        <v>0</v>
      </c>
      <c r="AL114" s="164">
        <v>0</v>
      </c>
      <c r="AM114" s="164">
        <v>0</v>
      </c>
      <c r="AN114" s="164">
        <v>0</v>
      </c>
      <c r="AO114" s="164" t="s">
        <v>128</v>
      </c>
      <c r="AP114" s="164" t="s">
        <v>142</v>
      </c>
      <c r="AQ114" s="164" t="s">
        <v>132</v>
      </c>
      <c r="AR114" s="164" t="s">
        <v>132</v>
      </c>
      <c r="AS114" s="164" t="s">
        <v>132</v>
      </c>
      <c r="AT114" s="164" t="s">
        <v>132</v>
      </c>
      <c r="AU114" s="164" t="s">
        <v>193</v>
      </c>
      <c r="AV114" s="164" t="s">
        <v>193</v>
      </c>
      <c r="AW114" s="164" t="s">
        <v>193</v>
      </c>
      <c r="AX114" s="164" t="s">
        <v>193</v>
      </c>
      <c r="AY114" s="164" t="s">
        <v>193</v>
      </c>
      <c r="AZ114" s="164" t="s">
        <v>193</v>
      </c>
      <c r="BA114" s="164" t="s">
        <v>193</v>
      </c>
      <c r="BB114" s="164" t="s">
        <v>193</v>
      </c>
      <c r="BC114" s="164" t="s">
        <v>193</v>
      </c>
      <c r="BD114" s="164" t="s">
        <v>193</v>
      </c>
      <c r="BE114" s="164" t="s">
        <v>193</v>
      </c>
      <c r="BF114" s="164" t="s">
        <v>109</v>
      </c>
      <c r="BG114" s="164">
        <v>1</v>
      </c>
      <c r="BH114" s="164">
        <v>1</v>
      </c>
      <c r="BI114" s="164">
        <v>0</v>
      </c>
      <c r="BJ114" s="164">
        <v>0</v>
      </c>
      <c r="BK114" s="164">
        <v>1</v>
      </c>
      <c r="BL114" s="164">
        <v>0</v>
      </c>
      <c r="BM114" s="164">
        <v>0</v>
      </c>
      <c r="BN114" s="164">
        <v>0</v>
      </c>
      <c r="BO114" s="164">
        <v>0</v>
      </c>
      <c r="BP114" s="164">
        <v>0</v>
      </c>
      <c r="BQ114" s="164">
        <v>0</v>
      </c>
      <c r="BR114" s="164">
        <v>0</v>
      </c>
      <c r="BS114" s="164">
        <v>0</v>
      </c>
      <c r="BT114" s="164">
        <v>0</v>
      </c>
      <c r="BU114" s="164" t="s">
        <v>193</v>
      </c>
      <c r="BV114" s="164">
        <v>1</v>
      </c>
      <c r="BW114" s="164">
        <v>1</v>
      </c>
      <c r="BX114" s="164">
        <v>1</v>
      </c>
      <c r="BY114" s="164">
        <v>1</v>
      </c>
      <c r="BZ114" s="164">
        <v>0</v>
      </c>
      <c r="CA114" s="164">
        <v>0</v>
      </c>
      <c r="CB114" s="164">
        <v>0</v>
      </c>
      <c r="CC114" s="164" t="s">
        <v>114</v>
      </c>
      <c r="CD114" s="164" t="s">
        <v>114</v>
      </c>
      <c r="CE114" s="164" t="s">
        <v>109</v>
      </c>
      <c r="CF114" s="164" t="s">
        <v>176</v>
      </c>
      <c r="CG114" s="164" t="s">
        <v>797</v>
      </c>
      <c r="CH114" s="164" t="s">
        <v>178</v>
      </c>
      <c r="CI114" s="164" t="s">
        <v>797</v>
      </c>
      <c r="CJ114" s="164" t="s">
        <v>193</v>
      </c>
      <c r="CK114" s="164" t="s">
        <v>193</v>
      </c>
      <c r="CL114" s="164" t="s">
        <v>193</v>
      </c>
      <c r="CM114" s="164" t="s">
        <v>193</v>
      </c>
      <c r="CN114" s="164" t="s">
        <v>193</v>
      </c>
      <c r="CO114" s="164" t="s">
        <v>193</v>
      </c>
      <c r="CP114" s="164" t="s">
        <v>193</v>
      </c>
      <c r="CQ114" s="164" t="s">
        <v>193</v>
      </c>
      <c r="CR114" s="164" t="s">
        <v>193</v>
      </c>
      <c r="CS114" s="164" t="s">
        <v>193</v>
      </c>
      <c r="CT114" s="164" t="s">
        <v>193</v>
      </c>
      <c r="CU114" s="164" t="s">
        <v>193</v>
      </c>
      <c r="CV114" s="164" t="s">
        <v>193</v>
      </c>
      <c r="CW114" s="164" t="s">
        <v>193</v>
      </c>
      <c r="CX114" s="164" t="s">
        <v>193</v>
      </c>
      <c r="CY114" s="164" t="s">
        <v>193</v>
      </c>
      <c r="CZ114" s="164" t="s">
        <v>193</v>
      </c>
      <c r="DA114" s="164" t="s">
        <v>193</v>
      </c>
      <c r="DB114" s="164" t="s">
        <v>193</v>
      </c>
      <c r="DC114" s="164" t="s">
        <v>193</v>
      </c>
      <c r="DD114" s="164" t="s">
        <v>193</v>
      </c>
      <c r="DE114" s="164" t="s">
        <v>193</v>
      </c>
      <c r="DF114" s="164" t="s">
        <v>193</v>
      </c>
      <c r="DG114" s="164" t="s">
        <v>193</v>
      </c>
      <c r="DH114" s="164" t="s">
        <v>193</v>
      </c>
      <c r="DI114" s="164" t="s">
        <v>193</v>
      </c>
      <c r="DJ114" s="164" t="s">
        <v>193</v>
      </c>
      <c r="DK114" s="164" t="s">
        <v>193</v>
      </c>
      <c r="DL114" s="164" t="s">
        <v>193</v>
      </c>
      <c r="DM114" s="164" t="s">
        <v>193</v>
      </c>
      <c r="DN114" s="164" t="s">
        <v>193</v>
      </c>
      <c r="DO114" s="164" t="s">
        <v>193</v>
      </c>
      <c r="DP114" s="164" t="s">
        <v>193</v>
      </c>
      <c r="DQ114" s="164" t="s">
        <v>193</v>
      </c>
      <c r="DR114" s="164" t="s">
        <v>193</v>
      </c>
      <c r="DS114" s="164" t="s">
        <v>193</v>
      </c>
      <c r="DT114" s="164" t="s">
        <v>193</v>
      </c>
      <c r="DU114" s="164" t="s">
        <v>193</v>
      </c>
      <c r="DV114" s="164" t="s">
        <v>193</v>
      </c>
      <c r="DW114" s="164" t="s">
        <v>193</v>
      </c>
      <c r="DX114" s="164" t="s">
        <v>193</v>
      </c>
      <c r="DY114" s="164" t="s">
        <v>193</v>
      </c>
      <c r="DZ114" s="164" t="s">
        <v>193</v>
      </c>
      <c r="EA114" s="164" t="s">
        <v>193</v>
      </c>
      <c r="EB114" s="164" t="s">
        <v>193</v>
      </c>
      <c r="EC114" s="164" t="s">
        <v>193</v>
      </c>
      <c r="ED114" s="164" t="s">
        <v>193</v>
      </c>
      <c r="EE114" s="164" t="s">
        <v>193</v>
      </c>
      <c r="EF114" s="164" t="s">
        <v>193</v>
      </c>
      <c r="EG114" s="164" t="s">
        <v>193</v>
      </c>
      <c r="EH114" s="164" t="s">
        <v>193</v>
      </c>
      <c r="EI114" s="164" t="s">
        <v>4034</v>
      </c>
    </row>
    <row r="115" spans="1:139" x14ac:dyDescent="0.25">
      <c r="A115" s="164" t="s">
        <v>4040</v>
      </c>
      <c r="B115" s="164" t="s">
        <v>4024</v>
      </c>
      <c r="C115" s="164" t="s">
        <v>831</v>
      </c>
      <c r="D115" s="164" t="s">
        <v>831</v>
      </c>
      <c r="E115" s="164" t="s">
        <v>4025</v>
      </c>
      <c r="F115" s="164" t="s">
        <v>176</v>
      </c>
      <c r="G115" s="164" t="s">
        <v>178</v>
      </c>
      <c r="H115" s="164" t="s">
        <v>178</v>
      </c>
      <c r="I115" s="164" t="s">
        <v>566</v>
      </c>
      <c r="J115" s="164" t="s">
        <v>837</v>
      </c>
      <c r="K115" s="164" t="s">
        <v>543</v>
      </c>
      <c r="L115" s="164" t="s">
        <v>495</v>
      </c>
      <c r="M115" s="164" t="s">
        <v>193</v>
      </c>
      <c r="N115" s="164" t="s">
        <v>193</v>
      </c>
      <c r="O115" s="164" t="s">
        <v>193</v>
      </c>
      <c r="P115" s="164" t="s">
        <v>193</v>
      </c>
      <c r="Q115" s="164" t="s">
        <v>193</v>
      </c>
      <c r="R115" s="164" t="s">
        <v>193</v>
      </c>
      <c r="S115" s="164" t="s">
        <v>193</v>
      </c>
      <c r="T115" s="164" t="s">
        <v>193</v>
      </c>
      <c r="U115" s="164" t="s">
        <v>193</v>
      </c>
      <c r="V115" s="164" t="s">
        <v>193</v>
      </c>
      <c r="W115" s="164" t="s">
        <v>193</v>
      </c>
      <c r="X115" s="164" t="s">
        <v>193</v>
      </c>
      <c r="Y115" s="164" t="s">
        <v>193</v>
      </c>
      <c r="Z115" s="164" t="s">
        <v>193</v>
      </c>
      <c r="AA115" s="164" t="s">
        <v>193</v>
      </c>
      <c r="AB115" s="164" t="s">
        <v>193</v>
      </c>
      <c r="AC115" s="164" t="s">
        <v>496</v>
      </c>
      <c r="AD115" s="164" t="s">
        <v>497</v>
      </c>
      <c r="AE115" s="164">
        <v>0</v>
      </c>
      <c r="AF115" s="164">
        <v>0</v>
      </c>
      <c r="AG115" s="164">
        <v>0</v>
      </c>
      <c r="AH115" s="164">
        <v>0</v>
      </c>
      <c r="AI115" s="164">
        <v>0</v>
      </c>
      <c r="AJ115" s="164">
        <v>0</v>
      </c>
      <c r="AK115" s="164">
        <v>0</v>
      </c>
      <c r="AL115" s="164">
        <v>0</v>
      </c>
      <c r="AM115" s="164">
        <v>0</v>
      </c>
      <c r="AN115" s="164">
        <v>1</v>
      </c>
      <c r="AO115" s="164" t="s">
        <v>142</v>
      </c>
      <c r="AP115" s="164" t="s">
        <v>142</v>
      </c>
      <c r="AQ115" s="164" t="s">
        <v>193</v>
      </c>
      <c r="AR115" s="164" t="s">
        <v>193</v>
      </c>
      <c r="AS115" s="164" t="s">
        <v>193</v>
      </c>
      <c r="AT115" s="164" t="s">
        <v>193</v>
      </c>
      <c r="AU115" s="164" t="s">
        <v>193</v>
      </c>
      <c r="AV115" s="164" t="s">
        <v>193</v>
      </c>
      <c r="AW115" s="164" t="s">
        <v>193</v>
      </c>
      <c r="AX115" s="164" t="s">
        <v>193</v>
      </c>
      <c r="AY115" s="164" t="s">
        <v>193</v>
      </c>
      <c r="AZ115" s="164" t="s">
        <v>193</v>
      </c>
      <c r="BA115" s="164" t="s">
        <v>193</v>
      </c>
      <c r="BB115" s="164" t="s">
        <v>193</v>
      </c>
      <c r="BC115" s="164" t="s">
        <v>193</v>
      </c>
      <c r="BD115" s="164" t="s">
        <v>193</v>
      </c>
      <c r="BE115" s="164" t="s">
        <v>193</v>
      </c>
      <c r="BF115" s="164" t="s">
        <v>132</v>
      </c>
      <c r="BG115" s="164" t="s">
        <v>193</v>
      </c>
      <c r="BH115" s="164" t="s">
        <v>193</v>
      </c>
      <c r="BI115" s="164" t="s">
        <v>193</v>
      </c>
      <c r="BJ115" s="164" t="s">
        <v>193</v>
      </c>
      <c r="BK115" s="164" t="s">
        <v>193</v>
      </c>
      <c r="BL115" s="164" t="s">
        <v>193</v>
      </c>
      <c r="BM115" s="164" t="s">
        <v>193</v>
      </c>
      <c r="BN115" s="164" t="s">
        <v>193</v>
      </c>
      <c r="BO115" s="164" t="s">
        <v>193</v>
      </c>
      <c r="BP115" s="164" t="s">
        <v>193</v>
      </c>
      <c r="BQ115" s="164" t="s">
        <v>193</v>
      </c>
      <c r="BR115" s="164" t="s">
        <v>193</v>
      </c>
      <c r="BS115" s="164" t="s">
        <v>193</v>
      </c>
      <c r="BT115" s="164" t="s">
        <v>193</v>
      </c>
      <c r="BU115" s="164" t="s">
        <v>193</v>
      </c>
      <c r="BV115" s="164" t="s">
        <v>193</v>
      </c>
      <c r="BW115" s="164" t="s">
        <v>193</v>
      </c>
      <c r="BX115" s="164" t="s">
        <v>193</v>
      </c>
      <c r="BY115" s="164" t="s">
        <v>193</v>
      </c>
      <c r="BZ115" s="164" t="s">
        <v>193</v>
      </c>
      <c r="CA115" s="164" t="s">
        <v>193</v>
      </c>
      <c r="CB115" s="164" t="s">
        <v>193</v>
      </c>
      <c r="CC115" s="164" t="s">
        <v>132</v>
      </c>
      <c r="CD115" s="164" t="s">
        <v>114</v>
      </c>
      <c r="CE115" s="164" t="s">
        <v>109</v>
      </c>
      <c r="CF115" s="164" t="s">
        <v>176</v>
      </c>
      <c r="CG115" s="164" t="s">
        <v>797</v>
      </c>
      <c r="CH115" s="164" t="s">
        <v>178</v>
      </c>
      <c r="CI115" s="164" t="s">
        <v>797</v>
      </c>
      <c r="CJ115" s="164" t="s">
        <v>193</v>
      </c>
      <c r="CK115" s="164" t="s">
        <v>193</v>
      </c>
      <c r="CL115" s="164" t="s">
        <v>193</v>
      </c>
      <c r="CM115" s="164" t="s">
        <v>193</v>
      </c>
      <c r="CN115" s="164" t="s">
        <v>193</v>
      </c>
      <c r="CO115" s="164" t="s">
        <v>193</v>
      </c>
      <c r="CP115" s="164" t="s">
        <v>193</v>
      </c>
      <c r="CQ115" s="164" t="s">
        <v>193</v>
      </c>
      <c r="CR115" s="164" t="s">
        <v>193</v>
      </c>
      <c r="CS115" s="164" t="s">
        <v>193</v>
      </c>
      <c r="CT115" s="164" t="s">
        <v>193</v>
      </c>
      <c r="CU115" s="164" t="s">
        <v>193</v>
      </c>
      <c r="CV115" s="164" t="s">
        <v>193</v>
      </c>
      <c r="CW115" s="164" t="s">
        <v>193</v>
      </c>
      <c r="CX115" s="164" t="s">
        <v>193</v>
      </c>
      <c r="CY115" s="164" t="s">
        <v>193</v>
      </c>
      <c r="CZ115" s="164" t="s">
        <v>193</v>
      </c>
      <c r="DA115" s="164" t="s">
        <v>193</v>
      </c>
      <c r="DB115" s="164" t="s">
        <v>193</v>
      </c>
      <c r="DC115" s="164" t="s">
        <v>193</v>
      </c>
      <c r="DD115" s="164" t="s">
        <v>193</v>
      </c>
      <c r="DE115" s="164" t="s">
        <v>193</v>
      </c>
      <c r="DF115" s="164" t="s">
        <v>193</v>
      </c>
      <c r="DG115" s="164" t="s">
        <v>193</v>
      </c>
      <c r="DH115" s="164" t="s">
        <v>193</v>
      </c>
      <c r="DI115" s="164" t="s">
        <v>193</v>
      </c>
      <c r="DJ115" s="164" t="s">
        <v>193</v>
      </c>
      <c r="DK115" s="164" t="s">
        <v>193</v>
      </c>
      <c r="DL115" s="164" t="s">
        <v>193</v>
      </c>
      <c r="DM115" s="164" t="s">
        <v>193</v>
      </c>
      <c r="DN115" s="164" t="s">
        <v>193</v>
      </c>
      <c r="DO115" s="164" t="s">
        <v>193</v>
      </c>
      <c r="DP115" s="164" t="s">
        <v>193</v>
      </c>
      <c r="DQ115" s="164" t="s">
        <v>193</v>
      </c>
      <c r="DR115" s="164" t="s">
        <v>193</v>
      </c>
      <c r="DS115" s="164" t="s">
        <v>193</v>
      </c>
      <c r="DT115" s="164" t="s">
        <v>193</v>
      </c>
      <c r="DU115" s="164" t="s">
        <v>193</v>
      </c>
      <c r="DV115" s="164" t="s">
        <v>193</v>
      </c>
      <c r="DW115" s="164" t="s">
        <v>193</v>
      </c>
      <c r="DX115" s="164" t="s">
        <v>193</v>
      </c>
      <c r="DY115" s="164" t="s">
        <v>193</v>
      </c>
      <c r="DZ115" s="164" t="s">
        <v>193</v>
      </c>
      <c r="EA115" s="164" t="s">
        <v>193</v>
      </c>
      <c r="EB115" s="164" t="s">
        <v>193</v>
      </c>
      <c r="EC115" s="164" t="s">
        <v>193</v>
      </c>
      <c r="ED115" s="164" t="s">
        <v>193</v>
      </c>
      <c r="EE115" s="164" t="s">
        <v>193</v>
      </c>
      <c r="EF115" s="164" t="s">
        <v>193</v>
      </c>
      <c r="EG115" s="164" t="s">
        <v>193</v>
      </c>
      <c r="EH115" s="164" t="s">
        <v>193</v>
      </c>
      <c r="EI115" s="164" t="s">
        <v>4039</v>
      </c>
    </row>
    <row r="116" spans="1:139" x14ac:dyDescent="0.25">
      <c r="A116" s="164" t="s">
        <v>4049</v>
      </c>
      <c r="B116" s="164" t="s">
        <v>4024</v>
      </c>
      <c r="C116" s="164" t="s">
        <v>831</v>
      </c>
      <c r="D116" s="164" t="s">
        <v>831</v>
      </c>
      <c r="E116" s="164" t="s">
        <v>4044</v>
      </c>
      <c r="F116" s="164" t="s">
        <v>176</v>
      </c>
      <c r="G116" s="164" t="s">
        <v>178</v>
      </c>
      <c r="H116" s="164" t="s">
        <v>178</v>
      </c>
      <c r="I116" s="164" t="s">
        <v>566</v>
      </c>
      <c r="J116" s="164" t="s">
        <v>837</v>
      </c>
      <c r="K116" s="164" t="s">
        <v>543</v>
      </c>
      <c r="L116" s="164" t="s">
        <v>495</v>
      </c>
      <c r="M116" s="164">
        <v>250</v>
      </c>
      <c r="N116" s="164">
        <v>115.384615384615</v>
      </c>
      <c r="O116" s="164">
        <v>108.695652173913</v>
      </c>
      <c r="P116" s="164">
        <v>103.448275862068</v>
      </c>
      <c r="Q116" s="164" t="s">
        <v>193</v>
      </c>
      <c r="R116" s="164" t="s">
        <v>193</v>
      </c>
      <c r="S116" s="164" t="s">
        <v>132</v>
      </c>
      <c r="T116" s="164" t="s">
        <v>193</v>
      </c>
      <c r="U116" s="164" t="s">
        <v>193</v>
      </c>
      <c r="V116" s="164" t="s">
        <v>193</v>
      </c>
      <c r="W116" s="164" t="s">
        <v>193</v>
      </c>
      <c r="X116" s="164" t="s">
        <v>193</v>
      </c>
      <c r="Y116" s="164" t="s">
        <v>193</v>
      </c>
      <c r="Z116" s="164" t="s">
        <v>193</v>
      </c>
      <c r="AA116" s="164" t="s">
        <v>193</v>
      </c>
      <c r="AB116" s="164" t="s">
        <v>193</v>
      </c>
      <c r="AC116" s="164" t="s">
        <v>496</v>
      </c>
      <c r="AD116" s="164" t="s">
        <v>502</v>
      </c>
      <c r="AE116" s="164">
        <v>1</v>
      </c>
      <c r="AF116" s="164">
        <v>0</v>
      </c>
      <c r="AG116" s="164">
        <v>0</v>
      </c>
      <c r="AH116" s="164">
        <v>0</v>
      </c>
      <c r="AI116" s="164">
        <v>0</v>
      </c>
      <c r="AJ116" s="164">
        <v>0</v>
      </c>
      <c r="AK116" s="164">
        <v>0</v>
      </c>
      <c r="AL116" s="164">
        <v>0</v>
      </c>
      <c r="AM116" s="164">
        <v>0</v>
      </c>
      <c r="AN116" s="164">
        <v>0</v>
      </c>
      <c r="AO116" s="164" t="s">
        <v>143</v>
      </c>
      <c r="AP116" s="164" t="s">
        <v>507</v>
      </c>
      <c r="AQ116" s="164" t="s">
        <v>132</v>
      </c>
      <c r="AR116" s="164" t="s">
        <v>109</v>
      </c>
      <c r="AS116" s="164" t="s">
        <v>114</v>
      </c>
      <c r="AT116" s="164" t="s">
        <v>132</v>
      </c>
      <c r="AX116" s="164" t="s">
        <v>193</v>
      </c>
      <c r="AY116" s="164" t="s">
        <v>193</v>
      </c>
      <c r="AZ116" s="164" t="s">
        <v>193</v>
      </c>
      <c r="BA116" s="164" t="s">
        <v>193</v>
      </c>
      <c r="BB116" s="164" t="s">
        <v>193</v>
      </c>
      <c r="BC116" s="164" t="s">
        <v>193</v>
      </c>
      <c r="BD116" s="164" t="s">
        <v>193</v>
      </c>
      <c r="BE116" s="164" t="s">
        <v>193</v>
      </c>
      <c r="BF116" s="164" t="s">
        <v>109</v>
      </c>
      <c r="BG116" s="164">
        <v>1</v>
      </c>
      <c r="BH116" s="164">
        <v>1</v>
      </c>
      <c r="BI116" s="164">
        <v>0</v>
      </c>
      <c r="BJ116" s="164">
        <v>0</v>
      </c>
      <c r="BK116" s="164">
        <v>1</v>
      </c>
      <c r="BL116" s="164">
        <v>1</v>
      </c>
      <c r="BM116" s="164">
        <v>0</v>
      </c>
      <c r="BN116" s="164">
        <v>0</v>
      </c>
      <c r="BO116" s="164">
        <v>0</v>
      </c>
      <c r="BP116" s="164">
        <v>0</v>
      </c>
      <c r="BQ116" s="164">
        <v>0</v>
      </c>
      <c r="BR116" s="164">
        <v>0</v>
      </c>
      <c r="BS116" s="164">
        <v>0</v>
      </c>
      <c r="BT116" s="164">
        <v>0</v>
      </c>
      <c r="BU116" s="164" t="s">
        <v>193</v>
      </c>
      <c r="BV116" s="164">
        <v>1</v>
      </c>
      <c r="BW116" s="164">
        <v>1</v>
      </c>
      <c r="BX116" s="164">
        <v>0</v>
      </c>
      <c r="BY116" s="164">
        <v>0</v>
      </c>
      <c r="BZ116" s="164">
        <v>0</v>
      </c>
      <c r="CA116" s="164">
        <v>0</v>
      </c>
      <c r="CB116" s="164">
        <v>1</v>
      </c>
      <c r="CC116" s="164" t="s">
        <v>114</v>
      </c>
      <c r="CD116" s="164" t="s">
        <v>114</v>
      </c>
      <c r="CE116" s="164" t="s">
        <v>109</v>
      </c>
      <c r="CF116" s="164" t="s">
        <v>176</v>
      </c>
      <c r="CG116" s="164" t="s">
        <v>797</v>
      </c>
      <c r="CH116" s="164" t="s">
        <v>178</v>
      </c>
      <c r="CI116" s="164" t="s">
        <v>797</v>
      </c>
      <c r="CJ116" s="164" t="s">
        <v>193</v>
      </c>
      <c r="CK116" s="164" t="s">
        <v>193</v>
      </c>
      <c r="CL116" s="164" t="s">
        <v>193</v>
      </c>
      <c r="CM116" s="164" t="s">
        <v>193</v>
      </c>
      <c r="CN116" s="164" t="s">
        <v>193</v>
      </c>
      <c r="CO116" s="164" t="s">
        <v>193</v>
      </c>
      <c r="CP116" s="164" t="s">
        <v>193</v>
      </c>
      <c r="CQ116" s="164" t="s">
        <v>193</v>
      </c>
      <c r="CR116" s="164" t="s">
        <v>193</v>
      </c>
      <c r="CS116" s="164" t="s">
        <v>193</v>
      </c>
      <c r="CT116" s="164" t="s">
        <v>193</v>
      </c>
      <c r="CU116" s="164" t="s">
        <v>193</v>
      </c>
      <c r="CV116" s="164" t="s">
        <v>193</v>
      </c>
      <c r="CW116" s="164" t="s">
        <v>193</v>
      </c>
      <c r="CX116" s="164" t="s">
        <v>193</v>
      </c>
      <c r="CY116" s="164" t="s">
        <v>193</v>
      </c>
      <c r="CZ116" s="164" t="s">
        <v>193</v>
      </c>
      <c r="DA116" s="164" t="s">
        <v>193</v>
      </c>
      <c r="DB116" s="164" t="s">
        <v>193</v>
      </c>
      <c r="DC116" s="164" t="s">
        <v>193</v>
      </c>
      <c r="DD116" s="164" t="s">
        <v>193</v>
      </c>
      <c r="DE116" s="164" t="s">
        <v>193</v>
      </c>
      <c r="DF116" s="164" t="s">
        <v>193</v>
      </c>
      <c r="DG116" s="164" t="s">
        <v>193</v>
      </c>
      <c r="DH116" s="164" t="s">
        <v>193</v>
      </c>
      <c r="DI116" s="164" t="s">
        <v>193</v>
      </c>
      <c r="DJ116" s="164" t="s">
        <v>193</v>
      </c>
      <c r="DK116" s="164" t="s">
        <v>193</v>
      </c>
      <c r="DL116" s="164" t="s">
        <v>193</v>
      </c>
      <c r="DM116" s="164" t="s">
        <v>193</v>
      </c>
      <c r="DN116" s="164" t="s">
        <v>193</v>
      </c>
      <c r="DO116" s="164" t="s">
        <v>193</v>
      </c>
      <c r="DP116" s="164" t="s">
        <v>193</v>
      </c>
      <c r="DQ116" s="164" t="s">
        <v>193</v>
      </c>
      <c r="DR116" s="164" t="s">
        <v>193</v>
      </c>
      <c r="DS116" s="164" t="s">
        <v>193</v>
      </c>
      <c r="DT116" s="164" t="s">
        <v>193</v>
      </c>
      <c r="DU116" s="164" t="s">
        <v>193</v>
      </c>
      <c r="DV116" s="164" t="s">
        <v>193</v>
      </c>
      <c r="DW116" s="164" t="s">
        <v>193</v>
      </c>
      <c r="DX116" s="164" t="s">
        <v>193</v>
      </c>
      <c r="DY116" s="164" t="s">
        <v>193</v>
      </c>
      <c r="DZ116" s="164" t="s">
        <v>193</v>
      </c>
      <c r="EA116" s="164" t="s">
        <v>193</v>
      </c>
      <c r="EB116" s="164" t="s">
        <v>193</v>
      </c>
      <c r="EC116" s="164" t="s">
        <v>193</v>
      </c>
      <c r="ED116" s="164" t="s">
        <v>193</v>
      </c>
      <c r="EE116" s="164" t="s">
        <v>193</v>
      </c>
      <c r="EF116" s="164" t="s">
        <v>193</v>
      </c>
      <c r="EG116" s="164" t="s">
        <v>193</v>
      </c>
      <c r="EH116" s="164" t="s">
        <v>193</v>
      </c>
      <c r="EI116" s="164" t="s">
        <v>4048</v>
      </c>
    </row>
    <row r="117" spans="1:139" x14ac:dyDescent="0.25">
      <c r="A117" s="164" t="s">
        <v>4057</v>
      </c>
      <c r="B117" s="164" t="s">
        <v>4024</v>
      </c>
      <c r="C117" s="164" t="s">
        <v>831</v>
      </c>
      <c r="D117" s="164" t="s">
        <v>831</v>
      </c>
      <c r="E117" s="164" t="s">
        <v>4044</v>
      </c>
      <c r="F117" s="164" t="s">
        <v>176</v>
      </c>
      <c r="G117" s="164" t="s">
        <v>178</v>
      </c>
      <c r="H117" s="164" t="s">
        <v>178</v>
      </c>
      <c r="I117" s="164" t="s">
        <v>566</v>
      </c>
      <c r="J117" s="164" t="s">
        <v>837</v>
      </c>
      <c r="K117" s="164" t="s">
        <v>543</v>
      </c>
      <c r="L117" s="164" t="s">
        <v>495</v>
      </c>
      <c r="M117" s="164">
        <v>175</v>
      </c>
      <c r="N117" s="164">
        <v>115.384615384615</v>
      </c>
      <c r="O117" s="164">
        <v>108.695652173913</v>
      </c>
      <c r="P117" s="164">
        <v>93.103448275861993</v>
      </c>
      <c r="Q117" s="164">
        <v>212.5</v>
      </c>
      <c r="R117" s="164" t="s">
        <v>193</v>
      </c>
      <c r="S117" s="164">
        <v>425</v>
      </c>
      <c r="T117" s="164">
        <v>30</v>
      </c>
      <c r="U117" s="164">
        <v>25</v>
      </c>
      <c r="V117" s="164">
        <v>50</v>
      </c>
      <c r="W117" s="164">
        <v>300</v>
      </c>
      <c r="X117" s="164">
        <v>30</v>
      </c>
      <c r="Y117" s="164">
        <v>100</v>
      </c>
      <c r="Z117" s="164">
        <v>50</v>
      </c>
      <c r="AA117" s="164" t="s">
        <v>193</v>
      </c>
      <c r="AB117" s="164" t="s">
        <v>193</v>
      </c>
      <c r="AC117" s="164" t="s">
        <v>496</v>
      </c>
      <c r="AD117" s="164" t="s">
        <v>502</v>
      </c>
      <c r="AE117" s="164">
        <v>1</v>
      </c>
      <c r="AF117" s="164">
        <v>0</v>
      </c>
      <c r="AG117" s="164">
        <v>0</v>
      </c>
      <c r="AH117" s="164">
        <v>0</v>
      </c>
      <c r="AI117" s="164">
        <v>0</v>
      </c>
      <c r="AJ117" s="164">
        <v>0</v>
      </c>
      <c r="AK117" s="164">
        <v>0</v>
      </c>
      <c r="AL117" s="164">
        <v>0</v>
      </c>
      <c r="AM117" s="164">
        <v>0</v>
      </c>
      <c r="AN117" s="164">
        <v>0</v>
      </c>
      <c r="AO117" s="164" t="s">
        <v>143</v>
      </c>
      <c r="AP117" s="164" t="s">
        <v>507</v>
      </c>
      <c r="AQ117" s="164" t="s">
        <v>132</v>
      </c>
      <c r="AR117" s="164" t="s">
        <v>109</v>
      </c>
      <c r="AS117" s="164" t="s">
        <v>114</v>
      </c>
      <c r="AT117" s="164" t="s">
        <v>132</v>
      </c>
      <c r="AU117" s="164" t="s">
        <v>114</v>
      </c>
      <c r="AV117" s="164" t="s">
        <v>193</v>
      </c>
      <c r="AW117" s="164" t="s">
        <v>109</v>
      </c>
      <c r="AX117" s="164" t="s">
        <v>132</v>
      </c>
      <c r="AY117" s="164" t="s">
        <v>132</v>
      </c>
      <c r="AZ117" s="164" t="s">
        <v>132</v>
      </c>
      <c r="BA117" s="164" t="s">
        <v>109</v>
      </c>
      <c r="BB117" s="164" t="s">
        <v>109</v>
      </c>
      <c r="BC117" s="164" t="s">
        <v>132</v>
      </c>
      <c r="BD117" s="164" t="s">
        <v>132</v>
      </c>
      <c r="BE117" s="164" t="s">
        <v>193</v>
      </c>
      <c r="BF117" s="164" t="s">
        <v>109</v>
      </c>
      <c r="BG117" s="164">
        <v>1</v>
      </c>
      <c r="BH117" s="164">
        <v>1</v>
      </c>
      <c r="BI117" s="164">
        <v>0</v>
      </c>
      <c r="BJ117" s="164">
        <v>0</v>
      </c>
      <c r="BK117" s="164">
        <v>1</v>
      </c>
      <c r="BL117" s="164">
        <v>1</v>
      </c>
      <c r="BM117" s="164">
        <v>0</v>
      </c>
      <c r="BN117" s="164">
        <v>0</v>
      </c>
      <c r="BO117" s="164">
        <v>0</v>
      </c>
      <c r="BP117" s="164">
        <v>0</v>
      </c>
      <c r="BQ117" s="164">
        <v>0</v>
      </c>
      <c r="BR117" s="164">
        <v>0</v>
      </c>
      <c r="BS117" s="164">
        <v>0</v>
      </c>
      <c r="BT117" s="164">
        <v>0</v>
      </c>
      <c r="BU117" s="164" t="s">
        <v>193</v>
      </c>
      <c r="BV117" s="164">
        <v>1</v>
      </c>
      <c r="BW117" s="164">
        <v>1</v>
      </c>
      <c r="BX117" s="164">
        <v>0</v>
      </c>
      <c r="BY117" s="164">
        <v>1</v>
      </c>
      <c r="BZ117" s="164">
        <v>0</v>
      </c>
      <c r="CA117" s="164">
        <v>0</v>
      </c>
      <c r="CB117" s="164">
        <v>0</v>
      </c>
      <c r="CC117" s="164" t="s">
        <v>114</v>
      </c>
      <c r="CD117" s="164" t="s">
        <v>114</v>
      </c>
      <c r="CE117" s="164" t="s">
        <v>109</v>
      </c>
      <c r="CF117" s="164" t="s">
        <v>176</v>
      </c>
      <c r="CG117" s="164" t="s">
        <v>797</v>
      </c>
      <c r="CH117" s="164" t="s">
        <v>178</v>
      </c>
      <c r="CI117" s="164" t="s">
        <v>797</v>
      </c>
      <c r="CJ117" s="164" t="s">
        <v>109</v>
      </c>
      <c r="CK117" s="164">
        <v>1</v>
      </c>
      <c r="CL117" s="164">
        <v>0</v>
      </c>
      <c r="CM117" s="164">
        <v>0</v>
      </c>
      <c r="CN117" s="164">
        <v>1</v>
      </c>
      <c r="CO117" s="164">
        <v>1</v>
      </c>
      <c r="CP117" s="164">
        <v>0</v>
      </c>
      <c r="CQ117" s="164">
        <v>0</v>
      </c>
      <c r="CR117" s="164">
        <v>0</v>
      </c>
      <c r="CS117" s="164">
        <v>0</v>
      </c>
      <c r="CT117" s="164">
        <v>0</v>
      </c>
      <c r="CU117" s="164">
        <v>0</v>
      </c>
      <c r="CV117" s="164">
        <v>0</v>
      </c>
      <c r="CW117" s="164">
        <v>0</v>
      </c>
      <c r="CX117" s="164" t="s">
        <v>193</v>
      </c>
      <c r="CY117" s="164" t="s">
        <v>4056</v>
      </c>
      <c r="CZ117" s="164">
        <v>1</v>
      </c>
      <c r="DA117" s="164">
        <v>0</v>
      </c>
      <c r="DB117" s="164">
        <v>0</v>
      </c>
      <c r="DC117" s="164">
        <v>0</v>
      </c>
      <c r="DD117" s="164">
        <v>0</v>
      </c>
      <c r="DE117" s="164">
        <v>0</v>
      </c>
      <c r="DF117" s="164">
        <v>0</v>
      </c>
      <c r="DG117" s="164">
        <v>1</v>
      </c>
      <c r="DH117" s="164" t="s">
        <v>114</v>
      </c>
      <c r="DI117" s="164" t="s">
        <v>114</v>
      </c>
      <c r="DJ117" s="164" t="s">
        <v>109</v>
      </c>
      <c r="DK117" s="164" t="s">
        <v>176</v>
      </c>
      <c r="DL117" s="164" t="s">
        <v>797</v>
      </c>
      <c r="DM117" s="164" t="s">
        <v>178</v>
      </c>
      <c r="DN117" s="164" t="s">
        <v>797</v>
      </c>
      <c r="DO117" s="164" t="s">
        <v>193</v>
      </c>
      <c r="DP117" s="164" t="s">
        <v>193</v>
      </c>
      <c r="DQ117" s="164" t="s">
        <v>193</v>
      </c>
      <c r="DR117" s="164" t="s">
        <v>193</v>
      </c>
      <c r="DS117" s="164" t="s">
        <v>193</v>
      </c>
      <c r="DT117" s="164" t="s">
        <v>193</v>
      </c>
      <c r="DU117" s="164" t="s">
        <v>193</v>
      </c>
      <c r="DV117" s="164" t="s">
        <v>193</v>
      </c>
      <c r="DW117" s="164" t="s">
        <v>193</v>
      </c>
      <c r="DX117" s="164" t="s">
        <v>193</v>
      </c>
      <c r="DY117" s="164" t="s">
        <v>193</v>
      </c>
      <c r="DZ117" s="164" t="s">
        <v>193</v>
      </c>
      <c r="EA117" s="164" t="s">
        <v>193</v>
      </c>
      <c r="EB117" s="164" t="s">
        <v>193</v>
      </c>
      <c r="EC117" s="164" t="s">
        <v>193</v>
      </c>
      <c r="ED117" s="164" t="s">
        <v>193</v>
      </c>
      <c r="EE117" s="164" t="s">
        <v>193</v>
      </c>
      <c r="EF117" s="164" t="s">
        <v>193</v>
      </c>
      <c r="EG117" s="164" t="s">
        <v>193</v>
      </c>
      <c r="EH117" s="164" t="s">
        <v>193</v>
      </c>
      <c r="EI117" s="164" t="s">
        <v>193</v>
      </c>
    </row>
    <row r="118" spans="1:139" x14ac:dyDescent="0.25">
      <c r="A118" s="164" t="s">
        <v>4061</v>
      </c>
      <c r="B118" s="164" t="s">
        <v>4024</v>
      </c>
      <c r="C118" s="164" t="s">
        <v>831</v>
      </c>
      <c r="D118" s="164" t="s">
        <v>831</v>
      </c>
      <c r="E118" s="164" t="s">
        <v>4044</v>
      </c>
      <c r="F118" s="164" t="s">
        <v>176</v>
      </c>
      <c r="G118" s="164" t="s">
        <v>178</v>
      </c>
      <c r="H118" s="164" t="s">
        <v>178</v>
      </c>
      <c r="I118" s="164" t="s">
        <v>566</v>
      </c>
      <c r="J118" s="164" t="s">
        <v>837</v>
      </c>
      <c r="K118" s="164" t="s">
        <v>543</v>
      </c>
      <c r="L118" s="164" t="s">
        <v>511</v>
      </c>
      <c r="M118" s="164" t="s">
        <v>193</v>
      </c>
      <c r="N118" s="164" t="s">
        <v>193</v>
      </c>
      <c r="O118" s="164" t="s">
        <v>193</v>
      </c>
      <c r="P118" s="164" t="s">
        <v>193</v>
      </c>
      <c r="Q118" s="164" t="s">
        <v>193</v>
      </c>
      <c r="R118" s="164" t="s">
        <v>193</v>
      </c>
      <c r="S118" s="164" t="s">
        <v>193</v>
      </c>
      <c r="T118" s="164" t="s">
        <v>193</v>
      </c>
      <c r="U118" s="164" t="s">
        <v>193</v>
      </c>
      <c r="V118" s="164" t="s">
        <v>193</v>
      </c>
      <c r="W118" s="164" t="s">
        <v>193</v>
      </c>
      <c r="X118" s="164" t="s">
        <v>193</v>
      </c>
      <c r="Y118" s="164" t="s">
        <v>193</v>
      </c>
      <c r="Z118" s="164" t="s">
        <v>193</v>
      </c>
      <c r="AA118" s="164" t="s">
        <v>193</v>
      </c>
      <c r="AB118" s="164">
        <v>12</v>
      </c>
      <c r="AC118" s="164" t="s">
        <v>496</v>
      </c>
      <c r="AD118" s="164" t="s">
        <v>193</v>
      </c>
      <c r="AE118" s="164" t="s">
        <v>193</v>
      </c>
      <c r="AF118" s="164" t="s">
        <v>193</v>
      </c>
      <c r="AG118" s="164" t="s">
        <v>193</v>
      </c>
      <c r="AH118" s="164" t="s">
        <v>193</v>
      </c>
      <c r="AI118" s="164" t="s">
        <v>193</v>
      </c>
      <c r="AJ118" s="164" t="s">
        <v>193</v>
      </c>
      <c r="AK118" s="164" t="s">
        <v>193</v>
      </c>
      <c r="AL118" s="164" t="s">
        <v>193</v>
      </c>
      <c r="AM118" s="164" t="s">
        <v>193</v>
      </c>
      <c r="AN118" s="164" t="s">
        <v>193</v>
      </c>
      <c r="AO118" s="164" t="s">
        <v>193</v>
      </c>
      <c r="AP118" s="164" t="s">
        <v>193</v>
      </c>
      <c r="AQ118" s="164" t="s">
        <v>193</v>
      </c>
      <c r="AR118" s="164" t="s">
        <v>193</v>
      </c>
      <c r="AS118" s="164" t="s">
        <v>193</v>
      </c>
      <c r="AT118" s="164" t="s">
        <v>193</v>
      </c>
      <c r="AU118" s="164" t="s">
        <v>193</v>
      </c>
      <c r="AV118" s="164" t="s">
        <v>193</v>
      </c>
      <c r="AW118" s="164" t="s">
        <v>193</v>
      </c>
      <c r="AX118" s="164" t="s">
        <v>193</v>
      </c>
      <c r="AY118" s="164" t="s">
        <v>193</v>
      </c>
      <c r="AZ118" s="164" t="s">
        <v>193</v>
      </c>
      <c r="BA118" s="164" t="s">
        <v>193</v>
      </c>
      <c r="BB118" s="164" t="s">
        <v>193</v>
      </c>
      <c r="BC118" s="164" t="s">
        <v>193</v>
      </c>
      <c r="BD118" s="164" t="s">
        <v>193</v>
      </c>
      <c r="BE118" s="164" t="s">
        <v>193</v>
      </c>
      <c r="BF118" s="164" t="s">
        <v>193</v>
      </c>
      <c r="BG118" s="164" t="s">
        <v>193</v>
      </c>
      <c r="BH118" s="164" t="s">
        <v>193</v>
      </c>
      <c r="BI118" s="164" t="s">
        <v>193</v>
      </c>
      <c r="BJ118" s="164" t="s">
        <v>193</v>
      </c>
      <c r="BK118" s="164" t="s">
        <v>193</v>
      </c>
      <c r="BL118" s="164" t="s">
        <v>193</v>
      </c>
      <c r="BM118" s="164" t="s">
        <v>193</v>
      </c>
      <c r="BN118" s="164" t="s">
        <v>193</v>
      </c>
      <c r="BO118" s="164" t="s">
        <v>193</v>
      </c>
      <c r="BP118" s="164" t="s">
        <v>193</v>
      </c>
      <c r="BQ118" s="164" t="s">
        <v>193</v>
      </c>
      <c r="BR118" s="164" t="s">
        <v>193</v>
      </c>
      <c r="BS118" s="164" t="s">
        <v>193</v>
      </c>
      <c r="BT118" s="164" t="s">
        <v>193</v>
      </c>
      <c r="BU118" s="164" t="s">
        <v>193</v>
      </c>
      <c r="BV118" s="164" t="s">
        <v>193</v>
      </c>
      <c r="BW118" s="164" t="s">
        <v>193</v>
      </c>
      <c r="BX118" s="164" t="s">
        <v>193</v>
      </c>
      <c r="BY118" s="164" t="s">
        <v>193</v>
      </c>
      <c r="BZ118" s="164" t="s">
        <v>193</v>
      </c>
      <c r="CA118" s="164" t="s">
        <v>193</v>
      </c>
      <c r="CB118" s="164" t="s">
        <v>193</v>
      </c>
      <c r="CC118" s="164" t="s">
        <v>193</v>
      </c>
      <c r="CD118" s="164" t="s">
        <v>193</v>
      </c>
      <c r="CE118" s="164" t="s">
        <v>193</v>
      </c>
      <c r="CF118" s="164" t="s">
        <v>193</v>
      </c>
      <c r="CG118" s="164" t="s">
        <v>193</v>
      </c>
      <c r="CH118" s="164" t="s">
        <v>193</v>
      </c>
      <c r="CI118" s="164" t="s">
        <v>193</v>
      </c>
      <c r="CJ118" s="164" t="s">
        <v>193</v>
      </c>
      <c r="CK118" s="164" t="s">
        <v>193</v>
      </c>
      <c r="CL118" s="164" t="s">
        <v>193</v>
      </c>
      <c r="CM118" s="164" t="s">
        <v>193</v>
      </c>
      <c r="CN118" s="164" t="s">
        <v>193</v>
      </c>
      <c r="CO118" s="164" t="s">
        <v>193</v>
      </c>
      <c r="CP118" s="164" t="s">
        <v>193</v>
      </c>
      <c r="CQ118" s="164" t="s">
        <v>193</v>
      </c>
      <c r="CR118" s="164" t="s">
        <v>193</v>
      </c>
      <c r="CS118" s="164" t="s">
        <v>193</v>
      </c>
      <c r="CT118" s="164" t="s">
        <v>193</v>
      </c>
      <c r="CU118" s="164" t="s">
        <v>193</v>
      </c>
      <c r="CV118" s="164" t="s">
        <v>193</v>
      </c>
      <c r="CW118" s="164" t="s">
        <v>193</v>
      </c>
      <c r="CX118" s="164" t="s">
        <v>193</v>
      </c>
      <c r="CY118" s="164" t="s">
        <v>193</v>
      </c>
      <c r="CZ118" s="164" t="s">
        <v>193</v>
      </c>
      <c r="DA118" s="164" t="s">
        <v>193</v>
      </c>
      <c r="DB118" s="164" t="s">
        <v>193</v>
      </c>
      <c r="DC118" s="164" t="s">
        <v>193</v>
      </c>
      <c r="DD118" s="164" t="s">
        <v>193</v>
      </c>
      <c r="DE118" s="164" t="s">
        <v>193</v>
      </c>
      <c r="DF118" s="164" t="s">
        <v>193</v>
      </c>
      <c r="DG118" s="164" t="s">
        <v>193</v>
      </c>
      <c r="DH118" s="164" t="s">
        <v>193</v>
      </c>
      <c r="DI118" s="164" t="s">
        <v>193</v>
      </c>
      <c r="DJ118" s="164" t="s">
        <v>193</v>
      </c>
      <c r="DK118" s="164" t="s">
        <v>193</v>
      </c>
      <c r="DL118" s="164" t="s">
        <v>193</v>
      </c>
      <c r="DM118" s="164" t="s">
        <v>193</v>
      </c>
      <c r="DN118" s="164" t="s">
        <v>193</v>
      </c>
      <c r="DO118" s="164" t="s">
        <v>512</v>
      </c>
      <c r="DP118" s="164" t="s">
        <v>3284</v>
      </c>
      <c r="DQ118" s="164" t="s">
        <v>513</v>
      </c>
      <c r="DR118" s="164" t="s">
        <v>807</v>
      </c>
      <c r="DS118" s="164" t="s">
        <v>193</v>
      </c>
      <c r="DT118" s="164" t="s">
        <v>3287</v>
      </c>
      <c r="DU118" s="164" t="s">
        <v>109</v>
      </c>
      <c r="DV118" s="164" t="s">
        <v>193</v>
      </c>
      <c r="DW118" s="164" t="s">
        <v>132</v>
      </c>
      <c r="DX118" s="164" t="s">
        <v>193</v>
      </c>
      <c r="DY118" s="164" t="s">
        <v>193</v>
      </c>
      <c r="DZ118" s="164" t="s">
        <v>193</v>
      </c>
      <c r="EA118" s="164" t="s">
        <v>193</v>
      </c>
      <c r="EB118" s="164" t="s">
        <v>193</v>
      </c>
      <c r="EC118" s="164" t="s">
        <v>193</v>
      </c>
      <c r="ED118" s="164" t="s">
        <v>193</v>
      </c>
      <c r="EE118" s="164" t="s">
        <v>193</v>
      </c>
      <c r="EF118" s="164" t="s">
        <v>193</v>
      </c>
      <c r="EG118" s="164" t="s">
        <v>193</v>
      </c>
      <c r="EH118" s="164" t="s">
        <v>193</v>
      </c>
      <c r="EI118" s="164" t="s">
        <v>193</v>
      </c>
    </row>
    <row r="119" spans="1:139" x14ac:dyDescent="0.25">
      <c r="A119" s="164" t="s">
        <v>4065</v>
      </c>
      <c r="B119" s="164" t="s">
        <v>4024</v>
      </c>
      <c r="C119" s="164" t="s">
        <v>831</v>
      </c>
      <c r="D119" s="164" t="s">
        <v>831</v>
      </c>
      <c r="E119" s="164" t="s">
        <v>4044</v>
      </c>
      <c r="F119" s="164" t="s">
        <v>176</v>
      </c>
      <c r="G119" s="164" t="s">
        <v>178</v>
      </c>
      <c r="H119" s="164" t="s">
        <v>178</v>
      </c>
      <c r="I119" s="164" t="s">
        <v>566</v>
      </c>
      <c r="J119" s="164" t="s">
        <v>837</v>
      </c>
      <c r="K119" s="164" t="s">
        <v>543</v>
      </c>
      <c r="L119" s="164" t="s">
        <v>495</v>
      </c>
      <c r="M119" s="164" t="s">
        <v>193</v>
      </c>
      <c r="N119" s="164" t="s">
        <v>193</v>
      </c>
      <c r="O119" s="164" t="s">
        <v>193</v>
      </c>
      <c r="P119" s="164" t="s">
        <v>193</v>
      </c>
      <c r="Q119" s="164" t="s">
        <v>193</v>
      </c>
      <c r="R119" s="164" t="s">
        <v>193</v>
      </c>
      <c r="S119" s="164" t="s">
        <v>193</v>
      </c>
      <c r="T119" s="164">
        <v>30</v>
      </c>
      <c r="U119" s="164">
        <v>25</v>
      </c>
      <c r="V119" s="164">
        <v>50</v>
      </c>
      <c r="W119" s="164" t="s">
        <v>193</v>
      </c>
      <c r="X119" s="164">
        <v>35</v>
      </c>
      <c r="Y119" s="164">
        <v>125</v>
      </c>
      <c r="Z119" s="164" t="s">
        <v>193</v>
      </c>
      <c r="AA119" s="164" t="s">
        <v>193</v>
      </c>
      <c r="AB119" s="164" t="s">
        <v>193</v>
      </c>
      <c r="AC119" s="164" t="s">
        <v>496</v>
      </c>
      <c r="AD119" s="164" t="s">
        <v>502</v>
      </c>
      <c r="AE119" s="164">
        <v>1</v>
      </c>
      <c r="AF119" s="164">
        <v>0</v>
      </c>
      <c r="AG119" s="164">
        <v>0</v>
      </c>
      <c r="AH119" s="164">
        <v>0</v>
      </c>
      <c r="AI119" s="164">
        <v>0</v>
      </c>
      <c r="AJ119" s="164">
        <v>0</v>
      </c>
      <c r="AK119" s="164">
        <v>0</v>
      </c>
      <c r="AL119" s="164">
        <v>0</v>
      </c>
      <c r="AM119" s="164">
        <v>0</v>
      </c>
      <c r="AN119" s="164">
        <v>0</v>
      </c>
      <c r="AO119" s="164" t="s">
        <v>128</v>
      </c>
      <c r="AP119" s="164" t="s">
        <v>507</v>
      </c>
      <c r="AQ119" s="164" t="s">
        <v>193</v>
      </c>
      <c r="AR119" s="164" t="s">
        <v>193</v>
      </c>
      <c r="AS119" s="164" t="s">
        <v>193</v>
      </c>
      <c r="AT119" s="164" t="s">
        <v>193</v>
      </c>
      <c r="AU119" s="164" t="s">
        <v>193</v>
      </c>
      <c r="AV119" s="164" t="s">
        <v>193</v>
      </c>
      <c r="AW119" s="164" t="s">
        <v>193</v>
      </c>
      <c r="AX119" s="164" t="s">
        <v>132</v>
      </c>
      <c r="AY119" s="164" t="s">
        <v>132</v>
      </c>
      <c r="AZ119" s="164" t="s">
        <v>132</v>
      </c>
      <c r="BA119" s="164" t="s">
        <v>193</v>
      </c>
      <c r="BB119" s="164" t="s">
        <v>132</v>
      </c>
      <c r="BC119" s="164" t="s">
        <v>109</v>
      </c>
      <c r="BD119" s="164" t="s">
        <v>193</v>
      </c>
      <c r="BE119" s="164" t="s">
        <v>193</v>
      </c>
      <c r="BF119" s="164" t="s">
        <v>193</v>
      </c>
      <c r="BG119" s="164" t="s">
        <v>193</v>
      </c>
      <c r="BH119" s="164" t="s">
        <v>193</v>
      </c>
      <c r="BI119" s="164" t="s">
        <v>193</v>
      </c>
      <c r="BJ119" s="164" t="s">
        <v>193</v>
      </c>
      <c r="BK119" s="164" t="s">
        <v>193</v>
      </c>
      <c r="BL119" s="164" t="s">
        <v>193</v>
      </c>
      <c r="BM119" s="164" t="s">
        <v>193</v>
      </c>
      <c r="BN119" s="164" t="s">
        <v>193</v>
      </c>
      <c r="BO119" s="164" t="s">
        <v>193</v>
      </c>
      <c r="BP119" s="164" t="s">
        <v>193</v>
      </c>
      <c r="BQ119" s="164" t="s">
        <v>193</v>
      </c>
      <c r="BR119" s="164" t="s">
        <v>193</v>
      </c>
      <c r="BS119" s="164" t="s">
        <v>193</v>
      </c>
      <c r="BT119" s="164" t="s">
        <v>193</v>
      </c>
      <c r="BU119" s="164" t="s">
        <v>193</v>
      </c>
      <c r="BV119" s="164" t="s">
        <v>193</v>
      </c>
      <c r="BW119" s="164" t="s">
        <v>193</v>
      </c>
      <c r="BX119" s="164" t="s">
        <v>193</v>
      </c>
      <c r="BY119" s="164" t="s">
        <v>193</v>
      </c>
      <c r="BZ119" s="164" t="s">
        <v>193</v>
      </c>
      <c r="CA119" s="164" t="s">
        <v>193</v>
      </c>
      <c r="CB119" s="164" t="s">
        <v>193</v>
      </c>
      <c r="CC119" s="164" t="s">
        <v>193</v>
      </c>
      <c r="CD119" s="164" t="s">
        <v>193</v>
      </c>
      <c r="CE119" s="164" t="s">
        <v>193</v>
      </c>
      <c r="CF119" s="164" t="s">
        <v>193</v>
      </c>
      <c r="CG119" s="164" t="s">
        <v>193</v>
      </c>
      <c r="CH119" s="164" t="s">
        <v>193</v>
      </c>
      <c r="CI119" s="164" t="s">
        <v>193</v>
      </c>
      <c r="CJ119" s="164" t="s">
        <v>114</v>
      </c>
      <c r="CK119" s="164" t="s">
        <v>193</v>
      </c>
      <c r="CL119" s="164" t="s">
        <v>193</v>
      </c>
      <c r="CM119" s="164" t="s">
        <v>193</v>
      </c>
      <c r="CN119" s="164" t="s">
        <v>193</v>
      </c>
      <c r="CO119" s="164" t="s">
        <v>193</v>
      </c>
      <c r="CP119" s="164" t="s">
        <v>193</v>
      </c>
      <c r="CQ119" s="164" t="s">
        <v>193</v>
      </c>
      <c r="CR119" s="164" t="s">
        <v>193</v>
      </c>
      <c r="CS119" s="164" t="s">
        <v>193</v>
      </c>
      <c r="CT119" s="164" t="s">
        <v>193</v>
      </c>
      <c r="CU119" s="164" t="s">
        <v>193</v>
      </c>
      <c r="CV119" s="164" t="s">
        <v>193</v>
      </c>
      <c r="CW119" s="164" t="s">
        <v>193</v>
      </c>
      <c r="CX119" s="164" t="s">
        <v>193</v>
      </c>
      <c r="CY119" s="164" t="s">
        <v>193</v>
      </c>
      <c r="CZ119" s="164" t="s">
        <v>193</v>
      </c>
      <c r="DA119" s="164" t="s">
        <v>193</v>
      </c>
      <c r="DB119" s="164" t="s">
        <v>193</v>
      </c>
      <c r="DC119" s="164" t="s">
        <v>193</v>
      </c>
      <c r="DD119" s="164" t="s">
        <v>193</v>
      </c>
      <c r="DE119" s="164" t="s">
        <v>193</v>
      </c>
      <c r="DF119" s="164" t="s">
        <v>193</v>
      </c>
      <c r="DG119" s="164" t="s">
        <v>193</v>
      </c>
      <c r="DH119" s="164" t="s">
        <v>114</v>
      </c>
      <c r="DI119" s="164" t="s">
        <v>114</v>
      </c>
      <c r="DJ119" s="164" t="s">
        <v>109</v>
      </c>
      <c r="DK119" s="164" t="s">
        <v>176</v>
      </c>
      <c r="DL119" s="164" t="s">
        <v>797</v>
      </c>
      <c r="DM119" s="164" t="s">
        <v>1846</v>
      </c>
      <c r="DN119" s="164" t="s">
        <v>793</v>
      </c>
      <c r="DO119" s="164" t="s">
        <v>193</v>
      </c>
      <c r="DP119" s="164" t="s">
        <v>193</v>
      </c>
      <c r="DQ119" s="164" t="s">
        <v>193</v>
      </c>
      <c r="DR119" s="164" t="s">
        <v>193</v>
      </c>
      <c r="DS119" s="164" t="s">
        <v>193</v>
      </c>
      <c r="DT119" s="164" t="s">
        <v>193</v>
      </c>
      <c r="DU119" s="164" t="s">
        <v>193</v>
      </c>
      <c r="DV119" s="164" t="s">
        <v>193</v>
      </c>
      <c r="DW119" s="164" t="s">
        <v>193</v>
      </c>
      <c r="DX119" s="164" t="s">
        <v>193</v>
      </c>
      <c r="DY119" s="164" t="s">
        <v>193</v>
      </c>
      <c r="DZ119" s="164" t="s">
        <v>193</v>
      </c>
      <c r="EA119" s="164" t="s">
        <v>193</v>
      </c>
      <c r="EB119" s="164" t="s">
        <v>193</v>
      </c>
      <c r="EC119" s="164" t="s">
        <v>193</v>
      </c>
      <c r="ED119" s="164" t="s">
        <v>193</v>
      </c>
      <c r="EE119" s="164" t="s">
        <v>193</v>
      </c>
      <c r="EF119" s="164" t="s">
        <v>193</v>
      </c>
      <c r="EG119" s="164" t="s">
        <v>193</v>
      </c>
      <c r="EH119" s="164" t="s">
        <v>193</v>
      </c>
      <c r="EI119" s="164" t="s">
        <v>193</v>
      </c>
    </row>
    <row r="120" spans="1:139" x14ac:dyDescent="0.25">
      <c r="A120" s="164" t="s">
        <v>4069</v>
      </c>
      <c r="B120" s="164" t="s">
        <v>4024</v>
      </c>
      <c r="C120" s="164" t="s">
        <v>161</v>
      </c>
      <c r="D120" s="164" t="s">
        <v>161</v>
      </c>
      <c r="E120" s="164" t="s">
        <v>163</v>
      </c>
      <c r="F120" s="164" t="s">
        <v>164</v>
      </c>
      <c r="G120" s="164" t="s">
        <v>165</v>
      </c>
      <c r="H120" s="164" t="s">
        <v>165</v>
      </c>
      <c r="I120" s="164" t="s">
        <v>165</v>
      </c>
      <c r="J120" s="164" t="s">
        <v>167</v>
      </c>
      <c r="K120" s="164" t="s">
        <v>543</v>
      </c>
      <c r="L120" s="164" t="s">
        <v>495</v>
      </c>
      <c r="M120" s="164">
        <v>122.5</v>
      </c>
      <c r="N120" s="164">
        <v>134.61538461538399</v>
      </c>
      <c r="O120" s="164">
        <v>106.521739130434</v>
      </c>
      <c r="P120" s="164">
        <v>96.551724137931004</v>
      </c>
      <c r="Q120" s="164">
        <v>291.666666666666</v>
      </c>
      <c r="R120" s="164">
        <v>437.5</v>
      </c>
      <c r="S120" s="164">
        <v>500</v>
      </c>
      <c r="T120" s="164" t="s">
        <v>193</v>
      </c>
      <c r="U120" s="164" t="s">
        <v>193</v>
      </c>
      <c r="V120" s="164" t="s">
        <v>193</v>
      </c>
      <c r="W120" s="164" t="s">
        <v>193</v>
      </c>
      <c r="X120" s="164" t="s">
        <v>193</v>
      </c>
      <c r="Y120" s="164" t="s">
        <v>193</v>
      </c>
      <c r="Z120" s="164" t="s">
        <v>193</v>
      </c>
      <c r="AA120" s="164" t="s">
        <v>193</v>
      </c>
      <c r="AB120" s="164" t="s">
        <v>193</v>
      </c>
      <c r="AC120" s="164" t="s">
        <v>496</v>
      </c>
      <c r="AD120" s="164" t="s">
        <v>502</v>
      </c>
      <c r="AE120" s="164">
        <v>1</v>
      </c>
      <c r="AF120" s="164">
        <v>0</v>
      </c>
      <c r="AG120" s="164">
        <v>0</v>
      </c>
      <c r="AH120" s="164">
        <v>0</v>
      </c>
      <c r="AI120" s="164">
        <v>0</v>
      </c>
      <c r="AJ120" s="164">
        <v>0</v>
      </c>
      <c r="AK120" s="164">
        <v>0</v>
      </c>
      <c r="AL120" s="164">
        <v>0</v>
      </c>
      <c r="AM120" s="164">
        <v>0</v>
      </c>
      <c r="AN120" s="164">
        <v>0</v>
      </c>
      <c r="AO120" s="164" t="s">
        <v>113</v>
      </c>
      <c r="AP120" s="164" t="s">
        <v>507</v>
      </c>
      <c r="AQ120" s="164" t="s">
        <v>109</v>
      </c>
      <c r="AR120" s="164" t="s">
        <v>109</v>
      </c>
      <c r="AS120" s="164" t="s">
        <v>109</v>
      </c>
      <c r="AT120" s="164" t="s">
        <v>109</v>
      </c>
      <c r="AU120" s="164" t="s">
        <v>114</v>
      </c>
      <c r="AV120" s="164" t="s">
        <v>114</v>
      </c>
      <c r="AW120" s="164" t="s">
        <v>114</v>
      </c>
      <c r="AX120" s="164" t="s">
        <v>193</v>
      </c>
      <c r="AY120" s="164" t="s">
        <v>193</v>
      </c>
      <c r="AZ120" s="164" t="s">
        <v>193</v>
      </c>
      <c r="BA120" s="164" t="s">
        <v>193</v>
      </c>
      <c r="BB120" s="164" t="s">
        <v>193</v>
      </c>
      <c r="BC120" s="164" t="s">
        <v>193</v>
      </c>
      <c r="BD120" s="164" t="s">
        <v>193</v>
      </c>
      <c r="BE120" s="164" t="s">
        <v>193</v>
      </c>
      <c r="BF120" s="164" t="s">
        <v>114</v>
      </c>
      <c r="BG120" s="164" t="s">
        <v>193</v>
      </c>
      <c r="BH120" s="164" t="s">
        <v>193</v>
      </c>
      <c r="BI120" s="164" t="s">
        <v>193</v>
      </c>
      <c r="BJ120" s="164" t="s">
        <v>193</v>
      </c>
      <c r="BK120" s="164" t="s">
        <v>193</v>
      </c>
      <c r="BL120" s="164" t="s">
        <v>193</v>
      </c>
      <c r="BM120" s="164" t="s">
        <v>193</v>
      </c>
      <c r="BN120" s="164" t="s">
        <v>193</v>
      </c>
      <c r="BO120" s="164" t="s">
        <v>193</v>
      </c>
      <c r="BP120" s="164" t="s">
        <v>193</v>
      </c>
      <c r="BQ120" s="164" t="s">
        <v>193</v>
      </c>
      <c r="BR120" s="164" t="s">
        <v>193</v>
      </c>
      <c r="BS120" s="164" t="s">
        <v>193</v>
      </c>
      <c r="BT120" s="164" t="s">
        <v>193</v>
      </c>
      <c r="BU120" s="164" t="s">
        <v>193</v>
      </c>
      <c r="BV120" s="164" t="s">
        <v>193</v>
      </c>
      <c r="BW120" s="164" t="s">
        <v>193</v>
      </c>
      <c r="BX120" s="164" t="s">
        <v>193</v>
      </c>
      <c r="BY120" s="164" t="s">
        <v>193</v>
      </c>
      <c r="BZ120" s="164" t="s">
        <v>193</v>
      </c>
      <c r="CA120" s="164" t="s">
        <v>193</v>
      </c>
      <c r="CB120" s="164" t="s">
        <v>193</v>
      </c>
      <c r="CC120" s="164" t="s">
        <v>114</v>
      </c>
      <c r="CD120" s="164" t="s">
        <v>114</v>
      </c>
      <c r="CE120" s="164" t="s">
        <v>109</v>
      </c>
      <c r="CF120" s="164" t="s">
        <v>164</v>
      </c>
      <c r="CG120" s="164" t="s">
        <v>797</v>
      </c>
      <c r="CH120" s="164" t="s">
        <v>168</v>
      </c>
      <c r="CI120" s="164" t="s">
        <v>793</v>
      </c>
      <c r="CJ120" s="164" t="s">
        <v>193</v>
      </c>
      <c r="CK120" s="164" t="s">
        <v>193</v>
      </c>
      <c r="CL120" s="164" t="s">
        <v>193</v>
      </c>
      <c r="CM120" s="164" t="s">
        <v>193</v>
      </c>
      <c r="CN120" s="164" t="s">
        <v>193</v>
      </c>
      <c r="CO120" s="164" t="s">
        <v>193</v>
      </c>
      <c r="CP120" s="164" t="s">
        <v>193</v>
      </c>
      <c r="CQ120" s="164" t="s">
        <v>193</v>
      </c>
      <c r="CR120" s="164" t="s">
        <v>193</v>
      </c>
      <c r="CS120" s="164" t="s">
        <v>193</v>
      </c>
      <c r="CT120" s="164" t="s">
        <v>193</v>
      </c>
      <c r="CU120" s="164" t="s">
        <v>193</v>
      </c>
      <c r="CV120" s="164" t="s">
        <v>193</v>
      </c>
      <c r="CW120" s="164" t="s">
        <v>193</v>
      </c>
      <c r="CX120" s="164" t="s">
        <v>193</v>
      </c>
      <c r="CY120" s="164" t="s">
        <v>193</v>
      </c>
      <c r="CZ120" s="164" t="s">
        <v>193</v>
      </c>
      <c r="DA120" s="164" t="s">
        <v>193</v>
      </c>
      <c r="DB120" s="164" t="s">
        <v>193</v>
      </c>
      <c r="DC120" s="164" t="s">
        <v>193</v>
      </c>
      <c r="DD120" s="164" t="s">
        <v>193</v>
      </c>
      <c r="DE120" s="164" t="s">
        <v>193</v>
      </c>
      <c r="DF120" s="164" t="s">
        <v>193</v>
      </c>
      <c r="DG120" s="164" t="s">
        <v>193</v>
      </c>
      <c r="DH120" s="164" t="s">
        <v>193</v>
      </c>
      <c r="DI120" s="164" t="s">
        <v>193</v>
      </c>
      <c r="DJ120" s="164" t="s">
        <v>193</v>
      </c>
      <c r="DK120" s="164" t="s">
        <v>193</v>
      </c>
      <c r="DL120" s="164" t="s">
        <v>193</v>
      </c>
      <c r="DM120" s="164" t="s">
        <v>193</v>
      </c>
      <c r="DN120" s="164" t="s">
        <v>193</v>
      </c>
      <c r="DO120" s="164" t="s">
        <v>193</v>
      </c>
      <c r="DP120" s="164" t="s">
        <v>193</v>
      </c>
      <c r="DQ120" s="164" t="s">
        <v>193</v>
      </c>
      <c r="DR120" s="164" t="s">
        <v>193</v>
      </c>
      <c r="DS120" s="164" t="s">
        <v>193</v>
      </c>
      <c r="DT120" s="164" t="s">
        <v>193</v>
      </c>
      <c r="DU120" s="164" t="s">
        <v>193</v>
      </c>
      <c r="DV120" s="164" t="s">
        <v>193</v>
      </c>
      <c r="DW120" s="164" t="s">
        <v>193</v>
      </c>
      <c r="DX120" s="164" t="s">
        <v>193</v>
      </c>
      <c r="DY120" s="164" t="s">
        <v>193</v>
      </c>
      <c r="DZ120" s="164" t="s">
        <v>193</v>
      </c>
      <c r="EA120" s="164" t="s">
        <v>193</v>
      </c>
      <c r="EB120" s="164" t="s">
        <v>193</v>
      </c>
      <c r="EC120" s="164" t="s">
        <v>193</v>
      </c>
      <c r="ED120" s="164" t="s">
        <v>193</v>
      </c>
      <c r="EE120" s="164" t="s">
        <v>193</v>
      </c>
      <c r="EF120" s="164" t="s">
        <v>193</v>
      </c>
      <c r="EG120" s="164" t="s">
        <v>193</v>
      </c>
      <c r="EH120" s="164" t="s">
        <v>193</v>
      </c>
      <c r="EI120" s="164" t="s">
        <v>830</v>
      </c>
    </row>
    <row r="121" spans="1:139" x14ac:dyDescent="0.25">
      <c r="A121" s="164" t="s">
        <v>4073</v>
      </c>
      <c r="B121" s="164" t="s">
        <v>4024</v>
      </c>
      <c r="C121" s="164" t="s">
        <v>161</v>
      </c>
      <c r="D121" s="164" t="s">
        <v>161</v>
      </c>
      <c r="E121" s="164" t="s">
        <v>163</v>
      </c>
      <c r="F121" s="164" t="s">
        <v>164</v>
      </c>
      <c r="G121" s="164" t="s">
        <v>165</v>
      </c>
      <c r="H121" s="164" t="s">
        <v>165</v>
      </c>
      <c r="I121" s="164" t="s">
        <v>165</v>
      </c>
      <c r="J121" s="164" t="s">
        <v>167</v>
      </c>
      <c r="K121" s="164" t="s">
        <v>543</v>
      </c>
      <c r="L121" s="164" t="s">
        <v>495</v>
      </c>
      <c r="M121" s="164">
        <v>122.5</v>
      </c>
      <c r="N121" s="164">
        <v>134.61538461538399</v>
      </c>
      <c r="O121" s="164">
        <v>106.521739130434</v>
      </c>
      <c r="P121" s="164">
        <v>96.551724137931004</v>
      </c>
      <c r="Q121" s="164">
        <v>291.666666666666</v>
      </c>
      <c r="R121" s="164">
        <v>437.5</v>
      </c>
      <c r="S121" s="164">
        <v>600</v>
      </c>
      <c r="T121" s="164" t="s">
        <v>193</v>
      </c>
      <c r="U121" s="164" t="s">
        <v>193</v>
      </c>
      <c r="V121" s="164" t="s">
        <v>193</v>
      </c>
      <c r="W121" s="164" t="s">
        <v>193</v>
      </c>
      <c r="X121" s="164" t="s">
        <v>193</v>
      </c>
      <c r="Y121" s="164" t="s">
        <v>193</v>
      </c>
      <c r="Z121" s="164" t="s">
        <v>193</v>
      </c>
      <c r="AA121" s="164" t="s">
        <v>193</v>
      </c>
      <c r="AB121" s="164" t="s">
        <v>193</v>
      </c>
      <c r="AC121" s="164" t="s">
        <v>496</v>
      </c>
      <c r="AD121" s="164" t="s">
        <v>502</v>
      </c>
      <c r="AE121" s="164">
        <v>1</v>
      </c>
      <c r="AF121" s="164">
        <v>0</v>
      </c>
      <c r="AG121" s="164">
        <v>0</v>
      </c>
      <c r="AH121" s="164">
        <v>0</v>
      </c>
      <c r="AI121" s="164">
        <v>0</v>
      </c>
      <c r="AJ121" s="164">
        <v>0</v>
      </c>
      <c r="AK121" s="164">
        <v>0</v>
      </c>
      <c r="AL121" s="164">
        <v>0</v>
      </c>
      <c r="AM121" s="164">
        <v>0</v>
      </c>
      <c r="AN121" s="164">
        <v>0</v>
      </c>
      <c r="AO121" s="164" t="s">
        <v>113</v>
      </c>
      <c r="AP121" s="164" t="s">
        <v>507</v>
      </c>
      <c r="AQ121" s="164" t="s">
        <v>109</v>
      </c>
      <c r="AR121" s="164" t="s">
        <v>109</v>
      </c>
      <c r="AS121" s="164" t="s">
        <v>109</v>
      </c>
      <c r="AT121" s="164" t="s">
        <v>109</v>
      </c>
      <c r="AU121" s="164" t="s">
        <v>109</v>
      </c>
      <c r="AV121" s="164" t="s">
        <v>114</v>
      </c>
      <c r="AW121" s="164" t="s">
        <v>114</v>
      </c>
      <c r="AX121" s="164" t="s">
        <v>193</v>
      </c>
      <c r="AY121" s="164" t="s">
        <v>193</v>
      </c>
      <c r="AZ121" s="164" t="s">
        <v>193</v>
      </c>
      <c r="BA121" s="164" t="s">
        <v>193</v>
      </c>
      <c r="BB121" s="164" t="s">
        <v>193</v>
      </c>
      <c r="BC121" s="164" t="s">
        <v>193</v>
      </c>
      <c r="BD121" s="164" t="s">
        <v>193</v>
      </c>
      <c r="BE121" s="164" t="s">
        <v>193</v>
      </c>
      <c r="BF121" s="164" t="s">
        <v>114</v>
      </c>
      <c r="BG121" s="164" t="s">
        <v>193</v>
      </c>
      <c r="BH121" s="164" t="s">
        <v>193</v>
      </c>
      <c r="BI121" s="164" t="s">
        <v>193</v>
      </c>
      <c r="BJ121" s="164" t="s">
        <v>193</v>
      </c>
      <c r="BK121" s="164" t="s">
        <v>193</v>
      </c>
      <c r="BL121" s="164" t="s">
        <v>193</v>
      </c>
      <c r="BM121" s="164" t="s">
        <v>193</v>
      </c>
      <c r="BN121" s="164" t="s">
        <v>193</v>
      </c>
      <c r="BO121" s="164" t="s">
        <v>193</v>
      </c>
      <c r="BP121" s="164" t="s">
        <v>193</v>
      </c>
      <c r="BQ121" s="164" t="s">
        <v>193</v>
      </c>
      <c r="BR121" s="164" t="s">
        <v>193</v>
      </c>
      <c r="BS121" s="164" t="s">
        <v>193</v>
      </c>
      <c r="BT121" s="164" t="s">
        <v>193</v>
      </c>
      <c r="BU121" s="164" t="s">
        <v>193</v>
      </c>
      <c r="BV121" s="164" t="s">
        <v>193</v>
      </c>
      <c r="BW121" s="164" t="s">
        <v>193</v>
      </c>
      <c r="BX121" s="164" t="s">
        <v>193</v>
      </c>
      <c r="BY121" s="164" t="s">
        <v>193</v>
      </c>
      <c r="BZ121" s="164" t="s">
        <v>193</v>
      </c>
      <c r="CA121" s="164" t="s">
        <v>193</v>
      </c>
      <c r="CB121" s="164" t="s">
        <v>193</v>
      </c>
      <c r="CC121" s="164" t="s">
        <v>114</v>
      </c>
      <c r="CD121" s="164" t="s">
        <v>114</v>
      </c>
      <c r="CE121" s="164" t="s">
        <v>109</v>
      </c>
      <c r="CF121" s="164" t="s">
        <v>164</v>
      </c>
      <c r="CG121" s="164" t="s">
        <v>797</v>
      </c>
      <c r="CH121" s="164" t="s">
        <v>165</v>
      </c>
      <c r="CI121" s="164" t="s">
        <v>797</v>
      </c>
      <c r="CJ121" s="164" t="s">
        <v>193</v>
      </c>
      <c r="CK121" s="164" t="s">
        <v>193</v>
      </c>
      <c r="CL121" s="164" t="s">
        <v>193</v>
      </c>
      <c r="CM121" s="164" t="s">
        <v>193</v>
      </c>
      <c r="CN121" s="164" t="s">
        <v>193</v>
      </c>
      <c r="CO121" s="164" t="s">
        <v>193</v>
      </c>
      <c r="CP121" s="164" t="s">
        <v>193</v>
      </c>
      <c r="CQ121" s="164" t="s">
        <v>193</v>
      </c>
      <c r="CR121" s="164" t="s">
        <v>193</v>
      </c>
      <c r="CS121" s="164" t="s">
        <v>193</v>
      </c>
      <c r="CT121" s="164" t="s">
        <v>193</v>
      </c>
      <c r="CU121" s="164" t="s">
        <v>193</v>
      </c>
      <c r="CV121" s="164" t="s">
        <v>193</v>
      </c>
      <c r="CW121" s="164" t="s">
        <v>193</v>
      </c>
      <c r="CX121" s="164" t="s">
        <v>193</v>
      </c>
      <c r="CY121" s="164" t="s">
        <v>193</v>
      </c>
      <c r="CZ121" s="164" t="s">
        <v>193</v>
      </c>
      <c r="DA121" s="164" t="s">
        <v>193</v>
      </c>
      <c r="DB121" s="164" t="s">
        <v>193</v>
      </c>
      <c r="DC121" s="164" t="s">
        <v>193</v>
      </c>
      <c r="DD121" s="164" t="s">
        <v>193</v>
      </c>
      <c r="DE121" s="164" t="s">
        <v>193</v>
      </c>
      <c r="DF121" s="164" t="s">
        <v>193</v>
      </c>
      <c r="DG121" s="164" t="s">
        <v>193</v>
      </c>
      <c r="DH121" s="164" t="s">
        <v>193</v>
      </c>
      <c r="DI121" s="164" t="s">
        <v>193</v>
      </c>
      <c r="DJ121" s="164" t="s">
        <v>193</v>
      </c>
      <c r="DK121" s="164" t="s">
        <v>193</v>
      </c>
      <c r="DL121" s="164" t="s">
        <v>193</v>
      </c>
      <c r="DM121" s="164" t="s">
        <v>193</v>
      </c>
      <c r="DN121" s="164" t="s">
        <v>193</v>
      </c>
      <c r="DO121" s="164" t="s">
        <v>193</v>
      </c>
      <c r="DP121" s="164" t="s">
        <v>193</v>
      </c>
      <c r="DQ121" s="164" t="s">
        <v>193</v>
      </c>
      <c r="DR121" s="164" t="s">
        <v>193</v>
      </c>
      <c r="DS121" s="164" t="s">
        <v>193</v>
      </c>
      <c r="DT121" s="164" t="s">
        <v>193</v>
      </c>
      <c r="DU121" s="164" t="s">
        <v>193</v>
      </c>
      <c r="DV121" s="164" t="s">
        <v>193</v>
      </c>
      <c r="DW121" s="164" t="s">
        <v>193</v>
      </c>
      <c r="DX121" s="164" t="s">
        <v>193</v>
      </c>
      <c r="DY121" s="164" t="s">
        <v>193</v>
      </c>
      <c r="DZ121" s="164" t="s">
        <v>193</v>
      </c>
      <c r="EA121" s="164" t="s">
        <v>193</v>
      </c>
      <c r="EB121" s="164" t="s">
        <v>193</v>
      </c>
      <c r="EC121" s="164" t="s">
        <v>193</v>
      </c>
      <c r="ED121" s="164" t="s">
        <v>193</v>
      </c>
      <c r="EE121" s="164" t="s">
        <v>193</v>
      </c>
      <c r="EF121" s="164" t="s">
        <v>193</v>
      </c>
      <c r="EG121" s="164" t="s">
        <v>193</v>
      </c>
      <c r="EH121" s="164" t="s">
        <v>193</v>
      </c>
      <c r="EI121" s="164" t="s">
        <v>830</v>
      </c>
    </row>
    <row r="122" spans="1:139" x14ac:dyDescent="0.25">
      <c r="A122" s="164" t="s">
        <v>4077</v>
      </c>
      <c r="B122" s="164" t="s">
        <v>4024</v>
      </c>
      <c r="C122" s="164" t="s">
        <v>161</v>
      </c>
      <c r="D122" s="164" t="s">
        <v>161</v>
      </c>
      <c r="E122" s="164" t="s">
        <v>163</v>
      </c>
      <c r="F122" s="164" t="s">
        <v>164</v>
      </c>
      <c r="G122" s="164" t="s">
        <v>165</v>
      </c>
      <c r="H122" s="164" t="s">
        <v>165</v>
      </c>
      <c r="I122" s="164" t="s">
        <v>165</v>
      </c>
      <c r="J122" s="164" t="s">
        <v>167</v>
      </c>
      <c r="K122" s="164" t="s">
        <v>543</v>
      </c>
      <c r="L122" s="164" t="s">
        <v>495</v>
      </c>
      <c r="M122" s="164">
        <v>122.5</v>
      </c>
      <c r="N122" s="164">
        <v>134.61538461538399</v>
      </c>
      <c r="O122" s="164">
        <v>106.521739130434</v>
      </c>
      <c r="P122" s="164">
        <v>96.551724137931004</v>
      </c>
      <c r="Q122" s="164">
        <v>291.666666666666</v>
      </c>
      <c r="R122" s="164">
        <v>437.5</v>
      </c>
      <c r="S122" s="164">
        <v>700</v>
      </c>
      <c r="T122" s="164" t="s">
        <v>193</v>
      </c>
      <c r="U122" s="164" t="s">
        <v>193</v>
      </c>
      <c r="V122" s="164" t="s">
        <v>193</v>
      </c>
      <c r="W122" s="164" t="s">
        <v>193</v>
      </c>
      <c r="X122" s="164" t="s">
        <v>193</v>
      </c>
      <c r="Y122" s="164" t="s">
        <v>193</v>
      </c>
      <c r="Z122" s="164" t="s">
        <v>193</v>
      </c>
      <c r="AA122" s="164" t="s">
        <v>193</v>
      </c>
      <c r="AB122" s="164" t="s">
        <v>193</v>
      </c>
      <c r="AC122" s="164" t="s">
        <v>496</v>
      </c>
      <c r="AD122" s="164" t="s">
        <v>502</v>
      </c>
      <c r="AE122" s="164">
        <v>1</v>
      </c>
      <c r="AF122" s="164">
        <v>0</v>
      </c>
      <c r="AG122" s="164">
        <v>0</v>
      </c>
      <c r="AH122" s="164">
        <v>0</v>
      </c>
      <c r="AI122" s="164">
        <v>0</v>
      </c>
      <c r="AJ122" s="164">
        <v>0</v>
      </c>
      <c r="AK122" s="164">
        <v>0</v>
      </c>
      <c r="AL122" s="164">
        <v>0</v>
      </c>
      <c r="AM122" s="164">
        <v>0</v>
      </c>
      <c r="AN122" s="164">
        <v>0</v>
      </c>
      <c r="AO122" s="164" t="s">
        <v>113</v>
      </c>
      <c r="AP122" s="164" t="s">
        <v>507</v>
      </c>
      <c r="AQ122" s="164" t="s">
        <v>109</v>
      </c>
      <c r="AR122" s="164" t="s">
        <v>109</v>
      </c>
      <c r="AS122" s="164" t="s">
        <v>109</v>
      </c>
      <c r="AT122" s="164" t="s">
        <v>109</v>
      </c>
      <c r="AU122" s="164" t="s">
        <v>114</v>
      </c>
      <c r="AV122" s="164" t="s">
        <v>114</v>
      </c>
      <c r="AW122" s="164" t="s">
        <v>109</v>
      </c>
      <c r="AX122" s="164" t="s">
        <v>193</v>
      </c>
      <c r="AY122" s="164" t="s">
        <v>193</v>
      </c>
      <c r="AZ122" s="164" t="s">
        <v>193</v>
      </c>
      <c r="BA122" s="164" t="s">
        <v>193</v>
      </c>
      <c r="BB122" s="164" t="s">
        <v>193</v>
      </c>
      <c r="BC122" s="164" t="s">
        <v>193</v>
      </c>
      <c r="BD122" s="164" t="s">
        <v>193</v>
      </c>
      <c r="BE122" s="164" t="s">
        <v>193</v>
      </c>
      <c r="BF122" s="164" t="s">
        <v>114</v>
      </c>
      <c r="BG122" s="164" t="s">
        <v>193</v>
      </c>
      <c r="BH122" s="164" t="s">
        <v>193</v>
      </c>
      <c r="BI122" s="164" t="s">
        <v>193</v>
      </c>
      <c r="BJ122" s="164" t="s">
        <v>193</v>
      </c>
      <c r="BK122" s="164" t="s">
        <v>193</v>
      </c>
      <c r="BL122" s="164" t="s">
        <v>193</v>
      </c>
      <c r="BM122" s="164" t="s">
        <v>193</v>
      </c>
      <c r="BN122" s="164" t="s">
        <v>193</v>
      </c>
      <c r="BO122" s="164" t="s">
        <v>193</v>
      </c>
      <c r="BP122" s="164" t="s">
        <v>193</v>
      </c>
      <c r="BQ122" s="164" t="s">
        <v>193</v>
      </c>
      <c r="BR122" s="164" t="s">
        <v>193</v>
      </c>
      <c r="BS122" s="164" t="s">
        <v>193</v>
      </c>
      <c r="BT122" s="164" t="s">
        <v>193</v>
      </c>
      <c r="BU122" s="164" t="s">
        <v>193</v>
      </c>
      <c r="BV122" s="164" t="s">
        <v>193</v>
      </c>
      <c r="BW122" s="164" t="s">
        <v>193</v>
      </c>
      <c r="BX122" s="164" t="s">
        <v>193</v>
      </c>
      <c r="BY122" s="164" t="s">
        <v>193</v>
      </c>
      <c r="BZ122" s="164" t="s">
        <v>193</v>
      </c>
      <c r="CA122" s="164" t="s">
        <v>193</v>
      </c>
      <c r="CB122" s="164" t="s">
        <v>193</v>
      </c>
      <c r="CC122" s="164" t="s">
        <v>114</v>
      </c>
      <c r="CD122" s="164" t="s">
        <v>114</v>
      </c>
      <c r="CE122" s="164" t="s">
        <v>109</v>
      </c>
      <c r="CF122" s="164" t="s">
        <v>164</v>
      </c>
      <c r="CG122" s="164" t="s">
        <v>797</v>
      </c>
      <c r="CH122" s="164" t="s">
        <v>168</v>
      </c>
      <c r="CI122" s="164" t="s">
        <v>793</v>
      </c>
      <c r="CJ122" s="164" t="s">
        <v>193</v>
      </c>
      <c r="CK122" s="164" t="s">
        <v>193</v>
      </c>
      <c r="CL122" s="164" t="s">
        <v>193</v>
      </c>
      <c r="CM122" s="164" t="s">
        <v>193</v>
      </c>
      <c r="CN122" s="164" t="s">
        <v>193</v>
      </c>
      <c r="CO122" s="164" t="s">
        <v>193</v>
      </c>
      <c r="CP122" s="164" t="s">
        <v>193</v>
      </c>
      <c r="CQ122" s="164" t="s">
        <v>193</v>
      </c>
      <c r="CR122" s="164" t="s">
        <v>193</v>
      </c>
      <c r="CS122" s="164" t="s">
        <v>193</v>
      </c>
      <c r="CT122" s="164" t="s">
        <v>193</v>
      </c>
      <c r="CU122" s="164" t="s">
        <v>193</v>
      </c>
      <c r="CV122" s="164" t="s">
        <v>193</v>
      </c>
      <c r="CW122" s="164" t="s">
        <v>193</v>
      </c>
      <c r="CX122" s="164" t="s">
        <v>193</v>
      </c>
      <c r="CY122" s="164" t="s">
        <v>193</v>
      </c>
      <c r="CZ122" s="164" t="s">
        <v>193</v>
      </c>
      <c r="DA122" s="164" t="s">
        <v>193</v>
      </c>
      <c r="DB122" s="164" t="s">
        <v>193</v>
      </c>
      <c r="DC122" s="164" t="s">
        <v>193</v>
      </c>
      <c r="DD122" s="164" t="s">
        <v>193</v>
      </c>
      <c r="DE122" s="164" t="s">
        <v>193</v>
      </c>
      <c r="DF122" s="164" t="s">
        <v>193</v>
      </c>
      <c r="DG122" s="164" t="s">
        <v>193</v>
      </c>
      <c r="DH122" s="164" t="s">
        <v>193</v>
      </c>
      <c r="DI122" s="164" t="s">
        <v>193</v>
      </c>
      <c r="DJ122" s="164" t="s">
        <v>193</v>
      </c>
      <c r="DK122" s="164" t="s">
        <v>193</v>
      </c>
      <c r="DL122" s="164" t="s">
        <v>193</v>
      </c>
      <c r="DM122" s="164" t="s">
        <v>193</v>
      </c>
      <c r="DN122" s="164" t="s">
        <v>193</v>
      </c>
      <c r="DO122" s="164" t="s">
        <v>193</v>
      </c>
      <c r="DP122" s="164" t="s">
        <v>193</v>
      </c>
      <c r="DQ122" s="164" t="s">
        <v>193</v>
      </c>
      <c r="DR122" s="164" t="s">
        <v>193</v>
      </c>
      <c r="DS122" s="164" t="s">
        <v>193</v>
      </c>
      <c r="DT122" s="164" t="s">
        <v>193</v>
      </c>
      <c r="DU122" s="164" t="s">
        <v>193</v>
      </c>
      <c r="DV122" s="164" t="s">
        <v>193</v>
      </c>
      <c r="DW122" s="164" t="s">
        <v>193</v>
      </c>
      <c r="DX122" s="164" t="s">
        <v>193</v>
      </c>
      <c r="DY122" s="164" t="s">
        <v>193</v>
      </c>
      <c r="DZ122" s="164" t="s">
        <v>193</v>
      </c>
      <c r="EA122" s="164" t="s">
        <v>193</v>
      </c>
      <c r="EB122" s="164" t="s">
        <v>193</v>
      </c>
      <c r="EC122" s="164" t="s">
        <v>193</v>
      </c>
      <c r="ED122" s="164" t="s">
        <v>193</v>
      </c>
      <c r="EE122" s="164" t="s">
        <v>193</v>
      </c>
      <c r="EF122" s="164" t="s">
        <v>193</v>
      </c>
      <c r="EG122" s="164" t="s">
        <v>193</v>
      </c>
      <c r="EH122" s="164" t="s">
        <v>193</v>
      </c>
      <c r="EI122" s="164" t="s">
        <v>830</v>
      </c>
    </row>
    <row r="123" spans="1:139" x14ac:dyDescent="0.25">
      <c r="A123" s="164" t="s">
        <v>4081</v>
      </c>
      <c r="B123" s="164" t="s">
        <v>4024</v>
      </c>
      <c r="C123" s="164" t="s">
        <v>161</v>
      </c>
      <c r="D123" s="164" t="s">
        <v>161</v>
      </c>
      <c r="E123" s="164" t="s">
        <v>163</v>
      </c>
      <c r="F123" s="164" t="s">
        <v>164</v>
      </c>
      <c r="G123" s="164" t="s">
        <v>165</v>
      </c>
      <c r="H123" s="164" t="s">
        <v>165</v>
      </c>
      <c r="I123" s="164" t="s">
        <v>165</v>
      </c>
      <c r="J123" s="164" t="s">
        <v>167</v>
      </c>
      <c r="K123" s="164" t="s">
        <v>543</v>
      </c>
      <c r="L123" s="164" t="s">
        <v>495</v>
      </c>
      <c r="M123" s="164" t="s">
        <v>193</v>
      </c>
      <c r="N123" s="164" t="s">
        <v>193</v>
      </c>
      <c r="O123" s="164" t="s">
        <v>193</v>
      </c>
      <c r="P123" s="164" t="s">
        <v>193</v>
      </c>
      <c r="Q123" s="164" t="s">
        <v>193</v>
      </c>
      <c r="R123" s="164" t="s">
        <v>193</v>
      </c>
      <c r="S123" s="164" t="s">
        <v>193</v>
      </c>
      <c r="T123" s="164">
        <v>25</v>
      </c>
      <c r="U123" s="164">
        <v>15</v>
      </c>
      <c r="V123" s="164">
        <v>25</v>
      </c>
      <c r="W123" s="164">
        <v>150</v>
      </c>
      <c r="X123" s="164">
        <v>15</v>
      </c>
      <c r="Y123" s="164">
        <v>42.5</v>
      </c>
      <c r="Z123" s="164">
        <v>60</v>
      </c>
      <c r="AA123" s="164">
        <v>5</v>
      </c>
      <c r="AB123" s="164" t="s">
        <v>193</v>
      </c>
      <c r="AC123" s="164" t="s">
        <v>496</v>
      </c>
      <c r="AD123" s="164" t="s">
        <v>521</v>
      </c>
      <c r="AE123" s="164">
        <v>1</v>
      </c>
      <c r="AF123" s="164">
        <v>0</v>
      </c>
      <c r="AG123" s="164">
        <v>0</v>
      </c>
      <c r="AH123" s="164">
        <v>0</v>
      </c>
      <c r="AI123" s="164">
        <v>0</v>
      </c>
      <c r="AJ123" s="164">
        <v>0</v>
      </c>
      <c r="AK123" s="164">
        <v>0</v>
      </c>
      <c r="AL123" s="164">
        <v>0</v>
      </c>
      <c r="AM123" s="164">
        <v>0</v>
      </c>
      <c r="AN123" s="164">
        <v>0</v>
      </c>
      <c r="AO123" s="164" t="s">
        <v>113</v>
      </c>
      <c r="AP123" s="164" t="s">
        <v>507</v>
      </c>
      <c r="AQ123" s="164" t="s">
        <v>193</v>
      </c>
      <c r="AR123" s="164" t="s">
        <v>193</v>
      </c>
      <c r="AS123" s="164" t="s">
        <v>193</v>
      </c>
      <c r="AT123" s="164" t="s">
        <v>193</v>
      </c>
      <c r="AU123" s="164" t="s">
        <v>193</v>
      </c>
      <c r="AV123" s="164" t="s">
        <v>193</v>
      </c>
      <c r="AW123" s="164" t="s">
        <v>193</v>
      </c>
      <c r="AX123" s="164" t="s">
        <v>114</v>
      </c>
      <c r="AY123" s="164" t="s">
        <v>114</v>
      </c>
      <c r="AZ123" s="164" t="s">
        <v>109</v>
      </c>
      <c r="BA123" s="164" t="s">
        <v>109</v>
      </c>
      <c r="BB123" s="164" t="s">
        <v>109</v>
      </c>
      <c r="BC123" s="164" t="s">
        <v>109</v>
      </c>
      <c r="BD123" s="164" t="s">
        <v>109</v>
      </c>
      <c r="BE123" s="164" t="s">
        <v>114</v>
      </c>
      <c r="BF123" s="164" t="s">
        <v>193</v>
      </c>
      <c r="BG123" s="164" t="s">
        <v>193</v>
      </c>
      <c r="BH123" s="164" t="s">
        <v>193</v>
      </c>
      <c r="BI123" s="164" t="s">
        <v>193</v>
      </c>
      <c r="BJ123" s="164" t="s">
        <v>193</v>
      </c>
      <c r="BK123" s="164" t="s">
        <v>193</v>
      </c>
      <c r="BL123" s="164" t="s">
        <v>193</v>
      </c>
      <c r="BM123" s="164" t="s">
        <v>193</v>
      </c>
      <c r="BN123" s="164" t="s">
        <v>193</v>
      </c>
      <c r="BO123" s="164" t="s">
        <v>193</v>
      </c>
      <c r="BP123" s="164" t="s">
        <v>193</v>
      </c>
      <c r="BQ123" s="164" t="s">
        <v>193</v>
      </c>
      <c r="BR123" s="164" t="s">
        <v>193</v>
      </c>
      <c r="BS123" s="164" t="s">
        <v>193</v>
      </c>
      <c r="BT123" s="164" t="s">
        <v>193</v>
      </c>
      <c r="BU123" s="164" t="s">
        <v>193</v>
      </c>
      <c r="BV123" s="164" t="s">
        <v>193</v>
      </c>
      <c r="BW123" s="164" t="s">
        <v>193</v>
      </c>
      <c r="BX123" s="164" t="s">
        <v>193</v>
      </c>
      <c r="BY123" s="164" t="s">
        <v>193</v>
      </c>
      <c r="BZ123" s="164" t="s">
        <v>193</v>
      </c>
      <c r="CA123" s="164" t="s">
        <v>193</v>
      </c>
      <c r="CB123" s="164" t="s">
        <v>193</v>
      </c>
      <c r="CC123" s="164" t="s">
        <v>193</v>
      </c>
      <c r="CD123" s="164" t="s">
        <v>193</v>
      </c>
      <c r="CE123" s="164" t="s">
        <v>193</v>
      </c>
      <c r="CF123" s="164" t="s">
        <v>193</v>
      </c>
      <c r="CG123" s="164" t="s">
        <v>193</v>
      </c>
      <c r="CH123" s="164" t="s">
        <v>193</v>
      </c>
      <c r="CI123" s="164" t="s">
        <v>193</v>
      </c>
      <c r="CJ123" s="164" t="s">
        <v>114</v>
      </c>
      <c r="CK123" s="164" t="s">
        <v>193</v>
      </c>
      <c r="CL123" s="164" t="s">
        <v>193</v>
      </c>
      <c r="CM123" s="164" t="s">
        <v>193</v>
      </c>
      <c r="CN123" s="164" t="s">
        <v>193</v>
      </c>
      <c r="CO123" s="164" t="s">
        <v>193</v>
      </c>
      <c r="CP123" s="164" t="s">
        <v>193</v>
      </c>
      <c r="CQ123" s="164" t="s">
        <v>193</v>
      </c>
      <c r="CR123" s="164" t="s">
        <v>193</v>
      </c>
      <c r="CS123" s="164" t="s">
        <v>193</v>
      </c>
      <c r="CT123" s="164" t="s">
        <v>193</v>
      </c>
      <c r="CU123" s="164" t="s">
        <v>193</v>
      </c>
      <c r="CV123" s="164" t="s">
        <v>193</v>
      </c>
      <c r="CW123" s="164" t="s">
        <v>193</v>
      </c>
      <c r="CX123" s="164" t="s">
        <v>193</v>
      </c>
      <c r="CY123" s="164" t="s">
        <v>193</v>
      </c>
      <c r="CZ123" s="164" t="s">
        <v>193</v>
      </c>
      <c r="DA123" s="164" t="s">
        <v>193</v>
      </c>
      <c r="DB123" s="164" t="s">
        <v>193</v>
      </c>
      <c r="DC123" s="164" t="s">
        <v>193</v>
      </c>
      <c r="DD123" s="164" t="s">
        <v>193</v>
      </c>
      <c r="DE123" s="164" t="s">
        <v>193</v>
      </c>
      <c r="DF123" s="164" t="s">
        <v>193</v>
      </c>
      <c r="DG123" s="164" t="s">
        <v>193</v>
      </c>
      <c r="DH123" s="164" t="s">
        <v>114</v>
      </c>
      <c r="DI123" s="164" t="s">
        <v>114</v>
      </c>
      <c r="DJ123" s="164" t="s">
        <v>109</v>
      </c>
      <c r="DK123" s="164" t="s">
        <v>164</v>
      </c>
      <c r="DL123" s="164" t="s">
        <v>797</v>
      </c>
      <c r="DM123" s="164" t="s">
        <v>165</v>
      </c>
      <c r="DN123" s="164" t="s">
        <v>797</v>
      </c>
      <c r="DO123" s="164" t="s">
        <v>193</v>
      </c>
      <c r="DP123" s="164" t="s">
        <v>193</v>
      </c>
      <c r="DQ123" s="164" t="s">
        <v>193</v>
      </c>
      <c r="DR123" s="164" t="s">
        <v>193</v>
      </c>
      <c r="DS123" s="164" t="s">
        <v>193</v>
      </c>
      <c r="DT123" s="164" t="s">
        <v>193</v>
      </c>
      <c r="DU123" s="164" t="s">
        <v>193</v>
      </c>
      <c r="DV123" s="164" t="s">
        <v>193</v>
      </c>
      <c r="DW123" s="164" t="s">
        <v>193</v>
      </c>
      <c r="DX123" s="164" t="s">
        <v>193</v>
      </c>
      <c r="DY123" s="164" t="s">
        <v>193</v>
      </c>
      <c r="DZ123" s="164" t="s">
        <v>193</v>
      </c>
      <c r="EA123" s="164" t="s">
        <v>193</v>
      </c>
      <c r="EB123" s="164" t="s">
        <v>193</v>
      </c>
      <c r="EC123" s="164" t="s">
        <v>193</v>
      </c>
      <c r="ED123" s="164" t="s">
        <v>193</v>
      </c>
      <c r="EE123" s="164" t="s">
        <v>193</v>
      </c>
      <c r="EF123" s="164" t="s">
        <v>193</v>
      </c>
      <c r="EG123" s="164" t="s">
        <v>193</v>
      </c>
      <c r="EH123" s="164" t="s">
        <v>193</v>
      </c>
      <c r="EI123" s="164" t="s">
        <v>193</v>
      </c>
    </row>
    <row r="124" spans="1:139" x14ac:dyDescent="0.25">
      <c r="A124" s="164" t="s">
        <v>4085</v>
      </c>
      <c r="B124" s="164" t="s">
        <v>4024</v>
      </c>
      <c r="C124" s="164" t="s">
        <v>161</v>
      </c>
      <c r="D124" s="164" t="s">
        <v>161</v>
      </c>
      <c r="E124" s="164" t="s">
        <v>163</v>
      </c>
      <c r="F124" s="164" t="s">
        <v>164</v>
      </c>
      <c r="G124" s="164" t="s">
        <v>165</v>
      </c>
      <c r="H124" s="164" t="s">
        <v>165</v>
      </c>
      <c r="I124" s="164" t="s">
        <v>165</v>
      </c>
      <c r="J124" s="164" t="s">
        <v>167</v>
      </c>
      <c r="K124" s="164" t="s">
        <v>543</v>
      </c>
      <c r="L124" s="164" t="s">
        <v>495</v>
      </c>
      <c r="M124" s="164" t="s">
        <v>193</v>
      </c>
      <c r="N124" s="164" t="s">
        <v>193</v>
      </c>
      <c r="O124" s="164" t="s">
        <v>193</v>
      </c>
      <c r="P124" s="164" t="s">
        <v>193</v>
      </c>
      <c r="Q124" s="164" t="s">
        <v>193</v>
      </c>
      <c r="R124" s="164" t="s">
        <v>193</v>
      </c>
      <c r="S124" s="164" t="s">
        <v>193</v>
      </c>
      <c r="T124" s="164">
        <v>25</v>
      </c>
      <c r="U124" s="164">
        <v>15</v>
      </c>
      <c r="V124" s="164">
        <v>25</v>
      </c>
      <c r="W124" s="164">
        <v>150</v>
      </c>
      <c r="X124" s="164">
        <v>15</v>
      </c>
      <c r="Y124" s="164">
        <v>56.6666666666666</v>
      </c>
      <c r="Z124" s="164">
        <v>75</v>
      </c>
      <c r="AA124" s="164">
        <v>5</v>
      </c>
      <c r="AB124" s="164" t="s">
        <v>193</v>
      </c>
      <c r="AC124" s="164" t="s">
        <v>496</v>
      </c>
      <c r="AD124" s="164" t="s">
        <v>521</v>
      </c>
      <c r="AE124" s="164">
        <v>1</v>
      </c>
      <c r="AF124" s="164">
        <v>0</v>
      </c>
      <c r="AG124" s="164">
        <v>0</v>
      </c>
      <c r="AH124" s="164">
        <v>0</v>
      </c>
      <c r="AI124" s="164">
        <v>0</v>
      </c>
      <c r="AJ124" s="164">
        <v>0</v>
      </c>
      <c r="AK124" s="164">
        <v>0</v>
      </c>
      <c r="AL124" s="164">
        <v>0</v>
      </c>
      <c r="AM124" s="164">
        <v>0</v>
      </c>
      <c r="AN124" s="164">
        <v>0</v>
      </c>
      <c r="AO124" s="164" t="s">
        <v>113</v>
      </c>
      <c r="AP124" s="164" t="s">
        <v>507</v>
      </c>
      <c r="AQ124" s="164" t="s">
        <v>193</v>
      </c>
      <c r="AR124" s="164" t="s">
        <v>193</v>
      </c>
      <c r="AS124" s="164" t="s">
        <v>193</v>
      </c>
      <c r="AT124" s="164" t="s">
        <v>193</v>
      </c>
      <c r="AU124" s="164" t="s">
        <v>193</v>
      </c>
      <c r="AV124" s="164" t="s">
        <v>193</v>
      </c>
      <c r="AW124" s="164" t="s">
        <v>193</v>
      </c>
      <c r="AX124" s="164" t="s">
        <v>109</v>
      </c>
      <c r="AY124" s="164" t="s">
        <v>109</v>
      </c>
      <c r="AZ124" s="164" t="s">
        <v>109</v>
      </c>
      <c r="BA124" s="164" t="s">
        <v>109</v>
      </c>
      <c r="BB124" s="164" t="s">
        <v>109</v>
      </c>
      <c r="BC124" s="164" t="s">
        <v>109</v>
      </c>
      <c r="BD124" s="164" t="s">
        <v>109</v>
      </c>
      <c r="BE124" s="164" t="s">
        <v>109</v>
      </c>
      <c r="BF124" s="164" t="s">
        <v>193</v>
      </c>
      <c r="BG124" s="164" t="s">
        <v>193</v>
      </c>
      <c r="BH124" s="164" t="s">
        <v>193</v>
      </c>
      <c r="BI124" s="164" t="s">
        <v>193</v>
      </c>
      <c r="BJ124" s="164" t="s">
        <v>193</v>
      </c>
      <c r="BK124" s="164" t="s">
        <v>193</v>
      </c>
      <c r="BL124" s="164" t="s">
        <v>193</v>
      </c>
      <c r="BM124" s="164" t="s">
        <v>193</v>
      </c>
      <c r="BN124" s="164" t="s">
        <v>193</v>
      </c>
      <c r="BO124" s="164" t="s">
        <v>193</v>
      </c>
      <c r="BP124" s="164" t="s">
        <v>193</v>
      </c>
      <c r="BQ124" s="164" t="s">
        <v>193</v>
      </c>
      <c r="BR124" s="164" t="s">
        <v>193</v>
      </c>
      <c r="BS124" s="164" t="s">
        <v>193</v>
      </c>
      <c r="BT124" s="164" t="s">
        <v>193</v>
      </c>
      <c r="BU124" s="164" t="s">
        <v>193</v>
      </c>
      <c r="BV124" s="164" t="s">
        <v>193</v>
      </c>
      <c r="BW124" s="164" t="s">
        <v>193</v>
      </c>
      <c r="BX124" s="164" t="s">
        <v>193</v>
      </c>
      <c r="BY124" s="164" t="s">
        <v>193</v>
      </c>
      <c r="BZ124" s="164" t="s">
        <v>193</v>
      </c>
      <c r="CA124" s="164" t="s">
        <v>193</v>
      </c>
      <c r="CB124" s="164" t="s">
        <v>193</v>
      </c>
      <c r="CC124" s="164" t="s">
        <v>193</v>
      </c>
      <c r="CD124" s="164" t="s">
        <v>193</v>
      </c>
      <c r="CE124" s="164" t="s">
        <v>193</v>
      </c>
      <c r="CF124" s="164" t="s">
        <v>193</v>
      </c>
      <c r="CG124" s="164" t="s">
        <v>193</v>
      </c>
      <c r="CH124" s="164" t="s">
        <v>193</v>
      </c>
      <c r="CI124" s="164" t="s">
        <v>193</v>
      </c>
      <c r="CJ124" s="164" t="s">
        <v>114</v>
      </c>
      <c r="CK124" s="164" t="s">
        <v>193</v>
      </c>
      <c r="CL124" s="164" t="s">
        <v>193</v>
      </c>
      <c r="CM124" s="164" t="s">
        <v>193</v>
      </c>
      <c r="CN124" s="164" t="s">
        <v>193</v>
      </c>
      <c r="CO124" s="164" t="s">
        <v>193</v>
      </c>
      <c r="CP124" s="164" t="s">
        <v>193</v>
      </c>
      <c r="CQ124" s="164" t="s">
        <v>193</v>
      </c>
      <c r="CR124" s="164" t="s">
        <v>193</v>
      </c>
      <c r="CS124" s="164" t="s">
        <v>193</v>
      </c>
      <c r="CT124" s="164" t="s">
        <v>193</v>
      </c>
      <c r="CU124" s="164" t="s">
        <v>193</v>
      </c>
      <c r="CV124" s="164" t="s">
        <v>193</v>
      </c>
      <c r="CW124" s="164" t="s">
        <v>193</v>
      </c>
      <c r="CX124" s="164" t="s">
        <v>193</v>
      </c>
      <c r="CY124" s="164" t="s">
        <v>193</v>
      </c>
      <c r="CZ124" s="164" t="s">
        <v>193</v>
      </c>
      <c r="DA124" s="164" t="s">
        <v>193</v>
      </c>
      <c r="DB124" s="164" t="s">
        <v>193</v>
      </c>
      <c r="DC124" s="164" t="s">
        <v>193</v>
      </c>
      <c r="DD124" s="164" t="s">
        <v>193</v>
      </c>
      <c r="DE124" s="164" t="s">
        <v>193</v>
      </c>
      <c r="DF124" s="164" t="s">
        <v>193</v>
      </c>
      <c r="DG124" s="164" t="s">
        <v>193</v>
      </c>
      <c r="DH124" s="164" t="s">
        <v>114</v>
      </c>
      <c r="DI124" s="164" t="s">
        <v>114</v>
      </c>
      <c r="DJ124" s="164" t="s">
        <v>109</v>
      </c>
      <c r="DK124" s="164" t="s">
        <v>164</v>
      </c>
      <c r="DL124" s="164" t="s">
        <v>797</v>
      </c>
      <c r="DM124" s="164" t="s">
        <v>168</v>
      </c>
      <c r="DN124" s="164" t="s">
        <v>793</v>
      </c>
      <c r="DO124" s="164" t="s">
        <v>193</v>
      </c>
      <c r="DP124" s="164" t="s">
        <v>193</v>
      </c>
      <c r="DQ124" s="164" t="s">
        <v>193</v>
      </c>
      <c r="DR124" s="164" t="s">
        <v>193</v>
      </c>
      <c r="DS124" s="164" t="s">
        <v>193</v>
      </c>
      <c r="DT124" s="164" t="s">
        <v>193</v>
      </c>
      <c r="DU124" s="164" t="s">
        <v>193</v>
      </c>
      <c r="DV124" s="164" t="s">
        <v>193</v>
      </c>
      <c r="DW124" s="164" t="s">
        <v>193</v>
      </c>
      <c r="DX124" s="164" t="s">
        <v>193</v>
      </c>
      <c r="DY124" s="164" t="s">
        <v>193</v>
      </c>
      <c r="DZ124" s="164" t="s">
        <v>193</v>
      </c>
      <c r="EA124" s="164" t="s">
        <v>193</v>
      </c>
      <c r="EB124" s="164" t="s">
        <v>193</v>
      </c>
      <c r="EC124" s="164" t="s">
        <v>193</v>
      </c>
      <c r="ED124" s="164" t="s">
        <v>193</v>
      </c>
      <c r="EE124" s="164" t="s">
        <v>193</v>
      </c>
      <c r="EF124" s="164" t="s">
        <v>193</v>
      </c>
      <c r="EG124" s="164" t="s">
        <v>193</v>
      </c>
      <c r="EH124" s="164" t="s">
        <v>193</v>
      </c>
      <c r="EI124" s="164" t="s">
        <v>193</v>
      </c>
    </row>
    <row r="125" spans="1:139" x14ac:dyDescent="0.25">
      <c r="A125" s="164" t="s">
        <v>4089</v>
      </c>
      <c r="B125" s="164" t="s">
        <v>4024</v>
      </c>
      <c r="C125" s="164" t="s">
        <v>161</v>
      </c>
      <c r="D125" s="164" t="s">
        <v>161</v>
      </c>
      <c r="E125" s="164" t="s">
        <v>163</v>
      </c>
      <c r="F125" s="164" t="s">
        <v>164</v>
      </c>
      <c r="G125" s="164" t="s">
        <v>165</v>
      </c>
      <c r="H125" s="164" t="s">
        <v>165</v>
      </c>
      <c r="I125" s="164" t="s">
        <v>165</v>
      </c>
      <c r="J125" s="164" t="s">
        <v>167</v>
      </c>
      <c r="K125" s="164" t="s">
        <v>543</v>
      </c>
      <c r="L125" s="164" t="s">
        <v>495</v>
      </c>
      <c r="M125" s="164" t="s">
        <v>193</v>
      </c>
      <c r="N125" s="164" t="s">
        <v>193</v>
      </c>
      <c r="O125" s="164" t="s">
        <v>193</v>
      </c>
      <c r="P125" s="164" t="s">
        <v>193</v>
      </c>
      <c r="Q125" s="164" t="s">
        <v>193</v>
      </c>
      <c r="R125" s="164" t="s">
        <v>193</v>
      </c>
      <c r="S125" s="164" t="s">
        <v>193</v>
      </c>
      <c r="T125" s="164">
        <v>25</v>
      </c>
      <c r="U125" s="164">
        <v>15</v>
      </c>
      <c r="V125" s="164">
        <v>25</v>
      </c>
      <c r="W125" s="164">
        <v>150</v>
      </c>
      <c r="X125" s="164">
        <v>15</v>
      </c>
      <c r="Y125" s="164">
        <v>42.5</v>
      </c>
      <c r="Z125" s="164">
        <v>75</v>
      </c>
      <c r="AA125" s="164">
        <v>5</v>
      </c>
      <c r="AB125" s="164" t="s">
        <v>193</v>
      </c>
      <c r="AC125" s="164" t="s">
        <v>496</v>
      </c>
      <c r="AD125" s="164" t="s">
        <v>521</v>
      </c>
      <c r="AE125" s="164">
        <v>1</v>
      </c>
      <c r="AF125" s="164">
        <v>0</v>
      </c>
      <c r="AG125" s="164">
        <v>0</v>
      </c>
      <c r="AH125" s="164">
        <v>0</v>
      </c>
      <c r="AI125" s="164">
        <v>0</v>
      </c>
      <c r="AJ125" s="164">
        <v>0</v>
      </c>
      <c r="AK125" s="164">
        <v>0</v>
      </c>
      <c r="AL125" s="164">
        <v>0</v>
      </c>
      <c r="AM125" s="164">
        <v>0</v>
      </c>
      <c r="AN125" s="164">
        <v>0</v>
      </c>
      <c r="AO125" s="164" t="s">
        <v>113</v>
      </c>
      <c r="AP125" s="164" t="s">
        <v>507</v>
      </c>
      <c r="AQ125" s="164" t="s">
        <v>193</v>
      </c>
      <c r="AR125" s="164" t="s">
        <v>193</v>
      </c>
      <c r="AS125" s="164" t="s">
        <v>193</v>
      </c>
      <c r="AT125" s="164" t="s">
        <v>193</v>
      </c>
      <c r="AU125" s="164" t="s">
        <v>193</v>
      </c>
      <c r="AV125" s="164" t="s">
        <v>193</v>
      </c>
      <c r="AW125" s="164" t="s">
        <v>193</v>
      </c>
      <c r="AX125" s="164" t="s">
        <v>109</v>
      </c>
      <c r="AY125" s="164" t="s">
        <v>109</v>
      </c>
      <c r="AZ125" s="164" t="s">
        <v>109</v>
      </c>
      <c r="BA125" s="164" t="s">
        <v>109</v>
      </c>
      <c r="BB125" s="164" t="s">
        <v>109</v>
      </c>
      <c r="BC125" s="164" t="s">
        <v>109</v>
      </c>
      <c r="BD125" s="164" t="s">
        <v>109</v>
      </c>
      <c r="BE125" s="164" t="s">
        <v>109</v>
      </c>
      <c r="BF125" s="164" t="s">
        <v>193</v>
      </c>
      <c r="BG125" s="164" t="s">
        <v>193</v>
      </c>
      <c r="BH125" s="164" t="s">
        <v>193</v>
      </c>
      <c r="BI125" s="164" t="s">
        <v>193</v>
      </c>
      <c r="BJ125" s="164" t="s">
        <v>193</v>
      </c>
      <c r="BK125" s="164" t="s">
        <v>193</v>
      </c>
      <c r="BL125" s="164" t="s">
        <v>193</v>
      </c>
      <c r="BM125" s="164" t="s">
        <v>193</v>
      </c>
      <c r="BN125" s="164" t="s">
        <v>193</v>
      </c>
      <c r="BO125" s="164" t="s">
        <v>193</v>
      </c>
      <c r="BP125" s="164" t="s">
        <v>193</v>
      </c>
      <c r="BQ125" s="164" t="s">
        <v>193</v>
      </c>
      <c r="BR125" s="164" t="s">
        <v>193</v>
      </c>
      <c r="BS125" s="164" t="s">
        <v>193</v>
      </c>
      <c r="BT125" s="164" t="s">
        <v>193</v>
      </c>
      <c r="BU125" s="164" t="s">
        <v>193</v>
      </c>
      <c r="BV125" s="164" t="s">
        <v>193</v>
      </c>
      <c r="BW125" s="164" t="s">
        <v>193</v>
      </c>
      <c r="BX125" s="164" t="s">
        <v>193</v>
      </c>
      <c r="BY125" s="164" t="s">
        <v>193</v>
      </c>
      <c r="BZ125" s="164" t="s">
        <v>193</v>
      </c>
      <c r="CA125" s="164" t="s">
        <v>193</v>
      </c>
      <c r="CB125" s="164" t="s">
        <v>193</v>
      </c>
      <c r="CC125" s="164" t="s">
        <v>193</v>
      </c>
      <c r="CD125" s="164" t="s">
        <v>193</v>
      </c>
      <c r="CE125" s="164" t="s">
        <v>193</v>
      </c>
      <c r="CF125" s="164" t="s">
        <v>193</v>
      </c>
      <c r="CG125" s="164" t="s">
        <v>193</v>
      </c>
      <c r="CH125" s="164" t="s">
        <v>193</v>
      </c>
      <c r="CI125" s="164" t="s">
        <v>193</v>
      </c>
      <c r="CJ125" s="164" t="s">
        <v>114</v>
      </c>
      <c r="CK125" s="164" t="s">
        <v>193</v>
      </c>
      <c r="CL125" s="164" t="s">
        <v>193</v>
      </c>
      <c r="CM125" s="164" t="s">
        <v>193</v>
      </c>
      <c r="CN125" s="164" t="s">
        <v>193</v>
      </c>
      <c r="CO125" s="164" t="s">
        <v>193</v>
      </c>
      <c r="CP125" s="164" t="s">
        <v>193</v>
      </c>
      <c r="CQ125" s="164" t="s">
        <v>193</v>
      </c>
      <c r="CR125" s="164" t="s">
        <v>193</v>
      </c>
      <c r="CS125" s="164" t="s">
        <v>193</v>
      </c>
      <c r="CT125" s="164" t="s">
        <v>193</v>
      </c>
      <c r="CU125" s="164" t="s">
        <v>193</v>
      </c>
      <c r="CV125" s="164" t="s">
        <v>193</v>
      </c>
      <c r="CW125" s="164" t="s">
        <v>193</v>
      </c>
      <c r="CX125" s="164" t="s">
        <v>193</v>
      </c>
      <c r="CY125" s="164" t="s">
        <v>193</v>
      </c>
      <c r="CZ125" s="164" t="s">
        <v>193</v>
      </c>
      <c r="DA125" s="164" t="s">
        <v>193</v>
      </c>
      <c r="DB125" s="164" t="s">
        <v>193</v>
      </c>
      <c r="DC125" s="164" t="s">
        <v>193</v>
      </c>
      <c r="DD125" s="164" t="s">
        <v>193</v>
      </c>
      <c r="DE125" s="164" t="s">
        <v>193</v>
      </c>
      <c r="DF125" s="164" t="s">
        <v>193</v>
      </c>
      <c r="DG125" s="164" t="s">
        <v>193</v>
      </c>
      <c r="DH125" s="164" t="s">
        <v>114</v>
      </c>
      <c r="DI125" s="164" t="s">
        <v>114</v>
      </c>
      <c r="DJ125" s="164" t="s">
        <v>109</v>
      </c>
      <c r="DK125" s="164" t="s">
        <v>164</v>
      </c>
      <c r="DL125" s="164" t="s">
        <v>797</v>
      </c>
      <c r="DM125" s="164" t="s">
        <v>168</v>
      </c>
      <c r="DN125" s="164" t="s">
        <v>793</v>
      </c>
      <c r="DO125" s="164" t="s">
        <v>193</v>
      </c>
      <c r="DP125" s="164" t="s">
        <v>193</v>
      </c>
      <c r="DQ125" s="164" t="s">
        <v>193</v>
      </c>
      <c r="DR125" s="164" t="s">
        <v>193</v>
      </c>
      <c r="DS125" s="164" t="s">
        <v>193</v>
      </c>
      <c r="DT125" s="164" t="s">
        <v>193</v>
      </c>
      <c r="DU125" s="164" t="s">
        <v>193</v>
      </c>
      <c r="DV125" s="164" t="s">
        <v>193</v>
      </c>
      <c r="DW125" s="164" t="s">
        <v>193</v>
      </c>
      <c r="DX125" s="164" t="s">
        <v>193</v>
      </c>
      <c r="DY125" s="164" t="s">
        <v>193</v>
      </c>
      <c r="DZ125" s="164" t="s">
        <v>193</v>
      </c>
      <c r="EA125" s="164" t="s">
        <v>193</v>
      </c>
      <c r="EB125" s="164" t="s">
        <v>193</v>
      </c>
      <c r="EC125" s="164" t="s">
        <v>193</v>
      </c>
      <c r="ED125" s="164" t="s">
        <v>193</v>
      </c>
      <c r="EE125" s="164" t="s">
        <v>193</v>
      </c>
      <c r="EF125" s="164" t="s">
        <v>193</v>
      </c>
      <c r="EG125" s="164" t="s">
        <v>193</v>
      </c>
      <c r="EH125" s="164" t="s">
        <v>193</v>
      </c>
      <c r="EI125" s="164" t="s">
        <v>193</v>
      </c>
    </row>
    <row r="126" spans="1:139" x14ac:dyDescent="0.25">
      <c r="A126" s="164" t="s">
        <v>4093</v>
      </c>
      <c r="B126" s="164" t="s">
        <v>4024</v>
      </c>
      <c r="C126" s="164" t="s">
        <v>161</v>
      </c>
      <c r="D126" s="164" t="s">
        <v>161</v>
      </c>
      <c r="E126" s="164" t="s">
        <v>163</v>
      </c>
      <c r="F126" s="164" t="s">
        <v>164</v>
      </c>
      <c r="G126" s="164" t="s">
        <v>165</v>
      </c>
      <c r="H126" s="164" t="s">
        <v>165</v>
      </c>
      <c r="I126" s="164" t="s">
        <v>165</v>
      </c>
      <c r="J126" s="164" t="s">
        <v>167</v>
      </c>
      <c r="K126" s="164" t="s">
        <v>543</v>
      </c>
      <c r="L126" s="164" t="s">
        <v>511</v>
      </c>
      <c r="M126" s="164" t="s">
        <v>193</v>
      </c>
      <c r="N126" s="164" t="s">
        <v>193</v>
      </c>
      <c r="O126" s="164" t="s">
        <v>193</v>
      </c>
      <c r="P126" s="164" t="s">
        <v>193</v>
      </c>
      <c r="Q126" s="164" t="s">
        <v>193</v>
      </c>
      <c r="R126" s="164" t="s">
        <v>193</v>
      </c>
      <c r="S126" s="164" t="s">
        <v>193</v>
      </c>
      <c r="T126" s="164" t="s">
        <v>193</v>
      </c>
      <c r="U126" s="164" t="s">
        <v>193</v>
      </c>
      <c r="V126" s="164" t="s">
        <v>193</v>
      </c>
      <c r="W126" s="164" t="s">
        <v>193</v>
      </c>
      <c r="X126" s="164" t="s">
        <v>193</v>
      </c>
      <c r="Y126" s="164" t="s">
        <v>193</v>
      </c>
      <c r="Z126" s="164" t="s">
        <v>193</v>
      </c>
      <c r="AA126" s="164" t="s">
        <v>193</v>
      </c>
      <c r="AB126" s="164">
        <v>7</v>
      </c>
      <c r="AC126" s="164" t="s">
        <v>496</v>
      </c>
      <c r="AD126" s="164" t="s">
        <v>193</v>
      </c>
      <c r="AE126" s="164" t="s">
        <v>193</v>
      </c>
      <c r="AF126" s="164" t="s">
        <v>193</v>
      </c>
      <c r="AG126" s="164" t="s">
        <v>193</v>
      </c>
      <c r="AH126" s="164" t="s">
        <v>193</v>
      </c>
      <c r="AI126" s="164" t="s">
        <v>193</v>
      </c>
      <c r="AJ126" s="164" t="s">
        <v>193</v>
      </c>
      <c r="AK126" s="164" t="s">
        <v>193</v>
      </c>
      <c r="AL126" s="164" t="s">
        <v>193</v>
      </c>
      <c r="AM126" s="164" t="s">
        <v>193</v>
      </c>
      <c r="AN126" s="164" t="s">
        <v>193</v>
      </c>
      <c r="AO126" s="164" t="s">
        <v>193</v>
      </c>
      <c r="AP126" s="164" t="s">
        <v>193</v>
      </c>
      <c r="AQ126" s="164" t="s">
        <v>193</v>
      </c>
      <c r="AR126" s="164" t="s">
        <v>193</v>
      </c>
      <c r="AS126" s="164" t="s">
        <v>193</v>
      </c>
      <c r="AT126" s="164" t="s">
        <v>193</v>
      </c>
      <c r="AU126" s="164" t="s">
        <v>193</v>
      </c>
      <c r="AV126" s="164" t="s">
        <v>193</v>
      </c>
      <c r="AW126" s="164" t="s">
        <v>193</v>
      </c>
      <c r="AX126" s="164" t="s">
        <v>193</v>
      </c>
      <c r="AY126" s="164" t="s">
        <v>193</v>
      </c>
      <c r="AZ126" s="164" t="s">
        <v>193</v>
      </c>
      <c r="BA126" s="164" t="s">
        <v>193</v>
      </c>
      <c r="BB126" s="164" t="s">
        <v>193</v>
      </c>
      <c r="BC126" s="164" t="s">
        <v>193</v>
      </c>
      <c r="BD126" s="164" t="s">
        <v>193</v>
      </c>
      <c r="BE126" s="164" t="s">
        <v>193</v>
      </c>
      <c r="BF126" s="164" t="s">
        <v>193</v>
      </c>
      <c r="BG126" s="164" t="s">
        <v>193</v>
      </c>
      <c r="BH126" s="164" t="s">
        <v>193</v>
      </c>
      <c r="BI126" s="164" t="s">
        <v>193</v>
      </c>
      <c r="BJ126" s="164" t="s">
        <v>193</v>
      </c>
      <c r="BK126" s="164" t="s">
        <v>193</v>
      </c>
      <c r="BL126" s="164" t="s">
        <v>193</v>
      </c>
      <c r="BM126" s="164" t="s">
        <v>193</v>
      </c>
      <c r="BN126" s="164" t="s">
        <v>193</v>
      </c>
      <c r="BO126" s="164" t="s">
        <v>193</v>
      </c>
      <c r="BP126" s="164" t="s">
        <v>193</v>
      </c>
      <c r="BQ126" s="164" t="s">
        <v>193</v>
      </c>
      <c r="BR126" s="164" t="s">
        <v>193</v>
      </c>
      <c r="BS126" s="164" t="s">
        <v>193</v>
      </c>
      <c r="BT126" s="164" t="s">
        <v>193</v>
      </c>
      <c r="BU126" s="164" t="s">
        <v>193</v>
      </c>
      <c r="BV126" s="164" t="s">
        <v>193</v>
      </c>
      <c r="BW126" s="164" t="s">
        <v>193</v>
      </c>
      <c r="BX126" s="164" t="s">
        <v>193</v>
      </c>
      <c r="BY126" s="164" t="s">
        <v>193</v>
      </c>
      <c r="BZ126" s="164" t="s">
        <v>193</v>
      </c>
      <c r="CA126" s="164" t="s">
        <v>193</v>
      </c>
      <c r="CB126" s="164" t="s">
        <v>193</v>
      </c>
      <c r="CC126" s="164" t="s">
        <v>193</v>
      </c>
      <c r="CD126" s="164" t="s">
        <v>193</v>
      </c>
      <c r="CE126" s="164" t="s">
        <v>193</v>
      </c>
      <c r="CF126" s="164" t="s">
        <v>193</v>
      </c>
      <c r="CG126" s="164" t="s">
        <v>193</v>
      </c>
      <c r="CH126" s="164" t="s">
        <v>193</v>
      </c>
      <c r="CI126" s="164" t="s">
        <v>193</v>
      </c>
      <c r="CJ126" s="164" t="s">
        <v>193</v>
      </c>
      <c r="CK126" s="164" t="s">
        <v>193</v>
      </c>
      <c r="CL126" s="164" t="s">
        <v>193</v>
      </c>
      <c r="CM126" s="164" t="s">
        <v>193</v>
      </c>
      <c r="CN126" s="164" t="s">
        <v>193</v>
      </c>
      <c r="CO126" s="164" t="s">
        <v>193</v>
      </c>
      <c r="CP126" s="164" t="s">
        <v>193</v>
      </c>
      <c r="CQ126" s="164" t="s">
        <v>193</v>
      </c>
      <c r="CR126" s="164" t="s">
        <v>193</v>
      </c>
      <c r="CS126" s="164" t="s">
        <v>193</v>
      </c>
      <c r="CT126" s="164" t="s">
        <v>193</v>
      </c>
      <c r="CU126" s="164" t="s">
        <v>193</v>
      </c>
      <c r="CV126" s="164" t="s">
        <v>193</v>
      </c>
      <c r="CW126" s="164" t="s">
        <v>193</v>
      </c>
      <c r="CX126" s="164" t="s">
        <v>193</v>
      </c>
      <c r="CY126" s="164" t="s">
        <v>193</v>
      </c>
      <c r="CZ126" s="164" t="s">
        <v>193</v>
      </c>
      <c r="DA126" s="164" t="s">
        <v>193</v>
      </c>
      <c r="DB126" s="164" t="s">
        <v>193</v>
      </c>
      <c r="DC126" s="164" t="s">
        <v>193</v>
      </c>
      <c r="DD126" s="164" t="s">
        <v>193</v>
      </c>
      <c r="DE126" s="164" t="s">
        <v>193</v>
      </c>
      <c r="DF126" s="164" t="s">
        <v>193</v>
      </c>
      <c r="DG126" s="164" t="s">
        <v>193</v>
      </c>
      <c r="DH126" s="164" t="s">
        <v>193</v>
      </c>
      <c r="DI126" s="164" t="s">
        <v>193</v>
      </c>
      <c r="DJ126" s="164" t="s">
        <v>193</v>
      </c>
      <c r="DK126" s="164" t="s">
        <v>193</v>
      </c>
      <c r="DL126" s="164" t="s">
        <v>193</v>
      </c>
      <c r="DM126" s="164" t="s">
        <v>193</v>
      </c>
      <c r="DN126" s="164" t="s">
        <v>193</v>
      </c>
      <c r="DO126" s="164" t="s">
        <v>512</v>
      </c>
      <c r="DP126" s="164" t="s">
        <v>3284</v>
      </c>
      <c r="DQ126" s="164" t="s">
        <v>513</v>
      </c>
      <c r="DR126" s="164" t="s">
        <v>807</v>
      </c>
      <c r="DS126" s="164" t="s">
        <v>193</v>
      </c>
      <c r="DT126" s="164" t="s">
        <v>3287</v>
      </c>
      <c r="DU126" s="164" t="s">
        <v>109</v>
      </c>
      <c r="DV126" s="164" t="s">
        <v>193</v>
      </c>
      <c r="DW126" s="164" t="s">
        <v>114</v>
      </c>
      <c r="DX126" s="164" t="s">
        <v>193</v>
      </c>
      <c r="DY126" s="164" t="s">
        <v>193</v>
      </c>
      <c r="DZ126" s="164" t="s">
        <v>193</v>
      </c>
      <c r="EA126" s="164" t="s">
        <v>193</v>
      </c>
      <c r="EB126" s="164" t="s">
        <v>193</v>
      </c>
      <c r="EC126" s="164" t="s">
        <v>193</v>
      </c>
      <c r="ED126" s="164" t="s">
        <v>193</v>
      </c>
      <c r="EE126" s="164" t="s">
        <v>193</v>
      </c>
      <c r="EF126" s="164" t="s">
        <v>193</v>
      </c>
      <c r="EG126" s="164" t="s">
        <v>193</v>
      </c>
      <c r="EH126" s="164" t="s">
        <v>193</v>
      </c>
      <c r="EI126" s="164" t="s">
        <v>193</v>
      </c>
    </row>
    <row r="127" spans="1:139" x14ac:dyDescent="0.25">
      <c r="A127" s="164" t="s">
        <v>4097</v>
      </c>
      <c r="B127" s="164" t="s">
        <v>4024</v>
      </c>
      <c r="C127" s="164" t="s">
        <v>161</v>
      </c>
      <c r="D127" s="164" t="s">
        <v>161</v>
      </c>
      <c r="E127" s="164" t="s">
        <v>163</v>
      </c>
      <c r="F127" s="164" t="s">
        <v>164</v>
      </c>
      <c r="G127" s="164" t="s">
        <v>165</v>
      </c>
      <c r="H127" s="164" t="s">
        <v>165</v>
      </c>
      <c r="I127" s="164" t="s">
        <v>165</v>
      </c>
      <c r="J127" s="164" t="s">
        <v>167</v>
      </c>
      <c r="K127" s="164" t="s">
        <v>543</v>
      </c>
      <c r="L127" s="164" t="s">
        <v>511</v>
      </c>
      <c r="M127" s="164" t="s">
        <v>193</v>
      </c>
      <c r="N127" s="164" t="s">
        <v>193</v>
      </c>
      <c r="O127" s="164" t="s">
        <v>193</v>
      </c>
      <c r="P127" s="164" t="s">
        <v>193</v>
      </c>
      <c r="Q127" s="164" t="s">
        <v>193</v>
      </c>
      <c r="R127" s="164" t="s">
        <v>193</v>
      </c>
      <c r="S127" s="164" t="s">
        <v>193</v>
      </c>
      <c r="T127" s="164" t="s">
        <v>193</v>
      </c>
      <c r="U127" s="164" t="s">
        <v>193</v>
      </c>
      <c r="V127" s="164" t="s">
        <v>193</v>
      </c>
      <c r="W127" s="164" t="s">
        <v>193</v>
      </c>
      <c r="X127" s="164" t="s">
        <v>193</v>
      </c>
      <c r="Y127" s="164" t="s">
        <v>193</v>
      </c>
      <c r="Z127" s="164" t="s">
        <v>193</v>
      </c>
      <c r="AA127" s="164" t="s">
        <v>193</v>
      </c>
      <c r="AB127" s="164">
        <v>6</v>
      </c>
      <c r="AC127" s="164" t="s">
        <v>496</v>
      </c>
      <c r="AD127" s="164" t="s">
        <v>193</v>
      </c>
      <c r="AE127" s="164" t="s">
        <v>193</v>
      </c>
      <c r="AF127" s="164" t="s">
        <v>193</v>
      </c>
      <c r="AG127" s="164" t="s">
        <v>193</v>
      </c>
      <c r="AH127" s="164" t="s">
        <v>193</v>
      </c>
      <c r="AI127" s="164" t="s">
        <v>193</v>
      </c>
      <c r="AJ127" s="164" t="s">
        <v>193</v>
      </c>
      <c r="AK127" s="164" t="s">
        <v>193</v>
      </c>
      <c r="AL127" s="164" t="s">
        <v>193</v>
      </c>
      <c r="AM127" s="164" t="s">
        <v>193</v>
      </c>
      <c r="AN127" s="164" t="s">
        <v>193</v>
      </c>
      <c r="AO127" s="164" t="s">
        <v>193</v>
      </c>
      <c r="AP127" s="164" t="s">
        <v>193</v>
      </c>
      <c r="AQ127" s="164" t="s">
        <v>193</v>
      </c>
      <c r="AR127" s="164" t="s">
        <v>193</v>
      </c>
      <c r="AS127" s="164" t="s">
        <v>193</v>
      </c>
      <c r="AT127" s="164" t="s">
        <v>193</v>
      </c>
      <c r="AU127" s="164" t="s">
        <v>193</v>
      </c>
      <c r="AV127" s="164" t="s">
        <v>193</v>
      </c>
      <c r="AW127" s="164" t="s">
        <v>193</v>
      </c>
      <c r="AX127" s="164" t="s">
        <v>193</v>
      </c>
      <c r="AY127" s="164" t="s">
        <v>193</v>
      </c>
      <c r="AZ127" s="164" t="s">
        <v>193</v>
      </c>
      <c r="BA127" s="164" t="s">
        <v>193</v>
      </c>
      <c r="BB127" s="164" t="s">
        <v>193</v>
      </c>
      <c r="BC127" s="164" t="s">
        <v>193</v>
      </c>
      <c r="BD127" s="164" t="s">
        <v>193</v>
      </c>
      <c r="BE127" s="164" t="s">
        <v>193</v>
      </c>
      <c r="BF127" s="164" t="s">
        <v>193</v>
      </c>
      <c r="BG127" s="164" t="s">
        <v>193</v>
      </c>
      <c r="BH127" s="164" t="s">
        <v>193</v>
      </c>
      <c r="BI127" s="164" t="s">
        <v>193</v>
      </c>
      <c r="BJ127" s="164" t="s">
        <v>193</v>
      </c>
      <c r="BK127" s="164" t="s">
        <v>193</v>
      </c>
      <c r="BL127" s="164" t="s">
        <v>193</v>
      </c>
      <c r="BM127" s="164" t="s">
        <v>193</v>
      </c>
      <c r="BN127" s="164" t="s">
        <v>193</v>
      </c>
      <c r="BO127" s="164" t="s">
        <v>193</v>
      </c>
      <c r="BP127" s="164" t="s">
        <v>193</v>
      </c>
      <c r="BQ127" s="164" t="s">
        <v>193</v>
      </c>
      <c r="BR127" s="164" t="s">
        <v>193</v>
      </c>
      <c r="BS127" s="164" t="s">
        <v>193</v>
      </c>
      <c r="BT127" s="164" t="s">
        <v>193</v>
      </c>
      <c r="BU127" s="164" t="s">
        <v>193</v>
      </c>
      <c r="BV127" s="164" t="s">
        <v>193</v>
      </c>
      <c r="BW127" s="164" t="s">
        <v>193</v>
      </c>
      <c r="BX127" s="164" t="s">
        <v>193</v>
      </c>
      <c r="BY127" s="164" t="s">
        <v>193</v>
      </c>
      <c r="BZ127" s="164" t="s">
        <v>193</v>
      </c>
      <c r="CA127" s="164" t="s">
        <v>193</v>
      </c>
      <c r="CB127" s="164" t="s">
        <v>193</v>
      </c>
      <c r="CC127" s="164" t="s">
        <v>193</v>
      </c>
      <c r="CD127" s="164" t="s">
        <v>193</v>
      </c>
      <c r="CE127" s="164" t="s">
        <v>193</v>
      </c>
      <c r="CF127" s="164" t="s">
        <v>193</v>
      </c>
      <c r="CG127" s="164" t="s">
        <v>193</v>
      </c>
      <c r="CH127" s="164" t="s">
        <v>193</v>
      </c>
      <c r="CI127" s="164" t="s">
        <v>193</v>
      </c>
      <c r="CJ127" s="164" t="s">
        <v>193</v>
      </c>
      <c r="CK127" s="164" t="s">
        <v>193</v>
      </c>
      <c r="CL127" s="164" t="s">
        <v>193</v>
      </c>
      <c r="CM127" s="164" t="s">
        <v>193</v>
      </c>
      <c r="CN127" s="164" t="s">
        <v>193</v>
      </c>
      <c r="CO127" s="164" t="s">
        <v>193</v>
      </c>
      <c r="CP127" s="164" t="s">
        <v>193</v>
      </c>
      <c r="CQ127" s="164" t="s">
        <v>193</v>
      </c>
      <c r="CR127" s="164" t="s">
        <v>193</v>
      </c>
      <c r="CS127" s="164" t="s">
        <v>193</v>
      </c>
      <c r="CT127" s="164" t="s">
        <v>193</v>
      </c>
      <c r="CU127" s="164" t="s">
        <v>193</v>
      </c>
      <c r="CV127" s="164" t="s">
        <v>193</v>
      </c>
      <c r="CW127" s="164" t="s">
        <v>193</v>
      </c>
      <c r="CX127" s="164" t="s">
        <v>193</v>
      </c>
      <c r="CY127" s="164" t="s">
        <v>193</v>
      </c>
      <c r="CZ127" s="164" t="s">
        <v>193</v>
      </c>
      <c r="DA127" s="164" t="s">
        <v>193</v>
      </c>
      <c r="DB127" s="164" t="s">
        <v>193</v>
      </c>
      <c r="DC127" s="164" t="s">
        <v>193</v>
      </c>
      <c r="DD127" s="164" t="s">
        <v>193</v>
      </c>
      <c r="DE127" s="164" t="s">
        <v>193</v>
      </c>
      <c r="DF127" s="164" t="s">
        <v>193</v>
      </c>
      <c r="DG127" s="164" t="s">
        <v>193</v>
      </c>
      <c r="DH127" s="164" t="s">
        <v>193</v>
      </c>
      <c r="DI127" s="164" t="s">
        <v>193</v>
      </c>
      <c r="DJ127" s="164" t="s">
        <v>193</v>
      </c>
      <c r="DK127" s="164" t="s">
        <v>193</v>
      </c>
      <c r="DL127" s="164" t="s">
        <v>193</v>
      </c>
      <c r="DM127" s="164" t="s">
        <v>193</v>
      </c>
      <c r="DN127" s="164" t="s">
        <v>193</v>
      </c>
      <c r="DO127" s="164" t="s">
        <v>512</v>
      </c>
      <c r="DP127" s="164" t="s">
        <v>3284</v>
      </c>
      <c r="DQ127" s="164" t="s">
        <v>513</v>
      </c>
      <c r="DR127" s="164" t="s">
        <v>807</v>
      </c>
      <c r="DS127" s="164" t="s">
        <v>193</v>
      </c>
      <c r="DT127" s="164" t="s">
        <v>3287</v>
      </c>
      <c r="DU127" s="164" t="s">
        <v>109</v>
      </c>
      <c r="DV127" s="164" t="s">
        <v>193</v>
      </c>
      <c r="DW127" s="164" t="s">
        <v>114</v>
      </c>
      <c r="DX127" s="164" t="s">
        <v>193</v>
      </c>
      <c r="DY127" s="164" t="s">
        <v>193</v>
      </c>
      <c r="DZ127" s="164" t="s">
        <v>193</v>
      </c>
      <c r="EA127" s="164" t="s">
        <v>193</v>
      </c>
      <c r="EB127" s="164" t="s">
        <v>193</v>
      </c>
      <c r="EC127" s="164" t="s">
        <v>193</v>
      </c>
      <c r="ED127" s="164" t="s">
        <v>193</v>
      </c>
      <c r="EE127" s="164" t="s">
        <v>193</v>
      </c>
      <c r="EF127" s="164" t="s">
        <v>193</v>
      </c>
      <c r="EG127" s="164" t="s">
        <v>193</v>
      </c>
      <c r="EH127" s="164" t="s">
        <v>193</v>
      </c>
      <c r="EI127" s="164" t="s">
        <v>193</v>
      </c>
    </row>
    <row r="128" spans="1:139" x14ac:dyDescent="0.25">
      <c r="A128" s="164" t="s">
        <v>4101</v>
      </c>
      <c r="B128" s="164" t="s">
        <v>4024</v>
      </c>
      <c r="C128" s="164" t="s">
        <v>161</v>
      </c>
      <c r="D128" s="164" t="s">
        <v>161</v>
      </c>
      <c r="E128" s="164" t="s">
        <v>163</v>
      </c>
      <c r="F128" s="164" t="s">
        <v>164</v>
      </c>
      <c r="G128" s="164" t="s">
        <v>165</v>
      </c>
      <c r="H128" s="164" t="s">
        <v>165</v>
      </c>
      <c r="I128" s="164" t="s">
        <v>165</v>
      </c>
      <c r="J128" s="164" t="s">
        <v>167</v>
      </c>
      <c r="K128" s="164" t="s">
        <v>543</v>
      </c>
      <c r="L128" s="164" t="s">
        <v>511</v>
      </c>
      <c r="M128" s="164" t="s">
        <v>193</v>
      </c>
      <c r="N128" s="164" t="s">
        <v>193</v>
      </c>
      <c r="O128" s="164" t="s">
        <v>193</v>
      </c>
      <c r="P128" s="164" t="s">
        <v>193</v>
      </c>
      <c r="Q128" s="164" t="s">
        <v>193</v>
      </c>
      <c r="R128" s="164" t="s">
        <v>193</v>
      </c>
      <c r="S128" s="164" t="s">
        <v>193</v>
      </c>
      <c r="T128" s="164" t="s">
        <v>193</v>
      </c>
      <c r="U128" s="164" t="s">
        <v>193</v>
      </c>
      <c r="V128" s="164" t="s">
        <v>193</v>
      </c>
      <c r="W128" s="164" t="s">
        <v>193</v>
      </c>
      <c r="X128" s="164" t="s">
        <v>193</v>
      </c>
      <c r="Y128" s="164" t="s">
        <v>193</v>
      </c>
      <c r="Z128" s="164" t="s">
        <v>193</v>
      </c>
      <c r="AA128" s="164" t="s">
        <v>193</v>
      </c>
      <c r="AB128" s="164">
        <v>7</v>
      </c>
      <c r="AC128" s="164" t="s">
        <v>496</v>
      </c>
      <c r="AD128" s="164" t="s">
        <v>193</v>
      </c>
      <c r="AE128" s="164" t="s">
        <v>193</v>
      </c>
      <c r="AF128" s="164" t="s">
        <v>193</v>
      </c>
      <c r="AG128" s="164" t="s">
        <v>193</v>
      </c>
      <c r="AH128" s="164" t="s">
        <v>193</v>
      </c>
      <c r="AI128" s="164" t="s">
        <v>193</v>
      </c>
      <c r="AJ128" s="164" t="s">
        <v>193</v>
      </c>
      <c r="AK128" s="164" t="s">
        <v>193</v>
      </c>
      <c r="AL128" s="164" t="s">
        <v>193</v>
      </c>
      <c r="AM128" s="164" t="s">
        <v>193</v>
      </c>
      <c r="AN128" s="164" t="s">
        <v>193</v>
      </c>
      <c r="AO128" s="164" t="s">
        <v>193</v>
      </c>
      <c r="AP128" s="164" t="s">
        <v>193</v>
      </c>
      <c r="AQ128" s="164" t="s">
        <v>193</v>
      </c>
      <c r="AR128" s="164" t="s">
        <v>193</v>
      </c>
      <c r="AS128" s="164" t="s">
        <v>193</v>
      </c>
      <c r="AT128" s="164" t="s">
        <v>193</v>
      </c>
      <c r="AU128" s="164" t="s">
        <v>193</v>
      </c>
      <c r="AV128" s="164" t="s">
        <v>193</v>
      </c>
      <c r="AW128" s="164" t="s">
        <v>193</v>
      </c>
      <c r="AX128" s="164" t="s">
        <v>193</v>
      </c>
      <c r="AY128" s="164" t="s">
        <v>193</v>
      </c>
      <c r="AZ128" s="164" t="s">
        <v>193</v>
      </c>
      <c r="BA128" s="164" t="s">
        <v>193</v>
      </c>
      <c r="BB128" s="164" t="s">
        <v>193</v>
      </c>
      <c r="BC128" s="164" t="s">
        <v>193</v>
      </c>
      <c r="BD128" s="164" t="s">
        <v>193</v>
      </c>
      <c r="BE128" s="164" t="s">
        <v>193</v>
      </c>
      <c r="BF128" s="164" t="s">
        <v>193</v>
      </c>
      <c r="BG128" s="164" t="s">
        <v>193</v>
      </c>
      <c r="BH128" s="164" t="s">
        <v>193</v>
      </c>
      <c r="BI128" s="164" t="s">
        <v>193</v>
      </c>
      <c r="BJ128" s="164" t="s">
        <v>193</v>
      </c>
      <c r="BK128" s="164" t="s">
        <v>193</v>
      </c>
      <c r="BL128" s="164" t="s">
        <v>193</v>
      </c>
      <c r="BM128" s="164" t="s">
        <v>193</v>
      </c>
      <c r="BN128" s="164" t="s">
        <v>193</v>
      </c>
      <c r="BO128" s="164" t="s">
        <v>193</v>
      </c>
      <c r="BP128" s="164" t="s">
        <v>193</v>
      </c>
      <c r="BQ128" s="164" t="s">
        <v>193</v>
      </c>
      <c r="BR128" s="164" t="s">
        <v>193</v>
      </c>
      <c r="BS128" s="164" t="s">
        <v>193</v>
      </c>
      <c r="BT128" s="164" t="s">
        <v>193</v>
      </c>
      <c r="BU128" s="164" t="s">
        <v>193</v>
      </c>
      <c r="BV128" s="164" t="s">
        <v>193</v>
      </c>
      <c r="BW128" s="164" t="s">
        <v>193</v>
      </c>
      <c r="BX128" s="164" t="s">
        <v>193</v>
      </c>
      <c r="BY128" s="164" t="s">
        <v>193</v>
      </c>
      <c r="BZ128" s="164" t="s">
        <v>193</v>
      </c>
      <c r="CA128" s="164" t="s">
        <v>193</v>
      </c>
      <c r="CB128" s="164" t="s">
        <v>193</v>
      </c>
      <c r="CC128" s="164" t="s">
        <v>193</v>
      </c>
      <c r="CD128" s="164" t="s">
        <v>193</v>
      </c>
      <c r="CE128" s="164" t="s">
        <v>193</v>
      </c>
      <c r="CF128" s="164" t="s">
        <v>193</v>
      </c>
      <c r="CG128" s="164" t="s">
        <v>193</v>
      </c>
      <c r="CH128" s="164" t="s">
        <v>193</v>
      </c>
      <c r="CI128" s="164" t="s">
        <v>193</v>
      </c>
      <c r="CJ128" s="164" t="s">
        <v>193</v>
      </c>
      <c r="CK128" s="164" t="s">
        <v>193</v>
      </c>
      <c r="CL128" s="164" t="s">
        <v>193</v>
      </c>
      <c r="CM128" s="164" t="s">
        <v>193</v>
      </c>
      <c r="CN128" s="164" t="s">
        <v>193</v>
      </c>
      <c r="CO128" s="164" t="s">
        <v>193</v>
      </c>
      <c r="CP128" s="164" t="s">
        <v>193</v>
      </c>
      <c r="CQ128" s="164" t="s">
        <v>193</v>
      </c>
      <c r="CR128" s="164" t="s">
        <v>193</v>
      </c>
      <c r="CS128" s="164" t="s">
        <v>193</v>
      </c>
      <c r="CT128" s="164" t="s">
        <v>193</v>
      </c>
      <c r="CU128" s="164" t="s">
        <v>193</v>
      </c>
      <c r="CV128" s="164" t="s">
        <v>193</v>
      </c>
      <c r="CW128" s="164" t="s">
        <v>193</v>
      </c>
      <c r="CX128" s="164" t="s">
        <v>193</v>
      </c>
      <c r="CY128" s="164" t="s">
        <v>193</v>
      </c>
      <c r="CZ128" s="164" t="s">
        <v>193</v>
      </c>
      <c r="DA128" s="164" t="s">
        <v>193</v>
      </c>
      <c r="DB128" s="164" t="s">
        <v>193</v>
      </c>
      <c r="DC128" s="164" t="s">
        <v>193</v>
      </c>
      <c r="DD128" s="164" t="s">
        <v>193</v>
      </c>
      <c r="DE128" s="164" t="s">
        <v>193</v>
      </c>
      <c r="DF128" s="164" t="s">
        <v>193</v>
      </c>
      <c r="DG128" s="164" t="s">
        <v>193</v>
      </c>
      <c r="DH128" s="164" t="s">
        <v>193</v>
      </c>
      <c r="DI128" s="164" t="s">
        <v>193</v>
      </c>
      <c r="DJ128" s="164" t="s">
        <v>193</v>
      </c>
      <c r="DK128" s="164" t="s">
        <v>193</v>
      </c>
      <c r="DL128" s="164" t="s">
        <v>193</v>
      </c>
      <c r="DM128" s="164" t="s">
        <v>193</v>
      </c>
      <c r="DN128" s="164" t="s">
        <v>193</v>
      </c>
      <c r="DO128" s="164" t="s">
        <v>512</v>
      </c>
      <c r="DP128" s="164" t="s">
        <v>3284</v>
      </c>
      <c r="DQ128" s="164" t="s">
        <v>513</v>
      </c>
      <c r="DR128" s="164" t="s">
        <v>807</v>
      </c>
      <c r="DS128" s="164" t="s">
        <v>193</v>
      </c>
      <c r="DT128" s="164" t="s">
        <v>3287</v>
      </c>
      <c r="DU128" s="164" t="s">
        <v>109</v>
      </c>
      <c r="DV128" s="164" t="s">
        <v>193</v>
      </c>
      <c r="DW128" s="164" t="s">
        <v>114</v>
      </c>
      <c r="DX128" s="164" t="s">
        <v>193</v>
      </c>
      <c r="DY128" s="164" t="s">
        <v>193</v>
      </c>
      <c r="DZ128" s="164" t="s">
        <v>193</v>
      </c>
      <c r="EA128" s="164" t="s">
        <v>193</v>
      </c>
      <c r="EB128" s="164" t="s">
        <v>193</v>
      </c>
      <c r="EC128" s="164" t="s">
        <v>193</v>
      </c>
      <c r="ED128" s="164" t="s">
        <v>193</v>
      </c>
      <c r="EE128" s="164" t="s">
        <v>193</v>
      </c>
      <c r="EF128" s="164" t="s">
        <v>193</v>
      </c>
      <c r="EG128" s="164" t="s">
        <v>193</v>
      </c>
      <c r="EH128" s="164" t="s">
        <v>193</v>
      </c>
      <c r="EI128" s="164" t="s">
        <v>193</v>
      </c>
    </row>
    <row r="129" spans="1:139" x14ac:dyDescent="0.25">
      <c r="A129" s="164" t="s">
        <v>4106</v>
      </c>
      <c r="B129" s="164" t="s">
        <v>4024</v>
      </c>
      <c r="C129" s="164" t="s">
        <v>161</v>
      </c>
      <c r="D129" s="164" t="s">
        <v>161</v>
      </c>
      <c r="E129" s="164" t="s">
        <v>163</v>
      </c>
      <c r="F129" s="164" t="s">
        <v>164</v>
      </c>
      <c r="G129" s="164" t="s">
        <v>165</v>
      </c>
      <c r="H129" s="164" t="s">
        <v>165</v>
      </c>
      <c r="I129" s="164" t="s">
        <v>165</v>
      </c>
      <c r="J129" s="164" t="s">
        <v>167</v>
      </c>
      <c r="K129" s="164" t="s">
        <v>543</v>
      </c>
      <c r="L129" s="164" t="s">
        <v>511</v>
      </c>
      <c r="M129" s="164" t="s">
        <v>193</v>
      </c>
      <c r="N129" s="164" t="s">
        <v>193</v>
      </c>
      <c r="O129" s="164" t="s">
        <v>193</v>
      </c>
      <c r="P129" s="164" t="s">
        <v>193</v>
      </c>
      <c r="Q129" s="164" t="s">
        <v>193</v>
      </c>
      <c r="R129" s="164" t="s">
        <v>193</v>
      </c>
      <c r="S129" s="164" t="s">
        <v>193</v>
      </c>
      <c r="T129" s="164" t="s">
        <v>193</v>
      </c>
      <c r="U129" s="164" t="s">
        <v>193</v>
      </c>
      <c r="V129" s="164" t="s">
        <v>193</v>
      </c>
      <c r="W129" s="164" t="s">
        <v>193</v>
      </c>
      <c r="X129" s="164" t="s">
        <v>193</v>
      </c>
      <c r="Y129" s="164" t="s">
        <v>193</v>
      </c>
      <c r="Z129" s="164" t="s">
        <v>193</v>
      </c>
      <c r="AA129" s="164" t="s">
        <v>193</v>
      </c>
      <c r="AB129" s="164">
        <v>7</v>
      </c>
      <c r="AC129" s="164" t="s">
        <v>496</v>
      </c>
      <c r="AD129" s="164" t="s">
        <v>193</v>
      </c>
      <c r="AE129" s="164" t="s">
        <v>193</v>
      </c>
      <c r="AF129" s="164" t="s">
        <v>193</v>
      </c>
      <c r="AG129" s="164" t="s">
        <v>193</v>
      </c>
      <c r="AH129" s="164" t="s">
        <v>193</v>
      </c>
      <c r="AI129" s="164" t="s">
        <v>193</v>
      </c>
      <c r="AJ129" s="164" t="s">
        <v>193</v>
      </c>
      <c r="AK129" s="164" t="s">
        <v>193</v>
      </c>
      <c r="AL129" s="164" t="s">
        <v>193</v>
      </c>
      <c r="AM129" s="164" t="s">
        <v>193</v>
      </c>
      <c r="AN129" s="164" t="s">
        <v>193</v>
      </c>
      <c r="AO129" s="164" t="s">
        <v>193</v>
      </c>
      <c r="AP129" s="164" t="s">
        <v>193</v>
      </c>
      <c r="AQ129" s="164" t="s">
        <v>193</v>
      </c>
      <c r="AR129" s="164" t="s">
        <v>193</v>
      </c>
      <c r="AS129" s="164" t="s">
        <v>193</v>
      </c>
      <c r="AT129" s="164" t="s">
        <v>193</v>
      </c>
      <c r="AU129" s="164" t="s">
        <v>193</v>
      </c>
      <c r="AV129" s="164" t="s">
        <v>193</v>
      </c>
      <c r="AW129" s="164" t="s">
        <v>193</v>
      </c>
      <c r="AX129" s="164" t="s">
        <v>193</v>
      </c>
      <c r="AY129" s="164" t="s">
        <v>193</v>
      </c>
      <c r="AZ129" s="164" t="s">
        <v>193</v>
      </c>
      <c r="BA129" s="164" t="s">
        <v>193</v>
      </c>
      <c r="BB129" s="164" t="s">
        <v>193</v>
      </c>
      <c r="BC129" s="164" t="s">
        <v>193</v>
      </c>
      <c r="BD129" s="164" t="s">
        <v>193</v>
      </c>
      <c r="BE129" s="164" t="s">
        <v>193</v>
      </c>
      <c r="BF129" s="164" t="s">
        <v>193</v>
      </c>
      <c r="BG129" s="164" t="s">
        <v>193</v>
      </c>
      <c r="BH129" s="164" t="s">
        <v>193</v>
      </c>
      <c r="BI129" s="164" t="s">
        <v>193</v>
      </c>
      <c r="BJ129" s="164" t="s">
        <v>193</v>
      </c>
      <c r="BK129" s="164" t="s">
        <v>193</v>
      </c>
      <c r="BL129" s="164" t="s">
        <v>193</v>
      </c>
      <c r="BM129" s="164" t="s">
        <v>193</v>
      </c>
      <c r="BN129" s="164" t="s">
        <v>193</v>
      </c>
      <c r="BO129" s="164" t="s">
        <v>193</v>
      </c>
      <c r="BP129" s="164" t="s">
        <v>193</v>
      </c>
      <c r="BQ129" s="164" t="s">
        <v>193</v>
      </c>
      <c r="BR129" s="164" t="s">
        <v>193</v>
      </c>
      <c r="BS129" s="164" t="s">
        <v>193</v>
      </c>
      <c r="BT129" s="164" t="s">
        <v>193</v>
      </c>
      <c r="BU129" s="164" t="s">
        <v>193</v>
      </c>
      <c r="BV129" s="164" t="s">
        <v>193</v>
      </c>
      <c r="BW129" s="164" t="s">
        <v>193</v>
      </c>
      <c r="BX129" s="164" t="s">
        <v>193</v>
      </c>
      <c r="BY129" s="164" t="s">
        <v>193</v>
      </c>
      <c r="BZ129" s="164" t="s">
        <v>193</v>
      </c>
      <c r="CA129" s="164" t="s">
        <v>193</v>
      </c>
      <c r="CB129" s="164" t="s">
        <v>193</v>
      </c>
      <c r="CC129" s="164" t="s">
        <v>193</v>
      </c>
      <c r="CD129" s="164" t="s">
        <v>193</v>
      </c>
      <c r="CE129" s="164" t="s">
        <v>193</v>
      </c>
      <c r="CF129" s="164" t="s">
        <v>193</v>
      </c>
      <c r="CG129" s="164" t="s">
        <v>193</v>
      </c>
      <c r="CH129" s="164" t="s">
        <v>193</v>
      </c>
      <c r="CI129" s="164" t="s">
        <v>193</v>
      </c>
      <c r="CJ129" s="164" t="s">
        <v>193</v>
      </c>
      <c r="CK129" s="164" t="s">
        <v>193</v>
      </c>
      <c r="CL129" s="164" t="s">
        <v>193</v>
      </c>
      <c r="CM129" s="164" t="s">
        <v>193</v>
      </c>
      <c r="CN129" s="164" t="s">
        <v>193</v>
      </c>
      <c r="CO129" s="164" t="s">
        <v>193</v>
      </c>
      <c r="CP129" s="164" t="s">
        <v>193</v>
      </c>
      <c r="CQ129" s="164" t="s">
        <v>193</v>
      </c>
      <c r="CR129" s="164" t="s">
        <v>193</v>
      </c>
      <c r="CS129" s="164" t="s">
        <v>193</v>
      </c>
      <c r="CT129" s="164" t="s">
        <v>193</v>
      </c>
      <c r="CU129" s="164" t="s">
        <v>193</v>
      </c>
      <c r="CV129" s="164" t="s">
        <v>193</v>
      </c>
      <c r="CW129" s="164" t="s">
        <v>193</v>
      </c>
      <c r="CX129" s="164" t="s">
        <v>193</v>
      </c>
      <c r="CY129" s="164" t="s">
        <v>193</v>
      </c>
      <c r="CZ129" s="164" t="s">
        <v>193</v>
      </c>
      <c r="DA129" s="164" t="s">
        <v>193</v>
      </c>
      <c r="DB129" s="164" t="s">
        <v>193</v>
      </c>
      <c r="DC129" s="164" t="s">
        <v>193</v>
      </c>
      <c r="DD129" s="164" t="s">
        <v>193</v>
      </c>
      <c r="DE129" s="164" t="s">
        <v>193</v>
      </c>
      <c r="DF129" s="164" t="s">
        <v>193</v>
      </c>
      <c r="DG129" s="164" t="s">
        <v>193</v>
      </c>
      <c r="DH129" s="164" t="s">
        <v>193</v>
      </c>
      <c r="DI129" s="164" t="s">
        <v>193</v>
      </c>
      <c r="DJ129" s="164" t="s">
        <v>193</v>
      </c>
      <c r="DK129" s="164" t="s">
        <v>193</v>
      </c>
      <c r="DL129" s="164" t="s">
        <v>193</v>
      </c>
      <c r="DM129" s="164" t="s">
        <v>193</v>
      </c>
      <c r="DN129" s="164" t="s">
        <v>193</v>
      </c>
      <c r="DO129" s="164" t="s">
        <v>512</v>
      </c>
      <c r="DP129" s="164" t="s">
        <v>3284</v>
      </c>
      <c r="DQ129" s="164" t="s">
        <v>513</v>
      </c>
      <c r="DR129" s="164" t="s">
        <v>807</v>
      </c>
      <c r="DS129" s="164" t="s">
        <v>193</v>
      </c>
      <c r="DT129" s="164" t="s">
        <v>3287</v>
      </c>
      <c r="DU129" s="164" t="s">
        <v>109</v>
      </c>
      <c r="DV129" s="164" t="s">
        <v>193</v>
      </c>
      <c r="DW129" s="164" t="s">
        <v>114</v>
      </c>
      <c r="DX129" s="164" t="s">
        <v>193</v>
      </c>
      <c r="DY129" s="164" t="s">
        <v>193</v>
      </c>
      <c r="DZ129" s="164" t="s">
        <v>193</v>
      </c>
      <c r="EA129" s="164" t="s">
        <v>193</v>
      </c>
      <c r="EB129" s="164" t="s">
        <v>193</v>
      </c>
      <c r="EC129" s="164" t="s">
        <v>193</v>
      </c>
      <c r="ED129" s="164" t="s">
        <v>193</v>
      </c>
      <c r="EE129" s="164" t="s">
        <v>193</v>
      </c>
      <c r="EF129" s="164" t="s">
        <v>193</v>
      </c>
      <c r="EG129" s="164" t="s">
        <v>193</v>
      </c>
      <c r="EH129" s="164" t="s">
        <v>193</v>
      </c>
      <c r="EI129" s="164" t="s">
        <v>4105</v>
      </c>
    </row>
    <row r="130" spans="1:139" x14ac:dyDescent="0.25">
      <c r="A130" s="164" t="s">
        <v>4109</v>
      </c>
      <c r="B130" s="164" t="s">
        <v>4024</v>
      </c>
      <c r="C130" s="164" t="s">
        <v>161</v>
      </c>
      <c r="D130" s="164" t="s">
        <v>161</v>
      </c>
      <c r="E130" s="164" t="s">
        <v>163</v>
      </c>
      <c r="F130" s="164" t="s">
        <v>164</v>
      </c>
      <c r="G130" s="164" t="s">
        <v>165</v>
      </c>
      <c r="H130" s="164" t="s">
        <v>165</v>
      </c>
      <c r="I130" s="164" t="s">
        <v>165</v>
      </c>
      <c r="J130" s="164" t="s">
        <v>167</v>
      </c>
      <c r="K130" s="164" t="s">
        <v>543</v>
      </c>
      <c r="L130" s="164" t="s">
        <v>511</v>
      </c>
      <c r="M130" s="164" t="s">
        <v>193</v>
      </c>
      <c r="N130" s="164" t="s">
        <v>193</v>
      </c>
      <c r="O130" s="164" t="s">
        <v>193</v>
      </c>
      <c r="P130" s="164" t="s">
        <v>193</v>
      </c>
      <c r="Q130" s="164" t="s">
        <v>193</v>
      </c>
      <c r="R130" s="164" t="s">
        <v>193</v>
      </c>
      <c r="S130" s="164" t="s">
        <v>193</v>
      </c>
      <c r="T130" s="164" t="s">
        <v>193</v>
      </c>
      <c r="U130" s="164" t="s">
        <v>193</v>
      </c>
      <c r="V130" s="164" t="s">
        <v>193</v>
      </c>
      <c r="W130" s="164" t="s">
        <v>193</v>
      </c>
      <c r="X130" s="164" t="s">
        <v>193</v>
      </c>
      <c r="Y130" s="164" t="s">
        <v>193</v>
      </c>
      <c r="Z130" s="164" t="s">
        <v>193</v>
      </c>
      <c r="AA130" s="164" t="s">
        <v>193</v>
      </c>
      <c r="AB130" s="164">
        <v>7</v>
      </c>
      <c r="AC130" s="164" t="s">
        <v>496</v>
      </c>
      <c r="AD130" s="164" t="s">
        <v>193</v>
      </c>
      <c r="AE130" s="164" t="s">
        <v>193</v>
      </c>
      <c r="AF130" s="164" t="s">
        <v>193</v>
      </c>
      <c r="AG130" s="164" t="s">
        <v>193</v>
      </c>
      <c r="AH130" s="164" t="s">
        <v>193</v>
      </c>
      <c r="AI130" s="164" t="s">
        <v>193</v>
      </c>
      <c r="AJ130" s="164" t="s">
        <v>193</v>
      </c>
      <c r="AK130" s="164" t="s">
        <v>193</v>
      </c>
      <c r="AL130" s="164" t="s">
        <v>193</v>
      </c>
      <c r="AM130" s="164" t="s">
        <v>193</v>
      </c>
      <c r="AN130" s="164" t="s">
        <v>193</v>
      </c>
      <c r="AO130" s="164" t="s">
        <v>193</v>
      </c>
      <c r="AP130" s="164" t="s">
        <v>193</v>
      </c>
      <c r="AQ130" s="164" t="s">
        <v>193</v>
      </c>
      <c r="AR130" s="164" t="s">
        <v>193</v>
      </c>
      <c r="AS130" s="164" t="s">
        <v>193</v>
      </c>
      <c r="AT130" s="164" t="s">
        <v>193</v>
      </c>
      <c r="AU130" s="164" t="s">
        <v>193</v>
      </c>
      <c r="AV130" s="164" t="s">
        <v>193</v>
      </c>
      <c r="AW130" s="164" t="s">
        <v>193</v>
      </c>
      <c r="AX130" s="164" t="s">
        <v>193</v>
      </c>
      <c r="AY130" s="164" t="s">
        <v>193</v>
      </c>
      <c r="AZ130" s="164" t="s">
        <v>193</v>
      </c>
      <c r="BA130" s="164" t="s">
        <v>193</v>
      </c>
      <c r="BB130" s="164" t="s">
        <v>193</v>
      </c>
      <c r="BC130" s="164" t="s">
        <v>193</v>
      </c>
      <c r="BD130" s="164" t="s">
        <v>193</v>
      </c>
      <c r="BE130" s="164" t="s">
        <v>193</v>
      </c>
      <c r="BF130" s="164" t="s">
        <v>193</v>
      </c>
      <c r="BG130" s="164" t="s">
        <v>193</v>
      </c>
      <c r="BH130" s="164" t="s">
        <v>193</v>
      </c>
      <c r="BI130" s="164" t="s">
        <v>193</v>
      </c>
      <c r="BJ130" s="164" t="s">
        <v>193</v>
      </c>
      <c r="BK130" s="164" t="s">
        <v>193</v>
      </c>
      <c r="BL130" s="164" t="s">
        <v>193</v>
      </c>
      <c r="BM130" s="164" t="s">
        <v>193</v>
      </c>
      <c r="BN130" s="164" t="s">
        <v>193</v>
      </c>
      <c r="BO130" s="164" t="s">
        <v>193</v>
      </c>
      <c r="BP130" s="164" t="s">
        <v>193</v>
      </c>
      <c r="BQ130" s="164" t="s">
        <v>193</v>
      </c>
      <c r="BR130" s="164" t="s">
        <v>193</v>
      </c>
      <c r="BS130" s="164" t="s">
        <v>193</v>
      </c>
      <c r="BT130" s="164" t="s">
        <v>193</v>
      </c>
      <c r="BU130" s="164" t="s">
        <v>193</v>
      </c>
      <c r="BV130" s="164" t="s">
        <v>193</v>
      </c>
      <c r="BW130" s="164" t="s">
        <v>193</v>
      </c>
      <c r="BX130" s="164" t="s">
        <v>193</v>
      </c>
      <c r="BY130" s="164" t="s">
        <v>193</v>
      </c>
      <c r="BZ130" s="164" t="s">
        <v>193</v>
      </c>
      <c r="CA130" s="164" t="s">
        <v>193</v>
      </c>
      <c r="CB130" s="164" t="s">
        <v>193</v>
      </c>
      <c r="CC130" s="164" t="s">
        <v>193</v>
      </c>
      <c r="CD130" s="164" t="s">
        <v>193</v>
      </c>
      <c r="CE130" s="164" t="s">
        <v>193</v>
      </c>
      <c r="CF130" s="164" t="s">
        <v>193</v>
      </c>
      <c r="CG130" s="164" t="s">
        <v>193</v>
      </c>
      <c r="CH130" s="164" t="s">
        <v>193</v>
      </c>
      <c r="CI130" s="164" t="s">
        <v>193</v>
      </c>
      <c r="CJ130" s="164" t="s">
        <v>193</v>
      </c>
      <c r="CK130" s="164" t="s">
        <v>193</v>
      </c>
      <c r="CL130" s="164" t="s">
        <v>193</v>
      </c>
      <c r="CM130" s="164" t="s">
        <v>193</v>
      </c>
      <c r="CN130" s="164" t="s">
        <v>193</v>
      </c>
      <c r="CO130" s="164" t="s">
        <v>193</v>
      </c>
      <c r="CP130" s="164" t="s">
        <v>193</v>
      </c>
      <c r="CQ130" s="164" t="s">
        <v>193</v>
      </c>
      <c r="CR130" s="164" t="s">
        <v>193</v>
      </c>
      <c r="CS130" s="164" t="s">
        <v>193</v>
      </c>
      <c r="CT130" s="164" t="s">
        <v>193</v>
      </c>
      <c r="CU130" s="164" t="s">
        <v>193</v>
      </c>
      <c r="CV130" s="164" t="s">
        <v>193</v>
      </c>
      <c r="CW130" s="164" t="s">
        <v>193</v>
      </c>
      <c r="CX130" s="164" t="s">
        <v>193</v>
      </c>
      <c r="CY130" s="164" t="s">
        <v>193</v>
      </c>
      <c r="CZ130" s="164" t="s">
        <v>193</v>
      </c>
      <c r="DA130" s="164" t="s">
        <v>193</v>
      </c>
      <c r="DB130" s="164" t="s">
        <v>193</v>
      </c>
      <c r="DC130" s="164" t="s">
        <v>193</v>
      </c>
      <c r="DD130" s="164" t="s">
        <v>193</v>
      </c>
      <c r="DE130" s="164" t="s">
        <v>193</v>
      </c>
      <c r="DF130" s="164" t="s">
        <v>193</v>
      </c>
      <c r="DG130" s="164" t="s">
        <v>193</v>
      </c>
      <c r="DH130" s="164" t="s">
        <v>193</v>
      </c>
      <c r="DI130" s="164" t="s">
        <v>193</v>
      </c>
      <c r="DJ130" s="164" t="s">
        <v>193</v>
      </c>
      <c r="DK130" s="164" t="s">
        <v>193</v>
      </c>
      <c r="DL130" s="164" t="s">
        <v>193</v>
      </c>
      <c r="DM130" s="164" t="s">
        <v>193</v>
      </c>
      <c r="DN130" s="164" t="s">
        <v>193</v>
      </c>
      <c r="DO130" s="164" t="s">
        <v>512</v>
      </c>
      <c r="DP130" s="164" t="s">
        <v>3284</v>
      </c>
      <c r="DQ130" s="164" t="s">
        <v>513</v>
      </c>
      <c r="DR130" s="164" t="s">
        <v>807</v>
      </c>
      <c r="DS130" s="164" t="s">
        <v>193</v>
      </c>
      <c r="DT130" s="164" t="s">
        <v>3287</v>
      </c>
      <c r="DU130" s="164" t="s">
        <v>109</v>
      </c>
      <c r="DV130" s="164" t="s">
        <v>193</v>
      </c>
      <c r="DW130" s="164" t="s">
        <v>114</v>
      </c>
      <c r="DX130" s="164" t="s">
        <v>193</v>
      </c>
      <c r="DY130" s="164" t="s">
        <v>193</v>
      </c>
      <c r="DZ130" s="164" t="s">
        <v>193</v>
      </c>
      <c r="EA130" s="164" t="s">
        <v>193</v>
      </c>
      <c r="EB130" s="164" t="s">
        <v>193</v>
      </c>
      <c r="EC130" s="164" t="s">
        <v>193</v>
      </c>
      <c r="ED130" s="164" t="s">
        <v>193</v>
      </c>
      <c r="EE130" s="164" t="s">
        <v>193</v>
      </c>
      <c r="EF130" s="164" t="s">
        <v>193</v>
      </c>
      <c r="EG130" s="164" t="s">
        <v>193</v>
      </c>
      <c r="EH130" s="164" t="s">
        <v>193</v>
      </c>
      <c r="EI130" s="164" t="s">
        <v>193</v>
      </c>
    </row>
    <row r="131" spans="1:139" x14ac:dyDescent="0.25">
      <c r="A131" s="164" t="s">
        <v>4113</v>
      </c>
      <c r="B131" s="164" t="s">
        <v>4024</v>
      </c>
      <c r="C131" s="164" t="s">
        <v>161</v>
      </c>
      <c r="D131" s="164" t="s">
        <v>161</v>
      </c>
      <c r="E131" s="164" t="s">
        <v>163</v>
      </c>
      <c r="F131" s="164" t="s">
        <v>164</v>
      </c>
      <c r="G131" s="164" t="s">
        <v>165</v>
      </c>
      <c r="H131" s="164" t="s">
        <v>165</v>
      </c>
      <c r="I131" s="164" t="s">
        <v>165</v>
      </c>
      <c r="J131" s="164" t="s">
        <v>167</v>
      </c>
      <c r="K131" s="164" t="s">
        <v>543</v>
      </c>
      <c r="L131" s="164" t="s">
        <v>511</v>
      </c>
      <c r="M131" s="164" t="s">
        <v>193</v>
      </c>
      <c r="N131" s="164" t="s">
        <v>193</v>
      </c>
      <c r="O131" s="164" t="s">
        <v>193</v>
      </c>
      <c r="P131" s="164" t="s">
        <v>193</v>
      </c>
      <c r="Q131" s="164" t="s">
        <v>193</v>
      </c>
      <c r="R131" s="164" t="s">
        <v>193</v>
      </c>
      <c r="S131" s="164" t="s">
        <v>193</v>
      </c>
      <c r="T131" s="164" t="s">
        <v>193</v>
      </c>
      <c r="U131" s="164" t="s">
        <v>193</v>
      </c>
      <c r="V131" s="164" t="s">
        <v>193</v>
      </c>
      <c r="W131" s="164" t="s">
        <v>193</v>
      </c>
      <c r="X131" s="164" t="s">
        <v>193</v>
      </c>
      <c r="Y131" s="164" t="s">
        <v>193</v>
      </c>
      <c r="Z131" s="164" t="s">
        <v>193</v>
      </c>
      <c r="AA131" s="164" t="s">
        <v>193</v>
      </c>
      <c r="AB131" s="164">
        <v>6</v>
      </c>
      <c r="AC131" s="164" t="s">
        <v>496</v>
      </c>
      <c r="AD131" s="164" t="s">
        <v>193</v>
      </c>
      <c r="AE131" s="164" t="s">
        <v>193</v>
      </c>
      <c r="AF131" s="164" t="s">
        <v>193</v>
      </c>
      <c r="AG131" s="164" t="s">
        <v>193</v>
      </c>
      <c r="AH131" s="164" t="s">
        <v>193</v>
      </c>
      <c r="AI131" s="164" t="s">
        <v>193</v>
      </c>
      <c r="AJ131" s="164" t="s">
        <v>193</v>
      </c>
      <c r="AK131" s="164" t="s">
        <v>193</v>
      </c>
      <c r="AL131" s="164" t="s">
        <v>193</v>
      </c>
      <c r="AM131" s="164" t="s">
        <v>193</v>
      </c>
      <c r="AN131" s="164" t="s">
        <v>193</v>
      </c>
      <c r="AO131" s="164" t="s">
        <v>193</v>
      </c>
      <c r="AP131" s="164" t="s">
        <v>193</v>
      </c>
      <c r="AQ131" s="164" t="s">
        <v>193</v>
      </c>
      <c r="AR131" s="164" t="s">
        <v>193</v>
      </c>
      <c r="AS131" s="164" t="s">
        <v>193</v>
      </c>
      <c r="AT131" s="164" t="s">
        <v>193</v>
      </c>
      <c r="AU131" s="164" t="s">
        <v>193</v>
      </c>
      <c r="AV131" s="164" t="s">
        <v>193</v>
      </c>
      <c r="AW131" s="164" t="s">
        <v>193</v>
      </c>
      <c r="AX131" s="164" t="s">
        <v>193</v>
      </c>
      <c r="AY131" s="164" t="s">
        <v>193</v>
      </c>
      <c r="AZ131" s="164" t="s">
        <v>193</v>
      </c>
      <c r="BA131" s="164" t="s">
        <v>193</v>
      </c>
      <c r="BB131" s="164" t="s">
        <v>193</v>
      </c>
      <c r="BC131" s="164" t="s">
        <v>193</v>
      </c>
      <c r="BD131" s="164" t="s">
        <v>193</v>
      </c>
      <c r="BE131" s="164" t="s">
        <v>193</v>
      </c>
      <c r="BF131" s="164" t="s">
        <v>193</v>
      </c>
      <c r="BG131" s="164" t="s">
        <v>193</v>
      </c>
      <c r="BH131" s="164" t="s">
        <v>193</v>
      </c>
      <c r="BI131" s="164" t="s">
        <v>193</v>
      </c>
      <c r="BJ131" s="164" t="s">
        <v>193</v>
      </c>
      <c r="BK131" s="164" t="s">
        <v>193</v>
      </c>
      <c r="BL131" s="164" t="s">
        <v>193</v>
      </c>
      <c r="BM131" s="164" t="s">
        <v>193</v>
      </c>
      <c r="BN131" s="164" t="s">
        <v>193</v>
      </c>
      <c r="BO131" s="164" t="s">
        <v>193</v>
      </c>
      <c r="BP131" s="164" t="s">
        <v>193</v>
      </c>
      <c r="BQ131" s="164" t="s">
        <v>193</v>
      </c>
      <c r="BR131" s="164" t="s">
        <v>193</v>
      </c>
      <c r="BS131" s="164" t="s">
        <v>193</v>
      </c>
      <c r="BT131" s="164" t="s">
        <v>193</v>
      </c>
      <c r="BU131" s="164" t="s">
        <v>193</v>
      </c>
      <c r="BV131" s="164" t="s">
        <v>193</v>
      </c>
      <c r="BW131" s="164" t="s">
        <v>193</v>
      </c>
      <c r="BX131" s="164" t="s">
        <v>193</v>
      </c>
      <c r="BY131" s="164" t="s">
        <v>193</v>
      </c>
      <c r="BZ131" s="164" t="s">
        <v>193</v>
      </c>
      <c r="CA131" s="164" t="s">
        <v>193</v>
      </c>
      <c r="CB131" s="164" t="s">
        <v>193</v>
      </c>
      <c r="CC131" s="164" t="s">
        <v>193</v>
      </c>
      <c r="CD131" s="164" t="s">
        <v>193</v>
      </c>
      <c r="CE131" s="164" t="s">
        <v>193</v>
      </c>
      <c r="CF131" s="164" t="s">
        <v>193</v>
      </c>
      <c r="CG131" s="164" t="s">
        <v>193</v>
      </c>
      <c r="CH131" s="164" t="s">
        <v>193</v>
      </c>
      <c r="CI131" s="164" t="s">
        <v>193</v>
      </c>
      <c r="CJ131" s="164" t="s">
        <v>193</v>
      </c>
      <c r="CK131" s="164" t="s">
        <v>193</v>
      </c>
      <c r="CL131" s="164" t="s">
        <v>193</v>
      </c>
      <c r="CM131" s="164" t="s">
        <v>193</v>
      </c>
      <c r="CN131" s="164" t="s">
        <v>193</v>
      </c>
      <c r="CO131" s="164" t="s">
        <v>193</v>
      </c>
      <c r="CP131" s="164" t="s">
        <v>193</v>
      </c>
      <c r="CQ131" s="164" t="s">
        <v>193</v>
      </c>
      <c r="CR131" s="164" t="s">
        <v>193</v>
      </c>
      <c r="CS131" s="164" t="s">
        <v>193</v>
      </c>
      <c r="CT131" s="164" t="s">
        <v>193</v>
      </c>
      <c r="CU131" s="164" t="s">
        <v>193</v>
      </c>
      <c r="CV131" s="164" t="s">
        <v>193</v>
      </c>
      <c r="CW131" s="164" t="s">
        <v>193</v>
      </c>
      <c r="CX131" s="164" t="s">
        <v>193</v>
      </c>
      <c r="CY131" s="164" t="s">
        <v>193</v>
      </c>
      <c r="CZ131" s="164" t="s">
        <v>193</v>
      </c>
      <c r="DA131" s="164" t="s">
        <v>193</v>
      </c>
      <c r="DB131" s="164" t="s">
        <v>193</v>
      </c>
      <c r="DC131" s="164" t="s">
        <v>193</v>
      </c>
      <c r="DD131" s="164" t="s">
        <v>193</v>
      </c>
      <c r="DE131" s="164" t="s">
        <v>193</v>
      </c>
      <c r="DF131" s="164" t="s">
        <v>193</v>
      </c>
      <c r="DG131" s="164" t="s">
        <v>193</v>
      </c>
      <c r="DH131" s="164" t="s">
        <v>193</v>
      </c>
      <c r="DI131" s="164" t="s">
        <v>193</v>
      </c>
      <c r="DJ131" s="164" t="s">
        <v>193</v>
      </c>
      <c r="DK131" s="164" t="s">
        <v>193</v>
      </c>
      <c r="DL131" s="164" t="s">
        <v>193</v>
      </c>
      <c r="DM131" s="164" t="s">
        <v>193</v>
      </c>
      <c r="DN131" s="164" t="s">
        <v>193</v>
      </c>
      <c r="DO131" s="164" t="s">
        <v>512</v>
      </c>
      <c r="DP131" s="164" t="s">
        <v>3284</v>
      </c>
      <c r="DQ131" s="164" t="s">
        <v>513</v>
      </c>
      <c r="DR131" s="164" t="s">
        <v>807</v>
      </c>
      <c r="DS131" s="164" t="s">
        <v>193</v>
      </c>
      <c r="DT131" s="164" t="s">
        <v>3287</v>
      </c>
      <c r="DU131" s="164" t="s">
        <v>109</v>
      </c>
      <c r="DV131" s="164" t="s">
        <v>193</v>
      </c>
      <c r="DW131" s="164" t="s">
        <v>114</v>
      </c>
      <c r="DX131" s="164" t="s">
        <v>193</v>
      </c>
      <c r="DY131" s="164" t="s">
        <v>193</v>
      </c>
      <c r="DZ131" s="164" t="s">
        <v>193</v>
      </c>
      <c r="EA131" s="164" t="s">
        <v>193</v>
      </c>
      <c r="EB131" s="164" t="s">
        <v>193</v>
      </c>
      <c r="EC131" s="164" t="s">
        <v>193</v>
      </c>
      <c r="ED131" s="164" t="s">
        <v>193</v>
      </c>
      <c r="EE131" s="164" t="s">
        <v>193</v>
      </c>
      <c r="EF131" s="164" t="s">
        <v>193</v>
      </c>
      <c r="EG131" s="164" t="s">
        <v>193</v>
      </c>
      <c r="EH131" s="164" t="s">
        <v>193</v>
      </c>
      <c r="EI131" s="164" t="s">
        <v>193</v>
      </c>
    </row>
    <row r="132" spans="1:139" x14ac:dyDescent="0.25">
      <c r="A132" s="164" t="s">
        <v>4117</v>
      </c>
      <c r="B132" s="164" t="s">
        <v>4024</v>
      </c>
      <c r="C132" s="164" t="s">
        <v>161</v>
      </c>
      <c r="D132" s="164" t="s">
        <v>161</v>
      </c>
      <c r="E132" s="164" t="s">
        <v>163</v>
      </c>
      <c r="F132" s="164" t="s">
        <v>164</v>
      </c>
      <c r="G132" s="164" t="s">
        <v>165</v>
      </c>
      <c r="H132" s="164" t="s">
        <v>165</v>
      </c>
      <c r="I132" s="164" t="s">
        <v>165</v>
      </c>
      <c r="J132" s="164" t="s">
        <v>167</v>
      </c>
      <c r="K132" s="164" t="s">
        <v>543</v>
      </c>
      <c r="L132" s="164" t="s">
        <v>511</v>
      </c>
      <c r="M132" s="164" t="s">
        <v>193</v>
      </c>
      <c r="N132" s="164" t="s">
        <v>193</v>
      </c>
      <c r="O132" s="164" t="s">
        <v>193</v>
      </c>
      <c r="P132" s="164" t="s">
        <v>193</v>
      </c>
      <c r="Q132" s="164" t="s">
        <v>193</v>
      </c>
      <c r="R132" s="164" t="s">
        <v>193</v>
      </c>
      <c r="S132" s="164" t="s">
        <v>193</v>
      </c>
      <c r="T132" s="164" t="s">
        <v>193</v>
      </c>
      <c r="U132" s="164" t="s">
        <v>193</v>
      </c>
      <c r="V132" s="164" t="s">
        <v>193</v>
      </c>
      <c r="W132" s="164" t="s">
        <v>193</v>
      </c>
      <c r="X132" s="164" t="s">
        <v>193</v>
      </c>
      <c r="Y132" s="164" t="s">
        <v>193</v>
      </c>
      <c r="Z132" s="164" t="s">
        <v>193</v>
      </c>
      <c r="AA132" s="164" t="s">
        <v>193</v>
      </c>
      <c r="AB132" s="164">
        <v>7</v>
      </c>
      <c r="AC132" s="164" t="s">
        <v>496</v>
      </c>
      <c r="AD132" s="164" t="s">
        <v>193</v>
      </c>
      <c r="AE132" s="164" t="s">
        <v>193</v>
      </c>
      <c r="AF132" s="164" t="s">
        <v>193</v>
      </c>
      <c r="AG132" s="164" t="s">
        <v>193</v>
      </c>
      <c r="AH132" s="164" t="s">
        <v>193</v>
      </c>
      <c r="AI132" s="164" t="s">
        <v>193</v>
      </c>
      <c r="AJ132" s="164" t="s">
        <v>193</v>
      </c>
      <c r="AK132" s="164" t="s">
        <v>193</v>
      </c>
      <c r="AL132" s="164" t="s">
        <v>193</v>
      </c>
      <c r="AM132" s="164" t="s">
        <v>193</v>
      </c>
      <c r="AN132" s="164" t="s">
        <v>193</v>
      </c>
      <c r="AO132" s="164" t="s">
        <v>193</v>
      </c>
      <c r="AP132" s="164" t="s">
        <v>193</v>
      </c>
      <c r="AQ132" s="164" t="s">
        <v>193</v>
      </c>
      <c r="AR132" s="164" t="s">
        <v>193</v>
      </c>
      <c r="AS132" s="164" t="s">
        <v>193</v>
      </c>
      <c r="AT132" s="164" t="s">
        <v>193</v>
      </c>
      <c r="AU132" s="164" t="s">
        <v>193</v>
      </c>
      <c r="AV132" s="164" t="s">
        <v>193</v>
      </c>
      <c r="AW132" s="164" t="s">
        <v>193</v>
      </c>
      <c r="AX132" s="164" t="s">
        <v>193</v>
      </c>
      <c r="AY132" s="164" t="s">
        <v>193</v>
      </c>
      <c r="AZ132" s="164" t="s">
        <v>193</v>
      </c>
      <c r="BA132" s="164" t="s">
        <v>193</v>
      </c>
      <c r="BB132" s="164" t="s">
        <v>193</v>
      </c>
      <c r="BC132" s="164" t="s">
        <v>193</v>
      </c>
      <c r="BD132" s="164" t="s">
        <v>193</v>
      </c>
      <c r="BE132" s="164" t="s">
        <v>193</v>
      </c>
      <c r="BF132" s="164" t="s">
        <v>193</v>
      </c>
      <c r="BG132" s="164" t="s">
        <v>193</v>
      </c>
      <c r="BH132" s="164" t="s">
        <v>193</v>
      </c>
      <c r="BI132" s="164" t="s">
        <v>193</v>
      </c>
      <c r="BJ132" s="164" t="s">
        <v>193</v>
      </c>
      <c r="BK132" s="164" t="s">
        <v>193</v>
      </c>
      <c r="BL132" s="164" t="s">
        <v>193</v>
      </c>
      <c r="BM132" s="164" t="s">
        <v>193</v>
      </c>
      <c r="BN132" s="164" t="s">
        <v>193</v>
      </c>
      <c r="BO132" s="164" t="s">
        <v>193</v>
      </c>
      <c r="BP132" s="164" t="s">
        <v>193</v>
      </c>
      <c r="BQ132" s="164" t="s">
        <v>193</v>
      </c>
      <c r="BR132" s="164" t="s">
        <v>193</v>
      </c>
      <c r="BS132" s="164" t="s">
        <v>193</v>
      </c>
      <c r="BT132" s="164" t="s">
        <v>193</v>
      </c>
      <c r="BU132" s="164" t="s">
        <v>193</v>
      </c>
      <c r="BV132" s="164" t="s">
        <v>193</v>
      </c>
      <c r="BW132" s="164" t="s">
        <v>193</v>
      </c>
      <c r="BX132" s="164" t="s">
        <v>193</v>
      </c>
      <c r="BY132" s="164" t="s">
        <v>193</v>
      </c>
      <c r="BZ132" s="164" t="s">
        <v>193</v>
      </c>
      <c r="CA132" s="164" t="s">
        <v>193</v>
      </c>
      <c r="CB132" s="164" t="s">
        <v>193</v>
      </c>
      <c r="CC132" s="164" t="s">
        <v>193</v>
      </c>
      <c r="CD132" s="164" t="s">
        <v>193</v>
      </c>
      <c r="CE132" s="164" t="s">
        <v>193</v>
      </c>
      <c r="CF132" s="164" t="s">
        <v>193</v>
      </c>
      <c r="CG132" s="164" t="s">
        <v>193</v>
      </c>
      <c r="CH132" s="164" t="s">
        <v>193</v>
      </c>
      <c r="CI132" s="164" t="s">
        <v>193</v>
      </c>
      <c r="CJ132" s="164" t="s">
        <v>193</v>
      </c>
      <c r="CK132" s="164" t="s">
        <v>193</v>
      </c>
      <c r="CL132" s="164" t="s">
        <v>193</v>
      </c>
      <c r="CM132" s="164" t="s">
        <v>193</v>
      </c>
      <c r="CN132" s="164" t="s">
        <v>193</v>
      </c>
      <c r="CO132" s="164" t="s">
        <v>193</v>
      </c>
      <c r="CP132" s="164" t="s">
        <v>193</v>
      </c>
      <c r="CQ132" s="164" t="s">
        <v>193</v>
      </c>
      <c r="CR132" s="164" t="s">
        <v>193</v>
      </c>
      <c r="CS132" s="164" t="s">
        <v>193</v>
      </c>
      <c r="CT132" s="164" t="s">
        <v>193</v>
      </c>
      <c r="CU132" s="164" t="s">
        <v>193</v>
      </c>
      <c r="CV132" s="164" t="s">
        <v>193</v>
      </c>
      <c r="CW132" s="164" t="s">
        <v>193</v>
      </c>
      <c r="CX132" s="164" t="s">
        <v>193</v>
      </c>
      <c r="CY132" s="164" t="s">
        <v>193</v>
      </c>
      <c r="CZ132" s="164" t="s">
        <v>193</v>
      </c>
      <c r="DA132" s="164" t="s">
        <v>193</v>
      </c>
      <c r="DB132" s="164" t="s">
        <v>193</v>
      </c>
      <c r="DC132" s="164" t="s">
        <v>193</v>
      </c>
      <c r="DD132" s="164" t="s">
        <v>193</v>
      </c>
      <c r="DE132" s="164" t="s">
        <v>193</v>
      </c>
      <c r="DF132" s="164" t="s">
        <v>193</v>
      </c>
      <c r="DG132" s="164" t="s">
        <v>193</v>
      </c>
      <c r="DH132" s="164" t="s">
        <v>193</v>
      </c>
      <c r="DI132" s="164" t="s">
        <v>193</v>
      </c>
      <c r="DJ132" s="164" t="s">
        <v>193</v>
      </c>
      <c r="DK132" s="164" t="s">
        <v>193</v>
      </c>
      <c r="DL132" s="164" t="s">
        <v>193</v>
      </c>
      <c r="DM132" s="164" t="s">
        <v>193</v>
      </c>
      <c r="DN132" s="164" t="s">
        <v>193</v>
      </c>
      <c r="DO132" s="164" t="s">
        <v>512</v>
      </c>
      <c r="DP132" s="164" t="s">
        <v>3284</v>
      </c>
      <c r="DQ132" s="164" t="s">
        <v>513</v>
      </c>
      <c r="DR132" s="164" t="s">
        <v>807</v>
      </c>
      <c r="DS132" s="164" t="s">
        <v>193</v>
      </c>
      <c r="DT132" s="164" t="s">
        <v>3287</v>
      </c>
      <c r="DU132" s="164" t="s">
        <v>109</v>
      </c>
      <c r="DV132" s="164" t="s">
        <v>193</v>
      </c>
      <c r="DW132" s="164" t="s">
        <v>114</v>
      </c>
      <c r="DX132" s="164" t="s">
        <v>193</v>
      </c>
      <c r="DY132" s="164" t="s">
        <v>193</v>
      </c>
      <c r="DZ132" s="164" t="s">
        <v>193</v>
      </c>
      <c r="EA132" s="164" t="s">
        <v>193</v>
      </c>
      <c r="EB132" s="164" t="s">
        <v>193</v>
      </c>
      <c r="EC132" s="164" t="s">
        <v>193</v>
      </c>
      <c r="ED132" s="164" t="s">
        <v>193</v>
      </c>
      <c r="EE132" s="164" t="s">
        <v>193</v>
      </c>
      <c r="EF132" s="164" t="s">
        <v>193</v>
      </c>
      <c r="EG132" s="164" t="s">
        <v>193</v>
      </c>
      <c r="EH132" s="164" t="s">
        <v>193</v>
      </c>
      <c r="EI132" s="164" t="s">
        <v>193</v>
      </c>
    </row>
    <row r="133" spans="1:139" x14ac:dyDescent="0.25">
      <c r="A133" s="164" t="s">
        <v>4120</v>
      </c>
      <c r="B133" s="164" t="s">
        <v>4024</v>
      </c>
      <c r="C133" s="164" t="s">
        <v>161</v>
      </c>
      <c r="D133" s="164" t="s">
        <v>161</v>
      </c>
      <c r="E133" s="164" t="s">
        <v>163</v>
      </c>
      <c r="F133" s="164" t="s">
        <v>164</v>
      </c>
      <c r="G133" s="164" t="s">
        <v>165</v>
      </c>
      <c r="H133" s="164" t="s">
        <v>165</v>
      </c>
      <c r="I133" s="164" t="s">
        <v>165</v>
      </c>
      <c r="J133" s="164" t="s">
        <v>167</v>
      </c>
      <c r="K133" s="164" t="s">
        <v>543</v>
      </c>
      <c r="L133" s="164" t="s">
        <v>511</v>
      </c>
      <c r="M133" s="164" t="s">
        <v>193</v>
      </c>
      <c r="N133" s="164" t="s">
        <v>193</v>
      </c>
      <c r="O133" s="164" t="s">
        <v>193</v>
      </c>
      <c r="P133" s="164" t="s">
        <v>193</v>
      </c>
      <c r="Q133" s="164" t="s">
        <v>193</v>
      </c>
      <c r="R133" s="164" t="s">
        <v>193</v>
      </c>
      <c r="S133" s="164" t="s">
        <v>193</v>
      </c>
      <c r="T133" s="164" t="s">
        <v>193</v>
      </c>
      <c r="U133" s="164" t="s">
        <v>193</v>
      </c>
      <c r="V133" s="164" t="s">
        <v>193</v>
      </c>
      <c r="W133" s="164" t="s">
        <v>193</v>
      </c>
      <c r="X133" s="164" t="s">
        <v>193</v>
      </c>
      <c r="Y133" s="164" t="s">
        <v>193</v>
      </c>
      <c r="Z133" s="164" t="s">
        <v>193</v>
      </c>
      <c r="AA133" s="164" t="s">
        <v>193</v>
      </c>
      <c r="AB133" s="164">
        <v>7</v>
      </c>
      <c r="AC133" s="164" t="s">
        <v>496</v>
      </c>
      <c r="AD133" s="164" t="s">
        <v>193</v>
      </c>
      <c r="AE133" s="164" t="s">
        <v>193</v>
      </c>
      <c r="AF133" s="164" t="s">
        <v>193</v>
      </c>
      <c r="AG133" s="164" t="s">
        <v>193</v>
      </c>
      <c r="AH133" s="164" t="s">
        <v>193</v>
      </c>
      <c r="AI133" s="164" t="s">
        <v>193</v>
      </c>
      <c r="AJ133" s="164" t="s">
        <v>193</v>
      </c>
      <c r="AK133" s="164" t="s">
        <v>193</v>
      </c>
      <c r="AL133" s="164" t="s">
        <v>193</v>
      </c>
      <c r="AM133" s="164" t="s">
        <v>193</v>
      </c>
      <c r="AN133" s="164" t="s">
        <v>193</v>
      </c>
      <c r="AO133" s="164" t="s">
        <v>193</v>
      </c>
      <c r="AP133" s="164" t="s">
        <v>193</v>
      </c>
      <c r="AQ133" s="164" t="s">
        <v>193</v>
      </c>
      <c r="AR133" s="164" t="s">
        <v>193</v>
      </c>
      <c r="AS133" s="164" t="s">
        <v>193</v>
      </c>
      <c r="AT133" s="164" t="s">
        <v>193</v>
      </c>
      <c r="AU133" s="164" t="s">
        <v>193</v>
      </c>
      <c r="AV133" s="164" t="s">
        <v>193</v>
      </c>
      <c r="AW133" s="164" t="s">
        <v>193</v>
      </c>
      <c r="AX133" s="164" t="s">
        <v>193</v>
      </c>
      <c r="AY133" s="164" t="s">
        <v>193</v>
      </c>
      <c r="AZ133" s="164" t="s">
        <v>193</v>
      </c>
      <c r="BA133" s="164" t="s">
        <v>193</v>
      </c>
      <c r="BB133" s="164" t="s">
        <v>193</v>
      </c>
      <c r="BC133" s="164" t="s">
        <v>193</v>
      </c>
      <c r="BD133" s="164" t="s">
        <v>193</v>
      </c>
      <c r="BE133" s="164" t="s">
        <v>193</v>
      </c>
      <c r="BF133" s="164" t="s">
        <v>193</v>
      </c>
      <c r="BG133" s="164" t="s">
        <v>193</v>
      </c>
      <c r="BH133" s="164" t="s">
        <v>193</v>
      </c>
      <c r="BI133" s="164" t="s">
        <v>193</v>
      </c>
      <c r="BJ133" s="164" t="s">
        <v>193</v>
      </c>
      <c r="BK133" s="164" t="s">
        <v>193</v>
      </c>
      <c r="BL133" s="164" t="s">
        <v>193</v>
      </c>
      <c r="BM133" s="164" t="s">
        <v>193</v>
      </c>
      <c r="BN133" s="164" t="s">
        <v>193</v>
      </c>
      <c r="BO133" s="164" t="s">
        <v>193</v>
      </c>
      <c r="BP133" s="164" t="s">
        <v>193</v>
      </c>
      <c r="BQ133" s="164" t="s">
        <v>193</v>
      </c>
      <c r="BR133" s="164" t="s">
        <v>193</v>
      </c>
      <c r="BS133" s="164" t="s">
        <v>193</v>
      </c>
      <c r="BT133" s="164" t="s">
        <v>193</v>
      </c>
      <c r="BU133" s="164" t="s">
        <v>193</v>
      </c>
      <c r="BV133" s="164" t="s">
        <v>193</v>
      </c>
      <c r="BW133" s="164" t="s">
        <v>193</v>
      </c>
      <c r="BX133" s="164" t="s">
        <v>193</v>
      </c>
      <c r="BY133" s="164" t="s">
        <v>193</v>
      </c>
      <c r="BZ133" s="164" t="s">
        <v>193</v>
      </c>
      <c r="CA133" s="164" t="s">
        <v>193</v>
      </c>
      <c r="CB133" s="164" t="s">
        <v>193</v>
      </c>
      <c r="CC133" s="164" t="s">
        <v>193</v>
      </c>
      <c r="CD133" s="164" t="s">
        <v>193</v>
      </c>
      <c r="CE133" s="164" t="s">
        <v>193</v>
      </c>
      <c r="CF133" s="164" t="s">
        <v>193</v>
      </c>
      <c r="CG133" s="164" t="s">
        <v>193</v>
      </c>
      <c r="CH133" s="164" t="s">
        <v>193</v>
      </c>
      <c r="CI133" s="164" t="s">
        <v>193</v>
      </c>
      <c r="CJ133" s="164" t="s">
        <v>193</v>
      </c>
      <c r="CK133" s="164" t="s">
        <v>193</v>
      </c>
      <c r="CL133" s="164" t="s">
        <v>193</v>
      </c>
      <c r="CM133" s="164" t="s">
        <v>193</v>
      </c>
      <c r="CN133" s="164" t="s">
        <v>193</v>
      </c>
      <c r="CO133" s="164" t="s">
        <v>193</v>
      </c>
      <c r="CP133" s="164" t="s">
        <v>193</v>
      </c>
      <c r="CQ133" s="164" t="s">
        <v>193</v>
      </c>
      <c r="CR133" s="164" t="s">
        <v>193</v>
      </c>
      <c r="CS133" s="164" t="s">
        <v>193</v>
      </c>
      <c r="CT133" s="164" t="s">
        <v>193</v>
      </c>
      <c r="CU133" s="164" t="s">
        <v>193</v>
      </c>
      <c r="CV133" s="164" t="s">
        <v>193</v>
      </c>
      <c r="CW133" s="164" t="s">
        <v>193</v>
      </c>
      <c r="CX133" s="164" t="s">
        <v>193</v>
      </c>
      <c r="CY133" s="164" t="s">
        <v>193</v>
      </c>
      <c r="CZ133" s="164" t="s">
        <v>193</v>
      </c>
      <c r="DA133" s="164" t="s">
        <v>193</v>
      </c>
      <c r="DB133" s="164" t="s">
        <v>193</v>
      </c>
      <c r="DC133" s="164" t="s">
        <v>193</v>
      </c>
      <c r="DD133" s="164" t="s">
        <v>193</v>
      </c>
      <c r="DE133" s="164" t="s">
        <v>193</v>
      </c>
      <c r="DF133" s="164" t="s">
        <v>193</v>
      </c>
      <c r="DG133" s="164" t="s">
        <v>193</v>
      </c>
      <c r="DH133" s="164" t="s">
        <v>193</v>
      </c>
      <c r="DI133" s="164" t="s">
        <v>193</v>
      </c>
      <c r="DJ133" s="164" t="s">
        <v>193</v>
      </c>
      <c r="DK133" s="164" t="s">
        <v>193</v>
      </c>
      <c r="DL133" s="164" t="s">
        <v>193</v>
      </c>
      <c r="DM133" s="164" t="s">
        <v>193</v>
      </c>
      <c r="DN133" s="164" t="s">
        <v>193</v>
      </c>
      <c r="DO133" s="164" t="s">
        <v>512</v>
      </c>
      <c r="DP133" s="164" t="s">
        <v>3284</v>
      </c>
      <c r="DQ133" s="164" t="s">
        <v>513</v>
      </c>
      <c r="DR133" s="164" t="s">
        <v>807</v>
      </c>
      <c r="DS133" s="164" t="s">
        <v>193</v>
      </c>
      <c r="DT133" s="164" t="s">
        <v>3286</v>
      </c>
      <c r="DU133" s="164" t="s">
        <v>109</v>
      </c>
      <c r="DV133" s="164" t="s">
        <v>193</v>
      </c>
      <c r="DW133" s="164" t="s">
        <v>114</v>
      </c>
      <c r="DX133" s="164" t="s">
        <v>193</v>
      </c>
      <c r="DY133" s="164" t="s">
        <v>193</v>
      </c>
      <c r="DZ133" s="164" t="s">
        <v>193</v>
      </c>
      <c r="EA133" s="164" t="s">
        <v>193</v>
      </c>
      <c r="EB133" s="164" t="s">
        <v>193</v>
      </c>
      <c r="EC133" s="164" t="s">
        <v>193</v>
      </c>
      <c r="ED133" s="164" t="s">
        <v>193</v>
      </c>
      <c r="EE133" s="164" t="s">
        <v>193</v>
      </c>
      <c r="EF133" s="164" t="s">
        <v>193</v>
      </c>
      <c r="EG133" s="164" t="s">
        <v>193</v>
      </c>
      <c r="EH133" s="164" t="s">
        <v>193</v>
      </c>
      <c r="EI133" s="164" t="s">
        <v>193</v>
      </c>
    </row>
    <row r="134" spans="1:139" x14ac:dyDescent="0.25">
      <c r="A134" s="164" t="s">
        <v>4124</v>
      </c>
      <c r="B134" s="164" t="s">
        <v>4024</v>
      </c>
      <c r="C134" s="164" t="s">
        <v>161</v>
      </c>
      <c r="D134" s="164" t="s">
        <v>161</v>
      </c>
      <c r="E134" s="164" t="s">
        <v>163</v>
      </c>
      <c r="F134" s="164" t="s">
        <v>164</v>
      </c>
      <c r="G134" s="164" t="s">
        <v>165</v>
      </c>
      <c r="H134" s="164" t="s">
        <v>165</v>
      </c>
      <c r="I134" s="164" t="s">
        <v>165</v>
      </c>
      <c r="J134" s="164" t="s">
        <v>167</v>
      </c>
      <c r="K134" s="164" t="s">
        <v>543</v>
      </c>
      <c r="L134" s="164" t="s">
        <v>511</v>
      </c>
      <c r="M134" s="164" t="s">
        <v>193</v>
      </c>
      <c r="N134" s="164" t="s">
        <v>193</v>
      </c>
      <c r="O134" s="164" t="s">
        <v>193</v>
      </c>
      <c r="P134" s="164" t="s">
        <v>193</v>
      </c>
      <c r="Q134" s="164" t="s">
        <v>193</v>
      </c>
      <c r="R134" s="164" t="s">
        <v>193</v>
      </c>
      <c r="S134" s="164" t="s">
        <v>193</v>
      </c>
      <c r="T134" s="164" t="s">
        <v>193</v>
      </c>
      <c r="U134" s="164" t="s">
        <v>193</v>
      </c>
      <c r="V134" s="164" t="s">
        <v>193</v>
      </c>
      <c r="W134" s="164" t="s">
        <v>193</v>
      </c>
      <c r="X134" s="164" t="s">
        <v>193</v>
      </c>
      <c r="Y134" s="164" t="s">
        <v>193</v>
      </c>
      <c r="Z134" s="164" t="s">
        <v>193</v>
      </c>
      <c r="AA134" s="164" t="s">
        <v>193</v>
      </c>
      <c r="AB134" s="164">
        <v>7</v>
      </c>
      <c r="AC134" s="164" t="s">
        <v>496</v>
      </c>
      <c r="AD134" s="164" t="s">
        <v>193</v>
      </c>
      <c r="AE134" s="164" t="s">
        <v>193</v>
      </c>
      <c r="AF134" s="164" t="s">
        <v>193</v>
      </c>
      <c r="AG134" s="164" t="s">
        <v>193</v>
      </c>
      <c r="AH134" s="164" t="s">
        <v>193</v>
      </c>
      <c r="AI134" s="164" t="s">
        <v>193</v>
      </c>
      <c r="AJ134" s="164" t="s">
        <v>193</v>
      </c>
      <c r="AK134" s="164" t="s">
        <v>193</v>
      </c>
      <c r="AL134" s="164" t="s">
        <v>193</v>
      </c>
      <c r="AM134" s="164" t="s">
        <v>193</v>
      </c>
      <c r="AN134" s="164" t="s">
        <v>193</v>
      </c>
      <c r="AO134" s="164" t="s">
        <v>193</v>
      </c>
      <c r="AP134" s="164" t="s">
        <v>193</v>
      </c>
      <c r="AQ134" s="164" t="s">
        <v>193</v>
      </c>
      <c r="AR134" s="164" t="s">
        <v>193</v>
      </c>
      <c r="AS134" s="164" t="s">
        <v>193</v>
      </c>
      <c r="AT134" s="164" t="s">
        <v>193</v>
      </c>
      <c r="AU134" s="164" t="s">
        <v>193</v>
      </c>
      <c r="AV134" s="164" t="s">
        <v>193</v>
      </c>
      <c r="AW134" s="164" t="s">
        <v>193</v>
      </c>
      <c r="AX134" s="164" t="s">
        <v>193</v>
      </c>
      <c r="AY134" s="164" t="s">
        <v>193</v>
      </c>
      <c r="AZ134" s="164" t="s">
        <v>193</v>
      </c>
      <c r="BA134" s="164" t="s">
        <v>193</v>
      </c>
      <c r="BB134" s="164" t="s">
        <v>193</v>
      </c>
      <c r="BC134" s="164" t="s">
        <v>193</v>
      </c>
      <c r="BD134" s="164" t="s">
        <v>193</v>
      </c>
      <c r="BE134" s="164" t="s">
        <v>193</v>
      </c>
      <c r="BF134" s="164" t="s">
        <v>193</v>
      </c>
      <c r="BG134" s="164" t="s">
        <v>193</v>
      </c>
      <c r="BH134" s="164" t="s">
        <v>193</v>
      </c>
      <c r="BI134" s="164" t="s">
        <v>193</v>
      </c>
      <c r="BJ134" s="164" t="s">
        <v>193</v>
      </c>
      <c r="BK134" s="164" t="s">
        <v>193</v>
      </c>
      <c r="BL134" s="164" t="s">
        <v>193</v>
      </c>
      <c r="BM134" s="164" t="s">
        <v>193</v>
      </c>
      <c r="BN134" s="164" t="s">
        <v>193</v>
      </c>
      <c r="BO134" s="164" t="s">
        <v>193</v>
      </c>
      <c r="BP134" s="164" t="s">
        <v>193</v>
      </c>
      <c r="BQ134" s="164" t="s">
        <v>193</v>
      </c>
      <c r="BR134" s="164" t="s">
        <v>193</v>
      </c>
      <c r="BS134" s="164" t="s">
        <v>193</v>
      </c>
      <c r="BT134" s="164" t="s">
        <v>193</v>
      </c>
      <c r="BU134" s="164" t="s">
        <v>193</v>
      </c>
      <c r="BV134" s="164" t="s">
        <v>193</v>
      </c>
      <c r="BW134" s="164" t="s">
        <v>193</v>
      </c>
      <c r="BX134" s="164" t="s">
        <v>193</v>
      </c>
      <c r="BY134" s="164" t="s">
        <v>193</v>
      </c>
      <c r="BZ134" s="164" t="s">
        <v>193</v>
      </c>
      <c r="CA134" s="164" t="s">
        <v>193</v>
      </c>
      <c r="CB134" s="164" t="s">
        <v>193</v>
      </c>
      <c r="CC134" s="164" t="s">
        <v>193</v>
      </c>
      <c r="CD134" s="164" t="s">
        <v>193</v>
      </c>
      <c r="CE134" s="164" t="s">
        <v>193</v>
      </c>
      <c r="CF134" s="164" t="s">
        <v>193</v>
      </c>
      <c r="CG134" s="164" t="s">
        <v>193</v>
      </c>
      <c r="CH134" s="164" t="s">
        <v>193</v>
      </c>
      <c r="CI134" s="164" t="s">
        <v>193</v>
      </c>
      <c r="CJ134" s="164" t="s">
        <v>193</v>
      </c>
      <c r="CK134" s="164" t="s">
        <v>193</v>
      </c>
      <c r="CL134" s="164" t="s">
        <v>193</v>
      </c>
      <c r="CM134" s="164" t="s">
        <v>193</v>
      </c>
      <c r="CN134" s="164" t="s">
        <v>193</v>
      </c>
      <c r="CO134" s="164" t="s">
        <v>193</v>
      </c>
      <c r="CP134" s="164" t="s">
        <v>193</v>
      </c>
      <c r="CQ134" s="164" t="s">
        <v>193</v>
      </c>
      <c r="CR134" s="164" t="s">
        <v>193</v>
      </c>
      <c r="CS134" s="164" t="s">
        <v>193</v>
      </c>
      <c r="CT134" s="164" t="s">
        <v>193</v>
      </c>
      <c r="CU134" s="164" t="s">
        <v>193</v>
      </c>
      <c r="CV134" s="164" t="s">
        <v>193</v>
      </c>
      <c r="CW134" s="164" t="s">
        <v>193</v>
      </c>
      <c r="CX134" s="164" t="s">
        <v>193</v>
      </c>
      <c r="CY134" s="164" t="s">
        <v>193</v>
      </c>
      <c r="CZ134" s="164" t="s">
        <v>193</v>
      </c>
      <c r="DA134" s="164" t="s">
        <v>193</v>
      </c>
      <c r="DB134" s="164" t="s">
        <v>193</v>
      </c>
      <c r="DC134" s="164" t="s">
        <v>193</v>
      </c>
      <c r="DD134" s="164" t="s">
        <v>193</v>
      </c>
      <c r="DE134" s="164" t="s">
        <v>193</v>
      </c>
      <c r="DF134" s="164" t="s">
        <v>193</v>
      </c>
      <c r="DG134" s="164" t="s">
        <v>193</v>
      </c>
      <c r="DH134" s="164" t="s">
        <v>193</v>
      </c>
      <c r="DI134" s="164" t="s">
        <v>193</v>
      </c>
      <c r="DJ134" s="164" t="s">
        <v>193</v>
      </c>
      <c r="DK134" s="164" t="s">
        <v>193</v>
      </c>
      <c r="DL134" s="164" t="s">
        <v>193</v>
      </c>
      <c r="DM134" s="164" t="s">
        <v>193</v>
      </c>
      <c r="DN134" s="164" t="s">
        <v>193</v>
      </c>
      <c r="DO134" s="164" t="s">
        <v>512</v>
      </c>
      <c r="DP134" s="164" t="s">
        <v>3284</v>
      </c>
      <c r="DQ134" s="164" t="s">
        <v>513</v>
      </c>
      <c r="DR134" s="164" t="s">
        <v>807</v>
      </c>
      <c r="DS134" s="164" t="s">
        <v>193</v>
      </c>
      <c r="DT134" s="164" t="s">
        <v>3287</v>
      </c>
      <c r="DU134" s="164" t="s">
        <v>109</v>
      </c>
      <c r="DV134" s="164" t="s">
        <v>193</v>
      </c>
      <c r="DW134" s="164" t="s">
        <v>114</v>
      </c>
      <c r="DX134" s="164" t="s">
        <v>193</v>
      </c>
      <c r="DY134" s="164" t="s">
        <v>193</v>
      </c>
      <c r="DZ134" s="164" t="s">
        <v>193</v>
      </c>
      <c r="EA134" s="164" t="s">
        <v>193</v>
      </c>
      <c r="EB134" s="164" t="s">
        <v>193</v>
      </c>
      <c r="EC134" s="164" t="s">
        <v>193</v>
      </c>
      <c r="ED134" s="164" t="s">
        <v>193</v>
      </c>
      <c r="EE134" s="164" t="s">
        <v>193</v>
      </c>
      <c r="EF134" s="164" t="s">
        <v>193</v>
      </c>
      <c r="EG134" s="164" t="s">
        <v>193</v>
      </c>
      <c r="EH134" s="164" t="s">
        <v>193</v>
      </c>
      <c r="EI134" s="164" t="s">
        <v>193</v>
      </c>
    </row>
    <row r="135" spans="1:139" x14ac:dyDescent="0.25">
      <c r="A135" s="164" t="s">
        <v>4128</v>
      </c>
      <c r="B135" s="164" t="s">
        <v>4024</v>
      </c>
      <c r="C135" s="164" t="s">
        <v>161</v>
      </c>
      <c r="D135" s="164" t="s">
        <v>161</v>
      </c>
      <c r="E135" s="164" t="s">
        <v>163</v>
      </c>
      <c r="F135" s="164" t="s">
        <v>164</v>
      </c>
      <c r="G135" s="164" t="s">
        <v>165</v>
      </c>
      <c r="H135" s="164" t="s">
        <v>165</v>
      </c>
      <c r="I135" s="164" t="s">
        <v>165</v>
      </c>
      <c r="J135" s="164" t="s">
        <v>167</v>
      </c>
      <c r="K135" s="164" t="s">
        <v>543</v>
      </c>
      <c r="L135" s="164" t="s">
        <v>511</v>
      </c>
      <c r="M135" s="164" t="s">
        <v>193</v>
      </c>
      <c r="N135" s="164" t="s">
        <v>193</v>
      </c>
      <c r="O135" s="164" t="s">
        <v>193</v>
      </c>
      <c r="P135" s="164" t="s">
        <v>193</v>
      </c>
      <c r="Q135" s="164" t="s">
        <v>193</v>
      </c>
      <c r="R135" s="164" t="s">
        <v>193</v>
      </c>
      <c r="S135" s="164" t="s">
        <v>193</v>
      </c>
      <c r="T135" s="164" t="s">
        <v>193</v>
      </c>
      <c r="U135" s="164" t="s">
        <v>193</v>
      </c>
      <c r="V135" s="164" t="s">
        <v>193</v>
      </c>
      <c r="W135" s="164" t="s">
        <v>193</v>
      </c>
      <c r="X135" s="164" t="s">
        <v>193</v>
      </c>
      <c r="Y135" s="164" t="s">
        <v>193</v>
      </c>
      <c r="Z135" s="164" t="s">
        <v>193</v>
      </c>
      <c r="AA135" s="164" t="s">
        <v>193</v>
      </c>
      <c r="AB135" s="164">
        <v>7</v>
      </c>
      <c r="AC135" s="164" t="s">
        <v>496</v>
      </c>
      <c r="AD135" s="164" t="s">
        <v>193</v>
      </c>
      <c r="AE135" s="164" t="s">
        <v>193</v>
      </c>
      <c r="AF135" s="164" t="s">
        <v>193</v>
      </c>
      <c r="AG135" s="164" t="s">
        <v>193</v>
      </c>
      <c r="AH135" s="164" t="s">
        <v>193</v>
      </c>
      <c r="AI135" s="164" t="s">
        <v>193</v>
      </c>
      <c r="AJ135" s="164" t="s">
        <v>193</v>
      </c>
      <c r="AK135" s="164" t="s">
        <v>193</v>
      </c>
      <c r="AL135" s="164" t="s">
        <v>193</v>
      </c>
      <c r="AM135" s="164" t="s">
        <v>193</v>
      </c>
      <c r="AN135" s="164" t="s">
        <v>193</v>
      </c>
      <c r="AO135" s="164" t="s">
        <v>193</v>
      </c>
      <c r="AP135" s="164" t="s">
        <v>193</v>
      </c>
      <c r="AQ135" s="164" t="s">
        <v>193</v>
      </c>
      <c r="AR135" s="164" t="s">
        <v>193</v>
      </c>
      <c r="AS135" s="164" t="s">
        <v>193</v>
      </c>
      <c r="AT135" s="164" t="s">
        <v>193</v>
      </c>
      <c r="AU135" s="164" t="s">
        <v>193</v>
      </c>
      <c r="AV135" s="164" t="s">
        <v>193</v>
      </c>
      <c r="AW135" s="164" t="s">
        <v>193</v>
      </c>
      <c r="AX135" s="164" t="s">
        <v>193</v>
      </c>
      <c r="AY135" s="164" t="s">
        <v>193</v>
      </c>
      <c r="AZ135" s="164" t="s">
        <v>193</v>
      </c>
      <c r="BA135" s="164" t="s">
        <v>193</v>
      </c>
      <c r="BB135" s="164" t="s">
        <v>193</v>
      </c>
      <c r="BC135" s="164" t="s">
        <v>193</v>
      </c>
      <c r="BD135" s="164" t="s">
        <v>193</v>
      </c>
      <c r="BE135" s="164" t="s">
        <v>193</v>
      </c>
      <c r="BF135" s="164" t="s">
        <v>193</v>
      </c>
      <c r="BG135" s="164" t="s">
        <v>193</v>
      </c>
      <c r="BH135" s="164" t="s">
        <v>193</v>
      </c>
      <c r="BI135" s="164" t="s">
        <v>193</v>
      </c>
      <c r="BJ135" s="164" t="s">
        <v>193</v>
      </c>
      <c r="BK135" s="164" t="s">
        <v>193</v>
      </c>
      <c r="BL135" s="164" t="s">
        <v>193</v>
      </c>
      <c r="BM135" s="164" t="s">
        <v>193</v>
      </c>
      <c r="BN135" s="164" t="s">
        <v>193</v>
      </c>
      <c r="BO135" s="164" t="s">
        <v>193</v>
      </c>
      <c r="BP135" s="164" t="s">
        <v>193</v>
      </c>
      <c r="BQ135" s="164" t="s">
        <v>193</v>
      </c>
      <c r="BR135" s="164" t="s">
        <v>193</v>
      </c>
      <c r="BS135" s="164" t="s">
        <v>193</v>
      </c>
      <c r="BT135" s="164" t="s">
        <v>193</v>
      </c>
      <c r="BU135" s="164" t="s">
        <v>193</v>
      </c>
      <c r="BV135" s="164" t="s">
        <v>193</v>
      </c>
      <c r="BW135" s="164" t="s">
        <v>193</v>
      </c>
      <c r="BX135" s="164" t="s">
        <v>193</v>
      </c>
      <c r="BY135" s="164" t="s">
        <v>193</v>
      </c>
      <c r="BZ135" s="164" t="s">
        <v>193</v>
      </c>
      <c r="CA135" s="164" t="s">
        <v>193</v>
      </c>
      <c r="CB135" s="164" t="s">
        <v>193</v>
      </c>
      <c r="CC135" s="164" t="s">
        <v>193</v>
      </c>
      <c r="CD135" s="164" t="s">
        <v>193</v>
      </c>
      <c r="CE135" s="164" t="s">
        <v>193</v>
      </c>
      <c r="CF135" s="164" t="s">
        <v>193</v>
      </c>
      <c r="CG135" s="164" t="s">
        <v>193</v>
      </c>
      <c r="CH135" s="164" t="s">
        <v>193</v>
      </c>
      <c r="CI135" s="164" t="s">
        <v>193</v>
      </c>
      <c r="CJ135" s="164" t="s">
        <v>193</v>
      </c>
      <c r="CK135" s="164" t="s">
        <v>193</v>
      </c>
      <c r="CL135" s="164" t="s">
        <v>193</v>
      </c>
      <c r="CM135" s="164" t="s">
        <v>193</v>
      </c>
      <c r="CN135" s="164" t="s">
        <v>193</v>
      </c>
      <c r="CO135" s="164" t="s">
        <v>193</v>
      </c>
      <c r="CP135" s="164" t="s">
        <v>193</v>
      </c>
      <c r="CQ135" s="164" t="s">
        <v>193</v>
      </c>
      <c r="CR135" s="164" t="s">
        <v>193</v>
      </c>
      <c r="CS135" s="164" t="s">
        <v>193</v>
      </c>
      <c r="CT135" s="164" t="s">
        <v>193</v>
      </c>
      <c r="CU135" s="164" t="s">
        <v>193</v>
      </c>
      <c r="CV135" s="164" t="s">
        <v>193</v>
      </c>
      <c r="CW135" s="164" t="s">
        <v>193</v>
      </c>
      <c r="CX135" s="164" t="s">
        <v>193</v>
      </c>
      <c r="CY135" s="164" t="s">
        <v>193</v>
      </c>
      <c r="CZ135" s="164" t="s">
        <v>193</v>
      </c>
      <c r="DA135" s="164" t="s">
        <v>193</v>
      </c>
      <c r="DB135" s="164" t="s">
        <v>193</v>
      </c>
      <c r="DC135" s="164" t="s">
        <v>193</v>
      </c>
      <c r="DD135" s="164" t="s">
        <v>193</v>
      </c>
      <c r="DE135" s="164" t="s">
        <v>193</v>
      </c>
      <c r="DF135" s="164" t="s">
        <v>193</v>
      </c>
      <c r="DG135" s="164" t="s">
        <v>193</v>
      </c>
      <c r="DH135" s="164" t="s">
        <v>193</v>
      </c>
      <c r="DI135" s="164" t="s">
        <v>193</v>
      </c>
      <c r="DJ135" s="164" t="s">
        <v>193</v>
      </c>
      <c r="DK135" s="164" t="s">
        <v>193</v>
      </c>
      <c r="DL135" s="164" t="s">
        <v>193</v>
      </c>
      <c r="DM135" s="164" t="s">
        <v>193</v>
      </c>
      <c r="DN135" s="164" t="s">
        <v>193</v>
      </c>
      <c r="DO135" s="164" t="s">
        <v>512</v>
      </c>
      <c r="DP135" s="164" t="s">
        <v>3284</v>
      </c>
      <c r="DQ135" s="164" t="s">
        <v>513</v>
      </c>
      <c r="DR135" s="164" t="s">
        <v>807</v>
      </c>
      <c r="DS135" s="164" t="s">
        <v>193</v>
      </c>
      <c r="DT135" s="164" t="s">
        <v>3287</v>
      </c>
      <c r="DU135" s="164" t="s">
        <v>109</v>
      </c>
      <c r="DV135" s="164" t="s">
        <v>193</v>
      </c>
      <c r="DW135" s="164" t="s">
        <v>114</v>
      </c>
      <c r="DX135" s="164" t="s">
        <v>193</v>
      </c>
      <c r="DY135" s="164" t="s">
        <v>193</v>
      </c>
      <c r="DZ135" s="164" t="s">
        <v>193</v>
      </c>
      <c r="EA135" s="164" t="s">
        <v>193</v>
      </c>
      <c r="EB135" s="164" t="s">
        <v>193</v>
      </c>
      <c r="EC135" s="164" t="s">
        <v>193</v>
      </c>
      <c r="ED135" s="164" t="s">
        <v>193</v>
      </c>
      <c r="EE135" s="164" t="s">
        <v>193</v>
      </c>
      <c r="EF135" s="164" t="s">
        <v>193</v>
      </c>
      <c r="EG135" s="164" t="s">
        <v>193</v>
      </c>
      <c r="EH135" s="164" t="s">
        <v>193</v>
      </c>
      <c r="EI135" s="164" t="s">
        <v>193</v>
      </c>
    </row>
    <row r="136" spans="1:139" x14ac:dyDescent="0.25">
      <c r="A136" s="164" t="s">
        <v>4133</v>
      </c>
      <c r="B136" s="164" t="s">
        <v>3503</v>
      </c>
      <c r="C136" s="164" t="s">
        <v>161</v>
      </c>
      <c r="D136" s="164" t="s">
        <v>161</v>
      </c>
      <c r="E136" s="164" t="s">
        <v>197</v>
      </c>
      <c r="F136" s="164" t="s">
        <v>164</v>
      </c>
      <c r="G136" s="164" t="s">
        <v>168</v>
      </c>
      <c r="H136" s="164" t="s">
        <v>168</v>
      </c>
      <c r="I136" s="164" t="s">
        <v>3283</v>
      </c>
      <c r="J136" s="164" t="s">
        <v>520</v>
      </c>
      <c r="K136" s="164" t="s">
        <v>543</v>
      </c>
      <c r="L136" s="164" t="s">
        <v>495</v>
      </c>
      <c r="M136" s="164">
        <v>150</v>
      </c>
      <c r="N136" s="164">
        <v>115.384615384615</v>
      </c>
      <c r="O136" s="164">
        <v>104.347826086956</v>
      </c>
      <c r="P136" s="164">
        <v>93.103448275861993</v>
      </c>
      <c r="Q136" s="164">
        <v>250</v>
      </c>
      <c r="R136" s="164">
        <v>375</v>
      </c>
      <c r="S136" s="164">
        <v>800</v>
      </c>
      <c r="T136" s="164" t="s">
        <v>193</v>
      </c>
      <c r="U136" s="164" t="s">
        <v>193</v>
      </c>
      <c r="V136" s="164" t="s">
        <v>193</v>
      </c>
      <c r="W136" s="164" t="s">
        <v>193</v>
      </c>
      <c r="X136" s="164" t="s">
        <v>193</v>
      </c>
      <c r="Y136" s="164" t="s">
        <v>193</v>
      </c>
      <c r="Z136" s="164" t="s">
        <v>193</v>
      </c>
      <c r="AA136" s="164" t="s">
        <v>193</v>
      </c>
      <c r="AB136" s="164" t="s">
        <v>193</v>
      </c>
      <c r="AC136" s="164" t="s">
        <v>496</v>
      </c>
      <c r="AD136" s="164" t="s">
        <v>502</v>
      </c>
      <c r="AE136" s="164">
        <v>1</v>
      </c>
      <c r="AF136" s="164">
        <v>0</v>
      </c>
      <c r="AG136" s="164">
        <v>0</v>
      </c>
      <c r="AH136" s="164">
        <v>0</v>
      </c>
      <c r="AI136" s="164">
        <v>0</v>
      </c>
      <c r="AJ136" s="164">
        <v>0</v>
      </c>
      <c r="AK136" s="164">
        <v>0</v>
      </c>
      <c r="AL136" s="164">
        <v>0</v>
      </c>
      <c r="AM136" s="164">
        <v>0</v>
      </c>
      <c r="AN136" s="164">
        <v>0</v>
      </c>
      <c r="AO136" s="164" t="s">
        <v>113</v>
      </c>
      <c r="AP136" s="164" t="s">
        <v>507</v>
      </c>
      <c r="AQ136" s="164" t="s">
        <v>109</v>
      </c>
      <c r="AR136" s="164" t="s">
        <v>109</v>
      </c>
      <c r="AS136" s="164" t="s">
        <v>109</v>
      </c>
      <c r="AT136" s="164" t="s">
        <v>114</v>
      </c>
      <c r="AU136" s="164" t="s">
        <v>109</v>
      </c>
      <c r="AV136" s="164" t="s">
        <v>114</v>
      </c>
      <c r="AW136" s="164" t="s">
        <v>109</v>
      </c>
      <c r="AX136" s="164" t="s">
        <v>193</v>
      </c>
      <c r="AY136" s="164" t="s">
        <v>193</v>
      </c>
      <c r="AZ136" s="164" t="s">
        <v>193</v>
      </c>
      <c r="BA136" s="164" t="s">
        <v>193</v>
      </c>
      <c r="BB136" s="164" t="s">
        <v>193</v>
      </c>
      <c r="BC136" s="164" t="s">
        <v>193</v>
      </c>
      <c r="BD136" s="164" t="s">
        <v>193</v>
      </c>
      <c r="BE136" s="164" t="s">
        <v>193</v>
      </c>
      <c r="BF136" s="164" t="s">
        <v>114</v>
      </c>
      <c r="BG136" s="164" t="s">
        <v>193</v>
      </c>
      <c r="BH136" s="164" t="s">
        <v>193</v>
      </c>
      <c r="BI136" s="164" t="s">
        <v>193</v>
      </c>
      <c r="BJ136" s="164" t="s">
        <v>193</v>
      </c>
      <c r="BK136" s="164" t="s">
        <v>193</v>
      </c>
      <c r="BL136" s="164" t="s">
        <v>193</v>
      </c>
      <c r="BM136" s="164" t="s">
        <v>193</v>
      </c>
      <c r="BN136" s="164" t="s">
        <v>193</v>
      </c>
      <c r="BO136" s="164" t="s">
        <v>193</v>
      </c>
      <c r="BP136" s="164" t="s">
        <v>193</v>
      </c>
      <c r="BQ136" s="164" t="s">
        <v>193</v>
      </c>
      <c r="BR136" s="164" t="s">
        <v>193</v>
      </c>
      <c r="BS136" s="164" t="s">
        <v>193</v>
      </c>
      <c r="BT136" s="164" t="s">
        <v>193</v>
      </c>
      <c r="BU136" s="164" t="s">
        <v>193</v>
      </c>
      <c r="BV136" s="164" t="s">
        <v>193</v>
      </c>
      <c r="BW136" s="164" t="s">
        <v>193</v>
      </c>
      <c r="BX136" s="164" t="s">
        <v>193</v>
      </c>
      <c r="BY136" s="164" t="s">
        <v>193</v>
      </c>
      <c r="BZ136" s="164" t="s">
        <v>193</v>
      </c>
      <c r="CA136" s="164" t="s">
        <v>193</v>
      </c>
      <c r="CB136" s="164" t="s">
        <v>193</v>
      </c>
      <c r="CC136" s="164" t="s">
        <v>109</v>
      </c>
      <c r="CD136" s="164" t="s">
        <v>114</v>
      </c>
      <c r="CE136" s="164" t="s">
        <v>109</v>
      </c>
      <c r="CF136" s="164" t="s">
        <v>164</v>
      </c>
      <c r="CG136" s="164" t="s">
        <v>797</v>
      </c>
      <c r="CH136" s="164" t="s">
        <v>168</v>
      </c>
      <c r="CI136" s="164" t="s">
        <v>797</v>
      </c>
      <c r="CJ136" s="164" t="s">
        <v>193</v>
      </c>
      <c r="CK136" s="164" t="s">
        <v>193</v>
      </c>
      <c r="CL136" s="164" t="s">
        <v>193</v>
      </c>
      <c r="CM136" s="164" t="s">
        <v>193</v>
      </c>
      <c r="CN136" s="164" t="s">
        <v>193</v>
      </c>
      <c r="CO136" s="164" t="s">
        <v>193</v>
      </c>
      <c r="CP136" s="164" t="s">
        <v>193</v>
      </c>
      <c r="CQ136" s="164" t="s">
        <v>193</v>
      </c>
      <c r="CR136" s="164" t="s">
        <v>193</v>
      </c>
      <c r="CS136" s="164" t="s">
        <v>193</v>
      </c>
      <c r="CT136" s="164" t="s">
        <v>193</v>
      </c>
      <c r="CU136" s="164" t="s">
        <v>193</v>
      </c>
      <c r="CV136" s="164" t="s">
        <v>193</v>
      </c>
      <c r="CW136" s="164" t="s">
        <v>193</v>
      </c>
      <c r="CX136" s="164" t="s">
        <v>193</v>
      </c>
      <c r="CY136" s="164" t="s">
        <v>193</v>
      </c>
      <c r="CZ136" s="164" t="s">
        <v>193</v>
      </c>
      <c r="DA136" s="164" t="s">
        <v>193</v>
      </c>
      <c r="DB136" s="164" t="s">
        <v>193</v>
      </c>
      <c r="DC136" s="164" t="s">
        <v>193</v>
      </c>
      <c r="DD136" s="164" t="s">
        <v>193</v>
      </c>
      <c r="DE136" s="164" t="s">
        <v>193</v>
      </c>
      <c r="DF136" s="164" t="s">
        <v>193</v>
      </c>
      <c r="DG136" s="164" t="s">
        <v>193</v>
      </c>
      <c r="DH136" s="164" t="s">
        <v>193</v>
      </c>
      <c r="DI136" s="164" t="s">
        <v>193</v>
      </c>
      <c r="DJ136" s="164" t="s">
        <v>193</v>
      </c>
      <c r="DK136" s="164" t="s">
        <v>193</v>
      </c>
      <c r="DL136" s="164" t="s">
        <v>193</v>
      </c>
      <c r="DM136" s="164" t="s">
        <v>193</v>
      </c>
      <c r="DN136" s="164" t="s">
        <v>193</v>
      </c>
      <c r="DO136" s="164" t="s">
        <v>193</v>
      </c>
      <c r="DP136" s="164" t="s">
        <v>193</v>
      </c>
      <c r="DQ136" s="164" t="s">
        <v>193</v>
      </c>
      <c r="DR136" s="164" t="s">
        <v>193</v>
      </c>
      <c r="DS136" s="164" t="s">
        <v>193</v>
      </c>
      <c r="DT136" s="164" t="s">
        <v>193</v>
      </c>
      <c r="DU136" s="164" t="s">
        <v>193</v>
      </c>
      <c r="DV136" s="164" t="s">
        <v>193</v>
      </c>
      <c r="DW136" s="164" t="s">
        <v>193</v>
      </c>
      <c r="DX136" s="164" t="s">
        <v>193</v>
      </c>
      <c r="DY136" s="164" t="s">
        <v>193</v>
      </c>
      <c r="DZ136" s="164" t="s">
        <v>193</v>
      </c>
      <c r="EA136" s="164" t="s">
        <v>193</v>
      </c>
      <c r="EB136" s="164" t="s">
        <v>193</v>
      </c>
      <c r="EC136" s="164" t="s">
        <v>193</v>
      </c>
      <c r="ED136" s="164" t="s">
        <v>193</v>
      </c>
      <c r="EE136" s="164" t="s">
        <v>193</v>
      </c>
      <c r="EF136" s="164" t="s">
        <v>193</v>
      </c>
      <c r="EG136" s="164" t="s">
        <v>193</v>
      </c>
      <c r="EH136" s="164" t="s">
        <v>193</v>
      </c>
      <c r="EI136" s="164" t="s">
        <v>4132</v>
      </c>
    </row>
    <row r="137" spans="1:139" x14ac:dyDescent="0.25">
      <c r="A137" s="164" t="s">
        <v>4137</v>
      </c>
      <c r="B137" s="164" t="s">
        <v>3503</v>
      </c>
      <c r="C137" s="164" t="s">
        <v>161</v>
      </c>
      <c r="D137" s="164" t="s">
        <v>161</v>
      </c>
      <c r="E137" s="164" t="s">
        <v>197</v>
      </c>
      <c r="F137" s="164" t="s">
        <v>164</v>
      </c>
      <c r="G137" s="164" t="s">
        <v>168</v>
      </c>
      <c r="H137" s="164" t="s">
        <v>168</v>
      </c>
      <c r="I137" s="164" t="s">
        <v>3283</v>
      </c>
      <c r="J137" s="164" t="s">
        <v>520</v>
      </c>
      <c r="K137" s="164" t="s">
        <v>543</v>
      </c>
      <c r="L137" s="164" t="s">
        <v>495</v>
      </c>
      <c r="M137" s="164" t="s">
        <v>193</v>
      </c>
      <c r="N137" s="164" t="s">
        <v>193</v>
      </c>
      <c r="O137" s="164" t="s">
        <v>193</v>
      </c>
      <c r="P137" s="164" t="s">
        <v>193</v>
      </c>
      <c r="Q137" s="164" t="s">
        <v>193</v>
      </c>
      <c r="R137" s="164" t="s">
        <v>193</v>
      </c>
      <c r="S137" s="164" t="s">
        <v>193</v>
      </c>
      <c r="T137" s="164">
        <v>25</v>
      </c>
      <c r="U137" s="164">
        <v>15</v>
      </c>
      <c r="V137" s="164">
        <v>20</v>
      </c>
      <c r="W137" s="164">
        <v>150</v>
      </c>
      <c r="X137" s="164">
        <v>17.307692307692299</v>
      </c>
      <c r="Y137" s="164">
        <v>56.6666666666666</v>
      </c>
      <c r="Z137" s="164">
        <v>75</v>
      </c>
      <c r="AA137" s="164">
        <v>5</v>
      </c>
      <c r="AB137" s="164" t="s">
        <v>193</v>
      </c>
      <c r="AC137" s="164" t="s">
        <v>496</v>
      </c>
      <c r="AD137" s="164" t="s">
        <v>502</v>
      </c>
      <c r="AE137" s="164">
        <v>1</v>
      </c>
      <c r="AF137" s="164">
        <v>0</v>
      </c>
      <c r="AG137" s="164">
        <v>0</v>
      </c>
      <c r="AH137" s="164">
        <v>0</v>
      </c>
      <c r="AI137" s="164">
        <v>0</v>
      </c>
      <c r="AJ137" s="164">
        <v>0</v>
      </c>
      <c r="AK137" s="164">
        <v>0</v>
      </c>
      <c r="AL137" s="164">
        <v>0</v>
      </c>
      <c r="AM137" s="164">
        <v>0</v>
      </c>
      <c r="AN137" s="164">
        <v>0</v>
      </c>
      <c r="AO137" s="164" t="s">
        <v>113</v>
      </c>
      <c r="AP137" s="164" t="s">
        <v>507</v>
      </c>
      <c r="AQ137" s="164" t="s">
        <v>193</v>
      </c>
      <c r="AR137" s="164" t="s">
        <v>193</v>
      </c>
      <c r="AS137" s="164" t="s">
        <v>193</v>
      </c>
      <c r="AT137" s="164" t="s">
        <v>193</v>
      </c>
      <c r="AU137" s="164" t="s">
        <v>193</v>
      </c>
      <c r="AV137" s="164" t="s">
        <v>193</v>
      </c>
      <c r="AW137" s="164" t="s">
        <v>193</v>
      </c>
      <c r="AX137" s="164" t="s">
        <v>114</v>
      </c>
      <c r="AY137" s="164" t="s">
        <v>109</v>
      </c>
      <c r="AZ137" s="164" t="s">
        <v>109</v>
      </c>
      <c r="BA137" s="164" t="s">
        <v>109</v>
      </c>
      <c r="BB137" s="164" t="s">
        <v>109</v>
      </c>
      <c r="BC137" s="164" t="s">
        <v>109</v>
      </c>
      <c r="BD137" s="164" t="s">
        <v>109</v>
      </c>
      <c r="BE137" s="164" t="s">
        <v>109</v>
      </c>
      <c r="BF137" s="164" t="s">
        <v>193</v>
      </c>
      <c r="BG137" s="164" t="s">
        <v>193</v>
      </c>
      <c r="BH137" s="164" t="s">
        <v>193</v>
      </c>
      <c r="BI137" s="164" t="s">
        <v>193</v>
      </c>
      <c r="BJ137" s="164" t="s">
        <v>193</v>
      </c>
      <c r="BK137" s="164" t="s">
        <v>193</v>
      </c>
      <c r="BL137" s="164" t="s">
        <v>193</v>
      </c>
      <c r="BM137" s="164" t="s">
        <v>193</v>
      </c>
      <c r="BN137" s="164" t="s">
        <v>193</v>
      </c>
      <c r="BO137" s="164" t="s">
        <v>193</v>
      </c>
      <c r="BP137" s="164" t="s">
        <v>193</v>
      </c>
      <c r="BQ137" s="164" t="s">
        <v>193</v>
      </c>
      <c r="BR137" s="164" t="s">
        <v>193</v>
      </c>
      <c r="BS137" s="164" t="s">
        <v>193</v>
      </c>
      <c r="BT137" s="164" t="s">
        <v>193</v>
      </c>
      <c r="BU137" s="164" t="s">
        <v>193</v>
      </c>
      <c r="BV137" s="164" t="s">
        <v>193</v>
      </c>
      <c r="BW137" s="164" t="s">
        <v>193</v>
      </c>
      <c r="BX137" s="164" t="s">
        <v>193</v>
      </c>
      <c r="BY137" s="164" t="s">
        <v>193</v>
      </c>
      <c r="BZ137" s="164" t="s">
        <v>193</v>
      </c>
      <c r="CA137" s="164" t="s">
        <v>193</v>
      </c>
      <c r="CB137" s="164" t="s">
        <v>193</v>
      </c>
      <c r="CC137" s="164" t="s">
        <v>193</v>
      </c>
      <c r="CD137" s="164" t="s">
        <v>193</v>
      </c>
      <c r="CE137" s="164" t="s">
        <v>193</v>
      </c>
      <c r="CF137" s="164" t="s">
        <v>193</v>
      </c>
      <c r="CG137" s="164" t="s">
        <v>193</v>
      </c>
      <c r="CH137" s="164" t="s">
        <v>193</v>
      </c>
      <c r="CI137" s="164" t="s">
        <v>193</v>
      </c>
      <c r="CJ137" s="164" t="s">
        <v>114</v>
      </c>
      <c r="CK137" s="164" t="s">
        <v>193</v>
      </c>
      <c r="CL137" s="164" t="s">
        <v>193</v>
      </c>
      <c r="CM137" s="164" t="s">
        <v>193</v>
      </c>
      <c r="CN137" s="164" t="s">
        <v>193</v>
      </c>
      <c r="CO137" s="164" t="s">
        <v>193</v>
      </c>
      <c r="CP137" s="164" t="s">
        <v>193</v>
      </c>
      <c r="CQ137" s="164" t="s">
        <v>193</v>
      </c>
      <c r="CR137" s="164" t="s">
        <v>193</v>
      </c>
      <c r="CS137" s="164" t="s">
        <v>193</v>
      </c>
      <c r="CT137" s="164" t="s">
        <v>193</v>
      </c>
      <c r="CU137" s="164" t="s">
        <v>193</v>
      </c>
      <c r="CV137" s="164" t="s">
        <v>193</v>
      </c>
      <c r="CW137" s="164" t="s">
        <v>193</v>
      </c>
      <c r="CX137" s="164" t="s">
        <v>193</v>
      </c>
      <c r="CY137" s="164" t="s">
        <v>193</v>
      </c>
      <c r="CZ137" s="164" t="s">
        <v>193</v>
      </c>
      <c r="DA137" s="164" t="s">
        <v>193</v>
      </c>
      <c r="DB137" s="164" t="s">
        <v>193</v>
      </c>
      <c r="DC137" s="164" t="s">
        <v>193</v>
      </c>
      <c r="DD137" s="164" t="s">
        <v>193</v>
      </c>
      <c r="DE137" s="164" t="s">
        <v>193</v>
      </c>
      <c r="DF137" s="164" t="s">
        <v>193</v>
      </c>
      <c r="DG137" s="164" t="s">
        <v>193</v>
      </c>
      <c r="DH137" s="164" t="s">
        <v>109</v>
      </c>
      <c r="DI137" s="164" t="s">
        <v>114</v>
      </c>
      <c r="DJ137" s="164" t="s">
        <v>109</v>
      </c>
      <c r="DK137" s="164" t="s">
        <v>164</v>
      </c>
      <c r="DL137" s="164" t="s">
        <v>797</v>
      </c>
      <c r="DM137" s="164" t="s">
        <v>168</v>
      </c>
      <c r="DN137" s="164" t="s">
        <v>797</v>
      </c>
      <c r="DO137" s="164" t="s">
        <v>193</v>
      </c>
      <c r="DP137" s="164" t="s">
        <v>193</v>
      </c>
      <c r="DQ137" s="164" t="s">
        <v>193</v>
      </c>
      <c r="DR137" s="164" t="s">
        <v>193</v>
      </c>
      <c r="DS137" s="164" t="s">
        <v>193</v>
      </c>
      <c r="DT137" s="164" t="s">
        <v>193</v>
      </c>
      <c r="DU137" s="164" t="s">
        <v>193</v>
      </c>
      <c r="DV137" s="164" t="s">
        <v>193</v>
      </c>
      <c r="DW137" s="164" t="s">
        <v>193</v>
      </c>
      <c r="DX137" s="164" t="s">
        <v>193</v>
      </c>
      <c r="DY137" s="164" t="s">
        <v>193</v>
      </c>
      <c r="DZ137" s="164" t="s">
        <v>193</v>
      </c>
      <c r="EA137" s="164" t="s">
        <v>193</v>
      </c>
      <c r="EB137" s="164" t="s">
        <v>193</v>
      </c>
      <c r="EC137" s="164" t="s">
        <v>193</v>
      </c>
      <c r="ED137" s="164" t="s">
        <v>193</v>
      </c>
      <c r="EE137" s="164" t="s">
        <v>193</v>
      </c>
      <c r="EF137" s="164" t="s">
        <v>193</v>
      </c>
      <c r="EG137" s="164" t="s">
        <v>193</v>
      </c>
      <c r="EH137" s="164" t="s">
        <v>193</v>
      </c>
      <c r="EI137" s="164" t="s">
        <v>4132</v>
      </c>
    </row>
    <row r="138" spans="1:139" x14ac:dyDescent="0.25">
      <c r="A138" s="164" t="s">
        <v>4141</v>
      </c>
      <c r="B138" s="164" t="s">
        <v>3503</v>
      </c>
      <c r="C138" s="164" t="s">
        <v>161</v>
      </c>
      <c r="D138" s="164" t="s">
        <v>161</v>
      </c>
      <c r="E138" s="164" t="s">
        <v>197</v>
      </c>
      <c r="F138" s="164" t="s">
        <v>164</v>
      </c>
      <c r="G138" s="164" t="s">
        <v>168</v>
      </c>
      <c r="H138" s="164" t="s">
        <v>168</v>
      </c>
      <c r="I138" s="164" t="s">
        <v>3283</v>
      </c>
      <c r="J138" s="164" t="s">
        <v>520</v>
      </c>
      <c r="K138" s="164" t="s">
        <v>543</v>
      </c>
      <c r="L138" s="164" t="s">
        <v>495</v>
      </c>
      <c r="M138" s="164" t="s">
        <v>193</v>
      </c>
      <c r="N138" s="164" t="s">
        <v>193</v>
      </c>
      <c r="O138" s="164" t="s">
        <v>193</v>
      </c>
      <c r="P138" s="164" t="s">
        <v>193</v>
      </c>
      <c r="Q138" s="164" t="s">
        <v>193</v>
      </c>
      <c r="R138" s="164" t="s">
        <v>193</v>
      </c>
      <c r="S138" s="164" t="s">
        <v>193</v>
      </c>
      <c r="T138" s="164">
        <v>25</v>
      </c>
      <c r="U138" s="164">
        <v>15</v>
      </c>
      <c r="V138" s="164">
        <v>20</v>
      </c>
      <c r="W138" s="164">
        <v>150</v>
      </c>
      <c r="X138" s="164">
        <v>15</v>
      </c>
      <c r="Y138" s="164">
        <v>42.5</v>
      </c>
      <c r="Z138" s="164">
        <v>75</v>
      </c>
      <c r="AA138" s="164">
        <v>5</v>
      </c>
      <c r="AB138" s="164" t="s">
        <v>193</v>
      </c>
      <c r="AC138" s="164" t="s">
        <v>496</v>
      </c>
      <c r="AD138" s="164" t="s">
        <v>521</v>
      </c>
      <c r="AE138" s="164">
        <v>1</v>
      </c>
      <c r="AF138" s="164">
        <v>0</v>
      </c>
      <c r="AG138" s="164">
        <v>0</v>
      </c>
      <c r="AH138" s="164">
        <v>0</v>
      </c>
      <c r="AI138" s="164">
        <v>0</v>
      </c>
      <c r="AJ138" s="164">
        <v>0</v>
      </c>
      <c r="AK138" s="164">
        <v>0</v>
      </c>
      <c r="AL138" s="164">
        <v>0</v>
      </c>
      <c r="AM138" s="164">
        <v>0</v>
      </c>
      <c r="AN138" s="164">
        <v>0</v>
      </c>
      <c r="AO138" s="164" t="s">
        <v>142</v>
      </c>
      <c r="AP138" s="164" t="s">
        <v>507</v>
      </c>
      <c r="AQ138" s="164" t="s">
        <v>193</v>
      </c>
      <c r="AR138" s="164" t="s">
        <v>193</v>
      </c>
      <c r="AS138" s="164" t="s">
        <v>193</v>
      </c>
      <c r="AT138" s="164" t="s">
        <v>193</v>
      </c>
      <c r="AU138" s="164" t="s">
        <v>193</v>
      </c>
      <c r="AV138" s="164" t="s">
        <v>193</v>
      </c>
      <c r="AW138" s="164" t="s">
        <v>193</v>
      </c>
      <c r="AX138" s="164" t="s">
        <v>114</v>
      </c>
      <c r="AY138" s="164" t="s">
        <v>109</v>
      </c>
      <c r="AZ138" s="164" t="s">
        <v>109</v>
      </c>
      <c r="BA138" s="164" t="s">
        <v>109</v>
      </c>
      <c r="BB138" s="164" t="s">
        <v>109</v>
      </c>
      <c r="BC138" s="164" t="s">
        <v>109</v>
      </c>
      <c r="BD138" s="164" t="s">
        <v>109</v>
      </c>
      <c r="BE138" s="164" t="s">
        <v>109</v>
      </c>
      <c r="BF138" s="164" t="s">
        <v>193</v>
      </c>
      <c r="BG138" s="164" t="s">
        <v>193</v>
      </c>
      <c r="BH138" s="164" t="s">
        <v>193</v>
      </c>
      <c r="BI138" s="164" t="s">
        <v>193</v>
      </c>
      <c r="BJ138" s="164" t="s">
        <v>193</v>
      </c>
      <c r="BK138" s="164" t="s">
        <v>193</v>
      </c>
      <c r="BL138" s="164" t="s">
        <v>193</v>
      </c>
      <c r="BM138" s="164" t="s">
        <v>193</v>
      </c>
      <c r="BN138" s="164" t="s">
        <v>193</v>
      </c>
      <c r="BO138" s="164" t="s">
        <v>193</v>
      </c>
      <c r="BP138" s="164" t="s">
        <v>193</v>
      </c>
      <c r="BQ138" s="164" t="s">
        <v>193</v>
      </c>
      <c r="BR138" s="164" t="s">
        <v>193</v>
      </c>
      <c r="BS138" s="164" t="s">
        <v>193</v>
      </c>
      <c r="BT138" s="164" t="s">
        <v>193</v>
      </c>
      <c r="BU138" s="164" t="s">
        <v>193</v>
      </c>
      <c r="BV138" s="164" t="s">
        <v>193</v>
      </c>
      <c r="BW138" s="164" t="s">
        <v>193</v>
      </c>
      <c r="BX138" s="164" t="s">
        <v>193</v>
      </c>
      <c r="BY138" s="164" t="s">
        <v>193</v>
      </c>
      <c r="BZ138" s="164" t="s">
        <v>193</v>
      </c>
      <c r="CA138" s="164" t="s">
        <v>193</v>
      </c>
      <c r="CB138" s="164" t="s">
        <v>193</v>
      </c>
      <c r="CC138" s="164" t="s">
        <v>193</v>
      </c>
      <c r="CD138" s="164" t="s">
        <v>193</v>
      </c>
      <c r="CE138" s="164" t="s">
        <v>193</v>
      </c>
      <c r="CF138" s="164" t="s">
        <v>193</v>
      </c>
      <c r="CG138" s="164" t="s">
        <v>193</v>
      </c>
      <c r="CH138" s="164" t="s">
        <v>193</v>
      </c>
      <c r="CI138" s="164" t="s">
        <v>193</v>
      </c>
      <c r="CJ138" s="164" t="s">
        <v>114</v>
      </c>
      <c r="CK138" s="164" t="s">
        <v>193</v>
      </c>
      <c r="CL138" s="164" t="s">
        <v>193</v>
      </c>
      <c r="CM138" s="164" t="s">
        <v>193</v>
      </c>
      <c r="CN138" s="164" t="s">
        <v>193</v>
      </c>
      <c r="CO138" s="164" t="s">
        <v>193</v>
      </c>
      <c r="CP138" s="164" t="s">
        <v>193</v>
      </c>
      <c r="CQ138" s="164" t="s">
        <v>193</v>
      </c>
      <c r="CR138" s="164" t="s">
        <v>193</v>
      </c>
      <c r="CS138" s="164" t="s">
        <v>193</v>
      </c>
      <c r="CT138" s="164" t="s">
        <v>193</v>
      </c>
      <c r="CU138" s="164" t="s">
        <v>193</v>
      </c>
      <c r="CV138" s="164" t="s">
        <v>193</v>
      </c>
      <c r="CW138" s="164" t="s">
        <v>193</v>
      </c>
      <c r="CX138" s="164" t="s">
        <v>193</v>
      </c>
      <c r="CY138" s="164" t="s">
        <v>193</v>
      </c>
      <c r="CZ138" s="164" t="s">
        <v>193</v>
      </c>
      <c r="DA138" s="164" t="s">
        <v>193</v>
      </c>
      <c r="DB138" s="164" t="s">
        <v>193</v>
      </c>
      <c r="DC138" s="164" t="s">
        <v>193</v>
      </c>
      <c r="DD138" s="164" t="s">
        <v>193</v>
      </c>
      <c r="DE138" s="164" t="s">
        <v>193</v>
      </c>
      <c r="DF138" s="164" t="s">
        <v>193</v>
      </c>
      <c r="DG138" s="164" t="s">
        <v>193</v>
      </c>
      <c r="DH138" s="164" t="s">
        <v>109</v>
      </c>
      <c r="DI138" s="164" t="s">
        <v>114</v>
      </c>
      <c r="DJ138" s="164" t="s">
        <v>109</v>
      </c>
      <c r="DK138" s="164" t="s">
        <v>164</v>
      </c>
      <c r="DL138" s="164" t="s">
        <v>797</v>
      </c>
      <c r="DM138" s="164" t="s">
        <v>168</v>
      </c>
      <c r="DN138" s="164" t="s">
        <v>797</v>
      </c>
      <c r="DO138" s="164" t="s">
        <v>193</v>
      </c>
      <c r="DP138" s="164" t="s">
        <v>193</v>
      </c>
      <c r="DQ138" s="164" t="s">
        <v>193</v>
      </c>
      <c r="DR138" s="164" t="s">
        <v>193</v>
      </c>
      <c r="DS138" s="164" t="s">
        <v>193</v>
      </c>
      <c r="DT138" s="164" t="s">
        <v>193</v>
      </c>
      <c r="DU138" s="164" t="s">
        <v>193</v>
      </c>
      <c r="DV138" s="164" t="s">
        <v>193</v>
      </c>
      <c r="DW138" s="164" t="s">
        <v>193</v>
      </c>
      <c r="DX138" s="164" t="s">
        <v>193</v>
      </c>
      <c r="DY138" s="164" t="s">
        <v>193</v>
      </c>
      <c r="DZ138" s="164" t="s">
        <v>193</v>
      </c>
      <c r="EA138" s="164" t="s">
        <v>193</v>
      </c>
      <c r="EB138" s="164" t="s">
        <v>193</v>
      </c>
      <c r="EC138" s="164" t="s">
        <v>193</v>
      </c>
      <c r="ED138" s="164" t="s">
        <v>193</v>
      </c>
      <c r="EE138" s="164" t="s">
        <v>193</v>
      </c>
      <c r="EF138" s="164" t="s">
        <v>193</v>
      </c>
      <c r="EG138" s="164" t="s">
        <v>193</v>
      </c>
      <c r="EH138" s="164" t="s">
        <v>193</v>
      </c>
      <c r="EI138" s="164" t="s">
        <v>4132</v>
      </c>
    </row>
    <row r="139" spans="1:139" x14ac:dyDescent="0.25">
      <c r="A139" s="164" t="s">
        <v>4145</v>
      </c>
      <c r="B139" s="164" t="s">
        <v>3503</v>
      </c>
      <c r="C139" s="164" t="s">
        <v>161</v>
      </c>
      <c r="D139" s="164" t="s">
        <v>161</v>
      </c>
      <c r="E139" s="164" t="s">
        <v>197</v>
      </c>
      <c r="F139" s="164" t="s">
        <v>164</v>
      </c>
      <c r="G139" s="164" t="s">
        <v>168</v>
      </c>
      <c r="H139" s="164" t="s">
        <v>168</v>
      </c>
      <c r="I139" s="164" t="s">
        <v>3283</v>
      </c>
      <c r="J139" s="164" t="s">
        <v>520</v>
      </c>
      <c r="K139" s="164" t="s">
        <v>543</v>
      </c>
      <c r="L139" s="164" t="s">
        <v>495</v>
      </c>
      <c r="M139" s="164">
        <v>150</v>
      </c>
      <c r="N139" s="164">
        <v>103.846153846153</v>
      </c>
      <c r="O139" s="164">
        <v>108.695652173913</v>
      </c>
      <c r="P139" s="164">
        <v>93.103448275861993</v>
      </c>
      <c r="Q139" s="164">
        <v>250</v>
      </c>
      <c r="R139" s="164">
        <v>375</v>
      </c>
      <c r="S139" s="164">
        <v>750</v>
      </c>
      <c r="T139" s="164" t="s">
        <v>193</v>
      </c>
      <c r="U139" s="164" t="s">
        <v>193</v>
      </c>
      <c r="V139" s="164" t="s">
        <v>193</v>
      </c>
      <c r="W139" s="164" t="s">
        <v>193</v>
      </c>
      <c r="X139" s="164" t="s">
        <v>193</v>
      </c>
      <c r="Y139" s="164" t="s">
        <v>193</v>
      </c>
      <c r="Z139" s="164" t="s">
        <v>193</v>
      </c>
      <c r="AA139" s="164" t="s">
        <v>193</v>
      </c>
      <c r="AB139" s="164" t="s">
        <v>193</v>
      </c>
      <c r="AC139" s="164" t="s">
        <v>496</v>
      </c>
      <c r="AD139" s="164" t="s">
        <v>502</v>
      </c>
      <c r="AE139" s="164">
        <v>1</v>
      </c>
      <c r="AF139" s="164">
        <v>0</v>
      </c>
      <c r="AG139" s="164">
        <v>0</v>
      </c>
      <c r="AH139" s="164">
        <v>0</v>
      </c>
      <c r="AI139" s="164">
        <v>0</v>
      </c>
      <c r="AJ139" s="164">
        <v>0</v>
      </c>
      <c r="AK139" s="164">
        <v>0</v>
      </c>
      <c r="AL139" s="164">
        <v>0</v>
      </c>
      <c r="AM139" s="164">
        <v>0</v>
      </c>
      <c r="AN139" s="164">
        <v>0</v>
      </c>
      <c r="AO139" s="164" t="s">
        <v>113</v>
      </c>
      <c r="AP139" s="164" t="s">
        <v>507</v>
      </c>
      <c r="AQ139" s="164" t="s">
        <v>109</v>
      </c>
      <c r="AR139" s="164" t="s">
        <v>114</v>
      </c>
      <c r="AS139" s="164" t="s">
        <v>109</v>
      </c>
      <c r="AT139" s="164" t="s">
        <v>114</v>
      </c>
      <c r="AU139" s="164" t="s">
        <v>109</v>
      </c>
      <c r="AV139" s="164" t="s">
        <v>114</v>
      </c>
      <c r="AW139" s="164" t="s">
        <v>109</v>
      </c>
      <c r="AX139" s="164" t="s">
        <v>193</v>
      </c>
      <c r="AY139" s="164" t="s">
        <v>193</v>
      </c>
      <c r="AZ139" s="164" t="s">
        <v>193</v>
      </c>
      <c r="BA139" s="164" t="s">
        <v>193</v>
      </c>
      <c r="BB139" s="164" t="s">
        <v>193</v>
      </c>
      <c r="BC139" s="164" t="s">
        <v>193</v>
      </c>
      <c r="BD139" s="164" t="s">
        <v>193</v>
      </c>
      <c r="BE139" s="164" t="s">
        <v>193</v>
      </c>
      <c r="BF139" s="164" t="s">
        <v>114</v>
      </c>
      <c r="BG139" s="164" t="s">
        <v>193</v>
      </c>
      <c r="BH139" s="164" t="s">
        <v>193</v>
      </c>
      <c r="BI139" s="164" t="s">
        <v>193</v>
      </c>
      <c r="BJ139" s="164" t="s">
        <v>193</v>
      </c>
      <c r="BK139" s="164" t="s">
        <v>193</v>
      </c>
      <c r="BL139" s="164" t="s">
        <v>193</v>
      </c>
      <c r="BM139" s="164" t="s">
        <v>193</v>
      </c>
      <c r="BN139" s="164" t="s">
        <v>193</v>
      </c>
      <c r="BO139" s="164" t="s">
        <v>193</v>
      </c>
      <c r="BP139" s="164" t="s">
        <v>193</v>
      </c>
      <c r="BQ139" s="164" t="s">
        <v>193</v>
      </c>
      <c r="BR139" s="164" t="s">
        <v>193</v>
      </c>
      <c r="BS139" s="164" t="s">
        <v>193</v>
      </c>
      <c r="BT139" s="164" t="s">
        <v>193</v>
      </c>
      <c r="BU139" s="164" t="s">
        <v>193</v>
      </c>
      <c r="BV139" s="164" t="s">
        <v>193</v>
      </c>
      <c r="BW139" s="164" t="s">
        <v>193</v>
      </c>
      <c r="BX139" s="164" t="s">
        <v>193</v>
      </c>
      <c r="BY139" s="164" t="s">
        <v>193</v>
      </c>
      <c r="BZ139" s="164" t="s">
        <v>193</v>
      </c>
      <c r="CA139" s="164" t="s">
        <v>193</v>
      </c>
      <c r="CB139" s="164" t="s">
        <v>193</v>
      </c>
      <c r="CC139" s="164" t="s">
        <v>109</v>
      </c>
      <c r="CD139" s="164" t="s">
        <v>114</v>
      </c>
      <c r="CE139" s="164" t="s">
        <v>109</v>
      </c>
      <c r="CF139" s="164" t="s">
        <v>164</v>
      </c>
      <c r="CG139" s="164" t="s">
        <v>797</v>
      </c>
      <c r="CH139" s="164" t="s">
        <v>168</v>
      </c>
      <c r="CI139" s="164" t="s">
        <v>797</v>
      </c>
      <c r="CJ139" s="164" t="s">
        <v>193</v>
      </c>
      <c r="CK139" s="164" t="s">
        <v>193</v>
      </c>
      <c r="CL139" s="164" t="s">
        <v>193</v>
      </c>
      <c r="CM139" s="164" t="s">
        <v>193</v>
      </c>
      <c r="CN139" s="164" t="s">
        <v>193</v>
      </c>
      <c r="CO139" s="164" t="s">
        <v>193</v>
      </c>
      <c r="CP139" s="164" t="s">
        <v>193</v>
      </c>
      <c r="CQ139" s="164" t="s">
        <v>193</v>
      </c>
      <c r="CR139" s="164" t="s">
        <v>193</v>
      </c>
      <c r="CS139" s="164" t="s">
        <v>193</v>
      </c>
      <c r="CT139" s="164" t="s">
        <v>193</v>
      </c>
      <c r="CU139" s="164" t="s">
        <v>193</v>
      </c>
      <c r="CV139" s="164" t="s">
        <v>193</v>
      </c>
      <c r="CW139" s="164" t="s">
        <v>193</v>
      </c>
      <c r="CX139" s="164" t="s">
        <v>193</v>
      </c>
      <c r="CY139" s="164" t="s">
        <v>193</v>
      </c>
      <c r="CZ139" s="164" t="s">
        <v>193</v>
      </c>
      <c r="DA139" s="164" t="s">
        <v>193</v>
      </c>
      <c r="DB139" s="164" t="s">
        <v>193</v>
      </c>
      <c r="DC139" s="164" t="s">
        <v>193</v>
      </c>
      <c r="DD139" s="164" t="s">
        <v>193</v>
      </c>
      <c r="DE139" s="164" t="s">
        <v>193</v>
      </c>
      <c r="DF139" s="164" t="s">
        <v>193</v>
      </c>
      <c r="DG139" s="164" t="s">
        <v>193</v>
      </c>
      <c r="DH139" s="164" t="s">
        <v>193</v>
      </c>
      <c r="DI139" s="164" t="s">
        <v>193</v>
      </c>
      <c r="DJ139" s="164" t="s">
        <v>193</v>
      </c>
      <c r="DK139" s="164" t="s">
        <v>193</v>
      </c>
      <c r="DL139" s="164" t="s">
        <v>193</v>
      </c>
      <c r="DM139" s="164" t="s">
        <v>193</v>
      </c>
      <c r="DN139" s="164" t="s">
        <v>193</v>
      </c>
      <c r="DO139" s="164" t="s">
        <v>193</v>
      </c>
      <c r="DP139" s="164" t="s">
        <v>193</v>
      </c>
      <c r="DQ139" s="164" t="s">
        <v>193</v>
      </c>
      <c r="DR139" s="164" t="s">
        <v>193</v>
      </c>
      <c r="DS139" s="164" t="s">
        <v>193</v>
      </c>
      <c r="DT139" s="164" t="s">
        <v>193</v>
      </c>
      <c r="DU139" s="164" t="s">
        <v>193</v>
      </c>
      <c r="DV139" s="164" t="s">
        <v>193</v>
      </c>
      <c r="DW139" s="164" t="s">
        <v>193</v>
      </c>
      <c r="DX139" s="164" t="s">
        <v>193</v>
      </c>
      <c r="DY139" s="164" t="s">
        <v>193</v>
      </c>
      <c r="DZ139" s="164" t="s">
        <v>193</v>
      </c>
      <c r="EA139" s="164" t="s">
        <v>193</v>
      </c>
      <c r="EB139" s="164" t="s">
        <v>193</v>
      </c>
      <c r="EC139" s="164" t="s">
        <v>193</v>
      </c>
      <c r="ED139" s="164" t="s">
        <v>193</v>
      </c>
      <c r="EE139" s="164" t="s">
        <v>193</v>
      </c>
      <c r="EF139" s="164" t="s">
        <v>193</v>
      </c>
      <c r="EG139" s="164" t="s">
        <v>193</v>
      </c>
      <c r="EH139" s="164" t="s">
        <v>193</v>
      </c>
      <c r="EI139" s="164" t="s">
        <v>4132</v>
      </c>
    </row>
    <row r="140" spans="1:139" x14ac:dyDescent="0.25">
      <c r="A140" s="164" t="s">
        <v>4149</v>
      </c>
      <c r="B140" s="164" t="s">
        <v>3503</v>
      </c>
      <c r="C140" s="164" t="s">
        <v>161</v>
      </c>
      <c r="D140" s="164" t="s">
        <v>161</v>
      </c>
      <c r="E140" s="164" t="s">
        <v>197</v>
      </c>
      <c r="F140" s="164" t="s">
        <v>164</v>
      </c>
      <c r="G140" s="164" t="s">
        <v>168</v>
      </c>
      <c r="H140" s="164" t="s">
        <v>168</v>
      </c>
      <c r="I140" s="164" t="s">
        <v>3283</v>
      </c>
      <c r="J140" s="164" t="s">
        <v>520</v>
      </c>
      <c r="K140" s="164" t="s">
        <v>543</v>
      </c>
      <c r="L140" s="164" t="s">
        <v>495</v>
      </c>
      <c r="M140" s="164">
        <v>150</v>
      </c>
      <c r="N140" s="164">
        <v>115.384615384615</v>
      </c>
      <c r="O140" s="164">
        <v>156.52173913043401</v>
      </c>
      <c r="P140" s="164">
        <v>93.103448275861993</v>
      </c>
      <c r="Q140" s="164">
        <v>250</v>
      </c>
      <c r="R140" s="164">
        <v>375</v>
      </c>
      <c r="S140" s="164">
        <v>800</v>
      </c>
      <c r="T140" s="164" t="s">
        <v>193</v>
      </c>
      <c r="U140" s="164" t="s">
        <v>193</v>
      </c>
      <c r="V140" s="164" t="s">
        <v>193</v>
      </c>
      <c r="W140" s="164" t="s">
        <v>193</v>
      </c>
      <c r="X140" s="164" t="s">
        <v>193</v>
      </c>
      <c r="Y140" s="164" t="s">
        <v>193</v>
      </c>
      <c r="Z140" s="164" t="s">
        <v>193</v>
      </c>
      <c r="AA140" s="164" t="s">
        <v>193</v>
      </c>
      <c r="AB140" s="164" t="s">
        <v>193</v>
      </c>
      <c r="AC140" s="164" t="s">
        <v>496</v>
      </c>
      <c r="AD140" s="164" t="s">
        <v>502</v>
      </c>
      <c r="AE140" s="164">
        <v>1</v>
      </c>
      <c r="AF140" s="164">
        <v>0</v>
      </c>
      <c r="AG140" s="164">
        <v>0</v>
      </c>
      <c r="AH140" s="164">
        <v>0</v>
      </c>
      <c r="AI140" s="164">
        <v>0</v>
      </c>
      <c r="AJ140" s="164">
        <v>0</v>
      </c>
      <c r="AK140" s="164">
        <v>0</v>
      </c>
      <c r="AL140" s="164">
        <v>0</v>
      </c>
      <c r="AM140" s="164">
        <v>0</v>
      </c>
      <c r="AN140" s="164">
        <v>0</v>
      </c>
      <c r="AO140" s="164" t="s">
        <v>113</v>
      </c>
      <c r="AP140" s="164" t="s">
        <v>507</v>
      </c>
      <c r="AQ140" s="164" t="s">
        <v>109</v>
      </c>
      <c r="AR140" s="164" t="s">
        <v>109</v>
      </c>
      <c r="AS140" s="164" t="s">
        <v>109</v>
      </c>
      <c r="AT140" s="164" t="s">
        <v>114</v>
      </c>
      <c r="AU140" s="164" t="s">
        <v>109</v>
      </c>
      <c r="AV140" s="164" t="s">
        <v>114</v>
      </c>
      <c r="AW140" s="164" t="s">
        <v>109</v>
      </c>
      <c r="AX140" s="164" t="s">
        <v>193</v>
      </c>
      <c r="AY140" s="164" t="s">
        <v>193</v>
      </c>
      <c r="AZ140" s="164" t="s">
        <v>193</v>
      </c>
      <c r="BA140" s="164" t="s">
        <v>193</v>
      </c>
      <c r="BB140" s="164" t="s">
        <v>193</v>
      </c>
      <c r="BC140" s="164" t="s">
        <v>193</v>
      </c>
      <c r="BD140" s="164" t="s">
        <v>193</v>
      </c>
      <c r="BE140" s="164" t="s">
        <v>193</v>
      </c>
      <c r="BF140" s="164" t="s">
        <v>114</v>
      </c>
      <c r="BG140" s="164" t="s">
        <v>193</v>
      </c>
      <c r="BH140" s="164" t="s">
        <v>193</v>
      </c>
      <c r="BI140" s="164" t="s">
        <v>193</v>
      </c>
      <c r="BJ140" s="164" t="s">
        <v>193</v>
      </c>
      <c r="BK140" s="164" t="s">
        <v>193</v>
      </c>
      <c r="BL140" s="164" t="s">
        <v>193</v>
      </c>
      <c r="BM140" s="164" t="s">
        <v>193</v>
      </c>
      <c r="BN140" s="164" t="s">
        <v>193</v>
      </c>
      <c r="BO140" s="164" t="s">
        <v>193</v>
      </c>
      <c r="BP140" s="164" t="s">
        <v>193</v>
      </c>
      <c r="BQ140" s="164" t="s">
        <v>193</v>
      </c>
      <c r="BR140" s="164" t="s">
        <v>193</v>
      </c>
      <c r="BS140" s="164" t="s">
        <v>193</v>
      </c>
      <c r="BT140" s="164" t="s">
        <v>193</v>
      </c>
      <c r="BU140" s="164" t="s">
        <v>193</v>
      </c>
      <c r="BV140" s="164" t="s">
        <v>193</v>
      </c>
      <c r="BW140" s="164" t="s">
        <v>193</v>
      </c>
      <c r="BX140" s="164" t="s">
        <v>193</v>
      </c>
      <c r="BY140" s="164" t="s">
        <v>193</v>
      </c>
      <c r="BZ140" s="164" t="s">
        <v>193</v>
      </c>
      <c r="CA140" s="164" t="s">
        <v>193</v>
      </c>
      <c r="CB140" s="164" t="s">
        <v>193</v>
      </c>
      <c r="CC140" s="164" t="s">
        <v>109</v>
      </c>
      <c r="CD140" s="164" t="s">
        <v>114</v>
      </c>
      <c r="CE140" s="164" t="s">
        <v>109</v>
      </c>
      <c r="CF140" s="164" t="s">
        <v>164</v>
      </c>
      <c r="CG140" s="164" t="s">
        <v>797</v>
      </c>
      <c r="CH140" s="164" t="s">
        <v>168</v>
      </c>
      <c r="CI140" s="164" t="s">
        <v>797</v>
      </c>
      <c r="CJ140" s="164" t="s">
        <v>193</v>
      </c>
      <c r="CK140" s="164" t="s">
        <v>193</v>
      </c>
      <c r="CL140" s="164" t="s">
        <v>193</v>
      </c>
      <c r="CM140" s="164" t="s">
        <v>193</v>
      </c>
      <c r="CN140" s="164" t="s">
        <v>193</v>
      </c>
      <c r="CO140" s="164" t="s">
        <v>193</v>
      </c>
      <c r="CP140" s="164" t="s">
        <v>193</v>
      </c>
      <c r="CQ140" s="164" t="s">
        <v>193</v>
      </c>
      <c r="CR140" s="164" t="s">
        <v>193</v>
      </c>
      <c r="CS140" s="164" t="s">
        <v>193</v>
      </c>
      <c r="CT140" s="164" t="s">
        <v>193</v>
      </c>
      <c r="CU140" s="164" t="s">
        <v>193</v>
      </c>
      <c r="CV140" s="164" t="s">
        <v>193</v>
      </c>
      <c r="CW140" s="164" t="s">
        <v>193</v>
      </c>
      <c r="CX140" s="164" t="s">
        <v>193</v>
      </c>
      <c r="CY140" s="164" t="s">
        <v>193</v>
      </c>
      <c r="CZ140" s="164" t="s">
        <v>193</v>
      </c>
      <c r="DA140" s="164" t="s">
        <v>193</v>
      </c>
      <c r="DB140" s="164" t="s">
        <v>193</v>
      </c>
      <c r="DC140" s="164" t="s">
        <v>193</v>
      </c>
      <c r="DD140" s="164" t="s">
        <v>193</v>
      </c>
      <c r="DE140" s="164" t="s">
        <v>193</v>
      </c>
      <c r="DF140" s="164" t="s">
        <v>193</v>
      </c>
      <c r="DG140" s="164" t="s">
        <v>193</v>
      </c>
      <c r="DH140" s="164" t="s">
        <v>193</v>
      </c>
      <c r="DI140" s="164" t="s">
        <v>193</v>
      </c>
      <c r="DJ140" s="164" t="s">
        <v>193</v>
      </c>
      <c r="DK140" s="164" t="s">
        <v>193</v>
      </c>
      <c r="DL140" s="164" t="s">
        <v>193</v>
      </c>
      <c r="DM140" s="164" t="s">
        <v>193</v>
      </c>
      <c r="DN140" s="164" t="s">
        <v>193</v>
      </c>
      <c r="DO140" s="164" t="s">
        <v>193</v>
      </c>
      <c r="DP140" s="164" t="s">
        <v>193</v>
      </c>
      <c r="DQ140" s="164" t="s">
        <v>193</v>
      </c>
      <c r="DR140" s="164" t="s">
        <v>193</v>
      </c>
      <c r="DS140" s="164" t="s">
        <v>193</v>
      </c>
      <c r="DT140" s="164" t="s">
        <v>193</v>
      </c>
      <c r="DU140" s="164" t="s">
        <v>193</v>
      </c>
      <c r="DV140" s="164" t="s">
        <v>193</v>
      </c>
      <c r="DW140" s="164" t="s">
        <v>193</v>
      </c>
      <c r="DX140" s="164" t="s">
        <v>193</v>
      </c>
      <c r="DY140" s="164" t="s">
        <v>193</v>
      </c>
      <c r="DZ140" s="164" t="s">
        <v>193</v>
      </c>
      <c r="EA140" s="164" t="s">
        <v>193</v>
      </c>
      <c r="EB140" s="164" t="s">
        <v>193</v>
      </c>
      <c r="EC140" s="164" t="s">
        <v>193</v>
      </c>
      <c r="ED140" s="164" t="s">
        <v>193</v>
      </c>
      <c r="EE140" s="164" t="s">
        <v>193</v>
      </c>
      <c r="EF140" s="164" t="s">
        <v>193</v>
      </c>
      <c r="EG140" s="164" t="s">
        <v>193</v>
      </c>
      <c r="EH140" s="164" t="s">
        <v>193</v>
      </c>
      <c r="EI140" s="164" t="s">
        <v>4132</v>
      </c>
    </row>
    <row r="141" spans="1:139" x14ac:dyDescent="0.25">
      <c r="A141" s="164" t="s">
        <v>4153</v>
      </c>
      <c r="B141" s="164" t="s">
        <v>3503</v>
      </c>
      <c r="C141" s="164" t="s">
        <v>161</v>
      </c>
      <c r="D141" s="164" t="s">
        <v>161</v>
      </c>
      <c r="E141" s="164" t="s">
        <v>197</v>
      </c>
      <c r="F141" s="164" t="s">
        <v>164</v>
      </c>
      <c r="G141" s="164" t="s">
        <v>168</v>
      </c>
      <c r="H141" s="164" t="s">
        <v>168</v>
      </c>
      <c r="I141" s="164" t="s">
        <v>3283</v>
      </c>
      <c r="J141" s="164" t="s">
        <v>520</v>
      </c>
      <c r="K141" s="164" t="s">
        <v>543</v>
      </c>
      <c r="L141" s="164" t="s">
        <v>495</v>
      </c>
      <c r="M141" s="164" t="s">
        <v>193</v>
      </c>
      <c r="N141" s="164" t="s">
        <v>193</v>
      </c>
      <c r="O141" s="164" t="s">
        <v>193</v>
      </c>
      <c r="P141" s="164" t="s">
        <v>193</v>
      </c>
      <c r="Q141" s="164" t="s">
        <v>193</v>
      </c>
      <c r="R141" s="164" t="s">
        <v>193</v>
      </c>
      <c r="S141" s="164" t="s">
        <v>193</v>
      </c>
      <c r="T141" s="164">
        <v>25</v>
      </c>
      <c r="U141" s="164">
        <v>15</v>
      </c>
      <c r="V141" s="164">
        <v>20</v>
      </c>
      <c r="W141" s="164">
        <v>150</v>
      </c>
      <c r="X141" s="164">
        <v>15</v>
      </c>
      <c r="Y141" s="164">
        <v>42.5</v>
      </c>
      <c r="Z141" s="164">
        <v>75</v>
      </c>
      <c r="AA141" s="164">
        <v>5</v>
      </c>
      <c r="AB141" s="164" t="s">
        <v>193</v>
      </c>
      <c r="AC141" s="164" t="s">
        <v>496</v>
      </c>
      <c r="AD141" s="164" t="s">
        <v>502</v>
      </c>
      <c r="AE141" s="164">
        <v>1</v>
      </c>
      <c r="AF141" s="164">
        <v>0</v>
      </c>
      <c r="AG141" s="164">
        <v>0</v>
      </c>
      <c r="AH141" s="164">
        <v>0</v>
      </c>
      <c r="AI141" s="164">
        <v>0</v>
      </c>
      <c r="AJ141" s="164">
        <v>0</v>
      </c>
      <c r="AK141" s="164">
        <v>0</v>
      </c>
      <c r="AL141" s="164">
        <v>0</v>
      </c>
      <c r="AM141" s="164">
        <v>0</v>
      </c>
      <c r="AN141" s="164">
        <v>0</v>
      </c>
      <c r="AO141" s="164" t="s">
        <v>113</v>
      </c>
      <c r="AP141" s="164" t="s">
        <v>507</v>
      </c>
      <c r="AQ141" s="164" t="s">
        <v>193</v>
      </c>
      <c r="AR141" s="164" t="s">
        <v>193</v>
      </c>
      <c r="AS141" s="164" t="s">
        <v>193</v>
      </c>
      <c r="AT141" s="164" t="s">
        <v>193</v>
      </c>
      <c r="AU141" s="164" t="s">
        <v>193</v>
      </c>
      <c r="AV141" s="164" t="s">
        <v>193</v>
      </c>
      <c r="AW141" s="164" t="s">
        <v>193</v>
      </c>
      <c r="AX141" s="164" t="s">
        <v>114</v>
      </c>
      <c r="AY141" s="164" t="s">
        <v>109</v>
      </c>
      <c r="AZ141" s="164" t="s">
        <v>109</v>
      </c>
      <c r="BA141" s="164" t="s">
        <v>109</v>
      </c>
      <c r="BB141" s="164" t="s">
        <v>109</v>
      </c>
      <c r="BC141" s="164" t="s">
        <v>109</v>
      </c>
      <c r="BD141" s="164" t="s">
        <v>109</v>
      </c>
      <c r="BE141" s="164" t="s">
        <v>109</v>
      </c>
      <c r="BF141" s="164" t="s">
        <v>193</v>
      </c>
      <c r="BG141" s="164" t="s">
        <v>193</v>
      </c>
      <c r="BH141" s="164" t="s">
        <v>193</v>
      </c>
      <c r="BI141" s="164" t="s">
        <v>193</v>
      </c>
      <c r="BJ141" s="164" t="s">
        <v>193</v>
      </c>
      <c r="BK141" s="164" t="s">
        <v>193</v>
      </c>
      <c r="BL141" s="164" t="s">
        <v>193</v>
      </c>
      <c r="BM141" s="164" t="s">
        <v>193</v>
      </c>
      <c r="BN141" s="164" t="s">
        <v>193</v>
      </c>
      <c r="BO141" s="164" t="s">
        <v>193</v>
      </c>
      <c r="BP141" s="164" t="s">
        <v>193</v>
      </c>
      <c r="BQ141" s="164" t="s">
        <v>193</v>
      </c>
      <c r="BR141" s="164" t="s">
        <v>193</v>
      </c>
      <c r="BS141" s="164" t="s">
        <v>193</v>
      </c>
      <c r="BT141" s="164" t="s">
        <v>193</v>
      </c>
      <c r="BU141" s="164" t="s">
        <v>193</v>
      </c>
      <c r="BV141" s="164" t="s">
        <v>193</v>
      </c>
      <c r="BW141" s="164" t="s">
        <v>193</v>
      </c>
      <c r="BX141" s="164" t="s">
        <v>193</v>
      </c>
      <c r="BY141" s="164" t="s">
        <v>193</v>
      </c>
      <c r="BZ141" s="164" t="s">
        <v>193</v>
      </c>
      <c r="CA141" s="164" t="s">
        <v>193</v>
      </c>
      <c r="CB141" s="164" t="s">
        <v>193</v>
      </c>
      <c r="CC141" s="164" t="s">
        <v>193</v>
      </c>
      <c r="CD141" s="164" t="s">
        <v>193</v>
      </c>
      <c r="CE141" s="164" t="s">
        <v>193</v>
      </c>
      <c r="CF141" s="164" t="s">
        <v>193</v>
      </c>
      <c r="CG141" s="164" t="s">
        <v>193</v>
      </c>
      <c r="CH141" s="164" t="s">
        <v>193</v>
      </c>
      <c r="CI141" s="164" t="s">
        <v>193</v>
      </c>
      <c r="CJ141" s="164" t="s">
        <v>114</v>
      </c>
      <c r="CK141" s="164" t="s">
        <v>193</v>
      </c>
      <c r="CL141" s="164" t="s">
        <v>193</v>
      </c>
      <c r="CM141" s="164" t="s">
        <v>193</v>
      </c>
      <c r="CN141" s="164" t="s">
        <v>193</v>
      </c>
      <c r="CO141" s="164" t="s">
        <v>193</v>
      </c>
      <c r="CP141" s="164" t="s">
        <v>193</v>
      </c>
      <c r="CQ141" s="164" t="s">
        <v>193</v>
      </c>
      <c r="CR141" s="164" t="s">
        <v>193</v>
      </c>
      <c r="CS141" s="164" t="s">
        <v>193</v>
      </c>
      <c r="CT141" s="164" t="s">
        <v>193</v>
      </c>
      <c r="CU141" s="164" t="s">
        <v>193</v>
      </c>
      <c r="CV141" s="164" t="s">
        <v>193</v>
      </c>
      <c r="CW141" s="164" t="s">
        <v>193</v>
      </c>
      <c r="CX141" s="164" t="s">
        <v>193</v>
      </c>
      <c r="CY141" s="164" t="s">
        <v>193</v>
      </c>
      <c r="CZ141" s="164" t="s">
        <v>193</v>
      </c>
      <c r="DA141" s="164" t="s">
        <v>193</v>
      </c>
      <c r="DB141" s="164" t="s">
        <v>193</v>
      </c>
      <c r="DC141" s="164" t="s">
        <v>193</v>
      </c>
      <c r="DD141" s="164" t="s">
        <v>193</v>
      </c>
      <c r="DE141" s="164" t="s">
        <v>193</v>
      </c>
      <c r="DF141" s="164" t="s">
        <v>193</v>
      </c>
      <c r="DG141" s="164" t="s">
        <v>193</v>
      </c>
      <c r="DH141" s="164" t="s">
        <v>109</v>
      </c>
      <c r="DI141" s="164" t="s">
        <v>114</v>
      </c>
      <c r="DJ141" s="164" t="s">
        <v>109</v>
      </c>
      <c r="DK141" s="164" t="s">
        <v>164</v>
      </c>
      <c r="DL141" s="164" t="s">
        <v>797</v>
      </c>
      <c r="DM141" s="164" t="s">
        <v>168</v>
      </c>
      <c r="DN141" s="164" t="s">
        <v>797</v>
      </c>
      <c r="DO141" s="164" t="s">
        <v>193</v>
      </c>
      <c r="DP141" s="164" t="s">
        <v>193</v>
      </c>
      <c r="DQ141" s="164" t="s">
        <v>193</v>
      </c>
      <c r="DR141" s="164" t="s">
        <v>193</v>
      </c>
      <c r="DS141" s="164" t="s">
        <v>193</v>
      </c>
      <c r="DT141" s="164" t="s">
        <v>193</v>
      </c>
      <c r="DU141" s="164" t="s">
        <v>193</v>
      </c>
      <c r="DV141" s="164" t="s">
        <v>193</v>
      </c>
      <c r="DW141" s="164" t="s">
        <v>193</v>
      </c>
      <c r="DX141" s="164" t="s">
        <v>193</v>
      </c>
      <c r="DY141" s="164" t="s">
        <v>193</v>
      </c>
      <c r="DZ141" s="164" t="s">
        <v>193</v>
      </c>
      <c r="EA141" s="164" t="s">
        <v>193</v>
      </c>
      <c r="EB141" s="164" t="s">
        <v>193</v>
      </c>
      <c r="EC141" s="164" t="s">
        <v>193</v>
      </c>
      <c r="ED141" s="164" t="s">
        <v>193</v>
      </c>
      <c r="EE141" s="164" t="s">
        <v>193</v>
      </c>
      <c r="EF141" s="164" t="s">
        <v>193</v>
      </c>
      <c r="EG141" s="164" t="s">
        <v>193</v>
      </c>
      <c r="EH141" s="164" t="s">
        <v>193</v>
      </c>
      <c r="EI141" s="164" t="s">
        <v>4132</v>
      </c>
    </row>
    <row r="142" spans="1:139" x14ac:dyDescent="0.25">
      <c r="A142" s="164" t="s">
        <v>4157</v>
      </c>
      <c r="B142" s="164" t="s">
        <v>3503</v>
      </c>
      <c r="C142" s="164" t="s">
        <v>161</v>
      </c>
      <c r="D142" s="164" t="s">
        <v>161</v>
      </c>
      <c r="E142" s="164" t="s">
        <v>197</v>
      </c>
      <c r="F142" s="164" t="s">
        <v>164</v>
      </c>
      <c r="G142" s="164" t="s">
        <v>168</v>
      </c>
      <c r="H142" s="164" t="s">
        <v>168</v>
      </c>
      <c r="I142" s="164" t="s">
        <v>3283</v>
      </c>
      <c r="J142" s="164" t="s">
        <v>520</v>
      </c>
      <c r="K142" s="164" t="s">
        <v>543</v>
      </c>
      <c r="L142" s="164" t="s">
        <v>495</v>
      </c>
      <c r="M142" s="164" t="s">
        <v>193</v>
      </c>
      <c r="N142" s="164" t="s">
        <v>193</v>
      </c>
      <c r="O142" s="164" t="s">
        <v>193</v>
      </c>
      <c r="P142" s="164" t="s">
        <v>193</v>
      </c>
      <c r="Q142" s="164" t="s">
        <v>193</v>
      </c>
      <c r="R142" s="164" t="s">
        <v>193</v>
      </c>
      <c r="S142" s="164" t="s">
        <v>193</v>
      </c>
      <c r="T142" s="164">
        <v>25</v>
      </c>
      <c r="U142" s="164">
        <v>20</v>
      </c>
      <c r="V142" s="164">
        <v>20</v>
      </c>
      <c r="W142" s="164">
        <v>150</v>
      </c>
      <c r="X142" s="164">
        <v>17.307692307692299</v>
      </c>
      <c r="Y142" s="164">
        <v>56.6666666666666</v>
      </c>
      <c r="Z142" s="164">
        <v>75</v>
      </c>
      <c r="AA142" s="164">
        <v>5</v>
      </c>
      <c r="AB142" s="164" t="s">
        <v>193</v>
      </c>
      <c r="AC142" s="164" t="s">
        <v>496</v>
      </c>
      <c r="AD142" s="164" t="s">
        <v>521</v>
      </c>
      <c r="AE142" s="164">
        <v>1</v>
      </c>
      <c r="AF142" s="164">
        <v>0</v>
      </c>
      <c r="AG142" s="164">
        <v>0</v>
      </c>
      <c r="AH142" s="164">
        <v>0</v>
      </c>
      <c r="AI142" s="164">
        <v>0</v>
      </c>
      <c r="AJ142" s="164">
        <v>0</v>
      </c>
      <c r="AK142" s="164">
        <v>0</v>
      </c>
      <c r="AL142" s="164">
        <v>0</v>
      </c>
      <c r="AM142" s="164">
        <v>0</v>
      </c>
      <c r="AN142" s="164">
        <v>0</v>
      </c>
      <c r="AO142" s="164" t="s">
        <v>113</v>
      </c>
      <c r="AP142" s="164" t="s">
        <v>507</v>
      </c>
      <c r="AQ142" s="164" t="s">
        <v>193</v>
      </c>
      <c r="AR142" s="164" t="s">
        <v>193</v>
      </c>
      <c r="AS142" s="164" t="s">
        <v>193</v>
      </c>
      <c r="AT142" s="164" t="s">
        <v>193</v>
      </c>
      <c r="AU142" s="164" t="s">
        <v>193</v>
      </c>
      <c r="AV142" s="164" t="s">
        <v>193</v>
      </c>
      <c r="AW142" s="164" t="s">
        <v>193</v>
      </c>
      <c r="AX142" s="164" t="s">
        <v>114</v>
      </c>
      <c r="AY142" s="164" t="s">
        <v>114</v>
      </c>
      <c r="AZ142" s="164" t="s">
        <v>109</v>
      </c>
      <c r="BA142" s="164" t="s">
        <v>109</v>
      </c>
      <c r="BB142" s="164" t="s">
        <v>109</v>
      </c>
      <c r="BC142" s="164" t="s">
        <v>109</v>
      </c>
      <c r="BD142" s="164" t="s">
        <v>109</v>
      </c>
      <c r="BE142" s="164" t="s">
        <v>109</v>
      </c>
      <c r="BF142" s="164" t="s">
        <v>193</v>
      </c>
      <c r="BG142" s="164" t="s">
        <v>193</v>
      </c>
      <c r="BH142" s="164" t="s">
        <v>193</v>
      </c>
      <c r="BI142" s="164" t="s">
        <v>193</v>
      </c>
      <c r="BJ142" s="164" t="s">
        <v>193</v>
      </c>
      <c r="BK142" s="164" t="s">
        <v>193</v>
      </c>
      <c r="BL142" s="164" t="s">
        <v>193</v>
      </c>
      <c r="BM142" s="164" t="s">
        <v>193</v>
      </c>
      <c r="BN142" s="164" t="s">
        <v>193</v>
      </c>
      <c r="BO142" s="164" t="s">
        <v>193</v>
      </c>
      <c r="BP142" s="164" t="s">
        <v>193</v>
      </c>
      <c r="BQ142" s="164" t="s">
        <v>193</v>
      </c>
      <c r="BR142" s="164" t="s">
        <v>193</v>
      </c>
      <c r="BS142" s="164" t="s">
        <v>193</v>
      </c>
      <c r="BT142" s="164" t="s">
        <v>193</v>
      </c>
      <c r="BU142" s="164" t="s">
        <v>193</v>
      </c>
      <c r="BV142" s="164" t="s">
        <v>193</v>
      </c>
      <c r="BW142" s="164" t="s">
        <v>193</v>
      </c>
      <c r="BX142" s="164" t="s">
        <v>193</v>
      </c>
      <c r="BY142" s="164" t="s">
        <v>193</v>
      </c>
      <c r="BZ142" s="164" t="s">
        <v>193</v>
      </c>
      <c r="CA142" s="164" t="s">
        <v>193</v>
      </c>
      <c r="CB142" s="164" t="s">
        <v>193</v>
      </c>
      <c r="CC142" s="164" t="s">
        <v>193</v>
      </c>
      <c r="CD142" s="164" t="s">
        <v>193</v>
      </c>
      <c r="CE142" s="164" t="s">
        <v>193</v>
      </c>
      <c r="CF142" s="164" t="s">
        <v>193</v>
      </c>
      <c r="CG142" s="164" t="s">
        <v>193</v>
      </c>
      <c r="CH142" s="164" t="s">
        <v>193</v>
      </c>
      <c r="CI142" s="164" t="s">
        <v>193</v>
      </c>
      <c r="CJ142" s="164" t="s">
        <v>114</v>
      </c>
      <c r="CK142" s="164" t="s">
        <v>193</v>
      </c>
      <c r="CL142" s="164" t="s">
        <v>193</v>
      </c>
      <c r="CM142" s="164" t="s">
        <v>193</v>
      </c>
      <c r="CN142" s="164" t="s">
        <v>193</v>
      </c>
      <c r="CO142" s="164" t="s">
        <v>193</v>
      </c>
      <c r="CP142" s="164" t="s">
        <v>193</v>
      </c>
      <c r="CQ142" s="164" t="s">
        <v>193</v>
      </c>
      <c r="CR142" s="164" t="s">
        <v>193</v>
      </c>
      <c r="CS142" s="164" t="s">
        <v>193</v>
      </c>
      <c r="CT142" s="164" t="s">
        <v>193</v>
      </c>
      <c r="CU142" s="164" t="s">
        <v>193</v>
      </c>
      <c r="CV142" s="164" t="s">
        <v>193</v>
      </c>
      <c r="CW142" s="164" t="s">
        <v>193</v>
      </c>
      <c r="CX142" s="164" t="s">
        <v>193</v>
      </c>
      <c r="CY142" s="164" t="s">
        <v>193</v>
      </c>
      <c r="CZ142" s="164" t="s">
        <v>193</v>
      </c>
      <c r="DA142" s="164" t="s">
        <v>193</v>
      </c>
      <c r="DB142" s="164" t="s">
        <v>193</v>
      </c>
      <c r="DC142" s="164" t="s">
        <v>193</v>
      </c>
      <c r="DD142" s="164" t="s">
        <v>193</v>
      </c>
      <c r="DE142" s="164" t="s">
        <v>193</v>
      </c>
      <c r="DF142" s="164" t="s">
        <v>193</v>
      </c>
      <c r="DG142" s="164" t="s">
        <v>193</v>
      </c>
      <c r="DH142" s="164" t="s">
        <v>109</v>
      </c>
      <c r="DI142" s="164" t="s">
        <v>114</v>
      </c>
      <c r="DJ142" s="164" t="s">
        <v>109</v>
      </c>
      <c r="DK142" s="164" t="s">
        <v>164</v>
      </c>
      <c r="DL142" s="164" t="s">
        <v>797</v>
      </c>
      <c r="DM142" s="164" t="s">
        <v>168</v>
      </c>
      <c r="DN142" s="164" t="s">
        <v>797</v>
      </c>
      <c r="DO142" s="164" t="s">
        <v>193</v>
      </c>
      <c r="DP142" s="164" t="s">
        <v>193</v>
      </c>
      <c r="DQ142" s="164" t="s">
        <v>193</v>
      </c>
      <c r="DR142" s="164" t="s">
        <v>193</v>
      </c>
      <c r="DS142" s="164" t="s">
        <v>193</v>
      </c>
      <c r="DT142" s="164" t="s">
        <v>193</v>
      </c>
      <c r="DU142" s="164" t="s">
        <v>193</v>
      </c>
      <c r="DV142" s="164" t="s">
        <v>193</v>
      </c>
      <c r="DW142" s="164" t="s">
        <v>193</v>
      </c>
      <c r="DX142" s="164" t="s">
        <v>193</v>
      </c>
      <c r="DY142" s="164" t="s">
        <v>193</v>
      </c>
      <c r="DZ142" s="164" t="s">
        <v>193</v>
      </c>
      <c r="EA142" s="164" t="s">
        <v>193</v>
      </c>
      <c r="EB142" s="164" t="s">
        <v>193</v>
      </c>
      <c r="EC142" s="164" t="s">
        <v>193</v>
      </c>
      <c r="ED142" s="164" t="s">
        <v>193</v>
      </c>
      <c r="EE142" s="164" t="s">
        <v>193</v>
      </c>
      <c r="EF142" s="164" t="s">
        <v>193</v>
      </c>
      <c r="EG142" s="164" t="s">
        <v>193</v>
      </c>
      <c r="EH142" s="164" t="s">
        <v>193</v>
      </c>
      <c r="EI142" s="164" t="s">
        <v>4132</v>
      </c>
    </row>
    <row r="143" spans="1:139" x14ac:dyDescent="0.25">
      <c r="A143" s="164" t="s">
        <v>4161</v>
      </c>
      <c r="B143" s="164" t="s">
        <v>3503</v>
      </c>
      <c r="C143" s="164" t="s">
        <v>161</v>
      </c>
      <c r="D143" s="164" t="s">
        <v>161</v>
      </c>
      <c r="E143" s="164" t="s">
        <v>197</v>
      </c>
      <c r="F143" s="164" t="s">
        <v>164</v>
      </c>
      <c r="G143" s="164" t="s">
        <v>168</v>
      </c>
      <c r="H143" s="164" t="s">
        <v>168</v>
      </c>
      <c r="I143" s="164" t="s">
        <v>3283</v>
      </c>
      <c r="J143" s="164" t="s">
        <v>520</v>
      </c>
      <c r="K143" s="164" t="s">
        <v>543</v>
      </c>
      <c r="L143" s="164" t="s">
        <v>495</v>
      </c>
      <c r="M143" s="164">
        <v>150</v>
      </c>
      <c r="N143" s="164">
        <v>115.384615384615</v>
      </c>
      <c r="O143" s="164">
        <v>91.304347826086897</v>
      </c>
      <c r="P143" s="164">
        <v>93.103448275861993</v>
      </c>
      <c r="Q143" s="164">
        <v>250</v>
      </c>
      <c r="R143" s="164">
        <v>375</v>
      </c>
      <c r="S143" s="164">
        <v>750</v>
      </c>
      <c r="T143" s="164" t="s">
        <v>193</v>
      </c>
      <c r="U143" s="164" t="s">
        <v>193</v>
      </c>
      <c r="V143" s="164" t="s">
        <v>193</v>
      </c>
      <c r="W143" s="164" t="s">
        <v>193</v>
      </c>
      <c r="X143" s="164" t="s">
        <v>193</v>
      </c>
      <c r="Y143" s="164" t="s">
        <v>193</v>
      </c>
      <c r="Z143" s="164" t="s">
        <v>193</v>
      </c>
      <c r="AA143" s="164" t="s">
        <v>193</v>
      </c>
      <c r="AB143" s="164" t="s">
        <v>193</v>
      </c>
      <c r="AC143" s="164" t="s">
        <v>496</v>
      </c>
      <c r="AD143" s="164" t="s">
        <v>502</v>
      </c>
      <c r="AE143" s="164">
        <v>1</v>
      </c>
      <c r="AF143" s="164">
        <v>0</v>
      </c>
      <c r="AG143" s="164">
        <v>0</v>
      </c>
      <c r="AH143" s="164">
        <v>0</v>
      </c>
      <c r="AI143" s="164">
        <v>0</v>
      </c>
      <c r="AJ143" s="164">
        <v>0</v>
      </c>
      <c r="AK143" s="164">
        <v>0</v>
      </c>
      <c r="AL143" s="164">
        <v>0</v>
      </c>
      <c r="AM143" s="164">
        <v>0</v>
      </c>
      <c r="AN143" s="164">
        <v>0</v>
      </c>
      <c r="AO143" s="164" t="s">
        <v>113</v>
      </c>
      <c r="AP143" s="164" t="s">
        <v>507</v>
      </c>
      <c r="AQ143" s="164" t="s">
        <v>109</v>
      </c>
      <c r="AR143" s="164" t="s">
        <v>109</v>
      </c>
      <c r="AS143" s="164" t="s">
        <v>109</v>
      </c>
      <c r="AT143" s="164" t="s">
        <v>114</v>
      </c>
      <c r="AU143" s="164" t="s">
        <v>109</v>
      </c>
      <c r="AV143" s="164" t="s">
        <v>114</v>
      </c>
      <c r="AW143" s="164" t="s">
        <v>109</v>
      </c>
      <c r="AX143" s="164" t="s">
        <v>193</v>
      </c>
      <c r="AY143" s="164" t="s">
        <v>193</v>
      </c>
      <c r="AZ143" s="164" t="s">
        <v>193</v>
      </c>
      <c r="BA143" s="164" t="s">
        <v>193</v>
      </c>
      <c r="BB143" s="164" t="s">
        <v>193</v>
      </c>
      <c r="BC143" s="164" t="s">
        <v>193</v>
      </c>
      <c r="BD143" s="164" t="s">
        <v>193</v>
      </c>
      <c r="BE143" s="164" t="s">
        <v>193</v>
      </c>
      <c r="BF143" s="164" t="s">
        <v>114</v>
      </c>
      <c r="BG143" s="164" t="s">
        <v>193</v>
      </c>
      <c r="BH143" s="164" t="s">
        <v>193</v>
      </c>
      <c r="BI143" s="164" t="s">
        <v>193</v>
      </c>
      <c r="BJ143" s="164" t="s">
        <v>193</v>
      </c>
      <c r="BK143" s="164" t="s">
        <v>193</v>
      </c>
      <c r="BL143" s="164" t="s">
        <v>193</v>
      </c>
      <c r="BM143" s="164" t="s">
        <v>193</v>
      </c>
      <c r="BN143" s="164" t="s">
        <v>193</v>
      </c>
      <c r="BO143" s="164" t="s">
        <v>193</v>
      </c>
      <c r="BP143" s="164" t="s">
        <v>193</v>
      </c>
      <c r="BQ143" s="164" t="s">
        <v>193</v>
      </c>
      <c r="BR143" s="164" t="s">
        <v>193</v>
      </c>
      <c r="BS143" s="164" t="s">
        <v>193</v>
      </c>
      <c r="BT143" s="164" t="s">
        <v>193</v>
      </c>
      <c r="BU143" s="164" t="s">
        <v>193</v>
      </c>
      <c r="BV143" s="164" t="s">
        <v>193</v>
      </c>
      <c r="BW143" s="164" t="s">
        <v>193</v>
      </c>
      <c r="BX143" s="164" t="s">
        <v>193</v>
      </c>
      <c r="BY143" s="164" t="s">
        <v>193</v>
      </c>
      <c r="BZ143" s="164" t="s">
        <v>193</v>
      </c>
      <c r="CA143" s="164" t="s">
        <v>193</v>
      </c>
      <c r="CB143" s="164" t="s">
        <v>193</v>
      </c>
      <c r="CC143" s="164" t="s">
        <v>109</v>
      </c>
      <c r="CD143" s="164" t="s">
        <v>114</v>
      </c>
      <c r="CE143" s="164" t="s">
        <v>109</v>
      </c>
      <c r="CF143" s="164" t="s">
        <v>164</v>
      </c>
      <c r="CG143" s="164" t="s">
        <v>797</v>
      </c>
      <c r="CH143" s="164" t="s">
        <v>168</v>
      </c>
      <c r="CI143" s="164" t="s">
        <v>797</v>
      </c>
      <c r="CJ143" s="164" t="s">
        <v>193</v>
      </c>
      <c r="CK143" s="164" t="s">
        <v>193</v>
      </c>
      <c r="CL143" s="164" t="s">
        <v>193</v>
      </c>
      <c r="CM143" s="164" t="s">
        <v>193</v>
      </c>
      <c r="CN143" s="164" t="s">
        <v>193</v>
      </c>
      <c r="CO143" s="164" t="s">
        <v>193</v>
      </c>
      <c r="CP143" s="164" t="s">
        <v>193</v>
      </c>
      <c r="CQ143" s="164" t="s">
        <v>193</v>
      </c>
      <c r="CR143" s="164" t="s">
        <v>193</v>
      </c>
      <c r="CS143" s="164" t="s">
        <v>193</v>
      </c>
      <c r="CT143" s="164" t="s">
        <v>193</v>
      </c>
      <c r="CU143" s="164" t="s">
        <v>193</v>
      </c>
      <c r="CV143" s="164" t="s">
        <v>193</v>
      </c>
      <c r="CW143" s="164" t="s">
        <v>193</v>
      </c>
      <c r="CX143" s="164" t="s">
        <v>193</v>
      </c>
      <c r="CY143" s="164" t="s">
        <v>193</v>
      </c>
      <c r="CZ143" s="164" t="s">
        <v>193</v>
      </c>
      <c r="DA143" s="164" t="s">
        <v>193</v>
      </c>
      <c r="DB143" s="164" t="s">
        <v>193</v>
      </c>
      <c r="DC143" s="164" t="s">
        <v>193</v>
      </c>
      <c r="DD143" s="164" t="s">
        <v>193</v>
      </c>
      <c r="DE143" s="164" t="s">
        <v>193</v>
      </c>
      <c r="DF143" s="164" t="s">
        <v>193</v>
      </c>
      <c r="DG143" s="164" t="s">
        <v>193</v>
      </c>
      <c r="DH143" s="164" t="s">
        <v>193</v>
      </c>
      <c r="DI143" s="164" t="s">
        <v>193</v>
      </c>
      <c r="DJ143" s="164" t="s">
        <v>193</v>
      </c>
      <c r="DK143" s="164" t="s">
        <v>193</v>
      </c>
      <c r="DL143" s="164" t="s">
        <v>193</v>
      </c>
      <c r="DM143" s="164" t="s">
        <v>193</v>
      </c>
      <c r="DN143" s="164" t="s">
        <v>193</v>
      </c>
      <c r="DO143" s="164" t="s">
        <v>193</v>
      </c>
      <c r="DP143" s="164" t="s">
        <v>193</v>
      </c>
      <c r="DQ143" s="164" t="s">
        <v>193</v>
      </c>
      <c r="DR143" s="164" t="s">
        <v>193</v>
      </c>
      <c r="DS143" s="164" t="s">
        <v>193</v>
      </c>
      <c r="DT143" s="164" t="s">
        <v>193</v>
      </c>
      <c r="DU143" s="164" t="s">
        <v>193</v>
      </c>
      <c r="DV143" s="164" t="s">
        <v>193</v>
      </c>
      <c r="DW143" s="164" t="s">
        <v>193</v>
      </c>
      <c r="DX143" s="164" t="s">
        <v>193</v>
      </c>
      <c r="DY143" s="164" t="s">
        <v>193</v>
      </c>
      <c r="DZ143" s="164" t="s">
        <v>193</v>
      </c>
      <c r="EA143" s="164" t="s">
        <v>193</v>
      </c>
      <c r="EB143" s="164" t="s">
        <v>193</v>
      </c>
      <c r="EC143" s="164" t="s">
        <v>193</v>
      </c>
      <c r="ED143" s="164" t="s">
        <v>193</v>
      </c>
      <c r="EE143" s="164" t="s">
        <v>193</v>
      </c>
      <c r="EF143" s="164" t="s">
        <v>193</v>
      </c>
      <c r="EG143" s="164" t="s">
        <v>193</v>
      </c>
      <c r="EH143" s="164" t="s">
        <v>193</v>
      </c>
      <c r="EI143" s="164" t="s">
        <v>4132</v>
      </c>
    </row>
    <row r="144" spans="1:139" x14ac:dyDescent="0.25">
      <c r="A144" s="164" t="s">
        <v>4165</v>
      </c>
      <c r="B144" s="164" t="s">
        <v>3503</v>
      </c>
      <c r="C144" s="164" t="s">
        <v>133</v>
      </c>
      <c r="D144" s="164" t="s">
        <v>133</v>
      </c>
      <c r="E144" s="164" t="s">
        <v>135</v>
      </c>
      <c r="F144" s="164" t="s">
        <v>117</v>
      </c>
      <c r="G144" s="164" t="s">
        <v>136</v>
      </c>
      <c r="H144" s="164" t="s">
        <v>136</v>
      </c>
      <c r="I144" s="164" t="s">
        <v>138</v>
      </c>
      <c r="J144" s="164" t="s">
        <v>139</v>
      </c>
      <c r="K144" s="164" t="s">
        <v>494</v>
      </c>
      <c r="L144" s="164" t="s">
        <v>495</v>
      </c>
      <c r="M144" s="164">
        <v>100</v>
      </c>
      <c r="N144" s="164">
        <v>96.153846153846104</v>
      </c>
      <c r="O144" s="164">
        <v>54.347826086956502</v>
      </c>
      <c r="P144" s="164">
        <v>77.586206896551701</v>
      </c>
      <c r="Q144" s="164">
        <v>175</v>
      </c>
      <c r="R144" s="164">
        <v>166.666666666666</v>
      </c>
      <c r="S144" s="164">
        <v>700</v>
      </c>
      <c r="T144" s="164" t="s">
        <v>193</v>
      </c>
      <c r="U144" s="164" t="s">
        <v>193</v>
      </c>
      <c r="V144" s="164" t="s">
        <v>193</v>
      </c>
      <c r="W144" s="164" t="s">
        <v>193</v>
      </c>
      <c r="X144" s="164" t="s">
        <v>193</v>
      </c>
      <c r="Y144" s="164" t="s">
        <v>193</v>
      </c>
      <c r="Z144" s="164" t="s">
        <v>193</v>
      </c>
      <c r="AA144" s="164" t="s">
        <v>193</v>
      </c>
      <c r="AB144" s="164" t="s">
        <v>193</v>
      </c>
      <c r="AC144" s="164" t="s">
        <v>496</v>
      </c>
      <c r="AD144" s="164" t="s">
        <v>497</v>
      </c>
      <c r="AE144" s="164">
        <v>1</v>
      </c>
      <c r="AF144" s="164">
        <v>0</v>
      </c>
      <c r="AG144" s="164">
        <v>0</v>
      </c>
      <c r="AH144" s="164">
        <v>0</v>
      </c>
      <c r="AI144" s="164">
        <v>0</v>
      </c>
      <c r="AJ144" s="164">
        <v>0</v>
      </c>
      <c r="AK144" s="164">
        <v>0</v>
      </c>
      <c r="AL144" s="164">
        <v>0</v>
      </c>
      <c r="AM144" s="164">
        <v>0</v>
      </c>
      <c r="AN144" s="164">
        <v>0</v>
      </c>
      <c r="AO144" s="164" t="s">
        <v>113</v>
      </c>
      <c r="AP144" s="164" t="s">
        <v>507</v>
      </c>
      <c r="AQ144" s="164" t="s">
        <v>109</v>
      </c>
      <c r="AR144" s="164" t="s">
        <v>109</v>
      </c>
      <c r="AS144" s="164" t="s">
        <v>114</v>
      </c>
      <c r="AT144" s="164" t="s">
        <v>109</v>
      </c>
      <c r="AU144" s="164" t="s">
        <v>114</v>
      </c>
      <c r="AV144" s="164" t="s">
        <v>114</v>
      </c>
      <c r="AW144" s="164" t="s">
        <v>109</v>
      </c>
      <c r="AX144" s="164" t="s">
        <v>193</v>
      </c>
      <c r="AY144" s="164" t="s">
        <v>193</v>
      </c>
      <c r="AZ144" s="164" t="s">
        <v>193</v>
      </c>
      <c r="BA144" s="164" t="s">
        <v>193</v>
      </c>
      <c r="BB144" s="164" t="s">
        <v>193</v>
      </c>
      <c r="BC144" s="164" t="s">
        <v>193</v>
      </c>
      <c r="BD144" s="164" t="s">
        <v>193</v>
      </c>
      <c r="BE144" s="164" t="s">
        <v>193</v>
      </c>
      <c r="BF144" s="164" t="s">
        <v>132</v>
      </c>
      <c r="BG144" s="164" t="s">
        <v>193</v>
      </c>
      <c r="BH144" s="164" t="s">
        <v>193</v>
      </c>
      <c r="BI144" s="164" t="s">
        <v>193</v>
      </c>
      <c r="BJ144" s="164" t="s">
        <v>193</v>
      </c>
      <c r="BK144" s="164" t="s">
        <v>193</v>
      </c>
      <c r="BL144" s="164" t="s">
        <v>193</v>
      </c>
      <c r="BM144" s="164" t="s">
        <v>193</v>
      </c>
      <c r="BN144" s="164" t="s">
        <v>193</v>
      </c>
      <c r="BO144" s="164" t="s">
        <v>193</v>
      </c>
      <c r="BP144" s="164" t="s">
        <v>193</v>
      </c>
      <c r="BQ144" s="164" t="s">
        <v>193</v>
      </c>
      <c r="BR144" s="164" t="s">
        <v>193</v>
      </c>
      <c r="BS144" s="164" t="s">
        <v>193</v>
      </c>
      <c r="BT144" s="164" t="s">
        <v>193</v>
      </c>
      <c r="BU144" s="164" t="s">
        <v>193</v>
      </c>
      <c r="BV144" s="164" t="s">
        <v>193</v>
      </c>
      <c r="BW144" s="164" t="s">
        <v>193</v>
      </c>
      <c r="BX144" s="164" t="s">
        <v>193</v>
      </c>
      <c r="BY144" s="164" t="s">
        <v>193</v>
      </c>
      <c r="BZ144" s="164" t="s">
        <v>193</v>
      </c>
      <c r="CA144" s="164" t="s">
        <v>193</v>
      </c>
      <c r="CB144" s="164" t="s">
        <v>193</v>
      </c>
      <c r="CC144" s="164" t="s">
        <v>114</v>
      </c>
      <c r="CD144" s="164" t="s">
        <v>114</v>
      </c>
      <c r="CE144" s="164" t="s">
        <v>109</v>
      </c>
      <c r="CF144" s="164" t="s">
        <v>117</v>
      </c>
      <c r="CG144" s="164" t="s">
        <v>797</v>
      </c>
      <c r="CH144" s="164" t="s">
        <v>119</v>
      </c>
      <c r="CI144" s="164" t="s">
        <v>793</v>
      </c>
      <c r="CJ144" s="164" t="s">
        <v>193</v>
      </c>
      <c r="CK144" s="164" t="s">
        <v>193</v>
      </c>
      <c r="CL144" s="164" t="s">
        <v>193</v>
      </c>
      <c r="CM144" s="164" t="s">
        <v>193</v>
      </c>
      <c r="CN144" s="164" t="s">
        <v>193</v>
      </c>
      <c r="CO144" s="164" t="s">
        <v>193</v>
      </c>
      <c r="CP144" s="164" t="s">
        <v>193</v>
      </c>
      <c r="CQ144" s="164" t="s">
        <v>193</v>
      </c>
      <c r="CR144" s="164" t="s">
        <v>193</v>
      </c>
      <c r="CS144" s="164" t="s">
        <v>193</v>
      </c>
      <c r="CT144" s="164" t="s">
        <v>193</v>
      </c>
      <c r="CU144" s="164" t="s">
        <v>193</v>
      </c>
      <c r="CV144" s="164" t="s">
        <v>193</v>
      </c>
      <c r="CW144" s="164" t="s">
        <v>193</v>
      </c>
      <c r="CX144" s="164" t="s">
        <v>193</v>
      </c>
      <c r="CY144" s="164" t="s">
        <v>193</v>
      </c>
      <c r="CZ144" s="164" t="s">
        <v>193</v>
      </c>
      <c r="DA144" s="164" t="s">
        <v>193</v>
      </c>
      <c r="DB144" s="164" t="s">
        <v>193</v>
      </c>
      <c r="DC144" s="164" t="s">
        <v>193</v>
      </c>
      <c r="DD144" s="164" t="s">
        <v>193</v>
      </c>
      <c r="DE144" s="164" t="s">
        <v>193</v>
      </c>
      <c r="DF144" s="164" t="s">
        <v>193</v>
      </c>
      <c r="DG144" s="164" t="s">
        <v>193</v>
      </c>
      <c r="DH144" s="164" t="s">
        <v>193</v>
      </c>
      <c r="DI144" s="164" t="s">
        <v>193</v>
      </c>
      <c r="DJ144" s="164" t="s">
        <v>193</v>
      </c>
      <c r="DK144" s="164" t="s">
        <v>193</v>
      </c>
      <c r="DL144" s="164" t="s">
        <v>193</v>
      </c>
      <c r="DM144" s="164" t="s">
        <v>193</v>
      </c>
      <c r="DN144" s="164" t="s">
        <v>193</v>
      </c>
      <c r="DO144" s="164" t="s">
        <v>193</v>
      </c>
      <c r="DP144" s="164" t="s">
        <v>193</v>
      </c>
      <c r="DQ144" s="164" t="s">
        <v>193</v>
      </c>
      <c r="DR144" s="164" t="s">
        <v>193</v>
      </c>
      <c r="DS144" s="164" t="s">
        <v>193</v>
      </c>
      <c r="DT144" s="164" t="s">
        <v>193</v>
      </c>
      <c r="DU144" s="164" t="s">
        <v>193</v>
      </c>
      <c r="DV144" s="164" t="s">
        <v>193</v>
      </c>
      <c r="DW144" s="164" t="s">
        <v>193</v>
      </c>
      <c r="DX144" s="164" t="s">
        <v>193</v>
      </c>
      <c r="DY144" s="164" t="s">
        <v>193</v>
      </c>
      <c r="DZ144" s="164" t="s">
        <v>193</v>
      </c>
      <c r="EA144" s="164" t="s">
        <v>193</v>
      </c>
      <c r="EB144" s="164" t="s">
        <v>193</v>
      </c>
      <c r="EC144" s="164" t="s">
        <v>193</v>
      </c>
      <c r="ED144" s="164" t="s">
        <v>193</v>
      </c>
      <c r="EE144" s="164" t="s">
        <v>193</v>
      </c>
      <c r="EF144" s="164" t="s">
        <v>193</v>
      </c>
      <c r="EG144" s="164" t="s">
        <v>193</v>
      </c>
      <c r="EH144" s="164" t="s">
        <v>193</v>
      </c>
      <c r="EI144" s="164" t="s">
        <v>193</v>
      </c>
    </row>
    <row r="145" spans="1:139" x14ac:dyDescent="0.25">
      <c r="A145" s="164" t="s">
        <v>4169</v>
      </c>
      <c r="B145" s="164" t="s">
        <v>3503</v>
      </c>
      <c r="C145" s="164" t="s">
        <v>133</v>
      </c>
      <c r="D145" s="164" t="s">
        <v>133</v>
      </c>
      <c r="E145" s="164" t="s">
        <v>135</v>
      </c>
      <c r="F145" s="164" t="s">
        <v>117</v>
      </c>
      <c r="G145" s="164" t="s">
        <v>136</v>
      </c>
      <c r="H145" s="164" t="s">
        <v>136</v>
      </c>
      <c r="I145" s="164" t="s">
        <v>138</v>
      </c>
      <c r="J145" s="164" t="s">
        <v>139</v>
      </c>
      <c r="K145" s="164" t="s">
        <v>494</v>
      </c>
      <c r="L145" s="164" t="s">
        <v>495</v>
      </c>
      <c r="M145" s="164">
        <v>110</v>
      </c>
      <c r="N145" s="164">
        <v>115.384615384615</v>
      </c>
      <c r="O145" s="164">
        <v>56.521739130434703</v>
      </c>
      <c r="P145" s="164">
        <v>86.2068965517241</v>
      </c>
      <c r="Q145" s="164">
        <v>177.083333333333</v>
      </c>
      <c r="R145" s="164">
        <v>172.916666666666</v>
      </c>
      <c r="S145" s="164">
        <v>710</v>
      </c>
      <c r="T145" s="164" t="s">
        <v>193</v>
      </c>
      <c r="U145" s="164" t="s">
        <v>193</v>
      </c>
      <c r="V145" s="164" t="s">
        <v>193</v>
      </c>
      <c r="W145" s="164" t="s">
        <v>193</v>
      </c>
      <c r="X145" s="164" t="s">
        <v>193</v>
      </c>
      <c r="Y145" s="164" t="s">
        <v>193</v>
      </c>
      <c r="Z145" s="164" t="s">
        <v>193</v>
      </c>
      <c r="AA145" s="164" t="s">
        <v>193</v>
      </c>
      <c r="AB145" s="164" t="s">
        <v>193</v>
      </c>
      <c r="AC145" s="164" t="s">
        <v>496</v>
      </c>
      <c r="AD145" s="164" t="s">
        <v>497</v>
      </c>
      <c r="AE145" s="164">
        <v>1</v>
      </c>
      <c r="AF145" s="164">
        <v>0</v>
      </c>
      <c r="AG145" s="164">
        <v>0</v>
      </c>
      <c r="AH145" s="164">
        <v>0</v>
      </c>
      <c r="AI145" s="164">
        <v>0</v>
      </c>
      <c r="AJ145" s="164">
        <v>0</v>
      </c>
      <c r="AK145" s="164">
        <v>0</v>
      </c>
      <c r="AL145" s="164">
        <v>0</v>
      </c>
      <c r="AM145" s="164">
        <v>0</v>
      </c>
      <c r="AN145" s="164">
        <v>0</v>
      </c>
      <c r="AO145" s="164" t="s">
        <v>113</v>
      </c>
      <c r="AP145" s="164" t="s">
        <v>507</v>
      </c>
      <c r="AQ145" s="164" t="s">
        <v>109</v>
      </c>
      <c r="AR145" s="164" t="s">
        <v>109</v>
      </c>
      <c r="AS145" s="164" t="s">
        <v>114</v>
      </c>
      <c r="AT145" s="164" t="s">
        <v>109</v>
      </c>
      <c r="AU145" s="164" t="s">
        <v>114</v>
      </c>
      <c r="AV145" s="164" t="s">
        <v>114</v>
      </c>
      <c r="AW145" s="164" t="s">
        <v>109</v>
      </c>
      <c r="AX145" s="164" t="s">
        <v>193</v>
      </c>
      <c r="AY145" s="164" t="s">
        <v>193</v>
      </c>
      <c r="AZ145" s="164" t="s">
        <v>193</v>
      </c>
      <c r="BA145" s="164" t="s">
        <v>193</v>
      </c>
      <c r="BB145" s="164" t="s">
        <v>193</v>
      </c>
      <c r="BC145" s="164" t="s">
        <v>193</v>
      </c>
      <c r="BD145" s="164" t="s">
        <v>193</v>
      </c>
      <c r="BE145" s="164" t="s">
        <v>193</v>
      </c>
      <c r="BF145" s="164" t="s">
        <v>114</v>
      </c>
      <c r="BG145" s="164" t="s">
        <v>193</v>
      </c>
      <c r="BH145" s="164" t="s">
        <v>193</v>
      </c>
      <c r="BI145" s="164" t="s">
        <v>193</v>
      </c>
      <c r="BJ145" s="164" t="s">
        <v>193</v>
      </c>
      <c r="BK145" s="164" t="s">
        <v>193</v>
      </c>
      <c r="BL145" s="164" t="s">
        <v>193</v>
      </c>
      <c r="BM145" s="164" t="s">
        <v>193</v>
      </c>
      <c r="BN145" s="164" t="s">
        <v>193</v>
      </c>
      <c r="BO145" s="164" t="s">
        <v>193</v>
      </c>
      <c r="BP145" s="164" t="s">
        <v>193</v>
      </c>
      <c r="BQ145" s="164" t="s">
        <v>193</v>
      </c>
      <c r="BR145" s="164" t="s">
        <v>193</v>
      </c>
      <c r="BS145" s="164" t="s">
        <v>193</v>
      </c>
      <c r="BT145" s="164" t="s">
        <v>193</v>
      </c>
      <c r="BU145" s="164" t="s">
        <v>193</v>
      </c>
      <c r="BV145" s="164" t="s">
        <v>193</v>
      </c>
      <c r="BW145" s="164" t="s">
        <v>193</v>
      </c>
      <c r="BX145" s="164" t="s">
        <v>193</v>
      </c>
      <c r="BY145" s="164" t="s">
        <v>193</v>
      </c>
      <c r="BZ145" s="164" t="s">
        <v>193</v>
      </c>
      <c r="CA145" s="164" t="s">
        <v>193</v>
      </c>
      <c r="CB145" s="164" t="s">
        <v>193</v>
      </c>
      <c r="CC145" s="164" t="s">
        <v>114</v>
      </c>
      <c r="CD145" s="164" t="s">
        <v>114</v>
      </c>
      <c r="CE145" s="164" t="s">
        <v>109</v>
      </c>
      <c r="CF145" s="164" t="s">
        <v>117</v>
      </c>
      <c r="CG145" s="164" t="s">
        <v>797</v>
      </c>
      <c r="CH145" s="164" t="s">
        <v>119</v>
      </c>
      <c r="CI145" s="164" t="s">
        <v>793</v>
      </c>
      <c r="CJ145" s="164" t="s">
        <v>193</v>
      </c>
      <c r="CK145" s="164" t="s">
        <v>193</v>
      </c>
      <c r="CL145" s="164" t="s">
        <v>193</v>
      </c>
      <c r="CM145" s="164" t="s">
        <v>193</v>
      </c>
      <c r="CN145" s="164" t="s">
        <v>193</v>
      </c>
      <c r="CO145" s="164" t="s">
        <v>193</v>
      </c>
      <c r="CP145" s="164" t="s">
        <v>193</v>
      </c>
      <c r="CQ145" s="164" t="s">
        <v>193</v>
      </c>
      <c r="CR145" s="164" t="s">
        <v>193</v>
      </c>
      <c r="CS145" s="164" t="s">
        <v>193</v>
      </c>
      <c r="CT145" s="164" t="s">
        <v>193</v>
      </c>
      <c r="CU145" s="164" t="s">
        <v>193</v>
      </c>
      <c r="CV145" s="164" t="s">
        <v>193</v>
      </c>
      <c r="CW145" s="164" t="s">
        <v>193</v>
      </c>
      <c r="CX145" s="164" t="s">
        <v>193</v>
      </c>
      <c r="CY145" s="164" t="s">
        <v>193</v>
      </c>
      <c r="CZ145" s="164" t="s">
        <v>193</v>
      </c>
      <c r="DA145" s="164" t="s">
        <v>193</v>
      </c>
      <c r="DB145" s="164" t="s">
        <v>193</v>
      </c>
      <c r="DC145" s="164" t="s">
        <v>193</v>
      </c>
      <c r="DD145" s="164" t="s">
        <v>193</v>
      </c>
      <c r="DE145" s="164" t="s">
        <v>193</v>
      </c>
      <c r="DF145" s="164" t="s">
        <v>193</v>
      </c>
      <c r="DG145" s="164" t="s">
        <v>193</v>
      </c>
      <c r="DH145" s="164" t="s">
        <v>193</v>
      </c>
      <c r="DI145" s="164" t="s">
        <v>193</v>
      </c>
      <c r="DJ145" s="164" t="s">
        <v>193</v>
      </c>
      <c r="DK145" s="164" t="s">
        <v>193</v>
      </c>
      <c r="DL145" s="164" t="s">
        <v>193</v>
      </c>
      <c r="DM145" s="164" t="s">
        <v>193</v>
      </c>
      <c r="DN145" s="164" t="s">
        <v>193</v>
      </c>
      <c r="DO145" s="164" t="s">
        <v>193</v>
      </c>
      <c r="DP145" s="164" t="s">
        <v>193</v>
      </c>
      <c r="DQ145" s="164" t="s">
        <v>193</v>
      </c>
      <c r="DR145" s="164" t="s">
        <v>193</v>
      </c>
      <c r="DS145" s="164" t="s">
        <v>193</v>
      </c>
      <c r="DT145" s="164" t="s">
        <v>193</v>
      </c>
      <c r="DU145" s="164" t="s">
        <v>193</v>
      </c>
      <c r="DV145" s="164" t="s">
        <v>193</v>
      </c>
      <c r="DW145" s="164" t="s">
        <v>193</v>
      </c>
      <c r="DX145" s="164" t="s">
        <v>193</v>
      </c>
      <c r="DY145" s="164" t="s">
        <v>193</v>
      </c>
      <c r="DZ145" s="164" t="s">
        <v>193</v>
      </c>
      <c r="EA145" s="164" t="s">
        <v>193</v>
      </c>
      <c r="EB145" s="164" t="s">
        <v>193</v>
      </c>
      <c r="EC145" s="164" t="s">
        <v>193</v>
      </c>
      <c r="ED145" s="164" t="s">
        <v>193</v>
      </c>
      <c r="EE145" s="164" t="s">
        <v>193</v>
      </c>
      <c r="EF145" s="164" t="s">
        <v>193</v>
      </c>
      <c r="EG145" s="164" t="s">
        <v>193</v>
      </c>
      <c r="EH145" s="164" t="s">
        <v>193</v>
      </c>
      <c r="EI145" s="164" t="s">
        <v>193</v>
      </c>
    </row>
    <row r="146" spans="1:139" x14ac:dyDescent="0.25">
      <c r="A146" s="164" t="s">
        <v>4173</v>
      </c>
      <c r="B146" s="164" t="s">
        <v>3503</v>
      </c>
      <c r="C146" s="164" t="s">
        <v>133</v>
      </c>
      <c r="D146" s="164" t="s">
        <v>133</v>
      </c>
      <c r="E146" s="164" t="s">
        <v>135</v>
      </c>
      <c r="F146" s="164" t="s">
        <v>117</v>
      </c>
      <c r="G146" s="164" t="s">
        <v>136</v>
      </c>
      <c r="H146" s="164" t="s">
        <v>136</v>
      </c>
      <c r="I146" s="164" t="s">
        <v>138</v>
      </c>
      <c r="J146" s="164" t="s">
        <v>139</v>
      </c>
      <c r="K146" s="164" t="s">
        <v>494</v>
      </c>
      <c r="L146" s="164" t="s">
        <v>495</v>
      </c>
      <c r="M146" s="164">
        <v>100</v>
      </c>
      <c r="N146" s="164">
        <v>121.153846153846</v>
      </c>
      <c r="O146" s="164">
        <v>56.521739130434703</v>
      </c>
      <c r="P146" s="164">
        <v>87.931034482758605</v>
      </c>
      <c r="Q146" s="164">
        <v>179.166666666666</v>
      </c>
      <c r="R146" s="164">
        <v>175</v>
      </c>
      <c r="S146" s="164">
        <v>720</v>
      </c>
      <c r="T146" s="164" t="s">
        <v>193</v>
      </c>
      <c r="U146" s="164" t="s">
        <v>193</v>
      </c>
      <c r="V146" s="164" t="s">
        <v>193</v>
      </c>
      <c r="W146" s="164" t="s">
        <v>193</v>
      </c>
      <c r="X146" s="164" t="s">
        <v>193</v>
      </c>
      <c r="Y146" s="164" t="s">
        <v>193</v>
      </c>
      <c r="Z146" s="164" t="s">
        <v>193</v>
      </c>
      <c r="AA146" s="164" t="s">
        <v>193</v>
      </c>
      <c r="AB146" s="164" t="s">
        <v>193</v>
      </c>
      <c r="AC146" s="164" t="s">
        <v>496</v>
      </c>
      <c r="AD146" s="164" t="s">
        <v>502</v>
      </c>
      <c r="AE146" s="164">
        <v>1</v>
      </c>
      <c r="AF146" s="164">
        <v>0</v>
      </c>
      <c r="AG146" s="164">
        <v>0</v>
      </c>
      <c r="AH146" s="164">
        <v>0</v>
      </c>
      <c r="AI146" s="164">
        <v>0</v>
      </c>
      <c r="AJ146" s="164">
        <v>0</v>
      </c>
      <c r="AK146" s="164">
        <v>0</v>
      </c>
      <c r="AL146" s="164">
        <v>0</v>
      </c>
      <c r="AM146" s="164">
        <v>0</v>
      </c>
      <c r="AN146" s="164">
        <v>0</v>
      </c>
      <c r="AO146" s="164" t="s">
        <v>113</v>
      </c>
      <c r="AP146" s="164" t="s">
        <v>498</v>
      </c>
      <c r="AQ146" s="164" t="s">
        <v>109</v>
      </c>
      <c r="AR146" s="164" t="s">
        <v>109</v>
      </c>
      <c r="AS146" s="164" t="s">
        <v>114</v>
      </c>
      <c r="AT146" s="164" t="s">
        <v>109</v>
      </c>
      <c r="AU146" s="164" t="s">
        <v>114</v>
      </c>
      <c r="AV146" s="164" t="s">
        <v>114</v>
      </c>
      <c r="AW146" s="164" t="s">
        <v>109</v>
      </c>
      <c r="AX146" s="164" t="s">
        <v>193</v>
      </c>
      <c r="AY146" s="164" t="s">
        <v>193</v>
      </c>
      <c r="AZ146" s="164" t="s">
        <v>193</v>
      </c>
      <c r="BA146" s="164" t="s">
        <v>193</v>
      </c>
      <c r="BB146" s="164" t="s">
        <v>193</v>
      </c>
      <c r="BC146" s="164" t="s">
        <v>193</v>
      </c>
      <c r="BD146" s="164" t="s">
        <v>193</v>
      </c>
      <c r="BE146" s="164" t="s">
        <v>193</v>
      </c>
      <c r="BF146" s="164" t="s">
        <v>114</v>
      </c>
      <c r="BG146" s="164" t="s">
        <v>193</v>
      </c>
      <c r="BH146" s="164" t="s">
        <v>193</v>
      </c>
      <c r="BI146" s="164" t="s">
        <v>193</v>
      </c>
      <c r="BJ146" s="164" t="s">
        <v>193</v>
      </c>
      <c r="BK146" s="164" t="s">
        <v>193</v>
      </c>
      <c r="BL146" s="164" t="s">
        <v>193</v>
      </c>
      <c r="BM146" s="164" t="s">
        <v>193</v>
      </c>
      <c r="BN146" s="164" t="s">
        <v>193</v>
      </c>
      <c r="BO146" s="164" t="s">
        <v>193</v>
      </c>
      <c r="BP146" s="164" t="s">
        <v>193</v>
      </c>
      <c r="BQ146" s="164" t="s">
        <v>193</v>
      </c>
      <c r="BR146" s="164" t="s">
        <v>193</v>
      </c>
      <c r="BS146" s="164" t="s">
        <v>193</v>
      </c>
      <c r="BT146" s="164" t="s">
        <v>193</v>
      </c>
      <c r="BU146" s="164" t="s">
        <v>193</v>
      </c>
      <c r="BV146" s="164" t="s">
        <v>193</v>
      </c>
      <c r="BW146" s="164" t="s">
        <v>193</v>
      </c>
      <c r="BX146" s="164" t="s">
        <v>193</v>
      </c>
      <c r="BY146" s="164" t="s">
        <v>193</v>
      </c>
      <c r="BZ146" s="164" t="s">
        <v>193</v>
      </c>
      <c r="CA146" s="164" t="s">
        <v>193</v>
      </c>
      <c r="CB146" s="164" t="s">
        <v>193</v>
      </c>
      <c r="CC146" s="164" t="s">
        <v>114</v>
      </c>
      <c r="CD146" s="164" t="s">
        <v>132</v>
      </c>
      <c r="CE146" s="164" t="s">
        <v>109</v>
      </c>
      <c r="CF146" s="164" t="s">
        <v>117</v>
      </c>
      <c r="CG146" s="164" t="s">
        <v>797</v>
      </c>
      <c r="CH146" s="164" t="s">
        <v>119</v>
      </c>
      <c r="CI146" s="164" t="s">
        <v>793</v>
      </c>
      <c r="CJ146" s="164" t="s">
        <v>193</v>
      </c>
      <c r="CK146" s="164" t="s">
        <v>193</v>
      </c>
      <c r="CL146" s="164" t="s">
        <v>193</v>
      </c>
      <c r="CM146" s="164" t="s">
        <v>193</v>
      </c>
      <c r="CN146" s="164" t="s">
        <v>193</v>
      </c>
      <c r="CO146" s="164" t="s">
        <v>193</v>
      </c>
      <c r="CP146" s="164" t="s">
        <v>193</v>
      </c>
      <c r="CQ146" s="164" t="s">
        <v>193</v>
      </c>
      <c r="CR146" s="164" t="s">
        <v>193</v>
      </c>
      <c r="CS146" s="164" t="s">
        <v>193</v>
      </c>
      <c r="CT146" s="164" t="s">
        <v>193</v>
      </c>
      <c r="CU146" s="164" t="s">
        <v>193</v>
      </c>
      <c r="CV146" s="164" t="s">
        <v>193</v>
      </c>
      <c r="CW146" s="164" t="s">
        <v>193</v>
      </c>
      <c r="CX146" s="164" t="s">
        <v>193</v>
      </c>
      <c r="CY146" s="164" t="s">
        <v>193</v>
      </c>
      <c r="CZ146" s="164" t="s">
        <v>193</v>
      </c>
      <c r="DA146" s="164" t="s">
        <v>193</v>
      </c>
      <c r="DB146" s="164" t="s">
        <v>193</v>
      </c>
      <c r="DC146" s="164" t="s">
        <v>193</v>
      </c>
      <c r="DD146" s="164" t="s">
        <v>193</v>
      </c>
      <c r="DE146" s="164" t="s">
        <v>193</v>
      </c>
      <c r="DF146" s="164" t="s">
        <v>193</v>
      </c>
      <c r="DG146" s="164" t="s">
        <v>193</v>
      </c>
      <c r="DH146" s="164" t="s">
        <v>193</v>
      </c>
      <c r="DI146" s="164" t="s">
        <v>193</v>
      </c>
      <c r="DJ146" s="164" t="s">
        <v>193</v>
      </c>
      <c r="DK146" s="164" t="s">
        <v>193</v>
      </c>
      <c r="DL146" s="164" t="s">
        <v>193</v>
      </c>
      <c r="DM146" s="164" t="s">
        <v>193</v>
      </c>
      <c r="DN146" s="164" t="s">
        <v>193</v>
      </c>
      <c r="DO146" s="164" t="s">
        <v>193</v>
      </c>
      <c r="DP146" s="164" t="s">
        <v>193</v>
      </c>
      <c r="DQ146" s="164" t="s">
        <v>193</v>
      </c>
      <c r="DR146" s="164" t="s">
        <v>193</v>
      </c>
      <c r="DS146" s="164" t="s">
        <v>193</v>
      </c>
      <c r="DT146" s="164" t="s">
        <v>193</v>
      </c>
      <c r="DU146" s="164" t="s">
        <v>193</v>
      </c>
      <c r="DV146" s="164" t="s">
        <v>193</v>
      </c>
      <c r="DW146" s="164" t="s">
        <v>193</v>
      </c>
      <c r="DX146" s="164" t="s">
        <v>193</v>
      </c>
      <c r="DY146" s="164" t="s">
        <v>193</v>
      </c>
      <c r="DZ146" s="164" t="s">
        <v>193</v>
      </c>
      <c r="EA146" s="164" t="s">
        <v>193</v>
      </c>
      <c r="EB146" s="164" t="s">
        <v>193</v>
      </c>
      <c r="EC146" s="164" t="s">
        <v>193</v>
      </c>
      <c r="ED146" s="164" t="s">
        <v>193</v>
      </c>
      <c r="EE146" s="164" t="s">
        <v>193</v>
      </c>
      <c r="EF146" s="164" t="s">
        <v>193</v>
      </c>
      <c r="EG146" s="164" t="s">
        <v>193</v>
      </c>
      <c r="EH146" s="164" t="s">
        <v>193</v>
      </c>
      <c r="EI146" s="164" t="s">
        <v>193</v>
      </c>
    </row>
    <row r="147" spans="1:139" x14ac:dyDescent="0.25">
      <c r="A147" s="164" t="s">
        <v>4177</v>
      </c>
      <c r="B147" s="164" t="s">
        <v>3503</v>
      </c>
      <c r="C147" s="164" t="s">
        <v>133</v>
      </c>
      <c r="D147" s="164" t="s">
        <v>133</v>
      </c>
      <c r="E147" s="164" t="s">
        <v>135</v>
      </c>
      <c r="F147" s="164" t="s">
        <v>117</v>
      </c>
      <c r="G147" s="164" t="s">
        <v>136</v>
      </c>
      <c r="H147" s="164" t="s">
        <v>136</v>
      </c>
      <c r="I147" s="164" t="s">
        <v>138</v>
      </c>
      <c r="J147" s="164" t="s">
        <v>139</v>
      </c>
      <c r="K147" s="164" t="s">
        <v>494</v>
      </c>
      <c r="L147" s="164" t="s">
        <v>495</v>
      </c>
      <c r="M147" s="164">
        <v>105</v>
      </c>
      <c r="N147" s="164">
        <v>123.07692307692299</v>
      </c>
      <c r="O147" s="164">
        <v>58.695652173912997</v>
      </c>
      <c r="P147" s="164">
        <v>89.655172413793096</v>
      </c>
      <c r="Q147" s="164">
        <v>191.666666666666</v>
      </c>
      <c r="R147" s="164">
        <v>177.083333333333</v>
      </c>
      <c r="S147" s="164">
        <v>740</v>
      </c>
      <c r="T147" s="164" t="s">
        <v>193</v>
      </c>
      <c r="U147" s="164" t="s">
        <v>193</v>
      </c>
      <c r="V147" s="164" t="s">
        <v>193</v>
      </c>
      <c r="W147" s="164" t="s">
        <v>193</v>
      </c>
      <c r="X147" s="164" t="s">
        <v>193</v>
      </c>
      <c r="Y147" s="164" t="s">
        <v>193</v>
      </c>
      <c r="Z147" s="164" t="s">
        <v>193</v>
      </c>
      <c r="AA147" s="164" t="s">
        <v>193</v>
      </c>
      <c r="AB147" s="164" t="s">
        <v>193</v>
      </c>
      <c r="AC147" s="164" t="s">
        <v>496</v>
      </c>
      <c r="AD147" s="164" t="s">
        <v>502</v>
      </c>
      <c r="AE147" s="164">
        <v>1</v>
      </c>
      <c r="AF147" s="164">
        <v>0</v>
      </c>
      <c r="AG147" s="164">
        <v>0</v>
      </c>
      <c r="AH147" s="164">
        <v>0</v>
      </c>
      <c r="AI147" s="164">
        <v>0</v>
      </c>
      <c r="AJ147" s="164">
        <v>0</v>
      </c>
      <c r="AK147" s="164">
        <v>0</v>
      </c>
      <c r="AL147" s="164">
        <v>0</v>
      </c>
      <c r="AM147" s="164">
        <v>0</v>
      </c>
      <c r="AN147" s="164">
        <v>0</v>
      </c>
      <c r="AO147" s="164" t="s">
        <v>113</v>
      </c>
      <c r="AP147" s="164" t="s">
        <v>498</v>
      </c>
      <c r="AQ147" s="164" t="s">
        <v>109</v>
      </c>
      <c r="AR147" s="164" t="s">
        <v>109</v>
      </c>
      <c r="AS147" s="164" t="s">
        <v>114</v>
      </c>
      <c r="AT147" s="164" t="s">
        <v>109</v>
      </c>
      <c r="AU147" s="164" t="s">
        <v>114</v>
      </c>
      <c r="AV147" s="164" t="s">
        <v>114</v>
      </c>
      <c r="AW147" s="164" t="s">
        <v>109</v>
      </c>
      <c r="AX147" s="164" t="s">
        <v>193</v>
      </c>
      <c r="AY147" s="164" t="s">
        <v>193</v>
      </c>
      <c r="AZ147" s="164" t="s">
        <v>193</v>
      </c>
      <c r="BA147" s="164" t="s">
        <v>193</v>
      </c>
      <c r="BB147" s="164" t="s">
        <v>193</v>
      </c>
      <c r="BC147" s="164" t="s">
        <v>193</v>
      </c>
      <c r="BD147" s="164" t="s">
        <v>193</v>
      </c>
      <c r="BE147" s="164" t="s">
        <v>193</v>
      </c>
      <c r="BF147" s="164" t="s">
        <v>114</v>
      </c>
      <c r="BG147" s="164" t="s">
        <v>193</v>
      </c>
      <c r="BH147" s="164" t="s">
        <v>193</v>
      </c>
      <c r="BI147" s="164" t="s">
        <v>193</v>
      </c>
      <c r="BJ147" s="164" t="s">
        <v>193</v>
      </c>
      <c r="BK147" s="164" t="s">
        <v>193</v>
      </c>
      <c r="BL147" s="164" t="s">
        <v>193</v>
      </c>
      <c r="BM147" s="164" t="s">
        <v>193</v>
      </c>
      <c r="BN147" s="164" t="s">
        <v>193</v>
      </c>
      <c r="BO147" s="164" t="s">
        <v>193</v>
      </c>
      <c r="BP147" s="164" t="s">
        <v>193</v>
      </c>
      <c r="BQ147" s="164" t="s">
        <v>193</v>
      </c>
      <c r="BR147" s="164" t="s">
        <v>193</v>
      </c>
      <c r="BS147" s="164" t="s">
        <v>193</v>
      </c>
      <c r="BT147" s="164" t="s">
        <v>193</v>
      </c>
      <c r="BU147" s="164" t="s">
        <v>193</v>
      </c>
      <c r="BV147" s="164" t="s">
        <v>193</v>
      </c>
      <c r="BW147" s="164" t="s">
        <v>193</v>
      </c>
      <c r="BX147" s="164" t="s">
        <v>193</v>
      </c>
      <c r="BY147" s="164" t="s">
        <v>193</v>
      </c>
      <c r="BZ147" s="164" t="s">
        <v>193</v>
      </c>
      <c r="CA147" s="164" t="s">
        <v>193</v>
      </c>
      <c r="CB147" s="164" t="s">
        <v>193</v>
      </c>
      <c r="CC147" s="164" t="s">
        <v>114</v>
      </c>
      <c r="CD147" s="164" t="s">
        <v>114</v>
      </c>
      <c r="CE147" s="164" t="s">
        <v>109</v>
      </c>
      <c r="CF147" s="164" t="s">
        <v>117</v>
      </c>
      <c r="CG147" s="164" t="s">
        <v>797</v>
      </c>
      <c r="CH147" s="164" t="s">
        <v>119</v>
      </c>
      <c r="CI147" s="164" t="s">
        <v>793</v>
      </c>
      <c r="CJ147" s="164" t="s">
        <v>193</v>
      </c>
      <c r="CK147" s="164" t="s">
        <v>193</v>
      </c>
      <c r="CL147" s="164" t="s">
        <v>193</v>
      </c>
      <c r="CM147" s="164" t="s">
        <v>193</v>
      </c>
      <c r="CN147" s="164" t="s">
        <v>193</v>
      </c>
      <c r="CO147" s="164" t="s">
        <v>193</v>
      </c>
      <c r="CP147" s="164" t="s">
        <v>193</v>
      </c>
      <c r="CQ147" s="164" t="s">
        <v>193</v>
      </c>
      <c r="CR147" s="164" t="s">
        <v>193</v>
      </c>
      <c r="CS147" s="164" t="s">
        <v>193</v>
      </c>
      <c r="CT147" s="164" t="s">
        <v>193</v>
      </c>
      <c r="CU147" s="164" t="s">
        <v>193</v>
      </c>
      <c r="CV147" s="164" t="s">
        <v>193</v>
      </c>
      <c r="CW147" s="164" t="s">
        <v>193</v>
      </c>
      <c r="CX147" s="164" t="s">
        <v>193</v>
      </c>
      <c r="CY147" s="164" t="s">
        <v>193</v>
      </c>
      <c r="CZ147" s="164" t="s">
        <v>193</v>
      </c>
      <c r="DA147" s="164" t="s">
        <v>193</v>
      </c>
      <c r="DB147" s="164" t="s">
        <v>193</v>
      </c>
      <c r="DC147" s="164" t="s">
        <v>193</v>
      </c>
      <c r="DD147" s="164" t="s">
        <v>193</v>
      </c>
      <c r="DE147" s="164" t="s">
        <v>193</v>
      </c>
      <c r="DF147" s="164" t="s">
        <v>193</v>
      </c>
      <c r="DG147" s="164" t="s">
        <v>193</v>
      </c>
      <c r="DH147" s="164" t="s">
        <v>193</v>
      </c>
      <c r="DI147" s="164" t="s">
        <v>193</v>
      </c>
      <c r="DJ147" s="164" t="s">
        <v>193</v>
      </c>
      <c r="DK147" s="164" t="s">
        <v>193</v>
      </c>
      <c r="DL147" s="164" t="s">
        <v>193</v>
      </c>
      <c r="DM147" s="164" t="s">
        <v>193</v>
      </c>
      <c r="DN147" s="164" t="s">
        <v>193</v>
      </c>
      <c r="DO147" s="164" t="s">
        <v>193</v>
      </c>
      <c r="DP147" s="164" t="s">
        <v>193</v>
      </c>
      <c r="DQ147" s="164" t="s">
        <v>193</v>
      </c>
      <c r="DR147" s="164" t="s">
        <v>193</v>
      </c>
      <c r="DS147" s="164" t="s">
        <v>193</v>
      </c>
      <c r="DT147" s="164" t="s">
        <v>193</v>
      </c>
      <c r="DU147" s="164" t="s">
        <v>193</v>
      </c>
      <c r="DV147" s="164" t="s">
        <v>193</v>
      </c>
      <c r="DW147" s="164" t="s">
        <v>193</v>
      </c>
      <c r="DX147" s="164" t="s">
        <v>193</v>
      </c>
      <c r="DY147" s="164" t="s">
        <v>193</v>
      </c>
      <c r="DZ147" s="164" t="s">
        <v>193</v>
      </c>
      <c r="EA147" s="164" t="s">
        <v>193</v>
      </c>
      <c r="EB147" s="164" t="s">
        <v>193</v>
      </c>
      <c r="EC147" s="164" t="s">
        <v>193</v>
      </c>
      <c r="ED147" s="164" t="s">
        <v>193</v>
      </c>
      <c r="EE147" s="164" t="s">
        <v>193</v>
      </c>
      <c r="EF147" s="164" t="s">
        <v>193</v>
      </c>
      <c r="EG147" s="164" t="s">
        <v>193</v>
      </c>
      <c r="EH147" s="164" t="s">
        <v>193</v>
      </c>
      <c r="EI147" s="164" t="s">
        <v>193</v>
      </c>
    </row>
    <row r="148" spans="1:139" x14ac:dyDescent="0.25">
      <c r="A148" s="164" t="s">
        <v>4181</v>
      </c>
      <c r="B148" s="164" t="s">
        <v>3503</v>
      </c>
      <c r="C148" s="164" t="s">
        <v>133</v>
      </c>
      <c r="D148" s="164" t="s">
        <v>133</v>
      </c>
      <c r="E148" s="164" t="s">
        <v>135</v>
      </c>
      <c r="F148" s="164" t="s">
        <v>117</v>
      </c>
      <c r="G148" s="164" t="s">
        <v>136</v>
      </c>
      <c r="H148" s="164" t="s">
        <v>136</v>
      </c>
      <c r="I148" s="164" t="s">
        <v>138</v>
      </c>
      <c r="J148" s="164" t="s">
        <v>139</v>
      </c>
      <c r="K148" s="164" t="s">
        <v>494</v>
      </c>
      <c r="L148" s="164" t="s">
        <v>495</v>
      </c>
      <c r="M148" s="164">
        <v>115</v>
      </c>
      <c r="N148" s="164">
        <v>96.15</v>
      </c>
      <c r="O148" s="164">
        <v>60.869565217391298</v>
      </c>
      <c r="P148" s="164">
        <v>96.551724137931004</v>
      </c>
      <c r="Q148" s="164">
        <v>181.25</v>
      </c>
      <c r="R148" s="164">
        <v>170.833333333333</v>
      </c>
      <c r="S148" s="164">
        <v>710</v>
      </c>
      <c r="T148" s="164" t="s">
        <v>193</v>
      </c>
      <c r="U148" s="164" t="s">
        <v>193</v>
      </c>
      <c r="V148" s="164" t="s">
        <v>193</v>
      </c>
      <c r="W148" s="164" t="s">
        <v>193</v>
      </c>
      <c r="X148" s="164" t="s">
        <v>193</v>
      </c>
      <c r="Y148" s="164" t="s">
        <v>193</v>
      </c>
      <c r="Z148" s="164" t="s">
        <v>193</v>
      </c>
      <c r="AA148" s="164" t="s">
        <v>193</v>
      </c>
      <c r="AB148" s="164" t="s">
        <v>193</v>
      </c>
      <c r="AC148" s="164" t="s">
        <v>496</v>
      </c>
      <c r="AD148" s="164" t="s">
        <v>497</v>
      </c>
      <c r="AE148" s="164">
        <v>1</v>
      </c>
      <c r="AF148" s="164">
        <v>0</v>
      </c>
      <c r="AG148" s="164">
        <v>0</v>
      </c>
      <c r="AH148" s="164">
        <v>0</v>
      </c>
      <c r="AI148" s="164">
        <v>0</v>
      </c>
      <c r="AJ148" s="164">
        <v>0</v>
      </c>
      <c r="AK148" s="164">
        <v>0</v>
      </c>
      <c r="AL148" s="164">
        <v>0</v>
      </c>
      <c r="AM148" s="164">
        <v>0</v>
      </c>
      <c r="AN148" s="164">
        <v>0</v>
      </c>
      <c r="AO148" s="164" t="s">
        <v>113</v>
      </c>
      <c r="AP148" s="164" t="s">
        <v>498</v>
      </c>
      <c r="AQ148" s="164" t="s">
        <v>109</v>
      </c>
      <c r="AR148" s="164" t="s">
        <v>109</v>
      </c>
      <c r="AS148" s="164" t="s">
        <v>114</v>
      </c>
      <c r="AT148" s="164" t="s">
        <v>109</v>
      </c>
      <c r="AU148" s="164" t="s">
        <v>114</v>
      </c>
      <c r="AV148" s="164" t="s">
        <v>114</v>
      </c>
      <c r="AW148" s="164" t="s">
        <v>109</v>
      </c>
      <c r="AX148" s="164" t="s">
        <v>193</v>
      </c>
      <c r="AY148" s="164" t="s">
        <v>193</v>
      </c>
      <c r="AZ148" s="164" t="s">
        <v>193</v>
      </c>
      <c r="BA148" s="164" t="s">
        <v>193</v>
      </c>
      <c r="BB148" s="164" t="s">
        <v>193</v>
      </c>
      <c r="BC148" s="164" t="s">
        <v>193</v>
      </c>
      <c r="BD148" s="164" t="s">
        <v>193</v>
      </c>
      <c r="BE148" s="164" t="s">
        <v>193</v>
      </c>
      <c r="BF148" s="164" t="s">
        <v>114</v>
      </c>
      <c r="BG148" s="164" t="s">
        <v>193</v>
      </c>
      <c r="BH148" s="164" t="s">
        <v>193</v>
      </c>
      <c r="BI148" s="164" t="s">
        <v>193</v>
      </c>
      <c r="BJ148" s="164" t="s">
        <v>193</v>
      </c>
      <c r="BK148" s="164" t="s">
        <v>193</v>
      </c>
      <c r="BL148" s="164" t="s">
        <v>193</v>
      </c>
      <c r="BM148" s="164" t="s">
        <v>193</v>
      </c>
      <c r="BN148" s="164" t="s">
        <v>193</v>
      </c>
      <c r="BO148" s="164" t="s">
        <v>193</v>
      </c>
      <c r="BP148" s="164" t="s">
        <v>193</v>
      </c>
      <c r="BQ148" s="164" t="s">
        <v>193</v>
      </c>
      <c r="BR148" s="164" t="s">
        <v>193</v>
      </c>
      <c r="BS148" s="164" t="s">
        <v>193</v>
      </c>
      <c r="BT148" s="164" t="s">
        <v>193</v>
      </c>
      <c r="BU148" s="164" t="s">
        <v>193</v>
      </c>
      <c r="BV148" s="164" t="s">
        <v>193</v>
      </c>
      <c r="BW148" s="164" t="s">
        <v>193</v>
      </c>
      <c r="BX148" s="164" t="s">
        <v>193</v>
      </c>
      <c r="BY148" s="164" t="s">
        <v>193</v>
      </c>
      <c r="BZ148" s="164" t="s">
        <v>193</v>
      </c>
      <c r="CA148" s="164" t="s">
        <v>193</v>
      </c>
      <c r="CB148" s="164" t="s">
        <v>193</v>
      </c>
      <c r="CC148" s="164" t="s">
        <v>114</v>
      </c>
      <c r="CD148" s="164" t="s">
        <v>132</v>
      </c>
      <c r="CE148" s="164" t="s">
        <v>109</v>
      </c>
      <c r="CF148" s="164" t="s">
        <v>117</v>
      </c>
      <c r="CG148" s="164" t="s">
        <v>797</v>
      </c>
      <c r="CH148" s="164" t="s">
        <v>119</v>
      </c>
      <c r="CI148" s="164" t="s">
        <v>793</v>
      </c>
      <c r="CJ148" s="164" t="s">
        <v>193</v>
      </c>
      <c r="CK148" s="164" t="s">
        <v>193</v>
      </c>
      <c r="CL148" s="164" t="s">
        <v>193</v>
      </c>
      <c r="CM148" s="164" t="s">
        <v>193</v>
      </c>
      <c r="CN148" s="164" t="s">
        <v>193</v>
      </c>
      <c r="CO148" s="164" t="s">
        <v>193</v>
      </c>
      <c r="CP148" s="164" t="s">
        <v>193</v>
      </c>
      <c r="CQ148" s="164" t="s">
        <v>193</v>
      </c>
      <c r="CR148" s="164" t="s">
        <v>193</v>
      </c>
      <c r="CS148" s="164" t="s">
        <v>193</v>
      </c>
      <c r="CT148" s="164" t="s">
        <v>193</v>
      </c>
      <c r="CU148" s="164" t="s">
        <v>193</v>
      </c>
      <c r="CV148" s="164" t="s">
        <v>193</v>
      </c>
      <c r="CW148" s="164" t="s">
        <v>193</v>
      </c>
      <c r="CX148" s="164" t="s">
        <v>193</v>
      </c>
      <c r="CY148" s="164" t="s">
        <v>193</v>
      </c>
      <c r="CZ148" s="164" t="s">
        <v>193</v>
      </c>
      <c r="DA148" s="164" t="s">
        <v>193</v>
      </c>
      <c r="DB148" s="164" t="s">
        <v>193</v>
      </c>
      <c r="DC148" s="164" t="s">
        <v>193</v>
      </c>
      <c r="DD148" s="164" t="s">
        <v>193</v>
      </c>
      <c r="DE148" s="164" t="s">
        <v>193</v>
      </c>
      <c r="DF148" s="164" t="s">
        <v>193</v>
      </c>
      <c r="DG148" s="164" t="s">
        <v>193</v>
      </c>
      <c r="DH148" s="164" t="s">
        <v>193</v>
      </c>
      <c r="DI148" s="164" t="s">
        <v>193</v>
      </c>
      <c r="DJ148" s="164" t="s">
        <v>193</v>
      </c>
      <c r="DK148" s="164" t="s">
        <v>193</v>
      </c>
      <c r="DL148" s="164" t="s">
        <v>193</v>
      </c>
      <c r="DM148" s="164" t="s">
        <v>193</v>
      </c>
      <c r="DN148" s="164" t="s">
        <v>193</v>
      </c>
      <c r="DO148" s="164" t="s">
        <v>193</v>
      </c>
      <c r="DP148" s="164" t="s">
        <v>193</v>
      </c>
      <c r="DQ148" s="164" t="s">
        <v>193</v>
      </c>
      <c r="DR148" s="164" t="s">
        <v>193</v>
      </c>
      <c r="DS148" s="164" t="s">
        <v>193</v>
      </c>
      <c r="DT148" s="164" t="s">
        <v>193</v>
      </c>
      <c r="DU148" s="164" t="s">
        <v>193</v>
      </c>
      <c r="DV148" s="164" t="s">
        <v>193</v>
      </c>
      <c r="DW148" s="164" t="s">
        <v>193</v>
      </c>
      <c r="DX148" s="164" t="s">
        <v>193</v>
      </c>
      <c r="DY148" s="164" t="s">
        <v>193</v>
      </c>
      <c r="DZ148" s="164" t="s">
        <v>193</v>
      </c>
      <c r="EA148" s="164" t="s">
        <v>193</v>
      </c>
      <c r="EB148" s="164" t="s">
        <v>193</v>
      </c>
      <c r="EC148" s="164" t="s">
        <v>193</v>
      </c>
      <c r="ED148" s="164" t="s">
        <v>193</v>
      </c>
      <c r="EE148" s="164" t="s">
        <v>193</v>
      </c>
      <c r="EF148" s="164" t="s">
        <v>193</v>
      </c>
      <c r="EG148" s="164" t="s">
        <v>193</v>
      </c>
      <c r="EH148" s="164" t="s">
        <v>193</v>
      </c>
      <c r="EI148" s="164" t="s">
        <v>193</v>
      </c>
    </row>
    <row r="149" spans="1:139" x14ac:dyDescent="0.25">
      <c r="A149" s="164" t="s">
        <v>4186</v>
      </c>
      <c r="B149" s="164" t="s">
        <v>3548</v>
      </c>
      <c r="C149" s="164" t="s">
        <v>627</v>
      </c>
      <c r="D149" s="164" t="s">
        <v>627</v>
      </c>
      <c r="E149" s="164" t="s">
        <v>635</v>
      </c>
      <c r="F149" s="164" t="s">
        <v>506</v>
      </c>
      <c r="G149" s="164" t="s">
        <v>220</v>
      </c>
      <c r="H149" s="164" t="s">
        <v>220</v>
      </c>
      <c r="I149" s="164" t="s">
        <v>3549</v>
      </c>
      <c r="J149" s="164" t="s">
        <v>630</v>
      </c>
      <c r="K149" s="164" t="s">
        <v>494</v>
      </c>
      <c r="L149" s="164" t="s">
        <v>495</v>
      </c>
      <c r="M149" s="164">
        <v>80</v>
      </c>
      <c r="N149" s="164">
        <v>96.153846153846104</v>
      </c>
      <c r="O149" s="164">
        <v>86.956521739130395</v>
      </c>
      <c r="P149" s="164">
        <v>86.2068965517241</v>
      </c>
      <c r="Q149" s="164">
        <v>156.25</v>
      </c>
      <c r="R149" s="164">
        <v>208.333333333333</v>
      </c>
      <c r="S149" s="164">
        <v>700</v>
      </c>
      <c r="T149" s="164" t="s">
        <v>193</v>
      </c>
      <c r="U149" s="164" t="s">
        <v>193</v>
      </c>
      <c r="V149" s="164" t="s">
        <v>193</v>
      </c>
      <c r="W149" s="164" t="s">
        <v>193</v>
      </c>
      <c r="X149" s="164" t="s">
        <v>193</v>
      </c>
      <c r="Y149" s="164" t="s">
        <v>193</v>
      </c>
      <c r="Z149" s="164" t="s">
        <v>193</v>
      </c>
      <c r="AA149" s="164" t="s">
        <v>193</v>
      </c>
      <c r="AB149" s="164" t="s">
        <v>193</v>
      </c>
      <c r="AC149" s="164" t="s">
        <v>496</v>
      </c>
      <c r="AD149" s="164" t="s">
        <v>502</v>
      </c>
      <c r="AE149" s="164">
        <v>1</v>
      </c>
      <c r="AF149" s="164">
        <v>0</v>
      </c>
      <c r="AG149" s="164">
        <v>0</v>
      </c>
      <c r="AH149" s="164">
        <v>0</v>
      </c>
      <c r="AI149" s="164">
        <v>0</v>
      </c>
      <c r="AJ149" s="164">
        <v>0</v>
      </c>
      <c r="AK149" s="164">
        <v>0</v>
      </c>
      <c r="AL149" s="164">
        <v>0</v>
      </c>
      <c r="AM149" s="164">
        <v>0</v>
      </c>
      <c r="AN149" s="164">
        <v>0</v>
      </c>
      <c r="AO149" s="164" t="s">
        <v>142</v>
      </c>
      <c r="AP149" s="164" t="s">
        <v>507</v>
      </c>
      <c r="AQ149" s="164" t="s">
        <v>109</v>
      </c>
      <c r="AR149" s="164" t="s">
        <v>109</v>
      </c>
      <c r="AS149" s="164" t="s">
        <v>109</v>
      </c>
      <c r="AT149" s="164" t="s">
        <v>109</v>
      </c>
      <c r="AU149" s="164" t="s">
        <v>114</v>
      </c>
      <c r="AV149" s="164" t="s">
        <v>109</v>
      </c>
      <c r="AW149" s="164" t="s">
        <v>109</v>
      </c>
      <c r="AX149" s="164" t="s">
        <v>193</v>
      </c>
      <c r="AY149" s="164" t="s">
        <v>193</v>
      </c>
      <c r="AZ149" s="164" t="s">
        <v>193</v>
      </c>
      <c r="BA149" s="164" t="s">
        <v>193</v>
      </c>
      <c r="BB149" s="164" t="s">
        <v>193</v>
      </c>
      <c r="BC149" s="164" t="s">
        <v>193</v>
      </c>
      <c r="BD149" s="164" t="s">
        <v>193</v>
      </c>
      <c r="BE149" s="164" t="s">
        <v>193</v>
      </c>
      <c r="BF149" s="164" t="s">
        <v>114</v>
      </c>
      <c r="BG149" s="164" t="s">
        <v>193</v>
      </c>
      <c r="BH149" s="164" t="s">
        <v>193</v>
      </c>
      <c r="BI149" s="164" t="s">
        <v>193</v>
      </c>
      <c r="BJ149" s="164" t="s">
        <v>193</v>
      </c>
      <c r="BK149" s="164" t="s">
        <v>193</v>
      </c>
      <c r="BL149" s="164" t="s">
        <v>193</v>
      </c>
      <c r="BM149" s="164" t="s">
        <v>193</v>
      </c>
      <c r="BN149" s="164" t="s">
        <v>193</v>
      </c>
      <c r="BO149" s="164" t="s">
        <v>193</v>
      </c>
      <c r="BP149" s="164" t="s">
        <v>193</v>
      </c>
      <c r="BQ149" s="164" t="s">
        <v>193</v>
      </c>
      <c r="BR149" s="164" t="s">
        <v>193</v>
      </c>
      <c r="BS149" s="164" t="s">
        <v>193</v>
      </c>
      <c r="BT149" s="164" t="s">
        <v>193</v>
      </c>
      <c r="BU149" s="164" t="s">
        <v>193</v>
      </c>
      <c r="BV149" s="164" t="s">
        <v>193</v>
      </c>
      <c r="BW149" s="164" t="s">
        <v>193</v>
      </c>
      <c r="BX149" s="164" t="s">
        <v>193</v>
      </c>
      <c r="BY149" s="164" t="s">
        <v>193</v>
      </c>
      <c r="BZ149" s="164" t="s">
        <v>193</v>
      </c>
      <c r="CA149" s="164" t="s">
        <v>193</v>
      </c>
      <c r="CB149" s="164" t="s">
        <v>193</v>
      </c>
      <c r="CC149" s="164" t="s">
        <v>109</v>
      </c>
      <c r="CD149" s="164" t="s">
        <v>114</v>
      </c>
      <c r="CE149" s="164" t="s">
        <v>109</v>
      </c>
      <c r="CF149" s="164" t="s">
        <v>506</v>
      </c>
      <c r="CG149" s="164" t="s">
        <v>797</v>
      </c>
      <c r="CH149" s="164" t="s">
        <v>220</v>
      </c>
      <c r="CI149" s="164" t="s">
        <v>797</v>
      </c>
      <c r="CJ149" s="164" t="s">
        <v>193</v>
      </c>
      <c r="CK149" s="164" t="s">
        <v>193</v>
      </c>
      <c r="CL149" s="164" t="s">
        <v>193</v>
      </c>
      <c r="CM149" s="164" t="s">
        <v>193</v>
      </c>
      <c r="CN149" s="164" t="s">
        <v>193</v>
      </c>
      <c r="CO149" s="164" t="s">
        <v>193</v>
      </c>
      <c r="CP149" s="164" t="s">
        <v>193</v>
      </c>
      <c r="CQ149" s="164" t="s">
        <v>193</v>
      </c>
      <c r="CR149" s="164" t="s">
        <v>193</v>
      </c>
      <c r="CS149" s="164" t="s">
        <v>193</v>
      </c>
      <c r="CT149" s="164" t="s">
        <v>193</v>
      </c>
      <c r="CU149" s="164" t="s">
        <v>193</v>
      </c>
      <c r="CV149" s="164" t="s">
        <v>193</v>
      </c>
      <c r="CW149" s="164" t="s">
        <v>193</v>
      </c>
      <c r="CX149" s="164" t="s">
        <v>193</v>
      </c>
      <c r="CY149" s="164" t="s">
        <v>193</v>
      </c>
      <c r="CZ149" s="164" t="s">
        <v>193</v>
      </c>
      <c r="DA149" s="164" t="s">
        <v>193</v>
      </c>
      <c r="DB149" s="164" t="s">
        <v>193</v>
      </c>
      <c r="DC149" s="164" t="s">
        <v>193</v>
      </c>
      <c r="DD149" s="164" t="s">
        <v>193</v>
      </c>
      <c r="DE149" s="164" t="s">
        <v>193</v>
      </c>
      <c r="DF149" s="164" t="s">
        <v>193</v>
      </c>
      <c r="DG149" s="164" t="s">
        <v>193</v>
      </c>
      <c r="DH149" s="164" t="s">
        <v>193</v>
      </c>
      <c r="DI149" s="164" t="s">
        <v>193</v>
      </c>
      <c r="DJ149" s="164" t="s">
        <v>193</v>
      </c>
      <c r="DK149" s="164" t="s">
        <v>193</v>
      </c>
      <c r="DL149" s="164" t="s">
        <v>193</v>
      </c>
      <c r="DM149" s="164" t="s">
        <v>193</v>
      </c>
      <c r="DN149" s="164" t="s">
        <v>193</v>
      </c>
      <c r="DO149" s="164" t="s">
        <v>193</v>
      </c>
      <c r="DP149" s="164" t="s">
        <v>193</v>
      </c>
      <c r="DQ149" s="164" t="s">
        <v>193</v>
      </c>
      <c r="DR149" s="164" t="s">
        <v>193</v>
      </c>
      <c r="DS149" s="164" t="s">
        <v>193</v>
      </c>
      <c r="DT149" s="164" t="s">
        <v>193</v>
      </c>
      <c r="DU149" s="164" t="s">
        <v>193</v>
      </c>
      <c r="DV149" s="164" t="s">
        <v>193</v>
      </c>
      <c r="DW149" s="164" t="s">
        <v>193</v>
      </c>
      <c r="DX149" s="164" t="s">
        <v>193</v>
      </c>
      <c r="DY149" s="164" t="s">
        <v>193</v>
      </c>
      <c r="DZ149" s="164" t="s">
        <v>193</v>
      </c>
      <c r="EA149" s="164" t="s">
        <v>193</v>
      </c>
      <c r="EB149" s="164" t="s">
        <v>193</v>
      </c>
      <c r="EC149" s="164" t="s">
        <v>193</v>
      </c>
      <c r="ED149" s="164" t="s">
        <v>193</v>
      </c>
      <c r="EE149" s="164" t="s">
        <v>193</v>
      </c>
      <c r="EF149" s="164" t="s">
        <v>193</v>
      </c>
      <c r="EG149" s="164" t="s">
        <v>193</v>
      </c>
      <c r="EH149" s="164" t="s">
        <v>193</v>
      </c>
      <c r="EI149" s="164" t="s">
        <v>4185</v>
      </c>
    </row>
    <row r="150" spans="1:139" x14ac:dyDescent="0.25">
      <c r="A150" s="164" t="s">
        <v>4191</v>
      </c>
      <c r="B150" s="164" t="s">
        <v>3548</v>
      </c>
      <c r="C150" s="164" t="s">
        <v>627</v>
      </c>
      <c r="D150" s="164" t="s">
        <v>627</v>
      </c>
      <c r="E150" s="164" t="s">
        <v>635</v>
      </c>
      <c r="F150" s="164" t="s">
        <v>506</v>
      </c>
      <c r="G150" s="164" t="s">
        <v>220</v>
      </c>
      <c r="H150" s="164" t="s">
        <v>220</v>
      </c>
      <c r="I150" s="164" t="s">
        <v>3549</v>
      </c>
      <c r="J150" s="164" t="s">
        <v>630</v>
      </c>
      <c r="K150" s="164" t="s">
        <v>494</v>
      </c>
      <c r="L150" s="164" t="s">
        <v>495</v>
      </c>
      <c r="M150" s="164">
        <v>75</v>
      </c>
      <c r="N150" s="164">
        <v>96.153846153846104</v>
      </c>
      <c r="O150" s="164">
        <v>86.956521739130395</v>
      </c>
      <c r="P150" s="164">
        <v>86.2068965517241</v>
      </c>
      <c r="Q150" s="164">
        <v>156.25</v>
      </c>
      <c r="R150" s="164">
        <v>208.333333333333</v>
      </c>
      <c r="S150" s="164">
        <v>700</v>
      </c>
      <c r="T150" s="164" t="s">
        <v>193</v>
      </c>
      <c r="U150" s="164" t="s">
        <v>193</v>
      </c>
      <c r="V150" s="164" t="s">
        <v>193</v>
      </c>
      <c r="W150" s="164" t="s">
        <v>193</v>
      </c>
      <c r="X150" s="164" t="s">
        <v>193</v>
      </c>
      <c r="Y150" s="164" t="s">
        <v>193</v>
      </c>
      <c r="Z150" s="164" t="s">
        <v>193</v>
      </c>
      <c r="AA150" s="164" t="s">
        <v>193</v>
      </c>
      <c r="AB150" s="164" t="s">
        <v>193</v>
      </c>
      <c r="AC150" s="164" t="s">
        <v>496</v>
      </c>
      <c r="AD150" s="164" t="s">
        <v>502</v>
      </c>
      <c r="AE150" s="164">
        <v>1</v>
      </c>
      <c r="AF150" s="164">
        <v>0</v>
      </c>
      <c r="AG150" s="164">
        <v>0</v>
      </c>
      <c r="AH150" s="164">
        <v>0</v>
      </c>
      <c r="AI150" s="164">
        <v>0</v>
      </c>
      <c r="AJ150" s="164">
        <v>0</v>
      </c>
      <c r="AK150" s="164">
        <v>0</v>
      </c>
      <c r="AL150" s="164">
        <v>0</v>
      </c>
      <c r="AM150" s="164">
        <v>0</v>
      </c>
      <c r="AN150" s="164">
        <v>0</v>
      </c>
      <c r="AO150" s="164" t="s">
        <v>142</v>
      </c>
      <c r="AP150" s="164" t="s">
        <v>507</v>
      </c>
      <c r="AQ150" s="164" t="s">
        <v>109</v>
      </c>
      <c r="AR150" s="164" t="s">
        <v>109</v>
      </c>
      <c r="AS150" s="164" t="s">
        <v>109</v>
      </c>
      <c r="AT150" s="164" t="s">
        <v>109</v>
      </c>
      <c r="AU150" s="164" t="s">
        <v>114</v>
      </c>
      <c r="AV150" s="164" t="s">
        <v>109</v>
      </c>
      <c r="AW150" s="164" t="s">
        <v>109</v>
      </c>
      <c r="AX150" s="164" t="s">
        <v>193</v>
      </c>
      <c r="AY150" s="164" t="s">
        <v>193</v>
      </c>
      <c r="AZ150" s="164" t="s">
        <v>193</v>
      </c>
      <c r="BA150" s="164" t="s">
        <v>193</v>
      </c>
      <c r="BB150" s="164" t="s">
        <v>193</v>
      </c>
      <c r="BC150" s="164" t="s">
        <v>193</v>
      </c>
      <c r="BD150" s="164" t="s">
        <v>193</v>
      </c>
      <c r="BE150" s="164" t="s">
        <v>193</v>
      </c>
      <c r="BF150" s="164" t="s">
        <v>114</v>
      </c>
      <c r="BG150" s="164" t="s">
        <v>193</v>
      </c>
      <c r="BH150" s="164" t="s">
        <v>193</v>
      </c>
      <c r="BI150" s="164" t="s">
        <v>193</v>
      </c>
      <c r="BJ150" s="164" t="s">
        <v>193</v>
      </c>
      <c r="BK150" s="164" t="s">
        <v>193</v>
      </c>
      <c r="BL150" s="164" t="s">
        <v>193</v>
      </c>
      <c r="BM150" s="164" t="s">
        <v>193</v>
      </c>
      <c r="BN150" s="164" t="s">
        <v>193</v>
      </c>
      <c r="BO150" s="164" t="s">
        <v>193</v>
      </c>
      <c r="BP150" s="164" t="s">
        <v>193</v>
      </c>
      <c r="BQ150" s="164" t="s">
        <v>193</v>
      </c>
      <c r="BR150" s="164" t="s">
        <v>193</v>
      </c>
      <c r="BS150" s="164" t="s">
        <v>193</v>
      </c>
      <c r="BT150" s="164" t="s">
        <v>193</v>
      </c>
      <c r="BU150" s="164" t="s">
        <v>193</v>
      </c>
      <c r="BV150" s="164" t="s">
        <v>193</v>
      </c>
      <c r="BW150" s="164" t="s">
        <v>193</v>
      </c>
      <c r="BX150" s="164" t="s">
        <v>193</v>
      </c>
      <c r="BY150" s="164" t="s">
        <v>193</v>
      </c>
      <c r="BZ150" s="164" t="s">
        <v>193</v>
      </c>
      <c r="CA150" s="164" t="s">
        <v>193</v>
      </c>
      <c r="CB150" s="164" t="s">
        <v>193</v>
      </c>
      <c r="CC150" s="164" t="s">
        <v>109</v>
      </c>
      <c r="CD150" s="164" t="s">
        <v>132</v>
      </c>
      <c r="CE150" s="164" t="s">
        <v>109</v>
      </c>
      <c r="CF150" s="164" t="s">
        <v>506</v>
      </c>
      <c r="CG150" s="164" t="s">
        <v>797</v>
      </c>
      <c r="CH150" s="164" t="s">
        <v>220</v>
      </c>
      <c r="CI150" s="164" t="s">
        <v>797</v>
      </c>
      <c r="CJ150" s="164" t="s">
        <v>193</v>
      </c>
      <c r="CK150" s="164" t="s">
        <v>193</v>
      </c>
      <c r="CL150" s="164" t="s">
        <v>193</v>
      </c>
      <c r="CM150" s="164" t="s">
        <v>193</v>
      </c>
      <c r="CN150" s="164" t="s">
        <v>193</v>
      </c>
      <c r="CO150" s="164" t="s">
        <v>193</v>
      </c>
      <c r="CP150" s="164" t="s">
        <v>193</v>
      </c>
      <c r="CQ150" s="164" t="s">
        <v>193</v>
      </c>
      <c r="CR150" s="164" t="s">
        <v>193</v>
      </c>
      <c r="CS150" s="164" t="s">
        <v>193</v>
      </c>
      <c r="CT150" s="164" t="s">
        <v>193</v>
      </c>
      <c r="CU150" s="164" t="s">
        <v>193</v>
      </c>
      <c r="CV150" s="164" t="s">
        <v>193</v>
      </c>
      <c r="CW150" s="164" t="s">
        <v>193</v>
      </c>
      <c r="CX150" s="164" t="s">
        <v>193</v>
      </c>
      <c r="CY150" s="164" t="s">
        <v>193</v>
      </c>
      <c r="CZ150" s="164" t="s">
        <v>193</v>
      </c>
      <c r="DA150" s="164" t="s">
        <v>193</v>
      </c>
      <c r="DB150" s="164" t="s">
        <v>193</v>
      </c>
      <c r="DC150" s="164" t="s">
        <v>193</v>
      </c>
      <c r="DD150" s="164" t="s">
        <v>193</v>
      </c>
      <c r="DE150" s="164" t="s">
        <v>193</v>
      </c>
      <c r="DF150" s="164" t="s">
        <v>193</v>
      </c>
      <c r="DG150" s="164" t="s">
        <v>193</v>
      </c>
      <c r="DH150" s="164" t="s">
        <v>193</v>
      </c>
      <c r="DI150" s="164" t="s">
        <v>193</v>
      </c>
      <c r="DJ150" s="164" t="s">
        <v>193</v>
      </c>
      <c r="DK150" s="164" t="s">
        <v>193</v>
      </c>
      <c r="DL150" s="164" t="s">
        <v>193</v>
      </c>
      <c r="DM150" s="164" t="s">
        <v>193</v>
      </c>
      <c r="DN150" s="164" t="s">
        <v>193</v>
      </c>
      <c r="DO150" s="164" t="s">
        <v>193</v>
      </c>
      <c r="DP150" s="164" t="s">
        <v>193</v>
      </c>
      <c r="DQ150" s="164" t="s">
        <v>193</v>
      </c>
      <c r="DR150" s="164" t="s">
        <v>193</v>
      </c>
      <c r="DS150" s="164" t="s">
        <v>193</v>
      </c>
      <c r="DT150" s="164" t="s">
        <v>193</v>
      </c>
      <c r="DU150" s="164" t="s">
        <v>193</v>
      </c>
      <c r="DV150" s="164" t="s">
        <v>193</v>
      </c>
      <c r="DW150" s="164" t="s">
        <v>193</v>
      </c>
      <c r="DX150" s="164" t="s">
        <v>193</v>
      </c>
      <c r="DY150" s="164" t="s">
        <v>193</v>
      </c>
      <c r="DZ150" s="164" t="s">
        <v>193</v>
      </c>
      <c r="EA150" s="164" t="s">
        <v>193</v>
      </c>
      <c r="EB150" s="164" t="s">
        <v>193</v>
      </c>
      <c r="EC150" s="164" t="s">
        <v>193</v>
      </c>
      <c r="ED150" s="164" t="s">
        <v>193</v>
      </c>
      <c r="EE150" s="164" t="s">
        <v>193</v>
      </c>
      <c r="EF150" s="164" t="s">
        <v>193</v>
      </c>
      <c r="EG150" s="164" t="s">
        <v>193</v>
      </c>
      <c r="EH150" s="164" t="s">
        <v>193</v>
      </c>
      <c r="EI150" s="164" t="s">
        <v>193</v>
      </c>
    </row>
    <row r="151" spans="1:139" x14ac:dyDescent="0.25">
      <c r="A151" s="164" t="s">
        <v>4196</v>
      </c>
      <c r="B151" s="164" t="s">
        <v>3548</v>
      </c>
      <c r="C151" s="164" t="s">
        <v>627</v>
      </c>
      <c r="D151" s="164" t="s">
        <v>627</v>
      </c>
      <c r="E151" s="164" t="s">
        <v>635</v>
      </c>
      <c r="F151" s="164" t="s">
        <v>506</v>
      </c>
      <c r="G151" s="164" t="s">
        <v>220</v>
      </c>
      <c r="H151" s="164" t="s">
        <v>220</v>
      </c>
      <c r="I151" s="164" t="s">
        <v>3549</v>
      </c>
      <c r="J151" s="164" t="s">
        <v>630</v>
      </c>
      <c r="K151" s="164" t="s">
        <v>494</v>
      </c>
      <c r="L151" s="164" t="s">
        <v>495</v>
      </c>
      <c r="M151" s="164">
        <v>75</v>
      </c>
      <c r="N151" s="164">
        <v>96.153846153846104</v>
      </c>
      <c r="O151" s="164">
        <v>86.956521739130395</v>
      </c>
      <c r="P151" s="164">
        <v>86.2068965517241</v>
      </c>
      <c r="Q151" s="164">
        <v>156.25</v>
      </c>
      <c r="R151" s="164">
        <v>208.333333333333</v>
      </c>
      <c r="S151" s="164">
        <v>700</v>
      </c>
      <c r="T151" s="164" t="s">
        <v>193</v>
      </c>
      <c r="U151" s="164" t="s">
        <v>193</v>
      </c>
      <c r="V151" s="164" t="s">
        <v>193</v>
      </c>
      <c r="W151" s="164" t="s">
        <v>193</v>
      </c>
      <c r="X151" s="164" t="s">
        <v>193</v>
      </c>
      <c r="Y151" s="164" t="s">
        <v>193</v>
      </c>
      <c r="Z151" s="164" t="s">
        <v>193</v>
      </c>
      <c r="AA151" s="164" t="s">
        <v>193</v>
      </c>
      <c r="AB151" s="164" t="s">
        <v>193</v>
      </c>
      <c r="AC151" s="164" t="s">
        <v>496</v>
      </c>
      <c r="AD151" s="164" t="s">
        <v>502</v>
      </c>
      <c r="AE151" s="164">
        <v>1</v>
      </c>
      <c r="AF151" s="164">
        <v>0</v>
      </c>
      <c r="AG151" s="164">
        <v>0</v>
      </c>
      <c r="AH151" s="164">
        <v>0</v>
      </c>
      <c r="AI151" s="164">
        <v>0</v>
      </c>
      <c r="AJ151" s="164">
        <v>0</v>
      </c>
      <c r="AK151" s="164">
        <v>0</v>
      </c>
      <c r="AL151" s="164">
        <v>0</v>
      </c>
      <c r="AM151" s="164">
        <v>0</v>
      </c>
      <c r="AN151" s="164">
        <v>0</v>
      </c>
      <c r="AO151" s="164" t="s">
        <v>142</v>
      </c>
      <c r="AP151" s="164" t="s">
        <v>498</v>
      </c>
      <c r="AQ151" s="164" t="s">
        <v>109</v>
      </c>
      <c r="AR151" s="164" t="s">
        <v>109</v>
      </c>
      <c r="AS151" s="164" t="s">
        <v>109</v>
      </c>
      <c r="AT151" s="164" t="s">
        <v>109</v>
      </c>
      <c r="AU151" s="164" t="s">
        <v>114</v>
      </c>
      <c r="AV151" s="164" t="s">
        <v>109</v>
      </c>
      <c r="AW151" s="164" t="s">
        <v>109</v>
      </c>
      <c r="AX151" s="164" t="s">
        <v>193</v>
      </c>
      <c r="AY151" s="164" t="s">
        <v>193</v>
      </c>
      <c r="AZ151" s="164" t="s">
        <v>193</v>
      </c>
      <c r="BA151" s="164" t="s">
        <v>193</v>
      </c>
      <c r="BB151" s="164" t="s">
        <v>193</v>
      </c>
      <c r="BC151" s="164" t="s">
        <v>193</v>
      </c>
      <c r="BD151" s="164" t="s">
        <v>193</v>
      </c>
      <c r="BE151" s="164" t="s">
        <v>193</v>
      </c>
      <c r="BF151" s="164" t="s">
        <v>114</v>
      </c>
      <c r="BG151" s="164" t="s">
        <v>193</v>
      </c>
      <c r="BH151" s="164" t="s">
        <v>193</v>
      </c>
      <c r="BI151" s="164" t="s">
        <v>193</v>
      </c>
      <c r="BJ151" s="164" t="s">
        <v>193</v>
      </c>
      <c r="BK151" s="164" t="s">
        <v>193</v>
      </c>
      <c r="BL151" s="164" t="s">
        <v>193</v>
      </c>
      <c r="BM151" s="164" t="s">
        <v>193</v>
      </c>
      <c r="BN151" s="164" t="s">
        <v>193</v>
      </c>
      <c r="BO151" s="164" t="s">
        <v>193</v>
      </c>
      <c r="BP151" s="164" t="s">
        <v>193</v>
      </c>
      <c r="BQ151" s="164" t="s">
        <v>193</v>
      </c>
      <c r="BR151" s="164" t="s">
        <v>193</v>
      </c>
      <c r="BS151" s="164" t="s">
        <v>193</v>
      </c>
      <c r="BT151" s="164" t="s">
        <v>193</v>
      </c>
      <c r="BU151" s="164" t="s">
        <v>193</v>
      </c>
      <c r="BV151" s="164" t="s">
        <v>193</v>
      </c>
      <c r="BW151" s="164" t="s">
        <v>193</v>
      </c>
      <c r="BX151" s="164" t="s">
        <v>193</v>
      </c>
      <c r="BY151" s="164" t="s">
        <v>193</v>
      </c>
      <c r="BZ151" s="164" t="s">
        <v>193</v>
      </c>
      <c r="CA151" s="164" t="s">
        <v>193</v>
      </c>
      <c r="CB151" s="164" t="s">
        <v>193</v>
      </c>
      <c r="CC151" s="164" t="s">
        <v>109</v>
      </c>
      <c r="CD151" s="164" t="s">
        <v>109</v>
      </c>
      <c r="CE151" s="164" t="s">
        <v>109</v>
      </c>
      <c r="CF151" s="164" t="s">
        <v>506</v>
      </c>
      <c r="CG151" s="164" t="s">
        <v>797</v>
      </c>
      <c r="CH151" s="164" t="s">
        <v>220</v>
      </c>
      <c r="CI151" s="164" t="s">
        <v>797</v>
      </c>
      <c r="CJ151" s="164" t="s">
        <v>193</v>
      </c>
      <c r="CK151" s="164" t="s">
        <v>193</v>
      </c>
      <c r="CL151" s="164" t="s">
        <v>193</v>
      </c>
      <c r="CM151" s="164" t="s">
        <v>193</v>
      </c>
      <c r="CN151" s="164" t="s">
        <v>193</v>
      </c>
      <c r="CO151" s="164" t="s">
        <v>193</v>
      </c>
      <c r="CP151" s="164" t="s">
        <v>193</v>
      </c>
      <c r="CQ151" s="164" t="s">
        <v>193</v>
      </c>
      <c r="CR151" s="164" t="s">
        <v>193</v>
      </c>
      <c r="CS151" s="164" t="s">
        <v>193</v>
      </c>
      <c r="CT151" s="164" t="s">
        <v>193</v>
      </c>
      <c r="CU151" s="164" t="s">
        <v>193</v>
      </c>
      <c r="CV151" s="164" t="s">
        <v>193</v>
      </c>
      <c r="CW151" s="164" t="s">
        <v>193</v>
      </c>
      <c r="CX151" s="164" t="s">
        <v>193</v>
      </c>
      <c r="CY151" s="164" t="s">
        <v>193</v>
      </c>
      <c r="CZ151" s="164" t="s">
        <v>193</v>
      </c>
      <c r="DA151" s="164" t="s">
        <v>193</v>
      </c>
      <c r="DB151" s="164" t="s">
        <v>193</v>
      </c>
      <c r="DC151" s="164" t="s">
        <v>193</v>
      </c>
      <c r="DD151" s="164" t="s">
        <v>193</v>
      </c>
      <c r="DE151" s="164" t="s">
        <v>193</v>
      </c>
      <c r="DF151" s="164" t="s">
        <v>193</v>
      </c>
      <c r="DG151" s="164" t="s">
        <v>193</v>
      </c>
      <c r="DH151" s="164" t="s">
        <v>193</v>
      </c>
      <c r="DI151" s="164" t="s">
        <v>193</v>
      </c>
      <c r="DJ151" s="164" t="s">
        <v>193</v>
      </c>
      <c r="DK151" s="164" t="s">
        <v>193</v>
      </c>
      <c r="DL151" s="164" t="s">
        <v>193</v>
      </c>
      <c r="DM151" s="164" t="s">
        <v>193</v>
      </c>
      <c r="DN151" s="164" t="s">
        <v>193</v>
      </c>
      <c r="DO151" s="164" t="s">
        <v>193</v>
      </c>
      <c r="DP151" s="164" t="s">
        <v>193</v>
      </c>
      <c r="DQ151" s="164" t="s">
        <v>193</v>
      </c>
      <c r="DR151" s="164" t="s">
        <v>193</v>
      </c>
      <c r="DS151" s="164" t="s">
        <v>193</v>
      </c>
      <c r="DT151" s="164" t="s">
        <v>193</v>
      </c>
      <c r="DU151" s="164" t="s">
        <v>193</v>
      </c>
      <c r="DV151" s="164" t="s">
        <v>193</v>
      </c>
      <c r="DW151" s="164" t="s">
        <v>193</v>
      </c>
      <c r="DX151" s="164" t="s">
        <v>193</v>
      </c>
      <c r="DY151" s="164" t="s">
        <v>193</v>
      </c>
      <c r="DZ151" s="164" t="s">
        <v>193</v>
      </c>
      <c r="EA151" s="164" t="s">
        <v>193</v>
      </c>
      <c r="EB151" s="164" t="s">
        <v>193</v>
      </c>
      <c r="EC151" s="164" t="s">
        <v>193</v>
      </c>
      <c r="ED151" s="164" t="s">
        <v>193</v>
      </c>
      <c r="EE151" s="164" t="s">
        <v>193</v>
      </c>
      <c r="EF151" s="164" t="s">
        <v>193</v>
      </c>
      <c r="EG151" s="164" t="s">
        <v>193</v>
      </c>
      <c r="EH151" s="164" t="s">
        <v>193</v>
      </c>
      <c r="EI151" s="164" t="s">
        <v>193</v>
      </c>
    </row>
    <row r="152" spans="1:139" x14ac:dyDescent="0.25">
      <c r="A152" s="164" t="s">
        <v>4201</v>
      </c>
      <c r="B152" s="164" t="s">
        <v>3548</v>
      </c>
      <c r="C152" s="164" t="s">
        <v>627</v>
      </c>
      <c r="D152" s="164" t="s">
        <v>627</v>
      </c>
      <c r="E152" s="164" t="s">
        <v>635</v>
      </c>
      <c r="F152" s="164" t="s">
        <v>506</v>
      </c>
      <c r="G152" s="164" t="s">
        <v>220</v>
      </c>
      <c r="H152" s="164" t="s">
        <v>220</v>
      </c>
      <c r="I152" s="164" t="s">
        <v>3549</v>
      </c>
      <c r="J152" s="164" t="s">
        <v>630</v>
      </c>
      <c r="K152" s="164" t="s">
        <v>494</v>
      </c>
      <c r="L152" s="164" t="s">
        <v>495</v>
      </c>
      <c r="M152" s="164">
        <v>80</v>
      </c>
      <c r="N152" s="164">
        <v>96.153846153846104</v>
      </c>
      <c r="O152" s="164">
        <v>86.956521739130395</v>
      </c>
      <c r="P152" s="164">
        <v>86.2068965517241</v>
      </c>
      <c r="Q152" s="164">
        <v>166.666666666666</v>
      </c>
      <c r="R152" s="164">
        <v>208.333333333333</v>
      </c>
      <c r="S152" s="164">
        <v>700</v>
      </c>
      <c r="T152" s="164" t="s">
        <v>193</v>
      </c>
      <c r="U152" s="164" t="s">
        <v>193</v>
      </c>
      <c r="V152" s="164" t="s">
        <v>193</v>
      </c>
      <c r="W152" s="164" t="s">
        <v>193</v>
      </c>
      <c r="X152" s="164" t="s">
        <v>193</v>
      </c>
      <c r="Y152" s="164" t="s">
        <v>193</v>
      </c>
      <c r="Z152" s="164" t="s">
        <v>193</v>
      </c>
      <c r="AA152" s="164" t="s">
        <v>193</v>
      </c>
      <c r="AB152" s="164" t="s">
        <v>193</v>
      </c>
      <c r="AC152" s="164" t="s">
        <v>500</v>
      </c>
      <c r="AD152" s="164" t="s">
        <v>497</v>
      </c>
      <c r="AE152" s="164">
        <v>1</v>
      </c>
      <c r="AF152" s="164">
        <v>0</v>
      </c>
      <c r="AG152" s="164">
        <v>0</v>
      </c>
      <c r="AH152" s="164">
        <v>0</v>
      </c>
      <c r="AI152" s="164">
        <v>0</v>
      </c>
      <c r="AJ152" s="164">
        <v>0</v>
      </c>
      <c r="AK152" s="164">
        <v>1</v>
      </c>
      <c r="AL152" s="164">
        <v>1</v>
      </c>
      <c r="AM152" s="164">
        <v>0</v>
      </c>
      <c r="AN152" s="164">
        <v>0</v>
      </c>
      <c r="AO152" s="164" t="s">
        <v>128</v>
      </c>
      <c r="AP152" s="164" t="s">
        <v>501</v>
      </c>
      <c r="AQ152" s="164" t="s">
        <v>109</v>
      </c>
      <c r="AR152" s="164" t="s">
        <v>109</v>
      </c>
      <c r="AS152" s="164" t="s">
        <v>109</v>
      </c>
      <c r="AT152" s="164" t="s">
        <v>109</v>
      </c>
      <c r="AU152" s="164" t="s">
        <v>114</v>
      </c>
      <c r="AV152" s="164" t="s">
        <v>109</v>
      </c>
      <c r="AW152" s="164" t="s">
        <v>109</v>
      </c>
      <c r="AX152" s="164" t="s">
        <v>193</v>
      </c>
      <c r="AY152" s="164" t="s">
        <v>193</v>
      </c>
      <c r="AZ152" s="164" t="s">
        <v>193</v>
      </c>
      <c r="BA152" s="164" t="s">
        <v>193</v>
      </c>
      <c r="BB152" s="164" t="s">
        <v>193</v>
      </c>
      <c r="BC152" s="164" t="s">
        <v>193</v>
      </c>
      <c r="BD152" s="164" t="s">
        <v>193</v>
      </c>
      <c r="BE152" s="164" t="s">
        <v>193</v>
      </c>
      <c r="BF152" s="164" t="s">
        <v>114</v>
      </c>
      <c r="BG152" s="164" t="s">
        <v>193</v>
      </c>
      <c r="BH152" s="164" t="s">
        <v>193</v>
      </c>
      <c r="BI152" s="164" t="s">
        <v>193</v>
      </c>
      <c r="BJ152" s="164" t="s">
        <v>193</v>
      </c>
      <c r="BK152" s="164" t="s">
        <v>193</v>
      </c>
      <c r="BL152" s="164" t="s">
        <v>193</v>
      </c>
      <c r="BM152" s="164" t="s">
        <v>193</v>
      </c>
      <c r="BN152" s="164" t="s">
        <v>193</v>
      </c>
      <c r="BO152" s="164" t="s">
        <v>193</v>
      </c>
      <c r="BP152" s="164" t="s">
        <v>193</v>
      </c>
      <c r="BQ152" s="164" t="s">
        <v>193</v>
      </c>
      <c r="BR152" s="164" t="s">
        <v>193</v>
      </c>
      <c r="BS152" s="164" t="s">
        <v>193</v>
      </c>
      <c r="BT152" s="164" t="s">
        <v>193</v>
      </c>
      <c r="BU152" s="164" t="s">
        <v>193</v>
      </c>
      <c r="BV152" s="164" t="s">
        <v>193</v>
      </c>
      <c r="BW152" s="164" t="s">
        <v>193</v>
      </c>
      <c r="BX152" s="164" t="s">
        <v>193</v>
      </c>
      <c r="BY152" s="164" t="s">
        <v>193</v>
      </c>
      <c r="BZ152" s="164" t="s">
        <v>193</v>
      </c>
      <c r="CA152" s="164" t="s">
        <v>193</v>
      </c>
      <c r="CB152" s="164" t="s">
        <v>193</v>
      </c>
      <c r="CC152" s="164" t="s">
        <v>109</v>
      </c>
      <c r="CD152" s="164" t="s">
        <v>109</v>
      </c>
      <c r="CE152" s="164" t="s">
        <v>109</v>
      </c>
      <c r="CF152" s="164" t="s">
        <v>506</v>
      </c>
      <c r="CG152" s="164" t="s">
        <v>797</v>
      </c>
      <c r="CH152" s="164" t="s">
        <v>220</v>
      </c>
      <c r="CI152" s="164" t="s">
        <v>797</v>
      </c>
      <c r="CJ152" s="164" t="s">
        <v>193</v>
      </c>
      <c r="CK152" s="164" t="s">
        <v>193</v>
      </c>
      <c r="CL152" s="164" t="s">
        <v>193</v>
      </c>
      <c r="CM152" s="164" t="s">
        <v>193</v>
      </c>
      <c r="CN152" s="164" t="s">
        <v>193</v>
      </c>
      <c r="CO152" s="164" t="s">
        <v>193</v>
      </c>
      <c r="CP152" s="164" t="s">
        <v>193</v>
      </c>
      <c r="CQ152" s="164" t="s">
        <v>193</v>
      </c>
      <c r="CR152" s="164" t="s">
        <v>193</v>
      </c>
      <c r="CS152" s="164" t="s">
        <v>193</v>
      </c>
      <c r="CT152" s="164" t="s">
        <v>193</v>
      </c>
      <c r="CU152" s="164" t="s">
        <v>193</v>
      </c>
      <c r="CV152" s="164" t="s">
        <v>193</v>
      </c>
      <c r="CW152" s="164" t="s">
        <v>193</v>
      </c>
      <c r="CX152" s="164" t="s">
        <v>193</v>
      </c>
      <c r="CY152" s="164" t="s">
        <v>193</v>
      </c>
      <c r="CZ152" s="164" t="s">
        <v>193</v>
      </c>
      <c r="DA152" s="164" t="s">
        <v>193</v>
      </c>
      <c r="DB152" s="164" t="s">
        <v>193</v>
      </c>
      <c r="DC152" s="164" t="s">
        <v>193</v>
      </c>
      <c r="DD152" s="164" t="s">
        <v>193</v>
      </c>
      <c r="DE152" s="164" t="s">
        <v>193</v>
      </c>
      <c r="DF152" s="164" t="s">
        <v>193</v>
      </c>
      <c r="DG152" s="164" t="s">
        <v>193</v>
      </c>
      <c r="DH152" s="164" t="s">
        <v>193</v>
      </c>
      <c r="DI152" s="164" t="s">
        <v>193</v>
      </c>
      <c r="DJ152" s="164" t="s">
        <v>193</v>
      </c>
      <c r="DK152" s="164" t="s">
        <v>193</v>
      </c>
      <c r="DL152" s="164" t="s">
        <v>193</v>
      </c>
      <c r="DM152" s="164" t="s">
        <v>193</v>
      </c>
      <c r="DN152" s="164" t="s">
        <v>193</v>
      </c>
      <c r="DO152" s="164" t="s">
        <v>193</v>
      </c>
      <c r="DP152" s="164" t="s">
        <v>193</v>
      </c>
      <c r="DQ152" s="164" t="s">
        <v>193</v>
      </c>
      <c r="DR152" s="164" t="s">
        <v>193</v>
      </c>
      <c r="DS152" s="164" t="s">
        <v>193</v>
      </c>
      <c r="DT152" s="164" t="s">
        <v>193</v>
      </c>
      <c r="DU152" s="164" t="s">
        <v>193</v>
      </c>
      <c r="DV152" s="164" t="s">
        <v>193</v>
      </c>
      <c r="DW152" s="164" t="s">
        <v>193</v>
      </c>
      <c r="DX152" s="164" t="s">
        <v>193</v>
      </c>
      <c r="DY152" s="164" t="s">
        <v>193</v>
      </c>
      <c r="DZ152" s="164" t="s">
        <v>193</v>
      </c>
      <c r="EA152" s="164" t="s">
        <v>193</v>
      </c>
      <c r="EB152" s="164" t="s">
        <v>193</v>
      </c>
      <c r="EC152" s="164" t="s">
        <v>193</v>
      </c>
      <c r="ED152" s="164" t="s">
        <v>193</v>
      </c>
      <c r="EE152" s="164" t="s">
        <v>193</v>
      </c>
      <c r="EF152" s="164" t="s">
        <v>193</v>
      </c>
      <c r="EG152" s="164" t="s">
        <v>193</v>
      </c>
      <c r="EH152" s="164" t="s">
        <v>193</v>
      </c>
      <c r="EI152" s="164" t="s">
        <v>193</v>
      </c>
    </row>
    <row r="153" spans="1:139" x14ac:dyDescent="0.25">
      <c r="A153" s="164" t="s">
        <v>4205</v>
      </c>
      <c r="B153" s="164" t="s">
        <v>3548</v>
      </c>
      <c r="C153" s="164" t="s">
        <v>627</v>
      </c>
      <c r="D153" s="164" t="s">
        <v>627</v>
      </c>
      <c r="E153" s="164" t="s">
        <v>635</v>
      </c>
      <c r="F153" s="164" t="s">
        <v>506</v>
      </c>
      <c r="G153" s="164" t="s">
        <v>220</v>
      </c>
      <c r="H153" s="164" t="s">
        <v>220</v>
      </c>
      <c r="I153" s="164" t="s">
        <v>3549</v>
      </c>
      <c r="J153" s="164" t="s">
        <v>630</v>
      </c>
      <c r="K153" s="164" t="s">
        <v>494</v>
      </c>
      <c r="L153" s="164" t="s">
        <v>511</v>
      </c>
      <c r="M153" s="164" t="s">
        <v>193</v>
      </c>
      <c r="N153" s="164" t="s">
        <v>193</v>
      </c>
      <c r="O153" s="164" t="s">
        <v>193</v>
      </c>
      <c r="P153" s="164" t="s">
        <v>193</v>
      </c>
      <c r="Q153" s="164" t="s">
        <v>193</v>
      </c>
      <c r="R153" s="164" t="s">
        <v>193</v>
      </c>
      <c r="S153" s="164" t="s">
        <v>193</v>
      </c>
      <c r="T153" s="164" t="s">
        <v>193</v>
      </c>
      <c r="U153" s="164" t="s">
        <v>193</v>
      </c>
      <c r="V153" s="164" t="s">
        <v>193</v>
      </c>
      <c r="W153" s="164" t="s">
        <v>193</v>
      </c>
      <c r="X153" s="164" t="s">
        <v>193</v>
      </c>
      <c r="Y153" s="164" t="s">
        <v>193</v>
      </c>
      <c r="Z153" s="164" t="s">
        <v>193</v>
      </c>
      <c r="AA153" s="164" t="s">
        <v>193</v>
      </c>
      <c r="AB153" s="164">
        <v>13</v>
      </c>
      <c r="AC153" s="164" t="s">
        <v>500</v>
      </c>
      <c r="AD153" s="164" t="s">
        <v>193</v>
      </c>
      <c r="AE153" s="164" t="s">
        <v>193</v>
      </c>
      <c r="AF153" s="164" t="s">
        <v>193</v>
      </c>
      <c r="AG153" s="164" t="s">
        <v>193</v>
      </c>
      <c r="AH153" s="164" t="s">
        <v>193</v>
      </c>
      <c r="AI153" s="164" t="s">
        <v>193</v>
      </c>
      <c r="AJ153" s="164" t="s">
        <v>193</v>
      </c>
      <c r="AK153" s="164" t="s">
        <v>193</v>
      </c>
      <c r="AL153" s="164" t="s">
        <v>193</v>
      </c>
      <c r="AM153" s="164" t="s">
        <v>193</v>
      </c>
      <c r="AN153" s="164" t="s">
        <v>193</v>
      </c>
      <c r="AO153" s="164" t="s">
        <v>193</v>
      </c>
      <c r="AP153" s="164" t="s">
        <v>193</v>
      </c>
      <c r="AQ153" s="164" t="s">
        <v>193</v>
      </c>
      <c r="AR153" s="164" t="s">
        <v>193</v>
      </c>
      <c r="AS153" s="164" t="s">
        <v>193</v>
      </c>
      <c r="AT153" s="164" t="s">
        <v>193</v>
      </c>
      <c r="AU153" s="164" t="s">
        <v>193</v>
      </c>
      <c r="AV153" s="164" t="s">
        <v>193</v>
      </c>
      <c r="AW153" s="164" t="s">
        <v>193</v>
      </c>
      <c r="AX153" s="164" t="s">
        <v>193</v>
      </c>
      <c r="AY153" s="164" t="s">
        <v>193</v>
      </c>
      <c r="AZ153" s="164" t="s">
        <v>193</v>
      </c>
      <c r="BA153" s="164" t="s">
        <v>193</v>
      </c>
      <c r="BB153" s="164" t="s">
        <v>193</v>
      </c>
      <c r="BC153" s="164" t="s">
        <v>193</v>
      </c>
      <c r="BD153" s="164" t="s">
        <v>193</v>
      </c>
      <c r="BE153" s="164" t="s">
        <v>193</v>
      </c>
      <c r="BF153" s="164" t="s">
        <v>193</v>
      </c>
      <c r="BG153" s="164" t="s">
        <v>193</v>
      </c>
      <c r="BH153" s="164" t="s">
        <v>193</v>
      </c>
      <c r="BI153" s="164" t="s">
        <v>193</v>
      </c>
      <c r="BJ153" s="164" t="s">
        <v>193</v>
      </c>
      <c r="BK153" s="164" t="s">
        <v>193</v>
      </c>
      <c r="BL153" s="164" t="s">
        <v>193</v>
      </c>
      <c r="BM153" s="164" t="s">
        <v>193</v>
      </c>
      <c r="BN153" s="164" t="s">
        <v>193</v>
      </c>
      <c r="BO153" s="164" t="s">
        <v>193</v>
      </c>
      <c r="BP153" s="164" t="s">
        <v>193</v>
      </c>
      <c r="BQ153" s="164" t="s">
        <v>193</v>
      </c>
      <c r="BR153" s="164" t="s">
        <v>193</v>
      </c>
      <c r="BS153" s="164" t="s">
        <v>193</v>
      </c>
      <c r="BT153" s="164" t="s">
        <v>193</v>
      </c>
      <c r="BU153" s="164" t="s">
        <v>193</v>
      </c>
      <c r="BV153" s="164" t="s">
        <v>193</v>
      </c>
      <c r="BW153" s="164" t="s">
        <v>193</v>
      </c>
      <c r="BX153" s="164" t="s">
        <v>193</v>
      </c>
      <c r="BY153" s="164" t="s">
        <v>193</v>
      </c>
      <c r="BZ153" s="164" t="s">
        <v>193</v>
      </c>
      <c r="CA153" s="164" t="s">
        <v>193</v>
      </c>
      <c r="CB153" s="164" t="s">
        <v>193</v>
      </c>
      <c r="CC153" s="164" t="s">
        <v>193</v>
      </c>
      <c r="CD153" s="164" t="s">
        <v>193</v>
      </c>
      <c r="CE153" s="164" t="s">
        <v>193</v>
      </c>
      <c r="CF153" s="164" t="s">
        <v>193</v>
      </c>
      <c r="CG153" s="164" t="s">
        <v>193</v>
      </c>
      <c r="CH153" s="164" t="s">
        <v>193</v>
      </c>
      <c r="CI153" s="164" t="s">
        <v>193</v>
      </c>
      <c r="CJ153" s="164" t="s">
        <v>193</v>
      </c>
      <c r="CK153" s="164" t="s">
        <v>193</v>
      </c>
      <c r="CL153" s="164" t="s">
        <v>193</v>
      </c>
      <c r="CM153" s="164" t="s">
        <v>193</v>
      </c>
      <c r="CN153" s="164" t="s">
        <v>193</v>
      </c>
      <c r="CO153" s="164" t="s">
        <v>193</v>
      </c>
      <c r="CP153" s="164" t="s">
        <v>193</v>
      </c>
      <c r="CQ153" s="164" t="s">
        <v>193</v>
      </c>
      <c r="CR153" s="164" t="s">
        <v>193</v>
      </c>
      <c r="CS153" s="164" t="s">
        <v>193</v>
      </c>
      <c r="CT153" s="164" t="s">
        <v>193</v>
      </c>
      <c r="CU153" s="164" t="s">
        <v>193</v>
      </c>
      <c r="CV153" s="164" t="s">
        <v>193</v>
      </c>
      <c r="CW153" s="164" t="s">
        <v>193</v>
      </c>
      <c r="CX153" s="164" t="s">
        <v>193</v>
      </c>
      <c r="CY153" s="164" t="s">
        <v>193</v>
      </c>
      <c r="CZ153" s="164" t="s">
        <v>193</v>
      </c>
      <c r="DA153" s="164" t="s">
        <v>193</v>
      </c>
      <c r="DB153" s="164" t="s">
        <v>193</v>
      </c>
      <c r="DC153" s="164" t="s">
        <v>193</v>
      </c>
      <c r="DD153" s="164" t="s">
        <v>193</v>
      </c>
      <c r="DE153" s="164" t="s">
        <v>193</v>
      </c>
      <c r="DF153" s="164" t="s">
        <v>193</v>
      </c>
      <c r="DG153" s="164" t="s">
        <v>193</v>
      </c>
      <c r="DH153" s="164" t="s">
        <v>193</v>
      </c>
      <c r="DI153" s="164" t="s">
        <v>193</v>
      </c>
      <c r="DJ153" s="164" t="s">
        <v>193</v>
      </c>
      <c r="DK153" s="164" t="s">
        <v>193</v>
      </c>
      <c r="DL153" s="164" t="s">
        <v>193</v>
      </c>
      <c r="DM153" s="164" t="s">
        <v>193</v>
      </c>
      <c r="DN153" s="164" t="s">
        <v>193</v>
      </c>
      <c r="DO153" s="164" t="s">
        <v>512</v>
      </c>
      <c r="DP153" s="164" t="s">
        <v>3284</v>
      </c>
      <c r="DQ153" s="164" t="s">
        <v>513</v>
      </c>
      <c r="DR153" s="164" t="s">
        <v>807</v>
      </c>
      <c r="DS153" s="164" t="s">
        <v>193</v>
      </c>
      <c r="DT153" s="164" t="s">
        <v>3287</v>
      </c>
      <c r="DU153" s="164" t="s">
        <v>109</v>
      </c>
      <c r="DV153" s="164" t="s">
        <v>193</v>
      </c>
      <c r="DW153" s="164" t="s">
        <v>132</v>
      </c>
      <c r="DX153" s="164" t="s">
        <v>193</v>
      </c>
      <c r="DY153" s="164" t="s">
        <v>193</v>
      </c>
      <c r="DZ153" s="164" t="s">
        <v>193</v>
      </c>
      <c r="EA153" s="164" t="s">
        <v>193</v>
      </c>
      <c r="EB153" s="164" t="s">
        <v>193</v>
      </c>
      <c r="EC153" s="164" t="s">
        <v>193</v>
      </c>
      <c r="ED153" s="164" t="s">
        <v>193</v>
      </c>
      <c r="EE153" s="164" t="s">
        <v>193</v>
      </c>
      <c r="EF153" s="164" t="s">
        <v>193</v>
      </c>
      <c r="EG153" s="164" t="s">
        <v>193</v>
      </c>
      <c r="EH153" s="164" t="s">
        <v>193</v>
      </c>
      <c r="EI153" s="164" t="s">
        <v>193</v>
      </c>
    </row>
    <row r="154" spans="1:139" x14ac:dyDescent="0.25">
      <c r="A154" s="164" t="s">
        <v>4209</v>
      </c>
      <c r="B154" s="164" t="s">
        <v>3548</v>
      </c>
      <c r="C154" s="164" t="s">
        <v>627</v>
      </c>
      <c r="D154" s="164" t="s">
        <v>627</v>
      </c>
      <c r="E154" s="164" t="s">
        <v>635</v>
      </c>
      <c r="F154" s="164" t="s">
        <v>506</v>
      </c>
      <c r="G154" s="164" t="s">
        <v>220</v>
      </c>
      <c r="H154" s="164" t="s">
        <v>220</v>
      </c>
      <c r="I154" s="164" t="s">
        <v>3549</v>
      </c>
      <c r="J154" s="164" t="s">
        <v>630</v>
      </c>
      <c r="K154" s="164" t="s">
        <v>494</v>
      </c>
      <c r="L154" s="164" t="s">
        <v>511</v>
      </c>
      <c r="M154" s="164" t="s">
        <v>193</v>
      </c>
      <c r="N154" s="164" t="s">
        <v>193</v>
      </c>
      <c r="O154" s="164" t="s">
        <v>193</v>
      </c>
      <c r="P154" s="164" t="s">
        <v>193</v>
      </c>
      <c r="Q154" s="164" t="s">
        <v>193</v>
      </c>
      <c r="R154" s="164" t="s">
        <v>193</v>
      </c>
      <c r="S154" s="164" t="s">
        <v>193</v>
      </c>
      <c r="T154" s="164" t="s">
        <v>193</v>
      </c>
      <c r="U154" s="164" t="s">
        <v>193</v>
      </c>
      <c r="V154" s="164" t="s">
        <v>193</v>
      </c>
      <c r="W154" s="164" t="s">
        <v>193</v>
      </c>
      <c r="X154" s="164" t="s">
        <v>193</v>
      </c>
      <c r="Y154" s="164" t="s">
        <v>193</v>
      </c>
      <c r="Z154" s="164" t="s">
        <v>193</v>
      </c>
      <c r="AA154" s="164" t="s">
        <v>193</v>
      </c>
      <c r="AB154" s="164">
        <v>13</v>
      </c>
      <c r="AC154" s="164" t="s">
        <v>496</v>
      </c>
      <c r="AD154" s="164" t="s">
        <v>193</v>
      </c>
      <c r="AE154" s="164" t="s">
        <v>193</v>
      </c>
      <c r="AF154" s="164" t="s">
        <v>193</v>
      </c>
      <c r="AG154" s="164" t="s">
        <v>193</v>
      </c>
      <c r="AH154" s="164" t="s">
        <v>193</v>
      </c>
      <c r="AI154" s="164" t="s">
        <v>193</v>
      </c>
      <c r="AJ154" s="164" t="s">
        <v>193</v>
      </c>
      <c r="AK154" s="164" t="s">
        <v>193</v>
      </c>
      <c r="AL154" s="164" t="s">
        <v>193</v>
      </c>
      <c r="AM154" s="164" t="s">
        <v>193</v>
      </c>
      <c r="AN154" s="164" t="s">
        <v>193</v>
      </c>
      <c r="AO154" s="164" t="s">
        <v>193</v>
      </c>
      <c r="AP154" s="164" t="s">
        <v>193</v>
      </c>
      <c r="AQ154" s="164" t="s">
        <v>193</v>
      </c>
      <c r="AR154" s="164" t="s">
        <v>193</v>
      </c>
      <c r="AS154" s="164" t="s">
        <v>193</v>
      </c>
      <c r="AT154" s="164" t="s">
        <v>193</v>
      </c>
      <c r="AU154" s="164" t="s">
        <v>193</v>
      </c>
      <c r="AV154" s="164" t="s">
        <v>193</v>
      </c>
      <c r="AW154" s="164" t="s">
        <v>193</v>
      </c>
      <c r="AX154" s="164" t="s">
        <v>193</v>
      </c>
      <c r="AY154" s="164" t="s">
        <v>193</v>
      </c>
      <c r="AZ154" s="164" t="s">
        <v>193</v>
      </c>
      <c r="BA154" s="164" t="s">
        <v>193</v>
      </c>
      <c r="BB154" s="164" t="s">
        <v>193</v>
      </c>
      <c r="BC154" s="164" t="s">
        <v>193</v>
      </c>
      <c r="BD154" s="164" t="s">
        <v>193</v>
      </c>
      <c r="BE154" s="164" t="s">
        <v>193</v>
      </c>
      <c r="BF154" s="164" t="s">
        <v>193</v>
      </c>
      <c r="BG154" s="164" t="s">
        <v>193</v>
      </c>
      <c r="BH154" s="164" t="s">
        <v>193</v>
      </c>
      <c r="BI154" s="164" t="s">
        <v>193</v>
      </c>
      <c r="BJ154" s="164" t="s">
        <v>193</v>
      </c>
      <c r="BK154" s="164" t="s">
        <v>193</v>
      </c>
      <c r="BL154" s="164" t="s">
        <v>193</v>
      </c>
      <c r="BM154" s="164" t="s">
        <v>193</v>
      </c>
      <c r="BN154" s="164" t="s">
        <v>193</v>
      </c>
      <c r="BO154" s="164" t="s">
        <v>193</v>
      </c>
      <c r="BP154" s="164" t="s">
        <v>193</v>
      </c>
      <c r="BQ154" s="164" t="s">
        <v>193</v>
      </c>
      <c r="BR154" s="164" t="s">
        <v>193</v>
      </c>
      <c r="BS154" s="164" t="s">
        <v>193</v>
      </c>
      <c r="BT154" s="164" t="s">
        <v>193</v>
      </c>
      <c r="BU154" s="164" t="s">
        <v>193</v>
      </c>
      <c r="BV154" s="164" t="s">
        <v>193</v>
      </c>
      <c r="BW154" s="164" t="s">
        <v>193</v>
      </c>
      <c r="BX154" s="164" t="s">
        <v>193</v>
      </c>
      <c r="BY154" s="164" t="s">
        <v>193</v>
      </c>
      <c r="BZ154" s="164" t="s">
        <v>193</v>
      </c>
      <c r="CA154" s="164" t="s">
        <v>193</v>
      </c>
      <c r="CB154" s="164" t="s">
        <v>193</v>
      </c>
      <c r="CC154" s="164" t="s">
        <v>193</v>
      </c>
      <c r="CD154" s="164" t="s">
        <v>193</v>
      </c>
      <c r="CE154" s="164" t="s">
        <v>193</v>
      </c>
      <c r="CF154" s="164" t="s">
        <v>193</v>
      </c>
      <c r="CG154" s="164" t="s">
        <v>193</v>
      </c>
      <c r="CH154" s="164" t="s">
        <v>193</v>
      </c>
      <c r="CI154" s="164" t="s">
        <v>193</v>
      </c>
      <c r="CJ154" s="164" t="s">
        <v>193</v>
      </c>
      <c r="CK154" s="164" t="s">
        <v>193</v>
      </c>
      <c r="CL154" s="164" t="s">
        <v>193</v>
      </c>
      <c r="CM154" s="164" t="s">
        <v>193</v>
      </c>
      <c r="CN154" s="164" t="s">
        <v>193</v>
      </c>
      <c r="CO154" s="164" t="s">
        <v>193</v>
      </c>
      <c r="CP154" s="164" t="s">
        <v>193</v>
      </c>
      <c r="CQ154" s="164" t="s">
        <v>193</v>
      </c>
      <c r="CR154" s="164" t="s">
        <v>193</v>
      </c>
      <c r="CS154" s="164" t="s">
        <v>193</v>
      </c>
      <c r="CT154" s="164" t="s">
        <v>193</v>
      </c>
      <c r="CU154" s="164" t="s">
        <v>193</v>
      </c>
      <c r="CV154" s="164" t="s">
        <v>193</v>
      </c>
      <c r="CW154" s="164" t="s">
        <v>193</v>
      </c>
      <c r="CX154" s="164" t="s">
        <v>193</v>
      </c>
      <c r="CY154" s="164" t="s">
        <v>193</v>
      </c>
      <c r="CZ154" s="164" t="s">
        <v>193</v>
      </c>
      <c r="DA154" s="164" t="s">
        <v>193</v>
      </c>
      <c r="DB154" s="164" t="s">
        <v>193</v>
      </c>
      <c r="DC154" s="164" t="s">
        <v>193</v>
      </c>
      <c r="DD154" s="164" t="s">
        <v>193</v>
      </c>
      <c r="DE154" s="164" t="s">
        <v>193</v>
      </c>
      <c r="DF154" s="164" t="s">
        <v>193</v>
      </c>
      <c r="DG154" s="164" t="s">
        <v>193</v>
      </c>
      <c r="DH154" s="164" t="s">
        <v>193</v>
      </c>
      <c r="DI154" s="164" t="s">
        <v>193</v>
      </c>
      <c r="DJ154" s="164" t="s">
        <v>193</v>
      </c>
      <c r="DK154" s="164" t="s">
        <v>193</v>
      </c>
      <c r="DL154" s="164" t="s">
        <v>193</v>
      </c>
      <c r="DM154" s="164" t="s">
        <v>193</v>
      </c>
      <c r="DN154" s="164" t="s">
        <v>193</v>
      </c>
      <c r="DO154" s="164" t="s">
        <v>512</v>
      </c>
      <c r="DP154" s="164" t="s">
        <v>3284</v>
      </c>
      <c r="DQ154" s="164" t="s">
        <v>513</v>
      </c>
      <c r="DR154" s="164" t="s">
        <v>807</v>
      </c>
      <c r="DS154" s="164" t="s">
        <v>193</v>
      </c>
      <c r="DT154" s="164" t="s">
        <v>3287</v>
      </c>
      <c r="DU154" s="164" t="s">
        <v>109</v>
      </c>
      <c r="DV154" s="164" t="s">
        <v>193</v>
      </c>
      <c r="DW154" s="164" t="s">
        <v>109</v>
      </c>
      <c r="DX154" s="164">
        <v>1</v>
      </c>
      <c r="DY154" s="164">
        <v>1</v>
      </c>
      <c r="DZ154" s="164">
        <v>0</v>
      </c>
      <c r="EA154" s="164">
        <v>0</v>
      </c>
      <c r="EB154" s="164">
        <v>0</v>
      </c>
      <c r="EC154" s="164">
        <v>0</v>
      </c>
      <c r="ED154" s="164">
        <v>0</v>
      </c>
      <c r="EE154" s="164">
        <v>0</v>
      </c>
      <c r="EF154" s="164">
        <v>0</v>
      </c>
      <c r="EG154" s="164">
        <v>0</v>
      </c>
      <c r="EH154" s="164">
        <v>0</v>
      </c>
      <c r="EI154" s="164" t="s">
        <v>193</v>
      </c>
    </row>
    <row r="155" spans="1:139" x14ac:dyDescent="0.25">
      <c r="A155" s="164" t="s">
        <v>4214</v>
      </c>
      <c r="B155" s="164" t="s">
        <v>3548</v>
      </c>
      <c r="C155" s="164" t="s">
        <v>627</v>
      </c>
      <c r="D155" s="164" t="s">
        <v>627</v>
      </c>
      <c r="E155" s="164" t="s">
        <v>635</v>
      </c>
      <c r="F155" s="164" t="s">
        <v>506</v>
      </c>
      <c r="G155" s="164" t="s">
        <v>220</v>
      </c>
      <c r="H155" s="164" t="s">
        <v>220</v>
      </c>
      <c r="I155" s="164" t="s">
        <v>3549</v>
      </c>
      <c r="J155" s="164" t="s">
        <v>630</v>
      </c>
      <c r="K155" s="164" t="s">
        <v>494</v>
      </c>
      <c r="L155" s="164" t="s">
        <v>511</v>
      </c>
      <c r="M155" s="164" t="s">
        <v>193</v>
      </c>
      <c r="N155" s="164" t="s">
        <v>193</v>
      </c>
      <c r="O155" s="164" t="s">
        <v>193</v>
      </c>
      <c r="P155" s="164" t="s">
        <v>193</v>
      </c>
      <c r="Q155" s="164" t="s">
        <v>193</v>
      </c>
      <c r="R155" s="164" t="s">
        <v>193</v>
      </c>
      <c r="S155" s="164" t="s">
        <v>193</v>
      </c>
      <c r="T155" s="164" t="s">
        <v>193</v>
      </c>
      <c r="U155" s="164" t="s">
        <v>193</v>
      </c>
      <c r="V155" s="164" t="s">
        <v>193</v>
      </c>
      <c r="W155" s="164" t="s">
        <v>193</v>
      </c>
      <c r="X155" s="164" t="s">
        <v>193</v>
      </c>
      <c r="Y155" s="164" t="s">
        <v>193</v>
      </c>
      <c r="Z155" s="164" t="s">
        <v>193</v>
      </c>
      <c r="AA155" s="164" t="s">
        <v>193</v>
      </c>
      <c r="AB155" s="164">
        <v>13</v>
      </c>
      <c r="AC155" s="164" t="s">
        <v>496</v>
      </c>
      <c r="AD155" s="164" t="s">
        <v>193</v>
      </c>
      <c r="AE155" s="164" t="s">
        <v>193</v>
      </c>
      <c r="AF155" s="164" t="s">
        <v>193</v>
      </c>
      <c r="AG155" s="164" t="s">
        <v>193</v>
      </c>
      <c r="AH155" s="164" t="s">
        <v>193</v>
      </c>
      <c r="AI155" s="164" t="s">
        <v>193</v>
      </c>
      <c r="AJ155" s="164" t="s">
        <v>193</v>
      </c>
      <c r="AK155" s="164" t="s">
        <v>193</v>
      </c>
      <c r="AL155" s="164" t="s">
        <v>193</v>
      </c>
      <c r="AM155" s="164" t="s">
        <v>193</v>
      </c>
      <c r="AN155" s="164" t="s">
        <v>193</v>
      </c>
      <c r="AO155" s="164" t="s">
        <v>193</v>
      </c>
      <c r="AP155" s="164" t="s">
        <v>193</v>
      </c>
      <c r="AQ155" s="164" t="s">
        <v>193</v>
      </c>
      <c r="AR155" s="164" t="s">
        <v>193</v>
      </c>
      <c r="AS155" s="164" t="s">
        <v>193</v>
      </c>
      <c r="AT155" s="164" t="s">
        <v>193</v>
      </c>
      <c r="AU155" s="164" t="s">
        <v>193</v>
      </c>
      <c r="AV155" s="164" t="s">
        <v>193</v>
      </c>
      <c r="AW155" s="164" t="s">
        <v>193</v>
      </c>
      <c r="AX155" s="164" t="s">
        <v>193</v>
      </c>
      <c r="AY155" s="164" t="s">
        <v>193</v>
      </c>
      <c r="AZ155" s="164" t="s">
        <v>193</v>
      </c>
      <c r="BA155" s="164" t="s">
        <v>193</v>
      </c>
      <c r="BB155" s="164" t="s">
        <v>193</v>
      </c>
      <c r="BC155" s="164" t="s">
        <v>193</v>
      </c>
      <c r="BD155" s="164" t="s">
        <v>193</v>
      </c>
      <c r="BE155" s="164" t="s">
        <v>193</v>
      </c>
      <c r="BF155" s="164" t="s">
        <v>193</v>
      </c>
      <c r="BG155" s="164" t="s">
        <v>193</v>
      </c>
      <c r="BH155" s="164" t="s">
        <v>193</v>
      </c>
      <c r="BI155" s="164" t="s">
        <v>193</v>
      </c>
      <c r="BJ155" s="164" t="s">
        <v>193</v>
      </c>
      <c r="BK155" s="164" t="s">
        <v>193</v>
      </c>
      <c r="BL155" s="164" t="s">
        <v>193</v>
      </c>
      <c r="BM155" s="164" t="s">
        <v>193</v>
      </c>
      <c r="BN155" s="164" t="s">
        <v>193</v>
      </c>
      <c r="BO155" s="164" t="s">
        <v>193</v>
      </c>
      <c r="BP155" s="164" t="s">
        <v>193</v>
      </c>
      <c r="BQ155" s="164" t="s">
        <v>193</v>
      </c>
      <c r="BR155" s="164" t="s">
        <v>193</v>
      </c>
      <c r="BS155" s="164" t="s">
        <v>193</v>
      </c>
      <c r="BT155" s="164" t="s">
        <v>193</v>
      </c>
      <c r="BU155" s="164" t="s">
        <v>193</v>
      </c>
      <c r="BV155" s="164" t="s">
        <v>193</v>
      </c>
      <c r="BW155" s="164" t="s">
        <v>193</v>
      </c>
      <c r="BX155" s="164" t="s">
        <v>193</v>
      </c>
      <c r="BY155" s="164" t="s">
        <v>193</v>
      </c>
      <c r="BZ155" s="164" t="s">
        <v>193</v>
      </c>
      <c r="CA155" s="164" t="s">
        <v>193</v>
      </c>
      <c r="CB155" s="164" t="s">
        <v>193</v>
      </c>
      <c r="CC155" s="164" t="s">
        <v>193</v>
      </c>
      <c r="CD155" s="164" t="s">
        <v>193</v>
      </c>
      <c r="CE155" s="164" t="s">
        <v>193</v>
      </c>
      <c r="CF155" s="164" t="s">
        <v>193</v>
      </c>
      <c r="CG155" s="164" t="s">
        <v>193</v>
      </c>
      <c r="CH155" s="164" t="s">
        <v>193</v>
      </c>
      <c r="CI155" s="164" t="s">
        <v>193</v>
      </c>
      <c r="CJ155" s="164" t="s">
        <v>193</v>
      </c>
      <c r="CK155" s="164" t="s">
        <v>193</v>
      </c>
      <c r="CL155" s="164" t="s">
        <v>193</v>
      </c>
      <c r="CM155" s="164" t="s">
        <v>193</v>
      </c>
      <c r="CN155" s="164" t="s">
        <v>193</v>
      </c>
      <c r="CO155" s="164" t="s">
        <v>193</v>
      </c>
      <c r="CP155" s="164" t="s">
        <v>193</v>
      </c>
      <c r="CQ155" s="164" t="s">
        <v>193</v>
      </c>
      <c r="CR155" s="164" t="s">
        <v>193</v>
      </c>
      <c r="CS155" s="164" t="s">
        <v>193</v>
      </c>
      <c r="CT155" s="164" t="s">
        <v>193</v>
      </c>
      <c r="CU155" s="164" t="s">
        <v>193</v>
      </c>
      <c r="CV155" s="164" t="s">
        <v>193</v>
      </c>
      <c r="CW155" s="164" t="s">
        <v>193</v>
      </c>
      <c r="CX155" s="164" t="s">
        <v>193</v>
      </c>
      <c r="CY155" s="164" t="s">
        <v>193</v>
      </c>
      <c r="CZ155" s="164" t="s">
        <v>193</v>
      </c>
      <c r="DA155" s="164" t="s">
        <v>193</v>
      </c>
      <c r="DB155" s="164" t="s">
        <v>193</v>
      </c>
      <c r="DC155" s="164" t="s">
        <v>193</v>
      </c>
      <c r="DD155" s="164" t="s">
        <v>193</v>
      </c>
      <c r="DE155" s="164" t="s">
        <v>193</v>
      </c>
      <c r="DF155" s="164" t="s">
        <v>193</v>
      </c>
      <c r="DG155" s="164" t="s">
        <v>193</v>
      </c>
      <c r="DH155" s="164" t="s">
        <v>193</v>
      </c>
      <c r="DI155" s="164" t="s">
        <v>193</v>
      </c>
      <c r="DJ155" s="164" t="s">
        <v>193</v>
      </c>
      <c r="DK155" s="164" t="s">
        <v>193</v>
      </c>
      <c r="DL155" s="164" t="s">
        <v>193</v>
      </c>
      <c r="DM155" s="164" t="s">
        <v>193</v>
      </c>
      <c r="DN155" s="164" t="s">
        <v>193</v>
      </c>
      <c r="DO155" s="164" t="s">
        <v>512</v>
      </c>
      <c r="DP155" s="164" t="s">
        <v>3284</v>
      </c>
      <c r="DQ155" s="164" t="s">
        <v>513</v>
      </c>
      <c r="DR155" s="164" t="s">
        <v>807</v>
      </c>
      <c r="DS155" s="164" t="s">
        <v>193</v>
      </c>
      <c r="DT155" s="164" t="s">
        <v>3286</v>
      </c>
      <c r="DU155" s="164" t="s">
        <v>109</v>
      </c>
      <c r="DV155" s="164" t="s">
        <v>193</v>
      </c>
      <c r="DW155" s="164" t="s">
        <v>109</v>
      </c>
      <c r="DX155" s="164">
        <v>1</v>
      </c>
      <c r="DY155" s="164">
        <v>1</v>
      </c>
      <c r="DZ155" s="164">
        <v>0</v>
      </c>
      <c r="EA155" s="164">
        <v>1</v>
      </c>
      <c r="EB155" s="164">
        <v>1</v>
      </c>
      <c r="EC155" s="164">
        <v>0</v>
      </c>
      <c r="ED155" s="164">
        <v>0</v>
      </c>
      <c r="EE155" s="164">
        <v>0</v>
      </c>
      <c r="EF155" s="164">
        <v>0</v>
      </c>
      <c r="EG155" s="164">
        <v>0</v>
      </c>
      <c r="EH155" s="164">
        <v>0</v>
      </c>
      <c r="EI155" s="164" t="s">
        <v>193</v>
      </c>
    </row>
    <row r="156" spans="1:139" x14ac:dyDescent="0.25">
      <c r="A156" s="164" t="s">
        <v>4218</v>
      </c>
      <c r="B156" s="164" t="s">
        <v>3548</v>
      </c>
      <c r="C156" s="164" t="s">
        <v>627</v>
      </c>
      <c r="D156" s="164" t="s">
        <v>627</v>
      </c>
      <c r="E156" s="164" t="s">
        <v>635</v>
      </c>
      <c r="F156" s="164" t="s">
        <v>506</v>
      </c>
      <c r="G156" s="164" t="s">
        <v>220</v>
      </c>
      <c r="H156" s="164" t="s">
        <v>220</v>
      </c>
      <c r="I156" s="164" t="s">
        <v>3549</v>
      </c>
      <c r="J156" s="164" t="s">
        <v>630</v>
      </c>
      <c r="K156" s="164" t="s">
        <v>494</v>
      </c>
      <c r="L156" s="164" t="s">
        <v>511</v>
      </c>
      <c r="M156" s="164" t="s">
        <v>193</v>
      </c>
      <c r="N156" s="164" t="s">
        <v>193</v>
      </c>
      <c r="O156" s="164" t="s">
        <v>193</v>
      </c>
      <c r="P156" s="164" t="s">
        <v>193</v>
      </c>
      <c r="Q156" s="164" t="s">
        <v>193</v>
      </c>
      <c r="R156" s="164" t="s">
        <v>193</v>
      </c>
      <c r="S156" s="164" t="s">
        <v>193</v>
      </c>
      <c r="T156" s="164" t="s">
        <v>193</v>
      </c>
      <c r="U156" s="164" t="s">
        <v>193</v>
      </c>
      <c r="V156" s="164" t="s">
        <v>193</v>
      </c>
      <c r="W156" s="164" t="s">
        <v>193</v>
      </c>
      <c r="X156" s="164" t="s">
        <v>193</v>
      </c>
      <c r="Y156" s="164" t="s">
        <v>193</v>
      </c>
      <c r="Z156" s="164" t="s">
        <v>193</v>
      </c>
      <c r="AA156" s="164" t="s">
        <v>193</v>
      </c>
      <c r="AB156" s="164">
        <v>13</v>
      </c>
      <c r="AC156" s="164" t="s">
        <v>500</v>
      </c>
      <c r="AD156" s="164" t="s">
        <v>193</v>
      </c>
      <c r="AE156" s="164" t="s">
        <v>193</v>
      </c>
      <c r="AF156" s="164" t="s">
        <v>193</v>
      </c>
      <c r="AG156" s="164" t="s">
        <v>193</v>
      </c>
      <c r="AH156" s="164" t="s">
        <v>193</v>
      </c>
      <c r="AI156" s="164" t="s">
        <v>193</v>
      </c>
      <c r="AJ156" s="164" t="s">
        <v>193</v>
      </c>
      <c r="AK156" s="164" t="s">
        <v>193</v>
      </c>
      <c r="AL156" s="164" t="s">
        <v>193</v>
      </c>
      <c r="AM156" s="164" t="s">
        <v>193</v>
      </c>
      <c r="AN156" s="164" t="s">
        <v>193</v>
      </c>
      <c r="AO156" s="164" t="s">
        <v>193</v>
      </c>
      <c r="AP156" s="164" t="s">
        <v>193</v>
      </c>
      <c r="AQ156" s="164" t="s">
        <v>193</v>
      </c>
      <c r="AR156" s="164" t="s">
        <v>193</v>
      </c>
      <c r="AS156" s="164" t="s">
        <v>193</v>
      </c>
      <c r="AT156" s="164" t="s">
        <v>193</v>
      </c>
      <c r="AU156" s="164" t="s">
        <v>193</v>
      </c>
      <c r="AV156" s="164" t="s">
        <v>193</v>
      </c>
      <c r="AW156" s="164" t="s">
        <v>193</v>
      </c>
      <c r="AX156" s="164" t="s">
        <v>193</v>
      </c>
      <c r="AY156" s="164" t="s">
        <v>193</v>
      </c>
      <c r="AZ156" s="164" t="s">
        <v>193</v>
      </c>
      <c r="BA156" s="164" t="s">
        <v>193</v>
      </c>
      <c r="BB156" s="164" t="s">
        <v>193</v>
      </c>
      <c r="BC156" s="164" t="s">
        <v>193</v>
      </c>
      <c r="BD156" s="164" t="s">
        <v>193</v>
      </c>
      <c r="BE156" s="164" t="s">
        <v>193</v>
      </c>
      <c r="BF156" s="164" t="s">
        <v>193</v>
      </c>
      <c r="BG156" s="164" t="s">
        <v>193</v>
      </c>
      <c r="BH156" s="164" t="s">
        <v>193</v>
      </c>
      <c r="BI156" s="164" t="s">
        <v>193</v>
      </c>
      <c r="BJ156" s="164" t="s">
        <v>193</v>
      </c>
      <c r="BK156" s="164" t="s">
        <v>193</v>
      </c>
      <c r="BL156" s="164" t="s">
        <v>193</v>
      </c>
      <c r="BM156" s="164" t="s">
        <v>193</v>
      </c>
      <c r="BN156" s="164" t="s">
        <v>193</v>
      </c>
      <c r="BO156" s="164" t="s">
        <v>193</v>
      </c>
      <c r="BP156" s="164" t="s">
        <v>193</v>
      </c>
      <c r="BQ156" s="164" t="s">
        <v>193</v>
      </c>
      <c r="BR156" s="164" t="s">
        <v>193</v>
      </c>
      <c r="BS156" s="164" t="s">
        <v>193</v>
      </c>
      <c r="BT156" s="164" t="s">
        <v>193</v>
      </c>
      <c r="BU156" s="164" t="s">
        <v>193</v>
      </c>
      <c r="BV156" s="164" t="s">
        <v>193</v>
      </c>
      <c r="BW156" s="164" t="s">
        <v>193</v>
      </c>
      <c r="BX156" s="164" t="s">
        <v>193</v>
      </c>
      <c r="BY156" s="164" t="s">
        <v>193</v>
      </c>
      <c r="BZ156" s="164" t="s">
        <v>193</v>
      </c>
      <c r="CA156" s="164" t="s">
        <v>193</v>
      </c>
      <c r="CB156" s="164" t="s">
        <v>193</v>
      </c>
      <c r="CC156" s="164" t="s">
        <v>193</v>
      </c>
      <c r="CD156" s="164" t="s">
        <v>193</v>
      </c>
      <c r="CE156" s="164" t="s">
        <v>193</v>
      </c>
      <c r="CF156" s="164" t="s">
        <v>193</v>
      </c>
      <c r="CG156" s="164" t="s">
        <v>193</v>
      </c>
      <c r="CH156" s="164" t="s">
        <v>193</v>
      </c>
      <c r="CI156" s="164" t="s">
        <v>193</v>
      </c>
      <c r="CJ156" s="164" t="s">
        <v>193</v>
      </c>
      <c r="CK156" s="164" t="s">
        <v>193</v>
      </c>
      <c r="CL156" s="164" t="s">
        <v>193</v>
      </c>
      <c r="CM156" s="164" t="s">
        <v>193</v>
      </c>
      <c r="CN156" s="164" t="s">
        <v>193</v>
      </c>
      <c r="CO156" s="164" t="s">
        <v>193</v>
      </c>
      <c r="CP156" s="164" t="s">
        <v>193</v>
      </c>
      <c r="CQ156" s="164" t="s">
        <v>193</v>
      </c>
      <c r="CR156" s="164" t="s">
        <v>193</v>
      </c>
      <c r="CS156" s="164" t="s">
        <v>193</v>
      </c>
      <c r="CT156" s="164" t="s">
        <v>193</v>
      </c>
      <c r="CU156" s="164" t="s">
        <v>193</v>
      </c>
      <c r="CV156" s="164" t="s">
        <v>193</v>
      </c>
      <c r="CW156" s="164" t="s">
        <v>193</v>
      </c>
      <c r="CX156" s="164" t="s">
        <v>193</v>
      </c>
      <c r="CY156" s="164" t="s">
        <v>193</v>
      </c>
      <c r="CZ156" s="164" t="s">
        <v>193</v>
      </c>
      <c r="DA156" s="164" t="s">
        <v>193</v>
      </c>
      <c r="DB156" s="164" t="s">
        <v>193</v>
      </c>
      <c r="DC156" s="164" t="s">
        <v>193</v>
      </c>
      <c r="DD156" s="164" t="s">
        <v>193</v>
      </c>
      <c r="DE156" s="164" t="s">
        <v>193</v>
      </c>
      <c r="DF156" s="164" t="s">
        <v>193</v>
      </c>
      <c r="DG156" s="164" t="s">
        <v>193</v>
      </c>
      <c r="DH156" s="164" t="s">
        <v>193</v>
      </c>
      <c r="DI156" s="164" t="s">
        <v>193</v>
      </c>
      <c r="DJ156" s="164" t="s">
        <v>193</v>
      </c>
      <c r="DK156" s="164" t="s">
        <v>193</v>
      </c>
      <c r="DL156" s="164" t="s">
        <v>193</v>
      </c>
      <c r="DM156" s="164" t="s">
        <v>193</v>
      </c>
      <c r="DN156" s="164" t="s">
        <v>193</v>
      </c>
      <c r="DO156" s="164" t="s">
        <v>512</v>
      </c>
      <c r="DP156" s="164" t="s">
        <v>3284</v>
      </c>
      <c r="DQ156" s="164" t="s">
        <v>513</v>
      </c>
      <c r="DR156" s="164" t="s">
        <v>807</v>
      </c>
      <c r="DS156" s="164" t="s">
        <v>193</v>
      </c>
      <c r="DT156" s="164" t="s">
        <v>3286</v>
      </c>
      <c r="DU156" s="164" t="s">
        <v>109</v>
      </c>
      <c r="DV156" s="164" t="s">
        <v>193</v>
      </c>
      <c r="DW156" s="164" t="s">
        <v>114</v>
      </c>
      <c r="DX156" s="164" t="s">
        <v>193</v>
      </c>
      <c r="DY156" s="164" t="s">
        <v>193</v>
      </c>
      <c r="DZ156" s="164" t="s">
        <v>193</v>
      </c>
      <c r="EA156" s="164" t="s">
        <v>193</v>
      </c>
      <c r="EB156" s="164" t="s">
        <v>193</v>
      </c>
      <c r="EC156" s="164" t="s">
        <v>193</v>
      </c>
      <c r="ED156" s="164" t="s">
        <v>193</v>
      </c>
      <c r="EE156" s="164" t="s">
        <v>193</v>
      </c>
      <c r="EF156" s="164" t="s">
        <v>193</v>
      </c>
      <c r="EG156" s="164" t="s">
        <v>193</v>
      </c>
      <c r="EH156" s="164" t="s">
        <v>193</v>
      </c>
      <c r="EI156" s="164" t="s">
        <v>193</v>
      </c>
    </row>
    <row r="157" spans="1:139" x14ac:dyDescent="0.25">
      <c r="A157" s="164" t="s">
        <v>4222</v>
      </c>
      <c r="B157" s="164" t="s">
        <v>3548</v>
      </c>
      <c r="C157" s="164" t="s">
        <v>627</v>
      </c>
      <c r="D157" s="164" t="s">
        <v>627</v>
      </c>
      <c r="E157" s="164" t="s">
        <v>635</v>
      </c>
      <c r="F157" s="164" t="s">
        <v>506</v>
      </c>
      <c r="G157" s="164" t="s">
        <v>220</v>
      </c>
      <c r="H157" s="164" t="s">
        <v>220</v>
      </c>
      <c r="I157" s="164" t="s">
        <v>3549</v>
      </c>
      <c r="J157" s="164" t="s">
        <v>630</v>
      </c>
      <c r="K157" s="164" t="s">
        <v>494</v>
      </c>
      <c r="L157" s="164" t="s">
        <v>511</v>
      </c>
      <c r="M157" s="164" t="s">
        <v>193</v>
      </c>
      <c r="N157" s="164" t="s">
        <v>193</v>
      </c>
      <c r="O157" s="164" t="s">
        <v>193</v>
      </c>
      <c r="P157" s="164" t="s">
        <v>193</v>
      </c>
      <c r="Q157" s="164" t="s">
        <v>193</v>
      </c>
      <c r="R157" s="164" t="s">
        <v>193</v>
      </c>
      <c r="S157" s="164" t="s">
        <v>193</v>
      </c>
      <c r="T157" s="164" t="s">
        <v>193</v>
      </c>
      <c r="U157" s="164" t="s">
        <v>193</v>
      </c>
      <c r="V157" s="164" t="s">
        <v>193</v>
      </c>
      <c r="W157" s="164" t="s">
        <v>193</v>
      </c>
      <c r="X157" s="164" t="s">
        <v>193</v>
      </c>
      <c r="Y157" s="164" t="s">
        <v>193</v>
      </c>
      <c r="Z157" s="164" t="s">
        <v>193</v>
      </c>
      <c r="AA157" s="164" t="s">
        <v>193</v>
      </c>
      <c r="AB157" s="164">
        <v>13</v>
      </c>
      <c r="AC157" s="164" t="s">
        <v>496</v>
      </c>
      <c r="AD157" s="164" t="s">
        <v>193</v>
      </c>
      <c r="AE157" s="164" t="s">
        <v>193</v>
      </c>
      <c r="AF157" s="164" t="s">
        <v>193</v>
      </c>
      <c r="AG157" s="164" t="s">
        <v>193</v>
      </c>
      <c r="AH157" s="164" t="s">
        <v>193</v>
      </c>
      <c r="AI157" s="164" t="s">
        <v>193</v>
      </c>
      <c r="AJ157" s="164" t="s">
        <v>193</v>
      </c>
      <c r="AK157" s="164" t="s">
        <v>193</v>
      </c>
      <c r="AL157" s="164" t="s">
        <v>193</v>
      </c>
      <c r="AM157" s="164" t="s">
        <v>193</v>
      </c>
      <c r="AN157" s="164" t="s">
        <v>193</v>
      </c>
      <c r="AO157" s="164" t="s">
        <v>193</v>
      </c>
      <c r="AP157" s="164" t="s">
        <v>193</v>
      </c>
      <c r="AQ157" s="164" t="s">
        <v>193</v>
      </c>
      <c r="AR157" s="164" t="s">
        <v>193</v>
      </c>
      <c r="AS157" s="164" t="s">
        <v>193</v>
      </c>
      <c r="AT157" s="164" t="s">
        <v>193</v>
      </c>
      <c r="AU157" s="164" t="s">
        <v>193</v>
      </c>
      <c r="AV157" s="164" t="s">
        <v>193</v>
      </c>
      <c r="AW157" s="164" t="s">
        <v>193</v>
      </c>
      <c r="AX157" s="164" t="s">
        <v>193</v>
      </c>
      <c r="AY157" s="164" t="s">
        <v>193</v>
      </c>
      <c r="AZ157" s="164" t="s">
        <v>193</v>
      </c>
      <c r="BA157" s="164" t="s">
        <v>193</v>
      </c>
      <c r="BB157" s="164" t="s">
        <v>193</v>
      </c>
      <c r="BC157" s="164" t="s">
        <v>193</v>
      </c>
      <c r="BD157" s="164" t="s">
        <v>193</v>
      </c>
      <c r="BE157" s="164" t="s">
        <v>193</v>
      </c>
      <c r="BF157" s="164" t="s">
        <v>193</v>
      </c>
      <c r="BG157" s="164" t="s">
        <v>193</v>
      </c>
      <c r="BH157" s="164" t="s">
        <v>193</v>
      </c>
      <c r="BI157" s="164" t="s">
        <v>193</v>
      </c>
      <c r="BJ157" s="164" t="s">
        <v>193</v>
      </c>
      <c r="BK157" s="164" t="s">
        <v>193</v>
      </c>
      <c r="BL157" s="164" t="s">
        <v>193</v>
      </c>
      <c r="BM157" s="164" t="s">
        <v>193</v>
      </c>
      <c r="BN157" s="164" t="s">
        <v>193</v>
      </c>
      <c r="BO157" s="164" t="s">
        <v>193</v>
      </c>
      <c r="BP157" s="164" t="s">
        <v>193</v>
      </c>
      <c r="BQ157" s="164" t="s">
        <v>193</v>
      </c>
      <c r="BR157" s="164" t="s">
        <v>193</v>
      </c>
      <c r="BS157" s="164" t="s">
        <v>193</v>
      </c>
      <c r="BT157" s="164" t="s">
        <v>193</v>
      </c>
      <c r="BU157" s="164" t="s">
        <v>193</v>
      </c>
      <c r="BV157" s="164" t="s">
        <v>193</v>
      </c>
      <c r="BW157" s="164" t="s">
        <v>193</v>
      </c>
      <c r="BX157" s="164" t="s">
        <v>193</v>
      </c>
      <c r="BY157" s="164" t="s">
        <v>193</v>
      </c>
      <c r="BZ157" s="164" t="s">
        <v>193</v>
      </c>
      <c r="CA157" s="164" t="s">
        <v>193</v>
      </c>
      <c r="CB157" s="164" t="s">
        <v>193</v>
      </c>
      <c r="CC157" s="164" t="s">
        <v>193</v>
      </c>
      <c r="CD157" s="164" t="s">
        <v>193</v>
      </c>
      <c r="CE157" s="164" t="s">
        <v>193</v>
      </c>
      <c r="CF157" s="164" t="s">
        <v>193</v>
      </c>
      <c r="CG157" s="164" t="s">
        <v>193</v>
      </c>
      <c r="CH157" s="164" t="s">
        <v>193</v>
      </c>
      <c r="CI157" s="164" t="s">
        <v>193</v>
      </c>
      <c r="CJ157" s="164" t="s">
        <v>193</v>
      </c>
      <c r="CK157" s="164" t="s">
        <v>193</v>
      </c>
      <c r="CL157" s="164" t="s">
        <v>193</v>
      </c>
      <c r="CM157" s="164" t="s">
        <v>193</v>
      </c>
      <c r="CN157" s="164" t="s">
        <v>193</v>
      </c>
      <c r="CO157" s="164" t="s">
        <v>193</v>
      </c>
      <c r="CP157" s="164" t="s">
        <v>193</v>
      </c>
      <c r="CQ157" s="164" t="s">
        <v>193</v>
      </c>
      <c r="CR157" s="164" t="s">
        <v>193</v>
      </c>
      <c r="CS157" s="164" t="s">
        <v>193</v>
      </c>
      <c r="CT157" s="164" t="s">
        <v>193</v>
      </c>
      <c r="CU157" s="164" t="s">
        <v>193</v>
      </c>
      <c r="CV157" s="164" t="s">
        <v>193</v>
      </c>
      <c r="CW157" s="164" t="s">
        <v>193</v>
      </c>
      <c r="CX157" s="164" t="s">
        <v>193</v>
      </c>
      <c r="CY157" s="164" t="s">
        <v>193</v>
      </c>
      <c r="CZ157" s="164" t="s">
        <v>193</v>
      </c>
      <c r="DA157" s="164" t="s">
        <v>193</v>
      </c>
      <c r="DB157" s="164" t="s">
        <v>193</v>
      </c>
      <c r="DC157" s="164" t="s">
        <v>193</v>
      </c>
      <c r="DD157" s="164" t="s">
        <v>193</v>
      </c>
      <c r="DE157" s="164" t="s">
        <v>193</v>
      </c>
      <c r="DF157" s="164" t="s">
        <v>193</v>
      </c>
      <c r="DG157" s="164" t="s">
        <v>193</v>
      </c>
      <c r="DH157" s="164" t="s">
        <v>193</v>
      </c>
      <c r="DI157" s="164" t="s">
        <v>193</v>
      </c>
      <c r="DJ157" s="164" t="s">
        <v>193</v>
      </c>
      <c r="DK157" s="164" t="s">
        <v>193</v>
      </c>
      <c r="DL157" s="164" t="s">
        <v>193</v>
      </c>
      <c r="DM157" s="164" t="s">
        <v>193</v>
      </c>
      <c r="DN157" s="164" t="s">
        <v>193</v>
      </c>
      <c r="DO157" s="164" t="s">
        <v>512</v>
      </c>
      <c r="DP157" s="164" t="s">
        <v>3284</v>
      </c>
      <c r="DQ157" s="164" t="s">
        <v>513</v>
      </c>
      <c r="DR157" s="164" t="s">
        <v>807</v>
      </c>
      <c r="DS157" s="164" t="s">
        <v>193</v>
      </c>
      <c r="DT157" s="164" t="s">
        <v>812</v>
      </c>
      <c r="DU157" s="164" t="s">
        <v>109</v>
      </c>
      <c r="DV157" s="164" t="s">
        <v>193</v>
      </c>
      <c r="DW157" s="164" t="s">
        <v>114</v>
      </c>
      <c r="DX157" s="164" t="s">
        <v>193</v>
      </c>
      <c r="DY157" s="164" t="s">
        <v>193</v>
      </c>
      <c r="DZ157" s="164" t="s">
        <v>193</v>
      </c>
      <c r="EA157" s="164" t="s">
        <v>193</v>
      </c>
      <c r="EB157" s="164" t="s">
        <v>193</v>
      </c>
      <c r="EC157" s="164" t="s">
        <v>193</v>
      </c>
      <c r="ED157" s="164" t="s">
        <v>193</v>
      </c>
      <c r="EE157" s="164" t="s">
        <v>193</v>
      </c>
      <c r="EF157" s="164" t="s">
        <v>193</v>
      </c>
      <c r="EG157" s="164" t="s">
        <v>193</v>
      </c>
      <c r="EH157" s="164" t="s">
        <v>193</v>
      </c>
      <c r="EI157" s="164" t="s">
        <v>193</v>
      </c>
    </row>
    <row r="158" spans="1:139" x14ac:dyDescent="0.25">
      <c r="A158" s="164" t="s">
        <v>4227</v>
      </c>
      <c r="B158" s="164" t="s">
        <v>3503</v>
      </c>
      <c r="C158" s="164" t="s">
        <v>133</v>
      </c>
      <c r="D158" s="164" t="s">
        <v>133</v>
      </c>
      <c r="E158" s="164" t="s">
        <v>146</v>
      </c>
      <c r="F158" s="164" t="s">
        <v>117</v>
      </c>
      <c r="G158" s="164" t="s">
        <v>136</v>
      </c>
      <c r="H158" s="164" t="s">
        <v>136</v>
      </c>
      <c r="I158" s="164" t="s">
        <v>138</v>
      </c>
      <c r="J158" s="164" t="s">
        <v>139</v>
      </c>
      <c r="K158" s="164" t="s">
        <v>494</v>
      </c>
      <c r="L158" s="164" t="s">
        <v>495</v>
      </c>
      <c r="M158" s="164" t="s">
        <v>193</v>
      </c>
      <c r="N158" s="164" t="s">
        <v>193</v>
      </c>
      <c r="O158" s="164" t="s">
        <v>193</v>
      </c>
      <c r="P158" s="164" t="s">
        <v>193</v>
      </c>
      <c r="Q158" s="164" t="s">
        <v>193</v>
      </c>
      <c r="R158" s="164" t="s">
        <v>193</v>
      </c>
      <c r="S158" s="164" t="s">
        <v>193</v>
      </c>
      <c r="T158" s="164">
        <v>30</v>
      </c>
      <c r="U158" s="164">
        <v>25</v>
      </c>
      <c r="V158" s="164">
        <v>25</v>
      </c>
      <c r="W158" s="164">
        <v>50</v>
      </c>
      <c r="X158" s="164">
        <v>25</v>
      </c>
      <c r="Y158" s="164">
        <v>100</v>
      </c>
      <c r="Z158" s="164">
        <v>100</v>
      </c>
      <c r="AA158" s="164">
        <v>5</v>
      </c>
      <c r="AB158" s="164" t="s">
        <v>193</v>
      </c>
      <c r="AC158" s="164" t="s">
        <v>496</v>
      </c>
      <c r="AD158" s="164" t="s">
        <v>502</v>
      </c>
      <c r="AE158" s="164">
        <v>1</v>
      </c>
      <c r="AF158" s="164">
        <v>0</v>
      </c>
      <c r="AG158" s="164">
        <v>0</v>
      </c>
      <c r="AH158" s="164">
        <v>0</v>
      </c>
      <c r="AI158" s="164">
        <v>0</v>
      </c>
      <c r="AJ158" s="164">
        <v>0</v>
      </c>
      <c r="AK158" s="164">
        <v>0</v>
      </c>
      <c r="AL158" s="164">
        <v>0</v>
      </c>
      <c r="AM158" s="164">
        <v>0</v>
      </c>
      <c r="AN158" s="164">
        <v>0</v>
      </c>
      <c r="AO158" s="164" t="s">
        <v>113</v>
      </c>
      <c r="AP158" s="164" t="s">
        <v>498</v>
      </c>
      <c r="AQ158" s="164" t="s">
        <v>193</v>
      </c>
      <c r="AR158" s="164" t="s">
        <v>193</v>
      </c>
      <c r="AS158" s="164" t="s">
        <v>193</v>
      </c>
      <c r="AT158" s="164" t="s">
        <v>193</v>
      </c>
      <c r="AU158" s="164" t="s">
        <v>193</v>
      </c>
      <c r="AV158" s="164" t="s">
        <v>193</v>
      </c>
      <c r="AW158" s="164" t="s">
        <v>193</v>
      </c>
      <c r="AX158" s="164" t="s">
        <v>109</v>
      </c>
      <c r="AY158" s="164" t="s">
        <v>109</v>
      </c>
      <c r="AZ158" s="164" t="s">
        <v>109</v>
      </c>
      <c r="BA158" s="164" t="s">
        <v>109</v>
      </c>
      <c r="BB158" s="164" t="s">
        <v>109</v>
      </c>
      <c r="BC158" s="164" t="s">
        <v>109</v>
      </c>
      <c r="BD158" s="164" t="s">
        <v>109</v>
      </c>
      <c r="BE158" s="164" t="s">
        <v>109</v>
      </c>
      <c r="BF158" s="164" t="s">
        <v>193</v>
      </c>
      <c r="BG158" s="164" t="s">
        <v>193</v>
      </c>
      <c r="BH158" s="164" t="s">
        <v>193</v>
      </c>
      <c r="BI158" s="164" t="s">
        <v>193</v>
      </c>
      <c r="BJ158" s="164" t="s">
        <v>193</v>
      </c>
      <c r="BK158" s="164" t="s">
        <v>193</v>
      </c>
      <c r="BL158" s="164" t="s">
        <v>193</v>
      </c>
      <c r="BM158" s="164" t="s">
        <v>193</v>
      </c>
      <c r="BN158" s="164" t="s">
        <v>193</v>
      </c>
      <c r="BO158" s="164" t="s">
        <v>193</v>
      </c>
      <c r="BP158" s="164" t="s">
        <v>193</v>
      </c>
      <c r="BQ158" s="164" t="s">
        <v>193</v>
      </c>
      <c r="BR158" s="164" t="s">
        <v>193</v>
      </c>
      <c r="BS158" s="164" t="s">
        <v>193</v>
      </c>
      <c r="BT158" s="164" t="s">
        <v>193</v>
      </c>
      <c r="BU158" s="164" t="s">
        <v>193</v>
      </c>
      <c r="BV158" s="164" t="s">
        <v>193</v>
      </c>
      <c r="BW158" s="164" t="s">
        <v>193</v>
      </c>
      <c r="BX158" s="164" t="s">
        <v>193</v>
      </c>
      <c r="BY158" s="164" t="s">
        <v>193</v>
      </c>
      <c r="BZ158" s="164" t="s">
        <v>193</v>
      </c>
      <c r="CA158" s="164" t="s">
        <v>193</v>
      </c>
      <c r="CB158" s="164" t="s">
        <v>193</v>
      </c>
      <c r="CC158" s="164" t="s">
        <v>193</v>
      </c>
      <c r="CD158" s="164" t="s">
        <v>193</v>
      </c>
      <c r="CE158" s="164" t="s">
        <v>193</v>
      </c>
      <c r="CF158" s="164" t="s">
        <v>193</v>
      </c>
      <c r="CG158" s="164" t="s">
        <v>193</v>
      </c>
      <c r="CH158" s="164" t="s">
        <v>193</v>
      </c>
      <c r="CI158" s="164" t="s">
        <v>193</v>
      </c>
      <c r="CJ158" s="164" t="s">
        <v>114</v>
      </c>
      <c r="CK158" s="164" t="s">
        <v>193</v>
      </c>
      <c r="CL158" s="164" t="s">
        <v>193</v>
      </c>
      <c r="CM158" s="164" t="s">
        <v>193</v>
      </c>
      <c r="CN158" s="164" t="s">
        <v>193</v>
      </c>
      <c r="CO158" s="164" t="s">
        <v>193</v>
      </c>
      <c r="CP158" s="164" t="s">
        <v>193</v>
      </c>
      <c r="CQ158" s="164" t="s">
        <v>193</v>
      </c>
      <c r="CR158" s="164" t="s">
        <v>193</v>
      </c>
      <c r="CS158" s="164" t="s">
        <v>193</v>
      </c>
      <c r="CT158" s="164" t="s">
        <v>193</v>
      </c>
      <c r="CU158" s="164" t="s">
        <v>193</v>
      </c>
      <c r="CV158" s="164" t="s">
        <v>193</v>
      </c>
      <c r="CW158" s="164" t="s">
        <v>193</v>
      </c>
      <c r="CX158" s="164" t="s">
        <v>193</v>
      </c>
      <c r="CY158" s="164" t="s">
        <v>193</v>
      </c>
      <c r="CZ158" s="164" t="s">
        <v>193</v>
      </c>
      <c r="DA158" s="164" t="s">
        <v>193</v>
      </c>
      <c r="DB158" s="164" t="s">
        <v>193</v>
      </c>
      <c r="DC158" s="164" t="s">
        <v>193</v>
      </c>
      <c r="DD158" s="164" t="s">
        <v>193</v>
      </c>
      <c r="DE158" s="164" t="s">
        <v>193</v>
      </c>
      <c r="DF158" s="164" t="s">
        <v>193</v>
      </c>
      <c r="DG158" s="164" t="s">
        <v>193</v>
      </c>
      <c r="DH158" s="164" t="s">
        <v>114</v>
      </c>
      <c r="DI158" s="164" t="s">
        <v>114</v>
      </c>
      <c r="DJ158" s="164" t="s">
        <v>109</v>
      </c>
      <c r="DK158" s="164" t="s">
        <v>117</v>
      </c>
      <c r="DL158" s="164" t="s">
        <v>797</v>
      </c>
      <c r="DM158" s="164" t="s">
        <v>119</v>
      </c>
      <c r="DN158" s="164" t="s">
        <v>793</v>
      </c>
      <c r="DO158" s="164" t="s">
        <v>193</v>
      </c>
      <c r="DP158" s="164" t="s">
        <v>193</v>
      </c>
      <c r="DQ158" s="164" t="s">
        <v>193</v>
      </c>
      <c r="DR158" s="164" t="s">
        <v>193</v>
      </c>
      <c r="DS158" s="164" t="s">
        <v>193</v>
      </c>
      <c r="DT158" s="164" t="s">
        <v>193</v>
      </c>
      <c r="DU158" s="164" t="s">
        <v>193</v>
      </c>
      <c r="DV158" s="164" t="s">
        <v>193</v>
      </c>
      <c r="DW158" s="164" t="s">
        <v>193</v>
      </c>
      <c r="DX158" s="164" t="s">
        <v>193</v>
      </c>
      <c r="DY158" s="164" t="s">
        <v>193</v>
      </c>
      <c r="DZ158" s="164" t="s">
        <v>193</v>
      </c>
      <c r="EA158" s="164" t="s">
        <v>193</v>
      </c>
      <c r="EB158" s="164" t="s">
        <v>193</v>
      </c>
      <c r="EC158" s="164" t="s">
        <v>193</v>
      </c>
      <c r="ED158" s="164" t="s">
        <v>193</v>
      </c>
      <c r="EE158" s="164" t="s">
        <v>193</v>
      </c>
      <c r="EF158" s="164" t="s">
        <v>193</v>
      </c>
      <c r="EG158" s="164" t="s">
        <v>193</v>
      </c>
      <c r="EH158" s="164" t="s">
        <v>193</v>
      </c>
      <c r="EI158" s="164" t="s">
        <v>193</v>
      </c>
    </row>
    <row r="159" spans="1:139" x14ac:dyDescent="0.25">
      <c r="A159" s="164" t="s">
        <v>4232</v>
      </c>
      <c r="B159" s="164" t="s">
        <v>3503</v>
      </c>
      <c r="C159" s="164" t="s">
        <v>133</v>
      </c>
      <c r="D159" s="164" t="s">
        <v>133</v>
      </c>
      <c r="E159" s="164" t="s">
        <v>146</v>
      </c>
      <c r="F159" s="164" t="s">
        <v>117</v>
      </c>
      <c r="G159" s="164" t="s">
        <v>136</v>
      </c>
      <c r="H159" s="164" t="s">
        <v>136</v>
      </c>
      <c r="I159" s="164" t="s">
        <v>138</v>
      </c>
      <c r="J159" s="164" t="s">
        <v>139</v>
      </c>
      <c r="K159" s="164" t="s">
        <v>494</v>
      </c>
      <c r="L159" s="164" t="s">
        <v>495</v>
      </c>
      <c r="M159" s="164" t="s">
        <v>193</v>
      </c>
      <c r="N159" s="164" t="s">
        <v>193</v>
      </c>
      <c r="O159" s="164" t="s">
        <v>193</v>
      </c>
      <c r="P159" s="164" t="s">
        <v>193</v>
      </c>
      <c r="Q159" s="164" t="s">
        <v>193</v>
      </c>
      <c r="R159" s="164" t="s">
        <v>193</v>
      </c>
      <c r="S159" s="164" t="s">
        <v>193</v>
      </c>
      <c r="T159" s="164">
        <v>30</v>
      </c>
      <c r="U159" s="164">
        <v>25</v>
      </c>
      <c r="V159" s="164">
        <v>50</v>
      </c>
      <c r="W159" s="164">
        <v>50</v>
      </c>
      <c r="X159" s="164">
        <v>35</v>
      </c>
      <c r="Y159" s="164">
        <v>100</v>
      </c>
      <c r="Z159" s="164">
        <v>75</v>
      </c>
      <c r="AA159" s="164">
        <v>10</v>
      </c>
      <c r="AB159" s="164" t="s">
        <v>193</v>
      </c>
      <c r="AC159" s="164" t="s">
        <v>496</v>
      </c>
      <c r="AD159" s="164" t="s">
        <v>502</v>
      </c>
      <c r="AE159" s="164">
        <v>1</v>
      </c>
      <c r="AF159" s="164">
        <v>0</v>
      </c>
      <c r="AG159" s="164">
        <v>0</v>
      </c>
      <c r="AH159" s="164">
        <v>0</v>
      </c>
      <c r="AI159" s="164">
        <v>0</v>
      </c>
      <c r="AJ159" s="164">
        <v>0</v>
      </c>
      <c r="AK159" s="164">
        <v>0</v>
      </c>
      <c r="AL159" s="164">
        <v>0</v>
      </c>
      <c r="AM159" s="164">
        <v>0</v>
      </c>
      <c r="AN159" s="164">
        <v>0</v>
      </c>
      <c r="AO159" s="164" t="s">
        <v>113</v>
      </c>
      <c r="AP159" s="164" t="s">
        <v>498</v>
      </c>
      <c r="AQ159" s="164" t="s">
        <v>193</v>
      </c>
      <c r="AR159" s="164" t="s">
        <v>193</v>
      </c>
      <c r="AS159" s="164" t="s">
        <v>193</v>
      </c>
      <c r="AT159" s="164" t="s">
        <v>193</v>
      </c>
      <c r="AU159" s="164" t="s">
        <v>193</v>
      </c>
      <c r="AV159" s="164" t="s">
        <v>193</v>
      </c>
      <c r="AW159" s="164" t="s">
        <v>193</v>
      </c>
      <c r="AX159" s="164" t="s">
        <v>109</v>
      </c>
      <c r="AY159" s="164" t="s">
        <v>109</v>
      </c>
      <c r="AZ159" s="164" t="s">
        <v>109</v>
      </c>
      <c r="BA159" s="164" t="s">
        <v>109</v>
      </c>
      <c r="BB159" s="164" t="s">
        <v>109</v>
      </c>
      <c r="BC159" s="164" t="s">
        <v>109</v>
      </c>
      <c r="BD159" s="164" t="s">
        <v>109</v>
      </c>
      <c r="BE159" s="164" t="s">
        <v>109</v>
      </c>
      <c r="BF159" s="164" t="s">
        <v>193</v>
      </c>
      <c r="BG159" s="164" t="s">
        <v>193</v>
      </c>
      <c r="BH159" s="164" t="s">
        <v>193</v>
      </c>
      <c r="BI159" s="164" t="s">
        <v>193</v>
      </c>
      <c r="BJ159" s="164" t="s">
        <v>193</v>
      </c>
      <c r="BK159" s="164" t="s">
        <v>193</v>
      </c>
      <c r="BL159" s="164" t="s">
        <v>193</v>
      </c>
      <c r="BM159" s="164" t="s">
        <v>193</v>
      </c>
      <c r="BN159" s="164" t="s">
        <v>193</v>
      </c>
      <c r="BO159" s="164" t="s">
        <v>193</v>
      </c>
      <c r="BP159" s="164" t="s">
        <v>193</v>
      </c>
      <c r="BQ159" s="164" t="s">
        <v>193</v>
      </c>
      <c r="BR159" s="164" t="s">
        <v>193</v>
      </c>
      <c r="BS159" s="164" t="s">
        <v>193</v>
      </c>
      <c r="BT159" s="164" t="s">
        <v>193</v>
      </c>
      <c r="BU159" s="164" t="s">
        <v>193</v>
      </c>
      <c r="BV159" s="164" t="s">
        <v>193</v>
      </c>
      <c r="BW159" s="164" t="s">
        <v>193</v>
      </c>
      <c r="BX159" s="164" t="s">
        <v>193</v>
      </c>
      <c r="BY159" s="164" t="s">
        <v>193</v>
      </c>
      <c r="BZ159" s="164" t="s">
        <v>193</v>
      </c>
      <c r="CA159" s="164" t="s">
        <v>193</v>
      </c>
      <c r="CB159" s="164" t="s">
        <v>193</v>
      </c>
      <c r="CC159" s="164" t="s">
        <v>193</v>
      </c>
      <c r="CD159" s="164" t="s">
        <v>193</v>
      </c>
      <c r="CE159" s="164" t="s">
        <v>193</v>
      </c>
      <c r="CF159" s="164" t="s">
        <v>193</v>
      </c>
      <c r="CG159" s="164" t="s">
        <v>193</v>
      </c>
      <c r="CH159" s="164" t="s">
        <v>193</v>
      </c>
      <c r="CI159" s="164" t="s">
        <v>193</v>
      </c>
      <c r="CJ159" s="164" t="s">
        <v>109</v>
      </c>
      <c r="CK159" s="164">
        <v>0</v>
      </c>
      <c r="CL159" s="164">
        <v>0</v>
      </c>
      <c r="CM159" s="164">
        <v>0</v>
      </c>
      <c r="CN159" s="164">
        <v>0</v>
      </c>
      <c r="CO159" s="164">
        <v>0</v>
      </c>
      <c r="CP159" s="164">
        <v>0</v>
      </c>
      <c r="CQ159" s="164">
        <v>0</v>
      </c>
      <c r="CR159" s="164">
        <v>0</v>
      </c>
      <c r="CS159" s="164">
        <v>0</v>
      </c>
      <c r="CT159" s="164">
        <v>1</v>
      </c>
      <c r="CU159" s="164">
        <v>0</v>
      </c>
      <c r="CV159" s="164">
        <v>0</v>
      </c>
      <c r="CW159" s="164">
        <v>0</v>
      </c>
      <c r="CX159" s="164" t="s">
        <v>193</v>
      </c>
      <c r="CY159" s="164" t="s">
        <v>4231</v>
      </c>
      <c r="CZ159" s="164">
        <v>1</v>
      </c>
      <c r="DA159" s="164">
        <v>1</v>
      </c>
      <c r="DB159" s="164">
        <v>1</v>
      </c>
      <c r="DC159" s="164">
        <v>0</v>
      </c>
      <c r="DD159" s="164">
        <v>0</v>
      </c>
      <c r="DE159" s="164">
        <v>0</v>
      </c>
      <c r="DF159" s="164">
        <v>1</v>
      </c>
      <c r="DG159" s="164">
        <v>1</v>
      </c>
      <c r="DH159" s="164" t="s">
        <v>114</v>
      </c>
      <c r="DI159" s="164" t="s">
        <v>114</v>
      </c>
      <c r="DJ159" s="164" t="s">
        <v>109</v>
      </c>
      <c r="DK159" s="164" t="s">
        <v>117</v>
      </c>
      <c r="DL159" s="164" t="s">
        <v>797</v>
      </c>
      <c r="DM159" s="164" t="s">
        <v>119</v>
      </c>
      <c r="DN159" s="164" t="s">
        <v>793</v>
      </c>
      <c r="DO159" s="164" t="s">
        <v>193</v>
      </c>
      <c r="DP159" s="164" t="s">
        <v>193</v>
      </c>
      <c r="DQ159" s="164" t="s">
        <v>193</v>
      </c>
      <c r="DR159" s="164" t="s">
        <v>193</v>
      </c>
      <c r="DS159" s="164" t="s">
        <v>193</v>
      </c>
      <c r="DT159" s="164" t="s">
        <v>193</v>
      </c>
      <c r="DU159" s="164" t="s">
        <v>193</v>
      </c>
      <c r="DV159" s="164" t="s">
        <v>193</v>
      </c>
      <c r="DW159" s="164" t="s">
        <v>193</v>
      </c>
      <c r="DX159" s="164" t="s">
        <v>193</v>
      </c>
      <c r="DY159" s="164" t="s">
        <v>193</v>
      </c>
      <c r="DZ159" s="164" t="s">
        <v>193</v>
      </c>
      <c r="EA159" s="164" t="s">
        <v>193</v>
      </c>
      <c r="EB159" s="164" t="s">
        <v>193</v>
      </c>
      <c r="EC159" s="164" t="s">
        <v>193</v>
      </c>
      <c r="ED159" s="164" t="s">
        <v>193</v>
      </c>
      <c r="EE159" s="164" t="s">
        <v>193</v>
      </c>
      <c r="EF159" s="164" t="s">
        <v>193</v>
      </c>
      <c r="EG159" s="164" t="s">
        <v>193</v>
      </c>
      <c r="EH159" s="164" t="s">
        <v>193</v>
      </c>
      <c r="EI159" s="164" t="s">
        <v>193</v>
      </c>
    </row>
    <row r="160" spans="1:139" x14ac:dyDescent="0.25">
      <c r="A160" s="164" t="s">
        <v>4236</v>
      </c>
      <c r="B160" s="164" t="s">
        <v>3503</v>
      </c>
      <c r="C160" s="164" t="s">
        <v>133</v>
      </c>
      <c r="D160" s="164" t="s">
        <v>133</v>
      </c>
      <c r="E160" s="164" t="s">
        <v>146</v>
      </c>
      <c r="F160" s="164" t="s">
        <v>117</v>
      </c>
      <c r="G160" s="164" t="s">
        <v>136</v>
      </c>
      <c r="H160" s="164" t="s">
        <v>136</v>
      </c>
      <c r="I160" s="164" t="s">
        <v>138</v>
      </c>
      <c r="J160" s="164" t="s">
        <v>139</v>
      </c>
      <c r="K160" s="164" t="s">
        <v>494</v>
      </c>
      <c r="L160" s="164" t="s">
        <v>495</v>
      </c>
      <c r="M160" s="164" t="s">
        <v>193</v>
      </c>
      <c r="N160" s="164" t="s">
        <v>193</v>
      </c>
      <c r="O160" s="164" t="s">
        <v>193</v>
      </c>
      <c r="P160" s="164" t="s">
        <v>193</v>
      </c>
      <c r="Q160" s="164" t="s">
        <v>193</v>
      </c>
      <c r="R160" s="164" t="s">
        <v>193</v>
      </c>
      <c r="S160" s="164" t="s">
        <v>193</v>
      </c>
      <c r="T160" s="164">
        <v>30</v>
      </c>
      <c r="U160" s="164">
        <v>25</v>
      </c>
      <c r="V160" s="164">
        <v>50</v>
      </c>
      <c r="W160" s="164">
        <v>50</v>
      </c>
      <c r="X160" s="164">
        <v>35</v>
      </c>
      <c r="Y160" s="164">
        <v>85</v>
      </c>
      <c r="Z160" s="164">
        <v>100</v>
      </c>
      <c r="AA160" s="164">
        <v>10</v>
      </c>
      <c r="AB160" s="164" t="s">
        <v>193</v>
      </c>
      <c r="AC160" s="164" t="s">
        <v>496</v>
      </c>
      <c r="AD160" s="164" t="s">
        <v>502</v>
      </c>
      <c r="AE160" s="164">
        <v>1</v>
      </c>
      <c r="AF160" s="164">
        <v>0</v>
      </c>
      <c r="AG160" s="164">
        <v>0</v>
      </c>
      <c r="AH160" s="164">
        <v>0</v>
      </c>
      <c r="AI160" s="164">
        <v>0</v>
      </c>
      <c r="AJ160" s="164">
        <v>0</v>
      </c>
      <c r="AK160" s="164">
        <v>0</v>
      </c>
      <c r="AL160" s="164">
        <v>0</v>
      </c>
      <c r="AM160" s="164">
        <v>0</v>
      </c>
      <c r="AN160" s="164">
        <v>0</v>
      </c>
      <c r="AO160" s="164" t="s">
        <v>113</v>
      </c>
      <c r="AP160" s="164" t="s">
        <v>501</v>
      </c>
      <c r="AQ160" s="164" t="s">
        <v>193</v>
      </c>
      <c r="AR160" s="164" t="s">
        <v>193</v>
      </c>
      <c r="AS160" s="164" t="s">
        <v>193</v>
      </c>
      <c r="AT160" s="164" t="s">
        <v>193</v>
      </c>
      <c r="AU160" s="164" t="s">
        <v>193</v>
      </c>
      <c r="AV160" s="164" t="s">
        <v>193</v>
      </c>
      <c r="AW160" s="164" t="s">
        <v>193</v>
      </c>
      <c r="AX160" s="164" t="s">
        <v>109</v>
      </c>
      <c r="AY160" s="164" t="s">
        <v>109</v>
      </c>
      <c r="AZ160" s="164" t="s">
        <v>109</v>
      </c>
      <c r="BA160" s="164" t="s">
        <v>109</v>
      </c>
      <c r="BB160" s="164" t="s">
        <v>109</v>
      </c>
      <c r="BC160" s="164" t="s">
        <v>109</v>
      </c>
      <c r="BD160" s="164" t="s">
        <v>109</v>
      </c>
      <c r="BE160" s="164" t="s">
        <v>109</v>
      </c>
      <c r="BF160" s="164" t="s">
        <v>193</v>
      </c>
      <c r="BG160" s="164" t="s">
        <v>193</v>
      </c>
      <c r="BH160" s="164" t="s">
        <v>193</v>
      </c>
      <c r="BI160" s="164" t="s">
        <v>193</v>
      </c>
      <c r="BJ160" s="164" t="s">
        <v>193</v>
      </c>
      <c r="BK160" s="164" t="s">
        <v>193</v>
      </c>
      <c r="BL160" s="164" t="s">
        <v>193</v>
      </c>
      <c r="BM160" s="164" t="s">
        <v>193</v>
      </c>
      <c r="BN160" s="164" t="s">
        <v>193</v>
      </c>
      <c r="BO160" s="164" t="s">
        <v>193</v>
      </c>
      <c r="BP160" s="164" t="s">
        <v>193</v>
      </c>
      <c r="BQ160" s="164" t="s">
        <v>193</v>
      </c>
      <c r="BR160" s="164" t="s">
        <v>193</v>
      </c>
      <c r="BS160" s="164" t="s">
        <v>193</v>
      </c>
      <c r="BT160" s="164" t="s">
        <v>193</v>
      </c>
      <c r="BU160" s="164" t="s">
        <v>193</v>
      </c>
      <c r="BV160" s="164" t="s">
        <v>193</v>
      </c>
      <c r="BW160" s="164" t="s">
        <v>193</v>
      </c>
      <c r="BX160" s="164" t="s">
        <v>193</v>
      </c>
      <c r="BY160" s="164" t="s">
        <v>193</v>
      </c>
      <c r="BZ160" s="164" t="s">
        <v>193</v>
      </c>
      <c r="CA160" s="164" t="s">
        <v>193</v>
      </c>
      <c r="CB160" s="164" t="s">
        <v>193</v>
      </c>
      <c r="CC160" s="164" t="s">
        <v>193</v>
      </c>
      <c r="CD160" s="164" t="s">
        <v>193</v>
      </c>
      <c r="CE160" s="164" t="s">
        <v>193</v>
      </c>
      <c r="CF160" s="164" t="s">
        <v>193</v>
      </c>
      <c r="CG160" s="164" t="s">
        <v>193</v>
      </c>
      <c r="CH160" s="164" t="s">
        <v>193</v>
      </c>
      <c r="CI160" s="164" t="s">
        <v>193</v>
      </c>
      <c r="CJ160" s="164" t="s">
        <v>114</v>
      </c>
      <c r="CK160" s="164" t="s">
        <v>193</v>
      </c>
      <c r="CL160" s="164" t="s">
        <v>193</v>
      </c>
      <c r="CM160" s="164" t="s">
        <v>193</v>
      </c>
      <c r="CN160" s="164" t="s">
        <v>193</v>
      </c>
      <c r="CO160" s="164" t="s">
        <v>193</v>
      </c>
      <c r="CP160" s="164" t="s">
        <v>193</v>
      </c>
      <c r="CQ160" s="164" t="s">
        <v>193</v>
      </c>
      <c r="CR160" s="164" t="s">
        <v>193</v>
      </c>
      <c r="CS160" s="164" t="s">
        <v>193</v>
      </c>
      <c r="CT160" s="164" t="s">
        <v>193</v>
      </c>
      <c r="CU160" s="164" t="s">
        <v>193</v>
      </c>
      <c r="CV160" s="164" t="s">
        <v>193</v>
      </c>
      <c r="CW160" s="164" t="s">
        <v>193</v>
      </c>
      <c r="CX160" s="164" t="s">
        <v>193</v>
      </c>
      <c r="CY160" s="164" t="s">
        <v>193</v>
      </c>
      <c r="CZ160" s="164" t="s">
        <v>193</v>
      </c>
      <c r="DA160" s="164" t="s">
        <v>193</v>
      </c>
      <c r="DB160" s="164" t="s">
        <v>193</v>
      </c>
      <c r="DC160" s="164" t="s">
        <v>193</v>
      </c>
      <c r="DD160" s="164" t="s">
        <v>193</v>
      </c>
      <c r="DE160" s="164" t="s">
        <v>193</v>
      </c>
      <c r="DF160" s="164" t="s">
        <v>193</v>
      </c>
      <c r="DG160" s="164" t="s">
        <v>193</v>
      </c>
      <c r="DH160" s="164" t="s">
        <v>114</v>
      </c>
      <c r="DI160" s="164" t="s">
        <v>109</v>
      </c>
      <c r="DJ160" s="164" t="s">
        <v>109</v>
      </c>
      <c r="DK160" s="164" t="s">
        <v>117</v>
      </c>
      <c r="DL160" s="164" t="s">
        <v>797</v>
      </c>
      <c r="DM160" s="164" t="s">
        <v>119</v>
      </c>
      <c r="DN160" s="164" t="s">
        <v>793</v>
      </c>
      <c r="DO160" s="164" t="s">
        <v>193</v>
      </c>
      <c r="DP160" s="164" t="s">
        <v>193</v>
      </c>
      <c r="DQ160" s="164" t="s">
        <v>193</v>
      </c>
      <c r="DR160" s="164" t="s">
        <v>193</v>
      </c>
      <c r="DS160" s="164" t="s">
        <v>193</v>
      </c>
      <c r="DT160" s="164" t="s">
        <v>193</v>
      </c>
      <c r="DU160" s="164" t="s">
        <v>193</v>
      </c>
      <c r="DV160" s="164" t="s">
        <v>193</v>
      </c>
      <c r="DW160" s="164" t="s">
        <v>193</v>
      </c>
      <c r="DX160" s="164" t="s">
        <v>193</v>
      </c>
      <c r="DY160" s="164" t="s">
        <v>193</v>
      </c>
      <c r="DZ160" s="164" t="s">
        <v>193</v>
      </c>
      <c r="EA160" s="164" t="s">
        <v>193</v>
      </c>
      <c r="EB160" s="164" t="s">
        <v>193</v>
      </c>
      <c r="EC160" s="164" t="s">
        <v>193</v>
      </c>
      <c r="ED160" s="164" t="s">
        <v>193</v>
      </c>
      <c r="EE160" s="164" t="s">
        <v>193</v>
      </c>
      <c r="EF160" s="164" t="s">
        <v>193</v>
      </c>
      <c r="EG160" s="164" t="s">
        <v>193</v>
      </c>
      <c r="EH160" s="164" t="s">
        <v>193</v>
      </c>
      <c r="EI160" s="164" t="s">
        <v>193</v>
      </c>
    </row>
    <row r="161" spans="1:139" x14ac:dyDescent="0.25">
      <c r="A161" s="164" t="s">
        <v>4243</v>
      </c>
      <c r="B161" s="164" t="s">
        <v>3503</v>
      </c>
      <c r="C161" s="164" t="s">
        <v>133</v>
      </c>
      <c r="D161" s="164" t="s">
        <v>133</v>
      </c>
      <c r="E161" s="164" t="s">
        <v>146</v>
      </c>
      <c r="F161" s="164" t="s">
        <v>117</v>
      </c>
      <c r="G161" s="164" t="s">
        <v>136</v>
      </c>
      <c r="H161" s="164" t="s">
        <v>136</v>
      </c>
      <c r="I161" s="164" t="s">
        <v>138</v>
      </c>
      <c r="J161" s="164" t="s">
        <v>139</v>
      </c>
      <c r="K161" s="164" t="s">
        <v>494</v>
      </c>
      <c r="L161" s="164" t="s">
        <v>495</v>
      </c>
      <c r="M161" s="164" t="s">
        <v>193</v>
      </c>
      <c r="N161" s="164" t="s">
        <v>193</v>
      </c>
      <c r="O161" s="164" t="s">
        <v>193</v>
      </c>
      <c r="P161" s="164" t="s">
        <v>193</v>
      </c>
      <c r="Q161" s="164" t="s">
        <v>193</v>
      </c>
      <c r="R161" s="164" t="s">
        <v>193</v>
      </c>
      <c r="S161" s="164" t="s">
        <v>193</v>
      </c>
      <c r="T161" s="164">
        <v>30</v>
      </c>
      <c r="U161" s="164">
        <v>25</v>
      </c>
      <c r="V161" s="164">
        <v>25</v>
      </c>
      <c r="W161" s="164">
        <v>50</v>
      </c>
      <c r="X161" s="164">
        <v>25</v>
      </c>
      <c r="Y161" s="164">
        <v>75</v>
      </c>
      <c r="Z161" s="164">
        <v>75</v>
      </c>
      <c r="AA161" s="164">
        <v>5</v>
      </c>
      <c r="AB161" s="164" t="s">
        <v>193</v>
      </c>
      <c r="AC161" s="164" t="s">
        <v>496</v>
      </c>
      <c r="AD161" s="164" t="s">
        <v>497</v>
      </c>
      <c r="AE161" s="164">
        <v>1</v>
      </c>
      <c r="AF161" s="164">
        <v>0</v>
      </c>
      <c r="AG161" s="164">
        <v>0</v>
      </c>
      <c r="AH161" s="164">
        <v>0</v>
      </c>
      <c r="AI161" s="164">
        <v>0</v>
      </c>
      <c r="AJ161" s="164">
        <v>0</v>
      </c>
      <c r="AK161" s="164">
        <v>0</v>
      </c>
      <c r="AL161" s="164">
        <v>0</v>
      </c>
      <c r="AM161" s="164">
        <v>1</v>
      </c>
      <c r="AN161" s="164">
        <v>0</v>
      </c>
      <c r="AO161" s="164" t="s">
        <v>113</v>
      </c>
      <c r="AP161" s="164" t="s">
        <v>501</v>
      </c>
      <c r="AQ161" s="164" t="s">
        <v>193</v>
      </c>
      <c r="AR161" s="164" t="s">
        <v>193</v>
      </c>
      <c r="AS161" s="164" t="s">
        <v>193</v>
      </c>
      <c r="AT161" s="164" t="s">
        <v>193</v>
      </c>
      <c r="AU161" s="164" t="s">
        <v>193</v>
      </c>
      <c r="AV161" s="164" t="s">
        <v>193</v>
      </c>
      <c r="AW161" s="164" t="s">
        <v>193</v>
      </c>
      <c r="AX161" s="164" t="s">
        <v>109</v>
      </c>
      <c r="AY161" s="164" t="s">
        <v>109</v>
      </c>
      <c r="AZ161" s="164" t="s">
        <v>109</v>
      </c>
      <c r="BA161" s="164" t="s">
        <v>109</v>
      </c>
      <c r="BB161" s="164" t="s">
        <v>109</v>
      </c>
      <c r="BC161" s="164" t="s">
        <v>109</v>
      </c>
      <c r="BD161" s="164" t="s">
        <v>109</v>
      </c>
      <c r="BE161" s="164" t="s">
        <v>109</v>
      </c>
      <c r="BF161" s="164" t="s">
        <v>193</v>
      </c>
      <c r="BG161" s="164" t="s">
        <v>193</v>
      </c>
      <c r="BH161" s="164" t="s">
        <v>193</v>
      </c>
      <c r="BI161" s="164" t="s">
        <v>193</v>
      </c>
      <c r="BJ161" s="164" t="s">
        <v>193</v>
      </c>
      <c r="BK161" s="164" t="s">
        <v>193</v>
      </c>
      <c r="BL161" s="164" t="s">
        <v>193</v>
      </c>
      <c r="BM161" s="164" t="s">
        <v>193</v>
      </c>
      <c r="BN161" s="164" t="s">
        <v>193</v>
      </c>
      <c r="BO161" s="164" t="s">
        <v>193</v>
      </c>
      <c r="BP161" s="164" t="s">
        <v>193</v>
      </c>
      <c r="BQ161" s="164" t="s">
        <v>193</v>
      </c>
      <c r="BR161" s="164" t="s">
        <v>193</v>
      </c>
      <c r="BS161" s="164" t="s">
        <v>193</v>
      </c>
      <c r="BT161" s="164" t="s">
        <v>193</v>
      </c>
      <c r="BU161" s="164" t="s">
        <v>193</v>
      </c>
      <c r="BV161" s="164" t="s">
        <v>193</v>
      </c>
      <c r="BW161" s="164" t="s">
        <v>193</v>
      </c>
      <c r="BX161" s="164" t="s">
        <v>193</v>
      </c>
      <c r="BY161" s="164" t="s">
        <v>193</v>
      </c>
      <c r="BZ161" s="164" t="s">
        <v>193</v>
      </c>
      <c r="CA161" s="164" t="s">
        <v>193</v>
      </c>
      <c r="CB161" s="164" t="s">
        <v>193</v>
      </c>
      <c r="CC161" s="164" t="s">
        <v>193</v>
      </c>
      <c r="CD161" s="164" t="s">
        <v>193</v>
      </c>
      <c r="CE161" s="164" t="s">
        <v>193</v>
      </c>
      <c r="CF161" s="164" t="s">
        <v>193</v>
      </c>
      <c r="CG161" s="164" t="s">
        <v>193</v>
      </c>
      <c r="CH161" s="164" t="s">
        <v>193</v>
      </c>
      <c r="CI161" s="164" t="s">
        <v>193</v>
      </c>
      <c r="CJ161" s="164" t="s">
        <v>109</v>
      </c>
      <c r="CK161" s="164">
        <v>0</v>
      </c>
      <c r="CL161" s="164">
        <v>0</v>
      </c>
      <c r="CM161" s="164">
        <v>0</v>
      </c>
      <c r="CN161" s="164">
        <v>0</v>
      </c>
      <c r="CO161" s="164">
        <v>0</v>
      </c>
      <c r="CP161" s="164">
        <v>0</v>
      </c>
      <c r="CQ161" s="164">
        <v>0</v>
      </c>
      <c r="CR161" s="164">
        <v>0</v>
      </c>
      <c r="CS161" s="164">
        <v>0</v>
      </c>
      <c r="CT161" s="164">
        <v>1</v>
      </c>
      <c r="CU161" s="164">
        <v>0</v>
      </c>
      <c r="CV161" s="164">
        <v>0</v>
      </c>
      <c r="CW161" s="164">
        <v>0</v>
      </c>
      <c r="CX161" s="164" t="s">
        <v>193</v>
      </c>
      <c r="CY161" s="164" t="s">
        <v>4242</v>
      </c>
      <c r="CZ161" s="164">
        <v>1</v>
      </c>
      <c r="DA161" s="164">
        <v>1</v>
      </c>
      <c r="DB161" s="164">
        <v>1</v>
      </c>
      <c r="DC161" s="164">
        <v>0</v>
      </c>
      <c r="DD161" s="164">
        <v>1</v>
      </c>
      <c r="DE161" s="164">
        <v>0</v>
      </c>
      <c r="DF161" s="164">
        <v>1</v>
      </c>
      <c r="DG161" s="164">
        <v>1</v>
      </c>
      <c r="DH161" s="164" t="s">
        <v>114</v>
      </c>
      <c r="DI161" s="164" t="s">
        <v>109</v>
      </c>
      <c r="DJ161" s="164" t="s">
        <v>109</v>
      </c>
      <c r="DK161" s="164" t="s">
        <v>106</v>
      </c>
      <c r="DL161" s="164" t="s">
        <v>793</v>
      </c>
      <c r="DM161" s="164" t="s">
        <v>173</v>
      </c>
      <c r="DN161" s="164" t="s">
        <v>793</v>
      </c>
      <c r="DO161" s="164" t="s">
        <v>193</v>
      </c>
      <c r="DP161" s="164" t="s">
        <v>193</v>
      </c>
      <c r="DQ161" s="164" t="s">
        <v>193</v>
      </c>
      <c r="DR161" s="164" t="s">
        <v>193</v>
      </c>
      <c r="DS161" s="164" t="s">
        <v>193</v>
      </c>
      <c r="DT161" s="164" t="s">
        <v>193</v>
      </c>
      <c r="DU161" s="164" t="s">
        <v>193</v>
      </c>
      <c r="DV161" s="164" t="s">
        <v>193</v>
      </c>
      <c r="DW161" s="164" t="s">
        <v>193</v>
      </c>
      <c r="DX161" s="164" t="s">
        <v>193</v>
      </c>
      <c r="DY161" s="164" t="s">
        <v>193</v>
      </c>
      <c r="DZ161" s="164" t="s">
        <v>193</v>
      </c>
      <c r="EA161" s="164" t="s">
        <v>193</v>
      </c>
      <c r="EB161" s="164" t="s">
        <v>193</v>
      </c>
      <c r="EC161" s="164" t="s">
        <v>193</v>
      </c>
      <c r="ED161" s="164" t="s">
        <v>193</v>
      </c>
      <c r="EE161" s="164" t="s">
        <v>193</v>
      </c>
      <c r="EF161" s="164" t="s">
        <v>193</v>
      </c>
      <c r="EG161" s="164" t="s">
        <v>193</v>
      </c>
      <c r="EH161" s="164" t="s">
        <v>193</v>
      </c>
      <c r="EI161" s="164" t="s">
        <v>193</v>
      </c>
    </row>
    <row r="162" spans="1:139" x14ac:dyDescent="0.25">
      <c r="A162" s="164" t="s">
        <v>4247</v>
      </c>
      <c r="B162" s="164" t="s">
        <v>3503</v>
      </c>
      <c r="C162" s="164" t="s">
        <v>161</v>
      </c>
      <c r="D162" s="164" t="s">
        <v>161</v>
      </c>
      <c r="E162" s="164" t="s">
        <v>197</v>
      </c>
      <c r="F162" s="164" t="s">
        <v>164</v>
      </c>
      <c r="G162" s="164" t="s">
        <v>168</v>
      </c>
      <c r="H162" s="164" t="s">
        <v>168</v>
      </c>
      <c r="I162" s="164" t="s">
        <v>3283</v>
      </c>
      <c r="J162" s="164" t="s">
        <v>520</v>
      </c>
      <c r="K162" s="164" t="s">
        <v>543</v>
      </c>
      <c r="L162" s="164" t="s">
        <v>511</v>
      </c>
      <c r="M162" s="164" t="s">
        <v>193</v>
      </c>
      <c r="N162" s="164" t="s">
        <v>193</v>
      </c>
      <c r="O162" s="164" t="s">
        <v>193</v>
      </c>
      <c r="P162" s="164" t="s">
        <v>193</v>
      </c>
      <c r="Q162" s="164" t="s">
        <v>193</v>
      </c>
      <c r="R162" s="164" t="s">
        <v>193</v>
      </c>
      <c r="S162" s="164" t="s">
        <v>193</v>
      </c>
      <c r="T162" s="164" t="s">
        <v>193</v>
      </c>
      <c r="U162" s="164" t="s">
        <v>193</v>
      </c>
      <c r="V162" s="164" t="s">
        <v>193</v>
      </c>
      <c r="W162" s="164" t="s">
        <v>193</v>
      </c>
      <c r="X162" s="164" t="s">
        <v>193</v>
      </c>
      <c r="Y162" s="164" t="s">
        <v>193</v>
      </c>
      <c r="Z162" s="164" t="s">
        <v>193</v>
      </c>
      <c r="AA162" s="164" t="s">
        <v>193</v>
      </c>
      <c r="AB162" s="164">
        <v>5</v>
      </c>
      <c r="AC162" s="164" t="s">
        <v>496</v>
      </c>
      <c r="AD162" s="164" t="s">
        <v>193</v>
      </c>
      <c r="AE162" s="164" t="s">
        <v>193</v>
      </c>
      <c r="AF162" s="164" t="s">
        <v>193</v>
      </c>
      <c r="AG162" s="164" t="s">
        <v>193</v>
      </c>
      <c r="AH162" s="164" t="s">
        <v>193</v>
      </c>
      <c r="AI162" s="164" t="s">
        <v>193</v>
      </c>
      <c r="AJ162" s="164" t="s">
        <v>193</v>
      </c>
      <c r="AK162" s="164" t="s">
        <v>193</v>
      </c>
      <c r="AL162" s="164" t="s">
        <v>193</v>
      </c>
      <c r="AM162" s="164" t="s">
        <v>193</v>
      </c>
      <c r="AN162" s="164" t="s">
        <v>193</v>
      </c>
      <c r="AO162" s="164" t="s">
        <v>193</v>
      </c>
      <c r="AP162" s="164" t="s">
        <v>193</v>
      </c>
      <c r="AQ162" s="164" t="s">
        <v>193</v>
      </c>
      <c r="AR162" s="164" t="s">
        <v>193</v>
      </c>
      <c r="AS162" s="164" t="s">
        <v>193</v>
      </c>
      <c r="AT162" s="164" t="s">
        <v>193</v>
      </c>
      <c r="AU162" s="164" t="s">
        <v>193</v>
      </c>
      <c r="AV162" s="164" t="s">
        <v>193</v>
      </c>
      <c r="AW162" s="164" t="s">
        <v>193</v>
      </c>
      <c r="AX162" s="164" t="s">
        <v>193</v>
      </c>
      <c r="AY162" s="164" t="s">
        <v>193</v>
      </c>
      <c r="AZ162" s="164" t="s">
        <v>193</v>
      </c>
      <c r="BA162" s="164" t="s">
        <v>193</v>
      </c>
      <c r="BB162" s="164" t="s">
        <v>193</v>
      </c>
      <c r="BC162" s="164" t="s">
        <v>193</v>
      </c>
      <c r="BD162" s="164" t="s">
        <v>193</v>
      </c>
      <c r="BE162" s="164" t="s">
        <v>193</v>
      </c>
      <c r="BF162" s="164" t="s">
        <v>193</v>
      </c>
      <c r="BG162" s="164" t="s">
        <v>193</v>
      </c>
      <c r="BH162" s="164" t="s">
        <v>193</v>
      </c>
      <c r="BI162" s="164" t="s">
        <v>193</v>
      </c>
      <c r="BJ162" s="164" t="s">
        <v>193</v>
      </c>
      <c r="BK162" s="164" t="s">
        <v>193</v>
      </c>
      <c r="BL162" s="164" t="s">
        <v>193</v>
      </c>
      <c r="BM162" s="164" t="s">
        <v>193</v>
      </c>
      <c r="BN162" s="164" t="s">
        <v>193</v>
      </c>
      <c r="BO162" s="164" t="s">
        <v>193</v>
      </c>
      <c r="BP162" s="164" t="s">
        <v>193</v>
      </c>
      <c r="BQ162" s="164" t="s">
        <v>193</v>
      </c>
      <c r="BR162" s="164" t="s">
        <v>193</v>
      </c>
      <c r="BS162" s="164" t="s">
        <v>193</v>
      </c>
      <c r="BT162" s="164" t="s">
        <v>193</v>
      </c>
      <c r="BU162" s="164" t="s">
        <v>193</v>
      </c>
      <c r="BV162" s="164" t="s">
        <v>193</v>
      </c>
      <c r="BW162" s="164" t="s">
        <v>193</v>
      </c>
      <c r="BX162" s="164" t="s">
        <v>193</v>
      </c>
      <c r="BY162" s="164" t="s">
        <v>193</v>
      </c>
      <c r="BZ162" s="164" t="s">
        <v>193</v>
      </c>
      <c r="CA162" s="164" t="s">
        <v>193</v>
      </c>
      <c r="CB162" s="164" t="s">
        <v>193</v>
      </c>
      <c r="CC162" s="164" t="s">
        <v>193</v>
      </c>
      <c r="CD162" s="164" t="s">
        <v>193</v>
      </c>
      <c r="CE162" s="164" t="s">
        <v>193</v>
      </c>
      <c r="CF162" s="164" t="s">
        <v>193</v>
      </c>
      <c r="CG162" s="164" t="s">
        <v>193</v>
      </c>
      <c r="CH162" s="164" t="s">
        <v>193</v>
      </c>
      <c r="CI162" s="164" t="s">
        <v>193</v>
      </c>
      <c r="CJ162" s="164" t="s">
        <v>193</v>
      </c>
      <c r="CK162" s="164" t="s">
        <v>193</v>
      </c>
      <c r="CL162" s="164" t="s">
        <v>193</v>
      </c>
      <c r="CM162" s="164" t="s">
        <v>193</v>
      </c>
      <c r="CN162" s="164" t="s">
        <v>193</v>
      </c>
      <c r="CO162" s="164" t="s">
        <v>193</v>
      </c>
      <c r="CP162" s="164" t="s">
        <v>193</v>
      </c>
      <c r="CQ162" s="164" t="s">
        <v>193</v>
      </c>
      <c r="CR162" s="164" t="s">
        <v>193</v>
      </c>
      <c r="CS162" s="164" t="s">
        <v>193</v>
      </c>
      <c r="CT162" s="164" t="s">
        <v>193</v>
      </c>
      <c r="CU162" s="164" t="s">
        <v>193</v>
      </c>
      <c r="CV162" s="164" t="s">
        <v>193</v>
      </c>
      <c r="CW162" s="164" t="s">
        <v>193</v>
      </c>
      <c r="CX162" s="164" t="s">
        <v>193</v>
      </c>
      <c r="CY162" s="164" t="s">
        <v>193</v>
      </c>
      <c r="CZ162" s="164" t="s">
        <v>193</v>
      </c>
      <c r="DA162" s="164" t="s">
        <v>193</v>
      </c>
      <c r="DB162" s="164" t="s">
        <v>193</v>
      </c>
      <c r="DC162" s="164" t="s">
        <v>193</v>
      </c>
      <c r="DD162" s="164" t="s">
        <v>193</v>
      </c>
      <c r="DE162" s="164" t="s">
        <v>193</v>
      </c>
      <c r="DF162" s="164" t="s">
        <v>193</v>
      </c>
      <c r="DG162" s="164" t="s">
        <v>193</v>
      </c>
      <c r="DH162" s="164" t="s">
        <v>193</v>
      </c>
      <c r="DI162" s="164" t="s">
        <v>193</v>
      </c>
      <c r="DJ162" s="164" t="s">
        <v>193</v>
      </c>
      <c r="DK162" s="164" t="s">
        <v>193</v>
      </c>
      <c r="DL162" s="164" t="s">
        <v>193</v>
      </c>
      <c r="DM162" s="164" t="s">
        <v>193</v>
      </c>
      <c r="DN162" s="164" t="s">
        <v>193</v>
      </c>
      <c r="DO162" s="164" t="s">
        <v>512</v>
      </c>
      <c r="DP162" s="164" t="s">
        <v>3284</v>
      </c>
      <c r="DQ162" s="164" t="s">
        <v>513</v>
      </c>
      <c r="DR162" s="164" t="s">
        <v>807</v>
      </c>
      <c r="DS162" s="164" t="s">
        <v>193</v>
      </c>
      <c r="DT162" s="164" t="s">
        <v>3286</v>
      </c>
      <c r="DU162" s="164" t="s">
        <v>109</v>
      </c>
      <c r="DV162" s="164" t="s">
        <v>193</v>
      </c>
      <c r="DW162" s="164" t="s">
        <v>114</v>
      </c>
      <c r="DX162" s="164" t="s">
        <v>193</v>
      </c>
      <c r="DY162" s="164" t="s">
        <v>193</v>
      </c>
      <c r="DZ162" s="164" t="s">
        <v>193</v>
      </c>
      <c r="EA162" s="164" t="s">
        <v>193</v>
      </c>
      <c r="EB162" s="164" t="s">
        <v>193</v>
      </c>
      <c r="EC162" s="164" t="s">
        <v>193</v>
      </c>
      <c r="ED162" s="164" t="s">
        <v>193</v>
      </c>
      <c r="EE162" s="164" t="s">
        <v>193</v>
      </c>
      <c r="EF162" s="164" t="s">
        <v>193</v>
      </c>
      <c r="EG162" s="164" t="s">
        <v>193</v>
      </c>
      <c r="EH162" s="164" t="s">
        <v>193</v>
      </c>
      <c r="EI162" s="164" t="s">
        <v>4132</v>
      </c>
    </row>
    <row r="163" spans="1:139" x14ac:dyDescent="0.25">
      <c r="A163" s="164" t="s">
        <v>4251</v>
      </c>
      <c r="B163" s="164" t="s">
        <v>3503</v>
      </c>
      <c r="C163" s="164" t="s">
        <v>161</v>
      </c>
      <c r="D163" s="164" t="s">
        <v>161</v>
      </c>
      <c r="E163" s="164" t="s">
        <v>197</v>
      </c>
      <c r="F163" s="164" t="s">
        <v>164</v>
      </c>
      <c r="G163" s="164" t="s">
        <v>168</v>
      </c>
      <c r="H163" s="164" t="s">
        <v>168</v>
      </c>
      <c r="I163" s="164" t="s">
        <v>3283</v>
      </c>
      <c r="J163" s="164" t="s">
        <v>520</v>
      </c>
      <c r="K163" s="164" t="s">
        <v>543</v>
      </c>
      <c r="L163" s="164" t="s">
        <v>511</v>
      </c>
      <c r="M163" s="164" t="s">
        <v>193</v>
      </c>
      <c r="N163" s="164" t="s">
        <v>193</v>
      </c>
      <c r="O163" s="164" t="s">
        <v>193</v>
      </c>
      <c r="P163" s="164" t="s">
        <v>193</v>
      </c>
      <c r="Q163" s="164" t="s">
        <v>193</v>
      </c>
      <c r="R163" s="164" t="s">
        <v>193</v>
      </c>
      <c r="S163" s="164" t="s">
        <v>193</v>
      </c>
      <c r="T163" s="164" t="s">
        <v>193</v>
      </c>
      <c r="U163" s="164" t="s">
        <v>193</v>
      </c>
      <c r="V163" s="164" t="s">
        <v>193</v>
      </c>
      <c r="W163" s="164" t="s">
        <v>193</v>
      </c>
      <c r="X163" s="164" t="s">
        <v>193</v>
      </c>
      <c r="Y163" s="164" t="s">
        <v>193</v>
      </c>
      <c r="Z163" s="164" t="s">
        <v>193</v>
      </c>
      <c r="AA163" s="164" t="s">
        <v>193</v>
      </c>
      <c r="AB163" s="164">
        <v>7</v>
      </c>
      <c r="AC163" s="164" t="s">
        <v>496</v>
      </c>
      <c r="AD163" s="164" t="s">
        <v>193</v>
      </c>
      <c r="AE163" s="164" t="s">
        <v>193</v>
      </c>
      <c r="AF163" s="164" t="s">
        <v>193</v>
      </c>
      <c r="AG163" s="164" t="s">
        <v>193</v>
      </c>
      <c r="AH163" s="164" t="s">
        <v>193</v>
      </c>
      <c r="AI163" s="164" t="s">
        <v>193</v>
      </c>
      <c r="AJ163" s="164" t="s">
        <v>193</v>
      </c>
      <c r="AK163" s="164" t="s">
        <v>193</v>
      </c>
      <c r="AL163" s="164" t="s">
        <v>193</v>
      </c>
      <c r="AM163" s="164" t="s">
        <v>193</v>
      </c>
      <c r="AN163" s="164" t="s">
        <v>193</v>
      </c>
      <c r="AO163" s="164" t="s">
        <v>193</v>
      </c>
      <c r="AP163" s="164" t="s">
        <v>193</v>
      </c>
      <c r="AQ163" s="164" t="s">
        <v>193</v>
      </c>
      <c r="AR163" s="164" t="s">
        <v>193</v>
      </c>
      <c r="AS163" s="164" t="s">
        <v>193</v>
      </c>
      <c r="AT163" s="164" t="s">
        <v>193</v>
      </c>
      <c r="AU163" s="164" t="s">
        <v>193</v>
      </c>
      <c r="AV163" s="164" t="s">
        <v>193</v>
      </c>
      <c r="AW163" s="164" t="s">
        <v>193</v>
      </c>
      <c r="AX163" s="164" t="s">
        <v>193</v>
      </c>
      <c r="AY163" s="164" t="s">
        <v>193</v>
      </c>
      <c r="AZ163" s="164" t="s">
        <v>193</v>
      </c>
      <c r="BA163" s="164" t="s">
        <v>193</v>
      </c>
      <c r="BB163" s="164" t="s">
        <v>193</v>
      </c>
      <c r="BC163" s="164" t="s">
        <v>193</v>
      </c>
      <c r="BD163" s="164" t="s">
        <v>193</v>
      </c>
      <c r="BE163" s="164" t="s">
        <v>193</v>
      </c>
      <c r="BF163" s="164" t="s">
        <v>193</v>
      </c>
      <c r="BG163" s="164" t="s">
        <v>193</v>
      </c>
      <c r="BH163" s="164" t="s">
        <v>193</v>
      </c>
      <c r="BI163" s="164" t="s">
        <v>193</v>
      </c>
      <c r="BJ163" s="164" t="s">
        <v>193</v>
      </c>
      <c r="BK163" s="164" t="s">
        <v>193</v>
      </c>
      <c r="BL163" s="164" t="s">
        <v>193</v>
      </c>
      <c r="BM163" s="164" t="s">
        <v>193</v>
      </c>
      <c r="BN163" s="164" t="s">
        <v>193</v>
      </c>
      <c r="BO163" s="164" t="s">
        <v>193</v>
      </c>
      <c r="BP163" s="164" t="s">
        <v>193</v>
      </c>
      <c r="BQ163" s="164" t="s">
        <v>193</v>
      </c>
      <c r="BR163" s="164" t="s">
        <v>193</v>
      </c>
      <c r="BS163" s="164" t="s">
        <v>193</v>
      </c>
      <c r="BT163" s="164" t="s">
        <v>193</v>
      </c>
      <c r="BU163" s="164" t="s">
        <v>193</v>
      </c>
      <c r="BV163" s="164" t="s">
        <v>193</v>
      </c>
      <c r="BW163" s="164" t="s">
        <v>193</v>
      </c>
      <c r="BX163" s="164" t="s">
        <v>193</v>
      </c>
      <c r="BY163" s="164" t="s">
        <v>193</v>
      </c>
      <c r="BZ163" s="164" t="s">
        <v>193</v>
      </c>
      <c r="CA163" s="164" t="s">
        <v>193</v>
      </c>
      <c r="CB163" s="164" t="s">
        <v>193</v>
      </c>
      <c r="CC163" s="164" t="s">
        <v>193</v>
      </c>
      <c r="CD163" s="164" t="s">
        <v>193</v>
      </c>
      <c r="CE163" s="164" t="s">
        <v>193</v>
      </c>
      <c r="CF163" s="164" t="s">
        <v>193</v>
      </c>
      <c r="CG163" s="164" t="s">
        <v>193</v>
      </c>
      <c r="CH163" s="164" t="s">
        <v>193</v>
      </c>
      <c r="CI163" s="164" t="s">
        <v>193</v>
      </c>
      <c r="CJ163" s="164" t="s">
        <v>193</v>
      </c>
      <c r="CK163" s="164" t="s">
        <v>193</v>
      </c>
      <c r="CL163" s="164" t="s">
        <v>193</v>
      </c>
      <c r="CM163" s="164" t="s">
        <v>193</v>
      </c>
      <c r="CN163" s="164" t="s">
        <v>193</v>
      </c>
      <c r="CO163" s="164" t="s">
        <v>193</v>
      </c>
      <c r="CP163" s="164" t="s">
        <v>193</v>
      </c>
      <c r="CQ163" s="164" t="s">
        <v>193</v>
      </c>
      <c r="CR163" s="164" t="s">
        <v>193</v>
      </c>
      <c r="CS163" s="164" t="s">
        <v>193</v>
      </c>
      <c r="CT163" s="164" t="s">
        <v>193</v>
      </c>
      <c r="CU163" s="164" t="s">
        <v>193</v>
      </c>
      <c r="CV163" s="164" t="s">
        <v>193</v>
      </c>
      <c r="CW163" s="164" t="s">
        <v>193</v>
      </c>
      <c r="CX163" s="164" t="s">
        <v>193</v>
      </c>
      <c r="CY163" s="164" t="s">
        <v>193</v>
      </c>
      <c r="CZ163" s="164" t="s">
        <v>193</v>
      </c>
      <c r="DA163" s="164" t="s">
        <v>193</v>
      </c>
      <c r="DB163" s="164" t="s">
        <v>193</v>
      </c>
      <c r="DC163" s="164" t="s">
        <v>193</v>
      </c>
      <c r="DD163" s="164" t="s">
        <v>193</v>
      </c>
      <c r="DE163" s="164" t="s">
        <v>193</v>
      </c>
      <c r="DF163" s="164" t="s">
        <v>193</v>
      </c>
      <c r="DG163" s="164" t="s">
        <v>193</v>
      </c>
      <c r="DH163" s="164" t="s">
        <v>193</v>
      </c>
      <c r="DI163" s="164" t="s">
        <v>193</v>
      </c>
      <c r="DJ163" s="164" t="s">
        <v>193</v>
      </c>
      <c r="DK163" s="164" t="s">
        <v>193</v>
      </c>
      <c r="DL163" s="164" t="s">
        <v>193</v>
      </c>
      <c r="DM163" s="164" t="s">
        <v>193</v>
      </c>
      <c r="DN163" s="164" t="s">
        <v>193</v>
      </c>
      <c r="DO163" s="164" t="s">
        <v>512</v>
      </c>
      <c r="DP163" s="164" t="s">
        <v>3284</v>
      </c>
      <c r="DQ163" s="164" t="s">
        <v>513</v>
      </c>
      <c r="DR163" s="164" t="s">
        <v>807</v>
      </c>
      <c r="DS163" s="164" t="s">
        <v>193</v>
      </c>
      <c r="DT163" s="164" t="s">
        <v>3286</v>
      </c>
      <c r="DU163" s="164" t="s">
        <v>109</v>
      </c>
      <c r="DV163" s="164" t="s">
        <v>193</v>
      </c>
      <c r="DW163" s="164" t="s">
        <v>114</v>
      </c>
      <c r="DX163" s="164" t="s">
        <v>193</v>
      </c>
      <c r="DY163" s="164" t="s">
        <v>193</v>
      </c>
      <c r="DZ163" s="164" t="s">
        <v>193</v>
      </c>
      <c r="EA163" s="164" t="s">
        <v>193</v>
      </c>
      <c r="EB163" s="164" t="s">
        <v>193</v>
      </c>
      <c r="EC163" s="164" t="s">
        <v>193</v>
      </c>
      <c r="ED163" s="164" t="s">
        <v>193</v>
      </c>
      <c r="EE163" s="164" t="s">
        <v>193</v>
      </c>
      <c r="EF163" s="164" t="s">
        <v>193</v>
      </c>
      <c r="EG163" s="164" t="s">
        <v>193</v>
      </c>
      <c r="EH163" s="164" t="s">
        <v>193</v>
      </c>
      <c r="EI163" s="164" t="s">
        <v>4132</v>
      </c>
    </row>
    <row r="164" spans="1:139" x14ac:dyDescent="0.25">
      <c r="A164" s="164" t="s">
        <v>4255</v>
      </c>
      <c r="B164" s="164" t="s">
        <v>3503</v>
      </c>
      <c r="C164" s="164" t="s">
        <v>161</v>
      </c>
      <c r="D164" s="164" t="s">
        <v>161</v>
      </c>
      <c r="E164" s="164" t="s">
        <v>197</v>
      </c>
      <c r="F164" s="164" t="s">
        <v>164</v>
      </c>
      <c r="G164" s="164" t="s">
        <v>168</v>
      </c>
      <c r="H164" s="164" t="s">
        <v>168</v>
      </c>
      <c r="I164" s="164" t="s">
        <v>3283</v>
      </c>
      <c r="J164" s="164" t="s">
        <v>520</v>
      </c>
      <c r="K164" s="164" t="s">
        <v>543</v>
      </c>
      <c r="L164" s="164" t="s">
        <v>511</v>
      </c>
      <c r="M164" s="164" t="s">
        <v>193</v>
      </c>
      <c r="N164" s="164" t="s">
        <v>193</v>
      </c>
      <c r="O164" s="164" t="s">
        <v>193</v>
      </c>
      <c r="P164" s="164" t="s">
        <v>193</v>
      </c>
      <c r="Q164" s="164" t="s">
        <v>193</v>
      </c>
      <c r="R164" s="164" t="s">
        <v>193</v>
      </c>
      <c r="S164" s="164" t="s">
        <v>193</v>
      </c>
      <c r="T164" s="164" t="s">
        <v>193</v>
      </c>
      <c r="U164" s="164" t="s">
        <v>193</v>
      </c>
      <c r="V164" s="164" t="s">
        <v>193</v>
      </c>
      <c r="W164" s="164" t="s">
        <v>193</v>
      </c>
      <c r="X164" s="164" t="s">
        <v>193</v>
      </c>
      <c r="Y164" s="164" t="s">
        <v>193</v>
      </c>
      <c r="Z164" s="164" t="s">
        <v>193</v>
      </c>
      <c r="AA164" s="164" t="s">
        <v>193</v>
      </c>
      <c r="AB164" s="164">
        <v>8</v>
      </c>
      <c r="AC164" s="164" t="s">
        <v>496</v>
      </c>
      <c r="AD164" s="164" t="s">
        <v>193</v>
      </c>
      <c r="AE164" s="164" t="s">
        <v>193</v>
      </c>
      <c r="AF164" s="164" t="s">
        <v>193</v>
      </c>
      <c r="AG164" s="164" t="s">
        <v>193</v>
      </c>
      <c r="AH164" s="164" t="s">
        <v>193</v>
      </c>
      <c r="AI164" s="164" t="s">
        <v>193</v>
      </c>
      <c r="AJ164" s="164" t="s">
        <v>193</v>
      </c>
      <c r="AK164" s="164" t="s">
        <v>193</v>
      </c>
      <c r="AL164" s="164" t="s">
        <v>193</v>
      </c>
      <c r="AM164" s="164" t="s">
        <v>193</v>
      </c>
      <c r="AN164" s="164" t="s">
        <v>193</v>
      </c>
      <c r="AO164" s="164" t="s">
        <v>193</v>
      </c>
      <c r="AP164" s="164" t="s">
        <v>193</v>
      </c>
      <c r="AQ164" s="164" t="s">
        <v>193</v>
      </c>
      <c r="AR164" s="164" t="s">
        <v>193</v>
      </c>
      <c r="AS164" s="164" t="s">
        <v>193</v>
      </c>
      <c r="AT164" s="164" t="s">
        <v>193</v>
      </c>
      <c r="AU164" s="164" t="s">
        <v>193</v>
      </c>
      <c r="AV164" s="164" t="s">
        <v>193</v>
      </c>
      <c r="AW164" s="164" t="s">
        <v>193</v>
      </c>
      <c r="AX164" s="164" t="s">
        <v>193</v>
      </c>
      <c r="AY164" s="164" t="s">
        <v>193</v>
      </c>
      <c r="AZ164" s="164" t="s">
        <v>193</v>
      </c>
      <c r="BA164" s="164" t="s">
        <v>193</v>
      </c>
      <c r="BB164" s="164" t="s">
        <v>193</v>
      </c>
      <c r="BC164" s="164" t="s">
        <v>193</v>
      </c>
      <c r="BD164" s="164" t="s">
        <v>193</v>
      </c>
      <c r="BE164" s="164" t="s">
        <v>193</v>
      </c>
      <c r="BF164" s="164" t="s">
        <v>193</v>
      </c>
      <c r="BG164" s="164" t="s">
        <v>193</v>
      </c>
      <c r="BH164" s="164" t="s">
        <v>193</v>
      </c>
      <c r="BI164" s="164" t="s">
        <v>193</v>
      </c>
      <c r="BJ164" s="164" t="s">
        <v>193</v>
      </c>
      <c r="BK164" s="164" t="s">
        <v>193</v>
      </c>
      <c r="BL164" s="164" t="s">
        <v>193</v>
      </c>
      <c r="BM164" s="164" t="s">
        <v>193</v>
      </c>
      <c r="BN164" s="164" t="s">
        <v>193</v>
      </c>
      <c r="BO164" s="164" t="s">
        <v>193</v>
      </c>
      <c r="BP164" s="164" t="s">
        <v>193</v>
      </c>
      <c r="BQ164" s="164" t="s">
        <v>193</v>
      </c>
      <c r="BR164" s="164" t="s">
        <v>193</v>
      </c>
      <c r="BS164" s="164" t="s">
        <v>193</v>
      </c>
      <c r="BT164" s="164" t="s">
        <v>193</v>
      </c>
      <c r="BU164" s="164" t="s">
        <v>193</v>
      </c>
      <c r="BV164" s="164" t="s">
        <v>193</v>
      </c>
      <c r="BW164" s="164" t="s">
        <v>193</v>
      </c>
      <c r="BX164" s="164" t="s">
        <v>193</v>
      </c>
      <c r="BY164" s="164" t="s">
        <v>193</v>
      </c>
      <c r="BZ164" s="164" t="s">
        <v>193</v>
      </c>
      <c r="CA164" s="164" t="s">
        <v>193</v>
      </c>
      <c r="CB164" s="164" t="s">
        <v>193</v>
      </c>
      <c r="CC164" s="164" t="s">
        <v>193</v>
      </c>
      <c r="CD164" s="164" t="s">
        <v>193</v>
      </c>
      <c r="CE164" s="164" t="s">
        <v>193</v>
      </c>
      <c r="CF164" s="164" t="s">
        <v>193</v>
      </c>
      <c r="CG164" s="164" t="s">
        <v>193</v>
      </c>
      <c r="CH164" s="164" t="s">
        <v>193</v>
      </c>
      <c r="CI164" s="164" t="s">
        <v>193</v>
      </c>
      <c r="CJ164" s="164" t="s">
        <v>193</v>
      </c>
      <c r="CK164" s="164" t="s">
        <v>193</v>
      </c>
      <c r="CL164" s="164" t="s">
        <v>193</v>
      </c>
      <c r="CM164" s="164" t="s">
        <v>193</v>
      </c>
      <c r="CN164" s="164" t="s">
        <v>193</v>
      </c>
      <c r="CO164" s="164" t="s">
        <v>193</v>
      </c>
      <c r="CP164" s="164" t="s">
        <v>193</v>
      </c>
      <c r="CQ164" s="164" t="s">
        <v>193</v>
      </c>
      <c r="CR164" s="164" t="s">
        <v>193</v>
      </c>
      <c r="CS164" s="164" t="s">
        <v>193</v>
      </c>
      <c r="CT164" s="164" t="s">
        <v>193</v>
      </c>
      <c r="CU164" s="164" t="s">
        <v>193</v>
      </c>
      <c r="CV164" s="164" t="s">
        <v>193</v>
      </c>
      <c r="CW164" s="164" t="s">
        <v>193</v>
      </c>
      <c r="CX164" s="164" t="s">
        <v>193</v>
      </c>
      <c r="CY164" s="164" t="s">
        <v>193</v>
      </c>
      <c r="CZ164" s="164" t="s">
        <v>193</v>
      </c>
      <c r="DA164" s="164" t="s">
        <v>193</v>
      </c>
      <c r="DB164" s="164" t="s">
        <v>193</v>
      </c>
      <c r="DC164" s="164" t="s">
        <v>193</v>
      </c>
      <c r="DD164" s="164" t="s">
        <v>193</v>
      </c>
      <c r="DE164" s="164" t="s">
        <v>193</v>
      </c>
      <c r="DF164" s="164" t="s">
        <v>193</v>
      </c>
      <c r="DG164" s="164" t="s">
        <v>193</v>
      </c>
      <c r="DH164" s="164" t="s">
        <v>193</v>
      </c>
      <c r="DI164" s="164" t="s">
        <v>193</v>
      </c>
      <c r="DJ164" s="164" t="s">
        <v>193</v>
      </c>
      <c r="DK164" s="164" t="s">
        <v>193</v>
      </c>
      <c r="DL164" s="164" t="s">
        <v>193</v>
      </c>
      <c r="DM164" s="164" t="s">
        <v>193</v>
      </c>
      <c r="DN164" s="164" t="s">
        <v>193</v>
      </c>
      <c r="DO164" s="164" t="s">
        <v>512</v>
      </c>
      <c r="DP164" s="164" t="s">
        <v>3284</v>
      </c>
      <c r="DQ164" s="164" t="s">
        <v>513</v>
      </c>
      <c r="DR164" s="164" t="s">
        <v>803</v>
      </c>
      <c r="DS164" s="164" t="s">
        <v>193</v>
      </c>
      <c r="DT164" s="164" t="s">
        <v>3287</v>
      </c>
      <c r="DU164" s="164" t="s">
        <v>109</v>
      </c>
      <c r="DV164" s="164" t="s">
        <v>193</v>
      </c>
      <c r="DW164" s="164" t="s">
        <v>114</v>
      </c>
      <c r="DX164" s="164" t="s">
        <v>193</v>
      </c>
      <c r="DY164" s="164" t="s">
        <v>193</v>
      </c>
      <c r="DZ164" s="164" t="s">
        <v>193</v>
      </c>
      <c r="EA164" s="164" t="s">
        <v>193</v>
      </c>
      <c r="EB164" s="164" t="s">
        <v>193</v>
      </c>
      <c r="EC164" s="164" t="s">
        <v>193</v>
      </c>
      <c r="ED164" s="164" t="s">
        <v>193</v>
      </c>
      <c r="EE164" s="164" t="s">
        <v>193</v>
      </c>
      <c r="EF164" s="164" t="s">
        <v>193</v>
      </c>
      <c r="EG164" s="164" t="s">
        <v>193</v>
      </c>
      <c r="EH164" s="164" t="s">
        <v>193</v>
      </c>
      <c r="EI164" s="164" t="s">
        <v>4132</v>
      </c>
    </row>
    <row r="165" spans="1:139" x14ac:dyDescent="0.25">
      <c r="A165" s="164" t="s">
        <v>4259</v>
      </c>
      <c r="B165" s="164" t="s">
        <v>3503</v>
      </c>
      <c r="C165" s="164" t="s">
        <v>161</v>
      </c>
      <c r="D165" s="164" t="s">
        <v>161</v>
      </c>
      <c r="E165" s="164" t="s">
        <v>197</v>
      </c>
      <c r="F165" s="164" t="s">
        <v>164</v>
      </c>
      <c r="G165" s="164" t="s">
        <v>168</v>
      </c>
      <c r="H165" s="164" t="s">
        <v>168</v>
      </c>
      <c r="I165" s="164" t="s">
        <v>3283</v>
      </c>
      <c r="J165" s="164" t="s">
        <v>520</v>
      </c>
      <c r="K165" s="164" t="s">
        <v>543</v>
      </c>
      <c r="L165" s="164" t="s">
        <v>511</v>
      </c>
      <c r="M165" s="164" t="s">
        <v>193</v>
      </c>
      <c r="N165" s="164" t="s">
        <v>193</v>
      </c>
      <c r="O165" s="164" t="s">
        <v>193</v>
      </c>
      <c r="P165" s="164" t="s">
        <v>193</v>
      </c>
      <c r="Q165" s="164" t="s">
        <v>193</v>
      </c>
      <c r="R165" s="164" t="s">
        <v>193</v>
      </c>
      <c r="S165" s="164" t="s">
        <v>193</v>
      </c>
      <c r="T165" s="164" t="s">
        <v>193</v>
      </c>
      <c r="U165" s="164" t="s">
        <v>193</v>
      </c>
      <c r="V165" s="164" t="s">
        <v>193</v>
      </c>
      <c r="W165" s="164" t="s">
        <v>193</v>
      </c>
      <c r="X165" s="164" t="s">
        <v>193</v>
      </c>
      <c r="Y165" s="164" t="s">
        <v>193</v>
      </c>
      <c r="Z165" s="164" t="s">
        <v>193</v>
      </c>
      <c r="AA165" s="164" t="s">
        <v>193</v>
      </c>
      <c r="AB165" s="164">
        <v>8</v>
      </c>
      <c r="AC165" s="164" t="s">
        <v>496</v>
      </c>
      <c r="AD165" s="164" t="s">
        <v>193</v>
      </c>
      <c r="AE165" s="164" t="s">
        <v>193</v>
      </c>
      <c r="AF165" s="164" t="s">
        <v>193</v>
      </c>
      <c r="AG165" s="164" t="s">
        <v>193</v>
      </c>
      <c r="AH165" s="164" t="s">
        <v>193</v>
      </c>
      <c r="AI165" s="164" t="s">
        <v>193</v>
      </c>
      <c r="AJ165" s="164" t="s">
        <v>193</v>
      </c>
      <c r="AK165" s="164" t="s">
        <v>193</v>
      </c>
      <c r="AL165" s="164" t="s">
        <v>193</v>
      </c>
      <c r="AM165" s="164" t="s">
        <v>193</v>
      </c>
      <c r="AN165" s="164" t="s">
        <v>193</v>
      </c>
      <c r="AO165" s="164" t="s">
        <v>193</v>
      </c>
      <c r="AP165" s="164" t="s">
        <v>193</v>
      </c>
      <c r="AQ165" s="164" t="s">
        <v>193</v>
      </c>
      <c r="AR165" s="164" t="s">
        <v>193</v>
      </c>
      <c r="AS165" s="164" t="s">
        <v>193</v>
      </c>
      <c r="AT165" s="164" t="s">
        <v>193</v>
      </c>
      <c r="AU165" s="164" t="s">
        <v>193</v>
      </c>
      <c r="AV165" s="164" t="s">
        <v>193</v>
      </c>
      <c r="AW165" s="164" t="s">
        <v>193</v>
      </c>
      <c r="AX165" s="164" t="s">
        <v>193</v>
      </c>
      <c r="AY165" s="164" t="s">
        <v>193</v>
      </c>
      <c r="AZ165" s="164" t="s">
        <v>193</v>
      </c>
      <c r="BA165" s="164" t="s">
        <v>193</v>
      </c>
      <c r="BB165" s="164" t="s">
        <v>193</v>
      </c>
      <c r="BC165" s="164" t="s">
        <v>193</v>
      </c>
      <c r="BD165" s="164" t="s">
        <v>193</v>
      </c>
      <c r="BE165" s="164" t="s">
        <v>193</v>
      </c>
      <c r="BF165" s="164" t="s">
        <v>193</v>
      </c>
      <c r="BG165" s="164" t="s">
        <v>193</v>
      </c>
      <c r="BH165" s="164" t="s">
        <v>193</v>
      </c>
      <c r="BI165" s="164" t="s">
        <v>193</v>
      </c>
      <c r="BJ165" s="164" t="s">
        <v>193</v>
      </c>
      <c r="BK165" s="164" t="s">
        <v>193</v>
      </c>
      <c r="BL165" s="164" t="s">
        <v>193</v>
      </c>
      <c r="BM165" s="164" t="s">
        <v>193</v>
      </c>
      <c r="BN165" s="164" t="s">
        <v>193</v>
      </c>
      <c r="BO165" s="164" t="s">
        <v>193</v>
      </c>
      <c r="BP165" s="164" t="s">
        <v>193</v>
      </c>
      <c r="BQ165" s="164" t="s">
        <v>193</v>
      </c>
      <c r="BR165" s="164" t="s">
        <v>193</v>
      </c>
      <c r="BS165" s="164" t="s">
        <v>193</v>
      </c>
      <c r="BT165" s="164" t="s">
        <v>193</v>
      </c>
      <c r="BU165" s="164" t="s">
        <v>193</v>
      </c>
      <c r="BV165" s="164" t="s">
        <v>193</v>
      </c>
      <c r="BW165" s="164" t="s">
        <v>193</v>
      </c>
      <c r="BX165" s="164" t="s">
        <v>193</v>
      </c>
      <c r="BY165" s="164" t="s">
        <v>193</v>
      </c>
      <c r="BZ165" s="164" t="s">
        <v>193</v>
      </c>
      <c r="CA165" s="164" t="s">
        <v>193</v>
      </c>
      <c r="CB165" s="164" t="s">
        <v>193</v>
      </c>
      <c r="CC165" s="164" t="s">
        <v>193</v>
      </c>
      <c r="CD165" s="164" t="s">
        <v>193</v>
      </c>
      <c r="CE165" s="164" t="s">
        <v>193</v>
      </c>
      <c r="CF165" s="164" t="s">
        <v>193</v>
      </c>
      <c r="CG165" s="164" t="s">
        <v>193</v>
      </c>
      <c r="CH165" s="164" t="s">
        <v>193</v>
      </c>
      <c r="CI165" s="164" t="s">
        <v>193</v>
      </c>
      <c r="CJ165" s="164" t="s">
        <v>193</v>
      </c>
      <c r="CK165" s="164" t="s">
        <v>193</v>
      </c>
      <c r="CL165" s="164" t="s">
        <v>193</v>
      </c>
      <c r="CM165" s="164" t="s">
        <v>193</v>
      </c>
      <c r="CN165" s="164" t="s">
        <v>193</v>
      </c>
      <c r="CO165" s="164" t="s">
        <v>193</v>
      </c>
      <c r="CP165" s="164" t="s">
        <v>193</v>
      </c>
      <c r="CQ165" s="164" t="s">
        <v>193</v>
      </c>
      <c r="CR165" s="164" t="s">
        <v>193</v>
      </c>
      <c r="CS165" s="164" t="s">
        <v>193</v>
      </c>
      <c r="CT165" s="164" t="s">
        <v>193</v>
      </c>
      <c r="CU165" s="164" t="s">
        <v>193</v>
      </c>
      <c r="CV165" s="164" t="s">
        <v>193</v>
      </c>
      <c r="CW165" s="164" t="s">
        <v>193</v>
      </c>
      <c r="CX165" s="164" t="s">
        <v>193</v>
      </c>
      <c r="CY165" s="164" t="s">
        <v>193</v>
      </c>
      <c r="CZ165" s="164" t="s">
        <v>193</v>
      </c>
      <c r="DA165" s="164" t="s">
        <v>193</v>
      </c>
      <c r="DB165" s="164" t="s">
        <v>193</v>
      </c>
      <c r="DC165" s="164" t="s">
        <v>193</v>
      </c>
      <c r="DD165" s="164" t="s">
        <v>193</v>
      </c>
      <c r="DE165" s="164" t="s">
        <v>193</v>
      </c>
      <c r="DF165" s="164" t="s">
        <v>193</v>
      </c>
      <c r="DG165" s="164" t="s">
        <v>193</v>
      </c>
      <c r="DH165" s="164" t="s">
        <v>193</v>
      </c>
      <c r="DI165" s="164" t="s">
        <v>193</v>
      </c>
      <c r="DJ165" s="164" t="s">
        <v>193</v>
      </c>
      <c r="DK165" s="164" t="s">
        <v>193</v>
      </c>
      <c r="DL165" s="164" t="s">
        <v>193</v>
      </c>
      <c r="DM165" s="164" t="s">
        <v>193</v>
      </c>
      <c r="DN165" s="164" t="s">
        <v>193</v>
      </c>
      <c r="DO165" s="164" t="s">
        <v>512</v>
      </c>
      <c r="DP165" s="164" t="s">
        <v>3284</v>
      </c>
      <c r="DQ165" s="164" t="s">
        <v>513</v>
      </c>
      <c r="DR165" s="164" t="s">
        <v>807</v>
      </c>
      <c r="DS165" s="164" t="s">
        <v>193</v>
      </c>
      <c r="DT165" s="164" t="s">
        <v>3286</v>
      </c>
      <c r="DU165" s="164" t="s">
        <v>109</v>
      </c>
      <c r="DV165" s="164" t="s">
        <v>193</v>
      </c>
      <c r="DW165" s="164" t="s">
        <v>114</v>
      </c>
      <c r="DX165" s="164" t="s">
        <v>193</v>
      </c>
      <c r="DY165" s="164" t="s">
        <v>193</v>
      </c>
      <c r="DZ165" s="164" t="s">
        <v>193</v>
      </c>
      <c r="EA165" s="164" t="s">
        <v>193</v>
      </c>
      <c r="EB165" s="164" t="s">
        <v>193</v>
      </c>
      <c r="EC165" s="164" t="s">
        <v>193</v>
      </c>
      <c r="ED165" s="164" t="s">
        <v>193</v>
      </c>
      <c r="EE165" s="164" t="s">
        <v>193</v>
      </c>
      <c r="EF165" s="164" t="s">
        <v>193</v>
      </c>
      <c r="EG165" s="164" t="s">
        <v>193</v>
      </c>
      <c r="EH165" s="164" t="s">
        <v>193</v>
      </c>
      <c r="EI165" s="164" t="s">
        <v>4132</v>
      </c>
    </row>
    <row r="166" spans="1:139" x14ac:dyDescent="0.25">
      <c r="A166" s="164" t="s">
        <v>4263</v>
      </c>
      <c r="B166" s="164" t="s">
        <v>3503</v>
      </c>
      <c r="C166" s="164" t="s">
        <v>161</v>
      </c>
      <c r="D166" s="164" t="s">
        <v>161</v>
      </c>
      <c r="E166" s="164" t="s">
        <v>197</v>
      </c>
      <c r="F166" s="164" t="s">
        <v>164</v>
      </c>
      <c r="G166" s="164" t="s">
        <v>168</v>
      </c>
      <c r="H166" s="164" t="s">
        <v>168</v>
      </c>
      <c r="I166" s="164" t="s">
        <v>3283</v>
      </c>
      <c r="J166" s="164" t="s">
        <v>520</v>
      </c>
      <c r="K166" s="164" t="s">
        <v>543</v>
      </c>
      <c r="L166" s="164" t="s">
        <v>511</v>
      </c>
      <c r="M166" s="164" t="s">
        <v>193</v>
      </c>
      <c r="N166" s="164" t="s">
        <v>193</v>
      </c>
      <c r="O166" s="164" t="s">
        <v>193</v>
      </c>
      <c r="P166" s="164" t="s">
        <v>193</v>
      </c>
      <c r="Q166" s="164" t="s">
        <v>193</v>
      </c>
      <c r="R166" s="164" t="s">
        <v>193</v>
      </c>
      <c r="S166" s="164" t="s">
        <v>193</v>
      </c>
      <c r="T166" s="164" t="s">
        <v>193</v>
      </c>
      <c r="U166" s="164" t="s">
        <v>193</v>
      </c>
      <c r="V166" s="164" t="s">
        <v>193</v>
      </c>
      <c r="W166" s="164" t="s">
        <v>193</v>
      </c>
      <c r="X166" s="164" t="s">
        <v>193</v>
      </c>
      <c r="Y166" s="164" t="s">
        <v>193</v>
      </c>
      <c r="Z166" s="164" t="s">
        <v>193</v>
      </c>
      <c r="AA166" s="164" t="s">
        <v>193</v>
      </c>
      <c r="AB166" s="164">
        <v>7</v>
      </c>
      <c r="AC166" s="164" t="s">
        <v>500</v>
      </c>
      <c r="AD166" s="164" t="s">
        <v>193</v>
      </c>
      <c r="AE166" s="164" t="s">
        <v>193</v>
      </c>
      <c r="AF166" s="164" t="s">
        <v>193</v>
      </c>
      <c r="AG166" s="164" t="s">
        <v>193</v>
      </c>
      <c r="AH166" s="164" t="s">
        <v>193</v>
      </c>
      <c r="AI166" s="164" t="s">
        <v>193</v>
      </c>
      <c r="AJ166" s="164" t="s">
        <v>193</v>
      </c>
      <c r="AK166" s="164" t="s">
        <v>193</v>
      </c>
      <c r="AL166" s="164" t="s">
        <v>193</v>
      </c>
      <c r="AM166" s="164" t="s">
        <v>193</v>
      </c>
      <c r="AN166" s="164" t="s">
        <v>193</v>
      </c>
      <c r="AO166" s="164" t="s">
        <v>193</v>
      </c>
      <c r="AP166" s="164" t="s">
        <v>193</v>
      </c>
      <c r="AQ166" s="164" t="s">
        <v>193</v>
      </c>
      <c r="AR166" s="164" t="s">
        <v>193</v>
      </c>
      <c r="AS166" s="164" t="s">
        <v>193</v>
      </c>
      <c r="AT166" s="164" t="s">
        <v>193</v>
      </c>
      <c r="AU166" s="164" t="s">
        <v>193</v>
      </c>
      <c r="AV166" s="164" t="s">
        <v>193</v>
      </c>
      <c r="AW166" s="164" t="s">
        <v>193</v>
      </c>
      <c r="AX166" s="164" t="s">
        <v>193</v>
      </c>
      <c r="AY166" s="164" t="s">
        <v>193</v>
      </c>
      <c r="AZ166" s="164" t="s">
        <v>193</v>
      </c>
      <c r="BA166" s="164" t="s">
        <v>193</v>
      </c>
      <c r="BB166" s="164" t="s">
        <v>193</v>
      </c>
      <c r="BC166" s="164" t="s">
        <v>193</v>
      </c>
      <c r="BD166" s="164" t="s">
        <v>193</v>
      </c>
      <c r="BE166" s="164" t="s">
        <v>193</v>
      </c>
      <c r="BF166" s="164" t="s">
        <v>193</v>
      </c>
      <c r="BG166" s="164" t="s">
        <v>193</v>
      </c>
      <c r="BH166" s="164" t="s">
        <v>193</v>
      </c>
      <c r="BI166" s="164" t="s">
        <v>193</v>
      </c>
      <c r="BJ166" s="164" t="s">
        <v>193</v>
      </c>
      <c r="BK166" s="164" t="s">
        <v>193</v>
      </c>
      <c r="BL166" s="164" t="s">
        <v>193</v>
      </c>
      <c r="BM166" s="164" t="s">
        <v>193</v>
      </c>
      <c r="BN166" s="164" t="s">
        <v>193</v>
      </c>
      <c r="BO166" s="164" t="s">
        <v>193</v>
      </c>
      <c r="BP166" s="164" t="s">
        <v>193</v>
      </c>
      <c r="BQ166" s="164" t="s">
        <v>193</v>
      </c>
      <c r="BR166" s="164" t="s">
        <v>193</v>
      </c>
      <c r="BS166" s="164" t="s">
        <v>193</v>
      </c>
      <c r="BT166" s="164" t="s">
        <v>193</v>
      </c>
      <c r="BU166" s="164" t="s">
        <v>193</v>
      </c>
      <c r="BV166" s="164" t="s">
        <v>193</v>
      </c>
      <c r="BW166" s="164" t="s">
        <v>193</v>
      </c>
      <c r="BX166" s="164" t="s">
        <v>193</v>
      </c>
      <c r="BY166" s="164" t="s">
        <v>193</v>
      </c>
      <c r="BZ166" s="164" t="s">
        <v>193</v>
      </c>
      <c r="CA166" s="164" t="s">
        <v>193</v>
      </c>
      <c r="CB166" s="164" t="s">
        <v>193</v>
      </c>
      <c r="CC166" s="164" t="s">
        <v>193</v>
      </c>
      <c r="CD166" s="164" t="s">
        <v>193</v>
      </c>
      <c r="CE166" s="164" t="s">
        <v>193</v>
      </c>
      <c r="CF166" s="164" t="s">
        <v>193</v>
      </c>
      <c r="CG166" s="164" t="s">
        <v>193</v>
      </c>
      <c r="CH166" s="164" t="s">
        <v>193</v>
      </c>
      <c r="CI166" s="164" t="s">
        <v>193</v>
      </c>
      <c r="CJ166" s="164" t="s">
        <v>193</v>
      </c>
      <c r="CK166" s="164" t="s">
        <v>193</v>
      </c>
      <c r="CL166" s="164" t="s">
        <v>193</v>
      </c>
      <c r="CM166" s="164" t="s">
        <v>193</v>
      </c>
      <c r="CN166" s="164" t="s">
        <v>193</v>
      </c>
      <c r="CO166" s="164" t="s">
        <v>193</v>
      </c>
      <c r="CP166" s="164" t="s">
        <v>193</v>
      </c>
      <c r="CQ166" s="164" t="s">
        <v>193</v>
      </c>
      <c r="CR166" s="164" t="s">
        <v>193</v>
      </c>
      <c r="CS166" s="164" t="s">
        <v>193</v>
      </c>
      <c r="CT166" s="164" t="s">
        <v>193</v>
      </c>
      <c r="CU166" s="164" t="s">
        <v>193</v>
      </c>
      <c r="CV166" s="164" t="s">
        <v>193</v>
      </c>
      <c r="CW166" s="164" t="s">
        <v>193</v>
      </c>
      <c r="CX166" s="164" t="s">
        <v>193</v>
      </c>
      <c r="CY166" s="164" t="s">
        <v>193</v>
      </c>
      <c r="CZ166" s="164" t="s">
        <v>193</v>
      </c>
      <c r="DA166" s="164" t="s">
        <v>193</v>
      </c>
      <c r="DB166" s="164" t="s">
        <v>193</v>
      </c>
      <c r="DC166" s="164" t="s">
        <v>193</v>
      </c>
      <c r="DD166" s="164" t="s">
        <v>193</v>
      </c>
      <c r="DE166" s="164" t="s">
        <v>193</v>
      </c>
      <c r="DF166" s="164" t="s">
        <v>193</v>
      </c>
      <c r="DG166" s="164" t="s">
        <v>193</v>
      </c>
      <c r="DH166" s="164" t="s">
        <v>193</v>
      </c>
      <c r="DI166" s="164" t="s">
        <v>193</v>
      </c>
      <c r="DJ166" s="164" t="s">
        <v>193</v>
      </c>
      <c r="DK166" s="164" t="s">
        <v>193</v>
      </c>
      <c r="DL166" s="164" t="s">
        <v>193</v>
      </c>
      <c r="DM166" s="164" t="s">
        <v>193</v>
      </c>
      <c r="DN166" s="164" t="s">
        <v>193</v>
      </c>
      <c r="DO166" s="164" t="s">
        <v>512</v>
      </c>
      <c r="DP166" s="164" t="s">
        <v>3284</v>
      </c>
      <c r="DQ166" s="164" t="s">
        <v>513</v>
      </c>
      <c r="DR166" s="164" t="s">
        <v>807</v>
      </c>
      <c r="DS166" s="164" t="s">
        <v>193</v>
      </c>
      <c r="DT166" s="164" t="s">
        <v>3286</v>
      </c>
      <c r="DU166" s="164" t="s">
        <v>109</v>
      </c>
      <c r="DV166" s="164" t="s">
        <v>193</v>
      </c>
      <c r="DW166" s="164" t="s">
        <v>114</v>
      </c>
      <c r="DX166" s="164" t="s">
        <v>193</v>
      </c>
      <c r="DY166" s="164" t="s">
        <v>193</v>
      </c>
      <c r="DZ166" s="164" t="s">
        <v>193</v>
      </c>
      <c r="EA166" s="164" t="s">
        <v>193</v>
      </c>
      <c r="EB166" s="164" t="s">
        <v>193</v>
      </c>
      <c r="EC166" s="164" t="s">
        <v>193</v>
      </c>
      <c r="ED166" s="164" t="s">
        <v>193</v>
      </c>
      <c r="EE166" s="164" t="s">
        <v>193</v>
      </c>
      <c r="EF166" s="164" t="s">
        <v>193</v>
      </c>
      <c r="EG166" s="164" t="s">
        <v>193</v>
      </c>
      <c r="EH166" s="164" t="s">
        <v>193</v>
      </c>
      <c r="EI166" s="164" t="s">
        <v>4132</v>
      </c>
    </row>
    <row r="167" spans="1:139" x14ac:dyDescent="0.25">
      <c r="A167" s="164" t="s">
        <v>4267</v>
      </c>
      <c r="B167" s="164" t="s">
        <v>3503</v>
      </c>
      <c r="C167" s="164" t="s">
        <v>161</v>
      </c>
      <c r="D167" s="164" t="s">
        <v>161</v>
      </c>
      <c r="E167" s="164" t="s">
        <v>197</v>
      </c>
      <c r="F167" s="164" t="s">
        <v>164</v>
      </c>
      <c r="G167" s="164" t="s">
        <v>168</v>
      </c>
      <c r="H167" s="164" t="s">
        <v>168</v>
      </c>
      <c r="I167" s="164" t="s">
        <v>3283</v>
      </c>
      <c r="J167" s="164" t="s">
        <v>520</v>
      </c>
      <c r="K167" s="164" t="s">
        <v>543</v>
      </c>
      <c r="L167" s="164" t="s">
        <v>511</v>
      </c>
      <c r="M167" s="164" t="s">
        <v>193</v>
      </c>
      <c r="N167" s="164" t="s">
        <v>193</v>
      </c>
      <c r="O167" s="164" t="s">
        <v>193</v>
      </c>
      <c r="P167" s="164" t="s">
        <v>193</v>
      </c>
      <c r="Q167" s="164" t="s">
        <v>193</v>
      </c>
      <c r="R167" s="164" t="s">
        <v>193</v>
      </c>
      <c r="S167" s="164" t="s">
        <v>193</v>
      </c>
      <c r="T167" s="164" t="s">
        <v>193</v>
      </c>
      <c r="U167" s="164" t="s">
        <v>193</v>
      </c>
      <c r="V167" s="164" t="s">
        <v>193</v>
      </c>
      <c r="W167" s="164" t="s">
        <v>193</v>
      </c>
      <c r="X167" s="164" t="s">
        <v>193</v>
      </c>
      <c r="Y167" s="164" t="s">
        <v>193</v>
      </c>
      <c r="Z167" s="164" t="s">
        <v>193</v>
      </c>
      <c r="AA167" s="164" t="s">
        <v>193</v>
      </c>
      <c r="AB167" s="164">
        <v>6</v>
      </c>
      <c r="AC167" s="164" t="s">
        <v>496</v>
      </c>
      <c r="AD167" s="164" t="s">
        <v>193</v>
      </c>
      <c r="AE167" s="164" t="s">
        <v>193</v>
      </c>
      <c r="AF167" s="164" t="s">
        <v>193</v>
      </c>
      <c r="AG167" s="164" t="s">
        <v>193</v>
      </c>
      <c r="AH167" s="164" t="s">
        <v>193</v>
      </c>
      <c r="AI167" s="164" t="s">
        <v>193</v>
      </c>
      <c r="AJ167" s="164" t="s">
        <v>193</v>
      </c>
      <c r="AK167" s="164" t="s">
        <v>193</v>
      </c>
      <c r="AL167" s="164" t="s">
        <v>193</v>
      </c>
      <c r="AM167" s="164" t="s">
        <v>193</v>
      </c>
      <c r="AN167" s="164" t="s">
        <v>193</v>
      </c>
      <c r="AO167" s="164" t="s">
        <v>193</v>
      </c>
      <c r="AP167" s="164" t="s">
        <v>193</v>
      </c>
      <c r="AQ167" s="164" t="s">
        <v>193</v>
      </c>
      <c r="AR167" s="164" t="s">
        <v>193</v>
      </c>
      <c r="AS167" s="164" t="s">
        <v>193</v>
      </c>
      <c r="AT167" s="164" t="s">
        <v>193</v>
      </c>
      <c r="AU167" s="164" t="s">
        <v>193</v>
      </c>
      <c r="AV167" s="164" t="s">
        <v>193</v>
      </c>
      <c r="AW167" s="164" t="s">
        <v>193</v>
      </c>
      <c r="AX167" s="164" t="s">
        <v>193</v>
      </c>
      <c r="AY167" s="164" t="s">
        <v>193</v>
      </c>
      <c r="AZ167" s="164" t="s">
        <v>193</v>
      </c>
      <c r="BA167" s="164" t="s">
        <v>193</v>
      </c>
      <c r="BB167" s="164" t="s">
        <v>193</v>
      </c>
      <c r="BC167" s="164" t="s">
        <v>193</v>
      </c>
      <c r="BD167" s="164" t="s">
        <v>193</v>
      </c>
      <c r="BE167" s="164" t="s">
        <v>193</v>
      </c>
      <c r="BF167" s="164" t="s">
        <v>193</v>
      </c>
      <c r="BG167" s="164" t="s">
        <v>193</v>
      </c>
      <c r="BH167" s="164" t="s">
        <v>193</v>
      </c>
      <c r="BI167" s="164" t="s">
        <v>193</v>
      </c>
      <c r="BJ167" s="164" t="s">
        <v>193</v>
      </c>
      <c r="BK167" s="164" t="s">
        <v>193</v>
      </c>
      <c r="BL167" s="164" t="s">
        <v>193</v>
      </c>
      <c r="BM167" s="164" t="s">
        <v>193</v>
      </c>
      <c r="BN167" s="164" t="s">
        <v>193</v>
      </c>
      <c r="BO167" s="164" t="s">
        <v>193</v>
      </c>
      <c r="BP167" s="164" t="s">
        <v>193</v>
      </c>
      <c r="BQ167" s="164" t="s">
        <v>193</v>
      </c>
      <c r="BR167" s="164" t="s">
        <v>193</v>
      </c>
      <c r="BS167" s="164" t="s">
        <v>193</v>
      </c>
      <c r="BT167" s="164" t="s">
        <v>193</v>
      </c>
      <c r="BU167" s="164" t="s">
        <v>193</v>
      </c>
      <c r="BV167" s="164" t="s">
        <v>193</v>
      </c>
      <c r="BW167" s="164" t="s">
        <v>193</v>
      </c>
      <c r="BX167" s="164" t="s">
        <v>193</v>
      </c>
      <c r="BY167" s="164" t="s">
        <v>193</v>
      </c>
      <c r="BZ167" s="164" t="s">
        <v>193</v>
      </c>
      <c r="CA167" s="164" t="s">
        <v>193</v>
      </c>
      <c r="CB167" s="164" t="s">
        <v>193</v>
      </c>
      <c r="CC167" s="164" t="s">
        <v>193</v>
      </c>
      <c r="CD167" s="164" t="s">
        <v>193</v>
      </c>
      <c r="CE167" s="164" t="s">
        <v>193</v>
      </c>
      <c r="CF167" s="164" t="s">
        <v>193</v>
      </c>
      <c r="CG167" s="164" t="s">
        <v>193</v>
      </c>
      <c r="CH167" s="164" t="s">
        <v>193</v>
      </c>
      <c r="CI167" s="164" t="s">
        <v>193</v>
      </c>
      <c r="CJ167" s="164" t="s">
        <v>193</v>
      </c>
      <c r="CK167" s="164" t="s">
        <v>193</v>
      </c>
      <c r="CL167" s="164" t="s">
        <v>193</v>
      </c>
      <c r="CM167" s="164" t="s">
        <v>193</v>
      </c>
      <c r="CN167" s="164" t="s">
        <v>193</v>
      </c>
      <c r="CO167" s="164" t="s">
        <v>193</v>
      </c>
      <c r="CP167" s="164" t="s">
        <v>193</v>
      </c>
      <c r="CQ167" s="164" t="s">
        <v>193</v>
      </c>
      <c r="CR167" s="164" t="s">
        <v>193</v>
      </c>
      <c r="CS167" s="164" t="s">
        <v>193</v>
      </c>
      <c r="CT167" s="164" t="s">
        <v>193</v>
      </c>
      <c r="CU167" s="164" t="s">
        <v>193</v>
      </c>
      <c r="CV167" s="164" t="s">
        <v>193</v>
      </c>
      <c r="CW167" s="164" t="s">
        <v>193</v>
      </c>
      <c r="CX167" s="164" t="s">
        <v>193</v>
      </c>
      <c r="CY167" s="164" t="s">
        <v>193</v>
      </c>
      <c r="CZ167" s="164" t="s">
        <v>193</v>
      </c>
      <c r="DA167" s="164" t="s">
        <v>193</v>
      </c>
      <c r="DB167" s="164" t="s">
        <v>193</v>
      </c>
      <c r="DC167" s="164" t="s">
        <v>193</v>
      </c>
      <c r="DD167" s="164" t="s">
        <v>193</v>
      </c>
      <c r="DE167" s="164" t="s">
        <v>193</v>
      </c>
      <c r="DF167" s="164" t="s">
        <v>193</v>
      </c>
      <c r="DG167" s="164" t="s">
        <v>193</v>
      </c>
      <c r="DH167" s="164" t="s">
        <v>193</v>
      </c>
      <c r="DI167" s="164" t="s">
        <v>193</v>
      </c>
      <c r="DJ167" s="164" t="s">
        <v>193</v>
      </c>
      <c r="DK167" s="164" t="s">
        <v>193</v>
      </c>
      <c r="DL167" s="164" t="s">
        <v>193</v>
      </c>
      <c r="DM167" s="164" t="s">
        <v>193</v>
      </c>
      <c r="DN167" s="164" t="s">
        <v>193</v>
      </c>
      <c r="DO167" s="164" t="s">
        <v>512</v>
      </c>
      <c r="DP167" s="164" t="s">
        <v>3284</v>
      </c>
      <c r="DQ167" s="164" t="s">
        <v>513</v>
      </c>
      <c r="DR167" s="164" t="s">
        <v>807</v>
      </c>
      <c r="DS167" s="164" t="s">
        <v>193</v>
      </c>
      <c r="DT167" s="164" t="s">
        <v>812</v>
      </c>
      <c r="DU167" s="164" t="s">
        <v>109</v>
      </c>
      <c r="DV167" s="164" t="s">
        <v>193</v>
      </c>
      <c r="DW167" s="164" t="s">
        <v>114</v>
      </c>
      <c r="DX167" s="164" t="s">
        <v>193</v>
      </c>
      <c r="DY167" s="164" t="s">
        <v>193</v>
      </c>
      <c r="DZ167" s="164" t="s">
        <v>193</v>
      </c>
      <c r="EA167" s="164" t="s">
        <v>193</v>
      </c>
      <c r="EB167" s="164" t="s">
        <v>193</v>
      </c>
      <c r="EC167" s="164" t="s">
        <v>193</v>
      </c>
      <c r="ED167" s="164" t="s">
        <v>193</v>
      </c>
      <c r="EE167" s="164" t="s">
        <v>193</v>
      </c>
      <c r="EF167" s="164" t="s">
        <v>193</v>
      </c>
      <c r="EG167" s="164" t="s">
        <v>193</v>
      </c>
      <c r="EH167" s="164" t="s">
        <v>193</v>
      </c>
      <c r="EI167" s="164" t="s">
        <v>4132</v>
      </c>
    </row>
    <row r="168" spans="1:139" x14ac:dyDescent="0.25">
      <c r="A168" s="164" t="s">
        <v>4271</v>
      </c>
      <c r="B168" s="164" t="s">
        <v>3503</v>
      </c>
      <c r="C168" s="164" t="s">
        <v>161</v>
      </c>
      <c r="D168" s="164" t="s">
        <v>161</v>
      </c>
      <c r="E168" s="164" t="s">
        <v>197</v>
      </c>
      <c r="F168" s="164" t="s">
        <v>164</v>
      </c>
      <c r="G168" s="164" t="s">
        <v>168</v>
      </c>
      <c r="H168" s="164" t="s">
        <v>168</v>
      </c>
      <c r="I168" s="164" t="s">
        <v>3283</v>
      </c>
      <c r="J168" s="164" t="s">
        <v>520</v>
      </c>
      <c r="K168" s="164" t="s">
        <v>543</v>
      </c>
      <c r="L168" s="164" t="s">
        <v>511</v>
      </c>
      <c r="M168" s="164" t="s">
        <v>193</v>
      </c>
      <c r="N168" s="164" t="s">
        <v>193</v>
      </c>
      <c r="O168" s="164" t="s">
        <v>193</v>
      </c>
      <c r="P168" s="164" t="s">
        <v>193</v>
      </c>
      <c r="Q168" s="164" t="s">
        <v>193</v>
      </c>
      <c r="R168" s="164" t="s">
        <v>193</v>
      </c>
      <c r="S168" s="164" t="s">
        <v>193</v>
      </c>
      <c r="T168" s="164" t="s">
        <v>193</v>
      </c>
      <c r="U168" s="164" t="s">
        <v>193</v>
      </c>
      <c r="V168" s="164" t="s">
        <v>193</v>
      </c>
      <c r="W168" s="164" t="s">
        <v>193</v>
      </c>
      <c r="X168" s="164" t="s">
        <v>193</v>
      </c>
      <c r="Y168" s="164" t="s">
        <v>193</v>
      </c>
      <c r="Z168" s="164" t="s">
        <v>193</v>
      </c>
      <c r="AA168" s="164" t="s">
        <v>193</v>
      </c>
      <c r="AB168" s="164">
        <v>5</v>
      </c>
      <c r="AC168" s="164" t="s">
        <v>496</v>
      </c>
      <c r="AD168" s="164" t="s">
        <v>193</v>
      </c>
      <c r="AE168" s="164" t="s">
        <v>193</v>
      </c>
      <c r="AF168" s="164" t="s">
        <v>193</v>
      </c>
      <c r="AG168" s="164" t="s">
        <v>193</v>
      </c>
      <c r="AH168" s="164" t="s">
        <v>193</v>
      </c>
      <c r="AI168" s="164" t="s">
        <v>193</v>
      </c>
      <c r="AJ168" s="164" t="s">
        <v>193</v>
      </c>
      <c r="AK168" s="164" t="s">
        <v>193</v>
      </c>
      <c r="AL168" s="164" t="s">
        <v>193</v>
      </c>
      <c r="AM168" s="164" t="s">
        <v>193</v>
      </c>
      <c r="AN168" s="164" t="s">
        <v>193</v>
      </c>
      <c r="AO168" s="164" t="s">
        <v>193</v>
      </c>
      <c r="AP168" s="164" t="s">
        <v>193</v>
      </c>
      <c r="AQ168" s="164" t="s">
        <v>193</v>
      </c>
      <c r="AR168" s="164" t="s">
        <v>193</v>
      </c>
      <c r="AS168" s="164" t="s">
        <v>193</v>
      </c>
      <c r="AT168" s="164" t="s">
        <v>193</v>
      </c>
      <c r="AU168" s="164" t="s">
        <v>193</v>
      </c>
      <c r="AV168" s="164" t="s">
        <v>193</v>
      </c>
      <c r="AW168" s="164" t="s">
        <v>193</v>
      </c>
      <c r="AX168" s="164" t="s">
        <v>193</v>
      </c>
      <c r="AY168" s="164" t="s">
        <v>193</v>
      </c>
      <c r="AZ168" s="164" t="s">
        <v>193</v>
      </c>
      <c r="BA168" s="164" t="s">
        <v>193</v>
      </c>
      <c r="BB168" s="164" t="s">
        <v>193</v>
      </c>
      <c r="BC168" s="164" t="s">
        <v>193</v>
      </c>
      <c r="BD168" s="164" t="s">
        <v>193</v>
      </c>
      <c r="BE168" s="164" t="s">
        <v>193</v>
      </c>
      <c r="BF168" s="164" t="s">
        <v>193</v>
      </c>
      <c r="BG168" s="164" t="s">
        <v>193</v>
      </c>
      <c r="BH168" s="164" t="s">
        <v>193</v>
      </c>
      <c r="BI168" s="164" t="s">
        <v>193</v>
      </c>
      <c r="BJ168" s="164" t="s">
        <v>193</v>
      </c>
      <c r="BK168" s="164" t="s">
        <v>193</v>
      </c>
      <c r="BL168" s="164" t="s">
        <v>193</v>
      </c>
      <c r="BM168" s="164" t="s">
        <v>193</v>
      </c>
      <c r="BN168" s="164" t="s">
        <v>193</v>
      </c>
      <c r="BO168" s="164" t="s">
        <v>193</v>
      </c>
      <c r="BP168" s="164" t="s">
        <v>193</v>
      </c>
      <c r="BQ168" s="164" t="s">
        <v>193</v>
      </c>
      <c r="BR168" s="164" t="s">
        <v>193</v>
      </c>
      <c r="BS168" s="164" t="s">
        <v>193</v>
      </c>
      <c r="BT168" s="164" t="s">
        <v>193</v>
      </c>
      <c r="BU168" s="164" t="s">
        <v>193</v>
      </c>
      <c r="BV168" s="164" t="s">
        <v>193</v>
      </c>
      <c r="BW168" s="164" t="s">
        <v>193</v>
      </c>
      <c r="BX168" s="164" t="s">
        <v>193</v>
      </c>
      <c r="BY168" s="164" t="s">
        <v>193</v>
      </c>
      <c r="BZ168" s="164" t="s">
        <v>193</v>
      </c>
      <c r="CA168" s="164" t="s">
        <v>193</v>
      </c>
      <c r="CB168" s="164" t="s">
        <v>193</v>
      </c>
      <c r="CC168" s="164" t="s">
        <v>193</v>
      </c>
      <c r="CD168" s="164" t="s">
        <v>193</v>
      </c>
      <c r="CE168" s="164" t="s">
        <v>193</v>
      </c>
      <c r="CF168" s="164" t="s">
        <v>193</v>
      </c>
      <c r="CG168" s="164" t="s">
        <v>193</v>
      </c>
      <c r="CH168" s="164" t="s">
        <v>193</v>
      </c>
      <c r="CI168" s="164" t="s">
        <v>193</v>
      </c>
      <c r="CJ168" s="164" t="s">
        <v>193</v>
      </c>
      <c r="CK168" s="164" t="s">
        <v>193</v>
      </c>
      <c r="CL168" s="164" t="s">
        <v>193</v>
      </c>
      <c r="CM168" s="164" t="s">
        <v>193</v>
      </c>
      <c r="CN168" s="164" t="s">
        <v>193</v>
      </c>
      <c r="CO168" s="164" t="s">
        <v>193</v>
      </c>
      <c r="CP168" s="164" t="s">
        <v>193</v>
      </c>
      <c r="CQ168" s="164" t="s">
        <v>193</v>
      </c>
      <c r="CR168" s="164" t="s">
        <v>193</v>
      </c>
      <c r="CS168" s="164" t="s">
        <v>193</v>
      </c>
      <c r="CT168" s="164" t="s">
        <v>193</v>
      </c>
      <c r="CU168" s="164" t="s">
        <v>193</v>
      </c>
      <c r="CV168" s="164" t="s">
        <v>193</v>
      </c>
      <c r="CW168" s="164" t="s">
        <v>193</v>
      </c>
      <c r="CX168" s="164" t="s">
        <v>193</v>
      </c>
      <c r="CY168" s="164" t="s">
        <v>193</v>
      </c>
      <c r="CZ168" s="164" t="s">
        <v>193</v>
      </c>
      <c r="DA168" s="164" t="s">
        <v>193</v>
      </c>
      <c r="DB168" s="164" t="s">
        <v>193</v>
      </c>
      <c r="DC168" s="164" t="s">
        <v>193</v>
      </c>
      <c r="DD168" s="164" t="s">
        <v>193</v>
      </c>
      <c r="DE168" s="164" t="s">
        <v>193</v>
      </c>
      <c r="DF168" s="164" t="s">
        <v>193</v>
      </c>
      <c r="DG168" s="164" t="s">
        <v>193</v>
      </c>
      <c r="DH168" s="164" t="s">
        <v>193</v>
      </c>
      <c r="DI168" s="164" t="s">
        <v>193</v>
      </c>
      <c r="DJ168" s="164" t="s">
        <v>193</v>
      </c>
      <c r="DK168" s="164" t="s">
        <v>193</v>
      </c>
      <c r="DL168" s="164" t="s">
        <v>193</v>
      </c>
      <c r="DM168" s="164" t="s">
        <v>193</v>
      </c>
      <c r="DN168" s="164" t="s">
        <v>193</v>
      </c>
      <c r="DO168" s="164" t="s">
        <v>512</v>
      </c>
      <c r="DP168" s="164" t="s">
        <v>3284</v>
      </c>
      <c r="DQ168" s="164" t="s">
        <v>513</v>
      </c>
      <c r="DR168" s="164" t="s">
        <v>807</v>
      </c>
      <c r="DS168" s="164" t="s">
        <v>193</v>
      </c>
      <c r="DT168" s="164" t="s">
        <v>3286</v>
      </c>
      <c r="DU168" s="164" t="s">
        <v>109</v>
      </c>
      <c r="DV168" s="164" t="s">
        <v>193</v>
      </c>
      <c r="DW168" s="164" t="s">
        <v>114</v>
      </c>
      <c r="DX168" s="164" t="s">
        <v>193</v>
      </c>
      <c r="DY168" s="164" t="s">
        <v>193</v>
      </c>
      <c r="DZ168" s="164" t="s">
        <v>193</v>
      </c>
      <c r="EA168" s="164" t="s">
        <v>193</v>
      </c>
      <c r="EB168" s="164" t="s">
        <v>193</v>
      </c>
      <c r="EC168" s="164" t="s">
        <v>193</v>
      </c>
      <c r="ED168" s="164" t="s">
        <v>193</v>
      </c>
      <c r="EE168" s="164" t="s">
        <v>193</v>
      </c>
      <c r="EF168" s="164" t="s">
        <v>193</v>
      </c>
      <c r="EG168" s="164" t="s">
        <v>193</v>
      </c>
      <c r="EH168" s="164" t="s">
        <v>193</v>
      </c>
      <c r="EI168" s="164" t="s">
        <v>4132</v>
      </c>
    </row>
    <row r="169" spans="1:139" x14ac:dyDescent="0.25">
      <c r="A169" s="164" t="s">
        <v>4275</v>
      </c>
      <c r="B169" s="164" t="s">
        <v>3503</v>
      </c>
      <c r="C169" s="164" t="s">
        <v>161</v>
      </c>
      <c r="D169" s="164" t="s">
        <v>161</v>
      </c>
      <c r="E169" s="164" t="s">
        <v>197</v>
      </c>
      <c r="F169" s="164" t="s">
        <v>164</v>
      </c>
      <c r="G169" s="164" t="s">
        <v>168</v>
      </c>
      <c r="H169" s="164" t="s">
        <v>168</v>
      </c>
      <c r="I169" s="164" t="s">
        <v>3283</v>
      </c>
      <c r="J169" s="164" t="s">
        <v>520</v>
      </c>
      <c r="K169" s="164" t="s">
        <v>543</v>
      </c>
      <c r="L169" s="164" t="s">
        <v>511</v>
      </c>
      <c r="M169" s="164" t="s">
        <v>193</v>
      </c>
      <c r="N169" s="164" t="s">
        <v>193</v>
      </c>
      <c r="O169" s="164" t="s">
        <v>193</v>
      </c>
      <c r="P169" s="164" t="s">
        <v>193</v>
      </c>
      <c r="Q169" s="164" t="s">
        <v>193</v>
      </c>
      <c r="R169" s="164" t="s">
        <v>193</v>
      </c>
      <c r="S169" s="164" t="s">
        <v>193</v>
      </c>
      <c r="T169" s="164" t="s">
        <v>193</v>
      </c>
      <c r="U169" s="164" t="s">
        <v>193</v>
      </c>
      <c r="V169" s="164" t="s">
        <v>193</v>
      </c>
      <c r="W169" s="164" t="s">
        <v>193</v>
      </c>
      <c r="X169" s="164" t="s">
        <v>193</v>
      </c>
      <c r="Y169" s="164" t="s">
        <v>193</v>
      </c>
      <c r="Z169" s="164" t="s">
        <v>193</v>
      </c>
      <c r="AA169" s="164" t="s">
        <v>193</v>
      </c>
      <c r="AB169" s="164">
        <v>5</v>
      </c>
      <c r="AC169" s="164" t="s">
        <v>500</v>
      </c>
      <c r="AD169" s="164" t="s">
        <v>193</v>
      </c>
      <c r="AE169" s="164" t="s">
        <v>193</v>
      </c>
      <c r="AF169" s="164" t="s">
        <v>193</v>
      </c>
      <c r="AG169" s="164" t="s">
        <v>193</v>
      </c>
      <c r="AH169" s="164" t="s">
        <v>193</v>
      </c>
      <c r="AI169" s="164" t="s">
        <v>193</v>
      </c>
      <c r="AJ169" s="164" t="s">
        <v>193</v>
      </c>
      <c r="AK169" s="164" t="s">
        <v>193</v>
      </c>
      <c r="AL169" s="164" t="s">
        <v>193</v>
      </c>
      <c r="AM169" s="164" t="s">
        <v>193</v>
      </c>
      <c r="AN169" s="164" t="s">
        <v>193</v>
      </c>
      <c r="AO169" s="164" t="s">
        <v>193</v>
      </c>
      <c r="AP169" s="164" t="s">
        <v>193</v>
      </c>
      <c r="AQ169" s="164" t="s">
        <v>193</v>
      </c>
      <c r="AR169" s="164" t="s">
        <v>193</v>
      </c>
      <c r="AS169" s="164" t="s">
        <v>193</v>
      </c>
      <c r="AT169" s="164" t="s">
        <v>193</v>
      </c>
      <c r="AU169" s="164" t="s">
        <v>193</v>
      </c>
      <c r="AV169" s="164" t="s">
        <v>193</v>
      </c>
      <c r="AW169" s="164" t="s">
        <v>193</v>
      </c>
      <c r="AX169" s="164" t="s">
        <v>193</v>
      </c>
      <c r="AY169" s="164" t="s">
        <v>193</v>
      </c>
      <c r="AZ169" s="164" t="s">
        <v>193</v>
      </c>
      <c r="BA169" s="164" t="s">
        <v>193</v>
      </c>
      <c r="BB169" s="164" t="s">
        <v>193</v>
      </c>
      <c r="BC169" s="164" t="s">
        <v>193</v>
      </c>
      <c r="BD169" s="164" t="s">
        <v>193</v>
      </c>
      <c r="BE169" s="164" t="s">
        <v>193</v>
      </c>
      <c r="BF169" s="164" t="s">
        <v>193</v>
      </c>
      <c r="BG169" s="164" t="s">
        <v>193</v>
      </c>
      <c r="BH169" s="164" t="s">
        <v>193</v>
      </c>
      <c r="BI169" s="164" t="s">
        <v>193</v>
      </c>
      <c r="BJ169" s="164" t="s">
        <v>193</v>
      </c>
      <c r="BK169" s="164" t="s">
        <v>193</v>
      </c>
      <c r="BL169" s="164" t="s">
        <v>193</v>
      </c>
      <c r="BM169" s="164" t="s">
        <v>193</v>
      </c>
      <c r="BN169" s="164" t="s">
        <v>193</v>
      </c>
      <c r="BO169" s="164" t="s">
        <v>193</v>
      </c>
      <c r="BP169" s="164" t="s">
        <v>193</v>
      </c>
      <c r="BQ169" s="164" t="s">
        <v>193</v>
      </c>
      <c r="BR169" s="164" t="s">
        <v>193</v>
      </c>
      <c r="BS169" s="164" t="s">
        <v>193</v>
      </c>
      <c r="BT169" s="164" t="s">
        <v>193</v>
      </c>
      <c r="BU169" s="164" t="s">
        <v>193</v>
      </c>
      <c r="BV169" s="164" t="s">
        <v>193</v>
      </c>
      <c r="BW169" s="164" t="s">
        <v>193</v>
      </c>
      <c r="BX169" s="164" t="s">
        <v>193</v>
      </c>
      <c r="BY169" s="164" t="s">
        <v>193</v>
      </c>
      <c r="BZ169" s="164" t="s">
        <v>193</v>
      </c>
      <c r="CA169" s="164" t="s">
        <v>193</v>
      </c>
      <c r="CB169" s="164" t="s">
        <v>193</v>
      </c>
      <c r="CC169" s="164" t="s">
        <v>193</v>
      </c>
      <c r="CD169" s="164" t="s">
        <v>193</v>
      </c>
      <c r="CE169" s="164" t="s">
        <v>193</v>
      </c>
      <c r="CF169" s="164" t="s">
        <v>193</v>
      </c>
      <c r="CG169" s="164" t="s">
        <v>193</v>
      </c>
      <c r="CH169" s="164" t="s">
        <v>193</v>
      </c>
      <c r="CI169" s="164" t="s">
        <v>193</v>
      </c>
      <c r="CJ169" s="164" t="s">
        <v>193</v>
      </c>
      <c r="CK169" s="164" t="s">
        <v>193</v>
      </c>
      <c r="CL169" s="164" t="s">
        <v>193</v>
      </c>
      <c r="CM169" s="164" t="s">
        <v>193</v>
      </c>
      <c r="CN169" s="164" t="s">
        <v>193</v>
      </c>
      <c r="CO169" s="164" t="s">
        <v>193</v>
      </c>
      <c r="CP169" s="164" t="s">
        <v>193</v>
      </c>
      <c r="CQ169" s="164" t="s">
        <v>193</v>
      </c>
      <c r="CR169" s="164" t="s">
        <v>193</v>
      </c>
      <c r="CS169" s="164" t="s">
        <v>193</v>
      </c>
      <c r="CT169" s="164" t="s">
        <v>193</v>
      </c>
      <c r="CU169" s="164" t="s">
        <v>193</v>
      </c>
      <c r="CV169" s="164" t="s">
        <v>193</v>
      </c>
      <c r="CW169" s="164" t="s">
        <v>193</v>
      </c>
      <c r="CX169" s="164" t="s">
        <v>193</v>
      </c>
      <c r="CY169" s="164" t="s">
        <v>193</v>
      </c>
      <c r="CZ169" s="164" t="s">
        <v>193</v>
      </c>
      <c r="DA169" s="164" t="s">
        <v>193</v>
      </c>
      <c r="DB169" s="164" t="s">
        <v>193</v>
      </c>
      <c r="DC169" s="164" t="s">
        <v>193</v>
      </c>
      <c r="DD169" s="164" t="s">
        <v>193</v>
      </c>
      <c r="DE169" s="164" t="s">
        <v>193</v>
      </c>
      <c r="DF169" s="164" t="s">
        <v>193</v>
      </c>
      <c r="DG169" s="164" t="s">
        <v>193</v>
      </c>
      <c r="DH169" s="164" t="s">
        <v>193</v>
      </c>
      <c r="DI169" s="164" t="s">
        <v>193</v>
      </c>
      <c r="DJ169" s="164" t="s">
        <v>193</v>
      </c>
      <c r="DK169" s="164" t="s">
        <v>193</v>
      </c>
      <c r="DL169" s="164" t="s">
        <v>193</v>
      </c>
      <c r="DM169" s="164" t="s">
        <v>193</v>
      </c>
      <c r="DN169" s="164" t="s">
        <v>193</v>
      </c>
      <c r="DO169" s="164" t="s">
        <v>512</v>
      </c>
      <c r="DP169" s="164" t="s">
        <v>3284</v>
      </c>
      <c r="DQ169" s="164" t="s">
        <v>513</v>
      </c>
      <c r="DR169" s="164" t="s">
        <v>807</v>
      </c>
      <c r="DS169" s="164" t="s">
        <v>193</v>
      </c>
      <c r="DT169" s="164" t="s">
        <v>3286</v>
      </c>
      <c r="DU169" s="164" t="s">
        <v>109</v>
      </c>
      <c r="DV169" s="164" t="s">
        <v>193</v>
      </c>
      <c r="DW169" s="164" t="s">
        <v>114</v>
      </c>
      <c r="DX169" s="164" t="s">
        <v>193</v>
      </c>
      <c r="DY169" s="164" t="s">
        <v>193</v>
      </c>
      <c r="DZ169" s="164" t="s">
        <v>193</v>
      </c>
      <c r="EA169" s="164" t="s">
        <v>193</v>
      </c>
      <c r="EB169" s="164" t="s">
        <v>193</v>
      </c>
      <c r="EC169" s="164" t="s">
        <v>193</v>
      </c>
      <c r="ED169" s="164" t="s">
        <v>193</v>
      </c>
      <c r="EE169" s="164" t="s">
        <v>193</v>
      </c>
      <c r="EF169" s="164" t="s">
        <v>193</v>
      </c>
      <c r="EG169" s="164" t="s">
        <v>193</v>
      </c>
      <c r="EH169" s="164" t="s">
        <v>193</v>
      </c>
      <c r="EI169" s="164" t="s">
        <v>4132</v>
      </c>
    </row>
    <row r="170" spans="1:139" x14ac:dyDescent="0.25">
      <c r="A170" s="164" t="s">
        <v>4279</v>
      </c>
      <c r="B170" s="164" t="s">
        <v>3503</v>
      </c>
      <c r="C170" s="164" t="s">
        <v>161</v>
      </c>
      <c r="D170" s="164" t="s">
        <v>161</v>
      </c>
      <c r="E170" s="164" t="s">
        <v>197</v>
      </c>
      <c r="F170" s="164" t="s">
        <v>164</v>
      </c>
      <c r="G170" s="164" t="s">
        <v>168</v>
      </c>
      <c r="H170" s="164" t="s">
        <v>168</v>
      </c>
      <c r="I170" s="164" t="s">
        <v>3283</v>
      </c>
      <c r="J170" s="164" t="s">
        <v>520</v>
      </c>
      <c r="K170" s="164" t="s">
        <v>543</v>
      </c>
      <c r="L170" s="164" t="s">
        <v>511</v>
      </c>
      <c r="M170" s="164" t="s">
        <v>193</v>
      </c>
      <c r="N170" s="164" t="s">
        <v>193</v>
      </c>
      <c r="O170" s="164" t="s">
        <v>193</v>
      </c>
      <c r="P170" s="164" t="s">
        <v>193</v>
      </c>
      <c r="Q170" s="164" t="s">
        <v>193</v>
      </c>
      <c r="R170" s="164" t="s">
        <v>193</v>
      </c>
      <c r="S170" s="164" t="s">
        <v>193</v>
      </c>
      <c r="T170" s="164" t="s">
        <v>193</v>
      </c>
      <c r="U170" s="164" t="s">
        <v>193</v>
      </c>
      <c r="V170" s="164" t="s">
        <v>193</v>
      </c>
      <c r="W170" s="164" t="s">
        <v>193</v>
      </c>
      <c r="X170" s="164" t="s">
        <v>193</v>
      </c>
      <c r="Y170" s="164" t="s">
        <v>193</v>
      </c>
      <c r="Z170" s="164" t="s">
        <v>193</v>
      </c>
      <c r="AA170" s="164" t="s">
        <v>193</v>
      </c>
      <c r="AB170" s="164">
        <v>8</v>
      </c>
      <c r="AC170" s="164" t="s">
        <v>496</v>
      </c>
      <c r="AD170" s="164" t="s">
        <v>193</v>
      </c>
      <c r="AE170" s="164" t="s">
        <v>193</v>
      </c>
      <c r="AF170" s="164" t="s">
        <v>193</v>
      </c>
      <c r="AG170" s="164" t="s">
        <v>193</v>
      </c>
      <c r="AH170" s="164" t="s">
        <v>193</v>
      </c>
      <c r="AI170" s="164" t="s">
        <v>193</v>
      </c>
      <c r="AJ170" s="164" t="s">
        <v>193</v>
      </c>
      <c r="AK170" s="164" t="s">
        <v>193</v>
      </c>
      <c r="AL170" s="164" t="s">
        <v>193</v>
      </c>
      <c r="AM170" s="164" t="s">
        <v>193</v>
      </c>
      <c r="AN170" s="164" t="s">
        <v>193</v>
      </c>
      <c r="AO170" s="164" t="s">
        <v>193</v>
      </c>
      <c r="AP170" s="164" t="s">
        <v>193</v>
      </c>
      <c r="AQ170" s="164" t="s">
        <v>193</v>
      </c>
      <c r="AR170" s="164" t="s">
        <v>193</v>
      </c>
      <c r="AS170" s="164" t="s">
        <v>193</v>
      </c>
      <c r="AT170" s="164" t="s">
        <v>193</v>
      </c>
      <c r="AU170" s="164" t="s">
        <v>193</v>
      </c>
      <c r="AV170" s="164" t="s">
        <v>193</v>
      </c>
      <c r="AW170" s="164" t="s">
        <v>193</v>
      </c>
      <c r="AX170" s="164" t="s">
        <v>193</v>
      </c>
      <c r="AY170" s="164" t="s">
        <v>193</v>
      </c>
      <c r="AZ170" s="164" t="s">
        <v>193</v>
      </c>
      <c r="BA170" s="164" t="s">
        <v>193</v>
      </c>
      <c r="BB170" s="164" t="s">
        <v>193</v>
      </c>
      <c r="BC170" s="164" t="s">
        <v>193</v>
      </c>
      <c r="BD170" s="164" t="s">
        <v>193</v>
      </c>
      <c r="BE170" s="164" t="s">
        <v>193</v>
      </c>
      <c r="BF170" s="164" t="s">
        <v>193</v>
      </c>
      <c r="BG170" s="164" t="s">
        <v>193</v>
      </c>
      <c r="BH170" s="164" t="s">
        <v>193</v>
      </c>
      <c r="BI170" s="164" t="s">
        <v>193</v>
      </c>
      <c r="BJ170" s="164" t="s">
        <v>193</v>
      </c>
      <c r="BK170" s="164" t="s">
        <v>193</v>
      </c>
      <c r="BL170" s="164" t="s">
        <v>193</v>
      </c>
      <c r="BM170" s="164" t="s">
        <v>193</v>
      </c>
      <c r="BN170" s="164" t="s">
        <v>193</v>
      </c>
      <c r="BO170" s="164" t="s">
        <v>193</v>
      </c>
      <c r="BP170" s="164" t="s">
        <v>193</v>
      </c>
      <c r="BQ170" s="164" t="s">
        <v>193</v>
      </c>
      <c r="BR170" s="164" t="s">
        <v>193</v>
      </c>
      <c r="BS170" s="164" t="s">
        <v>193</v>
      </c>
      <c r="BT170" s="164" t="s">
        <v>193</v>
      </c>
      <c r="BU170" s="164" t="s">
        <v>193</v>
      </c>
      <c r="BV170" s="164" t="s">
        <v>193</v>
      </c>
      <c r="BW170" s="164" t="s">
        <v>193</v>
      </c>
      <c r="BX170" s="164" t="s">
        <v>193</v>
      </c>
      <c r="BY170" s="164" t="s">
        <v>193</v>
      </c>
      <c r="BZ170" s="164" t="s">
        <v>193</v>
      </c>
      <c r="CA170" s="164" t="s">
        <v>193</v>
      </c>
      <c r="CB170" s="164" t="s">
        <v>193</v>
      </c>
      <c r="CC170" s="164" t="s">
        <v>193</v>
      </c>
      <c r="CD170" s="164" t="s">
        <v>193</v>
      </c>
      <c r="CE170" s="164" t="s">
        <v>193</v>
      </c>
      <c r="CF170" s="164" t="s">
        <v>193</v>
      </c>
      <c r="CG170" s="164" t="s">
        <v>193</v>
      </c>
      <c r="CH170" s="164" t="s">
        <v>193</v>
      </c>
      <c r="CI170" s="164" t="s">
        <v>193</v>
      </c>
      <c r="CJ170" s="164" t="s">
        <v>193</v>
      </c>
      <c r="CK170" s="164" t="s">
        <v>193</v>
      </c>
      <c r="CL170" s="164" t="s">
        <v>193</v>
      </c>
      <c r="CM170" s="164" t="s">
        <v>193</v>
      </c>
      <c r="CN170" s="164" t="s">
        <v>193</v>
      </c>
      <c r="CO170" s="164" t="s">
        <v>193</v>
      </c>
      <c r="CP170" s="164" t="s">
        <v>193</v>
      </c>
      <c r="CQ170" s="164" t="s">
        <v>193</v>
      </c>
      <c r="CR170" s="164" t="s">
        <v>193</v>
      </c>
      <c r="CS170" s="164" t="s">
        <v>193</v>
      </c>
      <c r="CT170" s="164" t="s">
        <v>193</v>
      </c>
      <c r="CU170" s="164" t="s">
        <v>193</v>
      </c>
      <c r="CV170" s="164" t="s">
        <v>193</v>
      </c>
      <c r="CW170" s="164" t="s">
        <v>193</v>
      </c>
      <c r="CX170" s="164" t="s">
        <v>193</v>
      </c>
      <c r="CY170" s="164" t="s">
        <v>193</v>
      </c>
      <c r="CZ170" s="164" t="s">
        <v>193</v>
      </c>
      <c r="DA170" s="164" t="s">
        <v>193</v>
      </c>
      <c r="DB170" s="164" t="s">
        <v>193</v>
      </c>
      <c r="DC170" s="164" t="s">
        <v>193</v>
      </c>
      <c r="DD170" s="164" t="s">
        <v>193</v>
      </c>
      <c r="DE170" s="164" t="s">
        <v>193</v>
      </c>
      <c r="DF170" s="164" t="s">
        <v>193</v>
      </c>
      <c r="DG170" s="164" t="s">
        <v>193</v>
      </c>
      <c r="DH170" s="164" t="s">
        <v>193</v>
      </c>
      <c r="DI170" s="164" t="s">
        <v>193</v>
      </c>
      <c r="DJ170" s="164" t="s">
        <v>193</v>
      </c>
      <c r="DK170" s="164" t="s">
        <v>193</v>
      </c>
      <c r="DL170" s="164" t="s">
        <v>193</v>
      </c>
      <c r="DM170" s="164" t="s">
        <v>193</v>
      </c>
      <c r="DN170" s="164" t="s">
        <v>193</v>
      </c>
      <c r="DO170" s="164" t="s">
        <v>512</v>
      </c>
      <c r="DP170" s="164" t="s">
        <v>3284</v>
      </c>
      <c r="DQ170" s="164" t="s">
        <v>513</v>
      </c>
      <c r="DR170" s="164" t="s">
        <v>807</v>
      </c>
      <c r="DS170" s="164" t="s">
        <v>193</v>
      </c>
      <c r="DT170" s="164" t="s">
        <v>3286</v>
      </c>
      <c r="DU170" s="164" t="s">
        <v>109</v>
      </c>
      <c r="DV170" s="164" t="s">
        <v>193</v>
      </c>
      <c r="DW170" s="164" t="s">
        <v>114</v>
      </c>
      <c r="DX170" s="164" t="s">
        <v>193</v>
      </c>
      <c r="DY170" s="164" t="s">
        <v>193</v>
      </c>
      <c r="DZ170" s="164" t="s">
        <v>193</v>
      </c>
      <c r="EA170" s="164" t="s">
        <v>193</v>
      </c>
      <c r="EB170" s="164" t="s">
        <v>193</v>
      </c>
      <c r="EC170" s="164" t="s">
        <v>193</v>
      </c>
      <c r="ED170" s="164" t="s">
        <v>193</v>
      </c>
      <c r="EE170" s="164" t="s">
        <v>193</v>
      </c>
      <c r="EF170" s="164" t="s">
        <v>193</v>
      </c>
      <c r="EG170" s="164" t="s">
        <v>193</v>
      </c>
      <c r="EH170" s="164" t="s">
        <v>193</v>
      </c>
      <c r="EI170" s="164" t="s">
        <v>4132</v>
      </c>
    </row>
    <row r="171" spans="1:139" x14ac:dyDescent="0.25">
      <c r="A171" s="164" t="s">
        <v>4283</v>
      </c>
      <c r="B171" s="164" t="s">
        <v>3503</v>
      </c>
      <c r="C171" s="164" t="s">
        <v>161</v>
      </c>
      <c r="D171" s="164" t="s">
        <v>161</v>
      </c>
      <c r="E171" s="164" t="s">
        <v>197</v>
      </c>
      <c r="F171" s="164" t="s">
        <v>164</v>
      </c>
      <c r="G171" s="164" t="s">
        <v>168</v>
      </c>
      <c r="H171" s="164" t="s">
        <v>168</v>
      </c>
      <c r="I171" s="164" t="s">
        <v>3283</v>
      </c>
      <c r="J171" s="164" t="s">
        <v>520</v>
      </c>
      <c r="K171" s="164" t="s">
        <v>543</v>
      </c>
      <c r="L171" s="164" t="s">
        <v>511</v>
      </c>
      <c r="M171" s="164" t="s">
        <v>193</v>
      </c>
      <c r="N171" s="164" t="s">
        <v>193</v>
      </c>
      <c r="O171" s="164" t="s">
        <v>193</v>
      </c>
      <c r="P171" s="164" t="s">
        <v>193</v>
      </c>
      <c r="Q171" s="164" t="s">
        <v>193</v>
      </c>
      <c r="R171" s="164" t="s">
        <v>193</v>
      </c>
      <c r="S171" s="164" t="s">
        <v>193</v>
      </c>
      <c r="T171" s="164" t="s">
        <v>193</v>
      </c>
      <c r="U171" s="164" t="s">
        <v>193</v>
      </c>
      <c r="V171" s="164" t="s">
        <v>193</v>
      </c>
      <c r="W171" s="164" t="s">
        <v>193</v>
      </c>
      <c r="X171" s="164" t="s">
        <v>193</v>
      </c>
      <c r="Y171" s="164" t="s">
        <v>193</v>
      </c>
      <c r="Z171" s="164" t="s">
        <v>193</v>
      </c>
      <c r="AA171" s="164" t="s">
        <v>193</v>
      </c>
      <c r="AB171" s="164">
        <v>8</v>
      </c>
      <c r="AC171" s="164" t="s">
        <v>500</v>
      </c>
      <c r="AD171" s="164" t="s">
        <v>193</v>
      </c>
      <c r="AE171" s="164" t="s">
        <v>193</v>
      </c>
      <c r="AF171" s="164" t="s">
        <v>193</v>
      </c>
      <c r="AG171" s="164" t="s">
        <v>193</v>
      </c>
      <c r="AH171" s="164" t="s">
        <v>193</v>
      </c>
      <c r="AI171" s="164" t="s">
        <v>193</v>
      </c>
      <c r="AJ171" s="164" t="s">
        <v>193</v>
      </c>
      <c r="AK171" s="164" t="s">
        <v>193</v>
      </c>
      <c r="AL171" s="164" t="s">
        <v>193</v>
      </c>
      <c r="AM171" s="164" t="s">
        <v>193</v>
      </c>
      <c r="AN171" s="164" t="s">
        <v>193</v>
      </c>
      <c r="AO171" s="164" t="s">
        <v>193</v>
      </c>
      <c r="AP171" s="164" t="s">
        <v>193</v>
      </c>
      <c r="AQ171" s="164" t="s">
        <v>193</v>
      </c>
      <c r="AR171" s="164" t="s">
        <v>193</v>
      </c>
      <c r="AS171" s="164" t="s">
        <v>193</v>
      </c>
      <c r="AT171" s="164" t="s">
        <v>193</v>
      </c>
      <c r="AU171" s="164" t="s">
        <v>193</v>
      </c>
      <c r="AV171" s="164" t="s">
        <v>193</v>
      </c>
      <c r="AW171" s="164" t="s">
        <v>193</v>
      </c>
      <c r="AX171" s="164" t="s">
        <v>193</v>
      </c>
      <c r="AY171" s="164" t="s">
        <v>193</v>
      </c>
      <c r="AZ171" s="164" t="s">
        <v>193</v>
      </c>
      <c r="BA171" s="164" t="s">
        <v>193</v>
      </c>
      <c r="BB171" s="164" t="s">
        <v>193</v>
      </c>
      <c r="BC171" s="164" t="s">
        <v>193</v>
      </c>
      <c r="BD171" s="164" t="s">
        <v>193</v>
      </c>
      <c r="BE171" s="164" t="s">
        <v>193</v>
      </c>
      <c r="BF171" s="164" t="s">
        <v>193</v>
      </c>
      <c r="BG171" s="164" t="s">
        <v>193</v>
      </c>
      <c r="BH171" s="164" t="s">
        <v>193</v>
      </c>
      <c r="BI171" s="164" t="s">
        <v>193</v>
      </c>
      <c r="BJ171" s="164" t="s">
        <v>193</v>
      </c>
      <c r="BK171" s="164" t="s">
        <v>193</v>
      </c>
      <c r="BL171" s="164" t="s">
        <v>193</v>
      </c>
      <c r="BM171" s="164" t="s">
        <v>193</v>
      </c>
      <c r="BN171" s="164" t="s">
        <v>193</v>
      </c>
      <c r="BO171" s="164" t="s">
        <v>193</v>
      </c>
      <c r="BP171" s="164" t="s">
        <v>193</v>
      </c>
      <c r="BQ171" s="164" t="s">
        <v>193</v>
      </c>
      <c r="BR171" s="164" t="s">
        <v>193</v>
      </c>
      <c r="BS171" s="164" t="s">
        <v>193</v>
      </c>
      <c r="BT171" s="164" t="s">
        <v>193</v>
      </c>
      <c r="BU171" s="164" t="s">
        <v>193</v>
      </c>
      <c r="BV171" s="164" t="s">
        <v>193</v>
      </c>
      <c r="BW171" s="164" t="s">
        <v>193</v>
      </c>
      <c r="BX171" s="164" t="s">
        <v>193</v>
      </c>
      <c r="BY171" s="164" t="s">
        <v>193</v>
      </c>
      <c r="BZ171" s="164" t="s">
        <v>193</v>
      </c>
      <c r="CA171" s="164" t="s">
        <v>193</v>
      </c>
      <c r="CB171" s="164" t="s">
        <v>193</v>
      </c>
      <c r="CC171" s="164" t="s">
        <v>193</v>
      </c>
      <c r="CD171" s="164" t="s">
        <v>193</v>
      </c>
      <c r="CE171" s="164" t="s">
        <v>193</v>
      </c>
      <c r="CF171" s="164" t="s">
        <v>193</v>
      </c>
      <c r="CG171" s="164" t="s">
        <v>193</v>
      </c>
      <c r="CH171" s="164" t="s">
        <v>193</v>
      </c>
      <c r="CI171" s="164" t="s">
        <v>193</v>
      </c>
      <c r="CJ171" s="164" t="s">
        <v>193</v>
      </c>
      <c r="CK171" s="164" t="s">
        <v>193</v>
      </c>
      <c r="CL171" s="164" t="s">
        <v>193</v>
      </c>
      <c r="CM171" s="164" t="s">
        <v>193</v>
      </c>
      <c r="CN171" s="164" t="s">
        <v>193</v>
      </c>
      <c r="CO171" s="164" t="s">
        <v>193</v>
      </c>
      <c r="CP171" s="164" t="s">
        <v>193</v>
      </c>
      <c r="CQ171" s="164" t="s">
        <v>193</v>
      </c>
      <c r="CR171" s="164" t="s">
        <v>193</v>
      </c>
      <c r="CS171" s="164" t="s">
        <v>193</v>
      </c>
      <c r="CT171" s="164" t="s">
        <v>193</v>
      </c>
      <c r="CU171" s="164" t="s">
        <v>193</v>
      </c>
      <c r="CV171" s="164" t="s">
        <v>193</v>
      </c>
      <c r="CW171" s="164" t="s">
        <v>193</v>
      </c>
      <c r="CX171" s="164" t="s">
        <v>193</v>
      </c>
      <c r="CY171" s="164" t="s">
        <v>193</v>
      </c>
      <c r="CZ171" s="164" t="s">
        <v>193</v>
      </c>
      <c r="DA171" s="164" t="s">
        <v>193</v>
      </c>
      <c r="DB171" s="164" t="s">
        <v>193</v>
      </c>
      <c r="DC171" s="164" t="s">
        <v>193</v>
      </c>
      <c r="DD171" s="164" t="s">
        <v>193</v>
      </c>
      <c r="DE171" s="164" t="s">
        <v>193</v>
      </c>
      <c r="DF171" s="164" t="s">
        <v>193</v>
      </c>
      <c r="DG171" s="164" t="s">
        <v>193</v>
      </c>
      <c r="DH171" s="164" t="s">
        <v>193</v>
      </c>
      <c r="DI171" s="164" t="s">
        <v>193</v>
      </c>
      <c r="DJ171" s="164" t="s">
        <v>193</v>
      </c>
      <c r="DK171" s="164" t="s">
        <v>193</v>
      </c>
      <c r="DL171" s="164" t="s">
        <v>193</v>
      </c>
      <c r="DM171" s="164" t="s">
        <v>193</v>
      </c>
      <c r="DN171" s="164" t="s">
        <v>193</v>
      </c>
      <c r="DO171" s="164" t="s">
        <v>512</v>
      </c>
      <c r="DP171" s="164" t="s">
        <v>3284</v>
      </c>
      <c r="DQ171" s="164" t="s">
        <v>513</v>
      </c>
      <c r="DR171" s="164" t="s">
        <v>807</v>
      </c>
      <c r="DS171" s="164" t="s">
        <v>193</v>
      </c>
      <c r="DT171" s="164" t="s">
        <v>3286</v>
      </c>
      <c r="DU171" s="164" t="s">
        <v>109</v>
      </c>
      <c r="DV171" s="164" t="s">
        <v>193</v>
      </c>
      <c r="DW171" s="164" t="s">
        <v>114</v>
      </c>
      <c r="DX171" s="164" t="s">
        <v>193</v>
      </c>
      <c r="DY171" s="164" t="s">
        <v>193</v>
      </c>
      <c r="DZ171" s="164" t="s">
        <v>193</v>
      </c>
      <c r="EA171" s="164" t="s">
        <v>193</v>
      </c>
      <c r="EB171" s="164" t="s">
        <v>193</v>
      </c>
      <c r="EC171" s="164" t="s">
        <v>193</v>
      </c>
      <c r="ED171" s="164" t="s">
        <v>193</v>
      </c>
      <c r="EE171" s="164" t="s">
        <v>193</v>
      </c>
      <c r="EF171" s="164" t="s">
        <v>193</v>
      </c>
      <c r="EG171" s="164" t="s">
        <v>193</v>
      </c>
      <c r="EH171" s="164" t="s">
        <v>193</v>
      </c>
      <c r="EI171" s="164" t="s">
        <v>4132</v>
      </c>
    </row>
    <row r="172" spans="1:139" x14ac:dyDescent="0.25">
      <c r="A172" s="164" t="s">
        <v>4287</v>
      </c>
      <c r="B172" s="164" t="s">
        <v>4024</v>
      </c>
      <c r="C172" s="164" t="s">
        <v>161</v>
      </c>
      <c r="D172" s="164" t="s">
        <v>161</v>
      </c>
      <c r="E172" s="164" t="s">
        <v>163</v>
      </c>
      <c r="F172" s="164" t="s">
        <v>164</v>
      </c>
      <c r="G172" s="164" t="s">
        <v>165</v>
      </c>
      <c r="H172" s="164" t="s">
        <v>165</v>
      </c>
      <c r="I172" s="164" t="s">
        <v>165</v>
      </c>
      <c r="J172" s="164" t="s">
        <v>167</v>
      </c>
      <c r="K172" s="164" t="s">
        <v>543</v>
      </c>
      <c r="L172" s="164" t="s">
        <v>495</v>
      </c>
      <c r="M172" s="164">
        <v>105</v>
      </c>
      <c r="N172" s="164">
        <v>134.61538461538399</v>
      </c>
      <c r="O172" s="164">
        <v>106.521739130434</v>
      </c>
      <c r="P172" s="164">
        <v>108.620689655172</v>
      </c>
      <c r="Q172" s="164">
        <v>291.666666666666</v>
      </c>
      <c r="R172" s="164">
        <v>437.5</v>
      </c>
      <c r="S172" s="164">
        <v>500</v>
      </c>
      <c r="T172" s="164" t="s">
        <v>193</v>
      </c>
      <c r="U172" s="164" t="s">
        <v>193</v>
      </c>
      <c r="V172" s="164" t="s">
        <v>193</v>
      </c>
      <c r="W172" s="164" t="s">
        <v>193</v>
      </c>
      <c r="X172" s="164" t="s">
        <v>193</v>
      </c>
      <c r="Y172" s="164" t="s">
        <v>193</v>
      </c>
      <c r="Z172" s="164" t="s">
        <v>193</v>
      </c>
      <c r="AA172" s="164" t="s">
        <v>193</v>
      </c>
      <c r="AB172" s="164" t="s">
        <v>193</v>
      </c>
      <c r="AC172" s="164" t="s">
        <v>496</v>
      </c>
      <c r="AD172" s="164" t="s">
        <v>502</v>
      </c>
      <c r="AE172" s="164">
        <v>1</v>
      </c>
      <c r="AF172" s="164">
        <v>0</v>
      </c>
      <c r="AG172" s="164">
        <v>0</v>
      </c>
      <c r="AH172" s="164">
        <v>0</v>
      </c>
      <c r="AI172" s="164">
        <v>0</v>
      </c>
      <c r="AJ172" s="164">
        <v>0</v>
      </c>
      <c r="AK172" s="164">
        <v>0</v>
      </c>
      <c r="AL172" s="164">
        <v>0</v>
      </c>
      <c r="AM172" s="164">
        <v>0</v>
      </c>
      <c r="AN172" s="164">
        <v>0</v>
      </c>
      <c r="AO172" s="164" t="s">
        <v>113</v>
      </c>
      <c r="AP172" s="164" t="s">
        <v>507</v>
      </c>
      <c r="AQ172" s="164" t="s">
        <v>109</v>
      </c>
      <c r="AR172" s="164" t="s">
        <v>109</v>
      </c>
      <c r="AS172" s="164" t="s">
        <v>109</v>
      </c>
      <c r="AT172" s="164" t="s">
        <v>109</v>
      </c>
      <c r="AU172" s="164" t="s">
        <v>109</v>
      </c>
      <c r="AV172" s="164" t="s">
        <v>114</v>
      </c>
      <c r="AW172" s="164" t="s">
        <v>114</v>
      </c>
      <c r="AX172" s="164" t="s">
        <v>193</v>
      </c>
      <c r="AY172" s="164" t="s">
        <v>193</v>
      </c>
      <c r="AZ172" s="164" t="s">
        <v>193</v>
      </c>
      <c r="BA172" s="164" t="s">
        <v>193</v>
      </c>
      <c r="BB172" s="164" t="s">
        <v>193</v>
      </c>
      <c r="BC172" s="164" t="s">
        <v>193</v>
      </c>
      <c r="BD172" s="164" t="s">
        <v>193</v>
      </c>
      <c r="BE172" s="164" t="s">
        <v>193</v>
      </c>
      <c r="BF172" s="164" t="s">
        <v>114</v>
      </c>
      <c r="BG172" s="164" t="s">
        <v>193</v>
      </c>
      <c r="BH172" s="164" t="s">
        <v>193</v>
      </c>
      <c r="BI172" s="164" t="s">
        <v>193</v>
      </c>
      <c r="BJ172" s="164" t="s">
        <v>193</v>
      </c>
      <c r="BK172" s="164" t="s">
        <v>193</v>
      </c>
      <c r="BL172" s="164" t="s">
        <v>193</v>
      </c>
      <c r="BM172" s="164" t="s">
        <v>193</v>
      </c>
      <c r="BN172" s="164" t="s">
        <v>193</v>
      </c>
      <c r="BO172" s="164" t="s">
        <v>193</v>
      </c>
      <c r="BP172" s="164" t="s">
        <v>193</v>
      </c>
      <c r="BQ172" s="164" t="s">
        <v>193</v>
      </c>
      <c r="BR172" s="164" t="s">
        <v>193</v>
      </c>
      <c r="BS172" s="164" t="s">
        <v>193</v>
      </c>
      <c r="BT172" s="164" t="s">
        <v>193</v>
      </c>
      <c r="BU172" s="164" t="s">
        <v>193</v>
      </c>
      <c r="BV172" s="164" t="s">
        <v>193</v>
      </c>
      <c r="BW172" s="164" t="s">
        <v>193</v>
      </c>
      <c r="BX172" s="164" t="s">
        <v>193</v>
      </c>
      <c r="BY172" s="164" t="s">
        <v>193</v>
      </c>
      <c r="BZ172" s="164" t="s">
        <v>193</v>
      </c>
      <c r="CA172" s="164" t="s">
        <v>193</v>
      </c>
      <c r="CB172" s="164" t="s">
        <v>193</v>
      </c>
      <c r="CC172" s="164" t="s">
        <v>114</v>
      </c>
      <c r="CD172" s="164" t="s">
        <v>114</v>
      </c>
      <c r="CE172" s="164" t="s">
        <v>109</v>
      </c>
      <c r="CF172" s="164" t="s">
        <v>164</v>
      </c>
      <c r="CG172" s="164" t="s">
        <v>797</v>
      </c>
      <c r="CH172" s="164" t="s">
        <v>168</v>
      </c>
      <c r="CI172" s="164" t="s">
        <v>793</v>
      </c>
      <c r="CJ172" s="164" t="s">
        <v>193</v>
      </c>
      <c r="CK172" s="164" t="s">
        <v>193</v>
      </c>
      <c r="CL172" s="164" t="s">
        <v>193</v>
      </c>
      <c r="CM172" s="164" t="s">
        <v>193</v>
      </c>
      <c r="CN172" s="164" t="s">
        <v>193</v>
      </c>
      <c r="CO172" s="164" t="s">
        <v>193</v>
      </c>
      <c r="CP172" s="164" t="s">
        <v>193</v>
      </c>
      <c r="CQ172" s="164" t="s">
        <v>193</v>
      </c>
      <c r="CR172" s="164" t="s">
        <v>193</v>
      </c>
      <c r="CS172" s="164" t="s">
        <v>193</v>
      </c>
      <c r="CT172" s="164" t="s">
        <v>193</v>
      </c>
      <c r="CU172" s="164" t="s">
        <v>193</v>
      </c>
      <c r="CV172" s="164" t="s">
        <v>193</v>
      </c>
      <c r="CW172" s="164" t="s">
        <v>193</v>
      </c>
      <c r="CX172" s="164" t="s">
        <v>193</v>
      </c>
      <c r="CY172" s="164" t="s">
        <v>193</v>
      </c>
      <c r="CZ172" s="164" t="s">
        <v>193</v>
      </c>
      <c r="DA172" s="164" t="s">
        <v>193</v>
      </c>
      <c r="DB172" s="164" t="s">
        <v>193</v>
      </c>
      <c r="DC172" s="164" t="s">
        <v>193</v>
      </c>
      <c r="DD172" s="164" t="s">
        <v>193</v>
      </c>
      <c r="DE172" s="164" t="s">
        <v>193</v>
      </c>
      <c r="DF172" s="164" t="s">
        <v>193</v>
      </c>
      <c r="DG172" s="164" t="s">
        <v>193</v>
      </c>
      <c r="DH172" s="164" t="s">
        <v>193</v>
      </c>
      <c r="DI172" s="164" t="s">
        <v>193</v>
      </c>
      <c r="DJ172" s="164" t="s">
        <v>193</v>
      </c>
      <c r="DK172" s="164" t="s">
        <v>193</v>
      </c>
      <c r="DL172" s="164" t="s">
        <v>193</v>
      </c>
      <c r="DM172" s="164" t="s">
        <v>193</v>
      </c>
      <c r="DN172" s="164" t="s">
        <v>193</v>
      </c>
      <c r="DO172" s="164" t="s">
        <v>193</v>
      </c>
      <c r="DP172" s="164" t="s">
        <v>193</v>
      </c>
      <c r="DQ172" s="164" t="s">
        <v>193</v>
      </c>
      <c r="DR172" s="164" t="s">
        <v>193</v>
      </c>
      <c r="DS172" s="164" t="s">
        <v>193</v>
      </c>
      <c r="DT172" s="164" t="s">
        <v>193</v>
      </c>
      <c r="DU172" s="164" t="s">
        <v>193</v>
      </c>
      <c r="DV172" s="164" t="s">
        <v>193</v>
      </c>
      <c r="DW172" s="164" t="s">
        <v>193</v>
      </c>
      <c r="DX172" s="164" t="s">
        <v>193</v>
      </c>
      <c r="DY172" s="164" t="s">
        <v>193</v>
      </c>
      <c r="DZ172" s="164" t="s">
        <v>193</v>
      </c>
      <c r="EA172" s="164" t="s">
        <v>193</v>
      </c>
      <c r="EB172" s="164" t="s">
        <v>193</v>
      </c>
      <c r="EC172" s="164" t="s">
        <v>193</v>
      </c>
      <c r="ED172" s="164" t="s">
        <v>193</v>
      </c>
      <c r="EE172" s="164" t="s">
        <v>193</v>
      </c>
      <c r="EF172" s="164" t="s">
        <v>193</v>
      </c>
      <c r="EG172" s="164" t="s">
        <v>193</v>
      </c>
      <c r="EH172" s="164" t="s">
        <v>193</v>
      </c>
      <c r="EI172" s="164" t="s">
        <v>193</v>
      </c>
    </row>
    <row r="173" spans="1:139" x14ac:dyDescent="0.25">
      <c r="A173" s="164" t="s">
        <v>4292</v>
      </c>
      <c r="B173" s="164" t="s">
        <v>4024</v>
      </c>
      <c r="C173" s="164" t="s">
        <v>161</v>
      </c>
      <c r="D173" s="164" t="s">
        <v>161</v>
      </c>
      <c r="E173" s="164" t="s">
        <v>163</v>
      </c>
      <c r="F173" s="164" t="s">
        <v>164</v>
      </c>
      <c r="G173" s="164" t="s">
        <v>165</v>
      </c>
      <c r="H173" s="164" t="s">
        <v>165</v>
      </c>
      <c r="I173" s="164" t="s">
        <v>165</v>
      </c>
      <c r="J173" s="164" t="s">
        <v>167</v>
      </c>
      <c r="K173" s="164" t="s">
        <v>543</v>
      </c>
      <c r="L173" s="164" t="s">
        <v>495</v>
      </c>
      <c r="M173" s="164" t="s">
        <v>193</v>
      </c>
      <c r="N173" s="164" t="s">
        <v>193</v>
      </c>
      <c r="O173" s="164" t="s">
        <v>193</v>
      </c>
      <c r="P173" s="164" t="s">
        <v>193</v>
      </c>
      <c r="Q173" s="164" t="s">
        <v>193</v>
      </c>
      <c r="R173" s="164" t="s">
        <v>193</v>
      </c>
      <c r="S173" s="164" t="s">
        <v>193</v>
      </c>
      <c r="T173" s="164">
        <v>25</v>
      </c>
      <c r="U173" s="164">
        <v>15</v>
      </c>
      <c r="V173" s="164">
        <v>25</v>
      </c>
      <c r="W173" s="164">
        <v>150</v>
      </c>
      <c r="X173" s="164">
        <v>15</v>
      </c>
      <c r="Y173" s="164">
        <v>42.5</v>
      </c>
      <c r="Z173" s="164">
        <v>75</v>
      </c>
      <c r="AA173" s="164">
        <v>5</v>
      </c>
      <c r="AB173" s="164" t="s">
        <v>193</v>
      </c>
      <c r="AC173" s="164" t="s">
        <v>496</v>
      </c>
      <c r="AD173" s="164" t="s">
        <v>521</v>
      </c>
      <c r="AE173" s="164">
        <v>1</v>
      </c>
      <c r="AF173" s="164">
        <v>0</v>
      </c>
      <c r="AG173" s="164">
        <v>0</v>
      </c>
      <c r="AH173" s="164">
        <v>0</v>
      </c>
      <c r="AI173" s="164">
        <v>0</v>
      </c>
      <c r="AJ173" s="164">
        <v>0</v>
      </c>
      <c r="AK173" s="164">
        <v>0</v>
      </c>
      <c r="AL173" s="164">
        <v>0</v>
      </c>
      <c r="AM173" s="164">
        <v>0</v>
      </c>
      <c r="AN173" s="164">
        <v>0</v>
      </c>
      <c r="AO173" s="164" t="s">
        <v>113</v>
      </c>
      <c r="AP173" s="164" t="s">
        <v>507</v>
      </c>
      <c r="AQ173" s="164" t="s">
        <v>193</v>
      </c>
      <c r="AR173" s="164" t="s">
        <v>193</v>
      </c>
      <c r="AS173" s="164" t="s">
        <v>193</v>
      </c>
      <c r="AT173" s="164" t="s">
        <v>193</v>
      </c>
      <c r="AU173" s="164" t="s">
        <v>193</v>
      </c>
      <c r="AV173" s="164" t="s">
        <v>193</v>
      </c>
      <c r="AW173" s="164" t="s">
        <v>193</v>
      </c>
      <c r="AX173" s="164" t="s">
        <v>109</v>
      </c>
      <c r="AY173" s="164" t="s">
        <v>109</v>
      </c>
      <c r="AZ173" s="164" t="s">
        <v>109</v>
      </c>
      <c r="BA173" s="164" t="s">
        <v>109</v>
      </c>
      <c r="BB173" s="164" t="s">
        <v>109</v>
      </c>
      <c r="BC173" s="164" t="s">
        <v>109</v>
      </c>
      <c r="BD173" s="164" t="s">
        <v>109</v>
      </c>
      <c r="BE173" s="164" t="s">
        <v>109</v>
      </c>
      <c r="BF173" s="164" t="s">
        <v>193</v>
      </c>
      <c r="BG173" s="164" t="s">
        <v>193</v>
      </c>
      <c r="BH173" s="164" t="s">
        <v>193</v>
      </c>
      <c r="BI173" s="164" t="s">
        <v>193</v>
      </c>
      <c r="BJ173" s="164" t="s">
        <v>193</v>
      </c>
      <c r="BK173" s="164" t="s">
        <v>193</v>
      </c>
      <c r="BL173" s="164" t="s">
        <v>193</v>
      </c>
      <c r="BM173" s="164" t="s">
        <v>193</v>
      </c>
      <c r="BN173" s="164" t="s">
        <v>193</v>
      </c>
      <c r="BO173" s="164" t="s">
        <v>193</v>
      </c>
      <c r="BP173" s="164" t="s">
        <v>193</v>
      </c>
      <c r="BQ173" s="164" t="s">
        <v>193</v>
      </c>
      <c r="BR173" s="164" t="s">
        <v>193</v>
      </c>
      <c r="BS173" s="164" t="s">
        <v>193</v>
      </c>
      <c r="BT173" s="164" t="s">
        <v>193</v>
      </c>
      <c r="BU173" s="164" t="s">
        <v>193</v>
      </c>
      <c r="BV173" s="164" t="s">
        <v>193</v>
      </c>
      <c r="BW173" s="164" t="s">
        <v>193</v>
      </c>
      <c r="BX173" s="164" t="s">
        <v>193</v>
      </c>
      <c r="BY173" s="164" t="s">
        <v>193</v>
      </c>
      <c r="BZ173" s="164" t="s">
        <v>193</v>
      </c>
      <c r="CA173" s="164" t="s">
        <v>193</v>
      </c>
      <c r="CB173" s="164" t="s">
        <v>193</v>
      </c>
      <c r="CC173" s="164" t="s">
        <v>193</v>
      </c>
      <c r="CD173" s="164" t="s">
        <v>193</v>
      </c>
      <c r="CE173" s="164" t="s">
        <v>193</v>
      </c>
      <c r="CF173" s="164" t="s">
        <v>193</v>
      </c>
      <c r="CG173" s="164" t="s">
        <v>193</v>
      </c>
      <c r="CH173" s="164" t="s">
        <v>193</v>
      </c>
      <c r="CI173" s="164" t="s">
        <v>193</v>
      </c>
      <c r="CJ173" s="164" t="s">
        <v>114</v>
      </c>
      <c r="CK173" s="164" t="s">
        <v>193</v>
      </c>
      <c r="CL173" s="164" t="s">
        <v>193</v>
      </c>
      <c r="CM173" s="164" t="s">
        <v>193</v>
      </c>
      <c r="CN173" s="164" t="s">
        <v>193</v>
      </c>
      <c r="CO173" s="164" t="s">
        <v>193</v>
      </c>
      <c r="CP173" s="164" t="s">
        <v>193</v>
      </c>
      <c r="CQ173" s="164" t="s">
        <v>193</v>
      </c>
      <c r="CR173" s="164" t="s">
        <v>193</v>
      </c>
      <c r="CS173" s="164" t="s">
        <v>193</v>
      </c>
      <c r="CT173" s="164" t="s">
        <v>193</v>
      </c>
      <c r="CU173" s="164" t="s">
        <v>193</v>
      </c>
      <c r="CV173" s="164" t="s">
        <v>193</v>
      </c>
      <c r="CW173" s="164" t="s">
        <v>193</v>
      </c>
      <c r="CX173" s="164" t="s">
        <v>193</v>
      </c>
      <c r="CY173" s="164" t="s">
        <v>193</v>
      </c>
      <c r="CZ173" s="164" t="s">
        <v>193</v>
      </c>
      <c r="DA173" s="164" t="s">
        <v>193</v>
      </c>
      <c r="DB173" s="164" t="s">
        <v>193</v>
      </c>
      <c r="DC173" s="164" t="s">
        <v>193</v>
      </c>
      <c r="DD173" s="164" t="s">
        <v>193</v>
      </c>
      <c r="DE173" s="164" t="s">
        <v>193</v>
      </c>
      <c r="DF173" s="164" t="s">
        <v>193</v>
      </c>
      <c r="DG173" s="164" t="s">
        <v>193</v>
      </c>
      <c r="DH173" s="164" t="s">
        <v>114</v>
      </c>
      <c r="DI173" s="164" t="s">
        <v>114</v>
      </c>
      <c r="DJ173" s="164" t="s">
        <v>109</v>
      </c>
      <c r="DK173" s="164" t="s">
        <v>164</v>
      </c>
      <c r="DL173" s="164" t="s">
        <v>797</v>
      </c>
      <c r="DM173" s="164" t="s">
        <v>168</v>
      </c>
      <c r="DN173" s="164" t="s">
        <v>793</v>
      </c>
      <c r="DO173" s="164" t="s">
        <v>193</v>
      </c>
      <c r="DP173" s="164" t="s">
        <v>193</v>
      </c>
      <c r="DQ173" s="164" t="s">
        <v>193</v>
      </c>
      <c r="DR173" s="164" t="s">
        <v>193</v>
      </c>
      <c r="DS173" s="164" t="s">
        <v>193</v>
      </c>
      <c r="DT173" s="164" t="s">
        <v>193</v>
      </c>
      <c r="DU173" s="164" t="s">
        <v>193</v>
      </c>
      <c r="DV173" s="164" t="s">
        <v>193</v>
      </c>
      <c r="DW173" s="164" t="s">
        <v>193</v>
      </c>
      <c r="DX173" s="164" t="s">
        <v>193</v>
      </c>
      <c r="DY173" s="164" t="s">
        <v>193</v>
      </c>
      <c r="DZ173" s="164" t="s">
        <v>193</v>
      </c>
      <c r="EA173" s="164" t="s">
        <v>193</v>
      </c>
      <c r="EB173" s="164" t="s">
        <v>193</v>
      </c>
      <c r="EC173" s="164" t="s">
        <v>193</v>
      </c>
      <c r="ED173" s="164" t="s">
        <v>193</v>
      </c>
      <c r="EE173" s="164" t="s">
        <v>193</v>
      </c>
      <c r="EF173" s="164" t="s">
        <v>193</v>
      </c>
      <c r="EG173" s="164" t="s">
        <v>193</v>
      </c>
      <c r="EH173" s="164" t="s">
        <v>193</v>
      </c>
      <c r="EI173" s="164" t="s">
        <v>830</v>
      </c>
    </row>
    <row r="174" spans="1:139" x14ac:dyDescent="0.25">
      <c r="A174" s="164" t="s">
        <v>4300</v>
      </c>
      <c r="B174" s="164" t="s">
        <v>3503</v>
      </c>
      <c r="C174" s="164" t="s">
        <v>148</v>
      </c>
      <c r="D174" s="164" t="s">
        <v>148</v>
      </c>
      <c r="E174" s="164" t="s">
        <v>157</v>
      </c>
      <c r="F174" s="164" t="s">
        <v>123</v>
      </c>
      <c r="G174" s="164" t="s">
        <v>151</v>
      </c>
      <c r="H174" s="164" t="s">
        <v>151</v>
      </c>
      <c r="I174" s="164" t="s">
        <v>153</v>
      </c>
      <c r="J174" s="164" t="s">
        <v>818</v>
      </c>
      <c r="K174" s="164" t="s">
        <v>543</v>
      </c>
      <c r="L174" s="164" t="s">
        <v>495</v>
      </c>
      <c r="M174" s="164">
        <v>150</v>
      </c>
      <c r="N174" s="164">
        <v>105.76923076923001</v>
      </c>
      <c r="O174" s="164">
        <v>141.304347826086</v>
      </c>
      <c r="P174" s="164">
        <v>120.689655172413</v>
      </c>
      <c r="Q174" s="164">
        <v>270.83333333333297</v>
      </c>
      <c r="R174" s="164">
        <v>333.33333333333297</v>
      </c>
      <c r="S174" s="164">
        <v>850</v>
      </c>
      <c r="T174" s="164">
        <v>40</v>
      </c>
      <c r="U174" s="164" t="s">
        <v>193</v>
      </c>
      <c r="V174" s="164">
        <v>50</v>
      </c>
      <c r="W174" s="164">
        <v>100</v>
      </c>
      <c r="X174" s="164">
        <v>50</v>
      </c>
      <c r="Y174" s="164" t="s">
        <v>193</v>
      </c>
      <c r="Z174" s="164">
        <v>75</v>
      </c>
      <c r="AA174" s="164">
        <v>5</v>
      </c>
      <c r="AB174" s="164" t="s">
        <v>193</v>
      </c>
      <c r="AC174" s="164" t="s">
        <v>496</v>
      </c>
      <c r="AD174" s="164" t="s">
        <v>497</v>
      </c>
      <c r="AE174" s="164">
        <v>1</v>
      </c>
      <c r="AF174" s="164">
        <v>0</v>
      </c>
      <c r="AG174" s="164">
        <v>1</v>
      </c>
      <c r="AH174" s="164">
        <v>0</v>
      </c>
      <c r="AI174" s="164">
        <v>0</v>
      </c>
      <c r="AJ174" s="164">
        <v>0</v>
      </c>
      <c r="AK174" s="164">
        <v>0</v>
      </c>
      <c r="AL174" s="164">
        <v>0</v>
      </c>
      <c r="AM174" s="164">
        <v>0</v>
      </c>
      <c r="AN174" s="164">
        <v>0</v>
      </c>
      <c r="AO174" s="164" t="s">
        <v>113</v>
      </c>
      <c r="AP174" s="164" t="s">
        <v>142</v>
      </c>
      <c r="AQ174" s="164" t="s">
        <v>114</v>
      </c>
      <c r="AR174" s="164" t="s">
        <v>109</v>
      </c>
      <c r="AS174" s="164" t="s">
        <v>109</v>
      </c>
      <c r="AT174" s="164" t="s">
        <v>109</v>
      </c>
      <c r="AU174" s="164" t="s">
        <v>114</v>
      </c>
      <c r="AV174" s="164" t="s">
        <v>114</v>
      </c>
      <c r="AW174" s="164" t="s">
        <v>109</v>
      </c>
      <c r="AX174" s="164" t="s">
        <v>109</v>
      </c>
      <c r="AY174" s="164" t="s">
        <v>193</v>
      </c>
      <c r="AZ174" s="164" t="s">
        <v>109</v>
      </c>
      <c r="BA174" s="164" t="s">
        <v>109</v>
      </c>
      <c r="BB174" s="164" t="s">
        <v>109</v>
      </c>
      <c r="BC174" s="164" t="s">
        <v>193</v>
      </c>
      <c r="BD174" s="164" t="s">
        <v>109</v>
      </c>
      <c r="BE174" s="164" t="s">
        <v>109</v>
      </c>
      <c r="BF174" s="164" t="s">
        <v>109</v>
      </c>
      <c r="BG174" s="164">
        <v>0</v>
      </c>
      <c r="BH174" s="164">
        <v>0</v>
      </c>
      <c r="BI174" s="164">
        <v>0</v>
      </c>
      <c r="BJ174" s="164">
        <v>0</v>
      </c>
      <c r="BK174" s="164">
        <v>0</v>
      </c>
      <c r="BL174" s="164">
        <v>0</v>
      </c>
      <c r="BM174" s="164">
        <v>0</v>
      </c>
      <c r="BN174" s="164">
        <v>0</v>
      </c>
      <c r="BO174" s="164">
        <v>0</v>
      </c>
      <c r="BP174" s="164">
        <v>0</v>
      </c>
      <c r="BQ174" s="164">
        <v>1</v>
      </c>
      <c r="BR174" s="164">
        <v>0</v>
      </c>
      <c r="BS174" s="164">
        <v>0</v>
      </c>
      <c r="BT174" s="164">
        <v>0</v>
      </c>
      <c r="BU174" s="164" t="s">
        <v>193</v>
      </c>
      <c r="BV174" s="164">
        <v>1</v>
      </c>
      <c r="BW174" s="164">
        <v>1</v>
      </c>
      <c r="BX174" s="164">
        <v>1</v>
      </c>
      <c r="BY174" s="164">
        <v>1</v>
      </c>
      <c r="BZ174" s="164">
        <v>1</v>
      </c>
      <c r="CA174" s="164">
        <v>0</v>
      </c>
      <c r="CB174" s="164">
        <v>0</v>
      </c>
      <c r="CC174" s="164" t="s">
        <v>114</v>
      </c>
      <c r="CD174" s="164" t="s">
        <v>109</v>
      </c>
      <c r="CE174" s="164" t="s">
        <v>109</v>
      </c>
      <c r="CF174" s="164" t="s">
        <v>123</v>
      </c>
      <c r="CG174" s="164" t="s">
        <v>797</v>
      </c>
      <c r="CH174" s="164" t="s">
        <v>151</v>
      </c>
      <c r="CI174" s="164" t="s">
        <v>797</v>
      </c>
      <c r="CJ174" s="164" t="s">
        <v>114</v>
      </c>
      <c r="CK174" s="164" t="s">
        <v>193</v>
      </c>
      <c r="CL174" s="164" t="s">
        <v>193</v>
      </c>
      <c r="CM174" s="164" t="s">
        <v>193</v>
      </c>
      <c r="CN174" s="164" t="s">
        <v>193</v>
      </c>
      <c r="CO174" s="164" t="s">
        <v>193</v>
      </c>
      <c r="CP174" s="164" t="s">
        <v>193</v>
      </c>
      <c r="CQ174" s="164" t="s">
        <v>193</v>
      </c>
      <c r="CR174" s="164" t="s">
        <v>193</v>
      </c>
      <c r="CS174" s="164" t="s">
        <v>193</v>
      </c>
      <c r="CT174" s="164" t="s">
        <v>193</v>
      </c>
      <c r="CU174" s="164" t="s">
        <v>193</v>
      </c>
      <c r="CV174" s="164" t="s">
        <v>193</v>
      </c>
      <c r="CW174" s="164" t="s">
        <v>193</v>
      </c>
      <c r="CX174" s="164" t="s">
        <v>193</v>
      </c>
      <c r="CY174" s="164" t="s">
        <v>193</v>
      </c>
      <c r="CZ174" s="164" t="s">
        <v>193</v>
      </c>
      <c r="DA174" s="164" t="s">
        <v>193</v>
      </c>
      <c r="DB174" s="164" t="s">
        <v>193</v>
      </c>
      <c r="DC174" s="164" t="s">
        <v>193</v>
      </c>
      <c r="DD174" s="164" t="s">
        <v>193</v>
      </c>
      <c r="DE174" s="164" t="s">
        <v>193</v>
      </c>
      <c r="DF174" s="164" t="s">
        <v>193</v>
      </c>
      <c r="DG174" s="164" t="s">
        <v>193</v>
      </c>
      <c r="DH174" s="164" t="s">
        <v>114</v>
      </c>
      <c r="DI174" s="164" t="s">
        <v>109</v>
      </c>
      <c r="DJ174" s="164" t="s">
        <v>109</v>
      </c>
      <c r="DK174" s="164" t="s">
        <v>123</v>
      </c>
      <c r="DL174" s="164" t="s">
        <v>797</v>
      </c>
      <c r="DM174" s="164" t="s">
        <v>151</v>
      </c>
      <c r="DN174" s="164" t="s">
        <v>797</v>
      </c>
      <c r="DO174" s="164" t="s">
        <v>193</v>
      </c>
      <c r="DP174" s="164" t="s">
        <v>193</v>
      </c>
      <c r="DQ174" s="164" t="s">
        <v>193</v>
      </c>
      <c r="DR174" s="164" t="s">
        <v>193</v>
      </c>
      <c r="DS174" s="164" t="s">
        <v>193</v>
      </c>
      <c r="DT174" s="164" t="s">
        <v>193</v>
      </c>
      <c r="DU174" s="164" t="s">
        <v>193</v>
      </c>
      <c r="DV174" s="164" t="s">
        <v>193</v>
      </c>
      <c r="DW174" s="164" t="s">
        <v>193</v>
      </c>
      <c r="DX174" s="164" t="s">
        <v>193</v>
      </c>
      <c r="DY174" s="164" t="s">
        <v>193</v>
      </c>
      <c r="DZ174" s="164" t="s">
        <v>193</v>
      </c>
      <c r="EA174" s="164" t="s">
        <v>193</v>
      </c>
      <c r="EB174" s="164" t="s">
        <v>193</v>
      </c>
      <c r="EC174" s="164" t="s">
        <v>193</v>
      </c>
      <c r="ED174" s="164" t="s">
        <v>193</v>
      </c>
      <c r="EE174" s="164" t="s">
        <v>193</v>
      </c>
      <c r="EF174" s="164" t="s">
        <v>193</v>
      </c>
      <c r="EG174" s="164" t="s">
        <v>193</v>
      </c>
      <c r="EH174" s="164" t="s">
        <v>193</v>
      </c>
      <c r="EI174" s="164" t="s">
        <v>830</v>
      </c>
    </row>
    <row r="175" spans="1:139" x14ac:dyDescent="0.25">
      <c r="A175" s="164" t="s">
        <v>4307</v>
      </c>
      <c r="B175" s="164" t="s">
        <v>3503</v>
      </c>
      <c r="C175" s="164" t="s">
        <v>148</v>
      </c>
      <c r="D175" s="164" t="s">
        <v>148</v>
      </c>
      <c r="E175" s="164" t="s">
        <v>1433</v>
      </c>
      <c r="F175" s="164" t="s">
        <v>123</v>
      </c>
      <c r="G175" s="164" t="s">
        <v>151</v>
      </c>
      <c r="H175" s="164" t="s">
        <v>151</v>
      </c>
      <c r="I175" s="164" t="s">
        <v>153</v>
      </c>
      <c r="J175" s="164" t="s">
        <v>818</v>
      </c>
      <c r="K175" s="164" t="s">
        <v>543</v>
      </c>
      <c r="L175" s="164" t="s">
        <v>511</v>
      </c>
      <c r="M175" s="164" t="s">
        <v>193</v>
      </c>
      <c r="N175" s="164" t="s">
        <v>193</v>
      </c>
      <c r="O175" s="164" t="s">
        <v>193</v>
      </c>
      <c r="P175" s="164" t="s">
        <v>193</v>
      </c>
      <c r="Q175" s="164" t="s">
        <v>193</v>
      </c>
      <c r="R175" s="164" t="s">
        <v>193</v>
      </c>
      <c r="S175" s="164" t="s">
        <v>193</v>
      </c>
      <c r="T175" s="164" t="s">
        <v>193</v>
      </c>
      <c r="U175" s="164" t="s">
        <v>193</v>
      </c>
      <c r="V175" s="164" t="s">
        <v>193</v>
      </c>
      <c r="W175" s="164" t="s">
        <v>193</v>
      </c>
      <c r="X175" s="164" t="s">
        <v>193</v>
      </c>
      <c r="Y175" s="164" t="s">
        <v>193</v>
      </c>
      <c r="Z175" s="164" t="s">
        <v>193</v>
      </c>
      <c r="AA175" s="164" t="s">
        <v>193</v>
      </c>
      <c r="AB175" s="164">
        <v>6</v>
      </c>
      <c r="AC175" s="164" t="s">
        <v>496</v>
      </c>
      <c r="AD175" s="164" t="s">
        <v>193</v>
      </c>
      <c r="AE175" s="164" t="s">
        <v>193</v>
      </c>
      <c r="AF175" s="164" t="s">
        <v>193</v>
      </c>
      <c r="AG175" s="164" t="s">
        <v>193</v>
      </c>
      <c r="AH175" s="164" t="s">
        <v>193</v>
      </c>
      <c r="AI175" s="164" t="s">
        <v>193</v>
      </c>
      <c r="AJ175" s="164" t="s">
        <v>193</v>
      </c>
      <c r="AK175" s="164" t="s">
        <v>193</v>
      </c>
      <c r="AL175" s="164" t="s">
        <v>193</v>
      </c>
      <c r="AM175" s="164" t="s">
        <v>193</v>
      </c>
      <c r="AN175" s="164" t="s">
        <v>193</v>
      </c>
      <c r="AO175" s="164" t="s">
        <v>193</v>
      </c>
      <c r="AP175" s="164" t="s">
        <v>193</v>
      </c>
      <c r="AQ175" s="164" t="s">
        <v>193</v>
      </c>
      <c r="AR175" s="164" t="s">
        <v>193</v>
      </c>
      <c r="AS175" s="164" t="s">
        <v>193</v>
      </c>
      <c r="AT175" s="164" t="s">
        <v>193</v>
      </c>
      <c r="AU175" s="164" t="s">
        <v>193</v>
      </c>
      <c r="AV175" s="164" t="s">
        <v>193</v>
      </c>
      <c r="AW175" s="164" t="s">
        <v>193</v>
      </c>
      <c r="AX175" s="164" t="s">
        <v>193</v>
      </c>
      <c r="AY175" s="164" t="s">
        <v>193</v>
      </c>
      <c r="AZ175" s="164" t="s">
        <v>193</v>
      </c>
      <c r="BA175" s="164" t="s">
        <v>193</v>
      </c>
      <c r="BB175" s="164" t="s">
        <v>193</v>
      </c>
      <c r="BC175" s="164" t="s">
        <v>193</v>
      </c>
      <c r="BD175" s="164" t="s">
        <v>193</v>
      </c>
      <c r="BE175" s="164" t="s">
        <v>193</v>
      </c>
      <c r="BF175" s="164" t="s">
        <v>193</v>
      </c>
      <c r="BG175" s="164" t="s">
        <v>193</v>
      </c>
      <c r="BH175" s="164" t="s">
        <v>193</v>
      </c>
      <c r="BI175" s="164" t="s">
        <v>193</v>
      </c>
      <c r="BJ175" s="164" t="s">
        <v>193</v>
      </c>
      <c r="BK175" s="164" t="s">
        <v>193</v>
      </c>
      <c r="BL175" s="164" t="s">
        <v>193</v>
      </c>
      <c r="BM175" s="164" t="s">
        <v>193</v>
      </c>
      <c r="BN175" s="164" t="s">
        <v>193</v>
      </c>
      <c r="BO175" s="164" t="s">
        <v>193</v>
      </c>
      <c r="BP175" s="164" t="s">
        <v>193</v>
      </c>
      <c r="BQ175" s="164" t="s">
        <v>193</v>
      </c>
      <c r="BR175" s="164" t="s">
        <v>193</v>
      </c>
      <c r="BS175" s="164" t="s">
        <v>193</v>
      </c>
      <c r="BT175" s="164" t="s">
        <v>193</v>
      </c>
      <c r="BU175" s="164" t="s">
        <v>193</v>
      </c>
      <c r="BV175" s="164" t="s">
        <v>193</v>
      </c>
      <c r="BW175" s="164" t="s">
        <v>193</v>
      </c>
      <c r="BX175" s="164" t="s">
        <v>193</v>
      </c>
      <c r="BY175" s="164" t="s">
        <v>193</v>
      </c>
      <c r="BZ175" s="164" t="s">
        <v>193</v>
      </c>
      <c r="CA175" s="164" t="s">
        <v>193</v>
      </c>
      <c r="CB175" s="164" t="s">
        <v>193</v>
      </c>
      <c r="CC175" s="164" t="s">
        <v>193</v>
      </c>
      <c r="CD175" s="164" t="s">
        <v>193</v>
      </c>
      <c r="CE175" s="164" t="s">
        <v>193</v>
      </c>
      <c r="CF175" s="164" t="s">
        <v>193</v>
      </c>
      <c r="CG175" s="164" t="s">
        <v>193</v>
      </c>
      <c r="CH175" s="164" t="s">
        <v>193</v>
      </c>
      <c r="CI175" s="164" t="s">
        <v>193</v>
      </c>
      <c r="CJ175" s="164" t="s">
        <v>193</v>
      </c>
      <c r="CK175" s="164" t="s">
        <v>193</v>
      </c>
      <c r="CL175" s="164" t="s">
        <v>193</v>
      </c>
      <c r="CM175" s="164" t="s">
        <v>193</v>
      </c>
      <c r="CN175" s="164" t="s">
        <v>193</v>
      </c>
      <c r="CO175" s="164" t="s">
        <v>193</v>
      </c>
      <c r="CP175" s="164" t="s">
        <v>193</v>
      </c>
      <c r="CQ175" s="164" t="s">
        <v>193</v>
      </c>
      <c r="CR175" s="164" t="s">
        <v>193</v>
      </c>
      <c r="CS175" s="164" t="s">
        <v>193</v>
      </c>
      <c r="CT175" s="164" t="s">
        <v>193</v>
      </c>
      <c r="CU175" s="164" t="s">
        <v>193</v>
      </c>
      <c r="CV175" s="164" t="s">
        <v>193</v>
      </c>
      <c r="CW175" s="164" t="s">
        <v>193</v>
      </c>
      <c r="CX175" s="164" t="s">
        <v>193</v>
      </c>
      <c r="CY175" s="164" t="s">
        <v>193</v>
      </c>
      <c r="CZ175" s="164" t="s">
        <v>193</v>
      </c>
      <c r="DA175" s="164" t="s">
        <v>193</v>
      </c>
      <c r="DB175" s="164" t="s">
        <v>193</v>
      </c>
      <c r="DC175" s="164" t="s">
        <v>193</v>
      </c>
      <c r="DD175" s="164" t="s">
        <v>193</v>
      </c>
      <c r="DE175" s="164" t="s">
        <v>193</v>
      </c>
      <c r="DF175" s="164" t="s">
        <v>193</v>
      </c>
      <c r="DG175" s="164" t="s">
        <v>193</v>
      </c>
      <c r="DH175" s="164" t="s">
        <v>193</v>
      </c>
      <c r="DI175" s="164" t="s">
        <v>193</v>
      </c>
      <c r="DJ175" s="164" t="s">
        <v>193</v>
      </c>
      <c r="DK175" s="164" t="s">
        <v>193</v>
      </c>
      <c r="DL175" s="164" t="s">
        <v>193</v>
      </c>
      <c r="DM175" s="164" t="s">
        <v>193</v>
      </c>
      <c r="DN175" s="164" t="s">
        <v>193</v>
      </c>
      <c r="DO175" s="164" t="s">
        <v>512</v>
      </c>
      <c r="DP175" s="164" t="s">
        <v>3284</v>
      </c>
      <c r="DQ175" s="164" t="s">
        <v>513</v>
      </c>
      <c r="DR175" s="164" t="s">
        <v>107</v>
      </c>
      <c r="DS175" s="164" t="s">
        <v>4304</v>
      </c>
      <c r="DT175" s="164" t="s">
        <v>3287</v>
      </c>
      <c r="DU175" s="164" t="s">
        <v>132</v>
      </c>
      <c r="DV175" s="164" t="s">
        <v>193</v>
      </c>
      <c r="DW175" s="164" t="s">
        <v>109</v>
      </c>
      <c r="DX175" s="164">
        <v>1</v>
      </c>
      <c r="DY175" s="164">
        <v>1</v>
      </c>
      <c r="DZ175" s="164">
        <v>0</v>
      </c>
      <c r="EA175" s="164">
        <v>0</v>
      </c>
      <c r="EB175" s="164">
        <v>0</v>
      </c>
      <c r="EC175" s="164">
        <v>0</v>
      </c>
      <c r="ED175" s="164">
        <v>0</v>
      </c>
      <c r="EE175" s="164">
        <v>0</v>
      </c>
      <c r="EF175" s="164">
        <v>0</v>
      </c>
      <c r="EG175" s="164">
        <v>0</v>
      </c>
      <c r="EH175" s="164">
        <v>0</v>
      </c>
      <c r="EI175" s="164" t="s">
        <v>4306</v>
      </c>
    </row>
    <row r="176" spans="1:139" x14ac:dyDescent="0.25">
      <c r="A176" s="164" t="s">
        <v>4311</v>
      </c>
      <c r="B176" s="164" t="s">
        <v>3503</v>
      </c>
      <c r="C176" s="164" t="s">
        <v>148</v>
      </c>
      <c r="D176" s="164" t="s">
        <v>148</v>
      </c>
      <c r="E176" s="164" t="s">
        <v>1433</v>
      </c>
      <c r="F176" s="164" t="s">
        <v>123</v>
      </c>
      <c r="G176" s="164" t="s">
        <v>151</v>
      </c>
      <c r="H176" s="164" t="s">
        <v>151</v>
      </c>
      <c r="I176" s="164" t="s">
        <v>153</v>
      </c>
      <c r="J176" s="164" t="s">
        <v>818</v>
      </c>
      <c r="K176" s="164" t="s">
        <v>543</v>
      </c>
      <c r="L176" s="164" t="s">
        <v>511</v>
      </c>
      <c r="M176" s="164" t="s">
        <v>193</v>
      </c>
      <c r="N176" s="164" t="s">
        <v>193</v>
      </c>
      <c r="O176" s="164" t="s">
        <v>193</v>
      </c>
      <c r="P176" s="164" t="s">
        <v>193</v>
      </c>
      <c r="Q176" s="164" t="s">
        <v>193</v>
      </c>
      <c r="R176" s="164" t="s">
        <v>193</v>
      </c>
      <c r="S176" s="164" t="s">
        <v>193</v>
      </c>
      <c r="T176" s="164" t="s">
        <v>193</v>
      </c>
      <c r="U176" s="164" t="s">
        <v>193</v>
      </c>
      <c r="V176" s="164" t="s">
        <v>193</v>
      </c>
      <c r="W176" s="164" t="s">
        <v>193</v>
      </c>
      <c r="X176" s="164" t="s">
        <v>193</v>
      </c>
      <c r="Y176" s="164" t="s">
        <v>193</v>
      </c>
      <c r="Z176" s="164" t="s">
        <v>193</v>
      </c>
      <c r="AA176" s="164" t="s">
        <v>193</v>
      </c>
      <c r="AB176" s="164">
        <v>6</v>
      </c>
      <c r="AC176" s="164" t="s">
        <v>496</v>
      </c>
      <c r="AD176" s="164" t="s">
        <v>193</v>
      </c>
      <c r="AE176" s="164" t="s">
        <v>193</v>
      </c>
      <c r="AF176" s="164" t="s">
        <v>193</v>
      </c>
      <c r="AG176" s="164" t="s">
        <v>193</v>
      </c>
      <c r="AH176" s="164" t="s">
        <v>193</v>
      </c>
      <c r="AI176" s="164" t="s">
        <v>193</v>
      </c>
      <c r="AJ176" s="164" t="s">
        <v>193</v>
      </c>
      <c r="AK176" s="164" t="s">
        <v>193</v>
      </c>
      <c r="AL176" s="164" t="s">
        <v>193</v>
      </c>
      <c r="AM176" s="164" t="s">
        <v>193</v>
      </c>
      <c r="AN176" s="164" t="s">
        <v>193</v>
      </c>
      <c r="AO176" s="164" t="s">
        <v>193</v>
      </c>
      <c r="AP176" s="164" t="s">
        <v>193</v>
      </c>
      <c r="AQ176" s="164" t="s">
        <v>193</v>
      </c>
      <c r="AR176" s="164" t="s">
        <v>193</v>
      </c>
      <c r="AS176" s="164" t="s">
        <v>193</v>
      </c>
      <c r="AT176" s="164" t="s">
        <v>193</v>
      </c>
      <c r="AU176" s="164" t="s">
        <v>193</v>
      </c>
      <c r="AV176" s="164" t="s">
        <v>193</v>
      </c>
      <c r="AW176" s="164" t="s">
        <v>193</v>
      </c>
      <c r="AX176" s="164" t="s">
        <v>193</v>
      </c>
      <c r="AY176" s="164" t="s">
        <v>193</v>
      </c>
      <c r="AZ176" s="164" t="s">
        <v>193</v>
      </c>
      <c r="BA176" s="164" t="s">
        <v>193</v>
      </c>
      <c r="BB176" s="164" t="s">
        <v>193</v>
      </c>
      <c r="BC176" s="164" t="s">
        <v>193</v>
      </c>
      <c r="BD176" s="164" t="s">
        <v>193</v>
      </c>
      <c r="BE176" s="164" t="s">
        <v>193</v>
      </c>
      <c r="BF176" s="164" t="s">
        <v>193</v>
      </c>
      <c r="BG176" s="164" t="s">
        <v>193</v>
      </c>
      <c r="BH176" s="164" t="s">
        <v>193</v>
      </c>
      <c r="BI176" s="164" t="s">
        <v>193</v>
      </c>
      <c r="BJ176" s="164" t="s">
        <v>193</v>
      </c>
      <c r="BK176" s="164" t="s">
        <v>193</v>
      </c>
      <c r="BL176" s="164" t="s">
        <v>193</v>
      </c>
      <c r="BM176" s="164" t="s">
        <v>193</v>
      </c>
      <c r="BN176" s="164" t="s">
        <v>193</v>
      </c>
      <c r="BO176" s="164" t="s">
        <v>193</v>
      </c>
      <c r="BP176" s="164" t="s">
        <v>193</v>
      </c>
      <c r="BQ176" s="164" t="s">
        <v>193</v>
      </c>
      <c r="BR176" s="164" t="s">
        <v>193</v>
      </c>
      <c r="BS176" s="164" t="s">
        <v>193</v>
      </c>
      <c r="BT176" s="164" t="s">
        <v>193</v>
      </c>
      <c r="BU176" s="164" t="s">
        <v>193</v>
      </c>
      <c r="BV176" s="164" t="s">
        <v>193</v>
      </c>
      <c r="BW176" s="164" t="s">
        <v>193</v>
      </c>
      <c r="BX176" s="164" t="s">
        <v>193</v>
      </c>
      <c r="BY176" s="164" t="s">
        <v>193</v>
      </c>
      <c r="BZ176" s="164" t="s">
        <v>193</v>
      </c>
      <c r="CA176" s="164" t="s">
        <v>193</v>
      </c>
      <c r="CB176" s="164" t="s">
        <v>193</v>
      </c>
      <c r="CC176" s="164" t="s">
        <v>193</v>
      </c>
      <c r="CD176" s="164" t="s">
        <v>193</v>
      </c>
      <c r="CE176" s="164" t="s">
        <v>193</v>
      </c>
      <c r="CF176" s="164" t="s">
        <v>193</v>
      </c>
      <c r="CG176" s="164" t="s">
        <v>193</v>
      </c>
      <c r="CH176" s="164" t="s">
        <v>193</v>
      </c>
      <c r="CI176" s="164" t="s">
        <v>193</v>
      </c>
      <c r="CJ176" s="164" t="s">
        <v>193</v>
      </c>
      <c r="CK176" s="164" t="s">
        <v>193</v>
      </c>
      <c r="CL176" s="164" t="s">
        <v>193</v>
      </c>
      <c r="CM176" s="164" t="s">
        <v>193</v>
      </c>
      <c r="CN176" s="164" t="s">
        <v>193</v>
      </c>
      <c r="CO176" s="164" t="s">
        <v>193</v>
      </c>
      <c r="CP176" s="164" t="s">
        <v>193</v>
      </c>
      <c r="CQ176" s="164" t="s">
        <v>193</v>
      </c>
      <c r="CR176" s="164" t="s">
        <v>193</v>
      </c>
      <c r="CS176" s="164" t="s">
        <v>193</v>
      </c>
      <c r="CT176" s="164" t="s">
        <v>193</v>
      </c>
      <c r="CU176" s="164" t="s">
        <v>193</v>
      </c>
      <c r="CV176" s="164" t="s">
        <v>193</v>
      </c>
      <c r="CW176" s="164" t="s">
        <v>193</v>
      </c>
      <c r="CX176" s="164" t="s">
        <v>193</v>
      </c>
      <c r="CY176" s="164" t="s">
        <v>193</v>
      </c>
      <c r="CZ176" s="164" t="s">
        <v>193</v>
      </c>
      <c r="DA176" s="164" t="s">
        <v>193</v>
      </c>
      <c r="DB176" s="164" t="s">
        <v>193</v>
      </c>
      <c r="DC176" s="164" t="s">
        <v>193</v>
      </c>
      <c r="DD176" s="164" t="s">
        <v>193</v>
      </c>
      <c r="DE176" s="164" t="s">
        <v>193</v>
      </c>
      <c r="DF176" s="164" t="s">
        <v>193</v>
      </c>
      <c r="DG176" s="164" t="s">
        <v>193</v>
      </c>
      <c r="DH176" s="164" t="s">
        <v>193</v>
      </c>
      <c r="DI176" s="164" t="s">
        <v>193</v>
      </c>
      <c r="DJ176" s="164" t="s">
        <v>193</v>
      </c>
      <c r="DK176" s="164" t="s">
        <v>193</v>
      </c>
      <c r="DL176" s="164" t="s">
        <v>193</v>
      </c>
      <c r="DM176" s="164" t="s">
        <v>193</v>
      </c>
      <c r="DN176" s="164" t="s">
        <v>193</v>
      </c>
      <c r="DO176" s="164" t="s">
        <v>512</v>
      </c>
      <c r="DP176" s="164" t="s">
        <v>3284</v>
      </c>
      <c r="DQ176" s="164" t="s">
        <v>513</v>
      </c>
      <c r="DR176" s="164" t="s">
        <v>803</v>
      </c>
      <c r="DS176" s="164" t="s">
        <v>193</v>
      </c>
      <c r="DT176" s="164" t="s">
        <v>3287</v>
      </c>
      <c r="DU176" s="164" t="s">
        <v>109</v>
      </c>
      <c r="DV176" s="164" t="s">
        <v>193</v>
      </c>
      <c r="DW176" s="164" t="s">
        <v>109</v>
      </c>
      <c r="DX176" s="164">
        <v>0</v>
      </c>
      <c r="DY176" s="164">
        <v>0</v>
      </c>
      <c r="DZ176" s="164">
        <v>0</v>
      </c>
      <c r="EA176" s="164">
        <v>0</v>
      </c>
      <c r="EB176" s="164">
        <v>0</v>
      </c>
      <c r="EC176" s="164">
        <v>0</v>
      </c>
      <c r="ED176" s="164">
        <v>0</v>
      </c>
      <c r="EE176" s="164">
        <v>0</v>
      </c>
      <c r="EF176" s="164">
        <v>1</v>
      </c>
      <c r="EG176" s="164">
        <v>0</v>
      </c>
      <c r="EH176" s="164">
        <v>0</v>
      </c>
      <c r="EI176" s="164" t="s">
        <v>4306</v>
      </c>
    </row>
    <row r="177" spans="1:139" x14ac:dyDescent="0.25">
      <c r="A177" s="164" t="s">
        <v>4315</v>
      </c>
      <c r="B177" s="164" t="s">
        <v>3503</v>
      </c>
      <c r="C177" s="164" t="s">
        <v>148</v>
      </c>
      <c r="D177" s="164" t="s">
        <v>148</v>
      </c>
      <c r="E177" s="164" t="s">
        <v>157</v>
      </c>
      <c r="F177" s="164" t="s">
        <v>123</v>
      </c>
      <c r="G177" s="164" t="s">
        <v>151</v>
      </c>
      <c r="H177" s="164" t="s">
        <v>151</v>
      </c>
      <c r="I177" s="164" t="s">
        <v>153</v>
      </c>
      <c r="J177" s="164" t="s">
        <v>818</v>
      </c>
      <c r="K177" s="164" t="s">
        <v>543</v>
      </c>
      <c r="L177" s="164" t="s">
        <v>511</v>
      </c>
      <c r="M177" s="164" t="s">
        <v>193</v>
      </c>
      <c r="N177" s="164" t="s">
        <v>193</v>
      </c>
      <c r="O177" s="164" t="s">
        <v>193</v>
      </c>
      <c r="P177" s="164" t="s">
        <v>193</v>
      </c>
      <c r="Q177" s="164" t="s">
        <v>193</v>
      </c>
      <c r="R177" s="164" t="s">
        <v>193</v>
      </c>
      <c r="S177" s="164" t="s">
        <v>193</v>
      </c>
      <c r="T177" s="164" t="s">
        <v>193</v>
      </c>
      <c r="U177" s="164" t="s">
        <v>193</v>
      </c>
      <c r="V177" s="164" t="s">
        <v>193</v>
      </c>
      <c r="W177" s="164" t="s">
        <v>193</v>
      </c>
      <c r="X177" s="164" t="s">
        <v>193</v>
      </c>
      <c r="Y177" s="164" t="s">
        <v>193</v>
      </c>
      <c r="Z177" s="164" t="s">
        <v>193</v>
      </c>
      <c r="AA177" s="164" t="s">
        <v>193</v>
      </c>
      <c r="AB177" s="164">
        <v>5</v>
      </c>
      <c r="AC177" s="164" t="s">
        <v>496</v>
      </c>
      <c r="AD177" s="164" t="s">
        <v>193</v>
      </c>
      <c r="AE177" s="164" t="s">
        <v>193</v>
      </c>
      <c r="AF177" s="164" t="s">
        <v>193</v>
      </c>
      <c r="AG177" s="164" t="s">
        <v>193</v>
      </c>
      <c r="AH177" s="164" t="s">
        <v>193</v>
      </c>
      <c r="AI177" s="164" t="s">
        <v>193</v>
      </c>
      <c r="AJ177" s="164" t="s">
        <v>193</v>
      </c>
      <c r="AK177" s="164" t="s">
        <v>193</v>
      </c>
      <c r="AL177" s="164" t="s">
        <v>193</v>
      </c>
      <c r="AM177" s="164" t="s">
        <v>193</v>
      </c>
      <c r="AN177" s="164" t="s">
        <v>193</v>
      </c>
      <c r="AO177" s="164" t="s">
        <v>193</v>
      </c>
      <c r="AP177" s="164" t="s">
        <v>193</v>
      </c>
      <c r="AQ177" s="164" t="s">
        <v>193</v>
      </c>
      <c r="AR177" s="164" t="s">
        <v>193</v>
      </c>
      <c r="AS177" s="164" t="s">
        <v>193</v>
      </c>
      <c r="AT177" s="164" t="s">
        <v>193</v>
      </c>
      <c r="AU177" s="164" t="s">
        <v>193</v>
      </c>
      <c r="AV177" s="164" t="s">
        <v>193</v>
      </c>
      <c r="AW177" s="164" t="s">
        <v>193</v>
      </c>
      <c r="AX177" s="164" t="s">
        <v>193</v>
      </c>
      <c r="AY177" s="164" t="s">
        <v>193</v>
      </c>
      <c r="AZ177" s="164" t="s">
        <v>193</v>
      </c>
      <c r="BA177" s="164" t="s">
        <v>193</v>
      </c>
      <c r="BB177" s="164" t="s">
        <v>193</v>
      </c>
      <c r="BC177" s="164" t="s">
        <v>193</v>
      </c>
      <c r="BD177" s="164" t="s">
        <v>193</v>
      </c>
      <c r="BE177" s="164" t="s">
        <v>193</v>
      </c>
      <c r="BF177" s="164" t="s">
        <v>193</v>
      </c>
      <c r="BG177" s="164" t="s">
        <v>193</v>
      </c>
      <c r="BH177" s="164" t="s">
        <v>193</v>
      </c>
      <c r="BI177" s="164" t="s">
        <v>193</v>
      </c>
      <c r="BJ177" s="164" t="s">
        <v>193</v>
      </c>
      <c r="BK177" s="164" t="s">
        <v>193</v>
      </c>
      <c r="BL177" s="164" t="s">
        <v>193</v>
      </c>
      <c r="BM177" s="164" t="s">
        <v>193</v>
      </c>
      <c r="BN177" s="164" t="s">
        <v>193</v>
      </c>
      <c r="BO177" s="164" t="s">
        <v>193</v>
      </c>
      <c r="BP177" s="164" t="s">
        <v>193</v>
      </c>
      <c r="BQ177" s="164" t="s">
        <v>193</v>
      </c>
      <c r="BR177" s="164" t="s">
        <v>193</v>
      </c>
      <c r="BS177" s="164" t="s">
        <v>193</v>
      </c>
      <c r="BT177" s="164" t="s">
        <v>193</v>
      </c>
      <c r="BU177" s="164" t="s">
        <v>193</v>
      </c>
      <c r="BV177" s="164" t="s">
        <v>193</v>
      </c>
      <c r="BW177" s="164" t="s">
        <v>193</v>
      </c>
      <c r="BX177" s="164" t="s">
        <v>193</v>
      </c>
      <c r="BY177" s="164" t="s">
        <v>193</v>
      </c>
      <c r="BZ177" s="164" t="s">
        <v>193</v>
      </c>
      <c r="CA177" s="164" t="s">
        <v>193</v>
      </c>
      <c r="CB177" s="164" t="s">
        <v>193</v>
      </c>
      <c r="CC177" s="164" t="s">
        <v>193</v>
      </c>
      <c r="CD177" s="164" t="s">
        <v>193</v>
      </c>
      <c r="CE177" s="164" t="s">
        <v>193</v>
      </c>
      <c r="CF177" s="164" t="s">
        <v>193</v>
      </c>
      <c r="CG177" s="164" t="s">
        <v>193</v>
      </c>
      <c r="CH177" s="164" t="s">
        <v>193</v>
      </c>
      <c r="CI177" s="164" t="s">
        <v>193</v>
      </c>
      <c r="CJ177" s="164" t="s">
        <v>193</v>
      </c>
      <c r="CK177" s="164" t="s">
        <v>193</v>
      </c>
      <c r="CL177" s="164" t="s">
        <v>193</v>
      </c>
      <c r="CM177" s="164" t="s">
        <v>193</v>
      </c>
      <c r="CN177" s="164" t="s">
        <v>193</v>
      </c>
      <c r="CO177" s="164" t="s">
        <v>193</v>
      </c>
      <c r="CP177" s="164" t="s">
        <v>193</v>
      </c>
      <c r="CQ177" s="164" t="s">
        <v>193</v>
      </c>
      <c r="CR177" s="164" t="s">
        <v>193</v>
      </c>
      <c r="CS177" s="164" t="s">
        <v>193</v>
      </c>
      <c r="CT177" s="164" t="s">
        <v>193</v>
      </c>
      <c r="CU177" s="164" t="s">
        <v>193</v>
      </c>
      <c r="CV177" s="164" t="s">
        <v>193</v>
      </c>
      <c r="CW177" s="164" t="s">
        <v>193</v>
      </c>
      <c r="CX177" s="164" t="s">
        <v>193</v>
      </c>
      <c r="CY177" s="164" t="s">
        <v>193</v>
      </c>
      <c r="CZ177" s="164" t="s">
        <v>193</v>
      </c>
      <c r="DA177" s="164" t="s">
        <v>193</v>
      </c>
      <c r="DB177" s="164" t="s">
        <v>193</v>
      </c>
      <c r="DC177" s="164" t="s">
        <v>193</v>
      </c>
      <c r="DD177" s="164" t="s">
        <v>193</v>
      </c>
      <c r="DE177" s="164" t="s">
        <v>193</v>
      </c>
      <c r="DF177" s="164" t="s">
        <v>193</v>
      </c>
      <c r="DG177" s="164" t="s">
        <v>193</v>
      </c>
      <c r="DH177" s="164" t="s">
        <v>193</v>
      </c>
      <c r="DI177" s="164" t="s">
        <v>193</v>
      </c>
      <c r="DJ177" s="164" t="s">
        <v>193</v>
      </c>
      <c r="DK177" s="164" t="s">
        <v>193</v>
      </c>
      <c r="DL177" s="164" t="s">
        <v>193</v>
      </c>
      <c r="DM177" s="164" t="s">
        <v>193</v>
      </c>
      <c r="DN177" s="164" t="s">
        <v>193</v>
      </c>
      <c r="DO177" s="164" t="s">
        <v>512</v>
      </c>
      <c r="DP177" s="164" t="s">
        <v>3284</v>
      </c>
      <c r="DQ177" s="164" t="s">
        <v>513</v>
      </c>
      <c r="DR177" s="164" t="s">
        <v>803</v>
      </c>
      <c r="DS177" s="164" t="s">
        <v>193</v>
      </c>
      <c r="DT177" s="164" t="s">
        <v>3287</v>
      </c>
      <c r="DU177" s="164" t="s">
        <v>132</v>
      </c>
      <c r="DV177" s="164" t="s">
        <v>193</v>
      </c>
      <c r="DW177" s="164" t="s">
        <v>109</v>
      </c>
      <c r="DX177" s="164">
        <v>1</v>
      </c>
      <c r="DY177" s="164">
        <v>0</v>
      </c>
      <c r="DZ177" s="164">
        <v>0</v>
      </c>
      <c r="EA177" s="164">
        <v>0</v>
      </c>
      <c r="EB177" s="164">
        <v>0</v>
      </c>
      <c r="EC177" s="164">
        <v>0</v>
      </c>
      <c r="ED177" s="164">
        <v>0</v>
      </c>
      <c r="EE177" s="164">
        <v>0</v>
      </c>
      <c r="EF177" s="164">
        <v>0</v>
      </c>
      <c r="EG177" s="164">
        <v>0</v>
      </c>
      <c r="EH177" s="164">
        <v>0</v>
      </c>
      <c r="EI177" s="164" t="s">
        <v>156</v>
      </c>
    </row>
    <row r="178" spans="1:139" x14ac:dyDescent="0.25">
      <c r="A178" s="164" t="s">
        <v>4320</v>
      </c>
      <c r="B178" s="164" t="s">
        <v>3503</v>
      </c>
      <c r="C178" s="164" t="s">
        <v>148</v>
      </c>
      <c r="D178" s="164" t="s">
        <v>148</v>
      </c>
      <c r="E178" s="164" t="s">
        <v>157</v>
      </c>
      <c r="F178" s="164" t="s">
        <v>123</v>
      </c>
      <c r="G178" s="164" t="s">
        <v>151</v>
      </c>
      <c r="H178" s="164" t="s">
        <v>151</v>
      </c>
      <c r="I178" s="164" t="s">
        <v>153</v>
      </c>
      <c r="J178" s="164" t="s">
        <v>818</v>
      </c>
      <c r="K178" s="164" t="s">
        <v>543</v>
      </c>
      <c r="L178" s="164" t="s">
        <v>511</v>
      </c>
      <c r="M178" s="164" t="s">
        <v>193</v>
      </c>
      <c r="N178" s="164" t="s">
        <v>193</v>
      </c>
      <c r="O178" s="164" t="s">
        <v>193</v>
      </c>
      <c r="P178" s="164" t="s">
        <v>193</v>
      </c>
      <c r="Q178" s="164" t="s">
        <v>193</v>
      </c>
      <c r="R178" s="164" t="s">
        <v>193</v>
      </c>
      <c r="S178" s="164" t="s">
        <v>193</v>
      </c>
      <c r="T178" s="164" t="s">
        <v>193</v>
      </c>
      <c r="U178" s="164" t="s">
        <v>193</v>
      </c>
      <c r="V178" s="164" t="s">
        <v>193</v>
      </c>
      <c r="W178" s="164" t="s">
        <v>193</v>
      </c>
      <c r="X178" s="164" t="s">
        <v>193</v>
      </c>
      <c r="Y178" s="164" t="s">
        <v>193</v>
      </c>
      <c r="Z178" s="164" t="s">
        <v>193</v>
      </c>
      <c r="AA178" s="164" t="s">
        <v>193</v>
      </c>
      <c r="AB178" s="164">
        <v>5</v>
      </c>
      <c r="AC178" s="164" t="s">
        <v>496</v>
      </c>
      <c r="AD178" s="164" t="s">
        <v>193</v>
      </c>
      <c r="AE178" s="164" t="s">
        <v>193</v>
      </c>
      <c r="AF178" s="164" t="s">
        <v>193</v>
      </c>
      <c r="AG178" s="164" t="s">
        <v>193</v>
      </c>
      <c r="AH178" s="164" t="s">
        <v>193</v>
      </c>
      <c r="AI178" s="164" t="s">
        <v>193</v>
      </c>
      <c r="AJ178" s="164" t="s">
        <v>193</v>
      </c>
      <c r="AK178" s="164" t="s">
        <v>193</v>
      </c>
      <c r="AL178" s="164" t="s">
        <v>193</v>
      </c>
      <c r="AM178" s="164" t="s">
        <v>193</v>
      </c>
      <c r="AN178" s="164" t="s">
        <v>193</v>
      </c>
      <c r="AO178" s="164" t="s">
        <v>193</v>
      </c>
      <c r="AP178" s="164" t="s">
        <v>193</v>
      </c>
      <c r="AQ178" s="164" t="s">
        <v>193</v>
      </c>
      <c r="AR178" s="164" t="s">
        <v>193</v>
      </c>
      <c r="AS178" s="164" t="s">
        <v>193</v>
      </c>
      <c r="AT178" s="164" t="s">
        <v>193</v>
      </c>
      <c r="AU178" s="164" t="s">
        <v>193</v>
      </c>
      <c r="AV178" s="164" t="s">
        <v>193</v>
      </c>
      <c r="AW178" s="164" t="s">
        <v>193</v>
      </c>
      <c r="AX178" s="164" t="s">
        <v>193</v>
      </c>
      <c r="AY178" s="164" t="s">
        <v>193</v>
      </c>
      <c r="AZ178" s="164" t="s">
        <v>193</v>
      </c>
      <c r="BA178" s="164" t="s">
        <v>193</v>
      </c>
      <c r="BB178" s="164" t="s">
        <v>193</v>
      </c>
      <c r="BC178" s="164" t="s">
        <v>193</v>
      </c>
      <c r="BD178" s="164" t="s">
        <v>193</v>
      </c>
      <c r="BE178" s="164" t="s">
        <v>193</v>
      </c>
      <c r="BF178" s="164" t="s">
        <v>193</v>
      </c>
      <c r="BG178" s="164" t="s">
        <v>193</v>
      </c>
      <c r="BH178" s="164" t="s">
        <v>193</v>
      </c>
      <c r="BI178" s="164" t="s">
        <v>193</v>
      </c>
      <c r="BJ178" s="164" t="s">
        <v>193</v>
      </c>
      <c r="BK178" s="164" t="s">
        <v>193</v>
      </c>
      <c r="BL178" s="164" t="s">
        <v>193</v>
      </c>
      <c r="BM178" s="164" t="s">
        <v>193</v>
      </c>
      <c r="BN178" s="164" t="s">
        <v>193</v>
      </c>
      <c r="BO178" s="164" t="s">
        <v>193</v>
      </c>
      <c r="BP178" s="164" t="s">
        <v>193</v>
      </c>
      <c r="BQ178" s="164" t="s">
        <v>193</v>
      </c>
      <c r="BR178" s="164" t="s">
        <v>193</v>
      </c>
      <c r="BS178" s="164" t="s">
        <v>193</v>
      </c>
      <c r="BT178" s="164" t="s">
        <v>193</v>
      </c>
      <c r="BU178" s="164" t="s">
        <v>193</v>
      </c>
      <c r="BV178" s="164" t="s">
        <v>193</v>
      </c>
      <c r="BW178" s="164" t="s">
        <v>193</v>
      </c>
      <c r="BX178" s="164" t="s">
        <v>193</v>
      </c>
      <c r="BY178" s="164" t="s">
        <v>193</v>
      </c>
      <c r="BZ178" s="164" t="s">
        <v>193</v>
      </c>
      <c r="CA178" s="164" t="s">
        <v>193</v>
      </c>
      <c r="CB178" s="164" t="s">
        <v>193</v>
      </c>
      <c r="CC178" s="164" t="s">
        <v>193</v>
      </c>
      <c r="CD178" s="164" t="s">
        <v>193</v>
      </c>
      <c r="CE178" s="164" t="s">
        <v>193</v>
      </c>
      <c r="CF178" s="164" t="s">
        <v>193</v>
      </c>
      <c r="CG178" s="164" t="s">
        <v>193</v>
      </c>
      <c r="CH178" s="164" t="s">
        <v>193</v>
      </c>
      <c r="CI178" s="164" t="s">
        <v>193</v>
      </c>
      <c r="CJ178" s="164" t="s">
        <v>193</v>
      </c>
      <c r="CK178" s="164" t="s">
        <v>193</v>
      </c>
      <c r="CL178" s="164" t="s">
        <v>193</v>
      </c>
      <c r="CM178" s="164" t="s">
        <v>193</v>
      </c>
      <c r="CN178" s="164" t="s">
        <v>193</v>
      </c>
      <c r="CO178" s="164" t="s">
        <v>193</v>
      </c>
      <c r="CP178" s="164" t="s">
        <v>193</v>
      </c>
      <c r="CQ178" s="164" t="s">
        <v>193</v>
      </c>
      <c r="CR178" s="164" t="s">
        <v>193</v>
      </c>
      <c r="CS178" s="164" t="s">
        <v>193</v>
      </c>
      <c r="CT178" s="164" t="s">
        <v>193</v>
      </c>
      <c r="CU178" s="164" t="s">
        <v>193</v>
      </c>
      <c r="CV178" s="164" t="s">
        <v>193</v>
      </c>
      <c r="CW178" s="164" t="s">
        <v>193</v>
      </c>
      <c r="CX178" s="164" t="s">
        <v>193</v>
      </c>
      <c r="CY178" s="164" t="s">
        <v>193</v>
      </c>
      <c r="CZ178" s="164" t="s">
        <v>193</v>
      </c>
      <c r="DA178" s="164" t="s">
        <v>193</v>
      </c>
      <c r="DB178" s="164" t="s">
        <v>193</v>
      </c>
      <c r="DC178" s="164" t="s">
        <v>193</v>
      </c>
      <c r="DD178" s="164" t="s">
        <v>193</v>
      </c>
      <c r="DE178" s="164" t="s">
        <v>193</v>
      </c>
      <c r="DF178" s="164" t="s">
        <v>193</v>
      </c>
      <c r="DG178" s="164" t="s">
        <v>193</v>
      </c>
      <c r="DH178" s="164" t="s">
        <v>193</v>
      </c>
      <c r="DI178" s="164" t="s">
        <v>193</v>
      </c>
      <c r="DJ178" s="164" t="s">
        <v>193</v>
      </c>
      <c r="DK178" s="164" t="s">
        <v>193</v>
      </c>
      <c r="DL178" s="164" t="s">
        <v>193</v>
      </c>
      <c r="DM178" s="164" t="s">
        <v>193</v>
      </c>
      <c r="DN178" s="164" t="s">
        <v>193</v>
      </c>
      <c r="DO178" s="164" t="s">
        <v>512</v>
      </c>
      <c r="DP178" s="164" t="s">
        <v>108</v>
      </c>
      <c r="DQ178" s="164" t="s">
        <v>108</v>
      </c>
      <c r="DR178" s="164" t="s">
        <v>816</v>
      </c>
      <c r="DS178" s="164" t="s">
        <v>193</v>
      </c>
      <c r="DT178" s="164" t="s">
        <v>3287</v>
      </c>
      <c r="DU178" s="164" t="s">
        <v>114</v>
      </c>
      <c r="DV178" s="164" t="s">
        <v>710</v>
      </c>
      <c r="DW178" s="164" t="s">
        <v>114</v>
      </c>
      <c r="DX178" s="164" t="s">
        <v>193</v>
      </c>
      <c r="DY178" s="164" t="s">
        <v>193</v>
      </c>
      <c r="DZ178" s="164" t="s">
        <v>193</v>
      </c>
      <c r="EA178" s="164" t="s">
        <v>193</v>
      </c>
      <c r="EB178" s="164" t="s">
        <v>193</v>
      </c>
      <c r="EC178" s="164" t="s">
        <v>193</v>
      </c>
      <c r="ED178" s="164" t="s">
        <v>193</v>
      </c>
      <c r="EE178" s="164" t="s">
        <v>193</v>
      </c>
      <c r="EF178" s="164" t="s">
        <v>193</v>
      </c>
      <c r="EG178" s="164" t="s">
        <v>193</v>
      </c>
      <c r="EH178" s="164" t="s">
        <v>193</v>
      </c>
      <c r="EI178" s="164" t="s">
        <v>4306</v>
      </c>
    </row>
    <row r="179" spans="1:139" x14ac:dyDescent="0.25">
      <c r="A179" s="164" t="s">
        <v>4326</v>
      </c>
      <c r="B179" s="164" t="s">
        <v>3503</v>
      </c>
      <c r="C179" s="164" t="s">
        <v>148</v>
      </c>
      <c r="D179" s="164" t="s">
        <v>148</v>
      </c>
      <c r="E179" s="164" t="s">
        <v>1431</v>
      </c>
      <c r="F179" s="164" t="s">
        <v>123</v>
      </c>
      <c r="G179" s="164" t="s">
        <v>151</v>
      </c>
      <c r="H179" s="164" t="s">
        <v>151</v>
      </c>
      <c r="I179" s="164" t="s">
        <v>153</v>
      </c>
      <c r="J179" s="164" t="s">
        <v>818</v>
      </c>
      <c r="K179" s="164" t="s">
        <v>543</v>
      </c>
      <c r="L179" s="164" t="s">
        <v>495</v>
      </c>
      <c r="M179" s="164">
        <v>125</v>
      </c>
      <c r="N179" s="164">
        <v>115.384615384615</v>
      </c>
      <c r="O179" s="164">
        <v>163.04347826086899</v>
      </c>
      <c r="P179" s="164">
        <v>103.448275862068</v>
      </c>
      <c r="Q179" s="164">
        <v>270.83333333333297</v>
      </c>
      <c r="R179" s="164" t="s">
        <v>193</v>
      </c>
      <c r="S179" s="164">
        <v>850</v>
      </c>
      <c r="T179" s="164">
        <v>25</v>
      </c>
      <c r="U179" s="164" t="s">
        <v>193</v>
      </c>
      <c r="V179" s="164" t="s">
        <v>193</v>
      </c>
      <c r="W179" s="164" t="s">
        <v>193</v>
      </c>
      <c r="X179" s="164" t="s">
        <v>193</v>
      </c>
      <c r="Y179" s="164" t="s">
        <v>193</v>
      </c>
      <c r="Z179" s="164" t="s">
        <v>193</v>
      </c>
      <c r="AA179" s="164" t="s">
        <v>193</v>
      </c>
      <c r="AB179" s="164" t="s">
        <v>193</v>
      </c>
      <c r="AC179" s="164" t="s">
        <v>500</v>
      </c>
      <c r="AD179" s="164" t="s">
        <v>497</v>
      </c>
      <c r="AE179" s="164">
        <v>1</v>
      </c>
      <c r="AF179" s="164">
        <v>0</v>
      </c>
      <c r="AG179" s="164">
        <v>1</v>
      </c>
      <c r="AH179" s="164">
        <v>0</v>
      </c>
      <c r="AI179" s="164">
        <v>0</v>
      </c>
      <c r="AJ179" s="164">
        <v>0</v>
      </c>
      <c r="AK179" s="164">
        <v>0</v>
      </c>
      <c r="AL179" s="164">
        <v>0</v>
      </c>
      <c r="AM179" s="164">
        <v>0</v>
      </c>
      <c r="AN179" s="164">
        <v>0</v>
      </c>
      <c r="AO179" s="164" t="s">
        <v>128</v>
      </c>
      <c r="AP179" s="164" t="s">
        <v>507</v>
      </c>
      <c r="AQ179" s="164" t="s">
        <v>109</v>
      </c>
      <c r="AR179" s="164" t="s">
        <v>109</v>
      </c>
      <c r="AS179" s="164" t="s">
        <v>109</v>
      </c>
      <c r="AT179" s="164" t="s">
        <v>109</v>
      </c>
      <c r="AU179" s="164" t="s">
        <v>109</v>
      </c>
      <c r="AV179" s="164" t="s">
        <v>193</v>
      </c>
      <c r="AW179" s="164" t="s">
        <v>109</v>
      </c>
      <c r="AX179" s="164" t="s">
        <v>109</v>
      </c>
      <c r="AY179" s="164" t="s">
        <v>193</v>
      </c>
      <c r="AZ179" s="164" t="s">
        <v>193</v>
      </c>
      <c r="BA179" s="164" t="s">
        <v>193</v>
      </c>
      <c r="BB179" s="164" t="s">
        <v>193</v>
      </c>
      <c r="BC179" s="164" t="s">
        <v>193</v>
      </c>
      <c r="BD179" s="164" t="s">
        <v>193</v>
      </c>
      <c r="BE179" s="164" t="s">
        <v>193</v>
      </c>
      <c r="BF179" s="164" t="s">
        <v>109</v>
      </c>
      <c r="BG179" s="164">
        <v>1</v>
      </c>
      <c r="BH179" s="164">
        <v>0</v>
      </c>
      <c r="BI179" s="164">
        <v>0</v>
      </c>
      <c r="BJ179" s="164">
        <v>0</v>
      </c>
      <c r="BK179" s="164">
        <v>0</v>
      </c>
      <c r="BL179" s="164">
        <v>0</v>
      </c>
      <c r="BM179" s="164">
        <v>0</v>
      </c>
      <c r="BN179" s="164">
        <v>0</v>
      </c>
      <c r="BO179" s="164">
        <v>0</v>
      </c>
      <c r="BP179" s="164">
        <v>0</v>
      </c>
      <c r="BQ179" s="164">
        <v>1</v>
      </c>
      <c r="BR179" s="164">
        <v>0</v>
      </c>
      <c r="BS179" s="164">
        <v>0</v>
      </c>
      <c r="BT179" s="164">
        <v>0</v>
      </c>
      <c r="BU179" s="164" t="s">
        <v>193</v>
      </c>
      <c r="BV179" s="164">
        <v>1</v>
      </c>
      <c r="BW179" s="164">
        <v>1</v>
      </c>
      <c r="BX179" s="164">
        <v>1</v>
      </c>
      <c r="BY179" s="164">
        <v>1</v>
      </c>
      <c r="BZ179" s="164">
        <v>0</v>
      </c>
      <c r="CA179" s="164">
        <v>0</v>
      </c>
      <c r="CB179" s="164">
        <v>0</v>
      </c>
      <c r="CC179" s="164" t="s">
        <v>109</v>
      </c>
      <c r="CD179" s="164" t="s">
        <v>109</v>
      </c>
      <c r="CE179" s="164" t="s">
        <v>109</v>
      </c>
      <c r="CF179" s="164" t="s">
        <v>123</v>
      </c>
      <c r="CG179" s="164" t="s">
        <v>797</v>
      </c>
      <c r="CH179" s="164" t="s">
        <v>151</v>
      </c>
      <c r="CI179" s="164" t="s">
        <v>797</v>
      </c>
      <c r="CJ179" s="164" t="s">
        <v>109</v>
      </c>
      <c r="CK179" s="164">
        <v>0</v>
      </c>
      <c r="CL179" s="164">
        <v>0</v>
      </c>
      <c r="CM179" s="164">
        <v>0</v>
      </c>
      <c r="CN179" s="164">
        <v>0</v>
      </c>
      <c r="CO179" s="164">
        <v>0</v>
      </c>
      <c r="CP179" s="164">
        <v>0</v>
      </c>
      <c r="CQ179" s="164">
        <v>0</v>
      </c>
      <c r="CR179" s="164">
        <v>0</v>
      </c>
      <c r="CS179" s="164">
        <v>0</v>
      </c>
      <c r="CT179" s="164">
        <v>1</v>
      </c>
      <c r="CU179" s="164">
        <v>0</v>
      </c>
      <c r="CV179" s="164">
        <v>0</v>
      </c>
      <c r="CW179" s="164">
        <v>0</v>
      </c>
      <c r="CX179" s="164" t="s">
        <v>193</v>
      </c>
      <c r="CY179" s="164" t="s">
        <v>120</v>
      </c>
      <c r="CZ179" s="164">
        <v>1</v>
      </c>
      <c r="DA179" s="164">
        <v>0</v>
      </c>
      <c r="DB179" s="164">
        <v>0</v>
      </c>
      <c r="DC179" s="164">
        <v>0</v>
      </c>
      <c r="DD179" s="164">
        <v>0</v>
      </c>
      <c r="DE179" s="164">
        <v>0</v>
      </c>
      <c r="DF179" s="164">
        <v>0</v>
      </c>
      <c r="DG179" s="164">
        <v>0</v>
      </c>
      <c r="DH179" s="164" t="s">
        <v>109</v>
      </c>
      <c r="DI179" s="164" t="s">
        <v>109</v>
      </c>
      <c r="DJ179" s="164" t="s">
        <v>109</v>
      </c>
      <c r="DK179" s="164" t="s">
        <v>123</v>
      </c>
      <c r="DL179" s="164" t="s">
        <v>797</v>
      </c>
      <c r="DM179" s="164" t="s">
        <v>151</v>
      </c>
      <c r="DN179" s="164" t="s">
        <v>797</v>
      </c>
      <c r="DO179" s="164" t="s">
        <v>193</v>
      </c>
      <c r="DP179" s="164" t="s">
        <v>193</v>
      </c>
      <c r="DQ179" s="164" t="s">
        <v>193</v>
      </c>
      <c r="DR179" s="164" t="s">
        <v>193</v>
      </c>
      <c r="DS179" s="164" t="s">
        <v>193</v>
      </c>
      <c r="DT179" s="164" t="s">
        <v>193</v>
      </c>
      <c r="DU179" s="164" t="s">
        <v>193</v>
      </c>
      <c r="DV179" s="164" t="s">
        <v>193</v>
      </c>
      <c r="DW179" s="164" t="s">
        <v>193</v>
      </c>
      <c r="DX179" s="164" t="s">
        <v>193</v>
      </c>
      <c r="DY179" s="164" t="s">
        <v>193</v>
      </c>
      <c r="DZ179" s="164" t="s">
        <v>193</v>
      </c>
      <c r="EA179" s="164" t="s">
        <v>193</v>
      </c>
      <c r="EB179" s="164" t="s">
        <v>193</v>
      </c>
      <c r="EC179" s="164" t="s">
        <v>193</v>
      </c>
      <c r="ED179" s="164" t="s">
        <v>193</v>
      </c>
      <c r="EE179" s="164" t="s">
        <v>193</v>
      </c>
      <c r="EF179" s="164" t="s">
        <v>193</v>
      </c>
      <c r="EG179" s="164" t="s">
        <v>193</v>
      </c>
      <c r="EH179" s="164" t="s">
        <v>193</v>
      </c>
      <c r="EI179" s="164" t="s">
        <v>830</v>
      </c>
    </row>
    <row r="180" spans="1:139" x14ac:dyDescent="0.25">
      <c r="A180" s="164" t="s">
        <v>4330</v>
      </c>
      <c r="B180" s="164" t="s">
        <v>3503</v>
      </c>
      <c r="C180" s="164" t="s">
        <v>148</v>
      </c>
      <c r="D180" s="164" t="s">
        <v>148</v>
      </c>
      <c r="E180" s="164" t="s">
        <v>1431</v>
      </c>
      <c r="F180" s="164" t="s">
        <v>123</v>
      </c>
      <c r="G180" s="164" t="s">
        <v>151</v>
      </c>
      <c r="H180" s="164" t="s">
        <v>151</v>
      </c>
      <c r="I180" s="164" t="s">
        <v>153</v>
      </c>
      <c r="J180" s="164" t="s">
        <v>818</v>
      </c>
      <c r="K180" s="164" t="s">
        <v>543</v>
      </c>
      <c r="L180" s="164" t="s">
        <v>511</v>
      </c>
      <c r="M180" s="164" t="s">
        <v>193</v>
      </c>
      <c r="N180" s="164" t="s">
        <v>193</v>
      </c>
      <c r="O180" s="164" t="s">
        <v>193</v>
      </c>
      <c r="P180" s="164" t="s">
        <v>193</v>
      </c>
      <c r="Q180" s="164" t="s">
        <v>193</v>
      </c>
      <c r="R180" s="164" t="s">
        <v>193</v>
      </c>
      <c r="S180" s="164" t="s">
        <v>193</v>
      </c>
      <c r="T180" s="164" t="s">
        <v>193</v>
      </c>
      <c r="U180" s="164" t="s">
        <v>193</v>
      </c>
      <c r="V180" s="164" t="s">
        <v>193</v>
      </c>
      <c r="W180" s="164" t="s">
        <v>193</v>
      </c>
      <c r="X180" s="164" t="s">
        <v>193</v>
      </c>
      <c r="Y180" s="164" t="s">
        <v>193</v>
      </c>
      <c r="Z180" s="164" t="s">
        <v>193</v>
      </c>
      <c r="AA180" s="164" t="s">
        <v>193</v>
      </c>
      <c r="AB180" s="164">
        <v>7</v>
      </c>
      <c r="AC180" s="164" t="s">
        <v>496</v>
      </c>
      <c r="AD180" s="164" t="s">
        <v>193</v>
      </c>
      <c r="AE180" s="164" t="s">
        <v>193</v>
      </c>
      <c r="AF180" s="164" t="s">
        <v>193</v>
      </c>
      <c r="AG180" s="164" t="s">
        <v>193</v>
      </c>
      <c r="AH180" s="164" t="s">
        <v>193</v>
      </c>
      <c r="AI180" s="164" t="s">
        <v>193</v>
      </c>
      <c r="AJ180" s="164" t="s">
        <v>193</v>
      </c>
      <c r="AK180" s="164" t="s">
        <v>193</v>
      </c>
      <c r="AL180" s="164" t="s">
        <v>193</v>
      </c>
      <c r="AM180" s="164" t="s">
        <v>193</v>
      </c>
      <c r="AN180" s="164" t="s">
        <v>193</v>
      </c>
      <c r="AO180" s="164" t="s">
        <v>193</v>
      </c>
      <c r="AP180" s="164" t="s">
        <v>193</v>
      </c>
      <c r="AQ180" s="164" t="s">
        <v>193</v>
      </c>
      <c r="AR180" s="164" t="s">
        <v>193</v>
      </c>
      <c r="AS180" s="164" t="s">
        <v>193</v>
      </c>
      <c r="AT180" s="164" t="s">
        <v>193</v>
      </c>
      <c r="AU180" s="164" t="s">
        <v>193</v>
      </c>
      <c r="AV180" s="164" t="s">
        <v>193</v>
      </c>
      <c r="AW180" s="164" t="s">
        <v>193</v>
      </c>
      <c r="AX180" s="164" t="s">
        <v>193</v>
      </c>
      <c r="AY180" s="164" t="s">
        <v>193</v>
      </c>
      <c r="AZ180" s="164" t="s">
        <v>193</v>
      </c>
      <c r="BA180" s="164" t="s">
        <v>193</v>
      </c>
      <c r="BB180" s="164" t="s">
        <v>193</v>
      </c>
      <c r="BC180" s="164" t="s">
        <v>193</v>
      </c>
      <c r="BD180" s="164" t="s">
        <v>193</v>
      </c>
      <c r="BE180" s="164" t="s">
        <v>193</v>
      </c>
      <c r="BF180" s="164" t="s">
        <v>193</v>
      </c>
      <c r="BG180" s="164" t="s">
        <v>193</v>
      </c>
      <c r="BH180" s="164" t="s">
        <v>193</v>
      </c>
      <c r="BI180" s="164" t="s">
        <v>193</v>
      </c>
      <c r="BJ180" s="164" t="s">
        <v>193</v>
      </c>
      <c r="BK180" s="164" t="s">
        <v>193</v>
      </c>
      <c r="BL180" s="164" t="s">
        <v>193</v>
      </c>
      <c r="BM180" s="164" t="s">
        <v>193</v>
      </c>
      <c r="BN180" s="164" t="s">
        <v>193</v>
      </c>
      <c r="BO180" s="164" t="s">
        <v>193</v>
      </c>
      <c r="BP180" s="164" t="s">
        <v>193</v>
      </c>
      <c r="BQ180" s="164" t="s">
        <v>193</v>
      </c>
      <c r="BR180" s="164" t="s">
        <v>193</v>
      </c>
      <c r="BS180" s="164" t="s">
        <v>193</v>
      </c>
      <c r="BT180" s="164" t="s">
        <v>193</v>
      </c>
      <c r="BU180" s="164" t="s">
        <v>193</v>
      </c>
      <c r="BV180" s="164" t="s">
        <v>193</v>
      </c>
      <c r="BW180" s="164" t="s">
        <v>193</v>
      </c>
      <c r="BX180" s="164" t="s">
        <v>193</v>
      </c>
      <c r="BY180" s="164" t="s">
        <v>193</v>
      </c>
      <c r="BZ180" s="164" t="s">
        <v>193</v>
      </c>
      <c r="CA180" s="164" t="s">
        <v>193</v>
      </c>
      <c r="CB180" s="164" t="s">
        <v>193</v>
      </c>
      <c r="CC180" s="164" t="s">
        <v>193</v>
      </c>
      <c r="CD180" s="164" t="s">
        <v>193</v>
      </c>
      <c r="CE180" s="164" t="s">
        <v>193</v>
      </c>
      <c r="CF180" s="164" t="s">
        <v>193</v>
      </c>
      <c r="CG180" s="164" t="s">
        <v>193</v>
      </c>
      <c r="CH180" s="164" t="s">
        <v>193</v>
      </c>
      <c r="CI180" s="164" t="s">
        <v>193</v>
      </c>
      <c r="CJ180" s="164" t="s">
        <v>193</v>
      </c>
      <c r="CK180" s="164" t="s">
        <v>193</v>
      </c>
      <c r="CL180" s="164" t="s">
        <v>193</v>
      </c>
      <c r="CM180" s="164" t="s">
        <v>193</v>
      </c>
      <c r="CN180" s="164" t="s">
        <v>193</v>
      </c>
      <c r="CO180" s="164" t="s">
        <v>193</v>
      </c>
      <c r="CP180" s="164" t="s">
        <v>193</v>
      </c>
      <c r="CQ180" s="164" t="s">
        <v>193</v>
      </c>
      <c r="CR180" s="164" t="s">
        <v>193</v>
      </c>
      <c r="CS180" s="164" t="s">
        <v>193</v>
      </c>
      <c r="CT180" s="164" t="s">
        <v>193</v>
      </c>
      <c r="CU180" s="164" t="s">
        <v>193</v>
      </c>
      <c r="CV180" s="164" t="s">
        <v>193</v>
      </c>
      <c r="CW180" s="164" t="s">
        <v>193</v>
      </c>
      <c r="CX180" s="164" t="s">
        <v>193</v>
      </c>
      <c r="CY180" s="164" t="s">
        <v>193</v>
      </c>
      <c r="CZ180" s="164" t="s">
        <v>193</v>
      </c>
      <c r="DA180" s="164" t="s">
        <v>193</v>
      </c>
      <c r="DB180" s="164" t="s">
        <v>193</v>
      </c>
      <c r="DC180" s="164" t="s">
        <v>193</v>
      </c>
      <c r="DD180" s="164" t="s">
        <v>193</v>
      </c>
      <c r="DE180" s="164" t="s">
        <v>193</v>
      </c>
      <c r="DF180" s="164" t="s">
        <v>193</v>
      </c>
      <c r="DG180" s="164" t="s">
        <v>193</v>
      </c>
      <c r="DH180" s="164" t="s">
        <v>193</v>
      </c>
      <c r="DI180" s="164" t="s">
        <v>193</v>
      </c>
      <c r="DJ180" s="164" t="s">
        <v>193</v>
      </c>
      <c r="DK180" s="164" t="s">
        <v>193</v>
      </c>
      <c r="DL180" s="164" t="s">
        <v>193</v>
      </c>
      <c r="DM180" s="164" t="s">
        <v>193</v>
      </c>
      <c r="DN180" s="164" t="s">
        <v>193</v>
      </c>
      <c r="DO180" s="164" t="s">
        <v>512</v>
      </c>
      <c r="DP180" s="164" t="s">
        <v>3284</v>
      </c>
      <c r="DQ180" s="164" t="s">
        <v>513</v>
      </c>
      <c r="DR180" s="164" t="s">
        <v>816</v>
      </c>
      <c r="DS180" s="164" t="s">
        <v>193</v>
      </c>
      <c r="DT180" s="164" t="s">
        <v>3287</v>
      </c>
      <c r="DU180" s="164" t="s">
        <v>132</v>
      </c>
      <c r="DV180" s="164" t="s">
        <v>193</v>
      </c>
      <c r="DW180" s="164" t="s">
        <v>109</v>
      </c>
      <c r="DX180" s="164">
        <v>1</v>
      </c>
      <c r="DY180" s="164">
        <v>1</v>
      </c>
      <c r="DZ180" s="164">
        <v>0</v>
      </c>
      <c r="EA180" s="164">
        <v>0</v>
      </c>
      <c r="EB180" s="164">
        <v>0</v>
      </c>
      <c r="EC180" s="164">
        <v>0</v>
      </c>
      <c r="ED180" s="164">
        <v>0</v>
      </c>
      <c r="EE180" s="164">
        <v>0</v>
      </c>
      <c r="EF180" s="164">
        <v>0</v>
      </c>
      <c r="EG180" s="164">
        <v>0</v>
      </c>
      <c r="EH180" s="164">
        <v>0</v>
      </c>
      <c r="EI180" s="164" t="s">
        <v>4306</v>
      </c>
    </row>
    <row r="181" spans="1:139" x14ac:dyDescent="0.25">
      <c r="A181" s="164" t="s">
        <v>4335</v>
      </c>
      <c r="B181" s="164" t="s">
        <v>3503</v>
      </c>
      <c r="C181" s="164" t="s">
        <v>148</v>
      </c>
      <c r="D181" s="164" t="s">
        <v>148</v>
      </c>
      <c r="E181" s="164" t="s">
        <v>1431</v>
      </c>
      <c r="F181" s="164" t="s">
        <v>123</v>
      </c>
      <c r="G181" s="164" t="s">
        <v>151</v>
      </c>
      <c r="H181" s="164" t="s">
        <v>151</v>
      </c>
      <c r="I181" s="164" t="s">
        <v>153</v>
      </c>
      <c r="J181" s="164" t="s">
        <v>818</v>
      </c>
      <c r="K181" s="164" t="s">
        <v>543</v>
      </c>
      <c r="L181" s="164" t="s">
        <v>511</v>
      </c>
      <c r="M181" s="164" t="s">
        <v>193</v>
      </c>
      <c r="N181" s="164" t="s">
        <v>193</v>
      </c>
      <c r="O181" s="164" t="s">
        <v>193</v>
      </c>
      <c r="P181" s="164" t="s">
        <v>193</v>
      </c>
      <c r="Q181" s="164" t="s">
        <v>193</v>
      </c>
      <c r="R181" s="164" t="s">
        <v>193</v>
      </c>
      <c r="S181" s="164" t="s">
        <v>193</v>
      </c>
      <c r="T181" s="164" t="s">
        <v>193</v>
      </c>
      <c r="U181" s="164" t="s">
        <v>193</v>
      </c>
      <c r="V181" s="164" t="s">
        <v>193</v>
      </c>
      <c r="W181" s="164" t="s">
        <v>193</v>
      </c>
      <c r="X181" s="164" t="s">
        <v>193</v>
      </c>
      <c r="Y181" s="164" t="s">
        <v>193</v>
      </c>
      <c r="Z181" s="164" t="s">
        <v>193</v>
      </c>
      <c r="AA181" s="164" t="s">
        <v>193</v>
      </c>
      <c r="AB181" s="164">
        <v>5</v>
      </c>
      <c r="AC181" s="164" t="s">
        <v>496</v>
      </c>
      <c r="AD181" s="164" t="s">
        <v>193</v>
      </c>
      <c r="AE181" s="164" t="s">
        <v>193</v>
      </c>
      <c r="AF181" s="164" t="s">
        <v>193</v>
      </c>
      <c r="AG181" s="164" t="s">
        <v>193</v>
      </c>
      <c r="AH181" s="164" t="s">
        <v>193</v>
      </c>
      <c r="AI181" s="164" t="s">
        <v>193</v>
      </c>
      <c r="AJ181" s="164" t="s">
        <v>193</v>
      </c>
      <c r="AK181" s="164" t="s">
        <v>193</v>
      </c>
      <c r="AL181" s="164" t="s">
        <v>193</v>
      </c>
      <c r="AM181" s="164" t="s">
        <v>193</v>
      </c>
      <c r="AN181" s="164" t="s">
        <v>193</v>
      </c>
      <c r="AO181" s="164" t="s">
        <v>193</v>
      </c>
      <c r="AP181" s="164" t="s">
        <v>193</v>
      </c>
      <c r="AQ181" s="164" t="s">
        <v>193</v>
      </c>
      <c r="AR181" s="164" t="s">
        <v>193</v>
      </c>
      <c r="AS181" s="164" t="s">
        <v>193</v>
      </c>
      <c r="AT181" s="164" t="s">
        <v>193</v>
      </c>
      <c r="AU181" s="164" t="s">
        <v>193</v>
      </c>
      <c r="AV181" s="164" t="s">
        <v>193</v>
      </c>
      <c r="AW181" s="164" t="s">
        <v>193</v>
      </c>
      <c r="AX181" s="164" t="s">
        <v>193</v>
      </c>
      <c r="AY181" s="164" t="s">
        <v>193</v>
      </c>
      <c r="AZ181" s="164" t="s">
        <v>193</v>
      </c>
      <c r="BA181" s="164" t="s">
        <v>193</v>
      </c>
      <c r="BB181" s="164" t="s">
        <v>193</v>
      </c>
      <c r="BC181" s="164" t="s">
        <v>193</v>
      </c>
      <c r="BD181" s="164" t="s">
        <v>193</v>
      </c>
      <c r="BE181" s="164" t="s">
        <v>193</v>
      </c>
      <c r="BF181" s="164" t="s">
        <v>193</v>
      </c>
      <c r="BG181" s="164" t="s">
        <v>193</v>
      </c>
      <c r="BH181" s="164" t="s">
        <v>193</v>
      </c>
      <c r="BI181" s="164" t="s">
        <v>193</v>
      </c>
      <c r="BJ181" s="164" t="s">
        <v>193</v>
      </c>
      <c r="BK181" s="164" t="s">
        <v>193</v>
      </c>
      <c r="BL181" s="164" t="s">
        <v>193</v>
      </c>
      <c r="BM181" s="164" t="s">
        <v>193</v>
      </c>
      <c r="BN181" s="164" t="s">
        <v>193</v>
      </c>
      <c r="BO181" s="164" t="s">
        <v>193</v>
      </c>
      <c r="BP181" s="164" t="s">
        <v>193</v>
      </c>
      <c r="BQ181" s="164" t="s">
        <v>193</v>
      </c>
      <c r="BR181" s="164" t="s">
        <v>193</v>
      </c>
      <c r="BS181" s="164" t="s">
        <v>193</v>
      </c>
      <c r="BT181" s="164" t="s">
        <v>193</v>
      </c>
      <c r="BU181" s="164" t="s">
        <v>193</v>
      </c>
      <c r="BV181" s="164" t="s">
        <v>193</v>
      </c>
      <c r="BW181" s="164" t="s">
        <v>193</v>
      </c>
      <c r="BX181" s="164" t="s">
        <v>193</v>
      </c>
      <c r="BY181" s="164" t="s">
        <v>193</v>
      </c>
      <c r="BZ181" s="164" t="s">
        <v>193</v>
      </c>
      <c r="CA181" s="164" t="s">
        <v>193</v>
      </c>
      <c r="CB181" s="164" t="s">
        <v>193</v>
      </c>
      <c r="CC181" s="164" t="s">
        <v>193</v>
      </c>
      <c r="CD181" s="164" t="s">
        <v>193</v>
      </c>
      <c r="CE181" s="164" t="s">
        <v>193</v>
      </c>
      <c r="CF181" s="164" t="s">
        <v>193</v>
      </c>
      <c r="CG181" s="164" t="s">
        <v>193</v>
      </c>
      <c r="CH181" s="164" t="s">
        <v>193</v>
      </c>
      <c r="CI181" s="164" t="s">
        <v>193</v>
      </c>
      <c r="CJ181" s="164" t="s">
        <v>193</v>
      </c>
      <c r="CK181" s="164" t="s">
        <v>193</v>
      </c>
      <c r="CL181" s="164" t="s">
        <v>193</v>
      </c>
      <c r="CM181" s="164" t="s">
        <v>193</v>
      </c>
      <c r="CN181" s="164" t="s">
        <v>193</v>
      </c>
      <c r="CO181" s="164" t="s">
        <v>193</v>
      </c>
      <c r="CP181" s="164" t="s">
        <v>193</v>
      </c>
      <c r="CQ181" s="164" t="s">
        <v>193</v>
      </c>
      <c r="CR181" s="164" t="s">
        <v>193</v>
      </c>
      <c r="CS181" s="164" t="s">
        <v>193</v>
      </c>
      <c r="CT181" s="164" t="s">
        <v>193</v>
      </c>
      <c r="CU181" s="164" t="s">
        <v>193</v>
      </c>
      <c r="CV181" s="164" t="s">
        <v>193</v>
      </c>
      <c r="CW181" s="164" t="s">
        <v>193</v>
      </c>
      <c r="CX181" s="164" t="s">
        <v>193</v>
      </c>
      <c r="CY181" s="164" t="s">
        <v>193</v>
      </c>
      <c r="CZ181" s="164" t="s">
        <v>193</v>
      </c>
      <c r="DA181" s="164" t="s">
        <v>193</v>
      </c>
      <c r="DB181" s="164" t="s">
        <v>193</v>
      </c>
      <c r="DC181" s="164" t="s">
        <v>193</v>
      </c>
      <c r="DD181" s="164" t="s">
        <v>193</v>
      </c>
      <c r="DE181" s="164" t="s">
        <v>193</v>
      </c>
      <c r="DF181" s="164" t="s">
        <v>193</v>
      </c>
      <c r="DG181" s="164" t="s">
        <v>193</v>
      </c>
      <c r="DH181" s="164" t="s">
        <v>193</v>
      </c>
      <c r="DI181" s="164" t="s">
        <v>193</v>
      </c>
      <c r="DJ181" s="164" t="s">
        <v>193</v>
      </c>
      <c r="DK181" s="164" t="s">
        <v>193</v>
      </c>
      <c r="DL181" s="164" t="s">
        <v>193</v>
      </c>
      <c r="DM181" s="164" t="s">
        <v>193</v>
      </c>
      <c r="DN181" s="164" t="s">
        <v>193</v>
      </c>
      <c r="DO181" s="164" t="s">
        <v>512</v>
      </c>
      <c r="DP181" s="164" t="s">
        <v>3284</v>
      </c>
      <c r="DQ181" s="164" t="s">
        <v>513</v>
      </c>
      <c r="DR181" s="164" t="s">
        <v>816</v>
      </c>
      <c r="DS181" s="164" t="s">
        <v>193</v>
      </c>
      <c r="DT181" s="164" t="s">
        <v>3287</v>
      </c>
      <c r="DU181" s="164" t="s">
        <v>109</v>
      </c>
      <c r="DV181" s="164" t="s">
        <v>193</v>
      </c>
      <c r="DW181" s="164" t="s">
        <v>109</v>
      </c>
      <c r="DX181" s="164">
        <v>1</v>
      </c>
      <c r="DY181" s="164">
        <v>0</v>
      </c>
      <c r="DZ181" s="164">
        <v>0</v>
      </c>
      <c r="EA181" s="164">
        <v>0</v>
      </c>
      <c r="EB181" s="164">
        <v>0</v>
      </c>
      <c r="EC181" s="164">
        <v>0</v>
      </c>
      <c r="ED181" s="164">
        <v>0</v>
      </c>
      <c r="EE181" s="164">
        <v>0</v>
      </c>
      <c r="EF181" s="164">
        <v>1</v>
      </c>
      <c r="EG181" s="164">
        <v>0</v>
      </c>
      <c r="EH181" s="164">
        <v>0</v>
      </c>
      <c r="EI181" s="164" t="s">
        <v>4306</v>
      </c>
    </row>
    <row r="182" spans="1:139" x14ac:dyDescent="0.25">
      <c r="A182" s="164" t="s">
        <v>4340</v>
      </c>
      <c r="B182" s="164" t="s">
        <v>3503</v>
      </c>
      <c r="C182" s="164" t="s">
        <v>148</v>
      </c>
      <c r="D182" s="164" t="s">
        <v>148</v>
      </c>
      <c r="E182" s="164" t="s">
        <v>150</v>
      </c>
      <c r="F182" s="164" t="s">
        <v>123</v>
      </c>
      <c r="G182" s="164" t="s">
        <v>151</v>
      </c>
      <c r="H182" s="164" t="s">
        <v>151</v>
      </c>
      <c r="I182" s="164" t="s">
        <v>153</v>
      </c>
      <c r="J182" s="164" t="s">
        <v>818</v>
      </c>
      <c r="K182" s="164" t="s">
        <v>543</v>
      </c>
      <c r="L182" s="164" t="s">
        <v>511</v>
      </c>
      <c r="M182" s="164" t="s">
        <v>193</v>
      </c>
      <c r="N182" s="164" t="s">
        <v>193</v>
      </c>
      <c r="O182" s="164" t="s">
        <v>193</v>
      </c>
      <c r="P182" s="164" t="s">
        <v>193</v>
      </c>
      <c r="Q182" s="164" t="s">
        <v>193</v>
      </c>
      <c r="R182" s="164" t="s">
        <v>193</v>
      </c>
      <c r="S182" s="164" t="s">
        <v>193</v>
      </c>
      <c r="T182" s="164" t="s">
        <v>193</v>
      </c>
      <c r="U182" s="164" t="s">
        <v>193</v>
      </c>
      <c r="V182" s="164" t="s">
        <v>193</v>
      </c>
      <c r="W182" s="164" t="s">
        <v>193</v>
      </c>
      <c r="X182" s="164" t="s">
        <v>193</v>
      </c>
      <c r="Y182" s="164" t="s">
        <v>193</v>
      </c>
      <c r="Z182" s="164" t="s">
        <v>193</v>
      </c>
      <c r="AA182" s="164" t="s">
        <v>193</v>
      </c>
      <c r="AB182" s="164">
        <v>5</v>
      </c>
      <c r="AC182" s="164" t="s">
        <v>496</v>
      </c>
      <c r="AD182" s="164" t="s">
        <v>193</v>
      </c>
      <c r="AE182" s="164" t="s">
        <v>193</v>
      </c>
      <c r="AF182" s="164" t="s">
        <v>193</v>
      </c>
      <c r="AG182" s="164" t="s">
        <v>193</v>
      </c>
      <c r="AH182" s="164" t="s">
        <v>193</v>
      </c>
      <c r="AI182" s="164" t="s">
        <v>193</v>
      </c>
      <c r="AJ182" s="164" t="s">
        <v>193</v>
      </c>
      <c r="AK182" s="164" t="s">
        <v>193</v>
      </c>
      <c r="AL182" s="164" t="s">
        <v>193</v>
      </c>
      <c r="AM182" s="164" t="s">
        <v>193</v>
      </c>
      <c r="AN182" s="164" t="s">
        <v>193</v>
      </c>
      <c r="AO182" s="164" t="s">
        <v>193</v>
      </c>
      <c r="AP182" s="164" t="s">
        <v>193</v>
      </c>
      <c r="AQ182" s="164" t="s">
        <v>193</v>
      </c>
      <c r="AR182" s="164" t="s">
        <v>193</v>
      </c>
      <c r="AS182" s="164" t="s">
        <v>193</v>
      </c>
      <c r="AT182" s="164" t="s">
        <v>193</v>
      </c>
      <c r="AU182" s="164" t="s">
        <v>193</v>
      </c>
      <c r="AV182" s="164" t="s">
        <v>193</v>
      </c>
      <c r="AW182" s="164" t="s">
        <v>193</v>
      </c>
      <c r="AX182" s="164" t="s">
        <v>193</v>
      </c>
      <c r="AY182" s="164" t="s">
        <v>193</v>
      </c>
      <c r="AZ182" s="164" t="s">
        <v>193</v>
      </c>
      <c r="BA182" s="164" t="s">
        <v>193</v>
      </c>
      <c r="BB182" s="164" t="s">
        <v>193</v>
      </c>
      <c r="BC182" s="164" t="s">
        <v>193</v>
      </c>
      <c r="BD182" s="164" t="s">
        <v>193</v>
      </c>
      <c r="BE182" s="164" t="s">
        <v>193</v>
      </c>
      <c r="BF182" s="164" t="s">
        <v>193</v>
      </c>
      <c r="BG182" s="164" t="s">
        <v>193</v>
      </c>
      <c r="BH182" s="164" t="s">
        <v>193</v>
      </c>
      <c r="BI182" s="164" t="s">
        <v>193</v>
      </c>
      <c r="BJ182" s="164" t="s">
        <v>193</v>
      </c>
      <c r="BK182" s="164" t="s">
        <v>193</v>
      </c>
      <c r="BL182" s="164" t="s">
        <v>193</v>
      </c>
      <c r="BM182" s="164" t="s">
        <v>193</v>
      </c>
      <c r="BN182" s="164" t="s">
        <v>193</v>
      </c>
      <c r="BO182" s="164" t="s">
        <v>193</v>
      </c>
      <c r="BP182" s="164" t="s">
        <v>193</v>
      </c>
      <c r="BQ182" s="164" t="s">
        <v>193</v>
      </c>
      <c r="BR182" s="164" t="s">
        <v>193</v>
      </c>
      <c r="BS182" s="164" t="s">
        <v>193</v>
      </c>
      <c r="BT182" s="164" t="s">
        <v>193</v>
      </c>
      <c r="BU182" s="164" t="s">
        <v>193</v>
      </c>
      <c r="BV182" s="164" t="s">
        <v>193</v>
      </c>
      <c r="BW182" s="164" t="s">
        <v>193</v>
      </c>
      <c r="BX182" s="164" t="s">
        <v>193</v>
      </c>
      <c r="BY182" s="164" t="s">
        <v>193</v>
      </c>
      <c r="BZ182" s="164" t="s">
        <v>193</v>
      </c>
      <c r="CA182" s="164" t="s">
        <v>193</v>
      </c>
      <c r="CB182" s="164" t="s">
        <v>193</v>
      </c>
      <c r="CC182" s="164" t="s">
        <v>193</v>
      </c>
      <c r="CD182" s="164" t="s">
        <v>193</v>
      </c>
      <c r="CE182" s="164" t="s">
        <v>193</v>
      </c>
      <c r="CF182" s="164" t="s">
        <v>193</v>
      </c>
      <c r="CG182" s="164" t="s">
        <v>193</v>
      </c>
      <c r="CH182" s="164" t="s">
        <v>193</v>
      </c>
      <c r="CI182" s="164" t="s">
        <v>193</v>
      </c>
      <c r="CJ182" s="164" t="s">
        <v>193</v>
      </c>
      <c r="CK182" s="164" t="s">
        <v>193</v>
      </c>
      <c r="CL182" s="164" t="s">
        <v>193</v>
      </c>
      <c r="CM182" s="164" t="s">
        <v>193</v>
      </c>
      <c r="CN182" s="164" t="s">
        <v>193</v>
      </c>
      <c r="CO182" s="164" t="s">
        <v>193</v>
      </c>
      <c r="CP182" s="164" t="s">
        <v>193</v>
      </c>
      <c r="CQ182" s="164" t="s">
        <v>193</v>
      </c>
      <c r="CR182" s="164" t="s">
        <v>193</v>
      </c>
      <c r="CS182" s="164" t="s">
        <v>193</v>
      </c>
      <c r="CT182" s="164" t="s">
        <v>193</v>
      </c>
      <c r="CU182" s="164" t="s">
        <v>193</v>
      </c>
      <c r="CV182" s="164" t="s">
        <v>193</v>
      </c>
      <c r="CW182" s="164" t="s">
        <v>193</v>
      </c>
      <c r="CX182" s="164" t="s">
        <v>193</v>
      </c>
      <c r="CY182" s="164" t="s">
        <v>193</v>
      </c>
      <c r="CZ182" s="164" t="s">
        <v>193</v>
      </c>
      <c r="DA182" s="164" t="s">
        <v>193</v>
      </c>
      <c r="DB182" s="164" t="s">
        <v>193</v>
      </c>
      <c r="DC182" s="164" t="s">
        <v>193</v>
      </c>
      <c r="DD182" s="164" t="s">
        <v>193</v>
      </c>
      <c r="DE182" s="164" t="s">
        <v>193</v>
      </c>
      <c r="DF182" s="164" t="s">
        <v>193</v>
      </c>
      <c r="DG182" s="164" t="s">
        <v>193</v>
      </c>
      <c r="DH182" s="164" t="s">
        <v>193</v>
      </c>
      <c r="DI182" s="164" t="s">
        <v>193</v>
      </c>
      <c r="DJ182" s="164" t="s">
        <v>193</v>
      </c>
      <c r="DK182" s="164" t="s">
        <v>193</v>
      </c>
      <c r="DL182" s="164" t="s">
        <v>193</v>
      </c>
      <c r="DM182" s="164" t="s">
        <v>193</v>
      </c>
      <c r="DN182" s="164" t="s">
        <v>193</v>
      </c>
      <c r="DO182" s="164" t="s">
        <v>512</v>
      </c>
      <c r="DP182" s="164" t="s">
        <v>3284</v>
      </c>
      <c r="DQ182" s="164" t="s">
        <v>513</v>
      </c>
      <c r="DR182" s="164" t="s">
        <v>807</v>
      </c>
      <c r="DS182" s="164" t="s">
        <v>193</v>
      </c>
      <c r="DT182" s="164" t="s">
        <v>812</v>
      </c>
      <c r="DU182" s="164" t="s">
        <v>132</v>
      </c>
      <c r="DV182" s="164" t="s">
        <v>193</v>
      </c>
      <c r="DW182" s="164" t="s">
        <v>114</v>
      </c>
      <c r="DX182" s="164" t="s">
        <v>193</v>
      </c>
      <c r="DY182" s="164" t="s">
        <v>193</v>
      </c>
      <c r="DZ182" s="164" t="s">
        <v>193</v>
      </c>
      <c r="EA182" s="164" t="s">
        <v>193</v>
      </c>
      <c r="EB182" s="164" t="s">
        <v>193</v>
      </c>
      <c r="EC182" s="164" t="s">
        <v>193</v>
      </c>
      <c r="ED182" s="164" t="s">
        <v>193</v>
      </c>
      <c r="EE182" s="164" t="s">
        <v>193</v>
      </c>
      <c r="EF182" s="164" t="s">
        <v>193</v>
      </c>
      <c r="EG182" s="164" t="s">
        <v>193</v>
      </c>
      <c r="EH182" s="164" t="s">
        <v>193</v>
      </c>
      <c r="EI182" s="164" t="s">
        <v>4339</v>
      </c>
    </row>
    <row r="183" spans="1:139" x14ac:dyDescent="0.25">
      <c r="A183" s="164" t="s">
        <v>4344</v>
      </c>
      <c r="B183" s="164" t="s">
        <v>3503</v>
      </c>
      <c r="C183" s="164" t="s">
        <v>148</v>
      </c>
      <c r="D183" s="164" t="s">
        <v>148</v>
      </c>
      <c r="E183" s="164" t="s">
        <v>150</v>
      </c>
      <c r="F183" s="164" t="s">
        <v>123</v>
      </c>
      <c r="G183" s="164" t="s">
        <v>151</v>
      </c>
      <c r="H183" s="164" t="s">
        <v>151</v>
      </c>
      <c r="I183" s="164" t="s">
        <v>153</v>
      </c>
      <c r="J183" s="164" t="s">
        <v>818</v>
      </c>
      <c r="K183" s="164" t="s">
        <v>543</v>
      </c>
      <c r="L183" s="164" t="s">
        <v>511</v>
      </c>
      <c r="M183" s="164" t="s">
        <v>193</v>
      </c>
      <c r="N183" s="164" t="s">
        <v>193</v>
      </c>
      <c r="O183" s="164" t="s">
        <v>193</v>
      </c>
      <c r="P183" s="164" t="s">
        <v>193</v>
      </c>
      <c r="Q183" s="164" t="s">
        <v>193</v>
      </c>
      <c r="R183" s="164" t="s">
        <v>193</v>
      </c>
      <c r="S183" s="164" t="s">
        <v>193</v>
      </c>
      <c r="T183" s="164" t="s">
        <v>193</v>
      </c>
      <c r="U183" s="164" t="s">
        <v>193</v>
      </c>
      <c r="V183" s="164" t="s">
        <v>193</v>
      </c>
      <c r="W183" s="164" t="s">
        <v>193</v>
      </c>
      <c r="X183" s="164" t="s">
        <v>193</v>
      </c>
      <c r="Y183" s="164" t="s">
        <v>193</v>
      </c>
      <c r="Z183" s="164" t="s">
        <v>193</v>
      </c>
      <c r="AA183" s="164" t="s">
        <v>193</v>
      </c>
      <c r="AB183" s="164">
        <v>8</v>
      </c>
      <c r="AC183" s="164" t="s">
        <v>496</v>
      </c>
      <c r="AD183" s="164" t="s">
        <v>193</v>
      </c>
      <c r="AE183" s="164" t="s">
        <v>193</v>
      </c>
      <c r="AF183" s="164" t="s">
        <v>193</v>
      </c>
      <c r="AG183" s="164" t="s">
        <v>193</v>
      </c>
      <c r="AH183" s="164" t="s">
        <v>193</v>
      </c>
      <c r="AI183" s="164" t="s">
        <v>193</v>
      </c>
      <c r="AJ183" s="164" t="s">
        <v>193</v>
      </c>
      <c r="AK183" s="164" t="s">
        <v>193</v>
      </c>
      <c r="AL183" s="164" t="s">
        <v>193</v>
      </c>
      <c r="AM183" s="164" t="s">
        <v>193</v>
      </c>
      <c r="AN183" s="164" t="s">
        <v>193</v>
      </c>
      <c r="AO183" s="164" t="s">
        <v>193</v>
      </c>
      <c r="AP183" s="164" t="s">
        <v>193</v>
      </c>
      <c r="AQ183" s="164" t="s">
        <v>193</v>
      </c>
      <c r="AR183" s="164" t="s">
        <v>193</v>
      </c>
      <c r="AS183" s="164" t="s">
        <v>193</v>
      </c>
      <c r="AT183" s="164" t="s">
        <v>193</v>
      </c>
      <c r="AU183" s="164" t="s">
        <v>193</v>
      </c>
      <c r="AV183" s="164" t="s">
        <v>193</v>
      </c>
      <c r="AW183" s="164" t="s">
        <v>193</v>
      </c>
      <c r="AX183" s="164" t="s">
        <v>193</v>
      </c>
      <c r="AY183" s="164" t="s">
        <v>193</v>
      </c>
      <c r="AZ183" s="164" t="s">
        <v>193</v>
      </c>
      <c r="BA183" s="164" t="s">
        <v>193</v>
      </c>
      <c r="BB183" s="164" t="s">
        <v>193</v>
      </c>
      <c r="BC183" s="164" t="s">
        <v>193</v>
      </c>
      <c r="BD183" s="164" t="s">
        <v>193</v>
      </c>
      <c r="BE183" s="164" t="s">
        <v>193</v>
      </c>
      <c r="BF183" s="164" t="s">
        <v>193</v>
      </c>
      <c r="BG183" s="164" t="s">
        <v>193</v>
      </c>
      <c r="BH183" s="164" t="s">
        <v>193</v>
      </c>
      <c r="BI183" s="164" t="s">
        <v>193</v>
      </c>
      <c r="BJ183" s="164" t="s">
        <v>193</v>
      </c>
      <c r="BK183" s="164" t="s">
        <v>193</v>
      </c>
      <c r="BL183" s="164" t="s">
        <v>193</v>
      </c>
      <c r="BM183" s="164" t="s">
        <v>193</v>
      </c>
      <c r="BN183" s="164" t="s">
        <v>193</v>
      </c>
      <c r="BO183" s="164" t="s">
        <v>193</v>
      </c>
      <c r="BP183" s="164" t="s">
        <v>193</v>
      </c>
      <c r="BQ183" s="164" t="s">
        <v>193</v>
      </c>
      <c r="BR183" s="164" t="s">
        <v>193</v>
      </c>
      <c r="BS183" s="164" t="s">
        <v>193</v>
      </c>
      <c r="BT183" s="164" t="s">
        <v>193</v>
      </c>
      <c r="BU183" s="164" t="s">
        <v>193</v>
      </c>
      <c r="BV183" s="164" t="s">
        <v>193</v>
      </c>
      <c r="BW183" s="164" t="s">
        <v>193</v>
      </c>
      <c r="BX183" s="164" t="s">
        <v>193</v>
      </c>
      <c r="BY183" s="164" t="s">
        <v>193</v>
      </c>
      <c r="BZ183" s="164" t="s">
        <v>193</v>
      </c>
      <c r="CA183" s="164" t="s">
        <v>193</v>
      </c>
      <c r="CB183" s="164" t="s">
        <v>193</v>
      </c>
      <c r="CC183" s="164" t="s">
        <v>193</v>
      </c>
      <c r="CD183" s="164" t="s">
        <v>193</v>
      </c>
      <c r="CE183" s="164" t="s">
        <v>193</v>
      </c>
      <c r="CF183" s="164" t="s">
        <v>193</v>
      </c>
      <c r="CG183" s="164" t="s">
        <v>193</v>
      </c>
      <c r="CH183" s="164" t="s">
        <v>193</v>
      </c>
      <c r="CI183" s="164" t="s">
        <v>193</v>
      </c>
      <c r="CJ183" s="164" t="s">
        <v>193</v>
      </c>
      <c r="CK183" s="164" t="s">
        <v>193</v>
      </c>
      <c r="CL183" s="164" t="s">
        <v>193</v>
      </c>
      <c r="CM183" s="164" t="s">
        <v>193</v>
      </c>
      <c r="CN183" s="164" t="s">
        <v>193</v>
      </c>
      <c r="CO183" s="164" t="s">
        <v>193</v>
      </c>
      <c r="CP183" s="164" t="s">
        <v>193</v>
      </c>
      <c r="CQ183" s="164" t="s">
        <v>193</v>
      </c>
      <c r="CR183" s="164" t="s">
        <v>193</v>
      </c>
      <c r="CS183" s="164" t="s">
        <v>193</v>
      </c>
      <c r="CT183" s="164" t="s">
        <v>193</v>
      </c>
      <c r="CU183" s="164" t="s">
        <v>193</v>
      </c>
      <c r="CV183" s="164" t="s">
        <v>193</v>
      </c>
      <c r="CW183" s="164" t="s">
        <v>193</v>
      </c>
      <c r="CX183" s="164" t="s">
        <v>193</v>
      </c>
      <c r="CY183" s="164" t="s">
        <v>193</v>
      </c>
      <c r="CZ183" s="164" t="s">
        <v>193</v>
      </c>
      <c r="DA183" s="164" t="s">
        <v>193</v>
      </c>
      <c r="DB183" s="164" t="s">
        <v>193</v>
      </c>
      <c r="DC183" s="164" t="s">
        <v>193</v>
      </c>
      <c r="DD183" s="164" t="s">
        <v>193</v>
      </c>
      <c r="DE183" s="164" t="s">
        <v>193</v>
      </c>
      <c r="DF183" s="164" t="s">
        <v>193</v>
      </c>
      <c r="DG183" s="164" t="s">
        <v>193</v>
      </c>
      <c r="DH183" s="164" t="s">
        <v>193</v>
      </c>
      <c r="DI183" s="164" t="s">
        <v>193</v>
      </c>
      <c r="DJ183" s="164" t="s">
        <v>193</v>
      </c>
      <c r="DK183" s="164" t="s">
        <v>193</v>
      </c>
      <c r="DL183" s="164" t="s">
        <v>193</v>
      </c>
      <c r="DM183" s="164" t="s">
        <v>193</v>
      </c>
      <c r="DN183" s="164" t="s">
        <v>193</v>
      </c>
      <c r="DO183" s="164" t="s">
        <v>512</v>
      </c>
      <c r="DP183" s="164" t="s">
        <v>3284</v>
      </c>
      <c r="DQ183" s="164" t="s">
        <v>513</v>
      </c>
      <c r="DR183" s="164" t="s">
        <v>803</v>
      </c>
      <c r="DS183" s="164" t="s">
        <v>193</v>
      </c>
      <c r="DT183" s="164" t="s">
        <v>3287</v>
      </c>
      <c r="DU183" s="164" t="s">
        <v>132</v>
      </c>
      <c r="DV183" s="164" t="s">
        <v>193</v>
      </c>
      <c r="DW183" s="164" t="s">
        <v>109</v>
      </c>
      <c r="DX183" s="164">
        <v>0</v>
      </c>
      <c r="DY183" s="164">
        <v>0</v>
      </c>
      <c r="DZ183" s="164">
        <v>0</v>
      </c>
      <c r="EA183" s="164">
        <v>0</v>
      </c>
      <c r="EB183" s="164">
        <v>0</v>
      </c>
      <c r="EC183" s="164">
        <v>0</v>
      </c>
      <c r="ED183" s="164">
        <v>0</v>
      </c>
      <c r="EE183" s="164">
        <v>0</v>
      </c>
      <c r="EF183" s="164">
        <v>1</v>
      </c>
      <c r="EG183" s="164">
        <v>0</v>
      </c>
      <c r="EH183" s="164">
        <v>0</v>
      </c>
      <c r="EI183" s="164" t="s">
        <v>4339</v>
      </c>
    </row>
    <row r="184" spans="1:139" x14ac:dyDescent="0.25">
      <c r="A184" s="164" t="s">
        <v>4348</v>
      </c>
      <c r="B184" s="164" t="s">
        <v>3503</v>
      </c>
      <c r="C184" s="164" t="s">
        <v>148</v>
      </c>
      <c r="D184" s="164" t="s">
        <v>148</v>
      </c>
      <c r="E184" s="164" t="s">
        <v>1435</v>
      </c>
      <c r="F184" s="164" t="s">
        <v>123</v>
      </c>
      <c r="G184" s="164" t="s">
        <v>151</v>
      </c>
      <c r="H184" s="164" t="s">
        <v>151</v>
      </c>
      <c r="I184" s="164" t="s">
        <v>153</v>
      </c>
      <c r="J184" s="164" t="s">
        <v>818</v>
      </c>
      <c r="K184" s="164" t="s">
        <v>543</v>
      </c>
      <c r="L184" s="164" t="s">
        <v>511</v>
      </c>
      <c r="M184" s="164" t="s">
        <v>193</v>
      </c>
      <c r="N184" s="164" t="s">
        <v>193</v>
      </c>
      <c r="O184" s="164" t="s">
        <v>193</v>
      </c>
      <c r="P184" s="164" t="s">
        <v>193</v>
      </c>
      <c r="Q184" s="164" t="s">
        <v>193</v>
      </c>
      <c r="R184" s="164" t="s">
        <v>193</v>
      </c>
      <c r="S184" s="164" t="s">
        <v>193</v>
      </c>
      <c r="T184" s="164" t="s">
        <v>193</v>
      </c>
      <c r="U184" s="164" t="s">
        <v>193</v>
      </c>
      <c r="V184" s="164" t="s">
        <v>193</v>
      </c>
      <c r="W184" s="164" t="s">
        <v>193</v>
      </c>
      <c r="X184" s="164" t="s">
        <v>193</v>
      </c>
      <c r="Y184" s="164" t="s">
        <v>193</v>
      </c>
      <c r="Z184" s="164" t="s">
        <v>193</v>
      </c>
      <c r="AA184" s="164" t="s">
        <v>193</v>
      </c>
      <c r="AB184" s="164">
        <v>6</v>
      </c>
      <c r="AC184" s="164" t="s">
        <v>496</v>
      </c>
      <c r="AD184" s="164" t="s">
        <v>193</v>
      </c>
      <c r="AE184" s="164" t="s">
        <v>193</v>
      </c>
      <c r="AF184" s="164" t="s">
        <v>193</v>
      </c>
      <c r="AG184" s="164" t="s">
        <v>193</v>
      </c>
      <c r="AH184" s="164" t="s">
        <v>193</v>
      </c>
      <c r="AI184" s="164" t="s">
        <v>193</v>
      </c>
      <c r="AJ184" s="164" t="s">
        <v>193</v>
      </c>
      <c r="AK184" s="164" t="s">
        <v>193</v>
      </c>
      <c r="AL184" s="164" t="s">
        <v>193</v>
      </c>
      <c r="AM184" s="164" t="s">
        <v>193</v>
      </c>
      <c r="AN184" s="164" t="s">
        <v>193</v>
      </c>
      <c r="AO184" s="164" t="s">
        <v>193</v>
      </c>
      <c r="AP184" s="164" t="s">
        <v>193</v>
      </c>
      <c r="AQ184" s="164" t="s">
        <v>193</v>
      </c>
      <c r="AR184" s="164" t="s">
        <v>193</v>
      </c>
      <c r="AS184" s="164" t="s">
        <v>193</v>
      </c>
      <c r="AT184" s="164" t="s">
        <v>193</v>
      </c>
      <c r="AU184" s="164" t="s">
        <v>193</v>
      </c>
      <c r="AV184" s="164" t="s">
        <v>193</v>
      </c>
      <c r="AW184" s="164" t="s">
        <v>193</v>
      </c>
      <c r="AX184" s="164" t="s">
        <v>193</v>
      </c>
      <c r="AY184" s="164" t="s">
        <v>193</v>
      </c>
      <c r="AZ184" s="164" t="s">
        <v>193</v>
      </c>
      <c r="BA184" s="164" t="s">
        <v>193</v>
      </c>
      <c r="BB184" s="164" t="s">
        <v>193</v>
      </c>
      <c r="BC184" s="164" t="s">
        <v>193</v>
      </c>
      <c r="BD184" s="164" t="s">
        <v>193</v>
      </c>
      <c r="BE184" s="164" t="s">
        <v>193</v>
      </c>
      <c r="BF184" s="164" t="s">
        <v>193</v>
      </c>
      <c r="BG184" s="164" t="s">
        <v>193</v>
      </c>
      <c r="BH184" s="164" t="s">
        <v>193</v>
      </c>
      <c r="BI184" s="164" t="s">
        <v>193</v>
      </c>
      <c r="BJ184" s="164" t="s">
        <v>193</v>
      </c>
      <c r="BK184" s="164" t="s">
        <v>193</v>
      </c>
      <c r="BL184" s="164" t="s">
        <v>193</v>
      </c>
      <c r="BM184" s="164" t="s">
        <v>193</v>
      </c>
      <c r="BN184" s="164" t="s">
        <v>193</v>
      </c>
      <c r="BO184" s="164" t="s">
        <v>193</v>
      </c>
      <c r="BP184" s="164" t="s">
        <v>193</v>
      </c>
      <c r="BQ184" s="164" t="s">
        <v>193</v>
      </c>
      <c r="BR184" s="164" t="s">
        <v>193</v>
      </c>
      <c r="BS184" s="164" t="s">
        <v>193</v>
      </c>
      <c r="BT184" s="164" t="s">
        <v>193</v>
      </c>
      <c r="BU184" s="164" t="s">
        <v>193</v>
      </c>
      <c r="BV184" s="164" t="s">
        <v>193</v>
      </c>
      <c r="BW184" s="164" t="s">
        <v>193</v>
      </c>
      <c r="BX184" s="164" t="s">
        <v>193</v>
      </c>
      <c r="BY184" s="164" t="s">
        <v>193</v>
      </c>
      <c r="BZ184" s="164" t="s">
        <v>193</v>
      </c>
      <c r="CA184" s="164" t="s">
        <v>193</v>
      </c>
      <c r="CB184" s="164" t="s">
        <v>193</v>
      </c>
      <c r="CC184" s="164" t="s">
        <v>193</v>
      </c>
      <c r="CD184" s="164" t="s">
        <v>193</v>
      </c>
      <c r="CE184" s="164" t="s">
        <v>193</v>
      </c>
      <c r="CF184" s="164" t="s">
        <v>193</v>
      </c>
      <c r="CG184" s="164" t="s">
        <v>193</v>
      </c>
      <c r="CH184" s="164" t="s">
        <v>193</v>
      </c>
      <c r="CI184" s="164" t="s">
        <v>193</v>
      </c>
      <c r="CJ184" s="164" t="s">
        <v>193</v>
      </c>
      <c r="CK184" s="164" t="s">
        <v>193</v>
      </c>
      <c r="CL184" s="164" t="s">
        <v>193</v>
      </c>
      <c r="CM184" s="164" t="s">
        <v>193</v>
      </c>
      <c r="CN184" s="164" t="s">
        <v>193</v>
      </c>
      <c r="CO184" s="164" t="s">
        <v>193</v>
      </c>
      <c r="CP184" s="164" t="s">
        <v>193</v>
      </c>
      <c r="CQ184" s="164" t="s">
        <v>193</v>
      </c>
      <c r="CR184" s="164" t="s">
        <v>193</v>
      </c>
      <c r="CS184" s="164" t="s">
        <v>193</v>
      </c>
      <c r="CT184" s="164" t="s">
        <v>193</v>
      </c>
      <c r="CU184" s="164" t="s">
        <v>193</v>
      </c>
      <c r="CV184" s="164" t="s">
        <v>193</v>
      </c>
      <c r="CW184" s="164" t="s">
        <v>193</v>
      </c>
      <c r="CX184" s="164" t="s">
        <v>193</v>
      </c>
      <c r="CY184" s="164" t="s">
        <v>193</v>
      </c>
      <c r="CZ184" s="164" t="s">
        <v>193</v>
      </c>
      <c r="DA184" s="164" t="s">
        <v>193</v>
      </c>
      <c r="DB184" s="164" t="s">
        <v>193</v>
      </c>
      <c r="DC184" s="164" t="s">
        <v>193</v>
      </c>
      <c r="DD184" s="164" t="s">
        <v>193</v>
      </c>
      <c r="DE184" s="164" t="s">
        <v>193</v>
      </c>
      <c r="DF184" s="164" t="s">
        <v>193</v>
      </c>
      <c r="DG184" s="164" t="s">
        <v>193</v>
      </c>
      <c r="DH184" s="164" t="s">
        <v>193</v>
      </c>
      <c r="DI184" s="164" t="s">
        <v>193</v>
      </c>
      <c r="DJ184" s="164" t="s">
        <v>193</v>
      </c>
      <c r="DK184" s="164" t="s">
        <v>193</v>
      </c>
      <c r="DL184" s="164" t="s">
        <v>193</v>
      </c>
      <c r="DM184" s="164" t="s">
        <v>193</v>
      </c>
      <c r="DN184" s="164" t="s">
        <v>193</v>
      </c>
      <c r="DO184" s="164" t="s">
        <v>512</v>
      </c>
      <c r="DP184" s="164" t="s">
        <v>3284</v>
      </c>
      <c r="DQ184" s="164" t="s">
        <v>513</v>
      </c>
      <c r="DR184" s="164" t="s">
        <v>807</v>
      </c>
      <c r="DS184" s="164" t="s">
        <v>193</v>
      </c>
      <c r="DT184" s="164" t="s">
        <v>3287</v>
      </c>
      <c r="DU184" s="164" t="s">
        <v>109</v>
      </c>
      <c r="DV184" s="164" t="s">
        <v>193</v>
      </c>
      <c r="DW184" s="164" t="s">
        <v>114</v>
      </c>
      <c r="DX184" s="164" t="s">
        <v>193</v>
      </c>
      <c r="DY184" s="164" t="s">
        <v>193</v>
      </c>
      <c r="DZ184" s="164" t="s">
        <v>193</v>
      </c>
      <c r="EA184" s="164" t="s">
        <v>193</v>
      </c>
      <c r="EB184" s="164" t="s">
        <v>193</v>
      </c>
      <c r="EC184" s="164" t="s">
        <v>193</v>
      </c>
      <c r="ED184" s="164" t="s">
        <v>193</v>
      </c>
      <c r="EE184" s="164" t="s">
        <v>193</v>
      </c>
      <c r="EF184" s="164" t="s">
        <v>193</v>
      </c>
      <c r="EG184" s="164" t="s">
        <v>193</v>
      </c>
      <c r="EH184" s="164" t="s">
        <v>193</v>
      </c>
      <c r="EI184" s="164" t="s">
        <v>4306</v>
      </c>
    </row>
    <row r="185" spans="1:139" x14ac:dyDescent="0.25">
      <c r="A185" s="164" t="s">
        <v>4352</v>
      </c>
      <c r="B185" s="164" t="s">
        <v>3503</v>
      </c>
      <c r="C185" s="164" t="s">
        <v>148</v>
      </c>
      <c r="D185" s="164" t="s">
        <v>148</v>
      </c>
      <c r="E185" s="164" t="s">
        <v>1435</v>
      </c>
      <c r="F185" s="164" t="s">
        <v>123</v>
      </c>
      <c r="G185" s="164" t="s">
        <v>151</v>
      </c>
      <c r="H185" s="164" t="s">
        <v>151</v>
      </c>
      <c r="I185" s="164" t="s">
        <v>153</v>
      </c>
      <c r="J185" s="164" t="s">
        <v>818</v>
      </c>
      <c r="K185" s="164" t="s">
        <v>543</v>
      </c>
      <c r="L185" s="164" t="s">
        <v>511</v>
      </c>
      <c r="M185" s="164" t="s">
        <v>193</v>
      </c>
      <c r="N185" s="164" t="s">
        <v>193</v>
      </c>
      <c r="O185" s="164" t="s">
        <v>193</v>
      </c>
      <c r="P185" s="164" t="s">
        <v>193</v>
      </c>
      <c r="Q185" s="164" t="s">
        <v>193</v>
      </c>
      <c r="R185" s="164" t="s">
        <v>193</v>
      </c>
      <c r="S185" s="164" t="s">
        <v>193</v>
      </c>
      <c r="T185" s="164" t="s">
        <v>193</v>
      </c>
      <c r="U185" s="164" t="s">
        <v>193</v>
      </c>
      <c r="V185" s="164" t="s">
        <v>193</v>
      </c>
      <c r="W185" s="164" t="s">
        <v>193</v>
      </c>
      <c r="X185" s="164" t="s">
        <v>193</v>
      </c>
      <c r="Y185" s="164" t="s">
        <v>193</v>
      </c>
      <c r="Z185" s="164" t="s">
        <v>193</v>
      </c>
      <c r="AA185" s="164" t="s">
        <v>193</v>
      </c>
      <c r="AB185" s="164">
        <v>6</v>
      </c>
      <c r="AC185" s="164" t="s">
        <v>500</v>
      </c>
      <c r="AD185" s="164" t="s">
        <v>193</v>
      </c>
      <c r="AE185" s="164" t="s">
        <v>193</v>
      </c>
      <c r="AF185" s="164" t="s">
        <v>193</v>
      </c>
      <c r="AG185" s="164" t="s">
        <v>193</v>
      </c>
      <c r="AH185" s="164" t="s">
        <v>193</v>
      </c>
      <c r="AI185" s="164" t="s">
        <v>193</v>
      </c>
      <c r="AJ185" s="164" t="s">
        <v>193</v>
      </c>
      <c r="AK185" s="164" t="s">
        <v>193</v>
      </c>
      <c r="AL185" s="164" t="s">
        <v>193</v>
      </c>
      <c r="AM185" s="164" t="s">
        <v>193</v>
      </c>
      <c r="AN185" s="164" t="s">
        <v>193</v>
      </c>
      <c r="AO185" s="164" t="s">
        <v>193</v>
      </c>
      <c r="AP185" s="164" t="s">
        <v>193</v>
      </c>
      <c r="AQ185" s="164" t="s">
        <v>193</v>
      </c>
      <c r="AR185" s="164" t="s">
        <v>193</v>
      </c>
      <c r="AS185" s="164" t="s">
        <v>193</v>
      </c>
      <c r="AT185" s="164" t="s">
        <v>193</v>
      </c>
      <c r="AU185" s="164" t="s">
        <v>193</v>
      </c>
      <c r="AV185" s="164" t="s">
        <v>193</v>
      </c>
      <c r="AW185" s="164" t="s">
        <v>193</v>
      </c>
      <c r="AX185" s="164" t="s">
        <v>193</v>
      </c>
      <c r="AY185" s="164" t="s">
        <v>193</v>
      </c>
      <c r="AZ185" s="164" t="s">
        <v>193</v>
      </c>
      <c r="BA185" s="164" t="s">
        <v>193</v>
      </c>
      <c r="BB185" s="164" t="s">
        <v>193</v>
      </c>
      <c r="BC185" s="164" t="s">
        <v>193</v>
      </c>
      <c r="BD185" s="164" t="s">
        <v>193</v>
      </c>
      <c r="BE185" s="164" t="s">
        <v>193</v>
      </c>
      <c r="BF185" s="164" t="s">
        <v>193</v>
      </c>
      <c r="BG185" s="164" t="s">
        <v>193</v>
      </c>
      <c r="BH185" s="164" t="s">
        <v>193</v>
      </c>
      <c r="BI185" s="164" t="s">
        <v>193</v>
      </c>
      <c r="BJ185" s="164" t="s">
        <v>193</v>
      </c>
      <c r="BK185" s="164" t="s">
        <v>193</v>
      </c>
      <c r="BL185" s="164" t="s">
        <v>193</v>
      </c>
      <c r="BM185" s="164" t="s">
        <v>193</v>
      </c>
      <c r="BN185" s="164" t="s">
        <v>193</v>
      </c>
      <c r="BO185" s="164" t="s">
        <v>193</v>
      </c>
      <c r="BP185" s="164" t="s">
        <v>193</v>
      </c>
      <c r="BQ185" s="164" t="s">
        <v>193</v>
      </c>
      <c r="BR185" s="164" t="s">
        <v>193</v>
      </c>
      <c r="BS185" s="164" t="s">
        <v>193</v>
      </c>
      <c r="BT185" s="164" t="s">
        <v>193</v>
      </c>
      <c r="BU185" s="164" t="s">
        <v>193</v>
      </c>
      <c r="BV185" s="164" t="s">
        <v>193</v>
      </c>
      <c r="BW185" s="164" t="s">
        <v>193</v>
      </c>
      <c r="BX185" s="164" t="s">
        <v>193</v>
      </c>
      <c r="BY185" s="164" t="s">
        <v>193</v>
      </c>
      <c r="BZ185" s="164" t="s">
        <v>193</v>
      </c>
      <c r="CA185" s="164" t="s">
        <v>193</v>
      </c>
      <c r="CB185" s="164" t="s">
        <v>193</v>
      </c>
      <c r="CC185" s="164" t="s">
        <v>193</v>
      </c>
      <c r="CD185" s="164" t="s">
        <v>193</v>
      </c>
      <c r="CE185" s="164" t="s">
        <v>193</v>
      </c>
      <c r="CF185" s="164" t="s">
        <v>193</v>
      </c>
      <c r="CG185" s="164" t="s">
        <v>193</v>
      </c>
      <c r="CH185" s="164" t="s">
        <v>193</v>
      </c>
      <c r="CI185" s="164" t="s">
        <v>193</v>
      </c>
      <c r="CJ185" s="164" t="s">
        <v>193</v>
      </c>
      <c r="CK185" s="164" t="s">
        <v>193</v>
      </c>
      <c r="CL185" s="164" t="s">
        <v>193</v>
      </c>
      <c r="CM185" s="164" t="s">
        <v>193</v>
      </c>
      <c r="CN185" s="164" t="s">
        <v>193</v>
      </c>
      <c r="CO185" s="164" t="s">
        <v>193</v>
      </c>
      <c r="CP185" s="164" t="s">
        <v>193</v>
      </c>
      <c r="CQ185" s="164" t="s">
        <v>193</v>
      </c>
      <c r="CR185" s="164" t="s">
        <v>193</v>
      </c>
      <c r="CS185" s="164" t="s">
        <v>193</v>
      </c>
      <c r="CT185" s="164" t="s">
        <v>193</v>
      </c>
      <c r="CU185" s="164" t="s">
        <v>193</v>
      </c>
      <c r="CV185" s="164" t="s">
        <v>193</v>
      </c>
      <c r="CW185" s="164" t="s">
        <v>193</v>
      </c>
      <c r="CX185" s="164" t="s">
        <v>193</v>
      </c>
      <c r="CY185" s="164" t="s">
        <v>193</v>
      </c>
      <c r="CZ185" s="164" t="s">
        <v>193</v>
      </c>
      <c r="DA185" s="164" t="s">
        <v>193</v>
      </c>
      <c r="DB185" s="164" t="s">
        <v>193</v>
      </c>
      <c r="DC185" s="164" t="s">
        <v>193</v>
      </c>
      <c r="DD185" s="164" t="s">
        <v>193</v>
      </c>
      <c r="DE185" s="164" t="s">
        <v>193</v>
      </c>
      <c r="DF185" s="164" t="s">
        <v>193</v>
      </c>
      <c r="DG185" s="164" t="s">
        <v>193</v>
      </c>
      <c r="DH185" s="164" t="s">
        <v>193</v>
      </c>
      <c r="DI185" s="164" t="s">
        <v>193</v>
      </c>
      <c r="DJ185" s="164" t="s">
        <v>193</v>
      </c>
      <c r="DK185" s="164" t="s">
        <v>193</v>
      </c>
      <c r="DL185" s="164" t="s">
        <v>193</v>
      </c>
      <c r="DM185" s="164" t="s">
        <v>193</v>
      </c>
      <c r="DN185" s="164" t="s">
        <v>193</v>
      </c>
      <c r="DO185" s="164" t="s">
        <v>512</v>
      </c>
      <c r="DP185" s="164" t="s">
        <v>3284</v>
      </c>
      <c r="DQ185" s="164" t="s">
        <v>513</v>
      </c>
      <c r="DR185" s="164" t="s">
        <v>807</v>
      </c>
      <c r="DS185" s="164" t="s">
        <v>193</v>
      </c>
      <c r="DT185" s="164" t="s">
        <v>3287</v>
      </c>
      <c r="DU185" s="164" t="s">
        <v>109</v>
      </c>
      <c r="DV185" s="164" t="s">
        <v>193</v>
      </c>
      <c r="DW185" s="164" t="s">
        <v>114</v>
      </c>
      <c r="DX185" s="164" t="s">
        <v>193</v>
      </c>
      <c r="DY185" s="164" t="s">
        <v>193</v>
      </c>
      <c r="DZ185" s="164" t="s">
        <v>193</v>
      </c>
      <c r="EA185" s="164" t="s">
        <v>193</v>
      </c>
      <c r="EB185" s="164" t="s">
        <v>193</v>
      </c>
      <c r="EC185" s="164" t="s">
        <v>193</v>
      </c>
      <c r="ED185" s="164" t="s">
        <v>193</v>
      </c>
      <c r="EE185" s="164" t="s">
        <v>193</v>
      </c>
      <c r="EF185" s="164" t="s">
        <v>193</v>
      </c>
      <c r="EG185" s="164" t="s">
        <v>193</v>
      </c>
      <c r="EH185" s="164" t="s">
        <v>193</v>
      </c>
      <c r="EI185" s="164" t="s">
        <v>4306</v>
      </c>
    </row>
    <row r="186" spans="1:139" x14ac:dyDescent="0.25">
      <c r="A186" s="164" t="s">
        <v>4360</v>
      </c>
      <c r="B186" s="164" t="s">
        <v>3548</v>
      </c>
      <c r="C186" s="164" t="s">
        <v>103</v>
      </c>
      <c r="D186" s="164" t="s">
        <v>103</v>
      </c>
      <c r="E186" s="164" t="s">
        <v>3288</v>
      </c>
      <c r="F186" s="164" t="s">
        <v>106</v>
      </c>
      <c r="G186" s="164" t="s">
        <v>225</v>
      </c>
      <c r="H186" s="164" t="s">
        <v>225</v>
      </c>
      <c r="I186" s="164" t="s">
        <v>4357</v>
      </c>
      <c r="J186" s="164" t="s">
        <v>780</v>
      </c>
      <c r="K186" s="164" t="s">
        <v>494</v>
      </c>
      <c r="L186" s="164" t="s">
        <v>495</v>
      </c>
      <c r="M186" s="164">
        <v>100</v>
      </c>
      <c r="N186" s="164">
        <v>96.153846153846104</v>
      </c>
      <c r="O186" s="164">
        <v>97.826086956521706</v>
      </c>
      <c r="P186" s="164">
        <v>86.2068965517241</v>
      </c>
      <c r="Q186" s="164">
        <v>187.5</v>
      </c>
      <c r="R186" s="164">
        <v>187.5</v>
      </c>
      <c r="S186" s="164">
        <v>750</v>
      </c>
      <c r="T186" s="164">
        <v>30</v>
      </c>
      <c r="U186" s="164">
        <v>25</v>
      </c>
      <c r="V186" s="164">
        <v>100</v>
      </c>
      <c r="W186" s="164" t="s">
        <v>193</v>
      </c>
      <c r="X186" s="164">
        <v>35</v>
      </c>
      <c r="Y186" s="164">
        <v>56.6666666666666</v>
      </c>
      <c r="Z186" s="164">
        <v>75</v>
      </c>
      <c r="AA186" s="164">
        <v>2</v>
      </c>
      <c r="AB186" s="164" t="s">
        <v>193</v>
      </c>
      <c r="AC186" s="164" t="s">
        <v>496</v>
      </c>
      <c r="AD186" s="164" t="s">
        <v>502</v>
      </c>
      <c r="AE186" s="164">
        <v>1</v>
      </c>
      <c r="AF186" s="164">
        <v>0</v>
      </c>
      <c r="AG186" s="164">
        <v>0</v>
      </c>
      <c r="AH186" s="164">
        <v>1</v>
      </c>
      <c r="AI186" s="164">
        <v>1</v>
      </c>
      <c r="AJ186" s="164">
        <v>0</v>
      </c>
      <c r="AK186" s="164">
        <v>0</v>
      </c>
      <c r="AL186" s="164">
        <v>0</v>
      </c>
      <c r="AM186" s="164">
        <v>0</v>
      </c>
      <c r="AN186" s="164">
        <v>0</v>
      </c>
      <c r="AO186" s="164" t="s">
        <v>113</v>
      </c>
      <c r="AP186" s="164" t="s">
        <v>501</v>
      </c>
      <c r="AQ186" s="164" t="s">
        <v>109</v>
      </c>
      <c r="AR186" s="164" t="s">
        <v>109</v>
      </c>
      <c r="AS186" s="164" t="s">
        <v>109</v>
      </c>
      <c r="AT186" s="164" t="s">
        <v>109</v>
      </c>
      <c r="AU186" s="164" t="s">
        <v>109</v>
      </c>
      <c r="AV186" s="164" t="s">
        <v>109</v>
      </c>
      <c r="AW186" s="164" t="s">
        <v>109</v>
      </c>
      <c r="AX186" s="164" t="s">
        <v>109</v>
      </c>
      <c r="AY186" s="164" t="s">
        <v>109</v>
      </c>
      <c r="AZ186" s="164" t="s">
        <v>109</v>
      </c>
      <c r="BA186" s="164" t="s">
        <v>193</v>
      </c>
      <c r="BB186" s="164" t="s">
        <v>109</v>
      </c>
      <c r="BC186" s="164" t="s">
        <v>109</v>
      </c>
      <c r="BD186" s="164" t="s">
        <v>114</v>
      </c>
      <c r="BE186" s="164" t="s">
        <v>132</v>
      </c>
      <c r="BF186" s="164" t="s">
        <v>114</v>
      </c>
      <c r="BG186" s="164" t="s">
        <v>193</v>
      </c>
      <c r="BH186" s="164" t="s">
        <v>193</v>
      </c>
      <c r="BI186" s="164" t="s">
        <v>193</v>
      </c>
      <c r="BJ186" s="164" t="s">
        <v>193</v>
      </c>
      <c r="BK186" s="164" t="s">
        <v>193</v>
      </c>
      <c r="BL186" s="164" t="s">
        <v>193</v>
      </c>
      <c r="BM186" s="164" t="s">
        <v>193</v>
      </c>
      <c r="BN186" s="164" t="s">
        <v>193</v>
      </c>
      <c r="BO186" s="164" t="s">
        <v>193</v>
      </c>
      <c r="BP186" s="164" t="s">
        <v>193</v>
      </c>
      <c r="BQ186" s="164" t="s">
        <v>193</v>
      </c>
      <c r="BR186" s="164" t="s">
        <v>193</v>
      </c>
      <c r="BS186" s="164" t="s">
        <v>193</v>
      </c>
      <c r="BT186" s="164" t="s">
        <v>193</v>
      </c>
      <c r="BU186" s="164" t="s">
        <v>193</v>
      </c>
      <c r="BV186" s="164" t="s">
        <v>193</v>
      </c>
      <c r="BW186" s="164" t="s">
        <v>193</v>
      </c>
      <c r="BX186" s="164" t="s">
        <v>193</v>
      </c>
      <c r="BY186" s="164" t="s">
        <v>193</v>
      </c>
      <c r="BZ186" s="164" t="s">
        <v>193</v>
      </c>
      <c r="CA186" s="164" t="s">
        <v>193</v>
      </c>
      <c r="CB186" s="164" t="s">
        <v>193</v>
      </c>
      <c r="CC186" s="164" t="s">
        <v>114</v>
      </c>
      <c r="CD186" s="164" t="s">
        <v>132</v>
      </c>
      <c r="CE186" s="164" t="s">
        <v>109</v>
      </c>
      <c r="CF186" s="164" t="s">
        <v>106</v>
      </c>
      <c r="CG186" s="164" t="s">
        <v>797</v>
      </c>
      <c r="CH186" s="164" t="s">
        <v>173</v>
      </c>
      <c r="CI186" s="164" t="s">
        <v>793</v>
      </c>
      <c r="CJ186" s="164" t="s">
        <v>109</v>
      </c>
      <c r="CK186" s="164">
        <v>0</v>
      </c>
      <c r="CL186" s="164">
        <v>0</v>
      </c>
      <c r="CM186" s="164">
        <v>0</v>
      </c>
      <c r="CN186" s="164">
        <v>1</v>
      </c>
      <c r="CO186" s="164">
        <v>1</v>
      </c>
      <c r="CP186" s="164">
        <v>0</v>
      </c>
      <c r="CQ186" s="164">
        <v>0</v>
      </c>
      <c r="CR186" s="164">
        <v>0</v>
      </c>
      <c r="CS186" s="164">
        <v>0</v>
      </c>
      <c r="CT186" s="164">
        <v>0</v>
      </c>
      <c r="CU186" s="164">
        <v>0</v>
      </c>
      <c r="CV186" s="164">
        <v>0</v>
      </c>
      <c r="CW186" s="164">
        <v>0</v>
      </c>
      <c r="CX186" s="164" t="s">
        <v>193</v>
      </c>
      <c r="CY186" s="164" t="s">
        <v>4359</v>
      </c>
      <c r="CZ186" s="164">
        <v>0</v>
      </c>
      <c r="DA186" s="164">
        <v>1</v>
      </c>
      <c r="DB186" s="164">
        <v>0</v>
      </c>
      <c r="DC186" s="164">
        <v>1</v>
      </c>
      <c r="DD186" s="164">
        <v>0</v>
      </c>
      <c r="DE186" s="164">
        <v>0</v>
      </c>
      <c r="DF186" s="164">
        <v>1</v>
      </c>
      <c r="DG186" s="164">
        <v>0</v>
      </c>
      <c r="DH186" s="164" t="s">
        <v>114</v>
      </c>
      <c r="DI186" s="164" t="s">
        <v>132</v>
      </c>
      <c r="DJ186" s="164" t="s">
        <v>109</v>
      </c>
      <c r="DK186" s="164" t="s">
        <v>106</v>
      </c>
      <c r="DL186" s="164" t="s">
        <v>797</v>
      </c>
      <c r="DM186" s="164" t="s">
        <v>173</v>
      </c>
      <c r="DN186" s="164" t="s">
        <v>793</v>
      </c>
      <c r="DO186" s="164" t="s">
        <v>193</v>
      </c>
      <c r="DP186" s="164" t="s">
        <v>193</v>
      </c>
      <c r="DQ186" s="164" t="s">
        <v>193</v>
      </c>
      <c r="DR186" s="164" t="s">
        <v>193</v>
      </c>
      <c r="DS186" s="164" t="s">
        <v>193</v>
      </c>
      <c r="DT186" s="164" t="s">
        <v>193</v>
      </c>
      <c r="DU186" s="164" t="s">
        <v>193</v>
      </c>
      <c r="DV186" s="164" t="s">
        <v>193</v>
      </c>
      <c r="DW186" s="164" t="s">
        <v>193</v>
      </c>
      <c r="DX186" s="164" t="s">
        <v>193</v>
      </c>
      <c r="DY186" s="164" t="s">
        <v>193</v>
      </c>
      <c r="DZ186" s="164" t="s">
        <v>193</v>
      </c>
      <c r="EA186" s="164" t="s">
        <v>193</v>
      </c>
      <c r="EB186" s="164" t="s">
        <v>193</v>
      </c>
      <c r="EC186" s="164" t="s">
        <v>193</v>
      </c>
      <c r="ED186" s="164" t="s">
        <v>193</v>
      </c>
      <c r="EE186" s="164" t="s">
        <v>193</v>
      </c>
      <c r="EF186" s="164" t="s">
        <v>193</v>
      </c>
      <c r="EG186" s="164" t="s">
        <v>193</v>
      </c>
      <c r="EH186" s="164" t="s">
        <v>193</v>
      </c>
      <c r="EI186" s="164" t="s">
        <v>193</v>
      </c>
    </row>
    <row r="187" spans="1:139" x14ac:dyDescent="0.25">
      <c r="A187" s="164" t="s">
        <v>4368</v>
      </c>
      <c r="B187" s="164" t="s">
        <v>3548</v>
      </c>
      <c r="C187" s="164" t="s">
        <v>103</v>
      </c>
      <c r="D187" s="164" t="s">
        <v>103</v>
      </c>
      <c r="E187" s="164" t="s">
        <v>3288</v>
      </c>
      <c r="F187" s="164" t="s">
        <v>106</v>
      </c>
      <c r="G187" s="164" t="s">
        <v>225</v>
      </c>
      <c r="H187" s="164" t="s">
        <v>225</v>
      </c>
      <c r="I187" s="164" t="s">
        <v>4357</v>
      </c>
      <c r="J187" s="164" t="s">
        <v>780</v>
      </c>
      <c r="K187" s="164" t="s">
        <v>494</v>
      </c>
      <c r="L187" s="164" t="s">
        <v>495</v>
      </c>
      <c r="M187" s="164">
        <v>87.5</v>
      </c>
      <c r="N187" s="164">
        <v>115.384615384615</v>
      </c>
      <c r="O187" s="164">
        <v>108.695652173913</v>
      </c>
      <c r="P187" s="164">
        <v>86.2068965517241</v>
      </c>
      <c r="Q187" s="164">
        <v>187.5</v>
      </c>
      <c r="R187" s="164">
        <v>208.333333333333</v>
      </c>
      <c r="S187" s="164">
        <v>799</v>
      </c>
      <c r="T187" s="164">
        <v>30</v>
      </c>
      <c r="U187" s="164" t="s">
        <v>193</v>
      </c>
      <c r="V187" s="164" t="s">
        <v>193</v>
      </c>
      <c r="W187" s="164" t="s">
        <v>193</v>
      </c>
      <c r="X187" s="164" t="s">
        <v>193</v>
      </c>
      <c r="Y187" s="164" t="s">
        <v>193</v>
      </c>
      <c r="Z187" s="164" t="s">
        <v>193</v>
      </c>
      <c r="AA187" s="164">
        <v>10</v>
      </c>
      <c r="AB187" s="164" t="s">
        <v>193</v>
      </c>
      <c r="AC187" s="164" t="s">
        <v>496</v>
      </c>
      <c r="AD187" s="164" t="s">
        <v>502</v>
      </c>
      <c r="AE187" s="164">
        <v>1</v>
      </c>
      <c r="AF187" s="164">
        <v>0</v>
      </c>
      <c r="AG187" s="164">
        <v>0</v>
      </c>
      <c r="AH187" s="164">
        <v>1</v>
      </c>
      <c r="AI187" s="164">
        <v>1</v>
      </c>
      <c r="AJ187" s="164">
        <v>0</v>
      </c>
      <c r="AK187" s="164">
        <v>0</v>
      </c>
      <c r="AL187" s="164">
        <v>0</v>
      </c>
      <c r="AM187" s="164">
        <v>0</v>
      </c>
      <c r="AN187" s="164">
        <v>0</v>
      </c>
      <c r="AO187" s="164" t="s">
        <v>128</v>
      </c>
      <c r="AP187" s="164" t="s">
        <v>501</v>
      </c>
      <c r="AQ187" s="164" t="s">
        <v>109</v>
      </c>
      <c r="AR187" s="164" t="s">
        <v>114</v>
      </c>
      <c r="AS187" s="164" t="s">
        <v>114</v>
      </c>
      <c r="AT187" s="164" t="s">
        <v>109</v>
      </c>
      <c r="AU187" s="164" t="s">
        <v>114</v>
      </c>
      <c r="AV187" s="164" t="s">
        <v>109</v>
      </c>
      <c r="AW187" s="164" t="s">
        <v>109</v>
      </c>
      <c r="AX187" s="164" t="s">
        <v>109</v>
      </c>
      <c r="AY187" s="164" t="s">
        <v>193</v>
      </c>
      <c r="AZ187" s="164" t="s">
        <v>193</v>
      </c>
      <c r="BA187" s="164" t="s">
        <v>193</v>
      </c>
      <c r="BB187" s="164" t="s">
        <v>193</v>
      </c>
      <c r="BC187" s="164" t="s">
        <v>193</v>
      </c>
      <c r="BD187" s="164" t="s">
        <v>193</v>
      </c>
      <c r="BE187" s="164" t="s">
        <v>109</v>
      </c>
      <c r="BF187" s="164" t="s">
        <v>109</v>
      </c>
      <c r="BG187" s="164">
        <v>0</v>
      </c>
      <c r="BH187" s="164">
        <v>0</v>
      </c>
      <c r="BI187" s="164">
        <v>0</v>
      </c>
      <c r="BJ187" s="164">
        <v>0</v>
      </c>
      <c r="BK187" s="164">
        <v>1</v>
      </c>
      <c r="BL187" s="164">
        <v>1</v>
      </c>
      <c r="BM187" s="164">
        <v>0</v>
      </c>
      <c r="BN187" s="164">
        <v>0</v>
      </c>
      <c r="BO187" s="164">
        <v>0</v>
      </c>
      <c r="BP187" s="164">
        <v>0</v>
      </c>
      <c r="BQ187" s="164">
        <v>0</v>
      </c>
      <c r="BR187" s="164">
        <v>0</v>
      </c>
      <c r="BS187" s="164">
        <v>1</v>
      </c>
      <c r="BT187" s="164">
        <v>0</v>
      </c>
      <c r="BU187" s="164" t="s">
        <v>4365</v>
      </c>
      <c r="BV187" s="164">
        <v>1</v>
      </c>
      <c r="BW187" s="164">
        <v>1</v>
      </c>
      <c r="BX187" s="164">
        <v>0</v>
      </c>
      <c r="BY187" s="164">
        <v>1</v>
      </c>
      <c r="BZ187" s="164">
        <v>1</v>
      </c>
      <c r="CA187" s="164">
        <v>0</v>
      </c>
      <c r="CB187" s="164">
        <v>0</v>
      </c>
      <c r="CC187" s="164" t="s">
        <v>114</v>
      </c>
      <c r="CD187" s="164" t="s">
        <v>109</v>
      </c>
      <c r="CE187" s="164" t="s">
        <v>109</v>
      </c>
      <c r="CF187" s="164" t="s">
        <v>106</v>
      </c>
      <c r="CG187" s="164" t="s">
        <v>797</v>
      </c>
      <c r="CH187" s="164" t="s">
        <v>129</v>
      </c>
      <c r="CI187" s="164" t="s">
        <v>793</v>
      </c>
      <c r="CJ187" s="164" t="s">
        <v>109</v>
      </c>
      <c r="CK187" s="164">
        <v>0</v>
      </c>
      <c r="CL187" s="164">
        <v>0</v>
      </c>
      <c r="CM187" s="164">
        <v>0</v>
      </c>
      <c r="CN187" s="164">
        <v>1</v>
      </c>
      <c r="CO187" s="164">
        <v>1</v>
      </c>
      <c r="CP187" s="164">
        <v>0</v>
      </c>
      <c r="CQ187" s="164">
        <v>0</v>
      </c>
      <c r="CR187" s="164">
        <v>0</v>
      </c>
      <c r="CS187" s="164">
        <v>0</v>
      </c>
      <c r="CT187" s="164">
        <v>0</v>
      </c>
      <c r="CU187" s="164">
        <v>0</v>
      </c>
      <c r="CV187" s="164">
        <v>1</v>
      </c>
      <c r="CW187" s="164">
        <v>0</v>
      </c>
      <c r="CX187" s="164" t="s">
        <v>4365</v>
      </c>
      <c r="CY187" s="164" t="s">
        <v>120</v>
      </c>
      <c r="CZ187" s="164">
        <v>1</v>
      </c>
      <c r="DA187" s="164">
        <v>0</v>
      </c>
      <c r="DB187" s="164">
        <v>0</v>
      </c>
      <c r="DC187" s="164">
        <v>0</v>
      </c>
      <c r="DD187" s="164">
        <v>0</v>
      </c>
      <c r="DE187" s="164">
        <v>0</v>
      </c>
      <c r="DF187" s="164">
        <v>0</v>
      </c>
      <c r="DG187" s="164">
        <v>0</v>
      </c>
      <c r="DH187" s="164" t="s">
        <v>114</v>
      </c>
      <c r="DI187" s="164" t="s">
        <v>109</v>
      </c>
      <c r="DJ187" s="164" t="s">
        <v>109</v>
      </c>
      <c r="DK187" s="164" t="s">
        <v>106</v>
      </c>
      <c r="DL187" s="164" t="s">
        <v>797</v>
      </c>
      <c r="DM187" s="164" t="s">
        <v>129</v>
      </c>
      <c r="DN187" s="164" t="s">
        <v>793</v>
      </c>
      <c r="DO187" s="164" t="s">
        <v>193</v>
      </c>
      <c r="DP187" s="164" t="s">
        <v>193</v>
      </c>
      <c r="DQ187" s="164" t="s">
        <v>193</v>
      </c>
      <c r="DR187" s="164" t="s">
        <v>193</v>
      </c>
      <c r="DS187" s="164" t="s">
        <v>193</v>
      </c>
      <c r="DT187" s="164" t="s">
        <v>193</v>
      </c>
      <c r="DU187" s="164" t="s">
        <v>193</v>
      </c>
      <c r="DV187" s="164" t="s">
        <v>193</v>
      </c>
      <c r="DW187" s="164" t="s">
        <v>193</v>
      </c>
      <c r="DX187" s="164" t="s">
        <v>193</v>
      </c>
      <c r="DY187" s="164" t="s">
        <v>193</v>
      </c>
      <c r="DZ187" s="164" t="s">
        <v>193</v>
      </c>
      <c r="EA187" s="164" t="s">
        <v>193</v>
      </c>
      <c r="EB187" s="164" t="s">
        <v>193</v>
      </c>
      <c r="EC187" s="164" t="s">
        <v>193</v>
      </c>
      <c r="ED187" s="164" t="s">
        <v>193</v>
      </c>
      <c r="EE187" s="164" t="s">
        <v>193</v>
      </c>
      <c r="EF187" s="164" t="s">
        <v>193</v>
      </c>
      <c r="EG187" s="164" t="s">
        <v>193</v>
      </c>
      <c r="EH187" s="164" t="s">
        <v>193</v>
      </c>
      <c r="EI187" s="164" t="s">
        <v>3684</v>
      </c>
    </row>
    <row r="188" spans="1:139" x14ac:dyDescent="0.25">
      <c r="A188" s="164" t="s">
        <v>4373</v>
      </c>
      <c r="B188" s="164" t="s">
        <v>3548</v>
      </c>
      <c r="C188" s="164" t="s">
        <v>103</v>
      </c>
      <c r="D188" s="164" t="s">
        <v>103</v>
      </c>
      <c r="E188" s="164" t="s">
        <v>3288</v>
      </c>
      <c r="F188" s="164" t="s">
        <v>106</v>
      </c>
      <c r="G188" s="164" t="s">
        <v>225</v>
      </c>
      <c r="H188" s="164" t="s">
        <v>225</v>
      </c>
      <c r="I188" s="164" t="s">
        <v>4357</v>
      </c>
      <c r="J188" s="164" t="s">
        <v>780</v>
      </c>
      <c r="K188" s="164" t="s">
        <v>494</v>
      </c>
      <c r="L188" s="164" t="s">
        <v>495</v>
      </c>
      <c r="M188" s="164">
        <v>100</v>
      </c>
      <c r="N188" s="164">
        <v>96.153846153846104</v>
      </c>
      <c r="O188" s="164">
        <v>76.086956521739097</v>
      </c>
      <c r="P188" s="164">
        <v>86.2068965517241</v>
      </c>
      <c r="Q188" s="164">
        <v>187.5</v>
      </c>
      <c r="R188" s="164">
        <v>187.5</v>
      </c>
      <c r="S188" s="164">
        <v>700</v>
      </c>
      <c r="T188" s="164">
        <v>30</v>
      </c>
      <c r="U188" s="164">
        <v>20</v>
      </c>
      <c r="V188" s="164">
        <v>50</v>
      </c>
      <c r="W188" s="164" t="s">
        <v>193</v>
      </c>
      <c r="X188" s="164">
        <v>25</v>
      </c>
      <c r="Y188" s="164">
        <v>42.5</v>
      </c>
      <c r="Z188" s="164">
        <v>75</v>
      </c>
      <c r="AA188" s="164">
        <v>10</v>
      </c>
      <c r="AB188" s="164" t="s">
        <v>193</v>
      </c>
      <c r="AC188" s="164" t="s">
        <v>496</v>
      </c>
      <c r="AD188" s="164" t="s">
        <v>497</v>
      </c>
      <c r="AE188" s="164">
        <v>1</v>
      </c>
      <c r="AF188" s="164">
        <v>0</v>
      </c>
      <c r="AG188" s="164">
        <v>0</v>
      </c>
      <c r="AH188" s="164">
        <v>1</v>
      </c>
      <c r="AI188" s="164">
        <v>1</v>
      </c>
      <c r="AJ188" s="164">
        <v>0</v>
      </c>
      <c r="AK188" s="164">
        <v>0</v>
      </c>
      <c r="AL188" s="164">
        <v>0</v>
      </c>
      <c r="AM188" s="164">
        <v>0</v>
      </c>
      <c r="AN188" s="164">
        <v>0</v>
      </c>
      <c r="AO188" s="164" t="s">
        <v>128</v>
      </c>
      <c r="AP188" s="164" t="s">
        <v>501</v>
      </c>
      <c r="AQ188" s="164" t="s">
        <v>109</v>
      </c>
      <c r="AR188" s="164" t="s">
        <v>109</v>
      </c>
      <c r="AS188" s="164" t="s">
        <v>109</v>
      </c>
      <c r="AT188" s="164" t="s">
        <v>109</v>
      </c>
      <c r="AU188" s="164" t="s">
        <v>109</v>
      </c>
      <c r="AV188" s="164" t="s">
        <v>109</v>
      </c>
      <c r="AW188" s="164" t="s">
        <v>132</v>
      </c>
      <c r="AX188" s="164" t="s">
        <v>132</v>
      </c>
      <c r="AY188" s="164" t="s">
        <v>132</v>
      </c>
      <c r="AZ188" s="164" t="s">
        <v>109</v>
      </c>
      <c r="BA188" s="164" t="s">
        <v>193</v>
      </c>
      <c r="BB188" s="164" t="s">
        <v>109</v>
      </c>
      <c r="BC188" s="164" t="s">
        <v>132</v>
      </c>
      <c r="BD188" s="164" t="s">
        <v>114</v>
      </c>
      <c r="BE188" s="164" t="s">
        <v>132</v>
      </c>
      <c r="BF188" s="164" t="s">
        <v>109</v>
      </c>
      <c r="BG188" s="164">
        <v>0</v>
      </c>
      <c r="BH188" s="164">
        <v>1</v>
      </c>
      <c r="BI188" s="164">
        <v>1</v>
      </c>
      <c r="BJ188" s="164">
        <v>0</v>
      </c>
      <c r="BK188" s="164">
        <v>1</v>
      </c>
      <c r="BL188" s="164">
        <v>0</v>
      </c>
      <c r="BM188" s="164">
        <v>0</v>
      </c>
      <c r="BN188" s="164">
        <v>0</v>
      </c>
      <c r="BO188" s="164">
        <v>0</v>
      </c>
      <c r="BP188" s="164">
        <v>0</v>
      </c>
      <c r="BQ188" s="164">
        <v>0</v>
      </c>
      <c r="BR188" s="164">
        <v>0</v>
      </c>
      <c r="BS188" s="164">
        <v>0</v>
      </c>
      <c r="BT188" s="164">
        <v>0</v>
      </c>
      <c r="BU188" s="164" t="s">
        <v>193</v>
      </c>
      <c r="BV188" s="164">
        <v>0</v>
      </c>
      <c r="BW188" s="164">
        <v>1</v>
      </c>
      <c r="BX188" s="164">
        <v>0</v>
      </c>
      <c r="BY188" s="164">
        <v>1</v>
      </c>
      <c r="BZ188" s="164">
        <v>0</v>
      </c>
      <c r="CA188" s="164">
        <v>0</v>
      </c>
      <c r="CB188" s="164">
        <v>0</v>
      </c>
      <c r="CC188" s="164" t="s">
        <v>109</v>
      </c>
      <c r="CD188" s="164" t="s">
        <v>114</v>
      </c>
      <c r="CE188" s="164" t="s">
        <v>109</v>
      </c>
      <c r="CF188" s="164" t="s">
        <v>123</v>
      </c>
      <c r="CG188" s="164" t="s">
        <v>793</v>
      </c>
      <c r="CH188" s="164" t="s">
        <v>124</v>
      </c>
      <c r="CI188" s="164" t="s">
        <v>793</v>
      </c>
      <c r="CJ188" s="164" t="s">
        <v>114</v>
      </c>
      <c r="CK188" s="164" t="s">
        <v>193</v>
      </c>
      <c r="CL188" s="164" t="s">
        <v>193</v>
      </c>
      <c r="CM188" s="164" t="s">
        <v>193</v>
      </c>
      <c r="CN188" s="164" t="s">
        <v>193</v>
      </c>
      <c r="CO188" s="164" t="s">
        <v>193</v>
      </c>
      <c r="CP188" s="164" t="s">
        <v>193</v>
      </c>
      <c r="CQ188" s="164" t="s">
        <v>193</v>
      </c>
      <c r="CR188" s="164" t="s">
        <v>193</v>
      </c>
      <c r="CS188" s="164" t="s">
        <v>193</v>
      </c>
      <c r="CT188" s="164" t="s">
        <v>193</v>
      </c>
      <c r="CU188" s="164" t="s">
        <v>193</v>
      </c>
      <c r="CV188" s="164" t="s">
        <v>193</v>
      </c>
      <c r="CW188" s="164" t="s">
        <v>193</v>
      </c>
      <c r="CX188" s="164" t="s">
        <v>193</v>
      </c>
      <c r="CY188" s="164" t="s">
        <v>193</v>
      </c>
      <c r="CZ188" s="164" t="s">
        <v>193</v>
      </c>
      <c r="DA188" s="164" t="s">
        <v>193</v>
      </c>
      <c r="DB188" s="164" t="s">
        <v>193</v>
      </c>
      <c r="DC188" s="164" t="s">
        <v>193</v>
      </c>
      <c r="DD188" s="164" t="s">
        <v>193</v>
      </c>
      <c r="DE188" s="164" t="s">
        <v>193</v>
      </c>
      <c r="DF188" s="164" t="s">
        <v>193</v>
      </c>
      <c r="DG188" s="164" t="s">
        <v>193</v>
      </c>
      <c r="DH188" s="164" t="s">
        <v>114</v>
      </c>
      <c r="DI188" s="164" t="s">
        <v>132</v>
      </c>
      <c r="DJ188" s="164" t="s">
        <v>109</v>
      </c>
      <c r="DK188" s="164" t="s">
        <v>106</v>
      </c>
      <c r="DL188" s="164" t="s">
        <v>797</v>
      </c>
      <c r="DM188" s="164" t="s">
        <v>173</v>
      </c>
      <c r="DN188" s="164" t="s">
        <v>793</v>
      </c>
      <c r="DO188" s="164" t="s">
        <v>193</v>
      </c>
      <c r="DP188" s="164" t="s">
        <v>193</v>
      </c>
      <c r="DQ188" s="164" t="s">
        <v>193</v>
      </c>
      <c r="DR188" s="164" t="s">
        <v>193</v>
      </c>
      <c r="DS188" s="164" t="s">
        <v>193</v>
      </c>
      <c r="DT188" s="164" t="s">
        <v>193</v>
      </c>
      <c r="DU188" s="164" t="s">
        <v>193</v>
      </c>
      <c r="DV188" s="164" t="s">
        <v>193</v>
      </c>
      <c r="DW188" s="164" t="s">
        <v>193</v>
      </c>
      <c r="DX188" s="164" t="s">
        <v>193</v>
      </c>
      <c r="DY188" s="164" t="s">
        <v>193</v>
      </c>
      <c r="DZ188" s="164" t="s">
        <v>193</v>
      </c>
      <c r="EA188" s="164" t="s">
        <v>193</v>
      </c>
      <c r="EB188" s="164" t="s">
        <v>193</v>
      </c>
      <c r="EC188" s="164" t="s">
        <v>193</v>
      </c>
      <c r="ED188" s="164" t="s">
        <v>193</v>
      </c>
      <c r="EE188" s="164" t="s">
        <v>193</v>
      </c>
      <c r="EF188" s="164" t="s">
        <v>193</v>
      </c>
      <c r="EG188" s="164" t="s">
        <v>193</v>
      </c>
      <c r="EH188" s="164" t="s">
        <v>193</v>
      </c>
      <c r="EI188" s="164" t="s">
        <v>193</v>
      </c>
    </row>
    <row r="189" spans="1:139" x14ac:dyDescent="0.25">
      <c r="A189" s="164" t="s">
        <v>4380</v>
      </c>
      <c r="B189" s="164" t="s">
        <v>3548</v>
      </c>
      <c r="C189" s="164" t="s">
        <v>103</v>
      </c>
      <c r="D189" s="164" t="s">
        <v>103</v>
      </c>
      <c r="E189" s="164" t="s">
        <v>3288</v>
      </c>
      <c r="F189" s="164" t="s">
        <v>106</v>
      </c>
      <c r="G189" s="164" t="s">
        <v>225</v>
      </c>
      <c r="H189" s="164" t="s">
        <v>225</v>
      </c>
      <c r="I189" s="164" t="s">
        <v>4357</v>
      </c>
      <c r="J189" s="164" t="s">
        <v>780</v>
      </c>
      <c r="K189" s="164" t="s">
        <v>494</v>
      </c>
      <c r="L189" s="164" t="s">
        <v>495</v>
      </c>
      <c r="M189" s="164" t="s">
        <v>193</v>
      </c>
      <c r="N189" s="164" t="s">
        <v>193</v>
      </c>
      <c r="O189" s="164" t="s">
        <v>193</v>
      </c>
      <c r="P189" s="164" t="s">
        <v>193</v>
      </c>
      <c r="Q189" s="164" t="s">
        <v>193</v>
      </c>
      <c r="R189" s="164" t="s">
        <v>193</v>
      </c>
      <c r="S189" s="164" t="s">
        <v>193</v>
      </c>
      <c r="T189" s="164" t="s">
        <v>193</v>
      </c>
      <c r="U189" s="164">
        <v>25</v>
      </c>
      <c r="V189" s="164" t="s">
        <v>193</v>
      </c>
      <c r="W189" s="164" t="s">
        <v>193</v>
      </c>
      <c r="X189" s="164">
        <v>25</v>
      </c>
      <c r="Y189" s="164">
        <v>56.6666666666666</v>
      </c>
      <c r="Z189" s="164" t="s">
        <v>193</v>
      </c>
      <c r="AA189" s="164" t="s">
        <v>193</v>
      </c>
      <c r="AB189" s="164" t="s">
        <v>193</v>
      </c>
      <c r="AC189" s="164" t="s">
        <v>496</v>
      </c>
      <c r="AD189" s="164" t="s">
        <v>521</v>
      </c>
      <c r="AE189" s="164">
        <v>1</v>
      </c>
      <c r="AF189" s="164">
        <v>0</v>
      </c>
      <c r="AG189" s="164">
        <v>0</v>
      </c>
      <c r="AH189" s="164">
        <v>0</v>
      </c>
      <c r="AI189" s="164">
        <v>0</v>
      </c>
      <c r="AJ189" s="164">
        <v>0</v>
      </c>
      <c r="AK189" s="164">
        <v>0</v>
      </c>
      <c r="AL189" s="164">
        <v>0</v>
      </c>
      <c r="AM189" s="164">
        <v>0</v>
      </c>
      <c r="AN189" s="164">
        <v>0</v>
      </c>
      <c r="AO189" s="164" t="s">
        <v>113</v>
      </c>
      <c r="AP189" s="164" t="s">
        <v>501</v>
      </c>
      <c r="AQ189" s="164" t="s">
        <v>193</v>
      </c>
      <c r="AR189" s="164" t="s">
        <v>193</v>
      </c>
      <c r="AS189" s="164" t="s">
        <v>193</v>
      </c>
      <c r="AT189" s="164" t="s">
        <v>193</v>
      </c>
      <c r="AU189" s="164" t="s">
        <v>193</v>
      </c>
      <c r="AV189" s="164" t="s">
        <v>193</v>
      </c>
      <c r="AW189" s="164" t="s">
        <v>193</v>
      </c>
      <c r="AX189" s="164" t="s">
        <v>193</v>
      </c>
      <c r="AY189" s="164" t="s">
        <v>109</v>
      </c>
      <c r="AZ189" s="164" t="s">
        <v>193</v>
      </c>
      <c r="BA189" s="164" t="s">
        <v>193</v>
      </c>
      <c r="BB189" s="164" t="s">
        <v>109</v>
      </c>
      <c r="BC189" s="164" t="s">
        <v>132</v>
      </c>
      <c r="BD189" s="164" t="s">
        <v>193</v>
      </c>
      <c r="BE189" s="164" t="s">
        <v>193</v>
      </c>
      <c r="BF189" s="164" t="s">
        <v>193</v>
      </c>
      <c r="BG189" s="164" t="s">
        <v>193</v>
      </c>
      <c r="BH189" s="164" t="s">
        <v>193</v>
      </c>
      <c r="BI189" s="164" t="s">
        <v>193</v>
      </c>
      <c r="BJ189" s="164" t="s">
        <v>193</v>
      </c>
      <c r="BK189" s="164" t="s">
        <v>193</v>
      </c>
      <c r="BL189" s="164" t="s">
        <v>193</v>
      </c>
      <c r="BM189" s="164" t="s">
        <v>193</v>
      </c>
      <c r="BN189" s="164" t="s">
        <v>193</v>
      </c>
      <c r="BO189" s="164" t="s">
        <v>193</v>
      </c>
      <c r="BP189" s="164" t="s">
        <v>193</v>
      </c>
      <c r="BQ189" s="164" t="s">
        <v>193</v>
      </c>
      <c r="BR189" s="164" t="s">
        <v>193</v>
      </c>
      <c r="BS189" s="164" t="s">
        <v>193</v>
      </c>
      <c r="BT189" s="164" t="s">
        <v>193</v>
      </c>
      <c r="BU189" s="164" t="s">
        <v>193</v>
      </c>
      <c r="BV189" s="164" t="s">
        <v>193</v>
      </c>
      <c r="BW189" s="164" t="s">
        <v>193</v>
      </c>
      <c r="BX189" s="164" t="s">
        <v>193</v>
      </c>
      <c r="BY189" s="164" t="s">
        <v>193</v>
      </c>
      <c r="BZ189" s="164" t="s">
        <v>193</v>
      </c>
      <c r="CA189" s="164" t="s">
        <v>193</v>
      </c>
      <c r="CB189" s="164" t="s">
        <v>193</v>
      </c>
      <c r="CC189" s="164" t="s">
        <v>193</v>
      </c>
      <c r="CD189" s="164" t="s">
        <v>193</v>
      </c>
      <c r="CE189" s="164" t="s">
        <v>193</v>
      </c>
      <c r="CF189" s="164" t="s">
        <v>193</v>
      </c>
      <c r="CG189" s="164" t="s">
        <v>193</v>
      </c>
      <c r="CH189" s="164" t="s">
        <v>193</v>
      </c>
      <c r="CI189" s="164" t="s">
        <v>193</v>
      </c>
      <c r="CJ189" s="164" t="s">
        <v>109</v>
      </c>
      <c r="CK189" s="164">
        <v>0</v>
      </c>
      <c r="CL189" s="164">
        <v>0</v>
      </c>
      <c r="CM189" s="164">
        <v>0</v>
      </c>
      <c r="CN189" s="164">
        <v>1</v>
      </c>
      <c r="CO189" s="164">
        <v>1</v>
      </c>
      <c r="CP189" s="164">
        <v>0</v>
      </c>
      <c r="CQ189" s="164">
        <v>0</v>
      </c>
      <c r="CR189" s="164">
        <v>0</v>
      </c>
      <c r="CS189" s="164">
        <v>0</v>
      </c>
      <c r="CT189" s="164">
        <v>0</v>
      </c>
      <c r="CU189" s="164">
        <v>0</v>
      </c>
      <c r="CV189" s="164">
        <v>1</v>
      </c>
      <c r="CW189" s="164">
        <v>0</v>
      </c>
      <c r="CX189" s="164" t="s">
        <v>4365</v>
      </c>
      <c r="CY189" s="164" t="s">
        <v>4379</v>
      </c>
      <c r="CZ189" s="164">
        <v>0</v>
      </c>
      <c r="DA189" s="164">
        <v>0</v>
      </c>
      <c r="DB189" s="164">
        <v>0</v>
      </c>
      <c r="DC189" s="164">
        <v>0</v>
      </c>
      <c r="DD189" s="164">
        <v>0</v>
      </c>
      <c r="DE189" s="164">
        <v>0</v>
      </c>
      <c r="DF189" s="164">
        <v>0</v>
      </c>
      <c r="DG189" s="164">
        <v>1</v>
      </c>
      <c r="DH189" s="164" t="s">
        <v>109</v>
      </c>
      <c r="DI189" s="164" t="s">
        <v>109</v>
      </c>
      <c r="DJ189" s="164" t="s">
        <v>109</v>
      </c>
      <c r="DK189" s="164" t="s">
        <v>123</v>
      </c>
      <c r="DL189" s="164" t="s">
        <v>793</v>
      </c>
      <c r="DM189" s="164" t="s">
        <v>1794</v>
      </c>
      <c r="DN189" s="164" t="s">
        <v>793</v>
      </c>
      <c r="DO189" s="164" t="s">
        <v>193</v>
      </c>
      <c r="DP189" s="164" t="s">
        <v>193</v>
      </c>
      <c r="DQ189" s="164" t="s">
        <v>193</v>
      </c>
      <c r="DR189" s="164" t="s">
        <v>193</v>
      </c>
      <c r="DS189" s="164" t="s">
        <v>193</v>
      </c>
      <c r="DT189" s="164" t="s">
        <v>193</v>
      </c>
      <c r="DU189" s="164" t="s">
        <v>193</v>
      </c>
      <c r="DV189" s="164" t="s">
        <v>193</v>
      </c>
      <c r="DW189" s="164" t="s">
        <v>193</v>
      </c>
      <c r="DX189" s="164" t="s">
        <v>193</v>
      </c>
      <c r="DY189" s="164" t="s">
        <v>193</v>
      </c>
      <c r="DZ189" s="164" t="s">
        <v>193</v>
      </c>
      <c r="EA189" s="164" t="s">
        <v>193</v>
      </c>
      <c r="EB189" s="164" t="s">
        <v>193</v>
      </c>
      <c r="EC189" s="164" t="s">
        <v>193</v>
      </c>
      <c r="ED189" s="164" t="s">
        <v>193</v>
      </c>
      <c r="EE189" s="164" t="s">
        <v>193</v>
      </c>
      <c r="EF189" s="164" t="s">
        <v>193</v>
      </c>
      <c r="EG189" s="164" t="s">
        <v>193</v>
      </c>
      <c r="EH189" s="164" t="s">
        <v>193</v>
      </c>
      <c r="EI189" s="164" t="s">
        <v>193</v>
      </c>
    </row>
    <row r="190" spans="1:139" x14ac:dyDescent="0.25">
      <c r="A190" s="164" t="s">
        <v>4386</v>
      </c>
      <c r="B190" s="164" t="s">
        <v>3548</v>
      </c>
      <c r="C190" s="164" t="s">
        <v>103</v>
      </c>
      <c r="D190" s="164" t="s">
        <v>103</v>
      </c>
      <c r="E190" s="164" t="s">
        <v>3288</v>
      </c>
      <c r="F190" s="164" t="s">
        <v>106</v>
      </c>
      <c r="G190" s="164" t="s">
        <v>225</v>
      </c>
      <c r="H190" s="164" t="s">
        <v>225</v>
      </c>
      <c r="I190" s="164" t="s">
        <v>4357</v>
      </c>
      <c r="J190" s="164" t="s">
        <v>780</v>
      </c>
      <c r="K190" s="164" t="s">
        <v>494</v>
      </c>
      <c r="L190" s="164" t="s">
        <v>495</v>
      </c>
      <c r="M190" s="164">
        <v>100</v>
      </c>
      <c r="N190" s="164">
        <v>115.384615384615</v>
      </c>
      <c r="O190" s="164">
        <v>86.956521739130395</v>
      </c>
      <c r="P190" s="164">
        <v>103.448275862068</v>
      </c>
      <c r="Q190" s="164">
        <v>208</v>
      </c>
      <c r="R190" s="164">
        <v>208.333333333333</v>
      </c>
      <c r="S190" s="164">
        <v>750</v>
      </c>
      <c r="T190" s="164" t="s">
        <v>193</v>
      </c>
      <c r="U190" s="164" t="s">
        <v>193</v>
      </c>
      <c r="V190" s="164" t="s">
        <v>193</v>
      </c>
      <c r="W190" s="164" t="s">
        <v>193</v>
      </c>
      <c r="X190" s="164" t="s">
        <v>193</v>
      </c>
      <c r="Y190" s="164" t="s">
        <v>193</v>
      </c>
      <c r="Z190" s="164" t="s">
        <v>193</v>
      </c>
      <c r="AA190" s="164" t="s">
        <v>193</v>
      </c>
      <c r="AB190" s="164" t="s">
        <v>193</v>
      </c>
      <c r="AC190" s="164" t="s">
        <v>496</v>
      </c>
      <c r="AD190" s="164" t="s">
        <v>502</v>
      </c>
      <c r="AE190" s="164">
        <v>1</v>
      </c>
      <c r="AF190" s="164">
        <v>0</v>
      </c>
      <c r="AG190" s="164">
        <v>0</v>
      </c>
      <c r="AH190" s="164">
        <v>1</v>
      </c>
      <c r="AI190" s="164">
        <v>1</v>
      </c>
      <c r="AJ190" s="164">
        <v>0</v>
      </c>
      <c r="AK190" s="164">
        <v>0</v>
      </c>
      <c r="AL190" s="164">
        <v>0</v>
      </c>
      <c r="AM190" s="164">
        <v>0</v>
      </c>
      <c r="AN190" s="164">
        <v>0</v>
      </c>
      <c r="AO190" s="164" t="s">
        <v>128</v>
      </c>
      <c r="AP190" s="164" t="s">
        <v>498</v>
      </c>
      <c r="AQ190" s="164" t="s">
        <v>109</v>
      </c>
      <c r="AR190" s="164" t="s">
        <v>109</v>
      </c>
      <c r="AS190" s="164" t="s">
        <v>114</v>
      </c>
      <c r="AT190" s="164" t="s">
        <v>109</v>
      </c>
      <c r="AU190" s="164" t="s">
        <v>114</v>
      </c>
      <c r="AV190" s="164" t="s">
        <v>109</v>
      </c>
      <c r="AW190" s="164" t="s">
        <v>132</v>
      </c>
      <c r="AX190" s="164" t="s">
        <v>193</v>
      </c>
      <c r="AY190" s="164" t="s">
        <v>193</v>
      </c>
      <c r="AZ190" s="164" t="s">
        <v>193</v>
      </c>
      <c r="BA190" s="164" t="s">
        <v>193</v>
      </c>
      <c r="BB190" s="164" t="s">
        <v>193</v>
      </c>
      <c r="BC190" s="164" t="s">
        <v>193</v>
      </c>
      <c r="BD190" s="164" t="s">
        <v>193</v>
      </c>
      <c r="BE190" s="164" t="s">
        <v>193</v>
      </c>
      <c r="BF190" s="164" t="s">
        <v>109</v>
      </c>
      <c r="BG190" s="164">
        <v>0</v>
      </c>
      <c r="BH190" s="164">
        <v>0</v>
      </c>
      <c r="BI190" s="164">
        <v>0</v>
      </c>
      <c r="BJ190" s="164">
        <v>0</v>
      </c>
      <c r="BK190" s="164">
        <v>1</v>
      </c>
      <c r="BL190" s="164">
        <v>1</v>
      </c>
      <c r="BM190" s="164">
        <v>0</v>
      </c>
      <c r="BN190" s="164">
        <v>0</v>
      </c>
      <c r="BO190" s="164">
        <v>0</v>
      </c>
      <c r="BP190" s="164">
        <v>0</v>
      </c>
      <c r="BQ190" s="164">
        <v>0</v>
      </c>
      <c r="BR190" s="164">
        <v>0</v>
      </c>
      <c r="BS190" s="164">
        <v>1</v>
      </c>
      <c r="BT190" s="164">
        <v>0</v>
      </c>
      <c r="BU190" s="164" t="s">
        <v>4365</v>
      </c>
      <c r="BV190" s="164">
        <v>0</v>
      </c>
      <c r="BW190" s="164">
        <v>1</v>
      </c>
      <c r="BX190" s="164">
        <v>1</v>
      </c>
      <c r="BY190" s="164">
        <v>0</v>
      </c>
      <c r="BZ190" s="164">
        <v>0</v>
      </c>
      <c r="CA190" s="164">
        <v>0</v>
      </c>
      <c r="CB190" s="164">
        <v>0</v>
      </c>
      <c r="CC190" s="164" t="s">
        <v>114</v>
      </c>
      <c r="CD190" s="164" t="s">
        <v>114</v>
      </c>
      <c r="CE190" s="164" t="s">
        <v>109</v>
      </c>
      <c r="CF190" s="164" t="s">
        <v>106</v>
      </c>
      <c r="CG190" s="164" t="s">
        <v>797</v>
      </c>
      <c r="CH190" s="164" t="s">
        <v>129</v>
      </c>
      <c r="CI190" s="164" t="s">
        <v>793</v>
      </c>
      <c r="CJ190" s="164" t="s">
        <v>193</v>
      </c>
      <c r="CK190" s="164" t="s">
        <v>193</v>
      </c>
      <c r="CL190" s="164" t="s">
        <v>193</v>
      </c>
      <c r="CM190" s="164" t="s">
        <v>193</v>
      </c>
      <c r="CN190" s="164" t="s">
        <v>193</v>
      </c>
      <c r="CO190" s="164" t="s">
        <v>193</v>
      </c>
      <c r="CP190" s="164" t="s">
        <v>193</v>
      </c>
      <c r="CQ190" s="164" t="s">
        <v>193</v>
      </c>
      <c r="CR190" s="164" t="s">
        <v>193</v>
      </c>
      <c r="CS190" s="164" t="s">
        <v>193</v>
      </c>
      <c r="CT190" s="164" t="s">
        <v>193</v>
      </c>
      <c r="CU190" s="164" t="s">
        <v>193</v>
      </c>
      <c r="CV190" s="164" t="s">
        <v>193</v>
      </c>
      <c r="CW190" s="164" t="s">
        <v>193</v>
      </c>
      <c r="CX190" s="164" t="s">
        <v>193</v>
      </c>
      <c r="CY190" s="164" t="s">
        <v>193</v>
      </c>
      <c r="CZ190" s="164" t="s">
        <v>193</v>
      </c>
      <c r="DA190" s="164" t="s">
        <v>193</v>
      </c>
      <c r="DB190" s="164" t="s">
        <v>193</v>
      </c>
      <c r="DC190" s="164" t="s">
        <v>193</v>
      </c>
      <c r="DD190" s="164" t="s">
        <v>193</v>
      </c>
      <c r="DE190" s="164" t="s">
        <v>193</v>
      </c>
      <c r="DF190" s="164" t="s">
        <v>193</v>
      </c>
      <c r="DG190" s="164" t="s">
        <v>193</v>
      </c>
      <c r="DH190" s="164" t="s">
        <v>193</v>
      </c>
      <c r="DI190" s="164" t="s">
        <v>193</v>
      </c>
      <c r="DJ190" s="164" t="s">
        <v>193</v>
      </c>
      <c r="DK190" s="164" t="s">
        <v>193</v>
      </c>
      <c r="DL190" s="164" t="s">
        <v>193</v>
      </c>
      <c r="DM190" s="164" t="s">
        <v>193</v>
      </c>
      <c r="DN190" s="164" t="s">
        <v>193</v>
      </c>
      <c r="DO190" s="164" t="s">
        <v>193</v>
      </c>
      <c r="DP190" s="164" t="s">
        <v>193</v>
      </c>
      <c r="DQ190" s="164" t="s">
        <v>193</v>
      </c>
      <c r="DR190" s="164" t="s">
        <v>193</v>
      </c>
      <c r="DS190" s="164" t="s">
        <v>193</v>
      </c>
      <c r="DT190" s="164" t="s">
        <v>193</v>
      </c>
      <c r="DU190" s="164" t="s">
        <v>193</v>
      </c>
      <c r="DV190" s="164" t="s">
        <v>193</v>
      </c>
      <c r="DW190" s="164" t="s">
        <v>193</v>
      </c>
      <c r="DX190" s="164" t="s">
        <v>193</v>
      </c>
      <c r="DY190" s="164" t="s">
        <v>193</v>
      </c>
      <c r="DZ190" s="164" t="s">
        <v>193</v>
      </c>
      <c r="EA190" s="164" t="s">
        <v>193</v>
      </c>
      <c r="EB190" s="164" t="s">
        <v>193</v>
      </c>
      <c r="EC190" s="164" t="s">
        <v>193</v>
      </c>
      <c r="ED190" s="164" t="s">
        <v>193</v>
      </c>
      <c r="EE190" s="164" t="s">
        <v>193</v>
      </c>
      <c r="EF190" s="164" t="s">
        <v>193</v>
      </c>
      <c r="EG190" s="164" t="s">
        <v>193</v>
      </c>
      <c r="EH190" s="164" t="s">
        <v>193</v>
      </c>
      <c r="EI190" s="164" t="s">
        <v>193</v>
      </c>
    </row>
    <row r="191" spans="1:139" x14ac:dyDescent="0.25">
      <c r="A191" s="164" t="s">
        <v>4390</v>
      </c>
      <c r="B191" s="164" t="s">
        <v>3548</v>
      </c>
      <c r="C191" s="164" t="s">
        <v>103</v>
      </c>
      <c r="D191" s="164" t="s">
        <v>103</v>
      </c>
      <c r="E191" s="164" t="s">
        <v>3288</v>
      </c>
      <c r="F191" s="164" t="s">
        <v>106</v>
      </c>
      <c r="G191" s="164" t="s">
        <v>225</v>
      </c>
      <c r="H191" s="164" t="s">
        <v>225</v>
      </c>
      <c r="I191" s="164" t="s">
        <v>4357</v>
      </c>
      <c r="J191" s="164" t="s">
        <v>780</v>
      </c>
      <c r="K191" s="164" t="s">
        <v>494</v>
      </c>
      <c r="L191" s="164" t="s">
        <v>495</v>
      </c>
      <c r="M191" s="164" t="s">
        <v>193</v>
      </c>
      <c r="N191" s="164" t="s">
        <v>193</v>
      </c>
      <c r="O191" s="164" t="s">
        <v>193</v>
      </c>
      <c r="P191" s="164" t="s">
        <v>193</v>
      </c>
      <c r="Q191" s="164" t="s">
        <v>193</v>
      </c>
      <c r="R191" s="164" t="s">
        <v>193</v>
      </c>
      <c r="S191" s="164" t="s">
        <v>193</v>
      </c>
      <c r="T191" s="164">
        <v>15</v>
      </c>
      <c r="U191" s="164">
        <v>15</v>
      </c>
      <c r="V191" s="164">
        <v>100</v>
      </c>
      <c r="W191" s="164" t="s">
        <v>193</v>
      </c>
      <c r="X191" s="164">
        <v>25</v>
      </c>
      <c r="Y191" s="164">
        <v>43.965517241379303</v>
      </c>
      <c r="Z191" s="164">
        <v>75</v>
      </c>
      <c r="AA191" s="164">
        <v>5</v>
      </c>
      <c r="AB191" s="164" t="s">
        <v>193</v>
      </c>
      <c r="AC191" s="164" t="s">
        <v>496</v>
      </c>
      <c r="AD191" s="164" t="s">
        <v>502</v>
      </c>
      <c r="AE191" s="164">
        <v>1</v>
      </c>
      <c r="AF191" s="164">
        <v>0</v>
      </c>
      <c r="AG191" s="164">
        <v>0</v>
      </c>
      <c r="AH191" s="164">
        <v>1</v>
      </c>
      <c r="AI191" s="164">
        <v>1</v>
      </c>
      <c r="AJ191" s="164">
        <v>0</v>
      </c>
      <c r="AK191" s="164">
        <v>0</v>
      </c>
      <c r="AL191" s="164">
        <v>0</v>
      </c>
      <c r="AM191" s="164">
        <v>0</v>
      </c>
      <c r="AN191" s="164">
        <v>0</v>
      </c>
      <c r="AO191" s="164" t="s">
        <v>113</v>
      </c>
      <c r="AP191" s="164" t="s">
        <v>498</v>
      </c>
      <c r="AQ191" s="164" t="s">
        <v>193</v>
      </c>
      <c r="AR191" s="164" t="s">
        <v>193</v>
      </c>
      <c r="AS191" s="164" t="s">
        <v>193</v>
      </c>
      <c r="AT191" s="164" t="s">
        <v>193</v>
      </c>
      <c r="AU191" s="164" t="s">
        <v>193</v>
      </c>
      <c r="AV191" s="164" t="s">
        <v>193</v>
      </c>
      <c r="AW191" s="164" t="s">
        <v>193</v>
      </c>
      <c r="AX191" s="164" t="s">
        <v>114</v>
      </c>
      <c r="AY191" s="164" t="s">
        <v>132</v>
      </c>
      <c r="AZ191" s="164" t="s">
        <v>109</v>
      </c>
      <c r="BA191" s="164" t="s">
        <v>193</v>
      </c>
      <c r="BB191" s="164" t="s">
        <v>109</v>
      </c>
      <c r="BC191" s="164" t="s">
        <v>132</v>
      </c>
      <c r="BD191" s="164" t="s">
        <v>114</v>
      </c>
      <c r="BE191" s="164" t="s">
        <v>132</v>
      </c>
      <c r="BF191" s="164" t="s">
        <v>193</v>
      </c>
      <c r="BG191" s="164" t="s">
        <v>193</v>
      </c>
      <c r="BH191" s="164" t="s">
        <v>193</v>
      </c>
      <c r="BI191" s="164" t="s">
        <v>193</v>
      </c>
      <c r="BJ191" s="164" t="s">
        <v>193</v>
      </c>
      <c r="BK191" s="164" t="s">
        <v>193</v>
      </c>
      <c r="BL191" s="164" t="s">
        <v>193</v>
      </c>
      <c r="BM191" s="164" t="s">
        <v>193</v>
      </c>
      <c r="BN191" s="164" t="s">
        <v>193</v>
      </c>
      <c r="BO191" s="164" t="s">
        <v>193</v>
      </c>
      <c r="BP191" s="164" t="s">
        <v>193</v>
      </c>
      <c r="BQ191" s="164" t="s">
        <v>193</v>
      </c>
      <c r="BR191" s="164" t="s">
        <v>193</v>
      </c>
      <c r="BS191" s="164" t="s">
        <v>193</v>
      </c>
      <c r="BT191" s="164" t="s">
        <v>193</v>
      </c>
      <c r="BU191" s="164" t="s">
        <v>193</v>
      </c>
      <c r="BV191" s="164" t="s">
        <v>193</v>
      </c>
      <c r="BW191" s="164" t="s">
        <v>193</v>
      </c>
      <c r="BX191" s="164" t="s">
        <v>193</v>
      </c>
      <c r="BY191" s="164" t="s">
        <v>193</v>
      </c>
      <c r="BZ191" s="164" t="s">
        <v>193</v>
      </c>
      <c r="CA191" s="164" t="s">
        <v>193</v>
      </c>
      <c r="CB191" s="164" t="s">
        <v>193</v>
      </c>
      <c r="CC191" s="164" t="s">
        <v>193</v>
      </c>
      <c r="CD191" s="164" t="s">
        <v>193</v>
      </c>
      <c r="CE191" s="164" t="s">
        <v>193</v>
      </c>
      <c r="CF191" s="164" t="s">
        <v>193</v>
      </c>
      <c r="CG191" s="164" t="s">
        <v>193</v>
      </c>
      <c r="CH191" s="164" t="s">
        <v>193</v>
      </c>
      <c r="CI191" s="164" t="s">
        <v>193</v>
      </c>
      <c r="CJ191" s="164" t="s">
        <v>109</v>
      </c>
      <c r="CK191" s="164">
        <v>0</v>
      </c>
      <c r="CL191" s="164">
        <v>0</v>
      </c>
      <c r="CM191" s="164">
        <v>0</v>
      </c>
      <c r="CN191" s="164">
        <v>0</v>
      </c>
      <c r="CO191" s="164">
        <v>0</v>
      </c>
      <c r="CP191" s="164">
        <v>0</v>
      </c>
      <c r="CQ191" s="164">
        <v>0</v>
      </c>
      <c r="CR191" s="164">
        <v>0</v>
      </c>
      <c r="CS191" s="164">
        <v>0</v>
      </c>
      <c r="CT191" s="164">
        <v>0</v>
      </c>
      <c r="CU191" s="164">
        <v>0</v>
      </c>
      <c r="CV191" s="164">
        <v>1</v>
      </c>
      <c r="CW191" s="164">
        <v>0</v>
      </c>
      <c r="CX191" s="164" t="s">
        <v>4365</v>
      </c>
      <c r="CY191" s="164" t="s">
        <v>216</v>
      </c>
      <c r="CZ191" s="164">
        <v>0</v>
      </c>
      <c r="DA191" s="164">
        <v>0</v>
      </c>
      <c r="DB191" s="164">
        <v>0</v>
      </c>
      <c r="DC191" s="164">
        <v>1</v>
      </c>
      <c r="DD191" s="164">
        <v>0</v>
      </c>
      <c r="DE191" s="164">
        <v>0</v>
      </c>
      <c r="DF191" s="164">
        <v>0</v>
      </c>
      <c r="DG191" s="164">
        <v>0</v>
      </c>
      <c r="DH191" s="164" t="s">
        <v>114</v>
      </c>
      <c r="DI191" s="164" t="s">
        <v>114</v>
      </c>
      <c r="DJ191" s="164" t="s">
        <v>109</v>
      </c>
      <c r="DK191" s="164" t="s">
        <v>106</v>
      </c>
      <c r="DL191" s="164" t="s">
        <v>797</v>
      </c>
      <c r="DM191" s="164" t="s">
        <v>129</v>
      </c>
      <c r="DN191" s="164" t="s">
        <v>793</v>
      </c>
      <c r="DO191" s="164" t="s">
        <v>193</v>
      </c>
      <c r="DP191" s="164" t="s">
        <v>193</v>
      </c>
      <c r="DQ191" s="164" t="s">
        <v>193</v>
      </c>
      <c r="DR191" s="164" t="s">
        <v>193</v>
      </c>
      <c r="DS191" s="164" t="s">
        <v>193</v>
      </c>
      <c r="DT191" s="164" t="s">
        <v>193</v>
      </c>
      <c r="DU191" s="164" t="s">
        <v>193</v>
      </c>
      <c r="DV191" s="164" t="s">
        <v>193</v>
      </c>
      <c r="DW191" s="164" t="s">
        <v>193</v>
      </c>
      <c r="DX191" s="164" t="s">
        <v>193</v>
      </c>
      <c r="DY191" s="164" t="s">
        <v>193</v>
      </c>
      <c r="DZ191" s="164" t="s">
        <v>193</v>
      </c>
      <c r="EA191" s="164" t="s">
        <v>193</v>
      </c>
      <c r="EB191" s="164" t="s">
        <v>193</v>
      </c>
      <c r="EC191" s="164" t="s">
        <v>193</v>
      </c>
      <c r="ED191" s="164" t="s">
        <v>193</v>
      </c>
      <c r="EE191" s="164" t="s">
        <v>193</v>
      </c>
      <c r="EF191" s="164" t="s">
        <v>193</v>
      </c>
      <c r="EG191" s="164" t="s">
        <v>193</v>
      </c>
      <c r="EH191" s="164" t="s">
        <v>193</v>
      </c>
      <c r="EI191" s="164" t="s">
        <v>193</v>
      </c>
    </row>
    <row r="192" spans="1:139" x14ac:dyDescent="0.25">
      <c r="A192" s="164" t="s">
        <v>4394</v>
      </c>
      <c r="B192" s="164" t="s">
        <v>3548</v>
      </c>
      <c r="C192" s="164" t="s">
        <v>103</v>
      </c>
      <c r="D192" s="164" t="s">
        <v>103</v>
      </c>
      <c r="E192" s="164" t="s">
        <v>3288</v>
      </c>
      <c r="F192" s="164" t="s">
        <v>106</v>
      </c>
      <c r="G192" s="164" t="s">
        <v>225</v>
      </c>
      <c r="H192" s="164" t="s">
        <v>225</v>
      </c>
      <c r="I192" s="164" t="s">
        <v>4357</v>
      </c>
      <c r="J192" s="164" t="s">
        <v>780</v>
      </c>
      <c r="K192" s="164" t="s">
        <v>494</v>
      </c>
      <c r="L192" s="164" t="s">
        <v>511</v>
      </c>
      <c r="M192" s="164" t="s">
        <v>193</v>
      </c>
      <c r="N192" s="164" t="s">
        <v>193</v>
      </c>
      <c r="O192" s="164" t="s">
        <v>193</v>
      </c>
      <c r="P192" s="164" t="s">
        <v>193</v>
      </c>
      <c r="Q192" s="164" t="s">
        <v>193</v>
      </c>
      <c r="R192" s="164" t="s">
        <v>193</v>
      </c>
      <c r="S192" s="164" t="s">
        <v>193</v>
      </c>
      <c r="T192" s="164" t="s">
        <v>193</v>
      </c>
      <c r="U192" s="164" t="s">
        <v>193</v>
      </c>
      <c r="V192" s="164" t="s">
        <v>193</v>
      </c>
      <c r="W192" s="164" t="s">
        <v>193</v>
      </c>
      <c r="X192" s="164" t="s">
        <v>193</v>
      </c>
      <c r="Y192" s="164" t="s">
        <v>193</v>
      </c>
      <c r="Z192" s="164" t="s">
        <v>193</v>
      </c>
      <c r="AA192" s="164" t="s">
        <v>193</v>
      </c>
      <c r="AB192" s="164">
        <v>0</v>
      </c>
      <c r="AC192" s="164" t="s">
        <v>496</v>
      </c>
      <c r="AD192" s="164" t="s">
        <v>193</v>
      </c>
      <c r="AE192" s="164" t="s">
        <v>193</v>
      </c>
      <c r="AF192" s="164" t="s">
        <v>193</v>
      </c>
      <c r="AG192" s="164" t="s">
        <v>193</v>
      </c>
      <c r="AH192" s="164" t="s">
        <v>193</v>
      </c>
      <c r="AI192" s="164" t="s">
        <v>193</v>
      </c>
      <c r="AJ192" s="164" t="s">
        <v>193</v>
      </c>
      <c r="AK192" s="164" t="s">
        <v>193</v>
      </c>
      <c r="AL192" s="164" t="s">
        <v>193</v>
      </c>
      <c r="AM192" s="164" t="s">
        <v>193</v>
      </c>
      <c r="AN192" s="164" t="s">
        <v>193</v>
      </c>
      <c r="AO192" s="164" t="s">
        <v>193</v>
      </c>
      <c r="AP192" s="164" t="s">
        <v>193</v>
      </c>
      <c r="AQ192" s="164" t="s">
        <v>193</v>
      </c>
      <c r="AR192" s="164" t="s">
        <v>193</v>
      </c>
      <c r="AS192" s="164" t="s">
        <v>193</v>
      </c>
      <c r="AT192" s="164" t="s">
        <v>193</v>
      </c>
      <c r="AU192" s="164" t="s">
        <v>193</v>
      </c>
      <c r="AV192" s="164" t="s">
        <v>193</v>
      </c>
      <c r="AW192" s="164" t="s">
        <v>193</v>
      </c>
      <c r="AX192" s="164" t="s">
        <v>193</v>
      </c>
      <c r="AY192" s="164" t="s">
        <v>193</v>
      </c>
      <c r="AZ192" s="164" t="s">
        <v>193</v>
      </c>
      <c r="BA192" s="164" t="s">
        <v>193</v>
      </c>
      <c r="BB192" s="164" t="s">
        <v>193</v>
      </c>
      <c r="BC192" s="164" t="s">
        <v>193</v>
      </c>
      <c r="BD192" s="164" t="s">
        <v>193</v>
      </c>
      <c r="BE192" s="164" t="s">
        <v>193</v>
      </c>
      <c r="BF192" s="164" t="s">
        <v>193</v>
      </c>
      <c r="BG192" s="164" t="s">
        <v>193</v>
      </c>
      <c r="BH192" s="164" t="s">
        <v>193</v>
      </c>
      <c r="BI192" s="164" t="s">
        <v>193</v>
      </c>
      <c r="BJ192" s="164" t="s">
        <v>193</v>
      </c>
      <c r="BK192" s="164" t="s">
        <v>193</v>
      </c>
      <c r="BL192" s="164" t="s">
        <v>193</v>
      </c>
      <c r="BM192" s="164" t="s">
        <v>193</v>
      </c>
      <c r="BN192" s="164" t="s">
        <v>193</v>
      </c>
      <c r="BO192" s="164" t="s">
        <v>193</v>
      </c>
      <c r="BP192" s="164" t="s">
        <v>193</v>
      </c>
      <c r="BQ192" s="164" t="s">
        <v>193</v>
      </c>
      <c r="BR192" s="164" t="s">
        <v>193</v>
      </c>
      <c r="BS192" s="164" t="s">
        <v>193</v>
      </c>
      <c r="BT192" s="164" t="s">
        <v>193</v>
      </c>
      <c r="BU192" s="164" t="s">
        <v>193</v>
      </c>
      <c r="BV192" s="164" t="s">
        <v>193</v>
      </c>
      <c r="BW192" s="164" t="s">
        <v>193</v>
      </c>
      <c r="BX192" s="164" t="s">
        <v>193</v>
      </c>
      <c r="BY192" s="164" t="s">
        <v>193</v>
      </c>
      <c r="BZ192" s="164" t="s">
        <v>193</v>
      </c>
      <c r="CA192" s="164" t="s">
        <v>193</v>
      </c>
      <c r="CB192" s="164" t="s">
        <v>193</v>
      </c>
      <c r="CC192" s="164" t="s">
        <v>193</v>
      </c>
      <c r="CD192" s="164" t="s">
        <v>193</v>
      </c>
      <c r="CE192" s="164" t="s">
        <v>193</v>
      </c>
      <c r="CF192" s="164" t="s">
        <v>193</v>
      </c>
      <c r="CG192" s="164" t="s">
        <v>193</v>
      </c>
      <c r="CH192" s="164" t="s">
        <v>193</v>
      </c>
      <c r="CI192" s="164" t="s">
        <v>193</v>
      </c>
      <c r="CJ192" s="164" t="s">
        <v>193</v>
      </c>
      <c r="CK192" s="164" t="s">
        <v>193</v>
      </c>
      <c r="CL192" s="164" t="s">
        <v>193</v>
      </c>
      <c r="CM192" s="164" t="s">
        <v>193</v>
      </c>
      <c r="CN192" s="164" t="s">
        <v>193</v>
      </c>
      <c r="CO192" s="164" t="s">
        <v>193</v>
      </c>
      <c r="CP192" s="164" t="s">
        <v>193</v>
      </c>
      <c r="CQ192" s="164" t="s">
        <v>193</v>
      </c>
      <c r="CR192" s="164" t="s">
        <v>193</v>
      </c>
      <c r="CS192" s="164" t="s">
        <v>193</v>
      </c>
      <c r="CT192" s="164" t="s">
        <v>193</v>
      </c>
      <c r="CU192" s="164" t="s">
        <v>193</v>
      </c>
      <c r="CV192" s="164" t="s">
        <v>193</v>
      </c>
      <c r="CW192" s="164" t="s">
        <v>193</v>
      </c>
      <c r="CX192" s="164" t="s">
        <v>193</v>
      </c>
      <c r="CY192" s="164" t="s">
        <v>193</v>
      </c>
      <c r="CZ192" s="164" t="s">
        <v>193</v>
      </c>
      <c r="DA192" s="164" t="s">
        <v>193</v>
      </c>
      <c r="DB192" s="164" t="s">
        <v>193</v>
      </c>
      <c r="DC192" s="164" t="s">
        <v>193</v>
      </c>
      <c r="DD192" s="164" t="s">
        <v>193</v>
      </c>
      <c r="DE192" s="164" t="s">
        <v>193</v>
      </c>
      <c r="DF192" s="164" t="s">
        <v>193</v>
      </c>
      <c r="DG192" s="164" t="s">
        <v>193</v>
      </c>
      <c r="DH192" s="164" t="s">
        <v>193</v>
      </c>
      <c r="DI192" s="164" t="s">
        <v>193</v>
      </c>
      <c r="DJ192" s="164" t="s">
        <v>193</v>
      </c>
      <c r="DK192" s="164" t="s">
        <v>193</v>
      </c>
      <c r="DL192" s="164" t="s">
        <v>193</v>
      </c>
      <c r="DM192" s="164" t="s">
        <v>193</v>
      </c>
      <c r="DN192" s="164" t="s">
        <v>193</v>
      </c>
      <c r="DO192" s="164" t="s">
        <v>512</v>
      </c>
      <c r="DP192" s="164" t="s">
        <v>3293</v>
      </c>
      <c r="DQ192" s="164" t="s">
        <v>523</v>
      </c>
      <c r="DR192" s="164" t="s">
        <v>803</v>
      </c>
      <c r="DS192" s="164" t="s">
        <v>193</v>
      </c>
      <c r="DT192" s="164" t="s">
        <v>3287</v>
      </c>
      <c r="DU192" s="164" t="s">
        <v>114</v>
      </c>
      <c r="DV192" s="164" t="s">
        <v>710</v>
      </c>
      <c r="DW192" s="164" t="s">
        <v>109</v>
      </c>
      <c r="DX192" s="164">
        <v>0</v>
      </c>
      <c r="DY192" s="164">
        <v>0</v>
      </c>
      <c r="DZ192" s="164">
        <v>0</v>
      </c>
      <c r="EA192" s="164">
        <v>0</v>
      </c>
      <c r="EB192" s="164">
        <v>1</v>
      </c>
      <c r="EC192" s="164">
        <v>0</v>
      </c>
      <c r="ED192" s="164">
        <v>0</v>
      </c>
      <c r="EE192" s="164">
        <v>0</v>
      </c>
      <c r="EF192" s="164">
        <v>0</v>
      </c>
      <c r="EG192" s="164">
        <v>0</v>
      </c>
      <c r="EH192" s="164">
        <v>0</v>
      </c>
      <c r="EI192" s="164" t="s">
        <v>193</v>
      </c>
    </row>
    <row r="193" spans="1:139" x14ac:dyDescent="0.25">
      <c r="A193" s="164" t="s">
        <v>4398</v>
      </c>
      <c r="B193" s="164" t="s">
        <v>3548</v>
      </c>
      <c r="C193" s="164" t="s">
        <v>103</v>
      </c>
      <c r="D193" s="164" t="s">
        <v>103</v>
      </c>
      <c r="E193" s="164" t="s">
        <v>3288</v>
      </c>
      <c r="F193" s="164" t="s">
        <v>106</v>
      </c>
      <c r="G193" s="164" t="s">
        <v>225</v>
      </c>
      <c r="H193" s="164" t="s">
        <v>225</v>
      </c>
      <c r="I193" s="164" t="s">
        <v>4357</v>
      </c>
      <c r="J193" s="164" t="s">
        <v>780</v>
      </c>
      <c r="K193" s="164" t="s">
        <v>494</v>
      </c>
      <c r="L193" s="164" t="s">
        <v>511</v>
      </c>
      <c r="M193" s="164" t="s">
        <v>193</v>
      </c>
      <c r="N193" s="164" t="s">
        <v>193</v>
      </c>
      <c r="O193" s="164" t="s">
        <v>193</v>
      </c>
      <c r="P193" s="164" t="s">
        <v>193</v>
      </c>
      <c r="Q193" s="164" t="s">
        <v>193</v>
      </c>
      <c r="R193" s="164" t="s">
        <v>193</v>
      </c>
      <c r="S193" s="164" t="s">
        <v>193</v>
      </c>
      <c r="T193" s="164" t="s">
        <v>193</v>
      </c>
      <c r="U193" s="164" t="s">
        <v>193</v>
      </c>
      <c r="V193" s="164" t="s">
        <v>193</v>
      </c>
      <c r="W193" s="164" t="s">
        <v>193</v>
      </c>
      <c r="X193" s="164" t="s">
        <v>193</v>
      </c>
      <c r="Y193" s="164" t="s">
        <v>193</v>
      </c>
      <c r="Z193" s="164" t="s">
        <v>193</v>
      </c>
      <c r="AA193" s="164" t="s">
        <v>193</v>
      </c>
      <c r="AB193" s="164">
        <v>0</v>
      </c>
      <c r="AC193" s="164" t="s">
        <v>500</v>
      </c>
      <c r="AD193" s="164" t="s">
        <v>193</v>
      </c>
      <c r="AE193" s="164" t="s">
        <v>193</v>
      </c>
      <c r="AF193" s="164" t="s">
        <v>193</v>
      </c>
      <c r="AG193" s="164" t="s">
        <v>193</v>
      </c>
      <c r="AH193" s="164" t="s">
        <v>193</v>
      </c>
      <c r="AI193" s="164" t="s">
        <v>193</v>
      </c>
      <c r="AJ193" s="164" t="s">
        <v>193</v>
      </c>
      <c r="AK193" s="164" t="s">
        <v>193</v>
      </c>
      <c r="AL193" s="164" t="s">
        <v>193</v>
      </c>
      <c r="AM193" s="164" t="s">
        <v>193</v>
      </c>
      <c r="AN193" s="164" t="s">
        <v>193</v>
      </c>
      <c r="AO193" s="164" t="s">
        <v>193</v>
      </c>
      <c r="AP193" s="164" t="s">
        <v>193</v>
      </c>
      <c r="AQ193" s="164" t="s">
        <v>193</v>
      </c>
      <c r="AR193" s="164" t="s">
        <v>193</v>
      </c>
      <c r="AS193" s="164" t="s">
        <v>193</v>
      </c>
      <c r="AT193" s="164" t="s">
        <v>193</v>
      </c>
      <c r="AU193" s="164" t="s">
        <v>193</v>
      </c>
      <c r="AV193" s="164" t="s">
        <v>193</v>
      </c>
      <c r="AW193" s="164" t="s">
        <v>193</v>
      </c>
      <c r="AX193" s="164" t="s">
        <v>193</v>
      </c>
      <c r="AY193" s="164" t="s">
        <v>193</v>
      </c>
      <c r="AZ193" s="164" t="s">
        <v>193</v>
      </c>
      <c r="BA193" s="164" t="s">
        <v>193</v>
      </c>
      <c r="BB193" s="164" t="s">
        <v>193</v>
      </c>
      <c r="BC193" s="164" t="s">
        <v>193</v>
      </c>
      <c r="BD193" s="164" t="s">
        <v>193</v>
      </c>
      <c r="BE193" s="164" t="s">
        <v>193</v>
      </c>
      <c r="BF193" s="164" t="s">
        <v>193</v>
      </c>
      <c r="BG193" s="164" t="s">
        <v>193</v>
      </c>
      <c r="BH193" s="164" t="s">
        <v>193</v>
      </c>
      <c r="BI193" s="164" t="s">
        <v>193</v>
      </c>
      <c r="BJ193" s="164" t="s">
        <v>193</v>
      </c>
      <c r="BK193" s="164" t="s">
        <v>193</v>
      </c>
      <c r="BL193" s="164" t="s">
        <v>193</v>
      </c>
      <c r="BM193" s="164" t="s">
        <v>193</v>
      </c>
      <c r="BN193" s="164" t="s">
        <v>193</v>
      </c>
      <c r="BO193" s="164" t="s">
        <v>193</v>
      </c>
      <c r="BP193" s="164" t="s">
        <v>193</v>
      </c>
      <c r="BQ193" s="164" t="s">
        <v>193</v>
      </c>
      <c r="BR193" s="164" t="s">
        <v>193</v>
      </c>
      <c r="BS193" s="164" t="s">
        <v>193</v>
      </c>
      <c r="BT193" s="164" t="s">
        <v>193</v>
      </c>
      <c r="BU193" s="164" t="s">
        <v>193</v>
      </c>
      <c r="BV193" s="164" t="s">
        <v>193</v>
      </c>
      <c r="BW193" s="164" t="s">
        <v>193</v>
      </c>
      <c r="BX193" s="164" t="s">
        <v>193</v>
      </c>
      <c r="BY193" s="164" t="s">
        <v>193</v>
      </c>
      <c r="BZ193" s="164" t="s">
        <v>193</v>
      </c>
      <c r="CA193" s="164" t="s">
        <v>193</v>
      </c>
      <c r="CB193" s="164" t="s">
        <v>193</v>
      </c>
      <c r="CC193" s="164" t="s">
        <v>193</v>
      </c>
      <c r="CD193" s="164" t="s">
        <v>193</v>
      </c>
      <c r="CE193" s="164" t="s">
        <v>193</v>
      </c>
      <c r="CF193" s="164" t="s">
        <v>193</v>
      </c>
      <c r="CG193" s="164" t="s">
        <v>193</v>
      </c>
      <c r="CH193" s="164" t="s">
        <v>193</v>
      </c>
      <c r="CI193" s="164" t="s">
        <v>193</v>
      </c>
      <c r="CJ193" s="164" t="s">
        <v>193</v>
      </c>
      <c r="CK193" s="164" t="s">
        <v>193</v>
      </c>
      <c r="CL193" s="164" t="s">
        <v>193</v>
      </c>
      <c r="CM193" s="164" t="s">
        <v>193</v>
      </c>
      <c r="CN193" s="164" t="s">
        <v>193</v>
      </c>
      <c r="CO193" s="164" t="s">
        <v>193</v>
      </c>
      <c r="CP193" s="164" t="s">
        <v>193</v>
      </c>
      <c r="CQ193" s="164" t="s">
        <v>193</v>
      </c>
      <c r="CR193" s="164" t="s">
        <v>193</v>
      </c>
      <c r="CS193" s="164" t="s">
        <v>193</v>
      </c>
      <c r="CT193" s="164" t="s">
        <v>193</v>
      </c>
      <c r="CU193" s="164" t="s">
        <v>193</v>
      </c>
      <c r="CV193" s="164" t="s">
        <v>193</v>
      </c>
      <c r="CW193" s="164" t="s">
        <v>193</v>
      </c>
      <c r="CX193" s="164" t="s">
        <v>193</v>
      </c>
      <c r="CY193" s="164" t="s">
        <v>193</v>
      </c>
      <c r="CZ193" s="164" t="s">
        <v>193</v>
      </c>
      <c r="DA193" s="164" t="s">
        <v>193</v>
      </c>
      <c r="DB193" s="164" t="s">
        <v>193</v>
      </c>
      <c r="DC193" s="164" t="s">
        <v>193</v>
      </c>
      <c r="DD193" s="164" t="s">
        <v>193</v>
      </c>
      <c r="DE193" s="164" t="s">
        <v>193</v>
      </c>
      <c r="DF193" s="164" t="s">
        <v>193</v>
      </c>
      <c r="DG193" s="164" t="s">
        <v>193</v>
      </c>
      <c r="DH193" s="164" t="s">
        <v>193</v>
      </c>
      <c r="DI193" s="164" t="s">
        <v>193</v>
      </c>
      <c r="DJ193" s="164" t="s">
        <v>193</v>
      </c>
      <c r="DK193" s="164" t="s">
        <v>193</v>
      </c>
      <c r="DL193" s="164" t="s">
        <v>193</v>
      </c>
      <c r="DM193" s="164" t="s">
        <v>193</v>
      </c>
      <c r="DN193" s="164" t="s">
        <v>193</v>
      </c>
      <c r="DO193" s="164" t="s">
        <v>512</v>
      </c>
      <c r="DP193" s="164" t="s">
        <v>3293</v>
      </c>
      <c r="DQ193" s="164" t="s">
        <v>523</v>
      </c>
      <c r="DR193" s="164" t="s">
        <v>803</v>
      </c>
      <c r="DS193" s="164" t="s">
        <v>193</v>
      </c>
      <c r="DT193" s="164" t="s">
        <v>3287</v>
      </c>
      <c r="DU193" s="164" t="s">
        <v>109</v>
      </c>
      <c r="DV193" s="164" t="s">
        <v>193</v>
      </c>
      <c r="DW193" s="164" t="s">
        <v>109</v>
      </c>
      <c r="DX193" s="164">
        <v>0</v>
      </c>
      <c r="DY193" s="164">
        <v>0</v>
      </c>
      <c r="DZ193" s="164">
        <v>0</v>
      </c>
      <c r="EA193" s="164">
        <v>0</v>
      </c>
      <c r="EB193" s="164">
        <v>1</v>
      </c>
      <c r="EC193" s="164">
        <v>0</v>
      </c>
      <c r="ED193" s="164">
        <v>0</v>
      </c>
      <c r="EE193" s="164">
        <v>0</v>
      </c>
      <c r="EF193" s="164">
        <v>0</v>
      </c>
      <c r="EG193" s="164">
        <v>0</v>
      </c>
      <c r="EH193" s="164">
        <v>0</v>
      </c>
      <c r="EI193" s="164" t="s">
        <v>193</v>
      </c>
    </row>
    <row r="194" spans="1:139" x14ac:dyDescent="0.25">
      <c r="A194" s="164" t="s">
        <v>4403</v>
      </c>
      <c r="B194" s="164" t="s">
        <v>3548</v>
      </c>
      <c r="C194" s="164" t="s">
        <v>103</v>
      </c>
      <c r="D194" s="164" t="s">
        <v>103</v>
      </c>
      <c r="E194" s="164" t="s">
        <v>3288</v>
      </c>
      <c r="F194" s="164" t="s">
        <v>106</v>
      </c>
      <c r="G194" s="164" t="s">
        <v>225</v>
      </c>
      <c r="H194" s="164" t="s">
        <v>225</v>
      </c>
      <c r="I194" s="164" t="s">
        <v>4357</v>
      </c>
      <c r="J194" s="164" t="s">
        <v>780</v>
      </c>
      <c r="K194" s="164" t="s">
        <v>494</v>
      </c>
      <c r="L194" s="164" t="s">
        <v>511</v>
      </c>
      <c r="M194" s="164" t="s">
        <v>193</v>
      </c>
      <c r="N194" s="164" t="s">
        <v>193</v>
      </c>
      <c r="O194" s="164" t="s">
        <v>193</v>
      </c>
      <c r="P194" s="164" t="s">
        <v>193</v>
      </c>
      <c r="Q194" s="164" t="s">
        <v>193</v>
      </c>
      <c r="R194" s="164" t="s">
        <v>193</v>
      </c>
      <c r="S194" s="164" t="s">
        <v>193</v>
      </c>
      <c r="T194" s="164" t="s">
        <v>193</v>
      </c>
      <c r="U194" s="164" t="s">
        <v>193</v>
      </c>
      <c r="V194" s="164" t="s">
        <v>193</v>
      </c>
      <c r="W194" s="164" t="s">
        <v>193</v>
      </c>
      <c r="X194" s="164" t="s">
        <v>193</v>
      </c>
      <c r="Y194" s="164" t="s">
        <v>193</v>
      </c>
      <c r="Z194" s="164" t="s">
        <v>193</v>
      </c>
      <c r="AA194" s="164" t="s">
        <v>193</v>
      </c>
      <c r="AB194" s="164">
        <v>0</v>
      </c>
      <c r="AC194" s="164" t="s">
        <v>496</v>
      </c>
      <c r="AD194" s="164" t="s">
        <v>193</v>
      </c>
      <c r="AE194" s="164" t="s">
        <v>193</v>
      </c>
      <c r="AF194" s="164" t="s">
        <v>193</v>
      </c>
      <c r="AG194" s="164" t="s">
        <v>193</v>
      </c>
      <c r="AH194" s="164" t="s">
        <v>193</v>
      </c>
      <c r="AI194" s="164" t="s">
        <v>193</v>
      </c>
      <c r="AJ194" s="164" t="s">
        <v>193</v>
      </c>
      <c r="AK194" s="164" t="s">
        <v>193</v>
      </c>
      <c r="AL194" s="164" t="s">
        <v>193</v>
      </c>
      <c r="AM194" s="164" t="s">
        <v>193</v>
      </c>
      <c r="AN194" s="164" t="s">
        <v>193</v>
      </c>
      <c r="AO194" s="164" t="s">
        <v>193</v>
      </c>
      <c r="AP194" s="164" t="s">
        <v>193</v>
      </c>
      <c r="AQ194" s="164" t="s">
        <v>193</v>
      </c>
      <c r="AR194" s="164" t="s">
        <v>193</v>
      </c>
      <c r="AS194" s="164" t="s">
        <v>193</v>
      </c>
      <c r="AT194" s="164" t="s">
        <v>193</v>
      </c>
      <c r="AU194" s="164" t="s">
        <v>193</v>
      </c>
      <c r="AV194" s="164" t="s">
        <v>193</v>
      </c>
      <c r="AW194" s="164" t="s">
        <v>193</v>
      </c>
      <c r="AX194" s="164" t="s">
        <v>193</v>
      </c>
      <c r="AY194" s="164" t="s">
        <v>193</v>
      </c>
      <c r="AZ194" s="164" t="s">
        <v>193</v>
      </c>
      <c r="BA194" s="164" t="s">
        <v>193</v>
      </c>
      <c r="BB194" s="164" t="s">
        <v>193</v>
      </c>
      <c r="BC194" s="164" t="s">
        <v>193</v>
      </c>
      <c r="BD194" s="164" t="s">
        <v>193</v>
      </c>
      <c r="BE194" s="164" t="s">
        <v>193</v>
      </c>
      <c r="BF194" s="164" t="s">
        <v>193</v>
      </c>
      <c r="BG194" s="164" t="s">
        <v>193</v>
      </c>
      <c r="BH194" s="164" t="s">
        <v>193</v>
      </c>
      <c r="BI194" s="164" t="s">
        <v>193</v>
      </c>
      <c r="BJ194" s="164" t="s">
        <v>193</v>
      </c>
      <c r="BK194" s="164" t="s">
        <v>193</v>
      </c>
      <c r="BL194" s="164" t="s">
        <v>193</v>
      </c>
      <c r="BM194" s="164" t="s">
        <v>193</v>
      </c>
      <c r="BN194" s="164" t="s">
        <v>193</v>
      </c>
      <c r="BO194" s="164" t="s">
        <v>193</v>
      </c>
      <c r="BP194" s="164" t="s">
        <v>193</v>
      </c>
      <c r="BQ194" s="164" t="s">
        <v>193</v>
      </c>
      <c r="BR194" s="164" t="s">
        <v>193</v>
      </c>
      <c r="BS194" s="164" t="s">
        <v>193</v>
      </c>
      <c r="BT194" s="164" t="s">
        <v>193</v>
      </c>
      <c r="BU194" s="164" t="s">
        <v>193</v>
      </c>
      <c r="BV194" s="164" t="s">
        <v>193</v>
      </c>
      <c r="BW194" s="164" t="s">
        <v>193</v>
      </c>
      <c r="BX194" s="164" t="s">
        <v>193</v>
      </c>
      <c r="BY194" s="164" t="s">
        <v>193</v>
      </c>
      <c r="BZ194" s="164" t="s">
        <v>193</v>
      </c>
      <c r="CA194" s="164" t="s">
        <v>193</v>
      </c>
      <c r="CB194" s="164" t="s">
        <v>193</v>
      </c>
      <c r="CC194" s="164" t="s">
        <v>193</v>
      </c>
      <c r="CD194" s="164" t="s">
        <v>193</v>
      </c>
      <c r="CE194" s="164" t="s">
        <v>193</v>
      </c>
      <c r="CF194" s="164" t="s">
        <v>193</v>
      </c>
      <c r="CG194" s="164" t="s">
        <v>193</v>
      </c>
      <c r="CH194" s="164" t="s">
        <v>193</v>
      </c>
      <c r="CI194" s="164" t="s">
        <v>193</v>
      </c>
      <c r="CJ194" s="164" t="s">
        <v>193</v>
      </c>
      <c r="CK194" s="164" t="s">
        <v>193</v>
      </c>
      <c r="CL194" s="164" t="s">
        <v>193</v>
      </c>
      <c r="CM194" s="164" t="s">
        <v>193</v>
      </c>
      <c r="CN194" s="164" t="s">
        <v>193</v>
      </c>
      <c r="CO194" s="164" t="s">
        <v>193</v>
      </c>
      <c r="CP194" s="164" t="s">
        <v>193</v>
      </c>
      <c r="CQ194" s="164" t="s">
        <v>193</v>
      </c>
      <c r="CR194" s="164" t="s">
        <v>193</v>
      </c>
      <c r="CS194" s="164" t="s">
        <v>193</v>
      </c>
      <c r="CT194" s="164" t="s">
        <v>193</v>
      </c>
      <c r="CU194" s="164" t="s">
        <v>193</v>
      </c>
      <c r="CV194" s="164" t="s">
        <v>193</v>
      </c>
      <c r="CW194" s="164" t="s">
        <v>193</v>
      </c>
      <c r="CX194" s="164" t="s">
        <v>193</v>
      </c>
      <c r="CY194" s="164" t="s">
        <v>193</v>
      </c>
      <c r="CZ194" s="164" t="s">
        <v>193</v>
      </c>
      <c r="DA194" s="164" t="s">
        <v>193</v>
      </c>
      <c r="DB194" s="164" t="s">
        <v>193</v>
      </c>
      <c r="DC194" s="164" t="s">
        <v>193</v>
      </c>
      <c r="DD194" s="164" t="s">
        <v>193</v>
      </c>
      <c r="DE194" s="164" t="s">
        <v>193</v>
      </c>
      <c r="DF194" s="164" t="s">
        <v>193</v>
      </c>
      <c r="DG194" s="164" t="s">
        <v>193</v>
      </c>
      <c r="DH194" s="164" t="s">
        <v>193</v>
      </c>
      <c r="DI194" s="164" t="s">
        <v>193</v>
      </c>
      <c r="DJ194" s="164" t="s">
        <v>193</v>
      </c>
      <c r="DK194" s="164" t="s">
        <v>193</v>
      </c>
      <c r="DL194" s="164" t="s">
        <v>193</v>
      </c>
      <c r="DM194" s="164" t="s">
        <v>193</v>
      </c>
      <c r="DN194" s="164" t="s">
        <v>193</v>
      </c>
      <c r="DO194" s="164" t="s">
        <v>512</v>
      </c>
      <c r="DP194" s="164" t="s">
        <v>3293</v>
      </c>
      <c r="DQ194" s="164" t="s">
        <v>523</v>
      </c>
      <c r="DR194" s="164" t="s">
        <v>816</v>
      </c>
      <c r="DS194" s="164" t="s">
        <v>193</v>
      </c>
      <c r="DT194" s="164" t="s">
        <v>3286</v>
      </c>
      <c r="DU194" s="164" t="s">
        <v>114</v>
      </c>
      <c r="DV194" s="164" t="s">
        <v>717</v>
      </c>
      <c r="DW194" s="164" t="s">
        <v>114</v>
      </c>
      <c r="DX194" s="164" t="s">
        <v>193</v>
      </c>
      <c r="DY194" s="164" t="s">
        <v>193</v>
      </c>
      <c r="DZ194" s="164" t="s">
        <v>193</v>
      </c>
      <c r="EA194" s="164" t="s">
        <v>193</v>
      </c>
      <c r="EB194" s="164" t="s">
        <v>193</v>
      </c>
      <c r="EC194" s="164" t="s">
        <v>193</v>
      </c>
      <c r="ED194" s="164" t="s">
        <v>193</v>
      </c>
      <c r="EE194" s="164" t="s">
        <v>193</v>
      </c>
      <c r="EF194" s="164" t="s">
        <v>193</v>
      </c>
      <c r="EG194" s="164" t="s">
        <v>193</v>
      </c>
      <c r="EH194" s="164" t="s">
        <v>193</v>
      </c>
      <c r="EI194" s="164" t="s">
        <v>4402</v>
      </c>
    </row>
    <row r="195" spans="1:139" x14ac:dyDescent="0.25">
      <c r="A195" s="164" t="s">
        <v>4407</v>
      </c>
      <c r="B195" s="164" t="s">
        <v>3548</v>
      </c>
      <c r="C195" s="164" t="s">
        <v>103</v>
      </c>
      <c r="D195" s="164" t="s">
        <v>103</v>
      </c>
      <c r="E195" s="164" t="s">
        <v>3288</v>
      </c>
      <c r="F195" s="164" t="s">
        <v>106</v>
      </c>
      <c r="G195" s="164" t="s">
        <v>225</v>
      </c>
      <c r="H195" s="164" t="s">
        <v>225</v>
      </c>
      <c r="I195" s="164" t="s">
        <v>4357</v>
      </c>
      <c r="J195" s="164" t="s">
        <v>780</v>
      </c>
      <c r="K195" s="164" t="s">
        <v>494</v>
      </c>
      <c r="L195" s="164" t="s">
        <v>511</v>
      </c>
      <c r="M195" s="164" t="s">
        <v>193</v>
      </c>
      <c r="N195" s="164" t="s">
        <v>193</v>
      </c>
      <c r="O195" s="164" t="s">
        <v>193</v>
      </c>
      <c r="P195" s="164" t="s">
        <v>193</v>
      </c>
      <c r="Q195" s="164" t="s">
        <v>193</v>
      </c>
      <c r="R195" s="164" t="s">
        <v>193</v>
      </c>
      <c r="S195" s="164" t="s">
        <v>193</v>
      </c>
      <c r="T195" s="164" t="s">
        <v>193</v>
      </c>
      <c r="U195" s="164" t="s">
        <v>193</v>
      </c>
      <c r="V195" s="164" t="s">
        <v>193</v>
      </c>
      <c r="W195" s="164" t="s">
        <v>193</v>
      </c>
      <c r="X195" s="164" t="s">
        <v>193</v>
      </c>
      <c r="Y195" s="164" t="s">
        <v>193</v>
      </c>
      <c r="Z195" s="164" t="s">
        <v>193</v>
      </c>
      <c r="AA195" s="164" t="s">
        <v>193</v>
      </c>
      <c r="AB195" s="164">
        <v>0</v>
      </c>
      <c r="AC195" s="164" t="s">
        <v>500</v>
      </c>
      <c r="AD195" s="164" t="s">
        <v>193</v>
      </c>
      <c r="AE195" s="164" t="s">
        <v>193</v>
      </c>
      <c r="AF195" s="164" t="s">
        <v>193</v>
      </c>
      <c r="AG195" s="164" t="s">
        <v>193</v>
      </c>
      <c r="AH195" s="164" t="s">
        <v>193</v>
      </c>
      <c r="AI195" s="164" t="s">
        <v>193</v>
      </c>
      <c r="AJ195" s="164" t="s">
        <v>193</v>
      </c>
      <c r="AK195" s="164" t="s">
        <v>193</v>
      </c>
      <c r="AL195" s="164" t="s">
        <v>193</v>
      </c>
      <c r="AM195" s="164" t="s">
        <v>193</v>
      </c>
      <c r="AN195" s="164" t="s">
        <v>193</v>
      </c>
      <c r="AO195" s="164" t="s">
        <v>193</v>
      </c>
      <c r="AP195" s="164" t="s">
        <v>193</v>
      </c>
      <c r="AQ195" s="164" t="s">
        <v>193</v>
      </c>
      <c r="AR195" s="164" t="s">
        <v>193</v>
      </c>
      <c r="AS195" s="164" t="s">
        <v>193</v>
      </c>
      <c r="AT195" s="164" t="s">
        <v>193</v>
      </c>
      <c r="AU195" s="164" t="s">
        <v>193</v>
      </c>
      <c r="AV195" s="164" t="s">
        <v>193</v>
      </c>
      <c r="AW195" s="164" t="s">
        <v>193</v>
      </c>
      <c r="AX195" s="164" t="s">
        <v>193</v>
      </c>
      <c r="AY195" s="164" t="s">
        <v>193</v>
      </c>
      <c r="AZ195" s="164" t="s">
        <v>193</v>
      </c>
      <c r="BA195" s="164" t="s">
        <v>193</v>
      </c>
      <c r="BB195" s="164" t="s">
        <v>193</v>
      </c>
      <c r="BC195" s="164" t="s">
        <v>193</v>
      </c>
      <c r="BD195" s="164" t="s">
        <v>193</v>
      </c>
      <c r="BE195" s="164" t="s">
        <v>193</v>
      </c>
      <c r="BF195" s="164" t="s">
        <v>193</v>
      </c>
      <c r="BG195" s="164" t="s">
        <v>193</v>
      </c>
      <c r="BH195" s="164" t="s">
        <v>193</v>
      </c>
      <c r="BI195" s="164" t="s">
        <v>193</v>
      </c>
      <c r="BJ195" s="164" t="s">
        <v>193</v>
      </c>
      <c r="BK195" s="164" t="s">
        <v>193</v>
      </c>
      <c r="BL195" s="164" t="s">
        <v>193</v>
      </c>
      <c r="BM195" s="164" t="s">
        <v>193</v>
      </c>
      <c r="BN195" s="164" t="s">
        <v>193</v>
      </c>
      <c r="BO195" s="164" t="s">
        <v>193</v>
      </c>
      <c r="BP195" s="164" t="s">
        <v>193</v>
      </c>
      <c r="BQ195" s="164" t="s">
        <v>193</v>
      </c>
      <c r="BR195" s="164" t="s">
        <v>193</v>
      </c>
      <c r="BS195" s="164" t="s">
        <v>193</v>
      </c>
      <c r="BT195" s="164" t="s">
        <v>193</v>
      </c>
      <c r="BU195" s="164" t="s">
        <v>193</v>
      </c>
      <c r="BV195" s="164" t="s">
        <v>193</v>
      </c>
      <c r="BW195" s="164" t="s">
        <v>193</v>
      </c>
      <c r="BX195" s="164" t="s">
        <v>193</v>
      </c>
      <c r="BY195" s="164" t="s">
        <v>193</v>
      </c>
      <c r="BZ195" s="164" t="s">
        <v>193</v>
      </c>
      <c r="CA195" s="164" t="s">
        <v>193</v>
      </c>
      <c r="CB195" s="164" t="s">
        <v>193</v>
      </c>
      <c r="CC195" s="164" t="s">
        <v>193</v>
      </c>
      <c r="CD195" s="164" t="s">
        <v>193</v>
      </c>
      <c r="CE195" s="164" t="s">
        <v>193</v>
      </c>
      <c r="CF195" s="164" t="s">
        <v>193</v>
      </c>
      <c r="CG195" s="164" t="s">
        <v>193</v>
      </c>
      <c r="CH195" s="164" t="s">
        <v>193</v>
      </c>
      <c r="CI195" s="164" t="s">
        <v>193</v>
      </c>
      <c r="CJ195" s="164" t="s">
        <v>193</v>
      </c>
      <c r="CK195" s="164" t="s">
        <v>193</v>
      </c>
      <c r="CL195" s="164" t="s">
        <v>193</v>
      </c>
      <c r="CM195" s="164" t="s">
        <v>193</v>
      </c>
      <c r="CN195" s="164" t="s">
        <v>193</v>
      </c>
      <c r="CO195" s="164" t="s">
        <v>193</v>
      </c>
      <c r="CP195" s="164" t="s">
        <v>193</v>
      </c>
      <c r="CQ195" s="164" t="s">
        <v>193</v>
      </c>
      <c r="CR195" s="164" t="s">
        <v>193</v>
      </c>
      <c r="CS195" s="164" t="s">
        <v>193</v>
      </c>
      <c r="CT195" s="164" t="s">
        <v>193</v>
      </c>
      <c r="CU195" s="164" t="s">
        <v>193</v>
      </c>
      <c r="CV195" s="164" t="s">
        <v>193</v>
      </c>
      <c r="CW195" s="164" t="s">
        <v>193</v>
      </c>
      <c r="CX195" s="164" t="s">
        <v>193</v>
      </c>
      <c r="CY195" s="164" t="s">
        <v>193</v>
      </c>
      <c r="CZ195" s="164" t="s">
        <v>193</v>
      </c>
      <c r="DA195" s="164" t="s">
        <v>193</v>
      </c>
      <c r="DB195" s="164" t="s">
        <v>193</v>
      </c>
      <c r="DC195" s="164" t="s">
        <v>193</v>
      </c>
      <c r="DD195" s="164" t="s">
        <v>193</v>
      </c>
      <c r="DE195" s="164" t="s">
        <v>193</v>
      </c>
      <c r="DF195" s="164" t="s">
        <v>193</v>
      </c>
      <c r="DG195" s="164" t="s">
        <v>193</v>
      </c>
      <c r="DH195" s="164" t="s">
        <v>193</v>
      </c>
      <c r="DI195" s="164" t="s">
        <v>193</v>
      </c>
      <c r="DJ195" s="164" t="s">
        <v>193</v>
      </c>
      <c r="DK195" s="164" t="s">
        <v>193</v>
      </c>
      <c r="DL195" s="164" t="s">
        <v>193</v>
      </c>
      <c r="DM195" s="164" t="s">
        <v>193</v>
      </c>
      <c r="DN195" s="164" t="s">
        <v>193</v>
      </c>
      <c r="DO195" s="164" t="s">
        <v>512</v>
      </c>
      <c r="DP195" s="164" t="s">
        <v>3293</v>
      </c>
      <c r="DQ195" s="164" t="s">
        <v>523</v>
      </c>
      <c r="DR195" s="164" t="s">
        <v>803</v>
      </c>
      <c r="DS195" s="164" t="s">
        <v>193</v>
      </c>
      <c r="DT195" s="164" t="s">
        <v>3287</v>
      </c>
      <c r="DU195" s="164" t="s">
        <v>114</v>
      </c>
      <c r="DV195" s="164" t="s">
        <v>710</v>
      </c>
      <c r="DW195" s="164" t="s">
        <v>109</v>
      </c>
      <c r="DX195" s="164">
        <v>0</v>
      </c>
      <c r="DY195" s="164">
        <v>0</v>
      </c>
      <c r="DZ195" s="164">
        <v>0</v>
      </c>
      <c r="EA195" s="164">
        <v>0</v>
      </c>
      <c r="EB195" s="164">
        <v>1</v>
      </c>
      <c r="EC195" s="164">
        <v>0</v>
      </c>
      <c r="ED195" s="164">
        <v>0</v>
      </c>
      <c r="EE195" s="164">
        <v>0</v>
      </c>
      <c r="EF195" s="164">
        <v>0</v>
      </c>
      <c r="EG195" s="164">
        <v>0</v>
      </c>
      <c r="EH195" s="164">
        <v>0</v>
      </c>
      <c r="EI195" s="164" t="s">
        <v>193</v>
      </c>
    </row>
    <row r="196" spans="1:139" x14ac:dyDescent="0.25">
      <c r="A196" s="164" t="s">
        <v>4411</v>
      </c>
      <c r="B196" s="164" t="s">
        <v>3548</v>
      </c>
      <c r="C196" s="164" t="s">
        <v>103</v>
      </c>
      <c r="D196" s="164" t="s">
        <v>103</v>
      </c>
      <c r="E196" s="164" t="s">
        <v>3288</v>
      </c>
      <c r="F196" s="164" t="s">
        <v>106</v>
      </c>
      <c r="G196" s="164" t="s">
        <v>225</v>
      </c>
      <c r="H196" s="164" t="s">
        <v>225</v>
      </c>
      <c r="I196" s="164" t="s">
        <v>4357</v>
      </c>
      <c r="J196" s="164" t="s">
        <v>780</v>
      </c>
      <c r="K196" s="164" t="s">
        <v>494</v>
      </c>
      <c r="L196" s="164" t="s">
        <v>511</v>
      </c>
      <c r="M196" s="164" t="s">
        <v>193</v>
      </c>
      <c r="N196" s="164" t="s">
        <v>193</v>
      </c>
      <c r="O196" s="164" t="s">
        <v>193</v>
      </c>
      <c r="P196" s="164" t="s">
        <v>193</v>
      </c>
      <c r="Q196" s="164" t="s">
        <v>193</v>
      </c>
      <c r="R196" s="164" t="s">
        <v>193</v>
      </c>
      <c r="S196" s="164" t="s">
        <v>193</v>
      </c>
      <c r="T196" s="164" t="s">
        <v>193</v>
      </c>
      <c r="U196" s="164" t="s">
        <v>193</v>
      </c>
      <c r="V196" s="164" t="s">
        <v>193</v>
      </c>
      <c r="W196" s="164" t="s">
        <v>193</v>
      </c>
      <c r="X196" s="164" t="s">
        <v>193</v>
      </c>
      <c r="Y196" s="164" t="s">
        <v>193</v>
      </c>
      <c r="Z196" s="164" t="s">
        <v>193</v>
      </c>
      <c r="AA196" s="164" t="s">
        <v>193</v>
      </c>
      <c r="AB196" s="164">
        <v>0</v>
      </c>
      <c r="AC196" s="164" t="s">
        <v>496</v>
      </c>
      <c r="AD196" s="164" t="s">
        <v>193</v>
      </c>
      <c r="AE196" s="164" t="s">
        <v>193</v>
      </c>
      <c r="AF196" s="164" t="s">
        <v>193</v>
      </c>
      <c r="AG196" s="164" t="s">
        <v>193</v>
      </c>
      <c r="AH196" s="164" t="s">
        <v>193</v>
      </c>
      <c r="AI196" s="164" t="s">
        <v>193</v>
      </c>
      <c r="AJ196" s="164" t="s">
        <v>193</v>
      </c>
      <c r="AK196" s="164" t="s">
        <v>193</v>
      </c>
      <c r="AL196" s="164" t="s">
        <v>193</v>
      </c>
      <c r="AM196" s="164" t="s">
        <v>193</v>
      </c>
      <c r="AN196" s="164" t="s">
        <v>193</v>
      </c>
      <c r="AO196" s="164" t="s">
        <v>193</v>
      </c>
      <c r="AP196" s="164" t="s">
        <v>193</v>
      </c>
      <c r="AQ196" s="164" t="s">
        <v>193</v>
      </c>
      <c r="AR196" s="164" t="s">
        <v>193</v>
      </c>
      <c r="AS196" s="164" t="s">
        <v>193</v>
      </c>
      <c r="AT196" s="164" t="s">
        <v>193</v>
      </c>
      <c r="AU196" s="164" t="s">
        <v>193</v>
      </c>
      <c r="AV196" s="164" t="s">
        <v>193</v>
      </c>
      <c r="AW196" s="164" t="s">
        <v>193</v>
      </c>
      <c r="AX196" s="164" t="s">
        <v>193</v>
      </c>
      <c r="AY196" s="164" t="s">
        <v>193</v>
      </c>
      <c r="AZ196" s="164" t="s">
        <v>193</v>
      </c>
      <c r="BA196" s="164" t="s">
        <v>193</v>
      </c>
      <c r="BB196" s="164" t="s">
        <v>193</v>
      </c>
      <c r="BC196" s="164" t="s">
        <v>193</v>
      </c>
      <c r="BD196" s="164" t="s">
        <v>193</v>
      </c>
      <c r="BE196" s="164" t="s">
        <v>193</v>
      </c>
      <c r="BF196" s="164" t="s">
        <v>193</v>
      </c>
      <c r="BG196" s="164" t="s">
        <v>193</v>
      </c>
      <c r="BH196" s="164" t="s">
        <v>193</v>
      </c>
      <c r="BI196" s="164" t="s">
        <v>193</v>
      </c>
      <c r="BJ196" s="164" t="s">
        <v>193</v>
      </c>
      <c r="BK196" s="164" t="s">
        <v>193</v>
      </c>
      <c r="BL196" s="164" t="s">
        <v>193</v>
      </c>
      <c r="BM196" s="164" t="s">
        <v>193</v>
      </c>
      <c r="BN196" s="164" t="s">
        <v>193</v>
      </c>
      <c r="BO196" s="164" t="s">
        <v>193</v>
      </c>
      <c r="BP196" s="164" t="s">
        <v>193</v>
      </c>
      <c r="BQ196" s="164" t="s">
        <v>193</v>
      </c>
      <c r="BR196" s="164" t="s">
        <v>193</v>
      </c>
      <c r="BS196" s="164" t="s">
        <v>193</v>
      </c>
      <c r="BT196" s="164" t="s">
        <v>193</v>
      </c>
      <c r="BU196" s="164" t="s">
        <v>193</v>
      </c>
      <c r="BV196" s="164" t="s">
        <v>193</v>
      </c>
      <c r="BW196" s="164" t="s">
        <v>193</v>
      </c>
      <c r="BX196" s="164" t="s">
        <v>193</v>
      </c>
      <c r="BY196" s="164" t="s">
        <v>193</v>
      </c>
      <c r="BZ196" s="164" t="s">
        <v>193</v>
      </c>
      <c r="CA196" s="164" t="s">
        <v>193</v>
      </c>
      <c r="CB196" s="164" t="s">
        <v>193</v>
      </c>
      <c r="CC196" s="164" t="s">
        <v>193</v>
      </c>
      <c r="CD196" s="164" t="s">
        <v>193</v>
      </c>
      <c r="CE196" s="164" t="s">
        <v>193</v>
      </c>
      <c r="CF196" s="164" t="s">
        <v>193</v>
      </c>
      <c r="CG196" s="164" t="s">
        <v>193</v>
      </c>
      <c r="CH196" s="164" t="s">
        <v>193</v>
      </c>
      <c r="CI196" s="164" t="s">
        <v>193</v>
      </c>
      <c r="CJ196" s="164" t="s">
        <v>193</v>
      </c>
      <c r="CK196" s="164" t="s">
        <v>193</v>
      </c>
      <c r="CL196" s="164" t="s">
        <v>193</v>
      </c>
      <c r="CM196" s="164" t="s">
        <v>193</v>
      </c>
      <c r="CN196" s="164" t="s">
        <v>193</v>
      </c>
      <c r="CO196" s="164" t="s">
        <v>193</v>
      </c>
      <c r="CP196" s="164" t="s">
        <v>193</v>
      </c>
      <c r="CQ196" s="164" t="s">
        <v>193</v>
      </c>
      <c r="CR196" s="164" t="s">
        <v>193</v>
      </c>
      <c r="CS196" s="164" t="s">
        <v>193</v>
      </c>
      <c r="CT196" s="164" t="s">
        <v>193</v>
      </c>
      <c r="CU196" s="164" t="s">
        <v>193</v>
      </c>
      <c r="CV196" s="164" t="s">
        <v>193</v>
      </c>
      <c r="CW196" s="164" t="s">
        <v>193</v>
      </c>
      <c r="CX196" s="164" t="s">
        <v>193</v>
      </c>
      <c r="CY196" s="164" t="s">
        <v>193</v>
      </c>
      <c r="CZ196" s="164" t="s">
        <v>193</v>
      </c>
      <c r="DA196" s="164" t="s">
        <v>193</v>
      </c>
      <c r="DB196" s="164" t="s">
        <v>193</v>
      </c>
      <c r="DC196" s="164" t="s">
        <v>193</v>
      </c>
      <c r="DD196" s="164" t="s">
        <v>193</v>
      </c>
      <c r="DE196" s="164" t="s">
        <v>193</v>
      </c>
      <c r="DF196" s="164" t="s">
        <v>193</v>
      </c>
      <c r="DG196" s="164" t="s">
        <v>193</v>
      </c>
      <c r="DH196" s="164" t="s">
        <v>193</v>
      </c>
      <c r="DI196" s="164" t="s">
        <v>193</v>
      </c>
      <c r="DJ196" s="164" t="s">
        <v>193</v>
      </c>
      <c r="DK196" s="164" t="s">
        <v>193</v>
      </c>
      <c r="DL196" s="164" t="s">
        <v>193</v>
      </c>
      <c r="DM196" s="164" t="s">
        <v>193</v>
      </c>
      <c r="DN196" s="164" t="s">
        <v>193</v>
      </c>
      <c r="DO196" s="164" t="s">
        <v>512</v>
      </c>
      <c r="DP196" s="164" t="s">
        <v>3293</v>
      </c>
      <c r="DQ196" s="164" t="s">
        <v>523</v>
      </c>
      <c r="DR196" s="164" t="s">
        <v>803</v>
      </c>
      <c r="DS196" s="164" t="s">
        <v>193</v>
      </c>
      <c r="DT196" s="164" t="s">
        <v>3287</v>
      </c>
      <c r="DU196" s="164" t="s">
        <v>114</v>
      </c>
      <c r="DV196" s="164" t="s">
        <v>710</v>
      </c>
      <c r="DW196" s="164" t="s">
        <v>114</v>
      </c>
      <c r="DX196" s="164" t="s">
        <v>193</v>
      </c>
      <c r="DY196" s="164" t="s">
        <v>193</v>
      </c>
      <c r="DZ196" s="164" t="s">
        <v>193</v>
      </c>
      <c r="EA196" s="164" t="s">
        <v>193</v>
      </c>
      <c r="EB196" s="164" t="s">
        <v>193</v>
      </c>
      <c r="EC196" s="164" t="s">
        <v>193</v>
      </c>
      <c r="ED196" s="164" t="s">
        <v>193</v>
      </c>
      <c r="EE196" s="164" t="s">
        <v>193</v>
      </c>
      <c r="EF196" s="164" t="s">
        <v>193</v>
      </c>
      <c r="EG196" s="164" t="s">
        <v>193</v>
      </c>
      <c r="EH196" s="164" t="s">
        <v>193</v>
      </c>
      <c r="EI196" s="164" t="s">
        <v>193</v>
      </c>
    </row>
    <row r="197" spans="1:139" x14ac:dyDescent="0.25">
      <c r="A197" s="164" t="s">
        <v>4414</v>
      </c>
      <c r="B197" s="164" t="s">
        <v>3548</v>
      </c>
      <c r="C197" s="164" t="s">
        <v>103</v>
      </c>
      <c r="D197" s="164" t="s">
        <v>103</v>
      </c>
      <c r="E197" s="164" t="s">
        <v>3288</v>
      </c>
      <c r="F197" s="164" t="s">
        <v>106</v>
      </c>
      <c r="G197" s="164" t="s">
        <v>225</v>
      </c>
      <c r="H197" s="164" t="s">
        <v>225</v>
      </c>
      <c r="I197" s="164" t="s">
        <v>4357</v>
      </c>
      <c r="J197" s="164" t="s">
        <v>780</v>
      </c>
      <c r="K197" s="164" t="s">
        <v>494</v>
      </c>
      <c r="L197" s="164" t="s">
        <v>511</v>
      </c>
      <c r="M197" s="164" t="s">
        <v>193</v>
      </c>
      <c r="N197" s="164" t="s">
        <v>193</v>
      </c>
      <c r="O197" s="164" t="s">
        <v>193</v>
      </c>
      <c r="P197" s="164" t="s">
        <v>193</v>
      </c>
      <c r="Q197" s="164" t="s">
        <v>193</v>
      </c>
      <c r="R197" s="164" t="s">
        <v>193</v>
      </c>
      <c r="S197" s="164" t="s">
        <v>193</v>
      </c>
      <c r="T197" s="164" t="s">
        <v>193</v>
      </c>
      <c r="U197" s="164" t="s">
        <v>193</v>
      </c>
      <c r="V197" s="164" t="s">
        <v>193</v>
      </c>
      <c r="W197" s="164" t="s">
        <v>193</v>
      </c>
      <c r="X197" s="164" t="s">
        <v>193</v>
      </c>
      <c r="Y197" s="164" t="s">
        <v>193</v>
      </c>
      <c r="Z197" s="164" t="s">
        <v>193</v>
      </c>
      <c r="AA197" s="164" t="s">
        <v>193</v>
      </c>
      <c r="AB197" s="164">
        <v>0</v>
      </c>
      <c r="AC197" s="164" t="s">
        <v>496</v>
      </c>
      <c r="AD197" s="164" t="s">
        <v>193</v>
      </c>
      <c r="AE197" s="164" t="s">
        <v>193</v>
      </c>
      <c r="AF197" s="164" t="s">
        <v>193</v>
      </c>
      <c r="AG197" s="164" t="s">
        <v>193</v>
      </c>
      <c r="AH197" s="164" t="s">
        <v>193</v>
      </c>
      <c r="AI197" s="164" t="s">
        <v>193</v>
      </c>
      <c r="AJ197" s="164" t="s">
        <v>193</v>
      </c>
      <c r="AK197" s="164" t="s">
        <v>193</v>
      </c>
      <c r="AL197" s="164" t="s">
        <v>193</v>
      </c>
      <c r="AM197" s="164" t="s">
        <v>193</v>
      </c>
      <c r="AN197" s="164" t="s">
        <v>193</v>
      </c>
      <c r="AO197" s="164" t="s">
        <v>193</v>
      </c>
      <c r="AP197" s="164" t="s">
        <v>193</v>
      </c>
      <c r="AQ197" s="164" t="s">
        <v>193</v>
      </c>
      <c r="AR197" s="164" t="s">
        <v>193</v>
      </c>
      <c r="AS197" s="164" t="s">
        <v>193</v>
      </c>
      <c r="AT197" s="164" t="s">
        <v>193</v>
      </c>
      <c r="AU197" s="164" t="s">
        <v>193</v>
      </c>
      <c r="AV197" s="164" t="s">
        <v>193</v>
      </c>
      <c r="AW197" s="164" t="s">
        <v>193</v>
      </c>
      <c r="AX197" s="164" t="s">
        <v>193</v>
      </c>
      <c r="AY197" s="164" t="s">
        <v>193</v>
      </c>
      <c r="AZ197" s="164" t="s">
        <v>193</v>
      </c>
      <c r="BA197" s="164" t="s">
        <v>193</v>
      </c>
      <c r="BB197" s="164" t="s">
        <v>193</v>
      </c>
      <c r="BC197" s="164" t="s">
        <v>193</v>
      </c>
      <c r="BD197" s="164" t="s">
        <v>193</v>
      </c>
      <c r="BE197" s="164" t="s">
        <v>193</v>
      </c>
      <c r="BF197" s="164" t="s">
        <v>193</v>
      </c>
      <c r="BG197" s="164" t="s">
        <v>193</v>
      </c>
      <c r="BH197" s="164" t="s">
        <v>193</v>
      </c>
      <c r="BI197" s="164" t="s">
        <v>193</v>
      </c>
      <c r="BJ197" s="164" t="s">
        <v>193</v>
      </c>
      <c r="BK197" s="164" t="s">
        <v>193</v>
      </c>
      <c r="BL197" s="164" t="s">
        <v>193</v>
      </c>
      <c r="BM197" s="164" t="s">
        <v>193</v>
      </c>
      <c r="BN197" s="164" t="s">
        <v>193</v>
      </c>
      <c r="BO197" s="164" t="s">
        <v>193</v>
      </c>
      <c r="BP197" s="164" t="s">
        <v>193</v>
      </c>
      <c r="BQ197" s="164" t="s">
        <v>193</v>
      </c>
      <c r="BR197" s="164" t="s">
        <v>193</v>
      </c>
      <c r="BS197" s="164" t="s">
        <v>193</v>
      </c>
      <c r="BT197" s="164" t="s">
        <v>193</v>
      </c>
      <c r="BU197" s="164" t="s">
        <v>193</v>
      </c>
      <c r="BV197" s="164" t="s">
        <v>193</v>
      </c>
      <c r="BW197" s="164" t="s">
        <v>193</v>
      </c>
      <c r="BX197" s="164" t="s">
        <v>193</v>
      </c>
      <c r="BY197" s="164" t="s">
        <v>193</v>
      </c>
      <c r="BZ197" s="164" t="s">
        <v>193</v>
      </c>
      <c r="CA197" s="164" t="s">
        <v>193</v>
      </c>
      <c r="CB197" s="164" t="s">
        <v>193</v>
      </c>
      <c r="CC197" s="164" t="s">
        <v>193</v>
      </c>
      <c r="CD197" s="164" t="s">
        <v>193</v>
      </c>
      <c r="CE197" s="164" t="s">
        <v>193</v>
      </c>
      <c r="CF197" s="164" t="s">
        <v>193</v>
      </c>
      <c r="CG197" s="164" t="s">
        <v>193</v>
      </c>
      <c r="CH197" s="164" t="s">
        <v>193</v>
      </c>
      <c r="CI197" s="164" t="s">
        <v>193</v>
      </c>
      <c r="CJ197" s="164" t="s">
        <v>193</v>
      </c>
      <c r="CK197" s="164" t="s">
        <v>193</v>
      </c>
      <c r="CL197" s="164" t="s">
        <v>193</v>
      </c>
      <c r="CM197" s="164" t="s">
        <v>193</v>
      </c>
      <c r="CN197" s="164" t="s">
        <v>193</v>
      </c>
      <c r="CO197" s="164" t="s">
        <v>193</v>
      </c>
      <c r="CP197" s="164" t="s">
        <v>193</v>
      </c>
      <c r="CQ197" s="164" t="s">
        <v>193</v>
      </c>
      <c r="CR197" s="164" t="s">
        <v>193</v>
      </c>
      <c r="CS197" s="164" t="s">
        <v>193</v>
      </c>
      <c r="CT197" s="164" t="s">
        <v>193</v>
      </c>
      <c r="CU197" s="164" t="s">
        <v>193</v>
      </c>
      <c r="CV197" s="164" t="s">
        <v>193</v>
      </c>
      <c r="CW197" s="164" t="s">
        <v>193</v>
      </c>
      <c r="CX197" s="164" t="s">
        <v>193</v>
      </c>
      <c r="CY197" s="164" t="s">
        <v>193</v>
      </c>
      <c r="CZ197" s="164" t="s">
        <v>193</v>
      </c>
      <c r="DA197" s="164" t="s">
        <v>193</v>
      </c>
      <c r="DB197" s="164" t="s">
        <v>193</v>
      </c>
      <c r="DC197" s="164" t="s">
        <v>193</v>
      </c>
      <c r="DD197" s="164" t="s">
        <v>193</v>
      </c>
      <c r="DE197" s="164" t="s">
        <v>193</v>
      </c>
      <c r="DF197" s="164" t="s">
        <v>193</v>
      </c>
      <c r="DG197" s="164" t="s">
        <v>193</v>
      </c>
      <c r="DH197" s="164" t="s">
        <v>193</v>
      </c>
      <c r="DI197" s="164" t="s">
        <v>193</v>
      </c>
      <c r="DJ197" s="164" t="s">
        <v>193</v>
      </c>
      <c r="DK197" s="164" t="s">
        <v>193</v>
      </c>
      <c r="DL197" s="164" t="s">
        <v>193</v>
      </c>
      <c r="DM197" s="164" t="s">
        <v>193</v>
      </c>
      <c r="DN197" s="164" t="s">
        <v>193</v>
      </c>
      <c r="DO197" s="164" t="s">
        <v>512</v>
      </c>
      <c r="DP197" s="164" t="s">
        <v>3306</v>
      </c>
      <c r="DQ197" s="164" t="s">
        <v>516</v>
      </c>
      <c r="DR197" s="164" t="s">
        <v>807</v>
      </c>
      <c r="DS197" s="164" t="s">
        <v>193</v>
      </c>
      <c r="DT197" s="164" t="s">
        <v>3286</v>
      </c>
      <c r="DU197" s="164" t="s">
        <v>114</v>
      </c>
      <c r="DV197" s="164" t="s">
        <v>825</v>
      </c>
      <c r="DW197" s="164" t="s">
        <v>109</v>
      </c>
      <c r="DX197" s="164">
        <v>0</v>
      </c>
      <c r="DY197" s="164">
        <v>0</v>
      </c>
      <c r="DZ197" s="164">
        <v>0</v>
      </c>
      <c r="EA197" s="164">
        <v>1</v>
      </c>
      <c r="EB197" s="164">
        <v>0</v>
      </c>
      <c r="EC197" s="164">
        <v>0</v>
      </c>
      <c r="ED197" s="164">
        <v>0</v>
      </c>
      <c r="EE197" s="164">
        <v>0</v>
      </c>
      <c r="EF197" s="164">
        <v>0</v>
      </c>
      <c r="EG197" s="164">
        <v>0</v>
      </c>
      <c r="EH197" s="164">
        <v>0</v>
      </c>
      <c r="EI197" s="164" t="s">
        <v>193</v>
      </c>
    </row>
    <row r="198" spans="1:139" x14ac:dyDescent="0.25">
      <c r="A198" s="164" t="s">
        <v>4420</v>
      </c>
      <c r="B198" s="164" t="s">
        <v>3548</v>
      </c>
      <c r="C198" s="164" t="s">
        <v>103</v>
      </c>
      <c r="D198" s="164" t="s">
        <v>103</v>
      </c>
      <c r="E198" s="164" t="s">
        <v>3288</v>
      </c>
      <c r="F198" s="164" t="s">
        <v>106</v>
      </c>
      <c r="G198" s="164" t="s">
        <v>225</v>
      </c>
      <c r="H198" s="164" t="s">
        <v>225</v>
      </c>
      <c r="I198" s="164" t="s">
        <v>4357</v>
      </c>
      <c r="J198" s="164" t="s">
        <v>780</v>
      </c>
      <c r="K198" s="164" t="s">
        <v>494</v>
      </c>
      <c r="L198" s="164" t="s">
        <v>495</v>
      </c>
      <c r="M198" s="164">
        <v>87.5</v>
      </c>
      <c r="N198" s="164">
        <v>96.153846153846104</v>
      </c>
      <c r="O198" s="164">
        <v>86.956521739130395</v>
      </c>
      <c r="P198" s="164">
        <v>86.2068965517241</v>
      </c>
      <c r="Q198" s="164" t="s">
        <v>193</v>
      </c>
      <c r="R198" s="164" t="s">
        <v>193</v>
      </c>
      <c r="S198" s="164">
        <v>400</v>
      </c>
      <c r="T198" s="164">
        <v>30</v>
      </c>
      <c r="U198" s="164">
        <v>25</v>
      </c>
      <c r="V198" s="164">
        <v>75</v>
      </c>
      <c r="W198" s="164" t="s">
        <v>193</v>
      </c>
      <c r="X198" s="164">
        <v>25</v>
      </c>
      <c r="Y198" s="164">
        <v>56.6666666666666</v>
      </c>
      <c r="Z198" s="164">
        <v>100</v>
      </c>
      <c r="AA198" s="164" t="s">
        <v>193</v>
      </c>
      <c r="AB198" s="164" t="s">
        <v>193</v>
      </c>
      <c r="AC198" s="164" t="s">
        <v>500</v>
      </c>
      <c r="AD198" s="164" t="s">
        <v>502</v>
      </c>
      <c r="AE198" s="164">
        <v>1</v>
      </c>
      <c r="AF198" s="164">
        <v>0</v>
      </c>
      <c r="AG198" s="164">
        <v>0</v>
      </c>
      <c r="AH198" s="164">
        <v>1</v>
      </c>
      <c r="AI198" s="164">
        <v>1</v>
      </c>
      <c r="AJ198" s="164">
        <v>0</v>
      </c>
      <c r="AK198" s="164">
        <v>0</v>
      </c>
      <c r="AL198" s="164">
        <v>0</v>
      </c>
      <c r="AM198" s="164">
        <v>0</v>
      </c>
      <c r="AN198" s="164">
        <v>0</v>
      </c>
      <c r="AO198" s="164" t="s">
        <v>128</v>
      </c>
      <c r="AP198" s="164" t="s">
        <v>498</v>
      </c>
      <c r="AQ198" s="164" t="s">
        <v>109</v>
      </c>
      <c r="AR198" s="164" t="s">
        <v>109</v>
      </c>
      <c r="AS198" s="164" t="s">
        <v>109</v>
      </c>
      <c r="AT198" s="164" t="s">
        <v>109</v>
      </c>
      <c r="AU198" s="164" t="s">
        <v>193</v>
      </c>
      <c r="AV198" s="164" t="s">
        <v>193</v>
      </c>
      <c r="AW198" s="164" t="s">
        <v>109</v>
      </c>
      <c r="AX198" s="164" t="s">
        <v>109</v>
      </c>
      <c r="AY198" s="164" t="s">
        <v>109</v>
      </c>
      <c r="AZ198" s="164" t="s">
        <v>109</v>
      </c>
      <c r="BA198" s="164" t="s">
        <v>193</v>
      </c>
      <c r="BB198" s="164" t="s">
        <v>109</v>
      </c>
      <c r="BC198" s="164" t="s">
        <v>109</v>
      </c>
      <c r="BD198" s="164" t="s">
        <v>114</v>
      </c>
      <c r="BE198" s="164" t="s">
        <v>193</v>
      </c>
      <c r="BF198" s="164" t="s">
        <v>109</v>
      </c>
      <c r="BG198" s="164">
        <v>0</v>
      </c>
      <c r="BH198" s="164">
        <v>0</v>
      </c>
      <c r="BI198" s="164">
        <v>0</v>
      </c>
      <c r="BJ198" s="164">
        <v>0</v>
      </c>
      <c r="BK198" s="164">
        <v>1</v>
      </c>
      <c r="BL198" s="164">
        <v>1</v>
      </c>
      <c r="BM198" s="164">
        <v>0</v>
      </c>
      <c r="BN198" s="164">
        <v>0</v>
      </c>
      <c r="BO198" s="164">
        <v>0</v>
      </c>
      <c r="BP198" s="164">
        <v>0</v>
      </c>
      <c r="BQ198" s="164">
        <v>0</v>
      </c>
      <c r="BR198" s="164">
        <v>0</v>
      </c>
      <c r="BS198" s="164">
        <v>0</v>
      </c>
      <c r="BT198" s="164">
        <v>0</v>
      </c>
      <c r="BU198" s="164" t="s">
        <v>193</v>
      </c>
      <c r="BV198" s="164">
        <v>0</v>
      </c>
      <c r="BW198" s="164">
        <v>1</v>
      </c>
      <c r="BX198" s="164">
        <v>0</v>
      </c>
      <c r="BY198" s="164">
        <v>0</v>
      </c>
      <c r="BZ198" s="164">
        <v>0</v>
      </c>
      <c r="CA198" s="164">
        <v>0</v>
      </c>
      <c r="CB198" s="164">
        <v>1</v>
      </c>
      <c r="CC198" s="164" t="s">
        <v>109</v>
      </c>
      <c r="CD198" s="164" t="s">
        <v>109</v>
      </c>
      <c r="CE198" s="164" t="s">
        <v>109</v>
      </c>
      <c r="CF198" s="164" t="s">
        <v>106</v>
      </c>
      <c r="CG198" s="164" t="s">
        <v>797</v>
      </c>
      <c r="CH198" s="164" t="s">
        <v>173</v>
      </c>
      <c r="CI198" s="164" t="s">
        <v>793</v>
      </c>
      <c r="CJ198" s="164" t="s">
        <v>114</v>
      </c>
      <c r="CK198" s="164" t="s">
        <v>193</v>
      </c>
      <c r="CL198" s="164" t="s">
        <v>193</v>
      </c>
      <c r="CM198" s="164" t="s">
        <v>193</v>
      </c>
      <c r="CN198" s="164" t="s">
        <v>193</v>
      </c>
      <c r="CO198" s="164" t="s">
        <v>193</v>
      </c>
      <c r="CP198" s="164" t="s">
        <v>193</v>
      </c>
      <c r="CQ198" s="164" t="s">
        <v>193</v>
      </c>
      <c r="CR198" s="164" t="s">
        <v>193</v>
      </c>
      <c r="CS198" s="164" t="s">
        <v>193</v>
      </c>
      <c r="CT198" s="164" t="s">
        <v>193</v>
      </c>
      <c r="CU198" s="164" t="s">
        <v>193</v>
      </c>
      <c r="CV198" s="164" t="s">
        <v>193</v>
      </c>
      <c r="CW198" s="164" t="s">
        <v>193</v>
      </c>
      <c r="CX198" s="164" t="s">
        <v>193</v>
      </c>
      <c r="CY198" s="164" t="s">
        <v>193</v>
      </c>
      <c r="CZ198" s="164" t="s">
        <v>193</v>
      </c>
      <c r="DA198" s="164" t="s">
        <v>193</v>
      </c>
      <c r="DB198" s="164" t="s">
        <v>193</v>
      </c>
      <c r="DC198" s="164" t="s">
        <v>193</v>
      </c>
      <c r="DD198" s="164" t="s">
        <v>193</v>
      </c>
      <c r="DE198" s="164" t="s">
        <v>193</v>
      </c>
      <c r="DF198" s="164" t="s">
        <v>193</v>
      </c>
      <c r="DG198" s="164" t="s">
        <v>193</v>
      </c>
      <c r="DH198" s="164" t="s">
        <v>109</v>
      </c>
      <c r="DI198" s="164" t="s">
        <v>109</v>
      </c>
      <c r="DJ198" s="164" t="s">
        <v>109</v>
      </c>
      <c r="DK198" s="164" t="s">
        <v>123</v>
      </c>
      <c r="DL198" s="164" t="s">
        <v>793</v>
      </c>
      <c r="DM198" s="164" t="s">
        <v>1794</v>
      </c>
      <c r="DN198" s="164" t="s">
        <v>793</v>
      </c>
      <c r="DO198" s="164" t="s">
        <v>193</v>
      </c>
      <c r="DP198" s="164" t="s">
        <v>193</v>
      </c>
      <c r="DQ198" s="164" t="s">
        <v>193</v>
      </c>
      <c r="DR198" s="164" t="s">
        <v>193</v>
      </c>
      <c r="DS198" s="164" t="s">
        <v>193</v>
      </c>
      <c r="DT198" s="164" t="s">
        <v>193</v>
      </c>
      <c r="DU198" s="164" t="s">
        <v>193</v>
      </c>
      <c r="DV198" s="164" t="s">
        <v>193</v>
      </c>
      <c r="DW198" s="164" t="s">
        <v>193</v>
      </c>
      <c r="DX198" s="164" t="s">
        <v>193</v>
      </c>
      <c r="DY198" s="164" t="s">
        <v>193</v>
      </c>
      <c r="DZ198" s="164" t="s">
        <v>193</v>
      </c>
      <c r="EA198" s="164" t="s">
        <v>193</v>
      </c>
      <c r="EB198" s="164" t="s">
        <v>193</v>
      </c>
      <c r="EC198" s="164" t="s">
        <v>193</v>
      </c>
      <c r="ED198" s="164" t="s">
        <v>193</v>
      </c>
      <c r="EE198" s="164" t="s">
        <v>193</v>
      </c>
      <c r="EF198" s="164" t="s">
        <v>193</v>
      </c>
      <c r="EG198" s="164" t="s">
        <v>193</v>
      </c>
      <c r="EH198" s="164" t="s">
        <v>193</v>
      </c>
      <c r="EI198" s="164" t="s">
        <v>4419</v>
      </c>
    </row>
    <row r="199" spans="1:139" x14ac:dyDescent="0.25">
      <c r="A199" s="164" t="s">
        <v>4425</v>
      </c>
      <c r="B199" s="164" t="s">
        <v>3548</v>
      </c>
      <c r="C199" s="164" t="s">
        <v>103</v>
      </c>
      <c r="D199" s="164" t="s">
        <v>103</v>
      </c>
      <c r="E199" s="164" t="s">
        <v>3288</v>
      </c>
      <c r="F199" s="164" t="s">
        <v>106</v>
      </c>
      <c r="G199" s="164" t="s">
        <v>225</v>
      </c>
      <c r="H199" s="164" t="s">
        <v>225</v>
      </c>
      <c r="I199" s="164" t="s">
        <v>4357</v>
      </c>
      <c r="J199" s="164" t="s">
        <v>780</v>
      </c>
      <c r="K199" s="164" t="s">
        <v>494</v>
      </c>
      <c r="L199" s="164" t="s">
        <v>495</v>
      </c>
      <c r="M199" s="164">
        <v>87.5</v>
      </c>
      <c r="N199" s="164">
        <v>115.384615384615</v>
      </c>
      <c r="O199" s="164">
        <v>108.695652173913</v>
      </c>
      <c r="P199" s="164">
        <v>103.448275862068</v>
      </c>
      <c r="Q199" s="164">
        <v>208.333333333333</v>
      </c>
      <c r="R199" s="164">
        <v>250</v>
      </c>
      <c r="S199" s="164">
        <v>799</v>
      </c>
      <c r="T199" s="164" t="s">
        <v>193</v>
      </c>
      <c r="U199" s="164" t="s">
        <v>193</v>
      </c>
      <c r="V199" s="164" t="s">
        <v>193</v>
      </c>
      <c r="W199" s="164" t="s">
        <v>193</v>
      </c>
      <c r="X199" s="164" t="s">
        <v>193</v>
      </c>
      <c r="Y199" s="164" t="s">
        <v>193</v>
      </c>
      <c r="Z199" s="164" t="s">
        <v>193</v>
      </c>
      <c r="AA199" s="164" t="s">
        <v>193</v>
      </c>
      <c r="AB199" s="164" t="s">
        <v>193</v>
      </c>
      <c r="AC199" s="164" t="s">
        <v>496</v>
      </c>
      <c r="AD199" s="164" t="s">
        <v>502</v>
      </c>
      <c r="AE199" s="164">
        <v>1</v>
      </c>
      <c r="AF199" s="164">
        <v>0</v>
      </c>
      <c r="AG199" s="164">
        <v>0</v>
      </c>
      <c r="AH199" s="164">
        <v>1</v>
      </c>
      <c r="AI199" s="164">
        <v>1</v>
      </c>
      <c r="AJ199" s="164">
        <v>0</v>
      </c>
      <c r="AK199" s="164">
        <v>0</v>
      </c>
      <c r="AL199" s="164">
        <v>0</v>
      </c>
      <c r="AM199" s="164">
        <v>0</v>
      </c>
      <c r="AN199" s="164">
        <v>0</v>
      </c>
      <c r="AO199" s="164" t="s">
        <v>143</v>
      </c>
      <c r="AP199" s="164" t="s">
        <v>498</v>
      </c>
      <c r="AQ199" s="164" t="s">
        <v>109</v>
      </c>
      <c r="AR199" s="164" t="s">
        <v>109</v>
      </c>
      <c r="AS199" s="164" t="s">
        <v>109</v>
      </c>
      <c r="AT199" s="164" t="s">
        <v>109</v>
      </c>
      <c r="AU199" s="164" t="s">
        <v>114</v>
      </c>
      <c r="AV199" s="164" t="s">
        <v>109</v>
      </c>
      <c r="AW199" s="164" t="s">
        <v>109</v>
      </c>
      <c r="AX199" s="164" t="s">
        <v>193</v>
      </c>
      <c r="AY199" s="164" t="s">
        <v>193</v>
      </c>
      <c r="AZ199" s="164" t="s">
        <v>193</v>
      </c>
      <c r="BA199" s="164" t="s">
        <v>193</v>
      </c>
      <c r="BB199" s="164" t="s">
        <v>193</v>
      </c>
      <c r="BC199" s="164" t="s">
        <v>193</v>
      </c>
      <c r="BD199" s="164" t="s">
        <v>193</v>
      </c>
      <c r="BE199" s="164" t="s">
        <v>193</v>
      </c>
      <c r="BF199" s="164" t="s">
        <v>109</v>
      </c>
      <c r="BG199" s="164">
        <v>0</v>
      </c>
      <c r="BH199" s="164">
        <v>0</v>
      </c>
      <c r="BI199" s="164">
        <v>0</v>
      </c>
      <c r="BJ199" s="164">
        <v>0</v>
      </c>
      <c r="BK199" s="164">
        <v>1</v>
      </c>
      <c r="BL199" s="164">
        <v>1</v>
      </c>
      <c r="BM199" s="164">
        <v>0</v>
      </c>
      <c r="BN199" s="164">
        <v>0</v>
      </c>
      <c r="BO199" s="164">
        <v>0</v>
      </c>
      <c r="BP199" s="164">
        <v>0</v>
      </c>
      <c r="BQ199" s="164">
        <v>0</v>
      </c>
      <c r="BR199" s="164">
        <v>0</v>
      </c>
      <c r="BS199" s="164">
        <v>0</v>
      </c>
      <c r="BT199" s="164">
        <v>0</v>
      </c>
      <c r="BU199" s="164" t="s">
        <v>193</v>
      </c>
      <c r="BV199" s="164">
        <v>0</v>
      </c>
      <c r="BW199" s="164">
        <v>1</v>
      </c>
      <c r="BX199" s="164">
        <v>0</v>
      </c>
      <c r="BY199" s="164">
        <v>1</v>
      </c>
      <c r="BZ199" s="164">
        <v>0</v>
      </c>
      <c r="CA199" s="164">
        <v>1</v>
      </c>
      <c r="CB199" s="164">
        <v>0</v>
      </c>
      <c r="CC199" s="164" t="s">
        <v>114</v>
      </c>
      <c r="CD199" s="164" t="s">
        <v>109</v>
      </c>
      <c r="CE199" s="164" t="s">
        <v>109</v>
      </c>
      <c r="CF199" s="164" t="s">
        <v>123</v>
      </c>
      <c r="CG199" s="164" t="s">
        <v>793</v>
      </c>
      <c r="CH199" s="164" t="s">
        <v>124</v>
      </c>
      <c r="CI199" s="164" t="s">
        <v>793</v>
      </c>
      <c r="CJ199" s="164" t="s">
        <v>193</v>
      </c>
      <c r="CK199" s="164" t="s">
        <v>193</v>
      </c>
      <c r="CL199" s="164" t="s">
        <v>193</v>
      </c>
      <c r="CM199" s="164" t="s">
        <v>193</v>
      </c>
      <c r="CN199" s="164" t="s">
        <v>193</v>
      </c>
      <c r="CO199" s="164" t="s">
        <v>193</v>
      </c>
      <c r="CP199" s="164" t="s">
        <v>193</v>
      </c>
      <c r="CQ199" s="164" t="s">
        <v>193</v>
      </c>
      <c r="CR199" s="164" t="s">
        <v>193</v>
      </c>
      <c r="CS199" s="164" t="s">
        <v>193</v>
      </c>
      <c r="CT199" s="164" t="s">
        <v>193</v>
      </c>
      <c r="CU199" s="164" t="s">
        <v>193</v>
      </c>
      <c r="CV199" s="164" t="s">
        <v>193</v>
      </c>
      <c r="CW199" s="164" t="s">
        <v>193</v>
      </c>
      <c r="CX199" s="164" t="s">
        <v>193</v>
      </c>
      <c r="CY199" s="164" t="s">
        <v>193</v>
      </c>
      <c r="CZ199" s="164" t="s">
        <v>193</v>
      </c>
      <c r="DA199" s="164" t="s">
        <v>193</v>
      </c>
      <c r="DB199" s="164" t="s">
        <v>193</v>
      </c>
      <c r="DC199" s="164" t="s">
        <v>193</v>
      </c>
      <c r="DD199" s="164" t="s">
        <v>193</v>
      </c>
      <c r="DE199" s="164" t="s">
        <v>193</v>
      </c>
      <c r="DF199" s="164" t="s">
        <v>193</v>
      </c>
      <c r="DG199" s="164" t="s">
        <v>193</v>
      </c>
      <c r="DH199" s="164" t="s">
        <v>193</v>
      </c>
      <c r="DI199" s="164" t="s">
        <v>193</v>
      </c>
      <c r="DJ199" s="164" t="s">
        <v>193</v>
      </c>
      <c r="DK199" s="164" t="s">
        <v>193</v>
      </c>
      <c r="DL199" s="164" t="s">
        <v>193</v>
      </c>
      <c r="DM199" s="164" t="s">
        <v>193</v>
      </c>
      <c r="DN199" s="164" t="s">
        <v>193</v>
      </c>
      <c r="DO199" s="164" t="s">
        <v>193</v>
      </c>
      <c r="DP199" s="164" t="s">
        <v>193</v>
      </c>
      <c r="DQ199" s="164" t="s">
        <v>193</v>
      </c>
      <c r="DR199" s="164" t="s">
        <v>193</v>
      </c>
      <c r="DS199" s="164" t="s">
        <v>193</v>
      </c>
      <c r="DT199" s="164" t="s">
        <v>193</v>
      </c>
      <c r="DU199" s="164" t="s">
        <v>193</v>
      </c>
      <c r="DV199" s="164" t="s">
        <v>193</v>
      </c>
      <c r="DW199" s="164" t="s">
        <v>193</v>
      </c>
      <c r="DX199" s="164" t="s">
        <v>193</v>
      </c>
      <c r="DY199" s="164" t="s">
        <v>193</v>
      </c>
      <c r="DZ199" s="164" t="s">
        <v>193</v>
      </c>
      <c r="EA199" s="164" t="s">
        <v>193</v>
      </c>
      <c r="EB199" s="164" t="s">
        <v>193</v>
      </c>
      <c r="EC199" s="164" t="s">
        <v>193</v>
      </c>
      <c r="ED199" s="164" t="s">
        <v>193</v>
      </c>
      <c r="EE199" s="164" t="s">
        <v>193</v>
      </c>
      <c r="EF199" s="164" t="s">
        <v>193</v>
      </c>
      <c r="EG199" s="164" t="s">
        <v>193</v>
      </c>
      <c r="EH199" s="164" t="s">
        <v>193</v>
      </c>
      <c r="EI199" s="164" t="s">
        <v>3684</v>
      </c>
    </row>
    <row r="200" spans="1:139" x14ac:dyDescent="0.25">
      <c r="A200" s="164" t="s">
        <v>4430</v>
      </c>
      <c r="B200" s="164" t="s">
        <v>3548</v>
      </c>
      <c r="C200" s="164" t="s">
        <v>103</v>
      </c>
      <c r="D200" s="164" t="s">
        <v>103</v>
      </c>
      <c r="E200" s="164" t="s">
        <v>3288</v>
      </c>
      <c r="F200" s="164" t="s">
        <v>106</v>
      </c>
      <c r="G200" s="164" t="s">
        <v>225</v>
      </c>
      <c r="H200" s="164" t="s">
        <v>225</v>
      </c>
      <c r="I200" s="164" t="s">
        <v>4357</v>
      </c>
      <c r="J200" s="164" t="s">
        <v>780</v>
      </c>
      <c r="K200" s="164" t="s">
        <v>494</v>
      </c>
      <c r="L200" s="164" t="s">
        <v>495</v>
      </c>
      <c r="M200" s="164" t="s">
        <v>193</v>
      </c>
      <c r="N200" s="164" t="s">
        <v>193</v>
      </c>
      <c r="O200" s="164" t="s">
        <v>193</v>
      </c>
      <c r="P200" s="164" t="s">
        <v>193</v>
      </c>
      <c r="Q200" s="164" t="s">
        <v>193</v>
      </c>
      <c r="R200" s="164" t="s">
        <v>193</v>
      </c>
      <c r="S200" s="164" t="s">
        <v>193</v>
      </c>
      <c r="T200" s="164" t="s">
        <v>193</v>
      </c>
      <c r="U200" s="164">
        <v>25</v>
      </c>
      <c r="V200" s="164">
        <v>50</v>
      </c>
      <c r="W200" s="164" t="s">
        <v>193</v>
      </c>
      <c r="X200" s="164">
        <v>20</v>
      </c>
      <c r="Y200" s="164">
        <v>56.6666666666666</v>
      </c>
      <c r="Z200" s="164">
        <v>100</v>
      </c>
      <c r="AA200" s="164">
        <v>10</v>
      </c>
      <c r="AB200" s="164" t="s">
        <v>193</v>
      </c>
      <c r="AC200" s="164" t="s">
        <v>496</v>
      </c>
      <c r="AD200" s="164" t="s">
        <v>502</v>
      </c>
      <c r="AE200" s="164">
        <v>1</v>
      </c>
      <c r="AF200" s="164">
        <v>0</v>
      </c>
      <c r="AG200" s="164">
        <v>0</v>
      </c>
      <c r="AH200" s="164">
        <v>1</v>
      </c>
      <c r="AI200" s="164">
        <v>1</v>
      </c>
      <c r="AJ200" s="164">
        <v>0</v>
      </c>
      <c r="AK200" s="164">
        <v>0</v>
      </c>
      <c r="AL200" s="164">
        <v>0</v>
      </c>
      <c r="AM200" s="164">
        <v>0</v>
      </c>
      <c r="AN200" s="164">
        <v>0</v>
      </c>
      <c r="AO200" s="164" t="s">
        <v>128</v>
      </c>
      <c r="AP200" s="164" t="s">
        <v>498</v>
      </c>
      <c r="AQ200" s="164" t="s">
        <v>193</v>
      </c>
      <c r="AR200" s="164" t="s">
        <v>193</v>
      </c>
      <c r="AS200" s="164" t="s">
        <v>193</v>
      </c>
      <c r="AT200" s="164" t="s">
        <v>193</v>
      </c>
      <c r="AU200" s="164" t="s">
        <v>193</v>
      </c>
      <c r="AV200" s="164" t="s">
        <v>193</v>
      </c>
      <c r="AW200" s="164" t="s">
        <v>193</v>
      </c>
      <c r="AX200" s="164" t="s">
        <v>193</v>
      </c>
      <c r="AY200" s="164" t="s">
        <v>132</v>
      </c>
      <c r="AZ200" s="164" t="s">
        <v>109</v>
      </c>
      <c r="BA200" s="164" t="s">
        <v>193</v>
      </c>
      <c r="BB200" s="164" t="s">
        <v>109</v>
      </c>
      <c r="BC200" s="164" t="s">
        <v>132</v>
      </c>
      <c r="BD200" s="164" t="s">
        <v>114</v>
      </c>
      <c r="BE200" s="164" t="s">
        <v>132</v>
      </c>
      <c r="BF200" s="164" t="s">
        <v>193</v>
      </c>
      <c r="BG200" s="164" t="s">
        <v>193</v>
      </c>
      <c r="BH200" s="164" t="s">
        <v>193</v>
      </c>
      <c r="BI200" s="164" t="s">
        <v>193</v>
      </c>
      <c r="BJ200" s="164" t="s">
        <v>193</v>
      </c>
      <c r="BK200" s="164" t="s">
        <v>193</v>
      </c>
      <c r="BL200" s="164" t="s">
        <v>193</v>
      </c>
      <c r="BM200" s="164" t="s">
        <v>193</v>
      </c>
      <c r="BN200" s="164" t="s">
        <v>193</v>
      </c>
      <c r="BO200" s="164" t="s">
        <v>193</v>
      </c>
      <c r="BP200" s="164" t="s">
        <v>193</v>
      </c>
      <c r="BQ200" s="164" t="s">
        <v>193</v>
      </c>
      <c r="BR200" s="164" t="s">
        <v>193</v>
      </c>
      <c r="BS200" s="164" t="s">
        <v>193</v>
      </c>
      <c r="BT200" s="164" t="s">
        <v>193</v>
      </c>
      <c r="BU200" s="164" t="s">
        <v>193</v>
      </c>
      <c r="BV200" s="164" t="s">
        <v>193</v>
      </c>
      <c r="BW200" s="164" t="s">
        <v>193</v>
      </c>
      <c r="BX200" s="164" t="s">
        <v>193</v>
      </c>
      <c r="BY200" s="164" t="s">
        <v>193</v>
      </c>
      <c r="BZ200" s="164" t="s">
        <v>193</v>
      </c>
      <c r="CA200" s="164" t="s">
        <v>193</v>
      </c>
      <c r="CB200" s="164" t="s">
        <v>193</v>
      </c>
      <c r="CC200" s="164" t="s">
        <v>193</v>
      </c>
      <c r="CD200" s="164" t="s">
        <v>193</v>
      </c>
      <c r="CE200" s="164" t="s">
        <v>193</v>
      </c>
      <c r="CF200" s="164" t="s">
        <v>193</v>
      </c>
      <c r="CG200" s="164" t="s">
        <v>193</v>
      </c>
      <c r="CH200" s="164" t="s">
        <v>193</v>
      </c>
      <c r="CI200" s="164" t="s">
        <v>193</v>
      </c>
      <c r="CJ200" s="164" t="s">
        <v>114</v>
      </c>
      <c r="CK200" s="164" t="s">
        <v>193</v>
      </c>
      <c r="CL200" s="164" t="s">
        <v>193</v>
      </c>
      <c r="CM200" s="164" t="s">
        <v>193</v>
      </c>
      <c r="CN200" s="164" t="s">
        <v>193</v>
      </c>
      <c r="CO200" s="164" t="s">
        <v>193</v>
      </c>
      <c r="CP200" s="164" t="s">
        <v>193</v>
      </c>
      <c r="CQ200" s="164" t="s">
        <v>193</v>
      </c>
      <c r="CR200" s="164" t="s">
        <v>193</v>
      </c>
      <c r="CS200" s="164" t="s">
        <v>193</v>
      </c>
      <c r="CT200" s="164" t="s">
        <v>193</v>
      </c>
      <c r="CU200" s="164" t="s">
        <v>193</v>
      </c>
      <c r="CV200" s="164" t="s">
        <v>193</v>
      </c>
      <c r="CW200" s="164" t="s">
        <v>193</v>
      </c>
      <c r="CX200" s="164" t="s">
        <v>193</v>
      </c>
      <c r="CY200" s="164" t="s">
        <v>193</v>
      </c>
      <c r="CZ200" s="164" t="s">
        <v>193</v>
      </c>
      <c r="DA200" s="164" t="s">
        <v>193</v>
      </c>
      <c r="DB200" s="164" t="s">
        <v>193</v>
      </c>
      <c r="DC200" s="164" t="s">
        <v>193</v>
      </c>
      <c r="DD200" s="164" t="s">
        <v>193</v>
      </c>
      <c r="DE200" s="164" t="s">
        <v>193</v>
      </c>
      <c r="DF200" s="164" t="s">
        <v>193</v>
      </c>
      <c r="DG200" s="164" t="s">
        <v>193</v>
      </c>
      <c r="DH200" s="164" t="s">
        <v>109</v>
      </c>
      <c r="DI200" s="164" t="s">
        <v>114</v>
      </c>
      <c r="DJ200" s="164" t="s">
        <v>109</v>
      </c>
      <c r="DK200" s="164" t="s">
        <v>123</v>
      </c>
      <c r="DL200" s="164" t="s">
        <v>793</v>
      </c>
      <c r="DM200" s="164" t="s">
        <v>124</v>
      </c>
      <c r="DN200" s="164" t="s">
        <v>793</v>
      </c>
      <c r="DO200" s="164" t="s">
        <v>193</v>
      </c>
      <c r="DP200" s="164" t="s">
        <v>193</v>
      </c>
      <c r="DQ200" s="164" t="s">
        <v>193</v>
      </c>
      <c r="DR200" s="164" t="s">
        <v>193</v>
      </c>
      <c r="DS200" s="164" t="s">
        <v>193</v>
      </c>
      <c r="DT200" s="164" t="s">
        <v>193</v>
      </c>
      <c r="DU200" s="164" t="s">
        <v>193</v>
      </c>
      <c r="DV200" s="164" t="s">
        <v>193</v>
      </c>
      <c r="DW200" s="164" t="s">
        <v>193</v>
      </c>
      <c r="DX200" s="164" t="s">
        <v>193</v>
      </c>
      <c r="DY200" s="164" t="s">
        <v>193</v>
      </c>
      <c r="DZ200" s="164" t="s">
        <v>193</v>
      </c>
      <c r="EA200" s="164" t="s">
        <v>193</v>
      </c>
      <c r="EB200" s="164" t="s">
        <v>193</v>
      </c>
      <c r="EC200" s="164" t="s">
        <v>193</v>
      </c>
      <c r="ED200" s="164" t="s">
        <v>193</v>
      </c>
      <c r="EE200" s="164" t="s">
        <v>193</v>
      </c>
      <c r="EF200" s="164" t="s">
        <v>193</v>
      </c>
      <c r="EG200" s="164" t="s">
        <v>193</v>
      </c>
      <c r="EH200" s="164" t="s">
        <v>193</v>
      </c>
      <c r="EI200" s="164" t="s">
        <v>193</v>
      </c>
    </row>
  </sheetData>
  <autoFilter ref="A1:EI200"/>
  <sortState columnSort="1" ref="A1:KG200">
    <sortCondition sortBy="cellColor" ref="A1:KG1" dxfId="2050"/>
    <sortCondition sortBy="cellColor" ref="A1:KG1" dxfId="2049"/>
    <sortCondition sortBy="cellColor" ref="A1:KG1" dxfId="2048"/>
    <sortCondition sortBy="cellColor" ref="A1:KG1" dxfId="2047"/>
    <sortCondition sortBy="cellColor" ref="A1:KG1" dxfId="2046"/>
    <sortCondition sortBy="cellColor" ref="A1:KG1" dxfId="2045"/>
    <sortCondition sortBy="cellColor" ref="A1:KG1" dxfId="2044"/>
    <sortCondition sortBy="cellColor" ref="A1:KG1" dxfId="2043"/>
    <sortCondition sortBy="cellColor" ref="A1:KG1" dxfId="2042"/>
    <sortCondition sortBy="cellColor" ref="A1:KG1" dxfId="204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T56"/>
  <sheetViews>
    <sheetView zoomScale="61" zoomScaleNormal="70" workbookViewId="0"/>
  </sheetViews>
  <sheetFormatPr defaultColWidth="8.625" defaultRowHeight="15.75" x14ac:dyDescent="0.25"/>
  <cols>
    <col min="1" max="1" width="21.875" style="12" customWidth="1"/>
    <col min="2" max="3" width="12" style="12" customWidth="1"/>
    <col min="4" max="4" width="12.375" style="12" customWidth="1"/>
    <col min="5" max="20" width="9.75" style="12" customWidth="1"/>
    <col min="21" max="21" width="8.625" style="12" customWidth="1"/>
    <col min="22" max="22" width="10.125" style="12" customWidth="1"/>
    <col min="23" max="16384" width="8.625" style="12"/>
  </cols>
  <sheetData>
    <row r="1" spans="1:20" ht="16.5" x14ac:dyDescent="0.3">
      <c r="A1" s="11" t="s">
        <v>269</v>
      </c>
    </row>
    <row r="2" spans="1:20" x14ac:dyDescent="0.25">
      <c r="A2" s="192" t="s">
        <v>251</v>
      </c>
      <c r="B2" s="192" t="s">
        <v>725</v>
      </c>
      <c r="C2"/>
    </row>
    <row r="3" spans="1:20" x14ac:dyDescent="0.25">
      <c r="A3" s="194" t="s">
        <v>627</v>
      </c>
      <c r="B3" s="195">
        <v>36</v>
      </c>
      <c r="C3"/>
    </row>
    <row r="4" spans="1:20" x14ac:dyDescent="0.25">
      <c r="A4" s="194" t="s">
        <v>148</v>
      </c>
      <c r="B4" s="195">
        <v>12</v>
      </c>
      <c r="C4"/>
    </row>
    <row r="5" spans="1:20" x14ac:dyDescent="0.25">
      <c r="A5" s="194" t="s">
        <v>103</v>
      </c>
      <c r="B5" s="195">
        <v>15</v>
      </c>
      <c r="C5"/>
      <c r="E5" s="101"/>
      <c r="F5" s="12" t="s">
        <v>339</v>
      </c>
    </row>
    <row r="6" spans="1:20" x14ac:dyDescent="0.25">
      <c r="A6" s="194" t="s">
        <v>171</v>
      </c>
      <c r="B6" s="195">
        <v>15</v>
      </c>
      <c r="C6"/>
      <c r="E6" s="102"/>
      <c r="F6" s="12" t="s">
        <v>341</v>
      </c>
    </row>
    <row r="7" spans="1:20" x14ac:dyDescent="0.25">
      <c r="A7" s="194" t="s">
        <v>187</v>
      </c>
      <c r="B7" s="195">
        <v>9</v>
      </c>
      <c r="C7"/>
      <c r="E7" s="103"/>
      <c r="F7" s="12" t="s">
        <v>340</v>
      </c>
    </row>
    <row r="8" spans="1:20" x14ac:dyDescent="0.25">
      <c r="A8" s="194" t="s">
        <v>133</v>
      </c>
      <c r="B8" s="195">
        <v>14</v>
      </c>
      <c r="C8"/>
    </row>
    <row r="9" spans="1:20" x14ac:dyDescent="0.25">
      <c r="A9" s="194" t="s">
        <v>179</v>
      </c>
      <c r="B9" s="195">
        <v>17</v>
      </c>
      <c r="C9"/>
    </row>
    <row r="10" spans="1:20" x14ac:dyDescent="0.25">
      <c r="A10" s="194" t="s">
        <v>161</v>
      </c>
      <c r="B10" s="195">
        <v>51</v>
      </c>
      <c r="C10"/>
    </row>
    <row r="11" spans="1:20" x14ac:dyDescent="0.25">
      <c r="A11" s="194" t="s">
        <v>831</v>
      </c>
      <c r="B11" s="195">
        <v>30</v>
      </c>
      <c r="C11"/>
    </row>
    <row r="12" spans="1:20" x14ac:dyDescent="0.25">
      <c r="A12" s="197" t="s">
        <v>533</v>
      </c>
      <c r="B12" s="196">
        <v>199</v>
      </c>
      <c r="C12"/>
    </row>
    <row r="13" spans="1:20" x14ac:dyDescent="0.25">
      <c r="A13"/>
      <c r="B13"/>
      <c r="C13"/>
    </row>
    <row r="14" spans="1:20" ht="16.5" x14ac:dyDescent="0.3">
      <c r="A14" s="11" t="s">
        <v>3449</v>
      </c>
    </row>
    <row r="15" spans="1:20" x14ac:dyDescent="0.25">
      <c r="A15" s="192" t="s">
        <v>3450</v>
      </c>
      <c r="B15" s="192" t="s">
        <v>252</v>
      </c>
      <c r="C15" s="192" t="s">
        <v>17</v>
      </c>
      <c r="D15" s="192" t="s">
        <v>253</v>
      </c>
      <c r="E15" s="192" t="s">
        <v>726</v>
      </c>
      <c r="F15" s="192" t="s">
        <v>727</v>
      </c>
      <c r="G15" s="192" t="s">
        <v>728</v>
      </c>
      <c r="H15" s="192" t="s">
        <v>729</v>
      </c>
      <c r="I15" s="192" t="s">
        <v>730</v>
      </c>
      <c r="J15" s="192" t="s">
        <v>731</v>
      </c>
      <c r="K15" s="192" t="s">
        <v>732</v>
      </c>
      <c r="L15" s="192" t="s">
        <v>733</v>
      </c>
      <c r="M15" s="192" t="s">
        <v>734</v>
      </c>
      <c r="N15" s="192" t="s">
        <v>735</v>
      </c>
      <c r="O15" s="192" t="s">
        <v>736</v>
      </c>
      <c r="P15" s="192" t="s">
        <v>737</v>
      </c>
      <c r="Q15" s="192" t="s">
        <v>738</v>
      </c>
      <c r="R15" s="192" t="s">
        <v>739</v>
      </c>
      <c r="S15" s="192" t="s">
        <v>741</v>
      </c>
      <c r="T15" s="192" t="s">
        <v>740</v>
      </c>
    </row>
    <row r="16" spans="1:20" x14ac:dyDescent="0.25">
      <c r="A16" s="200" t="s">
        <v>627</v>
      </c>
      <c r="B16" s="200" t="s">
        <v>506</v>
      </c>
      <c r="C16" s="200" t="s">
        <v>219</v>
      </c>
      <c r="D16" s="200" t="s">
        <v>543</v>
      </c>
      <c r="E16" s="195">
        <v>4</v>
      </c>
      <c r="F16" s="195">
        <v>4</v>
      </c>
      <c r="G16" s="195">
        <v>4</v>
      </c>
      <c r="H16" s="195">
        <v>4</v>
      </c>
      <c r="I16" s="195">
        <v>4</v>
      </c>
      <c r="J16" s="195">
        <v>4</v>
      </c>
      <c r="K16" s="195">
        <v>4</v>
      </c>
      <c r="L16" s="195">
        <v>4</v>
      </c>
      <c r="M16" s="195">
        <v>4</v>
      </c>
      <c r="N16" s="195">
        <v>4</v>
      </c>
      <c r="O16" s="195">
        <v>0</v>
      </c>
      <c r="P16" s="195">
        <v>4</v>
      </c>
      <c r="Q16" s="195">
        <v>4</v>
      </c>
      <c r="R16" s="195">
        <v>4</v>
      </c>
      <c r="S16" s="195">
        <v>4</v>
      </c>
      <c r="T16" s="195">
        <v>10</v>
      </c>
    </row>
    <row r="17" spans="1:20" x14ac:dyDescent="0.25">
      <c r="A17" s="200" t="s">
        <v>627</v>
      </c>
      <c r="B17" s="200" t="s">
        <v>506</v>
      </c>
      <c r="C17" s="200" t="s">
        <v>220</v>
      </c>
      <c r="D17" s="200" t="s">
        <v>494</v>
      </c>
      <c r="E17" s="195">
        <v>4</v>
      </c>
      <c r="F17" s="195">
        <v>4</v>
      </c>
      <c r="G17" s="195">
        <v>4</v>
      </c>
      <c r="H17" s="195">
        <v>4</v>
      </c>
      <c r="I17" s="195">
        <v>4</v>
      </c>
      <c r="J17" s="195">
        <v>4</v>
      </c>
      <c r="K17" s="195">
        <v>4</v>
      </c>
      <c r="L17" s="195">
        <v>4</v>
      </c>
      <c r="M17" s="195">
        <v>4</v>
      </c>
      <c r="N17" s="195">
        <v>4</v>
      </c>
      <c r="O17" s="195">
        <v>0</v>
      </c>
      <c r="P17" s="195">
        <v>4</v>
      </c>
      <c r="Q17" s="195">
        <v>4</v>
      </c>
      <c r="R17" s="195">
        <v>4</v>
      </c>
      <c r="S17" s="195">
        <v>4</v>
      </c>
      <c r="T17" s="195">
        <v>10</v>
      </c>
    </row>
    <row r="18" spans="1:20" x14ac:dyDescent="0.25">
      <c r="A18" s="200" t="s">
        <v>148</v>
      </c>
      <c r="B18" s="200" t="s">
        <v>123</v>
      </c>
      <c r="C18" s="200" t="s">
        <v>151</v>
      </c>
      <c r="D18" s="200" t="s">
        <v>543</v>
      </c>
      <c r="E18" s="195">
        <v>2</v>
      </c>
      <c r="F18" s="195">
        <v>2</v>
      </c>
      <c r="G18" s="195">
        <v>2</v>
      </c>
      <c r="H18" s="195">
        <v>2</v>
      </c>
      <c r="I18" s="195">
        <v>2</v>
      </c>
      <c r="J18" s="195">
        <v>1</v>
      </c>
      <c r="K18" s="195">
        <v>2</v>
      </c>
      <c r="L18" s="195">
        <v>2</v>
      </c>
      <c r="M18" s="195">
        <v>0</v>
      </c>
      <c r="N18" s="195">
        <v>1</v>
      </c>
      <c r="O18" s="195">
        <v>1</v>
      </c>
      <c r="P18" s="195">
        <v>1</v>
      </c>
      <c r="Q18" s="195">
        <v>0</v>
      </c>
      <c r="R18" s="195">
        <v>1</v>
      </c>
      <c r="S18" s="195">
        <v>1</v>
      </c>
      <c r="T18" s="195">
        <v>10</v>
      </c>
    </row>
    <row r="19" spans="1:20" x14ac:dyDescent="0.25">
      <c r="A19" s="200" t="s">
        <v>103</v>
      </c>
      <c r="B19" s="200" t="s">
        <v>106</v>
      </c>
      <c r="C19" s="200" t="s">
        <v>225</v>
      </c>
      <c r="D19" s="200" t="s">
        <v>494</v>
      </c>
      <c r="E19" s="195">
        <v>6</v>
      </c>
      <c r="F19" s="195">
        <v>6</v>
      </c>
      <c r="G19" s="195">
        <v>6</v>
      </c>
      <c r="H19" s="195">
        <v>6</v>
      </c>
      <c r="I19" s="195">
        <v>5</v>
      </c>
      <c r="J19" s="195">
        <v>5</v>
      </c>
      <c r="K19" s="195">
        <v>6</v>
      </c>
      <c r="L19" s="195">
        <v>5</v>
      </c>
      <c r="M19" s="195">
        <v>6</v>
      </c>
      <c r="N19" s="195">
        <v>5</v>
      </c>
      <c r="O19" s="195">
        <v>0</v>
      </c>
      <c r="P19" s="195">
        <v>6</v>
      </c>
      <c r="Q19" s="195">
        <v>6</v>
      </c>
      <c r="R19" s="195">
        <v>5</v>
      </c>
      <c r="S19" s="195">
        <v>5</v>
      </c>
      <c r="T19" s="195">
        <v>6</v>
      </c>
    </row>
    <row r="20" spans="1:20" x14ac:dyDescent="0.25">
      <c r="A20" s="200" t="s">
        <v>171</v>
      </c>
      <c r="B20" s="200" t="s">
        <v>106</v>
      </c>
      <c r="C20" s="200" t="s">
        <v>173</v>
      </c>
      <c r="D20" s="200" t="s">
        <v>543</v>
      </c>
      <c r="E20" s="195">
        <v>6</v>
      </c>
      <c r="F20" s="195">
        <v>6</v>
      </c>
      <c r="G20" s="195">
        <v>6</v>
      </c>
      <c r="H20" s="195">
        <v>7</v>
      </c>
      <c r="I20" s="195">
        <v>6</v>
      </c>
      <c r="J20" s="195">
        <v>4</v>
      </c>
      <c r="K20" s="195">
        <v>7</v>
      </c>
      <c r="L20" s="195">
        <v>7</v>
      </c>
      <c r="M20" s="195">
        <v>5</v>
      </c>
      <c r="N20" s="195">
        <v>5</v>
      </c>
      <c r="O20" s="195">
        <v>0</v>
      </c>
      <c r="P20" s="195">
        <v>6</v>
      </c>
      <c r="Q20" s="195">
        <v>6</v>
      </c>
      <c r="R20" s="195">
        <v>5</v>
      </c>
      <c r="S20" s="195">
        <v>7</v>
      </c>
      <c r="T20" s="195">
        <v>8</v>
      </c>
    </row>
    <row r="21" spans="1:20" x14ac:dyDescent="0.25">
      <c r="A21" s="200" t="s">
        <v>187</v>
      </c>
      <c r="B21" s="200" t="s">
        <v>123</v>
      </c>
      <c r="C21" s="200" t="s">
        <v>160</v>
      </c>
      <c r="D21" s="200" t="s">
        <v>543</v>
      </c>
      <c r="E21" s="195">
        <v>2</v>
      </c>
      <c r="F21" s="195">
        <v>2</v>
      </c>
      <c r="G21" s="195">
        <v>3</v>
      </c>
      <c r="H21" s="195">
        <v>2</v>
      </c>
      <c r="I21" s="195">
        <v>0</v>
      </c>
      <c r="J21" s="195">
        <v>0</v>
      </c>
      <c r="K21" s="195">
        <v>3</v>
      </c>
      <c r="L21" s="195">
        <v>4</v>
      </c>
      <c r="M21" s="195">
        <v>2</v>
      </c>
      <c r="N21" s="195">
        <v>3</v>
      </c>
      <c r="O21" s="195">
        <v>0</v>
      </c>
      <c r="P21" s="195">
        <v>2</v>
      </c>
      <c r="Q21" s="195">
        <v>2</v>
      </c>
      <c r="R21" s="195">
        <v>3</v>
      </c>
      <c r="S21" s="195">
        <v>2</v>
      </c>
      <c r="T21" s="195">
        <v>5</v>
      </c>
    </row>
    <row r="22" spans="1:20" x14ac:dyDescent="0.25">
      <c r="A22" s="200" t="s">
        <v>133</v>
      </c>
      <c r="B22" s="200" t="s">
        <v>117</v>
      </c>
      <c r="C22" s="200" t="s">
        <v>136</v>
      </c>
      <c r="D22" s="200" t="s">
        <v>494</v>
      </c>
      <c r="E22" s="195">
        <v>5</v>
      </c>
      <c r="F22" s="195">
        <v>5</v>
      </c>
      <c r="G22" s="195">
        <v>5</v>
      </c>
      <c r="H22" s="195">
        <v>5</v>
      </c>
      <c r="I22" s="195">
        <v>5</v>
      </c>
      <c r="J22" s="195">
        <v>5</v>
      </c>
      <c r="K22" s="195">
        <v>5</v>
      </c>
      <c r="L22" s="195">
        <v>4</v>
      </c>
      <c r="M22" s="195">
        <v>4</v>
      </c>
      <c r="N22" s="195">
        <v>4</v>
      </c>
      <c r="O22" s="195">
        <v>4</v>
      </c>
      <c r="P22" s="195">
        <v>4</v>
      </c>
      <c r="Q22" s="195">
        <v>4</v>
      </c>
      <c r="R22" s="195">
        <v>4</v>
      </c>
      <c r="S22" s="195">
        <v>4</v>
      </c>
      <c r="T22" s="195">
        <v>5</v>
      </c>
    </row>
    <row r="23" spans="1:20" x14ac:dyDescent="0.25">
      <c r="A23" s="200" t="s">
        <v>179</v>
      </c>
      <c r="B23" s="200" t="s">
        <v>182</v>
      </c>
      <c r="C23" s="200" t="s">
        <v>183</v>
      </c>
      <c r="D23" s="200" t="s">
        <v>543</v>
      </c>
      <c r="E23" s="195">
        <v>4</v>
      </c>
      <c r="F23" s="195">
        <v>4</v>
      </c>
      <c r="G23" s="195">
        <v>4</v>
      </c>
      <c r="H23" s="195">
        <v>3</v>
      </c>
      <c r="I23" s="195">
        <v>4</v>
      </c>
      <c r="J23" s="195">
        <v>0</v>
      </c>
      <c r="K23" s="195">
        <v>4</v>
      </c>
      <c r="L23" s="195">
        <v>3</v>
      </c>
      <c r="M23" s="195">
        <v>3</v>
      </c>
      <c r="N23" s="195">
        <v>3</v>
      </c>
      <c r="O23" s="195">
        <v>0</v>
      </c>
      <c r="P23" s="195">
        <v>3</v>
      </c>
      <c r="Q23" s="195">
        <v>3</v>
      </c>
      <c r="R23" s="195">
        <v>3</v>
      </c>
      <c r="S23" s="195">
        <v>3</v>
      </c>
      <c r="T23" s="195">
        <v>10</v>
      </c>
    </row>
    <row r="24" spans="1:20" x14ac:dyDescent="0.25">
      <c r="A24" s="200" t="s">
        <v>161</v>
      </c>
      <c r="B24" s="200" t="s">
        <v>164</v>
      </c>
      <c r="C24" s="200" t="s">
        <v>168</v>
      </c>
      <c r="D24" s="200" t="s">
        <v>543</v>
      </c>
      <c r="E24" s="195">
        <v>4</v>
      </c>
      <c r="F24" s="195">
        <v>4</v>
      </c>
      <c r="G24" s="195">
        <v>4</v>
      </c>
      <c r="H24" s="195">
        <v>4</v>
      </c>
      <c r="I24" s="195">
        <v>4</v>
      </c>
      <c r="J24" s="195">
        <v>4</v>
      </c>
      <c r="K24" s="195">
        <v>4</v>
      </c>
      <c r="L24" s="195">
        <v>4</v>
      </c>
      <c r="M24" s="195">
        <v>4</v>
      </c>
      <c r="N24" s="195">
        <v>4</v>
      </c>
      <c r="O24" s="195">
        <v>4</v>
      </c>
      <c r="P24" s="195">
        <v>4</v>
      </c>
      <c r="Q24" s="195">
        <v>4</v>
      </c>
      <c r="R24" s="195">
        <v>4</v>
      </c>
      <c r="S24" s="195">
        <v>4</v>
      </c>
      <c r="T24" s="195">
        <v>10</v>
      </c>
    </row>
    <row r="25" spans="1:20" x14ac:dyDescent="0.25">
      <c r="A25" s="200" t="s">
        <v>161</v>
      </c>
      <c r="B25" s="200" t="s">
        <v>164</v>
      </c>
      <c r="C25" s="200" t="s">
        <v>165</v>
      </c>
      <c r="D25" s="200" t="s">
        <v>543</v>
      </c>
      <c r="E25" s="195">
        <v>4</v>
      </c>
      <c r="F25" s="195">
        <v>4</v>
      </c>
      <c r="G25" s="195">
        <v>4</v>
      </c>
      <c r="H25" s="195">
        <v>4</v>
      </c>
      <c r="I25" s="195">
        <v>4</v>
      </c>
      <c r="J25" s="195">
        <v>4</v>
      </c>
      <c r="K25" s="195">
        <v>4</v>
      </c>
      <c r="L25" s="195">
        <v>4</v>
      </c>
      <c r="M25" s="195">
        <v>4</v>
      </c>
      <c r="N25" s="195">
        <v>4</v>
      </c>
      <c r="O25" s="195">
        <v>4</v>
      </c>
      <c r="P25" s="195">
        <v>4</v>
      </c>
      <c r="Q25" s="195">
        <v>4</v>
      </c>
      <c r="R25" s="195">
        <v>4</v>
      </c>
      <c r="S25" s="195">
        <v>4</v>
      </c>
      <c r="T25" s="195">
        <v>10</v>
      </c>
    </row>
    <row r="26" spans="1:20" x14ac:dyDescent="0.25">
      <c r="A26" s="200" t="s">
        <v>161</v>
      </c>
      <c r="B26" s="200" t="s">
        <v>117</v>
      </c>
      <c r="C26" s="200" t="s">
        <v>119</v>
      </c>
      <c r="D26" s="200" t="s">
        <v>543</v>
      </c>
      <c r="E26" s="195">
        <v>4</v>
      </c>
      <c r="F26" s="195">
        <v>4</v>
      </c>
      <c r="G26" s="195">
        <v>4</v>
      </c>
      <c r="H26" s="195">
        <v>4</v>
      </c>
      <c r="I26" s="195">
        <v>4</v>
      </c>
      <c r="J26" s="195">
        <v>4</v>
      </c>
      <c r="K26" s="195">
        <v>4</v>
      </c>
      <c r="L26" s="195">
        <v>4</v>
      </c>
      <c r="M26" s="195">
        <v>4</v>
      </c>
      <c r="N26" s="195">
        <v>4</v>
      </c>
      <c r="O26" s="195">
        <v>3</v>
      </c>
      <c r="P26" s="195">
        <v>4</v>
      </c>
      <c r="Q26" s="195">
        <v>4</v>
      </c>
      <c r="R26" s="195">
        <v>4</v>
      </c>
      <c r="S26" s="195">
        <v>4</v>
      </c>
      <c r="T26" s="195">
        <v>6</v>
      </c>
    </row>
    <row r="27" spans="1:20" x14ac:dyDescent="0.25">
      <c r="A27" s="200" t="s">
        <v>831</v>
      </c>
      <c r="B27" s="200" t="s">
        <v>176</v>
      </c>
      <c r="C27" s="200" t="s">
        <v>224</v>
      </c>
      <c r="D27" s="200" t="s">
        <v>494</v>
      </c>
      <c r="E27" s="195">
        <v>8</v>
      </c>
      <c r="F27" s="195">
        <v>12</v>
      </c>
      <c r="G27" s="195">
        <v>9</v>
      </c>
      <c r="H27" s="195">
        <v>10</v>
      </c>
      <c r="I27" s="195">
        <v>6</v>
      </c>
      <c r="J27" s="195">
        <v>4</v>
      </c>
      <c r="K27" s="195">
        <v>8</v>
      </c>
      <c r="L27" s="195">
        <v>1</v>
      </c>
      <c r="M27" s="195">
        <v>0</v>
      </c>
      <c r="N27" s="195">
        <v>0</v>
      </c>
      <c r="O27" s="195">
        <v>0</v>
      </c>
      <c r="P27" s="195">
        <v>1</v>
      </c>
      <c r="Q27" s="195">
        <v>1</v>
      </c>
      <c r="R27" s="195">
        <v>1</v>
      </c>
      <c r="S27" s="195">
        <v>0</v>
      </c>
      <c r="T27" s="195">
        <v>10</v>
      </c>
    </row>
    <row r="28" spans="1:20" x14ac:dyDescent="0.25">
      <c r="A28" s="200" t="s">
        <v>831</v>
      </c>
      <c r="B28" s="200" t="s">
        <v>176</v>
      </c>
      <c r="C28" s="200" t="s">
        <v>178</v>
      </c>
      <c r="D28" s="200" t="s">
        <v>543</v>
      </c>
      <c r="E28" s="195">
        <v>3</v>
      </c>
      <c r="F28" s="195">
        <v>3</v>
      </c>
      <c r="G28" s="195">
        <v>3</v>
      </c>
      <c r="H28" s="195">
        <v>3</v>
      </c>
      <c r="I28" s="195">
        <v>1</v>
      </c>
      <c r="J28" s="195">
        <v>0</v>
      </c>
      <c r="K28" s="195">
        <v>2</v>
      </c>
      <c r="L28" s="195">
        <v>2</v>
      </c>
      <c r="M28" s="195">
        <v>2</v>
      </c>
      <c r="N28" s="195">
        <v>2</v>
      </c>
      <c r="O28" s="195">
        <v>1</v>
      </c>
      <c r="P28" s="195">
        <v>2</v>
      </c>
      <c r="Q28" s="195">
        <v>2</v>
      </c>
      <c r="R28" s="195">
        <v>1</v>
      </c>
      <c r="S28" s="195">
        <v>0</v>
      </c>
      <c r="T28" s="195">
        <v>1</v>
      </c>
    </row>
    <row r="29" spans="1:20" customFormat="1" x14ac:dyDescent="0.25">
      <c r="A29" s="199" t="s">
        <v>533</v>
      </c>
      <c r="B29" s="199"/>
      <c r="C29" s="199"/>
      <c r="D29" s="199"/>
      <c r="E29" s="198">
        <v>56</v>
      </c>
      <c r="F29" s="198">
        <v>60</v>
      </c>
      <c r="G29" s="198">
        <v>58</v>
      </c>
      <c r="H29" s="198">
        <v>58</v>
      </c>
      <c r="I29" s="198">
        <v>49</v>
      </c>
      <c r="J29" s="198">
        <v>39</v>
      </c>
      <c r="K29" s="198">
        <v>57</v>
      </c>
      <c r="L29" s="198">
        <v>48</v>
      </c>
      <c r="M29" s="198">
        <v>42</v>
      </c>
      <c r="N29" s="198">
        <v>43</v>
      </c>
      <c r="O29" s="198">
        <v>17</v>
      </c>
      <c r="P29" s="198">
        <v>45</v>
      </c>
      <c r="Q29" s="198">
        <v>44</v>
      </c>
      <c r="R29" s="198">
        <v>43</v>
      </c>
      <c r="S29" s="198">
        <v>42</v>
      </c>
      <c r="T29" s="198">
        <v>101</v>
      </c>
    </row>
    <row r="30" spans="1:20" customFormat="1" x14ac:dyDescent="0.25">
      <c r="E30" s="149"/>
      <c r="F30" s="149"/>
      <c r="G30" s="149"/>
      <c r="H30" s="149"/>
      <c r="I30" s="149"/>
      <c r="J30" s="149"/>
      <c r="K30" s="149"/>
      <c r="L30" s="149"/>
      <c r="M30" s="149"/>
      <c r="N30" s="149"/>
      <c r="O30" s="149"/>
      <c r="P30" s="149"/>
      <c r="Q30" s="149"/>
      <c r="R30" s="149"/>
      <c r="S30" s="149"/>
      <c r="T30" s="149"/>
    </row>
    <row r="31" spans="1:20" ht="16.5" x14ac:dyDescent="0.3">
      <c r="A31" s="11" t="s">
        <v>742</v>
      </c>
    </row>
    <row r="32" spans="1:20" x14ac:dyDescent="0.25">
      <c r="A32" s="192" t="s">
        <v>251</v>
      </c>
      <c r="B32" s="192" t="s">
        <v>726</v>
      </c>
      <c r="C32" s="192" t="s">
        <v>727</v>
      </c>
      <c r="D32" s="192" t="s">
        <v>728</v>
      </c>
      <c r="E32" s="192" t="s">
        <v>729</v>
      </c>
      <c r="F32" s="192" t="s">
        <v>730</v>
      </c>
      <c r="G32" s="192" t="s">
        <v>731</v>
      </c>
      <c r="H32" s="192" t="s">
        <v>732</v>
      </c>
      <c r="I32" s="192" t="s">
        <v>733</v>
      </c>
      <c r="J32" s="192" t="s">
        <v>734</v>
      </c>
      <c r="K32" s="192" t="s">
        <v>735</v>
      </c>
      <c r="L32" s="192" t="s">
        <v>736</v>
      </c>
      <c r="M32" s="192" t="s">
        <v>737</v>
      </c>
      <c r="N32" s="192" t="s">
        <v>738</v>
      </c>
      <c r="O32" s="192" t="s">
        <v>739</v>
      </c>
      <c r="P32" s="192" t="s">
        <v>741</v>
      </c>
      <c r="Q32" s="192" t="s">
        <v>740</v>
      </c>
    </row>
    <row r="33" spans="1:20" x14ac:dyDescent="0.25">
      <c r="A33" s="200" t="s">
        <v>182</v>
      </c>
      <c r="B33" s="195">
        <v>4</v>
      </c>
      <c r="C33" s="195">
        <v>4</v>
      </c>
      <c r="D33" s="195">
        <v>4</v>
      </c>
      <c r="E33" s="195">
        <v>3</v>
      </c>
      <c r="F33" s="195">
        <v>4</v>
      </c>
      <c r="G33" s="195">
        <v>0</v>
      </c>
      <c r="H33" s="195">
        <v>4</v>
      </c>
      <c r="I33" s="195">
        <v>3</v>
      </c>
      <c r="J33" s="195">
        <v>3</v>
      </c>
      <c r="K33" s="195">
        <v>3</v>
      </c>
      <c r="L33" s="195">
        <v>0</v>
      </c>
      <c r="M33" s="195">
        <v>3</v>
      </c>
      <c r="N33" s="195">
        <v>3</v>
      </c>
      <c r="O33" s="195">
        <v>3</v>
      </c>
      <c r="P33" s="195">
        <v>3</v>
      </c>
      <c r="Q33" s="195">
        <v>10</v>
      </c>
    </row>
    <row r="34" spans="1:20" x14ac:dyDescent="0.25">
      <c r="A34" s="200" t="s">
        <v>506</v>
      </c>
      <c r="B34" s="195">
        <v>8</v>
      </c>
      <c r="C34" s="195">
        <v>8</v>
      </c>
      <c r="D34" s="195">
        <v>8</v>
      </c>
      <c r="E34" s="195">
        <v>8</v>
      </c>
      <c r="F34" s="195">
        <v>8</v>
      </c>
      <c r="G34" s="195">
        <v>8</v>
      </c>
      <c r="H34" s="195">
        <v>8</v>
      </c>
      <c r="I34" s="195">
        <v>8</v>
      </c>
      <c r="J34" s="195">
        <v>8</v>
      </c>
      <c r="K34" s="195">
        <v>8</v>
      </c>
      <c r="L34" s="195">
        <v>0</v>
      </c>
      <c r="M34" s="195">
        <v>8</v>
      </c>
      <c r="N34" s="195">
        <v>8</v>
      </c>
      <c r="O34" s="195">
        <v>8</v>
      </c>
      <c r="P34" s="195">
        <v>8</v>
      </c>
      <c r="Q34" s="195">
        <v>20</v>
      </c>
    </row>
    <row r="35" spans="1:20" x14ac:dyDescent="0.25">
      <c r="A35" s="200" t="s">
        <v>106</v>
      </c>
      <c r="B35" s="195">
        <v>12</v>
      </c>
      <c r="C35" s="195">
        <v>12</v>
      </c>
      <c r="D35" s="195">
        <v>12</v>
      </c>
      <c r="E35" s="195">
        <v>13</v>
      </c>
      <c r="F35" s="195">
        <v>11</v>
      </c>
      <c r="G35" s="195">
        <v>9</v>
      </c>
      <c r="H35" s="195">
        <v>13</v>
      </c>
      <c r="I35" s="195">
        <v>12</v>
      </c>
      <c r="J35" s="195">
        <v>11</v>
      </c>
      <c r="K35" s="195">
        <v>10</v>
      </c>
      <c r="L35" s="195">
        <v>0</v>
      </c>
      <c r="M35" s="195">
        <v>12</v>
      </c>
      <c r="N35" s="195">
        <v>12</v>
      </c>
      <c r="O35" s="195">
        <v>10</v>
      </c>
      <c r="P35" s="195">
        <v>12</v>
      </c>
      <c r="Q35" s="195">
        <v>14</v>
      </c>
    </row>
    <row r="36" spans="1:20" x14ac:dyDescent="0.25">
      <c r="A36" s="200" t="s">
        <v>164</v>
      </c>
      <c r="B36" s="195">
        <v>8</v>
      </c>
      <c r="C36" s="195">
        <v>8</v>
      </c>
      <c r="D36" s="195">
        <v>8</v>
      </c>
      <c r="E36" s="195">
        <v>8</v>
      </c>
      <c r="F36" s="195">
        <v>8</v>
      </c>
      <c r="G36" s="195">
        <v>8</v>
      </c>
      <c r="H36" s="195">
        <v>8</v>
      </c>
      <c r="I36" s="195">
        <v>8</v>
      </c>
      <c r="J36" s="195">
        <v>8</v>
      </c>
      <c r="K36" s="195">
        <v>8</v>
      </c>
      <c r="L36" s="195">
        <v>8</v>
      </c>
      <c r="M36" s="195">
        <v>8</v>
      </c>
      <c r="N36" s="195">
        <v>8</v>
      </c>
      <c r="O36" s="195">
        <v>8</v>
      </c>
      <c r="P36" s="195">
        <v>8</v>
      </c>
      <c r="Q36" s="195">
        <v>20</v>
      </c>
    </row>
    <row r="37" spans="1:20" x14ac:dyDescent="0.25">
      <c r="A37" s="200" t="s">
        <v>123</v>
      </c>
      <c r="B37" s="195">
        <v>4</v>
      </c>
      <c r="C37" s="195">
        <v>4</v>
      </c>
      <c r="D37" s="195">
        <v>5</v>
      </c>
      <c r="E37" s="195">
        <v>4</v>
      </c>
      <c r="F37" s="195">
        <v>2</v>
      </c>
      <c r="G37" s="195">
        <v>1</v>
      </c>
      <c r="H37" s="195">
        <v>5</v>
      </c>
      <c r="I37" s="195">
        <v>6</v>
      </c>
      <c r="J37" s="195">
        <v>2</v>
      </c>
      <c r="K37" s="195">
        <v>4</v>
      </c>
      <c r="L37" s="195">
        <v>1</v>
      </c>
      <c r="M37" s="195">
        <v>3</v>
      </c>
      <c r="N37" s="195">
        <v>2</v>
      </c>
      <c r="O37" s="195">
        <v>4</v>
      </c>
      <c r="P37" s="195">
        <v>3</v>
      </c>
      <c r="Q37" s="195">
        <v>15</v>
      </c>
    </row>
    <row r="38" spans="1:20" x14ac:dyDescent="0.25">
      <c r="A38" s="200" t="s">
        <v>117</v>
      </c>
      <c r="B38" s="195">
        <v>9</v>
      </c>
      <c r="C38" s="195">
        <v>9</v>
      </c>
      <c r="D38" s="195">
        <v>9</v>
      </c>
      <c r="E38" s="195">
        <v>9</v>
      </c>
      <c r="F38" s="195">
        <v>9</v>
      </c>
      <c r="G38" s="195">
        <v>9</v>
      </c>
      <c r="H38" s="195">
        <v>9</v>
      </c>
      <c r="I38" s="195">
        <v>8</v>
      </c>
      <c r="J38" s="195">
        <v>8</v>
      </c>
      <c r="K38" s="195">
        <v>8</v>
      </c>
      <c r="L38" s="195">
        <v>7</v>
      </c>
      <c r="M38" s="195">
        <v>8</v>
      </c>
      <c r="N38" s="195">
        <v>8</v>
      </c>
      <c r="O38" s="195">
        <v>8</v>
      </c>
      <c r="P38" s="195">
        <v>8</v>
      </c>
      <c r="Q38" s="195">
        <v>11</v>
      </c>
    </row>
    <row r="39" spans="1:20" x14ac:dyDescent="0.25">
      <c r="A39" s="200" t="s">
        <v>176</v>
      </c>
      <c r="B39" s="195">
        <v>11</v>
      </c>
      <c r="C39" s="195">
        <v>15</v>
      </c>
      <c r="D39" s="195">
        <v>12</v>
      </c>
      <c r="E39" s="195">
        <v>13</v>
      </c>
      <c r="F39" s="195">
        <v>7</v>
      </c>
      <c r="G39" s="195">
        <v>4</v>
      </c>
      <c r="H39" s="195">
        <v>10</v>
      </c>
      <c r="I39" s="195">
        <v>3</v>
      </c>
      <c r="J39" s="195">
        <v>2</v>
      </c>
      <c r="K39" s="195">
        <v>2</v>
      </c>
      <c r="L39" s="195">
        <v>1</v>
      </c>
      <c r="M39" s="195">
        <v>3</v>
      </c>
      <c r="N39" s="195">
        <v>3</v>
      </c>
      <c r="O39" s="195">
        <v>2</v>
      </c>
      <c r="P39" s="195">
        <v>0</v>
      </c>
      <c r="Q39" s="195">
        <v>11</v>
      </c>
    </row>
    <row r="40" spans="1:20" x14ac:dyDescent="0.25">
      <c r="A40" s="199" t="s">
        <v>533</v>
      </c>
      <c r="B40" s="198">
        <v>56</v>
      </c>
      <c r="C40" s="198">
        <v>60</v>
      </c>
      <c r="D40" s="198">
        <v>58</v>
      </c>
      <c r="E40" s="198">
        <v>58</v>
      </c>
      <c r="F40" s="198">
        <v>49</v>
      </c>
      <c r="G40" s="198">
        <v>39</v>
      </c>
      <c r="H40" s="198">
        <v>57</v>
      </c>
      <c r="I40" s="198">
        <v>48</v>
      </c>
      <c r="J40" s="198">
        <v>42</v>
      </c>
      <c r="K40" s="198">
        <v>43</v>
      </c>
      <c r="L40" s="198">
        <v>17</v>
      </c>
      <c r="M40" s="198">
        <v>45</v>
      </c>
      <c r="N40" s="198">
        <v>44</v>
      </c>
      <c r="O40" s="198">
        <v>43</v>
      </c>
      <c r="P40" s="198">
        <v>42</v>
      </c>
      <c r="Q40" s="198">
        <v>101</v>
      </c>
    </row>
    <row r="42" spans="1:20" x14ac:dyDescent="0.25">
      <c r="A42" s="192"/>
      <c r="B42" s="192" t="s">
        <v>726</v>
      </c>
      <c r="C42" s="192" t="s">
        <v>727</v>
      </c>
      <c r="D42" s="192" t="s">
        <v>728</v>
      </c>
      <c r="E42" s="192" t="s">
        <v>729</v>
      </c>
      <c r="F42" s="192" t="s">
        <v>730</v>
      </c>
      <c r="G42" s="192" t="s">
        <v>731</v>
      </c>
      <c r="H42" s="192" t="s">
        <v>732</v>
      </c>
      <c r="I42" s="192" t="s">
        <v>733</v>
      </c>
      <c r="J42" s="192" t="s">
        <v>734</v>
      </c>
      <c r="K42" s="192" t="s">
        <v>735</v>
      </c>
      <c r="L42" s="192" t="s">
        <v>736</v>
      </c>
      <c r="M42" s="192" t="s">
        <v>737</v>
      </c>
      <c r="N42" s="192" t="s">
        <v>738</v>
      </c>
      <c r="O42" s="192" t="s">
        <v>739</v>
      </c>
      <c r="P42" s="192" t="s">
        <v>741</v>
      </c>
      <c r="Q42" s="192" t="s">
        <v>740</v>
      </c>
      <c r="R42"/>
      <c r="S42"/>
      <c r="T42"/>
    </row>
    <row r="43" spans="1:20" x14ac:dyDescent="0.25">
      <c r="A43" s="200" t="s">
        <v>494</v>
      </c>
      <c r="B43" s="195">
        <v>23</v>
      </c>
      <c r="C43" s="195">
        <v>27</v>
      </c>
      <c r="D43" s="195">
        <v>24</v>
      </c>
      <c r="E43" s="195">
        <v>25</v>
      </c>
      <c r="F43" s="195">
        <v>20</v>
      </c>
      <c r="G43" s="195">
        <v>18</v>
      </c>
      <c r="H43" s="195">
        <v>23</v>
      </c>
      <c r="I43" s="195">
        <v>14</v>
      </c>
      <c r="J43" s="195">
        <v>14</v>
      </c>
      <c r="K43" s="195">
        <v>13</v>
      </c>
      <c r="L43" s="195">
        <v>4</v>
      </c>
      <c r="M43" s="195">
        <v>15</v>
      </c>
      <c r="N43" s="195">
        <v>15</v>
      </c>
      <c r="O43" s="195">
        <v>14</v>
      </c>
      <c r="P43" s="195">
        <v>13</v>
      </c>
      <c r="Q43" s="195">
        <v>31</v>
      </c>
      <c r="R43"/>
      <c r="S43"/>
      <c r="T43"/>
    </row>
    <row r="44" spans="1:20" x14ac:dyDescent="0.25">
      <c r="A44" s="200" t="s">
        <v>543</v>
      </c>
      <c r="B44" s="195">
        <v>33</v>
      </c>
      <c r="C44" s="195">
        <v>33</v>
      </c>
      <c r="D44" s="195">
        <v>34</v>
      </c>
      <c r="E44" s="195">
        <v>33</v>
      </c>
      <c r="F44" s="195">
        <v>29</v>
      </c>
      <c r="G44" s="195">
        <v>21</v>
      </c>
      <c r="H44" s="195">
        <v>34</v>
      </c>
      <c r="I44" s="195">
        <v>34</v>
      </c>
      <c r="J44" s="195">
        <v>28</v>
      </c>
      <c r="K44" s="195">
        <v>30</v>
      </c>
      <c r="L44" s="195">
        <v>13</v>
      </c>
      <c r="M44" s="195">
        <v>30</v>
      </c>
      <c r="N44" s="195">
        <v>29</v>
      </c>
      <c r="O44" s="195">
        <v>29</v>
      </c>
      <c r="P44" s="195">
        <v>29</v>
      </c>
      <c r="Q44" s="195">
        <v>70</v>
      </c>
      <c r="R44"/>
      <c r="S44"/>
      <c r="T44"/>
    </row>
    <row r="45" spans="1:20" x14ac:dyDescent="0.25">
      <c r="A45" s="199" t="s">
        <v>533</v>
      </c>
      <c r="B45" s="198">
        <v>56</v>
      </c>
      <c r="C45" s="198">
        <v>60</v>
      </c>
      <c r="D45" s="198">
        <v>58</v>
      </c>
      <c r="E45" s="198">
        <v>58</v>
      </c>
      <c r="F45" s="198">
        <v>49</v>
      </c>
      <c r="G45" s="198">
        <v>39</v>
      </c>
      <c r="H45" s="198">
        <v>57</v>
      </c>
      <c r="I45" s="198">
        <v>48</v>
      </c>
      <c r="J45" s="198">
        <v>42</v>
      </c>
      <c r="K45" s="198">
        <v>43</v>
      </c>
      <c r="L45" s="198">
        <v>17</v>
      </c>
      <c r="M45" s="198">
        <v>45</v>
      </c>
      <c r="N45" s="198">
        <v>44</v>
      </c>
      <c r="O45" s="198">
        <v>43</v>
      </c>
      <c r="P45" s="198">
        <v>42</v>
      </c>
      <c r="Q45" s="198">
        <v>101</v>
      </c>
      <c r="R45"/>
      <c r="S45"/>
      <c r="T45"/>
    </row>
    <row r="46" spans="1:20" x14ac:dyDescent="0.25">
      <c r="A46"/>
      <c r="B46"/>
      <c r="C46"/>
      <c r="D46"/>
      <c r="E46"/>
      <c r="F46"/>
      <c r="G46"/>
      <c r="H46"/>
      <c r="I46"/>
      <c r="J46"/>
      <c r="K46"/>
      <c r="L46"/>
      <c r="M46"/>
      <c r="N46"/>
      <c r="O46"/>
      <c r="P46"/>
      <c r="Q46"/>
      <c r="R46"/>
      <c r="S46"/>
      <c r="T46"/>
    </row>
    <row r="47" spans="1:20" x14ac:dyDescent="0.25">
      <c r="A47"/>
      <c r="B47"/>
      <c r="C47"/>
      <c r="D47"/>
      <c r="E47"/>
      <c r="F47"/>
      <c r="G47"/>
      <c r="H47"/>
      <c r="I47"/>
      <c r="J47"/>
      <c r="K47"/>
      <c r="L47"/>
      <c r="M47"/>
      <c r="N47"/>
      <c r="O47"/>
      <c r="P47"/>
      <c r="Q47"/>
      <c r="R47"/>
      <c r="S47"/>
      <c r="T47"/>
    </row>
    <row r="48" spans="1:20" x14ac:dyDescent="0.25">
      <c r="A48"/>
      <c r="B48"/>
      <c r="C48"/>
      <c r="D48"/>
      <c r="E48"/>
      <c r="F48"/>
      <c r="G48"/>
      <c r="H48"/>
      <c r="I48"/>
      <c r="J48"/>
      <c r="K48"/>
      <c r="L48"/>
      <c r="M48"/>
      <c r="N48"/>
      <c r="O48"/>
      <c r="P48"/>
      <c r="Q48"/>
      <c r="R48"/>
      <c r="S48"/>
      <c r="T48"/>
    </row>
    <row r="49" spans="1:20" x14ac:dyDescent="0.25">
      <c r="A49"/>
      <c r="B49"/>
      <c r="C49"/>
      <c r="D49"/>
      <c r="E49"/>
      <c r="F49"/>
      <c r="G49"/>
      <c r="H49"/>
      <c r="I49"/>
      <c r="J49"/>
      <c r="K49"/>
      <c r="L49"/>
      <c r="M49"/>
      <c r="N49"/>
      <c r="O49"/>
      <c r="P49"/>
      <c r="Q49"/>
      <c r="R49"/>
      <c r="S49"/>
      <c r="T49"/>
    </row>
    <row r="50" spans="1:20" x14ac:dyDescent="0.25">
      <c r="A50"/>
      <c r="B50"/>
      <c r="C50"/>
      <c r="D50"/>
      <c r="E50"/>
      <c r="F50"/>
      <c r="G50"/>
      <c r="H50"/>
      <c r="I50"/>
      <c r="J50"/>
      <c r="K50"/>
      <c r="L50"/>
      <c r="M50"/>
      <c r="N50"/>
      <c r="O50"/>
      <c r="P50"/>
      <c r="Q50"/>
      <c r="R50"/>
      <c r="S50"/>
      <c r="T50"/>
    </row>
    <row r="51" spans="1:20" x14ac:dyDescent="0.25">
      <c r="A51"/>
      <c r="B51"/>
      <c r="C51"/>
      <c r="D51"/>
      <c r="E51"/>
      <c r="F51"/>
      <c r="G51"/>
      <c r="H51"/>
      <c r="I51"/>
      <c r="J51"/>
      <c r="K51"/>
      <c r="L51"/>
      <c r="M51"/>
      <c r="N51"/>
      <c r="O51"/>
      <c r="P51"/>
      <c r="Q51"/>
      <c r="R51"/>
      <c r="S51"/>
      <c r="T51"/>
    </row>
    <row r="52" spans="1:20" x14ac:dyDescent="0.25">
      <c r="A52"/>
      <c r="B52"/>
      <c r="C52"/>
      <c r="D52"/>
      <c r="E52"/>
      <c r="F52"/>
      <c r="G52"/>
      <c r="H52"/>
      <c r="I52"/>
      <c r="J52"/>
      <c r="K52"/>
      <c r="L52"/>
      <c r="M52"/>
      <c r="N52"/>
      <c r="O52"/>
      <c r="P52"/>
      <c r="Q52"/>
      <c r="R52"/>
      <c r="S52"/>
      <c r="T52"/>
    </row>
    <row r="53" spans="1:20" x14ac:dyDescent="0.25">
      <c r="A53"/>
      <c r="B53"/>
      <c r="C53"/>
      <c r="D53"/>
      <c r="E53"/>
      <c r="F53"/>
      <c r="G53"/>
      <c r="H53"/>
      <c r="I53"/>
      <c r="J53"/>
      <c r="K53"/>
      <c r="L53"/>
      <c r="M53"/>
      <c r="N53"/>
      <c r="O53"/>
      <c r="P53"/>
      <c r="Q53"/>
      <c r="R53"/>
      <c r="S53"/>
      <c r="T53"/>
    </row>
    <row r="54" spans="1:20" x14ac:dyDescent="0.25">
      <c r="A54"/>
      <c r="B54"/>
      <c r="C54"/>
      <c r="D54"/>
      <c r="E54"/>
      <c r="F54"/>
      <c r="G54"/>
      <c r="H54"/>
      <c r="I54"/>
      <c r="J54"/>
      <c r="K54"/>
      <c r="L54"/>
      <c r="M54"/>
      <c r="N54"/>
      <c r="O54"/>
      <c r="P54"/>
      <c r="Q54"/>
      <c r="R54"/>
      <c r="S54"/>
      <c r="T54"/>
    </row>
    <row r="55" spans="1:20" x14ac:dyDescent="0.25">
      <c r="A55"/>
      <c r="B55"/>
      <c r="C55"/>
      <c r="D55"/>
      <c r="E55"/>
      <c r="F55"/>
      <c r="G55"/>
      <c r="H55"/>
      <c r="I55"/>
      <c r="J55"/>
      <c r="K55"/>
      <c r="L55"/>
      <c r="M55"/>
      <c r="N55"/>
      <c r="O55"/>
      <c r="P55"/>
      <c r="Q55"/>
      <c r="R55"/>
      <c r="S55"/>
      <c r="T55"/>
    </row>
    <row r="56" spans="1:20" x14ac:dyDescent="0.25">
      <c r="A56"/>
      <c r="B56"/>
      <c r="C56"/>
      <c r="D56"/>
      <c r="E56"/>
      <c r="F56"/>
      <c r="G56"/>
      <c r="H56"/>
      <c r="I56"/>
      <c r="J56"/>
      <c r="K56"/>
      <c r="L56"/>
      <c r="M56"/>
      <c r="N56"/>
      <c r="O56"/>
      <c r="P56"/>
      <c r="Q56"/>
      <c r="R56"/>
    </row>
  </sheetData>
  <conditionalFormatting pivot="1">
    <cfRule type="colorScale" priority="52">
      <colorScale>
        <cfvo type="num" val="2"/>
        <cfvo type="num" val="3"/>
        <cfvo type="num" val="4"/>
        <color rgb="FFEE5859"/>
        <color theme="7"/>
        <color theme="9"/>
      </colorScale>
    </cfRule>
  </conditionalFormatting>
  <conditionalFormatting pivot="1">
    <cfRule type="colorScale" priority="51">
      <colorScale>
        <cfvo type="num" val="2"/>
        <cfvo type="num" val="3"/>
        <cfvo type="num" val="4"/>
        <color rgb="FFEE5859"/>
        <color theme="7"/>
        <color theme="9"/>
      </colorScale>
    </cfRule>
  </conditionalFormatting>
  <conditionalFormatting pivot="1">
    <cfRule type="colorScale" priority="50">
      <colorScale>
        <cfvo type="num" val="2"/>
        <cfvo type="num" val="3"/>
        <cfvo type="num" val="4"/>
        <color rgb="FFEE5859"/>
        <color theme="7"/>
        <color theme="9"/>
      </colorScale>
    </cfRule>
  </conditionalFormatting>
  <conditionalFormatting pivot="1">
    <cfRule type="colorScale" priority="49">
      <colorScale>
        <cfvo type="num" val="2"/>
        <cfvo type="num" val="3"/>
        <cfvo type="num" val="4"/>
        <color rgb="FFEE5859"/>
        <color theme="7"/>
        <color theme="9"/>
      </colorScale>
    </cfRule>
  </conditionalFormatting>
  <conditionalFormatting pivot="1">
    <cfRule type="colorScale" priority="48">
      <colorScale>
        <cfvo type="num" val="2"/>
        <cfvo type="num" val="3"/>
        <cfvo type="num" val="4"/>
        <color rgb="FFEE5859"/>
        <color theme="7"/>
        <color theme="9"/>
      </colorScale>
    </cfRule>
  </conditionalFormatting>
  <conditionalFormatting pivot="1">
    <cfRule type="colorScale" priority="47">
      <colorScale>
        <cfvo type="num" val="2"/>
        <cfvo type="num" val="3"/>
        <cfvo type="num" val="4"/>
        <color rgb="FFEE5859"/>
        <color theme="7"/>
        <color theme="9"/>
      </colorScale>
    </cfRule>
  </conditionalFormatting>
  <conditionalFormatting pivot="1">
    <cfRule type="colorScale" priority="46">
      <colorScale>
        <cfvo type="num" val="2"/>
        <cfvo type="num" val="3"/>
        <cfvo type="num" val="4"/>
        <color rgb="FFEE5859"/>
        <color theme="7"/>
        <color theme="9"/>
      </colorScale>
    </cfRule>
  </conditionalFormatting>
  <conditionalFormatting pivot="1" sqref="B33:G34 B35:G36 B37:G38 B39:G39">
    <cfRule type="colorScale" priority="38">
      <colorScale>
        <cfvo type="num" val="2"/>
        <cfvo type="num" val="3"/>
        <cfvo type="num" val="4"/>
        <color rgb="FFEE5859"/>
        <color theme="7"/>
        <color theme="9"/>
      </colorScale>
    </cfRule>
  </conditionalFormatting>
  <conditionalFormatting pivot="1" sqref="H33:Q34 H35:Q36 H37:Q38 H39:Q39">
    <cfRule type="colorScale" priority="37">
      <colorScale>
        <cfvo type="num" val="2"/>
        <cfvo type="num" val="3"/>
        <cfvo type="num" val="4"/>
        <color rgb="FFEE5859"/>
        <color theme="7"/>
        <color theme="9"/>
      </colorScale>
    </cfRule>
  </conditionalFormatting>
  <conditionalFormatting pivot="1">
    <cfRule type="colorScale" priority="32">
      <colorScale>
        <cfvo type="num" val="2"/>
        <cfvo type="num" val="3"/>
        <cfvo type="num" val="4"/>
        <color rgb="FFEE5859"/>
        <color theme="7"/>
        <color theme="9"/>
      </colorScale>
    </cfRule>
  </conditionalFormatting>
  <conditionalFormatting pivot="1">
    <cfRule type="colorScale" priority="31">
      <colorScale>
        <cfvo type="num" val="2"/>
        <cfvo type="num" val="3"/>
        <cfvo type="num" val="4"/>
        <color rgb="FFEE5859"/>
        <color theme="7"/>
        <color theme="9"/>
      </colorScale>
    </cfRule>
  </conditionalFormatting>
  <conditionalFormatting pivot="1">
    <cfRule type="colorScale" priority="20">
      <colorScale>
        <cfvo type="num" val="2"/>
        <cfvo type="num" val="3"/>
        <cfvo type="num" val="4"/>
        <color rgb="FFEE5859"/>
        <color theme="7"/>
        <color theme="9"/>
      </colorScale>
    </cfRule>
  </conditionalFormatting>
  <conditionalFormatting pivot="1">
    <cfRule type="colorScale" priority="19">
      <colorScale>
        <cfvo type="num" val="2"/>
        <cfvo type="num" val="3"/>
        <cfvo type="num" val="4"/>
        <color rgb="FFEE5859"/>
        <color theme="7"/>
        <color theme="9"/>
      </colorScale>
    </cfRule>
  </conditionalFormatting>
  <conditionalFormatting pivot="1">
    <cfRule type="colorScale" priority="16">
      <colorScale>
        <cfvo type="num" val="2"/>
        <cfvo type="num" val="3"/>
        <cfvo type="num" val="4"/>
        <color rgb="FFEE5859"/>
        <color theme="7"/>
        <color theme="9"/>
      </colorScale>
    </cfRule>
  </conditionalFormatting>
  <conditionalFormatting pivot="1">
    <cfRule type="colorScale" priority="15">
      <colorScale>
        <cfvo type="num" val="2"/>
        <cfvo type="num" val="3"/>
        <cfvo type="num" val="4"/>
        <color rgb="FFEE5859"/>
        <color theme="7"/>
        <color theme="9"/>
      </colorScale>
    </cfRule>
  </conditionalFormatting>
  <conditionalFormatting pivot="1">
    <cfRule type="colorScale" priority="12">
      <colorScale>
        <cfvo type="num" val="2"/>
        <cfvo type="num" val="3"/>
        <cfvo type="num" val="4"/>
        <color rgb="FFEE5859"/>
        <color theme="7"/>
        <color theme="9"/>
      </colorScale>
    </cfRule>
  </conditionalFormatting>
  <conditionalFormatting pivot="1">
    <cfRule type="colorScale" priority="11">
      <colorScale>
        <cfvo type="num" val="2"/>
        <cfvo type="num" val="3"/>
        <cfvo type="num" val="4"/>
        <color rgb="FFEE5859"/>
        <color theme="7"/>
        <color theme="9"/>
      </colorScale>
    </cfRule>
  </conditionalFormatting>
  <conditionalFormatting sqref="B16:D27">
    <cfRule type="colorScale" priority="8">
      <colorScale>
        <cfvo type="num" val="2"/>
        <cfvo type="num" val="3"/>
        <cfvo type="num" val="4"/>
        <color rgb="FFEE5859"/>
        <color theme="7"/>
        <color theme="9"/>
      </colorScale>
    </cfRule>
  </conditionalFormatting>
  <conditionalFormatting sqref="B47:B54">
    <cfRule type="colorScale" priority="5">
      <colorScale>
        <cfvo type="num" val="2"/>
        <cfvo type="num" val="3"/>
        <cfvo type="num" val="4"/>
        <color rgb="FFEE5859"/>
        <color theme="7"/>
        <color theme="9"/>
      </colorScale>
    </cfRule>
  </conditionalFormatting>
  <conditionalFormatting pivot="1" sqref="B43:Q44">
    <cfRule type="colorScale" priority="2">
      <colorScale>
        <cfvo type="num" val="2"/>
        <cfvo type="num" val="3"/>
        <cfvo type="num" val="4"/>
        <color rgb="FFEE5859"/>
        <color theme="7"/>
        <color theme="9"/>
      </colorScale>
    </cfRule>
  </conditionalFormatting>
  <conditionalFormatting pivot="1" sqref="E16:T28">
    <cfRule type="colorScale" priority="1">
      <colorScale>
        <cfvo type="num" val="2"/>
        <cfvo type="num" val="3"/>
        <cfvo type="num" val="4"/>
        <color rgb="FFEE5859"/>
        <color theme="7"/>
        <color theme="9"/>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H72"/>
  <sheetViews>
    <sheetView zoomScale="62" zoomScaleNormal="68" workbookViewId="0">
      <pane xSplit="1" topLeftCell="B1" activePane="topRight" state="frozen"/>
      <selection activeCell="A38" sqref="A38"/>
      <selection pane="topRight" activeCell="A2" sqref="A2"/>
    </sheetView>
  </sheetViews>
  <sheetFormatPr defaultColWidth="10.875" defaultRowHeight="15.75" x14ac:dyDescent="0.25"/>
  <cols>
    <col min="1" max="1" width="21.125" style="12" customWidth="1"/>
    <col min="2" max="20" width="17.625" style="12" customWidth="1"/>
    <col min="21" max="21" width="16.25" style="12" customWidth="1"/>
    <col min="22" max="22" width="13.625" style="12" customWidth="1"/>
    <col min="23" max="23" width="13.125" style="12" bestFit="1" customWidth="1"/>
    <col min="24" max="24" width="12.125" style="12" bestFit="1" customWidth="1"/>
    <col min="25" max="25" width="10.875" style="12" customWidth="1"/>
    <col min="26" max="16384" width="10.875" style="12"/>
  </cols>
  <sheetData>
    <row r="1" spans="1:25" ht="18" x14ac:dyDescent="0.3">
      <c r="A1" s="11" t="s">
        <v>572</v>
      </c>
      <c r="G1" s="11" t="s">
        <v>331</v>
      </c>
    </row>
    <row r="2" spans="1:25" ht="18.75" x14ac:dyDescent="0.25">
      <c r="A2" s="17" t="s">
        <v>280</v>
      </c>
      <c r="B2" s="17" t="s">
        <v>363</v>
      </c>
      <c r="G2" s="17" t="s">
        <v>330</v>
      </c>
      <c r="H2" s="17" t="s">
        <v>332</v>
      </c>
      <c r="I2" s="17" t="s">
        <v>647</v>
      </c>
    </row>
    <row r="3" spans="1:25" ht="18.75" x14ac:dyDescent="0.25">
      <c r="A3" s="12" t="s">
        <v>270</v>
      </c>
      <c r="B3" s="16">
        <f>MEDIAN(E21:E33)</f>
        <v>105</v>
      </c>
      <c r="C3" s="16"/>
      <c r="G3" s="13" t="s">
        <v>573</v>
      </c>
      <c r="H3" s="55">
        <f>H4+H5</f>
        <v>13986.540695998141</v>
      </c>
      <c r="I3" s="127">
        <f t="array" ref="I3">H3/89.6605</f>
        <v>155.99445347726302</v>
      </c>
    </row>
    <row r="4" spans="1:25" x14ac:dyDescent="0.25">
      <c r="A4" s="12" t="s">
        <v>271</v>
      </c>
      <c r="B4" s="16">
        <f>MEDIAN(F21:F33)</f>
        <v>115.384615384615</v>
      </c>
      <c r="C4" s="16"/>
      <c r="G4" s="12" t="s">
        <v>328</v>
      </c>
      <c r="H4" s="56">
        <f t="array" ref="H4">(B3*Références!D3)+(B4*Références!D4)+(B5*Références!D5)+(B6*Références!D6)+(B7*Références!D7)+(B8*Références!D8)+(B9*Références!D9)</f>
        <v>12082.790695998141</v>
      </c>
      <c r="I4" s="128">
        <f>H4/89.6605</f>
        <v>134.76158058451762</v>
      </c>
    </row>
    <row r="5" spans="1:25" x14ac:dyDescent="0.25">
      <c r="A5" s="12" t="s">
        <v>272</v>
      </c>
      <c r="B5" s="16">
        <f t="array" ref="B5">MEDIAN(G21:G33)</f>
        <v>92.391304347826051</v>
      </c>
      <c r="C5" s="16"/>
      <c r="G5" s="12" t="s">
        <v>329</v>
      </c>
      <c r="H5" s="56">
        <f t="array" ref="H5">(B10*Références!D10)+(B11*Références!D11)+(B12*Références!D15)+(B13*Références!D12)+(B14*Références!D16)+(B15*Références!D13)+(B17*Références!D14)</f>
        <v>1903.75</v>
      </c>
      <c r="I5" s="128">
        <f>H5/89.6605</f>
        <v>21.232872892745412</v>
      </c>
    </row>
    <row r="6" spans="1:25" x14ac:dyDescent="0.25">
      <c r="A6" s="12" t="s">
        <v>273</v>
      </c>
      <c r="B6" s="16">
        <f>MEDIAN(H21:H33)</f>
        <v>93.103448275861993</v>
      </c>
      <c r="C6" s="16"/>
      <c r="I6" s="128"/>
      <c r="L6" s="73"/>
    </row>
    <row r="7" spans="1:25" ht="18.75" x14ac:dyDescent="0.25">
      <c r="A7" s="12" t="s">
        <v>285</v>
      </c>
      <c r="B7" s="16">
        <f t="array" ref="B7">MEDIAN(I21:I33)</f>
        <v>208.333333333333</v>
      </c>
      <c r="C7" s="16"/>
      <c r="G7" s="12" t="s">
        <v>585</v>
      </c>
      <c r="H7" s="56">
        <f t="array" ref="H7">(H15*Références!D17)</f>
        <v>5062.5</v>
      </c>
      <c r="I7" s="128">
        <f t="array" ref="I7">H7/89.6605</f>
        <v>56.462990949191671</v>
      </c>
    </row>
    <row r="8" spans="1:25" x14ac:dyDescent="0.25">
      <c r="A8" s="12" t="s">
        <v>284</v>
      </c>
      <c r="B8" s="16">
        <f t="array" ref="B8">MEDIAN(J21:J33)</f>
        <v>221.35416666666652</v>
      </c>
      <c r="C8" s="16"/>
      <c r="L8" s="38"/>
    </row>
    <row r="9" spans="1:25" x14ac:dyDescent="0.25">
      <c r="A9" s="12" t="s">
        <v>279</v>
      </c>
      <c r="B9" s="16">
        <f t="array" ref="B9">MEDIAN(K21:K33)</f>
        <v>750</v>
      </c>
      <c r="C9" s="16"/>
    </row>
    <row r="10" spans="1:25" x14ac:dyDescent="0.25">
      <c r="A10" s="12" t="s">
        <v>274</v>
      </c>
      <c r="B10" s="16">
        <f>MEDIAN(L21:L33)</f>
        <v>30</v>
      </c>
      <c r="C10" s="16"/>
      <c r="F10" s="39"/>
      <c r="G10" s="39"/>
      <c r="H10" s="39"/>
      <c r="I10" s="39"/>
      <c r="J10" s="39"/>
      <c r="K10" s="39"/>
      <c r="L10" s="24"/>
    </row>
    <row r="11" spans="1:25" x14ac:dyDescent="0.25">
      <c r="A11" s="12" t="s">
        <v>342</v>
      </c>
      <c r="B11" s="46">
        <f t="array" ref="B11">MEDIAN(M21:M33)</f>
        <v>22.5</v>
      </c>
      <c r="C11" s="16"/>
      <c r="F11" s="39"/>
      <c r="G11" s="39"/>
      <c r="H11" s="39"/>
      <c r="I11" s="39"/>
      <c r="J11" s="39"/>
      <c r="K11" s="39"/>
      <c r="L11" s="38"/>
      <c r="N11" s="43"/>
    </row>
    <row r="12" spans="1:25" x14ac:dyDescent="0.25">
      <c r="A12" s="12" t="s">
        <v>275</v>
      </c>
      <c r="B12" s="16">
        <f t="array" ref="B12">MEDIAN(Q21:Q33)</f>
        <v>75</v>
      </c>
      <c r="C12" s="16"/>
      <c r="F12" s="39"/>
      <c r="G12" s="39"/>
      <c r="H12" s="39"/>
      <c r="I12" s="39"/>
      <c r="J12" s="39"/>
      <c r="K12" s="39"/>
    </row>
    <row r="13" spans="1:25" ht="18" x14ac:dyDescent="0.3">
      <c r="A13" s="12" t="s">
        <v>276</v>
      </c>
      <c r="B13" s="16">
        <f>MEDIAN(N21:N33)</f>
        <v>36.25</v>
      </c>
      <c r="C13" s="16"/>
      <c r="F13" s="39"/>
      <c r="G13" s="44" t="s">
        <v>582</v>
      </c>
      <c r="H13" s="39"/>
      <c r="I13" s="39"/>
      <c r="J13" s="39"/>
      <c r="K13" s="59"/>
      <c r="L13" s="38"/>
    </row>
    <row r="14" spans="1:25" x14ac:dyDescent="0.25">
      <c r="A14" s="12" t="s">
        <v>343</v>
      </c>
      <c r="B14" s="16">
        <f t="array" ref="B14">MEDIAN(R21:R33)</f>
        <v>75</v>
      </c>
      <c r="C14" s="16"/>
      <c r="F14" s="39"/>
      <c r="G14" s="17" t="s">
        <v>330</v>
      </c>
      <c r="H14" s="17" t="s">
        <v>332</v>
      </c>
      <c r="I14" s="49"/>
      <c r="K14" s="39"/>
    </row>
    <row r="15" spans="1:25" x14ac:dyDescent="0.25">
      <c r="A15" s="12" t="s">
        <v>277</v>
      </c>
      <c r="B15" s="16">
        <f t="array" ref="B15">MEDIAN(O21:O33)</f>
        <v>150</v>
      </c>
      <c r="C15" s="16"/>
      <c r="F15" s="39"/>
      <c r="G15" s="39" t="s">
        <v>278</v>
      </c>
      <c r="H15" s="47">
        <f t="array" ref="H15">MEDIAN(T21:T33)</f>
        <v>33.75</v>
      </c>
      <c r="I15" s="39"/>
      <c r="K15" s="39"/>
      <c r="V15" s="39"/>
      <c r="W15" s="39"/>
      <c r="X15" s="39"/>
      <c r="Y15" s="39"/>
    </row>
    <row r="16" spans="1:25" x14ac:dyDescent="0.25">
      <c r="A16" s="12" t="s">
        <v>743</v>
      </c>
      <c r="B16" s="16">
        <f>MEDIAN(S21:S33)</f>
        <v>5</v>
      </c>
      <c r="C16" s="16"/>
      <c r="F16" s="39"/>
      <c r="G16" s="39"/>
      <c r="H16" s="47"/>
      <c r="I16" s="39"/>
      <c r="J16" s="39"/>
      <c r="K16" s="39"/>
      <c r="V16" s="39"/>
      <c r="W16" s="39"/>
      <c r="X16" s="39"/>
      <c r="Y16" s="39"/>
    </row>
    <row r="17" spans="1:34" x14ac:dyDescent="0.25">
      <c r="A17" s="12" t="s">
        <v>344</v>
      </c>
      <c r="B17" s="16">
        <f t="array" ref="B17">MEDIAN(P21:P33)</f>
        <v>25</v>
      </c>
      <c r="C17" s="16"/>
      <c r="F17" s="39"/>
      <c r="G17" s="39"/>
      <c r="H17" s="39"/>
      <c r="I17" s="39"/>
      <c r="J17" s="39"/>
      <c r="K17" s="39"/>
      <c r="V17" s="39"/>
      <c r="W17" s="39"/>
      <c r="X17" s="39"/>
      <c r="Y17" s="39"/>
    </row>
    <row r="18" spans="1:34" x14ac:dyDescent="0.25">
      <c r="B18" s="16"/>
      <c r="C18" s="16"/>
      <c r="F18" s="39"/>
      <c r="G18" s="39"/>
      <c r="H18" s="39"/>
      <c r="I18" s="39"/>
      <c r="J18" s="39"/>
      <c r="K18" s="39"/>
      <c r="V18" s="39"/>
      <c r="W18" s="39"/>
      <c r="X18" s="39"/>
      <c r="Y18" s="39"/>
      <c r="AA18" s="39"/>
      <c r="AB18" s="39"/>
      <c r="AC18" s="39"/>
      <c r="AD18" s="39"/>
      <c r="AE18" s="39"/>
      <c r="AF18" s="39"/>
      <c r="AG18" s="39"/>
      <c r="AH18" s="39"/>
    </row>
    <row r="19" spans="1:34" ht="18" x14ac:dyDescent="0.3">
      <c r="A19" s="11" t="s">
        <v>3471</v>
      </c>
      <c r="F19" s="39"/>
      <c r="G19" s="39"/>
      <c r="H19" s="39"/>
      <c r="I19" s="39"/>
      <c r="J19" s="39"/>
      <c r="K19" s="39"/>
      <c r="V19" s="39"/>
      <c r="W19" s="39"/>
      <c r="X19" s="39"/>
      <c r="Y19" s="39"/>
      <c r="AA19" s="39"/>
      <c r="AB19" s="39"/>
      <c r="AC19" s="39"/>
      <c r="AD19" s="39"/>
      <c r="AE19" s="39"/>
      <c r="AF19" s="39"/>
      <c r="AG19" s="39"/>
      <c r="AH19" s="39"/>
    </row>
    <row r="20" spans="1:34" ht="18.75" x14ac:dyDescent="0.25">
      <c r="A20" s="63" t="s">
        <v>532</v>
      </c>
      <c r="B20" s="63" t="s">
        <v>530</v>
      </c>
      <c r="C20" s="63" t="s">
        <v>529</v>
      </c>
      <c r="D20" s="63" t="s">
        <v>531</v>
      </c>
      <c r="E20" s="17" t="s">
        <v>561</v>
      </c>
      <c r="F20" s="17" t="s">
        <v>126</v>
      </c>
      <c r="G20" s="17" t="s">
        <v>292</v>
      </c>
      <c r="H20" s="17" t="s">
        <v>186</v>
      </c>
      <c r="I20" s="17" t="s">
        <v>560</v>
      </c>
      <c r="J20" s="17" t="s">
        <v>559</v>
      </c>
      <c r="K20" s="17" t="s">
        <v>286</v>
      </c>
      <c r="L20" s="17" t="s">
        <v>120</v>
      </c>
      <c r="M20" s="17" t="s">
        <v>558</v>
      </c>
      <c r="N20" s="17" t="s">
        <v>216</v>
      </c>
      <c r="O20" s="17" t="s">
        <v>557</v>
      </c>
      <c r="P20" s="17" t="s">
        <v>556</v>
      </c>
      <c r="Q20" s="17" t="s">
        <v>215</v>
      </c>
      <c r="R20" s="17" t="s">
        <v>555</v>
      </c>
      <c r="S20" s="17" t="s">
        <v>743</v>
      </c>
      <c r="T20" s="17" t="s">
        <v>641</v>
      </c>
      <c r="U20" s="49"/>
      <c r="V20" s="49"/>
      <c r="W20" s="49"/>
      <c r="X20" s="49"/>
      <c r="Y20" s="49"/>
      <c r="Z20" s="49"/>
      <c r="AA20" s="72"/>
      <c r="AB20" s="72"/>
      <c r="AC20" s="72"/>
      <c r="AD20" s="72"/>
      <c r="AE20" s="72"/>
      <c r="AF20" s="39"/>
      <c r="AG20" s="39"/>
    </row>
    <row r="21" spans="1:34" ht="16.5" customHeight="1" x14ac:dyDescent="0.25">
      <c r="A21" s="13" t="s">
        <v>627</v>
      </c>
      <c r="B21" s="13" t="s">
        <v>506</v>
      </c>
      <c r="C21" s="12" t="s">
        <v>219</v>
      </c>
      <c r="D21" s="12" t="s">
        <v>543</v>
      </c>
      <c r="E21" s="203">
        <f t="array" ref="E21">MEDIAN(IF(Processed_Data!$H:$H=Prix_Médians!$C21,Processed_Data!M:M))</f>
        <v>80</v>
      </c>
      <c r="F21" s="203">
        <f t="array" ref="F21">MEDIAN(IF(Processed_Data!$H:$H=Prix_Médians!$C21,Processed_Data!N:N))</f>
        <v>105.76923076923001</v>
      </c>
      <c r="G21" s="203">
        <f t="array" ref="G21">MEDIAN(IF(Processed_Data!$H:$H=Prix_Médians!$C21,Processed_Data!O:O))</f>
        <v>86.956521739130395</v>
      </c>
      <c r="H21" s="203">
        <f t="array" ref="H21">MEDIAN(IF(Processed_Data!$H:$H=Prix_Médians!$C21,Processed_Data!P:P))</f>
        <v>81.896551724137908</v>
      </c>
      <c r="I21" s="203">
        <f t="array" ref="I21">MEDIAN(IF(Processed_Data!$H:$H=Prix_Médians!$C21,Processed_Data!Q:Q))</f>
        <v>166.666666666666</v>
      </c>
      <c r="J21" s="203">
        <f t="array" ref="J21">MEDIAN(IF(Processed_Data!$H:$H=Prix_Médians!$C21,Processed_Data!R:R))</f>
        <v>208.333333333333</v>
      </c>
      <c r="K21" s="203">
        <f t="array" ref="K21">MEDIAN(IF(Processed_Data!$H:$H=Prix_Médians!$C21,Processed_Data!S:S))</f>
        <v>700</v>
      </c>
      <c r="L21" s="203">
        <f t="array" ref="L21">MEDIAN(IF(Processed_Data!$H:$H=Prix_Médians!$C21,Processed_Data!T:T))</f>
        <v>30</v>
      </c>
      <c r="M21" s="203">
        <f t="array" ref="M21">MEDIAN(IF(Processed_Data!$H:$H=Prix_Médians!$C21,Processed_Data!U:U))</f>
        <v>22.5</v>
      </c>
      <c r="N21" s="203">
        <f t="array" ref="N21">MEDIAN(IF(Processed_Data!$H:$H=Prix_Médians!$C21,Processed_Data!V:V))</f>
        <v>35</v>
      </c>
      <c r="O21" s="202" t="s">
        <v>156</v>
      </c>
      <c r="P21" s="203">
        <f t="array" ref="P21">MEDIAN(IF(Processed_Data!$H:$H=Prix_Médians!$C21,Processed_Data!X:X))</f>
        <v>25</v>
      </c>
      <c r="Q21" s="203">
        <f t="array" ref="Q21">MEDIAN(IF(Processed_Data!$H:$H=Prix_Médians!$C21,Processed_Data!Y:Y))</f>
        <v>75</v>
      </c>
      <c r="R21" s="203">
        <f t="array" ref="R21">MEDIAN(IF(Processed_Data!$H:$H=Prix_Médians!$C21,Processed_Data!Z:Z))</f>
        <v>75</v>
      </c>
      <c r="S21" s="203">
        <f t="array" ref="S21">MEDIAN(IF(Processed_Data!$H:$H=Prix_Médians!$C21,Processed_Data!AA:AA))</f>
        <v>5</v>
      </c>
      <c r="T21" s="203">
        <f t="array" ref="T21">5*(TRIMMEAN(IF(Processed_Data!$H:$H=Prix_Médians!$C21,Processed_Data!AB:AB),0.2))</f>
        <v>60</v>
      </c>
      <c r="U21" s="69"/>
      <c r="V21" s="69"/>
      <c r="W21" s="69"/>
      <c r="X21" s="69"/>
      <c r="Y21" s="69"/>
      <c r="Z21" s="39"/>
      <c r="AA21" s="67"/>
      <c r="AB21" s="67"/>
      <c r="AC21" s="67"/>
      <c r="AD21" s="67"/>
      <c r="AE21" s="67"/>
      <c r="AF21" s="39"/>
      <c r="AG21" s="39"/>
    </row>
    <row r="22" spans="1:34" ht="16.5" customHeight="1" x14ac:dyDescent="0.25">
      <c r="A22" s="13" t="s">
        <v>627</v>
      </c>
      <c r="B22" s="13" t="s">
        <v>506</v>
      </c>
      <c r="C22" s="12" t="s">
        <v>220</v>
      </c>
      <c r="D22" s="12" t="s">
        <v>494</v>
      </c>
      <c r="E22" s="203">
        <f t="array" ref="E22">MEDIAN(IF(Processed_Data!$H:$H=Prix_Médians!$C22,Processed_Data!M:M))</f>
        <v>77.5</v>
      </c>
      <c r="F22" s="203">
        <f t="array" ref="F22">MEDIAN(IF(Processed_Data!$H:$H=Prix_Médians!$C22,Processed_Data!N:N))</f>
        <v>96.153846153846104</v>
      </c>
      <c r="G22" s="203">
        <f t="array" ref="G22">MEDIAN(IF(Processed_Data!$H:$H=Prix_Médians!$C22,Processed_Data!O:O))</f>
        <v>86.956521739130395</v>
      </c>
      <c r="H22" s="203">
        <f t="array" ref="H22">MEDIAN(IF(Processed_Data!$H:$H=Prix_Médians!$C22,Processed_Data!P:P))</f>
        <v>86.2068965517241</v>
      </c>
      <c r="I22" s="203">
        <f t="array" ref="I22">MEDIAN(IF(Processed_Data!$H:$H=Prix_Médians!$C22,Processed_Data!Q:Q))</f>
        <v>156.25</v>
      </c>
      <c r="J22" s="203">
        <f t="array" ref="J22">MEDIAN(IF(Processed_Data!$H:$H=Prix_Médians!$C22,Processed_Data!R:R))</f>
        <v>208.333333333333</v>
      </c>
      <c r="K22" s="203">
        <f t="array" ref="K22">MEDIAN(IF(Processed_Data!$H:$H=Prix_Médians!$C22,Processed_Data!S:S))</f>
        <v>700</v>
      </c>
      <c r="L22" s="203">
        <f t="array" ref="L22">MEDIAN(IF(Processed_Data!$H:$H=Prix_Médians!$C22,Processed_Data!T:T))</f>
        <v>15</v>
      </c>
      <c r="M22" s="203">
        <f t="array" ref="M22">MEDIAN(IF(Processed_Data!$H:$H=Prix_Médians!$C22,Processed_Data!U:U))</f>
        <v>25</v>
      </c>
      <c r="N22" s="203">
        <f t="array" ref="N22">MEDIAN(IF(Processed_Data!$H:$H=Prix_Médians!$C22,Processed_Data!V:V))</f>
        <v>30</v>
      </c>
      <c r="O22" s="202" t="s">
        <v>156</v>
      </c>
      <c r="P22" s="203">
        <f t="array" ref="P22">MEDIAN(IF(Processed_Data!$H:$H=Prix_Médians!$C22,Processed_Data!X:X))</f>
        <v>30</v>
      </c>
      <c r="Q22" s="203">
        <f t="array" ref="Q22">MEDIAN(IF(Processed_Data!$H:$H=Prix_Médians!$C22,Processed_Data!Y:Y))</f>
        <v>56.6666666666666</v>
      </c>
      <c r="R22" s="203">
        <f t="array" ref="R22">MEDIAN(IF(Processed_Data!$H:$H=Prix_Médians!$C22,Processed_Data!Z:Z))</f>
        <v>75</v>
      </c>
      <c r="S22" s="203">
        <f t="array" ref="S22">MEDIAN(IF(Processed_Data!$H:$H=Prix_Médians!$C22,Processed_Data!AA:AA))</f>
        <v>5</v>
      </c>
      <c r="T22" s="203">
        <f t="array" ref="T22">5*(TRIMMEAN(IF(Processed_Data!$H:$H=Prix_Médians!$C22,Processed_Data!AB:AB),0.2))</f>
        <v>65</v>
      </c>
      <c r="U22" s="69"/>
      <c r="V22" s="66"/>
      <c r="W22" s="66"/>
      <c r="X22" s="69"/>
      <c r="Y22" s="69"/>
      <c r="Z22" s="39"/>
      <c r="AA22" s="67"/>
      <c r="AB22" s="67"/>
      <c r="AC22" s="67"/>
      <c r="AD22" s="67"/>
      <c r="AE22" s="67"/>
      <c r="AF22" s="39"/>
      <c r="AG22" s="39"/>
    </row>
    <row r="23" spans="1:34" ht="16.5" customHeight="1" x14ac:dyDescent="0.25">
      <c r="A23" s="146" t="s">
        <v>148</v>
      </c>
      <c r="B23" s="13" t="s">
        <v>123</v>
      </c>
      <c r="C23" s="12" t="s">
        <v>151</v>
      </c>
      <c r="D23" s="12" t="s">
        <v>543</v>
      </c>
      <c r="E23" s="202">
        <f t="array" ref="E23">MEDIAN(IF(Processed_Data!$H:$H=Prix_Médians!$C23,Processed_Data!M:M))</f>
        <v>137.5</v>
      </c>
      <c r="F23" s="202">
        <f t="array" ref="F23">MEDIAN(IF(Processed_Data!$H:$H=Prix_Médians!$C23,Processed_Data!N:N))</f>
        <v>110.5769230769225</v>
      </c>
      <c r="G23" s="202">
        <f t="array" ref="G23">MEDIAN(IF(Processed_Data!$H:$H=Prix_Médians!$C23,Processed_Data!O:O))</f>
        <v>152.17391304347751</v>
      </c>
      <c r="H23" s="202">
        <f t="array" ref="H23">MEDIAN(IF(Processed_Data!$H:$H=Prix_Médians!$C23,Processed_Data!P:P))</f>
        <v>112.0689655172405</v>
      </c>
      <c r="I23" s="202">
        <f t="array" ref="I23">MEDIAN(IF(Processed_Data!$H:$H=Prix_Médians!$C23,Processed_Data!Q:Q))</f>
        <v>270.83333333333297</v>
      </c>
      <c r="J23" s="202">
        <f t="array" ref="J23">MEDIAN(IF(Processed_Data!$H:$H=Prix_Médians!$C23,Processed_Data!R:R))</f>
        <v>333.33333333333297</v>
      </c>
      <c r="K23" s="202">
        <f t="array" ref="K23">MEDIAN(IF(Processed_Data!$H:$H=Prix_Médians!$C23,Processed_Data!S:S))</f>
        <v>850</v>
      </c>
      <c r="L23" s="202">
        <f t="array" ref="L23">MEDIAN(IF(Processed_Data!$H:$H=Prix_Médians!$C23,Processed_Data!T:T))</f>
        <v>32.5</v>
      </c>
      <c r="M23" s="202" t="s">
        <v>156</v>
      </c>
      <c r="N23" s="202">
        <f t="array" ref="N23">MEDIAN(IF(Processed_Data!$H:$H=Prix_Médians!$C23,Processed_Data!V:V))</f>
        <v>50</v>
      </c>
      <c r="O23" s="202">
        <f t="array" ref="O23">MEDIAN(IF(Processed_Data!$H:$H=Prix_Médians!$C23,Processed_Data!W:W))</f>
        <v>100</v>
      </c>
      <c r="P23" s="202">
        <f t="array" ref="P23">MEDIAN(IF(Processed_Data!$H:$H=Prix_Médians!$C23,Processed_Data!X:X))</f>
        <v>50</v>
      </c>
      <c r="Q23" s="202" t="s">
        <v>156</v>
      </c>
      <c r="R23" s="202">
        <f t="array" ref="R23">MEDIAN(IF(Processed_Data!$H:$H=Prix_Médians!$C23,Processed_Data!Z:Z))</f>
        <v>75</v>
      </c>
      <c r="S23" s="202">
        <f t="array" ref="S23">MEDIAN(IF(Processed_Data!$H:$H=Prix_Médians!$C23,Processed_Data!AA:AA))</f>
        <v>5</v>
      </c>
      <c r="T23" s="203">
        <f t="array" ref="T23">5*(TRIMMEAN(IF(Processed_Data!$H:$H=Prix_Médians!$C23,Processed_Data!AB:AB),0.2))</f>
        <v>28.75</v>
      </c>
      <c r="U23" s="69"/>
      <c r="V23" s="69"/>
      <c r="W23" s="69"/>
      <c r="X23" s="69"/>
      <c r="Y23" s="69"/>
      <c r="Z23" s="39"/>
      <c r="AA23" s="67"/>
      <c r="AB23" s="67"/>
      <c r="AC23" s="67"/>
      <c r="AD23" s="67"/>
      <c r="AE23" s="67"/>
      <c r="AF23" s="39"/>
      <c r="AG23" s="39"/>
    </row>
    <row r="24" spans="1:34" ht="16.5" customHeight="1" x14ac:dyDescent="0.25">
      <c r="A24" s="13" t="s">
        <v>103</v>
      </c>
      <c r="B24" s="13" t="s">
        <v>106</v>
      </c>
      <c r="C24" s="12" t="s">
        <v>225</v>
      </c>
      <c r="D24" s="12" t="s">
        <v>494</v>
      </c>
      <c r="E24" s="203">
        <f t="array" ref="E24">MEDIAN(IF(Processed_Data!$H:$H=Prix_Médians!$C24,Processed_Data!M:M))</f>
        <v>93.75</v>
      </c>
      <c r="F24" s="203">
        <f t="array" ref="F24">MEDIAN(IF(Processed_Data!$H:$H=Prix_Médians!$C24,Processed_Data!N:N))</f>
        <v>105.76923076923055</v>
      </c>
      <c r="G24" s="203">
        <f t="array" ref="G24">MEDIAN(IF(Processed_Data!$H:$H=Prix_Médians!$C24,Processed_Data!O:O))</f>
        <v>92.391304347826051</v>
      </c>
      <c r="H24" s="203">
        <f t="array" ref="H24">MEDIAN(IF(Processed_Data!$H:$H=Prix_Médians!$C24,Processed_Data!P:P))</f>
        <v>86.2068965517241</v>
      </c>
      <c r="I24" s="203">
        <f t="array" ref="I24">MEDIAN(IF(Processed_Data!$H:$H=Prix_Médians!$C24,Processed_Data!Q:Q))</f>
        <v>187.5</v>
      </c>
      <c r="J24" s="203">
        <f t="array" ref="J24">MEDIAN(IF(Processed_Data!$H:$H=Prix_Médians!$C24,Processed_Data!R:R))</f>
        <v>208.333333333333</v>
      </c>
      <c r="K24" s="203">
        <f t="array" ref="K24">MEDIAN(IF(Processed_Data!$H:$H=Prix_Médians!$C24,Processed_Data!S:S))</f>
        <v>750</v>
      </c>
      <c r="L24" s="203">
        <f t="array" ref="L24">MEDIAN(IF(Processed_Data!$H:$H=Prix_Médians!$C24,Processed_Data!T:T))</f>
        <v>30</v>
      </c>
      <c r="M24" s="203">
        <f t="array" ref="M24">MEDIAN(IF(Processed_Data!$H:$H=Prix_Médians!$C24,Processed_Data!U:U))</f>
        <v>25</v>
      </c>
      <c r="N24" s="203">
        <f t="array" ref="N24">MEDIAN(IF(Processed_Data!$H:$H=Prix_Médians!$C24,Processed_Data!V:V))</f>
        <v>75</v>
      </c>
      <c r="O24" s="202" t="s">
        <v>156</v>
      </c>
      <c r="P24" s="203">
        <f t="array" ref="P24">MEDIAN(IF(Processed_Data!$H:$H=Prix_Médians!$C24,Processed_Data!X:X))</f>
        <v>25</v>
      </c>
      <c r="Q24" s="203">
        <f t="array" ref="Q24">MEDIAN(IF(Processed_Data!$H:$H=Prix_Médians!$C24,Processed_Data!Y:Y))</f>
        <v>56.6666666666666</v>
      </c>
      <c r="R24" s="203">
        <f t="array" ref="R24">MEDIAN(IF(Processed_Data!$H:$H=Prix_Médians!$C24,Processed_Data!Z:Z))</f>
        <v>75</v>
      </c>
      <c r="S24" s="203">
        <f t="array" ref="S24">MEDIAN(IF(Processed_Data!$H:$H=Prix_Médians!$C24,Processed_Data!AA:AA))</f>
        <v>10</v>
      </c>
      <c r="T24" s="203">
        <f t="array" ref="T24">5*(TRIMMEAN(IF(Processed_Data!$H:$H=Prix_Médians!$C24,Processed_Data!AB:AB),0.2))</f>
        <v>0</v>
      </c>
      <c r="U24" s="69"/>
      <c r="V24" s="69"/>
      <c r="W24" s="69"/>
      <c r="X24" s="69"/>
      <c r="Y24" s="69"/>
      <c r="Z24" s="39"/>
      <c r="AA24" s="67"/>
      <c r="AB24" s="67"/>
      <c r="AC24" s="67"/>
      <c r="AD24" s="67"/>
      <c r="AE24" s="67"/>
      <c r="AF24" s="39"/>
      <c r="AG24" s="39"/>
    </row>
    <row r="25" spans="1:34" ht="16.5" customHeight="1" x14ac:dyDescent="0.25">
      <c r="A25" s="13" t="s">
        <v>171</v>
      </c>
      <c r="B25" s="13" t="s">
        <v>106</v>
      </c>
      <c r="C25" s="12" t="s">
        <v>173</v>
      </c>
      <c r="D25" s="12" t="s">
        <v>543</v>
      </c>
      <c r="E25" s="203">
        <f t="array" ref="E25">MEDIAN(IF(Processed_Data!$H:$H=Prix_Médians!$C25,Processed_Data!M:M))</f>
        <v>100</v>
      </c>
      <c r="F25" s="203">
        <f t="array" ref="F25">MEDIAN(IF(Processed_Data!$H:$H=Prix_Médians!$C25,Processed_Data!N:N))</f>
        <v>115.384615384615</v>
      </c>
      <c r="G25" s="203">
        <f t="array" ref="G25">MEDIAN(IF(Processed_Data!$H:$H=Prix_Médians!$C25,Processed_Data!O:O))</f>
        <v>92.391304347826051</v>
      </c>
      <c r="H25" s="203">
        <f t="array" ref="H25">MEDIAN(IF(Processed_Data!$H:$H=Prix_Médians!$C25,Processed_Data!P:P))</f>
        <v>86.2068965517241</v>
      </c>
      <c r="I25" s="203">
        <f t="array" ref="I25">MEDIAN(IF(Processed_Data!$H:$H=Prix_Médians!$C25,Processed_Data!Q:Q))</f>
        <v>208.333333333333</v>
      </c>
      <c r="J25" s="203">
        <f t="array" ref="J25">MEDIAN(IF(Processed_Data!$H:$H=Prix_Médians!$C25,Processed_Data!R:R))</f>
        <v>234.375</v>
      </c>
      <c r="K25" s="203">
        <f t="array" ref="K25">MEDIAN(IF(Processed_Data!$H:$H=Prix_Médians!$C25,Processed_Data!S:S))</f>
        <v>750</v>
      </c>
      <c r="L25" s="203">
        <f t="array" ref="L25">MEDIAN(IF(Processed_Data!$H:$H=Prix_Médians!$C25,Processed_Data!T:T))</f>
        <v>35</v>
      </c>
      <c r="M25" s="203">
        <f t="array" ref="M25">MEDIAN(IF(Processed_Data!$H:$H=Prix_Médians!$C25,Processed_Data!U:U))</f>
        <v>15</v>
      </c>
      <c r="N25" s="203">
        <f t="array" ref="N25">MEDIAN(IF(Processed_Data!$H:$H=Prix_Médians!$C25,Processed_Data!V:V))</f>
        <v>50</v>
      </c>
      <c r="O25" s="202" t="s">
        <v>156</v>
      </c>
      <c r="P25" s="203">
        <f t="array" ref="P25">MEDIAN(IF(Processed_Data!$H:$H=Prix_Médians!$C25,Processed_Data!X:X))</f>
        <v>25</v>
      </c>
      <c r="Q25" s="203">
        <f t="array" ref="Q25">MEDIAN(IF(Processed_Data!$H:$H=Prix_Médians!$C25,Processed_Data!Y:Y))</f>
        <v>112.5</v>
      </c>
      <c r="R25" s="203">
        <f t="array" ref="R25">MEDIAN(IF(Processed_Data!$H:$H=Prix_Médians!$C25,Processed_Data!Z:Z))</f>
        <v>75</v>
      </c>
      <c r="S25" s="203">
        <f t="array" ref="S25">MEDIAN(IF(Processed_Data!$H:$H=Prix_Médians!$C25,Processed_Data!AA:AA))</f>
        <v>5</v>
      </c>
      <c r="T25" s="203">
        <f t="array" ref="T25">5*(TRIMMEAN(IF(Processed_Data!$H:$H=Prix_Médians!$C25,Processed_Data!AB:AB),0.2))</f>
        <v>37.5</v>
      </c>
      <c r="U25" s="66"/>
      <c r="V25" s="39"/>
      <c r="W25" s="39"/>
      <c r="X25" s="39"/>
      <c r="Y25" s="39"/>
      <c r="Z25" s="39"/>
      <c r="AA25" s="67"/>
      <c r="AB25" s="67"/>
      <c r="AC25" s="67"/>
      <c r="AD25" s="67"/>
      <c r="AE25" s="67"/>
      <c r="AF25" s="39"/>
      <c r="AG25" s="39"/>
    </row>
    <row r="26" spans="1:34" ht="16.5" customHeight="1" x14ac:dyDescent="0.25">
      <c r="A26" s="146" t="s">
        <v>187</v>
      </c>
      <c r="B26" s="13" t="s">
        <v>123</v>
      </c>
      <c r="C26" s="12" t="s">
        <v>160</v>
      </c>
      <c r="D26" s="12" t="s">
        <v>543</v>
      </c>
      <c r="E26" s="202">
        <f t="array" ref="E26">MEDIAN(IF(Processed_Data!$H:$H=Prix_Médians!$C26,Processed_Data!M:M))</f>
        <v>125</v>
      </c>
      <c r="F26" s="202">
        <f t="array" ref="F26">MEDIAN(IF(Processed_Data!$H:$H=Prix_Médians!$C26,Processed_Data!N:N))</f>
        <v>115.384615384615</v>
      </c>
      <c r="G26" s="203">
        <f t="array" ref="G26">MEDIAN(IF(Processed_Data!$H:$H=Prix_Médians!$C26,Processed_Data!O:O))</f>
        <v>141.304347826086</v>
      </c>
      <c r="H26" s="202">
        <f t="array" ref="H26">MEDIAN(IF(Processed_Data!$H:$H=Prix_Médians!$C26,Processed_Data!P:P))</f>
        <v>103.448275862068</v>
      </c>
      <c r="I26" s="202" t="s">
        <v>156</v>
      </c>
      <c r="J26" s="202" t="s">
        <v>156</v>
      </c>
      <c r="K26" s="203">
        <f t="array" ref="K26">MEDIAN(IF(Processed_Data!$H:$H=Prix_Médians!$C26,Processed_Data!S:S))</f>
        <v>850</v>
      </c>
      <c r="L26" s="203">
        <f t="array" ref="L26">MEDIAN(IF(Processed_Data!$H:$H=Prix_Médians!$C26,Processed_Data!T:T))</f>
        <v>30</v>
      </c>
      <c r="M26" s="202">
        <f t="array" ref="M26">MEDIAN(IF(Processed_Data!$H:$H=Prix_Médians!$C26,Processed_Data!U:U))</f>
        <v>20</v>
      </c>
      <c r="N26" s="203">
        <f t="array" ref="N26">MEDIAN(IF(Processed_Data!$H:$H=Prix_Médians!$C26,Processed_Data!V:V))</f>
        <v>60</v>
      </c>
      <c r="O26" s="202" t="s">
        <v>156</v>
      </c>
      <c r="P26" s="202">
        <f t="array" ref="P26">MEDIAN(IF(Processed_Data!$H:$H=Prix_Médians!$C26,Processed_Data!X:X))</f>
        <v>27.5</v>
      </c>
      <c r="Q26" s="202">
        <f t="array" ref="Q26">MEDIAN(IF(Processed_Data!$H:$H=Prix_Médians!$C26,Processed_Data!Y:Y))</f>
        <v>100</v>
      </c>
      <c r="R26" s="203">
        <f t="array" ref="R26">MEDIAN(IF(Processed_Data!$H:$H=Prix_Médians!$C26,Processed_Data!Z:Z))</f>
        <v>75</v>
      </c>
      <c r="S26" s="202">
        <f t="array" ref="S26">MEDIAN(IF(Processed_Data!$H:$H=Prix_Médians!$C26,Processed_Data!AA:AA))</f>
        <v>5</v>
      </c>
      <c r="T26" s="203">
        <f t="array" ref="T26">5*(TRIMMEAN(IF(Processed_Data!$H:$H=Prix_Médians!$C26,Processed_Data!AB:AB),0.2))</f>
        <v>29</v>
      </c>
      <c r="U26" s="69"/>
      <c r="V26" s="39"/>
      <c r="W26" s="39"/>
      <c r="X26" s="39"/>
      <c r="Y26" s="69"/>
      <c r="Z26" s="39"/>
      <c r="AA26" s="67"/>
      <c r="AB26" s="67"/>
      <c r="AC26" s="67"/>
      <c r="AD26" s="67"/>
      <c r="AE26" s="67"/>
      <c r="AF26" s="39"/>
      <c r="AG26" s="39"/>
    </row>
    <row r="27" spans="1:34" ht="16.5" customHeight="1" x14ac:dyDescent="0.25">
      <c r="A27" s="146" t="s">
        <v>133</v>
      </c>
      <c r="B27" s="13" t="s">
        <v>117</v>
      </c>
      <c r="C27" s="12" t="s">
        <v>136</v>
      </c>
      <c r="D27" s="12" t="s">
        <v>494</v>
      </c>
      <c r="E27" s="203">
        <f t="array" ref="E27">MEDIAN(IF(Processed_Data!$H:$H=Prix_Médians!$C27,Processed_Data!M:M))</f>
        <v>105</v>
      </c>
      <c r="F27" s="203">
        <f t="array" ref="F27">MEDIAN(IF(Processed_Data!$H:$H=Prix_Médians!$C27,Processed_Data!N:N))</f>
        <v>115.384615384615</v>
      </c>
      <c r="G27" s="203">
        <f t="array" ref="G27">MEDIAN(IF(Processed_Data!$H:$H=Prix_Médians!$C27,Processed_Data!O:O))</f>
        <v>56.521739130434703</v>
      </c>
      <c r="H27" s="203">
        <f t="array" ref="H27">MEDIAN(IF(Processed_Data!$H:$H=Prix_Médians!$C27,Processed_Data!P:P))</f>
        <v>87.931034482758605</v>
      </c>
      <c r="I27" s="203">
        <f t="array" ref="I27">MEDIAN(IF(Processed_Data!$H:$H=Prix_Médians!$C27,Processed_Data!Q:Q))</f>
        <v>179.166666666666</v>
      </c>
      <c r="J27" s="203">
        <f t="array" ref="J27">MEDIAN(IF(Processed_Data!$H:$H=Prix_Médians!$C27,Processed_Data!R:R))</f>
        <v>172.916666666666</v>
      </c>
      <c r="K27" s="203">
        <f t="array" ref="K27">MEDIAN(IF(Processed_Data!$H:$H=Prix_Médians!$C27,Processed_Data!S:S))</f>
        <v>710</v>
      </c>
      <c r="L27" s="203">
        <f t="array" ref="L27">MEDIAN(IF(Processed_Data!$H:$H=Prix_Médians!$C27,Processed_Data!T:T))</f>
        <v>30</v>
      </c>
      <c r="M27" s="203">
        <f t="array" ref="M27">MEDIAN(IF(Processed_Data!$H:$H=Prix_Médians!$C27,Processed_Data!U:U))</f>
        <v>25</v>
      </c>
      <c r="N27" s="203">
        <f t="array" ref="N27">MEDIAN(IF(Processed_Data!$H:$H=Prix_Médians!$C27,Processed_Data!V:V))</f>
        <v>37.5</v>
      </c>
      <c r="O27" s="203">
        <f t="array" ref="O27">MEDIAN(IF(Processed_Data!$H:$H=Prix_Médians!$C27,Processed_Data!W:W))</f>
        <v>50</v>
      </c>
      <c r="P27" s="203">
        <f t="array" ref="P27">MEDIAN(IF(Processed_Data!$H:$H=Prix_Médians!$C27,Processed_Data!X:X))</f>
        <v>30</v>
      </c>
      <c r="Q27" s="203">
        <f t="array" ref="Q27">MEDIAN(IF(Processed_Data!$H:$H=Prix_Médians!$C27,Processed_Data!Y:Y))</f>
        <v>92.5</v>
      </c>
      <c r="R27" s="203">
        <f t="array" ref="R27">MEDIAN(IF(Processed_Data!$H:$H=Prix_Médians!$C27,Processed_Data!Z:Z))</f>
        <v>87.5</v>
      </c>
      <c r="S27" s="203">
        <f t="array" ref="S27">MEDIAN(IF(Processed_Data!$H:$H=Prix_Médians!$C27,Processed_Data!AA:AA))</f>
        <v>7.5</v>
      </c>
      <c r="T27" s="203">
        <f t="array" ref="T27">5*(TRIMMEAN(IF(Processed_Data!$H:$H=Prix_Médians!$C27,Processed_Data!AB:AB),0.2))</f>
        <v>1</v>
      </c>
      <c r="U27" s="69"/>
      <c r="V27" s="69"/>
      <c r="W27" s="69"/>
      <c r="X27" s="69"/>
      <c r="Y27" s="69"/>
      <c r="Z27" s="39"/>
      <c r="AA27" s="67"/>
      <c r="AB27" s="67"/>
      <c r="AC27" s="67"/>
      <c r="AD27" s="67"/>
      <c r="AE27" s="67"/>
      <c r="AF27" s="39"/>
      <c r="AG27" s="39"/>
    </row>
    <row r="28" spans="1:34" ht="16.5" customHeight="1" x14ac:dyDescent="0.25">
      <c r="A28" s="146" t="s">
        <v>179</v>
      </c>
      <c r="B28" s="13" t="s">
        <v>182</v>
      </c>
      <c r="C28" s="12" t="s">
        <v>183</v>
      </c>
      <c r="D28" s="12" t="s">
        <v>543</v>
      </c>
      <c r="E28" s="203">
        <f t="array" ref="E28">MEDIAN(IF(Processed_Data!$H:$H=Prix_Médians!$C28,Processed_Data!M:M))</f>
        <v>88.75</v>
      </c>
      <c r="F28" s="203">
        <f t="array" ref="F28">MEDIAN(IF(Processed_Data!$H:$H=Prix_Médians!$C28,Processed_Data!N:N))</f>
        <v>96.153846153846104</v>
      </c>
      <c r="G28" s="203">
        <f t="array" ref="G28">MEDIAN(IF(Processed_Data!$H:$H=Prix_Médians!$C28,Processed_Data!O:O))</f>
        <v>82.60869565217385</v>
      </c>
      <c r="H28" s="203">
        <f t="array" ref="H28">MEDIAN(IF(Processed_Data!$H:$H=Prix_Médians!$C28,Processed_Data!P:P))</f>
        <v>86.2068965517241</v>
      </c>
      <c r="I28" s="203">
        <f t="array" ref="I28">MEDIAN(IF(Processed_Data!$H:$H=Prix_Médians!$C28,Processed_Data!Q:Q))</f>
        <v>208.333333333333</v>
      </c>
      <c r="J28" s="202" t="s">
        <v>156</v>
      </c>
      <c r="K28" s="203">
        <f t="array" ref="K28">MEDIAN(IF(Processed_Data!$H:$H=Prix_Médians!$C28,Processed_Data!S:S))</f>
        <v>775</v>
      </c>
      <c r="L28" s="203">
        <f t="array" ref="L28">MEDIAN(IF(Processed_Data!$H:$H=Prix_Médians!$C28,Processed_Data!T:T))</f>
        <v>30</v>
      </c>
      <c r="M28" s="203">
        <f t="array" ref="M28">MEDIAN(IF(Processed_Data!$H:$H=Prix_Médians!$C28,Processed_Data!U:U))</f>
        <v>25</v>
      </c>
      <c r="N28" s="203">
        <f t="array" ref="N28">MEDIAN(IF(Processed_Data!$H:$H=Prix_Médians!$C28,Processed_Data!V:V))</f>
        <v>25</v>
      </c>
      <c r="O28" s="202" t="s">
        <v>156</v>
      </c>
      <c r="P28" s="203">
        <f t="array" ref="P28">MEDIAN(IF(Processed_Data!$H:$H=Prix_Médians!$C28,Processed_Data!X:X))</f>
        <v>25</v>
      </c>
      <c r="Q28" s="203">
        <f t="array" ref="Q28">MEDIAN(IF(Processed_Data!$H:$H=Prix_Médians!$C28,Processed_Data!Y:Y))</f>
        <v>75</v>
      </c>
      <c r="R28" s="203">
        <f t="array" ref="R28">MEDIAN(IF(Processed_Data!$H:$H=Prix_Médians!$C28,Processed_Data!Z:Z))</f>
        <v>75</v>
      </c>
      <c r="S28" s="203">
        <f t="array" ref="S28">MEDIAN(IF(Processed_Data!$H:$H=Prix_Médians!$C28,Processed_Data!AA:AA))</f>
        <v>5</v>
      </c>
      <c r="T28" s="203">
        <f t="array" ref="T28">5*(TRIMMEAN(IF(Processed_Data!$H:$H=Prix_Médians!$C28,Processed_Data!AB:AB),0.2))</f>
        <v>49.6875</v>
      </c>
      <c r="U28" s="39"/>
      <c r="V28" s="65"/>
      <c r="W28" s="46"/>
      <c r="X28" s="65"/>
      <c r="Y28" s="66"/>
      <c r="Z28" s="39"/>
      <c r="AA28" s="67"/>
      <c r="AB28" s="67"/>
      <c r="AC28" s="67"/>
      <c r="AD28" s="67"/>
      <c r="AE28" s="67"/>
      <c r="AF28" s="39"/>
      <c r="AG28" s="39"/>
    </row>
    <row r="29" spans="1:34" ht="16.5" customHeight="1" x14ac:dyDescent="0.25">
      <c r="A29" s="146" t="s">
        <v>161</v>
      </c>
      <c r="B29" s="13" t="s">
        <v>164</v>
      </c>
      <c r="C29" s="12" t="s">
        <v>168</v>
      </c>
      <c r="D29" s="12" t="s">
        <v>543</v>
      </c>
      <c r="E29" s="203">
        <f t="array" ref="E29">MEDIAN(IF(Processed_Data!$H:$H=Prix_Médians!$C29,Processed_Data!M:M))</f>
        <v>150</v>
      </c>
      <c r="F29" s="203">
        <f t="array" ref="F29">MEDIAN(IF(Processed_Data!$H:$H=Prix_Médians!$C29,Processed_Data!N:N))</f>
        <v>115.384615384615</v>
      </c>
      <c r="G29" s="203">
        <f t="array" ref="G29">MEDIAN(IF(Processed_Data!$H:$H=Prix_Médians!$C29,Processed_Data!O:O))</f>
        <v>106.5217391304345</v>
      </c>
      <c r="H29" s="203">
        <f t="array" ref="H29">MEDIAN(IF(Processed_Data!$H:$H=Prix_Médians!$C29,Processed_Data!P:P))</f>
        <v>93.103448275861993</v>
      </c>
      <c r="I29" s="203">
        <f t="array" ref="I29">MEDIAN(IF(Processed_Data!$H:$H=Prix_Médians!$C29,Processed_Data!Q:Q))</f>
        <v>250</v>
      </c>
      <c r="J29" s="203">
        <f t="array" ref="J29">MEDIAN(IF(Processed_Data!$H:$H=Prix_Médians!$C29,Processed_Data!R:R))</f>
        <v>375</v>
      </c>
      <c r="K29" s="203">
        <f t="array" ref="K29">MEDIAN(IF(Processed_Data!$H:$H=Prix_Médians!$C29,Processed_Data!S:S))</f>
        <v>775</v>
      </c>
      <c r="L29" s="203">
        <f t="array" ref="L29">MEDIAN(IF(Processed_Data!$H:$H=Prix_Médians!$C29,Processed_Data!T:T))</f>
        <v>25</v>
      </c>
      <c r="M29" s="203">
        <f t="array" ref="M29">MEDIAN(IF(Processed_Data!$H:$H=Prix_Médians!$C29,Processed_Data!U:U))</f>
        <v>15</v>
      </c>
      <c r="N29" s="203">
        <f t="array" ref="N29">MEDIAN(IF(Processed_Data!$H:$H=Prix_Médians!$C29,Processed_Data!V:V))</f>
        <v>20</v>
      </c>
      <c r="O29" s="203">
        <f t="array" ref="O29">MEDIAN(IF(Processed_Data!$H:$H=Prix_Médians!$C29,Processed_Data!W:W))</f>
        <v>150</v>
      </c>
      <c r="P29" s="203">
        <f t="array" ref="P29">MEDIAN(IF(Processed_Data!$H:$H=Prix_Médians!$C29,Processed_Data!X:X))</f>
        <v>16.15384615384615</v>
      </c>
      <c r="Q29" s="203">
        <f t="array" ref="Q29">MEDIAN(IF(Processed_Data!$H:$H=Prix_Médians!$C29,Processed_Data!Y:Y))</f>
        <v>49.5833333333333</v>
      </c>
      <c r="R29" s="203">
        <f t="array" ref="R29">MEDIAN(IF(Processed_Data!$H:$H=Prix_Médians!$C29,Processed_Data!Z:Z))</f>
        <v>75</v>
      </c>
      <c r="S29" s="203">
        <f t="array" ref="S29">MEDIAN(IF(Processed_Data!$H:$H=Prix_Médians!$C29,Processed_Data!AA:AA))</f>
        <v>5</v>
      </c>
      <c r="T29" s="203">
        <f t="array" ref="T29">5*(TRIMMEAN(IF(Processed_Data!$H:$H=Prix_Médians!$C29,Processed_Data!AB:AB),0.2))</f>
        <v>33.75</v>
      </c>
      <c r="U29" s="66"/>
      <c r="V29" s="39"/>
      <c r="W29" s="39"/>
      <c r="X29" s="39"/>
      <c r="Y29" s="66"/>
      <c r="Z29" s="39"/>
      <c r="AA29" s="67"/>
      <c r="AB29" s="67"/>
      <c r="AC29" s="67"/>
      <c r="AD29" s="67"/>
      <c r="AE29" s="67"/>
      <c r="AF29" s="39"/>
      <c r="AG29" s="39"/>
    </row>
    <row r="30" spans="1:34" ht="16.5" customHeight="1" x14ac:dyDescent="0.25">
      <c r="A30" s="146" t="s">
        <v>161</v>
      </c>
      <c r="B30" s="13" t="s">
        <v>164</v>
      </c>
      <c r="C30" s="12" t="s">
        <v>165</v>
      </c>
      <c r="D30" s="12" t="s">
        <v>543</v>
      </c>
      <c r="E30" s="203">
        <f t="array" ref="E30">MEDIAN(IF(Processed_Data!$H:$H=Prix_Médians!$C30,Processed_Data!M:M))</f>
        <v>122.5</v>
      </c>
      <c r="F30" s="203">
        <f t="array" ref="F30">MEDIAN(IF(Processed_Data!$H:$H=Prix_Médians!$C30,Processed_Data!N:N))</f>
        <v>134.61538461538399</v>
      </c>
      <c r="G30" s="203">
        <f t="array" ref="G30">MEDIAN(IF(Processed_Data!$H:$H=Prix_Médians!$C30,Processed_Data!O:O))</f>
        <v>106.521739130434</v>
      </c>
      <c r="H30" s="203">
        <f t="array" ref="H30">MEDIAN(IF(Processed_Data!$H:$H=Prix_Médians!$C30,Processed_Data!P:P))</f>
        <v>96.551724137931004</v>
      </c>
      <c r="I30" s="203">
        <f t="array" ref="I30">MEDIAN(IF(Processed_Data!$H:$H=Prix_Médians!$C30,Processed_Data!Q:Q))</f>
        <v>291.666666666666</v>
      </c>
      <c r="J30" s="203">
        <f t="array" ref="J30">MEDIAN(IF(Processed_Data!$H:$H=Prix_Médians!$C30,Processed_Data!R:R))</f>
        <v>437.5</v>
      </c>
      <c r="K30" s="203">
        <f t="array" ref="K30">MEDIAN(IF(Processed_Data!$H:$H=Prix_Médians!$C30,Processed_Data!S:S))</f>
        <v>550</v>
      </c>
      <c r="L30" s="203">
        <f t="array" ref="L30">MEDIAN(IF(Processed_Data!$H:$H=Prix_Médians!$C30,Processed_Data!T:T))</f>
        <v>25</v>
      </c>
      <c r="M30" s="203">
        <f t="array" ref="M30">MEDIAN(IF(Processed_Data!$H:$H=Prix_Médians!$C30,Processed_Data!U:U))</f>
        <v>15</v>
      </c>
      <c r="N30" s="203">
        <f t="array" ref="N30">MEDIAN(IF(Processed_Data!$H:$H=Prix_Médians!$C30,Processed_Data!V:V))</f>
        <v>25</v>
      </c>
      <c r="O30" s="203">
        <f t="array" ref="O30">MEDIAN(IF(Processed_Data!$H:$H=Prix_Médians!$C30,Processed_Data!W:W))</f>
        <v>150</v>
      </c>
      <c r="P30" s="203">
        <f t="array" ref="P30">MEDIAN(IF(Processed_Data!$H:$H=Prix_Médians!$C30,Processed_Data!X:X))</f>
        <v>15</v>
      </c>
      <c r="Q30" s="203">
        <f t="array" ref="Q30">MEDIAN(IF(Processed_Data!$H:$H=Prix_Médians!$C30,Processed_Data!Y:Y))</f>
        <v>42.5</v>
      </c>
      <c r="R30" s="203">
        <f t="array" ref="R30">MEDIAN(IF(Processed_Data!$H:$H=Prix_Médians!$C30,Processed_Data!Z:Z))</f>
        <v>75</v>
      </c>
      <c r="S30" s="203">
        <f t="array" ref="S30">MEDIAN(IF(Processed_Data!$H:$H=Prix_Médians!$C30,Processed_Data!AA:AA))</f>
        <v>5</v>
      </c>
      <c r="T30" s="203">
        <f t="array" ref="T30">5*(TRIMMEAN(IF(Processed_Data!$H:$H=Prix_Médians!$C30,Processed_Data!AB:AB),0.2))</f>
        <v>34.375</v>
      </c>
      <c r="U30" s="69"/>
      <c r="V30" s="66"/>
      <c r="W30" s="66"/>
      <c r="X30" s="69"/>
      <c r="Y30" s="69"/>
      <c r="Z30" s="39"/>
      <c r="AA30" s="67"/>
      <c r="AB30" s="67"/>
      <c r="AC30" s="67"/>
      <c r="AD30" s="67"/>
      <c r="AE30" s="67"/>
      <c r="AF30" s="39"/>
      <c r="AG30" s="39"/>
    </row>
    <row r="31" spans="1:34" ht="16.5" customHeight="1" x14ac:dyDescent="0.25">
      <c r="A31" s="146" t="s">
        <v>161</v>
      </c>
      <c r="B31" s="13" t="s">
        <v>117</v>
      </c>
      <c r="C31" s="12" t="s">
        <v>119</v>
      </c>
      <c r="D31" s="12" t="s">
        <v>543</v>
      </c>
      <c r="E31" s="203">
        <f t="array" ref="E31">MEDIAN(IF(Processed_Data!$H:$H=Prix_Médians!$C31,Processed_Data!M:M))</f>
        <v>100</v>
      </c>
      <c r="F31" s="203">
        <f t="array" ref="F31">MEDIAN(IF(Processed_Data!$H:$H=Prix_Médians!$C31,Processed_Data!N:N))</f>
        <v>115.384615384615</v>
      </c>
      <c r="G31" s="203">
        <f t="array" ref="G31">MEDIAN(IF(Processed_Data!$H:$H=Prix_Médians!$C31,Processed_Data!O:O))</f>
        <v>108.695652173913</v>
      </c>
      <c r="H31" s="203">
        <f t="array" ref="H31">MEDIAN(IF(Processed_Data!$H:$H=Prix_Médians!$C31,Processed_Data!P:P))</f>
        <v>103.448275862068</v>
      </c>
      <c r="I31" s="203">
        <f t="array" ref="I31">MEDIAN(IF(Processed_Data!$H:$H=Prix_Médians!$C31,Processed_Data!Q:Q))</f>
        <v>208.333333333333</v>
      </c>
      <c r="J31" s="203">
        <f t="array" ref="J31">MEDIAN(IF(Processed_Data!$H:$H=Prix_Médians!$C31,Processed_Data!R:R))</f>
        <v>322.91666666666652</v>
      </c>
      <c r="K31" s="203">
        <f t="array" ref="K31">MEDIAN(IF(Processed_Data!$H:$H=Prix_Médians!$C31,Processed_Data!S:S))</f>
        <v>900</v>
      </c>
      <c r="L31" s="203">
        <f t="array" ref="L31">MEDIAN(IF(Processed_Data!$H:$H=Prix_Médians!$C31,Processed_Data!T:T))</f>
        <v>27.5</v>
      </c>
      <c r="M31" s="203">
        <f t="array" ref="M31">MEDIAN(IF(Processed_Data!$H:$H=Prix_Médians!$C31,Processed_Data!U:U))</f>
        <v>22.5</v>
      </c>
      <c r="N31" s="203">
        <f t="array" ref="N31">MEDIAN(IF(Processed_Data!$H:$H=Prix_Médians!$C31,Processed_Data!V:V))</f>
        <v>22.5</v>
      </c>
      <c r="O31" s="203">
        <f t="array" ref="O31">MEDIAN(IF(Processed_Data!$H:$H=Prix_Médians!$C31,Processed_Data!W:W))</f>
        <v>255.70824524312849</v>
      </c>
      <c r="P31" s="203">
        <f t="array" ref="P31">MEDIAN(IF(Processed_Data!$H:$H=Prix_Médians!$C31,Processed_Data!X:X))</f>
        <v>22.5</v>
      </c>
      <c r="Q31" s="203">
        <f t="array" ref="Q31">MEDIAN(IF(Processed_Data!$H:$H=Prix_Médians!$C31,Processed_Data!Y:Y))</f>
        <v>75</v>
      </c>
      <c r="R31" s="203">
        <f t="array" ref="R31">MEDIAN(IF(Processed_Data!$H:$H=Prix_Médians!$C31,Processed_Data!Z:Z))</f>
        <v>75</v>
      </c>
      <c r="S31" s="203">
        <f t="array" ref="S31">MEDIAN(IF(Processed_Data!$H:$H=Prix_Médians!$C31,Processed_Data!AA:AA))</f>
        <v>5</v>
      </c>
      <c r="T31" s="203">
        <f t="array" ref="T31">5*(TRIMMEAN(IF(Processed_Data!$H:$H=Prix_Médians!$C31,Processed_Data!AB:AB),0.2))</f>
        <v>18.333333333333332</v>
      </c>
      <c r="U31" s="69"/>
      <c r="V31" s="66"/>
      <c r="W31" s="66"/>
      <c r="X31" s="69"/>
      <c r="Y31" s="69"/>
      <c r="Z31" s="39"/>
      <c r="AA31" s="67"/>
      <c r="AB31" s="67"/>
      <c r="AC31" s="67"/>
      <c r="AD31" s="67"/>
      <c r="AE31" s="67"/>
      <c r="AF31" s="39"/>
      <c r="AG31" s="39"/>
    </row>
    <row r="32" spans="1:34" ht="16.5" customHeight="1" x14ac:dyDescent="0.25">
      <c r="A32" s="13" t="s">
        <v>831</v>
      </c>
      <c r="B32" s="13" t="s">
        <v>176</v>
      </c>
      <c r="C32" s="12" t="s">
        <v>224</v>
      </c>
      <c r="D32" s="12" t="s">
        <v>494</v>
      </c>
      <c r="E32" s="203">
        <f t="array" ref="E32">MEDIAN(IF(Processed_Data!$H:$H=Prix_Médians!$C32,Processed_Data!M:M))</f>
        <v>145</v>
      </c>
      <c r="F32" s="203">
        <f t="array" ref="F32">MEDIAN(IF(Processed_Data!$H:$H=Prix_Médians!$C32,Processed_Data!N:N))</f>
        <v>115.384615384615</v>
      </c>
      <c r="G32" s="203">
        <f t="array" ref="G32">MEDIAN(IF(Processed_Data!$H:$H=Prix_Médians!$C32,Processed_Data!O:O))</f>
        <v>91.3</v>
      </c>
      <c r="H32" s="203">
        <f t="array" ref="H32">MEDIAN(IF(Processed_Data!$H:$H=Prix_Médians!$C32,Processed_Data!P:P))</f>
        <v>93.103448275861993</v>
      </c>
      <c r="I32" s="203">
        <f t="array" ref="I32">MEDIAN(IF(Processed_Data!$H:$H=Prix_Médians!$C32,Processed_Data!Q:Q))</f>
        <v>187.5</v>
      </c>
      <c r="J32" s="203">
        <f t="array" ref="J32">MEDIAN(IF(Processed_Data!$H:$H=Prix_Médians!$C32,Processed_Data!R:R))</f>
        <v>200</v>
      </c>
      <c r="K32" s="203">
        <f t="array" ref="K32">MEDIAN(IF(Processed_Data!$H:$H=Prix_Médians!$C32,Processed_Data!S:S))</f>
        <v>900</v>
      </c>
      <c r="L32" s="202">
        <f t="array" ref="L32">MEDIAN(IF(Processed_Data!$H:$H=Prix_Médians!$C32,Processed_Data!T:T))</f>
        <v>35</v>
      </c>
      <c r="M32" s="202" t="s">
        <v>156</v>
      </c>
      <c r="N32" s="202" t="s">
        <v>156</v>
      </c>
      <c r="O32" s="202" t="s">
        <v>156</v>
      </c>
      <c r="P32" s="202">
        <f t="array" ref="P32">MEDIAN(IF(Processed_Data!$H:$H=Prix_Médians!$C32,Processed_Data!X:X))</f>
        <v>25</v>
      </c>
      <c r="Q32" s="202">
        <f t="array" ref="Q32">MEDIAN(IF(Processed_Data!$H:$H=Prix_Médians!$C32,Processed_Data!Y:Y))</f>
        <v>100</v>
      </c>
      <c r="R32" s="202">
        <f t="array" ref="R32">MEDIAN(IF(Processed_Data!$H:$H=Prix_Médians!$C32,Processed_Data!Z:Z))</f>
        <v>100</v>
      </c>
      <c r="S32" s="202" t="s">
        <v>156</v>
      </c>
      <c r="T32" s="203">
        <f t="array" ref="T32">5*(TRIMMEAN(IF(Processed_Data!$H:$H=Prix_Médians!$C32,Processed_Data!AB:AB),0.2))</f>
        <v>8.125</v>
      </c>
      <c r="U32" s="69"/>
      <c r="V32" s="66"/>
      <c r="W32" s="66"/>
      <c r="X32" s="69"/>
      <c r="Y32" s="69"/>
      <c r="Z32" s="39"/>
      <c r="AA32" s="67"/>
      <c r="AB32" s="67"/>
      <c r="AC32" s="67"/>
      <c r="AD32" s="67"/>
      <c r="AE32" s="67"/>
      <c r="AF32" s="39"/>
      <c r="AG32" s="39"/>
    </row>
    <row r="33" spans="1:33" ht="16.5" customHeight="1" x14ac:dyDescent="0.25">
      <c r="A33" s="13" t="s">
        <v>831</v>
      </c>
      <c r="B33" s="13" t="s">
        <v>176</v>
      </c>
      <c r="C33" s="12" t="s">
        <v>178</v>
      </c>
      <c r="D33" s="12" t="s">
        <v>543</v>
      </c>
      <c r="E33" s="203">
        <f t="array" ref="E33">MEDIAN(IF(Processed_Data!$H:$H=Prix_Médians!$C33,Processed_Data!M:M))</f>
        <v>250</v>
      </c>
      <c r="F33" s="203">
        <f t="array" ref="F33">MEDIAN(IF(Processed_Data!$H:$H=Prix_Médians!$C33,Processed_Data!N:N))</f>
        <v>115.384615384615</v>
      </c>
      <c r="G33" s="203">
        <f t="array" ref="G33">MEDIAN(IF(Processed_Data!$H:$H=Prix_Médians!$C33,Processed_Data!O:O))</f>
        <v>108.695652173913</v>
      </c>
      <c r="H33" s="203">
        <f t="array" ref="H33">MEDIAN(IF(Processed_Data!$H:$H=Prix_Médians!$C33,Processed_Data!P:P))</f>
        <v>103.448275862068</v>
      </c>
      <c r="I33" s="202">
        <f t="array" ref="I33">MEDIAN(IF(Processed_Data!$H:$H=Prix_Médians!$C33,Processed_Data!Q:Q))</f>
        <v>212.5</v>
      </c>
      <c r="J33" s="202" t="s">
        <v>156</v>
      </c>
      <c r="K33" s="202">
        <f t="array" ref="K33">MEDIAN(IF(Processed_Data!$H:$H=Prix_Médians!$C33,Processed_Data!S:S))</f>
        <v>401.5</v>
      </c>
      <c r="L33" s="202">
        <f t="array" ref="L33">MEDIAN(IF(Processed_Data!$H:$H=Prix_Médians!$C33,Processed_Data!T:T))</f>
        <v>30</v>
      </c>
      <c r="M33" s="202">
        <f t="array" ref="M33">MEDIAN(IF(Processed_Data!$H:$H=Prix_Médians!$C33,Processed_Data!U:U))</f>
        <v>25</v>
      </c>
      <c r="N33" s="202">
        <f t="array" ref="N33">MEDIAN(IF(Processed_Data!$H:$H=Prix_Médians!$C33,Processed_Data!V:V))</f>
        <v>50</v>
      </c>
      <c r="O33" s="202">
        <f t="array" ref="O33">MEDIAN(IF(Processed_Data!$H:$H=Prix_Médians!$C33,Processed_Data!W:W))</f>
        <v>300</v>
      </c>
      <c r="P33" s="202">
        <f t="array" ref="P33">MEDIAN(IF(Processed_Data!$H:$H=Prix_Médians!$C33,Processed_Data!X:X))</f>
        <v>32.5</v>
      </c>
      <c r="Q33" s="202">
        <f t="array" ref="Q33">MEDIAN(IF(Processed_Data!$H:$H=Prix_Médians!$C33,Processed_Data!Y:Y))</f>
        <v>112.5</v>
      </c>
      <c r="R33" s="202">
        <f t="array" ref="R33">MEDIAN(IF(Processed_Data!$H:$H=Prix_Médians!$C33,Processed_Data!Z:Z))</f>
        <v>50</v>
      </c>
      <c r="S33" s="202" t="s">
        <v>156</v>
      </c>
      <c r="T33" s="202">
        <f t="array" ref="T33">5*(TRIMMEAN(IF(Processed_Data!$H:$H=Prix_Médians!$C33,Processed_Data!AB:AB),0.2))</f>
        <v>60</v>
      </c>
      <c r="U33" s="69"/>
      <c r="V33" s="66"/>
      <c r="W33" s="66"/>
      <c r="X33" s="69"/>
      <c r="Y33" s="69"/>
      <c r="Z33" s="39"/>
      <c r="AA33" s="67"/>
      <c r="AB33" s="67"/>
      <c r="AC33" s="67"/>
      <c r="AD33" s="67"/>
      <c r="AE33" s="67"/>
      <c r="AF33" s="39"/>
      <c r="AG33" s="39"/>
    </row>
    <row r="34" spans="1:33" s="39" customFormat="1" ht="16.5" x14ac:dyDescent="0.3">
      <c r="A34" s="64"/>
      <c r="B34" s="64"/>
      <c r="C34" s="64"/>
      <c r="D34" s="64"/>
      <c r="W34" s="44"/>
    </row>
    <row r="35" spans="1:33" ht="18" x14ac:dyDescent="0.3">
      <c r="A35" s="11" t="s">
        <v>574</v>
      </c>
    </row>
    <row r="36" spans="1:33" ht="18" x14ac:dyDescent="0.3">
      <c r="A36" s="71" t="s">
        <v>643</v>
      </c>
      <c r="S36" s="11" t="s">
        <v>3478</v>
      </c>
      <c r="V36" s="39"/>
    </row>
    <row r="37" spans="1:33" ht="18.75" x14ac:dyDescent="0.25">
      <c r="A37" s="17" t="s">
        <v>252</v>
      </c>
      <c r="B37" s="17" t="s">
        <v>561</v>
      </c>
      <c r="C37" s="17" t="s">
        <v>126</v>
      </c>
      <c r="D37" s="17" t="s">
        <v>292</v>
      </c>
      <c r="E37" s="17" t="s">
        <v>186</v>
      </c>
      <c r="F37" s="17" t="s">
        <v>560</v>
      </c>
      <c r="G37" s="17" t="s">
        <v>559</v>
      </c>
      <c r="H37" s="17" t="s">
        <v>286</v>
      </c>
      <c r="I37" s="17" t="s">
        <v>120</v>
      </c>
      <c r="J37" s="17" t="s">
        <v>558</v>
      </c>
      <c r="K37" s="17" t="s">
        <v>216</v>
      </c>
      <c r="L37" s="17" t="s">
        <v>557</v>
      </c>
      <c r="M37" s="17" t="s">
        <v>556</v>
      </c>
      <c r="N37" s="17" t="s">
        <v>215</v>
      </c>
      <c r="O37" s="17" t="s">
        <v>555</v>
      </c>
      <c r="P37" s="17" t="s">
        <v>743</v>
      </c>
      <c r="Q37" s="17" t="s">
        <v>641</v>
      </c>
      <c r="S37" s="17" t="s">
        <v>111</v>
      </c>
      <c r="T37" s="17" t="s">
        <v>586</v>
      </c>
      <c r="U37" s="17" t="s">
        <v>642</v>
      </c>
      <c r="V37" s="49"/>
    </row>
    <row r="38" spans="1:33" s="39" customFormat="1" x14ac:dyDescent="0.25">
      <c r="A38" s="104" t="s">
        <v>177</v>
      </c>
      <c r="B38" s="82"/>
      <c r="C38" s="82"/>
      <c r="D38" s="82"/>
      <c r="E38" s="82"/>
      <c r="F38" s="82"/>
      <c r="G38" s="105"/>
      <c r="H38" s="82"/>
      <c r="I38" s="82"/>
      <c r="J38" s="82"/>
      <c r="K38" s="82"/>
      <c r="L38" s="105"/>
      <c r="M38" s="82"/>
      <c r="N38" s="82"/>
      <c r="O38" s="82"/>
      <c r="P38" s="105"/>
      <c r="Q38" s="105"/>
      <c r="S38" s="106"/>
      <c r="T38" s="106"/>
      <c r="U38" s="106"/>
      <c r="V38" s="86"/>
      <c r="W38" s="70"/>
    </row>
    <row r="39" spans="1:33" s="39" customFormat="1" x14ac:dyDescent="0.25">
      <c r="A39" s="104" t="s">
        <v>159</v>
      </c>
      <c r="B39" s="82"/>
      <c r="C39" s="82"/>
      <c r="D39" s="82"/>
      <c r="E39" s="82"/>
      <c r="F39" s="82"/>
      <c r="G39" s="105"/>
      <c r="H39" s="82"/>
      <c r="I39" s="82"/>
      <c r="J39" s="82"/>
      <c r="K39" s="82"/>
      <c r="L39" s="105"/>
      <c r="M39" s="82"/>
      <c r="N39" s="82"/>
      <c r="O39" s="82"/>
      <c r="P39" s="105"/>
      <c r="Q39" s="105"/>
      <c r="S39" s="106"/>
      <c r="T39" s="106"/>
      <c r="U39" s="106"/>
      <c r="V39" s="86"/>
      <c r="W39" s="70"/>
    </row>
    <row r="40" spans="1:33" x14ac:dyDescent="0.25">
      <c r="A40" s="12" t="s">
        <v>123</v>
      </c>
      <c r="B40" s="16">
        <f t="array" ref="B40">MEDIAN(IF($B$21:$B$33=$A40,E$21:E$33))</f>
        <v>131.25</v>
      </c>
      <c r="C40" s="16">
        <f t="array" ref="C40">MEDIAN(IF($B$21:$B$33=$A40,F$21:F$33))</f>
        <v>112.98076923076874</v>
      </c>
      <c r="D40" s="204">
        <f t="array" ref="D40">MEDIAN(IF($B$21:$B$33=$A40,G$21:G$33))</f>
        <v>146.73913043478177</v>
      </c>
      <c r="E40" s="204">
        <f t="array" ref="E40">MEDIAN(IF($B$21:$B$33=$A40,H$21:H$33))</f>
        <v>107.75862068965425</v>
      </c>
      <c r="F40" s="205">
        <f t="array" ref="F40">MEDIAN(IF($B$21:$B$33=$A40,I$21:I$33))</f>
        <v>270.83333333333297</v>
      </c>
      <c r="G40" s="205">
        <f t="array" ref="G40">MEDIAN(IF($B$21:$B$33=$A40,J$21:J$33))</f>
        <v>333.33333333333297</v>
      </c>
      <c r="H40" s="204">
        <f t="array" ref="H40">MEDIAN(IF($B$21:$B$33=$A40,K$21:K$33))</f>
        <v>850</v>
      </c>
      <c r="I40" s="204">
        <f t="array" ref="I40">MEDIAN(IF($B$21:$B$33=$A40,L$21:L$33))</f>
        <v>31.25</v>
      </c>
      <c r="J40" s="205">
        <f t="array" ref="J40">MEDIAN(IF($B$21:$B$33=$A40,M$21:M$33))</f>
        <v>20</v>
      </c>
      <c r="K40" s="205">
        <f t="array" ref="K40">MEDIAN(IF($B$21:$B$33=$A40,N$21:N$33))</f>
        <v>55</v>
      </c>
      <c r="L40" s="205">
        <f t="array" ref="L40">MEDIAN(IF($B$21:$B$33=$A40,O$21:O$33))</f>
        <v>100</v>
      </c>
      <c r="M40" s="204">
        <f t="array" ref="M40">MEDIAN(IF($B$21:$B$33=$A40,P$21:P$33))</f>
        <v>38.75</v>
      </c>
      <c r="N40" s="205">
        <f t="array" ref="N40">MEDIAN(IF($B$21:$B$33=$A40,Q$21:Q$33))</f>
        <v>100</v>
      </c>
      <c r="O40" s="204">
        <f t="array" ref="O40">MEDIAN(IF($B$21:$B$33=$A40,R$21:R$33))</f>
        <v>75</v>
      </c>
      <c r="P40" s="204">
        <f t="array" ref="P40">MEDIAN(IF($B$21:$B$33=$A40,S$21:S$33))</f>
        <v>5</v>
      </c>
      <c r="Q40" s="204">
        <f t="array" ref="Q40">MEDIAN(IF($B$21:$B$33=$A40,T$21:T$33))</f>
        <v>28.875</v>
      </c>
      <c r="S40" s="74">
        <f t="array" ref="S40">(B40*Références!$D$3)+(C40*Références!$D$4)+(D40*Références!$D$5)+(E40*Références!$D$6)+(F40*Références!$D$7)+(G$40*Références!$D$8)+(H40*Références!$D$9)</f>
        <v>15304.449217698815</v>
      </c>
      <c r="T40" s="74">
        <f>(I40*Références!$D$10)+(J40*Références!$D$11)+(K40*Références!$D$12)+(L40*Références!$D$13)+(M40*Références!$D$14)+(N40*Références!$D$15)+(O40*Références!$D$16)</f>
        <v>2215</v>
      </c>
      <c r="U40" s="74">
        <f>S40+T40</f>
        <v>17519.449217698813</v>
      </c>
      <c r="V40" s="74"/>
      <c r="W40" s="38"/>
      <c r="X40" s="43"/>
      <c r="Y40" s="43"/>
      <c r="Z40" s="38"/>
    </row>
    <row r="41" spans="1:33" x14ac:dyDescent="0.25">
      <c r="A41" s="12" t="s">
        <v>106</v>
      </c>
      <c r="B41" s="16">
        <f t="array" ref="B41">MEDIAN(IF($B$21:$B$33=$A41,E$21:E$33))</f>
        <v>96.875</v>
      </c>
      <c r="C41" s="16">
        <f t="array" ref="C41">MEDIAN(IF($B$21:$B$33=$A41,F$21:F$33))</f>
        <v>110.57692307692278</v>
      </c>
      <c r="D41" s="204">
        <f t="array" ref="D41">MEDIAN(IF($B$21:$B$33=$A41,G$21:G$33))</f>
        <v>92.391304347826051</v>
      </c>
      <c r="E41" s="204">
        <f t="array" ref="E41">MEDIAN(IF($B$21:$B$33=$A41,H$21:H$33))</f>
        <v>86.2068965517241</v>
      </c>
      <c r="F41" s="204">
        <f t="array" ref="F41">MEDIAN(IF($B$21:$B$33=$A41,I$21:I$33))</f>
        <v>197.91666666666652</v>
      </c>
      <c r="G41" s="204">
        <f t="array" ref="G41">MEDIAN(IF($B$21:$B$33=$A41,J$21:J$33))</f>
        <v>221.35416666666652</v>
      </c>
      <c r="H41" s="204">
        <f t="array" ref="H41">MEDIAN(IF($B$21:$B$33=$A41,K$21:K$33))</f>
        <v>750</v>
      </c>
      <c r="I41" s="204">
        <f t="array" ref="I41">MEDIAN(IF($B$21:$B$33=$A41,L$21:L$33))</f>
        <v>32.5</v>
      </c>
      <c r="J41" s="204">
        <f t="array" ref="J41">MEDIAN(IF($B$21:$B$33=$A41,M$21:M$33))</f>
        <v>20</v>
      </c>
      <c r="K41" s="204">
        <f t="array" ref="K41">MEDIAN(IF($B$21:$B$33=$A41,N$21:N$33))</f>
        <v>62.5</v>
      </c>
      <c r="L41" s="202" t="s">
        <v>156</v>
      </c>
      <c r="M41" s="204">
        <f t="array" ref="M41">MEDIAN(IF($B$21:$B$33=$A41,P$21:P$33))</f>
        <v>25</v>
      </c>
      <c r="N41" s="204">
        <f t="array" ref="N41">MEDIAN(IF($B$21:$B$33=$A41,Q$21:Q$33))</f>
        <v>84.5833333333333</v>
      </c>
      <c r="O41" s="204">
        <f t="array" ref="O41">MEDIAN(IF($B$21:$B$33=$A41,R$21:R$33))</f>
        <v>75</v>
      </c>
      <c r="P41" s="204">
        <f t="array" ref="P41">MEDIAN(IF($B$21:$B$33=$A41,S$21:S$33))</f>
        <v>7.5</v>
      </c>
      <c r="Q41" s="204">
        <f t="array" ref="Q41">MEDIAN(IF($B$21:$B$33=$A41,T$21:T$33))</f>
        <v>18.75</v>
      </c>
      <c r="S41" s="74">
        <f>(B41*Références!$D$3)+(C41*Références!$D$4)+(D41*Références!$D$5)+(E41*Références!$D$6)+(F41*Références!$D$7)+(G$41*Références!$D$8)+(H41*Références!$D$9)</f>
        <v>11618.030528005216</v>
      </c>
      <c r="T41" s="150">
        <f t="array" ref="T41">(I41*Références!$D$10)+(J41*Références!$D$11)+(K41*Références!$D$12)+(B15*Références!$D$13)+(M41*Références!$D$14)+(N41*Références!$D$15)+(O41*Références!$D$16)</f>
        <v>2074.583333333333</v>
      </c>
      <c r="U41" s="150">
        <f>S41+T41</f>
        <v>13692.613861338548</v>
      </c>
      <c r="V41" s="150"/>
      <c r="W41" s="38"/>
      <c r="X41" s="43"/>
      <c r="Y41" s="43"/>
      <c r="Z41" s="38"/>
    </row>
    <row r="42" spans="1:33" x14ac:dyDescent="0.25">
      <c r="A42" s="12" t="s">
        <v>117</v>
      </c>
      <c r="B42" s="16">
        <f t="array" ref="B42">MEDIAN(IF($B$21:$B$33=$A42,E$21:E$33))</f>
        <v>102.5</v>
      </c>
      <c r="C42" s="16">
        <f t="array" ref="C42">MEDIAN(IF($B$21:$B$33=$A42,F$21:F$33))</f>
        <v>115.384615384615</v>
      </c>
      <c r="D42" s="204">
        <f t="array" ref="D42">MEDIAN(IF($B$21:$B$33=$A42,G$21:G$33))</f>
        <v>82.60869565217385</v>
      </c>
      <c r="E42" s="204">
        <f t="array" ref="E42">MEDIAN(IF($B$21:$B$33=$A42,H$21:H$33))</f>
        <v>95.689655172413296</v>
      </c>
      <c r="F42" s="204">
        <f t="array" ref="F42">MEDIAN(IF($B$21:$B$33=$A42,I$21:I$33))</f>
        <v>193.74999999999949</v>
      </c>
      <c r="G42" s="204">
        <f t="array" ref="G42">MEDIAN(IF($B$21:$B$33=$A42,J$21:J$33))</f>
        <v>247.91666666666626</v>
      </c>
      <c r="H42" s="204">
        <f t="array" ref="H42">MEDIAN(IF($B$21:$B$33=$A42,K$21:K$33))</f>
        <v>805</v>
      </c>
      <c r="I42" s="204">
        <f t="array" ref="I42">MEDIAN(IF($B$21:$B$33=$A42,L$21:L$33))</f>
        <v>28.75</v>
      </c>
      <c r="J42" s="204">
        <f t="array" ref="J42">MEDIAN(IF($B$21:$B$33=$A42,M$21:M$33))</f>
        <v>23.75</v>
      </c>
      <c r="K42" s="204">
        <f t="array" ref="K42">MEDIAN(IF($B$21:$B$33=$A42,N$21:N$33))</f>
        <v>30</v>
      </c>
      <c r="L42" s="204">
        <f t="array" ref="L42">MEDIAN(IF($B$21:$B$33=$A42,O$21:O$33))</f>
        <v>152.85412262156424</v>
      </c>
      <c r="M42" s="204">
        <f t="array" ref="M42">MEDIAN(IF($B$21:$B$33=$A42,P$21:P$33))</f>
        <v>26.25</v>
      </c>
      <c r="N42" s="204">
        <f t="array" ref="N42">MEDIAN(IF($B$21:$B$33=$A42,Q$21:Q$33))</f>
        <v>83.75</v>
      </c>
      <c r="O42" s="204">
        <f t="array" ref="O42">MEDIAN(IF($B$21:$B$33=$A42,R$21:R$33))</f>
        <v>81.25</v>
      </c>
      <c r="P42" s="204">
        <f t="array" ref="P42">MEDIAN(IF($B$21:$B$33=$A42,S$21:S$33))</f>
        <v>6.25</v>
      </c>
      <c r="Q42" s="204">
        <f t="array" ref="Q42">MEDIAN(IF($B$21:$B$33=$A42,T$21:T$33))</f>
        <v>9.6666666666666661</v>
      </c>
      <c r="S42" s="74">
        <f t="array" ref="S42">(B42*Références!$D$3)+(C42*Références!$D$4)+(D42*Références!$D$5)+(E42*Références!$D$6)+(F42*Références!$D$7)+(G$42*Références!$D$8)+(H42*Références!$D$9)</f>
        <v>12120.014896397935</v>
      </c>
      <c r="T42" s="74">
        <f>(I42*Références!$D$10)+(J42*Références!$D$11)+(K42*Références!$D$12)+(L$42*Références!$D$13)+(M42*Références!$D$14)+(N42*Références!$D$15)+(O42*Références!$D$16)</f>
        <v>1927.8541226215643</v>
      </c>
      <c r="U42" s="74">
        <f>S42+T42</f>
        <v>14047.869019019499</v>
      </c>
      <c r="V42" s="74"/>
      <c r="W42" s="38"/>
      <c r="X42" s="43"/>
      <c r="Y42" s="43"/>
      <c r="Z42" s="38"/>
    </row>
    <row r="43" spans="1:33" x14ac:dyDescent="0.25">
      <c r="A43" s="12" t="s">
        <v>182</v>
      </c>
      <c r="B43" s="16">
        <f t="array" ref="B43">MEDIAN(IF($B$21:$B$33=$A43,E$21:E$33))</f>
        <v>88.75</v>
      </c>
      <c r="C43" s="16">
        <f t="array" ref="C43">MEDIAN(IF($B$21:$B$33=$A43,F$21:F$33))</f>
        <v>96.153846153846104</v>
      </c>
      <c r="D43" s="204">
        <f t="array" ref="D43">MEDIAN(IF($B$21:$B$33=$A43,G$21:G$33))</f>
        <v>82.60869565217385</v>
      </c>
      <c r="E43" s="204">
        <f t="array" ref="E43">MEDIAN(IF($B$21:$B$33=$A43,H$21:H$33))</f>
        <v>86.2068965517241</v>
      </c>
      <c r="F43" s="204">
        <f t="array" ref="F43">MEDIAN(IF($B$21:$B$33=$A43,I$21:I$33))</f>
        <v>208.333333333333</v>
      </c>
      <c r="G43" s="202" t="s">
        <v>156</v>
      </c>
      <c r="H43" s="204">
        <f t="array" ref="H43">MEDIAN(IF($B$21:$B$33=$A43,K$21:K$33))</f>
        <v>775</v>
      </c>
      <c r="I43" s="204">
        <f t="array" ref="I43">MEDIAN(IF($B$21:$B$33=$A43,L$21:L$33))</f>
        <v>30</v>
      </c>
      <c r="J43" s="204">
        <f t="array" ref="J43">MEDIAN(IF($B$21:$B$33=$A43,M$21:M$33))</f>
        <v>25</v>
      </c>
      <c r="K43" s="204">
        <f t="array" ref="K43">MEDIAN(IF($B$21:$B$33=$A43,N$21:N$33))</f>
        <v>25</v>
      </c>
      <c r="L43" s="202" t="s">
        <v>156</v>
      </c>
      <c r="M43" s="204">
        <f t="array" ref="M43">MEDIAN(IF($B$21:$B$33=$A43,P$21:P$33))</f>
        <v>25</v>
      </c>
      <c r="N43" s="204">
        <f t="array" ref="N43">MEDIAN(IF($B$21:$B$33=$A43,Q$21:Q$33))</f>
        <v>75</v>
      </c>
      <c r="O43" s="204">
        <f t="array" ref="O43">MEDIAN(IF($B$21:$B$33=$A43,R$21:R$33))</f>
        <v>75</v>
      </c>
      <c r="P43" s="204">
        <f t="array" ref="P43">MEDIAN(IF($B$21:$B$33=$A43,S$21:S$33))</f>
        <v>5</v>
      </c>
      <c r="Q43" s="204">
        <f t="array" ref="Q43">MEDIAN(IF($B$21:$B$33=$A43,T$21:T$33))</f>
        <v>49.6875</v>
      </c>
      <c r="S43" s="150">
        <f t="array" ref="S43">(B43*Références!$D$3)+(C43*Références!$D$4)+(D43*Références!$D$5)+(E43*Références!$D$6)+(F43*Références!$D$7)+(B8*Références!$D$8)+(H43*Références!$D$9)</f>
        <v>11129.659569253829</v>
      </c>
      <c r="T43" s="150">
        <f>(I43*Références!$D$10)+(J43*Références!$D$11)+(K43*Références!$D$12)+(B$15*Références!$D$13)+(M43*Références!$D$14)+(N43*Références!$D$15)+(O43*Références!$D$16)</f>
        <v>1860</v>
      </c>
      <c r="U43" s="150">
        <f>S43+T43</f>
        <v>12989.659569253829</v>
      </c>
      <c r="V43" s="150"/>
      <c r="W43" s="38"/>
      <c r="X43" s="43"/>
      <c r="Y43" s="43"/>
      <c r="Z43" s="38"/>
    </row>
    <row r="44" spans="1:33" x14ac:dyDescent="0.25">
      <c r="A44" s="12" t="s">
        <v>164</v>
      </c>
      <c r="B44" s="16">
        <f t="array" ref="B44">MEDIAN(IF($B$21:$B$33=$A44,E$21:E$33))</f>
        <v>136.25</v>
      </c>
      <c r="C44" s="16">
        <f t="array" ref="C44">MEDIAN(IF($B$21:$B$33=$A44,F$21:F$33))</f>
        <v>124.99999999999949</v>
      </c>
      <c r="D44" s="204">
        <f t="array" ref="D44">MEDIAN(IF($B$21:$B$33=$A44,G$21:G$33))</f>
        <v>106.52173913043424</v>
      </c>
      <c r="E44" s="204">
        <f t="array" ref="E44">MEDIAN(IF($B$21:$B$33=$A44,H$21:H$33))</f>
        <v>94.827586206896498</v>
      </c>
      <c r="F44" s="204">
        <f t="array" ref="F44">MEDIAN(IF($B$21:$B$33=$A44,I$21:I$33))</f>
        <v>270.83333333333303</v>
      </c>
      <c r="G44" s="204">
        <f t="array" ref="G44">MEDIAN(IF($B$21:$B$33=$A44,J$21:J$33))</f>
        <v>406.25</v>
      </c>
      <c r="H44" s="204">
        <f t="array" ref="H44">MEDIAN(IF($B$21:$B$33=$A44,K$21:K$33))</f>
        <v>662.5</v>
      </c>
      <c r="I44" s="204">
        <f t="array" ref="I44">MEDIAN(IF($B$21:$B$33=$A44,L$21:L$33))</f>
        <v>25</v>
      </c>
      <c r="J44" s="204">
        <f t="array" ref="J44">MEDIAN(IF($B$21:$B$33=$A44,M$21:M$33))</f>
        <v>15</v>
      </c>
      <c r="K44" s="204">
        <f t="array" ref="K44">MEDIAN(IF($B$21:$B$33=$A44,N$21:N$33))</f>
        <v>22.5</v>
      </c>
      <c r="L44" s="204">
        <f t="array" ref="L44">MEDIAN(IF($B$21:$B$33=$A44,O$21:O$33))</f>
        <v>150</v>
      </c>
      <c r="M44" s="204">
        <f t="array" ref="M44">MEDIAN(IF($B$21:$B$33=$A44,P$21:P$33))</f>
        <v>15.576923076923075</v>
      </c>
      <c r="N44" s="204">
        <f t="array" ref="N44">MEDIAN(IF($B$21:$B$33=$A44,Q$21:Q$33))</f>
        <v>46.04166666666665</v>
      </c>
      <c r="O44" s="204">
        <f t="array" ref="O44">MEDIAN(IF($B$21:$B$33=$A44,R$21:R$33))</f>
        <v>75</v>
      </c>
      <c r="P44" s="204">
        <f t="array" ref="P44">MEDIAN(IF($B$21:$B$33=$A44,S$21:S$33))</f>
        <v>5</v>
      </c>
      <c r="Q44" s="204">
        <f t="array" ref="Q44">MEDIAN(IF($B$21:$B$33=$A44,T$21:T$33))</f>
        <v>34.0625</v>
      </c>
      <c r="S44" s="74">
        <f>(B44*Références!$D$3)+(C44*Références!$D$4)+(D44*Références!$D$5)+(E44*Références!$D$6)+(F44*Références!$D$7)+(G$44*Références!$D$8)+(H44*Références!$D$9)</f>
        <v>15701.783483258352</v>
      </c>
      <c r="T44" s="74">
        <f t="array" ref="T44">(I44*Références!$D$10)+(J44*Références!$D$11)+(K44*Références!$D$12)+(L$44*Références!$D$13)+(M44*Références!$D$14)+(N44*Références!$D$15)+(O44*Références!$D$16)</f>
        <v>1523.3493589743591</v>
      </c>
      <c r="U44" s="74">
        <f>S44+T44</f>
        <v>17225.13284223271</v>
      </c>
      <c r="V44" s="74"/>
      <c r="W44" s="38"/>
      <c r="X44" s="43"/>
      <c r="Y44" s="43"/>
      <c r="Z44" s="38"/>
    </row>
    <row r="45" spans="1:33" x14ac:dyDescent="0.25">
      <c r="A45" s="12" t="s">
        <v>506</v>
      </c>
      <c r="B45" s="16">
        <f t="array" ref="B45">MEDIAN(IF($B$21:$B$33=$A45,E$21:E$33))</f>
        <v>78.75</v>
      </c>
      <c r="C45" s="16">
        <f t="array" ref="C45">MEDIAN(IF($B$21:$B$33=$A45,F$21:F$33))</f>
        <v>100.96153846153805</v>
      </c>
      <c r="D45" s="204">
        <f t="array" ref="D45">MEDIAN(IF($B$21:$B$33=$A45,G$21:G$33))</f>
        <v>86.956521739130395</v>
      </c>
      <c r="E45" s="204">
        <f t="array" ref="E45">MEDIAN(IF($B$21:$B$33=$A45,H$21:H$33))</f>
        <v>84.051724137931004</v>
      </c>
      <c r="F45" s="204">
        <f t="array" ref="F45">MEDIAN(IF($B$21:$B$33=$A45,I$21:I$33))</f>
        <v>161.458333333333</v>
      </c>
      <c r="G45" s="204">
        <f t="array" ref="G45">MEDIAN(IF($B$21:$B$33=$A45,J$21:J$33))</f>
        <v>208.333333333333</v>
      </c>
      <c r="H45" s="204">
        <f t="array" ref="H45">MEDIAN(IF($B$21:$B$33=$A45,K$21:K$33))</f>
        <v>700</v>
      </c>
      <c r="I45" s="204">
        <f t="array" ref="I45">MEDIAN(IF($B$21:$B$33=$A45,L$21:L$33))</f>
        <v>22.5</v>
      </c>
      <c r="J45" s="204">
        <f t="array" ref="J45">MEDIAN(IF($B$21:$B$33=$A45,M$21:M$33))</f>
        <v>23.75</v>
      </c>
      <c r="K45" s="204">
        <f t="array" ref="K45">MEDIAN(IF($B$21:$B$33=$A45,N$21:N$33))</f>
        <v>32.5</v>
      </c>
      <c r="L45" s="202" t="s">
        <v>156</v>
      </c>
      <c r="M45" s="204">
        <f t="array" ref="M45">MEDIAN(IF($B$21:$B$33=$A45,P$21:P$33))</f>
        <v>27.5</v>
      </c>
      <c r="N45" s="204">
        <f t="array" ref="N45">MEDIAN(IF($B$21:$B$33=$A45,Q$21:Q$33))</f>
        <v>65.8333333333333</v>
      </c>
      <c r="O45" s="204">
        <f t="array" ref="O45">MEDIAN(IF($B$21:$B$33=$A45,R$21:R$33))</f>
        <v>75</v>
      </c>
      <c r="P45" s="204">
        <f t="array" ref="P45">MEDIAN(IF($B$21:$B$33=$A45,S$21:S$33))</f>
        <v>5</v>
      </c>
      <c r="Q45" s="204">
        <f t="array" ref="Q45">MEDIAN(IF($B$21:$B$33=$A45,T$21:T$33))</f>
        <v>62.5</v>
      </c>
      <c r="S45" s="74">
        <f>(B45*Références!$D$3)+(C45*Références!$D$4)+(D45*Références!$D$5)+(E45*Références!$D$6)+(F45*Références!$D$7)+(G$45*Références!$D$8)+(H45*Références!$D$9)</f>
        <v>10251.367825702519</v>
      </c>
      <c r="T45" s="150">
        <f t="array" ref="T45">(I45*Références!$D$10)+(J45*Références!$D$11)+(K45*Références!$D$12)+(B15*Références!$D$13)+(M45*Références!$D$14)+(N45*Références!$D$15)+(O45*Références!$D$16)</f>
        <v>1797.0833333333333</v>
      </c>
      <c r="U45" s="150">
        <f t="array" ref="U45">S45+T45</f>
        <v>12048.451159035852</v>
      </c>
      <c r="V45" s="150"/>
      <c r="W45" s="38"/>
      <c r="X45" s="43"/>
      <c r="Y45" s="43"/>
      <c r="Z45" s="38"/>
    </row>
    <row r="46" spans="1:33" x14ac:dyDescent="0.25">
      <c r="A46" s="201" t="s">
        <v>176</v>
      </c>
      <c r="B46" s="46">
        <f t="array" ref="B46">MEDIAN(IF($B$21:$B$33=$A46,E$21:E$33))</f>
        <v>197.5</v>
      </c>
      <c r="C46" s="16">
        <f t="array" ref="C46">MEDIAN(IF($B$21:$B$33=$A46,F$21:F$33))</f>
        <v>115.384615384615</v>
      </c>
      <c r="D46" s="204">
        <f t="array" ref="D46">MEDIAN(IF($B$21:$B$33=$A46,G$21:G$33))</f>
        <v>99.997826086956508</v>
      </c>
      <c r="E46" s="204">
        <f t="array" ref="E46">MEDIAN(IF($B$21:$B$33=$A46,H$21:H$33))</f>
        <v>98.275862068964997</v>
      </c>
      <c r="F46" s="204">
        <f t="array" ref="F46">MEDIAN(IF($B$21:$B$33=$A46,I$21:I$33))</f>
        <v>200</v>
      </c>
      <c r="G46" s="204">
        <f t="array" ref="G46">MEDIAN(IF($B$21:$B$33=$A46,J$21:J$33))</f>
        <v>200</v>
      </c>
      <c r="H46" s="204">
        <f t="array" ref="H46">MEDIAN(IF($B$21:$B$33=$A46,K$21:K$33))</f>
        <v>650.75</v>
      </c>
      <c r="I46" s="204">
        <f t="array" ref="I46">MEDIAN(IF($B$21:$B$33=$A46,L$21:L$33))</f>
        <v>32.5</v>
      </c>
      <c r="J46" s="205">
        <f t="array" ref="J46">MEDIAN(IF($B$21:$B$33=$A46,M$21:M$33))</f>
        <v>25</v>
      </c>
      <c r="K46" s="205">
        <f t="array" ref="K46">MEDIAN(IF($B$21:$B$33=$A46,N$21:N$33))</f>
        <v>50</v>
      </c>
      <c r="L46" s="205">
        <f t="array" ref="L46">MEDIAN(IF($B$21:$B$33=$A46,O$21:O$33))</f>
        <v>300</v>
      </c>
      <c r="M46" s="204">
        <f t="array" ref="M46">MEDIAN(IF($B$21:$B$33=$A46,P$21:P$33))</f>
        <v>28.75</v>
      </c>
      <c r="N46" s="204">
        <f t="array" ref="N46">MEDIAN(IF($B$21:$B$33=$A46,Q$21:Q$33))</f>
        <v>106.25</v>
      </c>
      <c r="O46" s="205">
        <f t="array" ref="O46">MEDIAN(IF($B$21:$B$33=$A46,R$21:R$33))</f>
        <v>75</v>
      </c>
      <c r="P46" s="202" t="s">
        <v>156</v>
      </c>
      <c r="Q46" s="204">
        <f t="array" ref="Q46">MEDIAN(IF($B$21:$B$33=$A46,T$21:T$33))</f>
        <v>34.0625</v>
      </c>
      <c r="S46" s="74">
        <f>(B46*Références!$D$3)+(C46*Références!$D$4)+(D46*Références!$D$5)+(E46*Références!$D$6)+(F46*Références!$D$7)+(G$46*Références!$D$8)+(H46*Références!$D$9)</f>
        <v>14503.62315476876</v>
      </c>
      <c r="T46" s="150">
        <f t="array" ref="T46">(I46*Références!$D$10)+(J46*Références!$D$11)+(K46*Références!$D$12)+(L46*Références!$D$13)+(M46*Références!$D$14)+(N46*Références!$D$15)+(O46*Références!$D$16)</f>
        <v>2272.5</v>
      </c>
      <c r="U46" s="150">
        <f t="array" ref="U46">S46+T46</f>
        <v>16776.12315476876</v>
      </c>
      <c r="V46" s="86"/>
      <c r="W46" s="38"/>
      <c r="X46" s="43"/>
      <c r="Y46" s="43"/>
      <c r="Z46" s="38"/>
    </row>
    <row r="47" spans="1:33" x14ac:dyDescent="0.25">
      <c r="B47" s="16"/>
      <c r="C47" s="16"/>
      <c r="D47" s="16"/>
      <c r="E47" s="16"/>
      <c r="F47" s="16"/>
      <c r="G47" s="16"/>
      <c r="H47" s="16"/>
      <c r="I47" s="16"/>
      <c r="J47" s="16"/>
      <c r="K47" s="16"/>
      <c r="L47" s="16"/>
      <c r="M47" s="16"/>
      <c r="N47" s="16"/>
      <c r="O47" s="16"/>
      <c r="P47" s="16"/>
      <c r="Q47" s="16"/>
      <c r="U47" s="24"/>
      <c r="V47" s="38"/>
      <c r="W47" s="43"/>
      <c r="X47" s="43"/>
      <c r="Y47" s="43"/>
      <c r="Z47" s="38"/>
    </row>
    <row r="48" spans="1:33" ht="18" x14ac:dyDescent="0.3">
      <c r="A48" s="11" t="s">
        <v>575</v>
      </c>
      <c r="R48" s="56"/>
      <c r="S48" s="39"/>
      <c r="T48" s="39"/>
      <c r="U48" s="39"/>
      <c r="V48" s="39"/>
      <c r="W48" s="39"/>
      <c r="X48" s="39"/>
    </row>
    <row r="49" spans="1:25" ht="16.5" x14ac:dyDescent="0.3">
      <c r="A49" s="71" t="s">
        <v>643</v>
      </c>
      <c r="R49" s="39"/>
      <c r="S49" s="39"/>
      <c r="T49" s="39"/>
      <c r="U49" s="39"/>
      <c r="V49" s="39"/>
      <c r="W49" s="39"/>
      <c r="X49" s="39"/>
    </row>
    <row r="50" spans="1:25" ht="18.75" x14ac:dyDescent="0.25">
      <c r="A50" s="17" t="s">
        <v>253</v>
      </c>
      <c r="B50" s="17" t="s">
        <v>561</v>
      </c>
      <c r="C50" s="17" t="s">
        <v>126</v>
      </c>
      <c r="D50" s="17" t="s">
        <v>292</v>
      </c>
      <c r="E50" s="17" t="s">
        <v>186</v>
      </c>
      <c r="F50" s="17" t="s">
        <v>560</v>
      </c>
      <c r="G50" s="17" t="s">
        <v>559</v>
      </c>
      <c r="H50" s="17" t="s">
        <v>286</v>
      </c>
      <c r="I50" s="17" t="s">
        <v>120</v>
      </c>
      <c r="J50" s="17" t="s">
        <v>558</v>
      </c>
      <c r="K50" s="17" t="s">
        <v>216</v>
      </c>
      <c r="L50" s="17" t="s">
        <v>557</v>
      </c>
      <c r="M50" s="17" t="s">
        <v>556</v>
      </c>
      <c r="N50" s="17" t="s">
        <v>215</v>
      </c>
      <c r="O50" s="17" t="s">
        <v>555</v>
      </c>
      <c r="P50" s="17" t="s">
        <v>743</v>
      </c>
      <c r="Q50" s="17" t="s">
        <v>641</v>
      </c>
      <c r="S50" s="17" t="s">
        <v>111</v>
      </c>
      <c r="T50" s="17" t="s">
        <v>586</v>
      </c>
      <c r="U50" s="17" t="s">
        <v>361</v>
      </c>
      <c r="V50" s="39"/>
      <c r="W50" s="49"/>
      <c r="X50" s="49"/>
      <c r="Y50" s="39"/>
    </row>
    <row r="51" spans="1:25" x14ac:dyDescent="0.25">
      <c r="A51" s="12" t="s">
        <v>543</v>
      </c>
      <c r="B51" s="16">
        <f t="array" ref="B51">MEDIAN(IF($D$21:$D$33=$A51,E$21:E$33))</f>
        <v>122.5</v>
      </c>
      <c r="C51" s="16">
        <f t="array" ref="C51">MEDIAN(IF($D$21:$D$33=$A51,F$21:F$33))</f>
        <v>115.384615384615</v>
      </c>
      <c r="D51" s="16">
        <f t="array" ref="D51">MEDIAN(IF($D$21:$D$33=$A51,G$21:G$33))</f>
        <v>106.5217391304345</v>
      </c>
      <c r="E51" s="16">
        <f t="array" ref="E51">MEDIAN(IF($D$21:$D$33=$A51,H$21:H$33))</f>
        <v>96.551724137931004</v>
      </c>
      <c r="F51" s="16">
        <f t="array" ref="F51">MEDIAN(IF($D$21:$D$33=$A51,I$21:I$33))</f>
        <v>210.41666666666652</v>
      </c>
      <c r="G51" s="16">
        <f t="array" ref="G51">MEDIAN(IF($D$21:$D$33=$A51,J$21:J$33))</f>
        <v>328.12499999999977</v>
      </c>
      <c r="H51" s="16">
        <f t="array" ref="H51">MEDIAN(IF($D$21:$D$33=$A51,K$21:K$33))</f>
        <v>775</v>
      </c>
      <c r="I51" s="16">
        <f t="array" ref="I51">MEDIAN(IF($D$21:$D$33=$A51,L$21:L$33))</f>
        <v>30</v>
      </c>
      <c r="J51" s="16">
        <f t="array" ref="J51">MEDIAN(IF($D$21:$D$33=$A51,M$21:M$33))</f>
        <v>21.25</v>
      </c>
      <c r="K51" s="16">
        <f t="array" ref="K51">MEDIAN(IF($D$21:$D$33=$A51,N$21:N$33))</f>
        <v>35</v>
      </c>
      <c r="L51" s="16">
        <f t="array" ref="L51">MEDIAN(IF($D$21:$D$33=$A51,O$21:O$33))</f>
        <v>150</v>
      </c>
      <c r="M51" s="16">
        <f t="array" ref="M51">MEDIAN(IF($D$21:$D$33=$A51,P$21:P$33))</f>
        <v>25</v>
      </c>
      <c r="N51" s="16">
        <f t="array" ref="N51">MEDIAN(IF($D$21:$D$33=$A51,Q$21:Q$33))</f>
        <v>75</v>
      </c>
      <c r="O51" s="16">
        <f t="array" ref="O51">MEDIAN(IF($D$21:$D$33=$A51,R$21:R$33))</f>
        <v>75</v>
      </c>
      <c r="P51" s="16">
        <f t="array" ref="P51">MEDIAN(IF($D$21:$D$33=$A51,S$21:S$33))</f>
        <v>5</v>
      </c>
      <c r="Q51" s="16">
        <f t="array" ref="Q51">MEDIAN(IF($D$21:$D$33=$A51,T$21:T$33))</f>
        <v>34.375</v>
      </c>
      <c r="S51" s="74">
        <f t="array" ref="S51">(B51*Références!$D$3)+(C51*Références!$D$4)+(D51*Références!$D$5)+(E51*Références!$D$6)+(F51*Références!$D$7)+(G$51*Références!$D$8)+(H51*Références!$D$9)</f>
        <v>13885.481538077102</v>
      </c>
      <c r="T51" s="74">
        <f t="array" ref="T51">(I51*Références!$D$10)+(J51*Références!$D$11)+(K51*Références!$D$12)+(L$51*Références!$D$13)+(M51*Références!$D$14)+(N51*Références!$D$15)+(O51*Références!$D$16)</f>
        <v>1891.25</v>
      </c>
      <c r="U51" s="24">
        <f t="array" ref="U51">(B51*Références!$D$3)+(C51*Références!$D$4)+(D51*Références!$D$5)+(E51*Références!$D$6)+(F51*Références!$D$7)+(G51*Références!$D$8)+(H51*Références!$D$9)+(I51*Références!$D$10)+(J51*Références!$D$11)+(K51*Références!$D$12)+(L51*Références!$D$13)+(M51*Références!$D$14)+(O51*Références!$D$16)+(N51*Références!$D$15)</f>
        <v>15776.731538077102</v>
      </c>
      <c r="V51" s="56"/>
      <c r="W51" s="47"/>
      <c r="X51" s="75"/>
      <c r="Y51" s="39"/>
    </row>
    <row r="52" spans="1:25" x14ac:dyDescent="0.25">
      <c r="A52" s="12" t="s">
        <v>494</v>
      </c>
      <c r="B52" s="16">
        <f t="array" ref="B52">MEDIAN(IF($D$21:$D$33=$A52,E$21:E$33))</f>
        <v>99.375</v>
      </c>
      <c r="C52" s="16">
        <f t="array" ref="C52">MEDIAN(IF($D$21:$D$33=$A52,F$21:F$33))</f>
        <v>110.57692307692278</v>
      </c>
      <c r="D52" s="16">
        <f t="array" ref="D52">MEDIAN(IF($D$21:$D$33=$A52,G$21:G$33))</f>
        <v>89.128260869565196</v>
      </c>
      <c r="E52" s="16">
        <f t="array" ref="E52">MEDIAN(IF($D$21:$D$33=$A52,H$21:H$33))</f>
        <v>87.068965517241352</v>
      </c>
      <c r="F52" s="16">
        <f t="array" ref="F52">MEDIAN(IF($D$21:$D$33=$A52,I$21:I$33))</f>
        <v>183.333333333333</v>
      </c>
      <c r="G52" s="16">
        <f t="array" ref="G52">MEDIAN(IF($D$21:$D$33=$A52,J$21:J$33))</f>
        <v>204.16666666666652</v>
      </c>
      <c r="H52" s="16">
        <f t="array" ref="H52">MEDIAN(IF($D$21:$D$33=$A52,K$21:K$33))</f>
        <v>730</v>
      </c>
      <c r="I52" s="16">
        <f t="array" ref="I52">MEDIAN(IF($D$21:$D$33=$A52,L$21:L$33))</f>
        <v>30</v>
      </c>
      <c r="J52" s="16">
        <f t="array" ref="J52">MEDIAN(IF($D$21:$D$33=$A52,M$21:M$33))</f>
        <v>25</v>
      </c>
      <c r="K52" s="16">
        <f t="array" ref="K52">MEDIAN(IF($D$21:$D$33=$A52,N$21:N$33))</f>
        <v>37.5</v>
      </c>
      <c r="L52" s="16">
        <f t="array" ref="L52">MEDIAN(IF($D$21:$D$33=$A52,O$21:O$33))</f>
        <v>50</v>
      </c>
      <c r="M52" s="16">
        <f t="array" ref="M52">MEDIAN(IF($D$21:$D$33=$A52,P$21:P$33))</f>
        <v>27.5</v>
      </c>
      <c r="N52" s="16">
        <f t="array" ref="N52">MEDIAN(IF($D$21:$D$33=$A52,Q$21:Q$33))</f>
        <v>74.5833333333333</v>
      </c>
      <c r="O52" s="16">
        <f t="array" ref="O52">MEDIAN(IF($D$21:$D$33=$A52,R$21:R$33))</f>
        <v>81.25</v>
      </c>
      <c r="P52" s="16">
        <f t="array" ref="P52">MEDIAN(IF($D$21:$D$33=$A52,S$21:S$33))</f>
        <v>7.5</v>
      </c>
      <c r="Q52" s="16">
        <f t="array" ref="Q52">MEDIAN(IF($D$21:$D$33=$A52,T$21:T$33))</f>
        <v>4.5625</v>
      </c>
      <c r="S52" s="74">
        <f t="array" ref="S52">(B52*Références!$D$3)+(C52*Références!$D$4)+(D52*Références!$D$5)+(E52*Références!$D$6)+(F52*Références!$D$7)+(G$52*Références!$D$8)+(H52*Références!$D$9)</f>
        <v>11315.277966785827</v>
      </c>
      <c r="T52" s="74">
        <f t="array" ref="T52">(I52*Références!$D$10)+(J52*Références!$D$11)+(K52*Références!$D$12)+(L$52*Références!$D$13)+(M52*Références!$D$14)+(N52*Références!$D$15)+(O52*Références!$D$16)</f>
        <v>1902.0833333333333</v>
      </c>
      <c r="U52" s="24">
        <f t="array" ref="U52">(B52*Références!$D$3)+(C52*Références!$D$4)+(D52*Références!$D$5)+(E52*Références!$D$6)+(F52*Références!$D$7)+(G52*Références!$D$8)+(H52*Références!$D$9)+(I52*Références!$D$10)+(J52*Références!$D$11)+(K52*Références!$D$12)+(L52*Références!$D$13)+(M52*Références!$D$14)+(O52*Références!$D$16)+(N52*Références!$D$15)</f>
        <v>13217.361300119161</v>
      </c>
      <c r="V52" s="56"/>
      <c r="W52" s="47"/>
      <c r="X52" s="75"/>
      <c r="Y52" s="39"/>
    </row>
    <row r="53" spans="1:25" x14ac:dyDescent="0.25">
      <c r="V53" s="49"/>
      <c r="W53" s="59"/>
      <c r="X53" s="59"/>
      <c r="Y53" s="39"/>
    </row>
    <row r="54" spans="1:25" x14ac:dyDescent="0.25">
      <c r="R54" s="39"/>
      <c r="S54" s="59"/>
      <c r="T54" s="39"/>
      <c r="U54" s="39"/>
      <c r="V54" s="39"/>
      <c r="W54" s="39"/>
      <c r="X54" s="39"/>
      <c r="Y54" s="39"/>
    </row>
    <row r="55" spans="1:25" x14ac:dyDescent="0.25">
      <c r="A55" s="25" t="s">
        <v>644</v>
      </c>
      <c r="R55" s="39"/>
      <c r="S55" s="39"/>
      <c r="T55" s="39"/>
      <c r="U55" s="39"/>
      <c r="V55" s="39"/>
      <c r="W55" s="39"/>
      <c r="X55" s="39"/>
      <c r="Y55" s="39"/>
    </row>
    <row r="56" spans="1:25" x14ac:dyDescent="0.25">
      <c r="A56" s="25" t="s">
        <v>3457</v>
      </c>
      <c r="R56" s="39"/>
      <c r="S56" s="39"/>
      <c r="T56" s="39"/>
      <c r="U56" s="39"/>
      <c r="V56" s="39"/>
    </row>
    <row r="57" spans="1:25" x14ac:dyDescent="0.25">
      <c r="A57" s="25" t="s">
        <v>576</v>
      </c>
      <c r="R57" s="39"/>
      <c r="S57" s="73"/>
      <c r="T57" s="59"/>
      <c r="U57" s="39"/>
      <c r="V57" s="39"/>
    </row>
    <row r="58" spans="1:25" x14ac:dyDescent="0.25">
      <c r="A58" s="25" t="s">
        <v>577</v>
      </c>
      <c r="R58" s="39"/>
      <c r="S58" s="73"/>
      <c r="T58" s="59"/>
      <c r="U58" s="39"/>
      <c r="V58" s="39"/>
    </row>
    <row r="59" spans="1:25" x14ac:dyDescent="0.25">
      <c r="A59" s="25"/>
      <c r="R59" s="39"/>
      <c r="S59" s="39"/>
      <c r="T59" s="39"/>
      <c r="U59" s="39"/>
      <c r="V59" s="39"/>
    </row>
    <row r="60" spans="1:25" x14ac:dyDescent="0.25">
      <c r="A60" s="25" t="s">
        <v>578</v>
      </c>
      <c r="R60" s="39"/>
      <c r="S60" s="39"/>
      <c r="T60" s="39"/>
      <c r="U60" s="39"/>
      <c r="V60" s="39"/>
    </row>
    <row r="61" spans="1:25" x14ac:dyDescent="0.25">
      <c r="A61" s="25" t="s">
        <v>579</v>
      </c>
      <c r="R61" s="39"/>
      <c r="S61" s="39"/>
      <c r="T61" s="39"/>
      <c r="U61" s="39"/>
      <c r="V61" s="39"/>
    </row>
    <row r="63" spans="1:25" x14ac:dyDescent="0.25">
      <c r="A63" s="25" t="s">
        <v>4574</v>
      </c>
      <c r="R63" s="39"/>
      <c r="S63" s="39"/>
      <c r="T63" s="39"/>
      <c r="U63" s="39"/>
      <c r="V63" s="39"/>
    </row>
    <row r="64" spans="1:25" x14ac:dyDescent="0.25">
      <c r="R64" s="39"/>
      <c r="S64" s="39"/>
      <c r="T64" s="39"/>
      <c r="U64" s="59"/>
      <c r="V64" s="39"/>
    </row>
    <row r="65" spans="1:22" x14ac:dyDescent="0.25">
      <c r="A65" s="68" t="s">
        <v>580</v>
      </c>
      <c r="R65" s="39"/>
      <c r="S65" s="39"/>
      <c r="T65" s="39"/>
      <c r="U65" s="39"/>
      <c r="V65" s="39"/>
    </row>
    <row r="66" spans="1:22" x14ac:dyDescent="0.25">
      <c r="A66" s="25" t="s">
        <v>581</v>
      </c>
      <c r="R66" s="39"/>
      <c r="S66" s="39"/>
      <c r="T66" s="39"/>
      <c r="U66" s="39"/>
      <c r="V66" s="39"/>
    </row>
    <row r="67" spans="1:22" x14ac:dyDescent="0.25">
      <c r="R67" s="39"/>
      <c r="S67" s="39"/>
      <c r="T67" s="39"/>
      <c r="U67" s="39"/>
      <c r="V67" s="39"/>
    </row>
    <row r="68" spans="1:22" x14ac:dyDescent="0.25">
      <c r="A68" s="25" t="s">
        <v>3473</v>
      </c>
      <c r="R68" s="39"/>
      <c r="S68" s="39"/>
      <c r="T68" s="39"/>
      <c r="U68" s="39"/>
      <c r="V68" s="39"/>
    </row>
    <row r="69" spans="1:22" x14ac:dyDescent="0.25">
      <c r="A69" s="25" t="s">
        <v>3472</v>
      </c>
      <c r="R69" s="39"/>
      <c r="S69" s="39"/>
      <c r="T69" s="39"/>
      <c r="U69" s="39"/>
      <c r="V69" s="39"/>
    </row>
    <row r="70" spans="1:22" x14ac:dyDescent="0.25">
      <c r="A70" s="25" t="s">
        <v>3474</v>
      </c>
    </row>
    <row r="72" spans="1:22" x14ac:dyDescent="0.25">
      <c r="A72" s="25" t="s">
        <v>3477</v>
      </c>
    </row>
  </sheetData>
  <conditionalFormatting sqref="AA24:AE33 AA20:AE22 AB19:AF19">
    <cfRule type="colorScale" priority="2">
      <colorScale>
        <cfvo type="num" val="2"/>
        <cfvo type="num" val="3"/>
        <cfvo type="num" val="4"/>
        <color rgb="FFEE5859"/>
        <color theme="7"/>
        <color theme="9"/>
      </colorScale>
    </cfRule>
  </conditionalFormatting>
  <conditionalFormatting sqref="AA23:AE23">
    <cfRule type="colorScale" priority="1">
      <colorScale>
        <cfvo type="num" val="2"/>
        <cfvo type="num" val="3"/>
        <cfvo type="num" val="4"/>
        <color rgb="FFEE5859"/>
        <color theme="7"/>
        <color theme="9"/>
      </colorScale>
    </cfRule>
  </conditionalFormatting>
  <conditionalFormatting sqref="E19">
    <cfRule type="duplicateValues" dxfId="1991" priority="445"/>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JJ95"/>
  <sheetViews>
    <sheetView zoomScale="60" zoomScaleNormal="104" workbookViewId="0">
      <pane xSplit="1" topLeftCell="B1" activePane="topRight" state="frozen"/>
      <selection pane="topRight"/>
    </sheetView>
  </sheetViews>
  <sheetFormatPr defaultColWidth="8.875" defaultRowHeight="15.75" x14ac:dyDescent="0.25"/>
  <cols>
    <col min="1" max="1" width="27.375" customWidth="1"/>
    <col min="2" max="2" width="15.75" customWidth="1"/>
    <col min="3" max="3" width="14.875" customWidth="1"/>
    <col min="4" max="6" width="13.125" customWidth="1"/>
    <col min="7" max="7" width="14.75" customWidth="1"/>
    <col min="8" max="8" width="13.25" customWidth="1"/>
    <col min="9" max="16" width="13.875" customWidth="1"/>
    <col min="17" max="19" width="10.625" customWidth="1"/>
    <col min="20" max="20" width="11" customWidth="1"/>
    <col min="21" max="25" width="10.625" customWidth="1"/>
    <col min="37" max="37" width="11.625" customWidth="1"/>
    <col min="42" max="44" width="11" customWidth="1"/>
    <col min="48" max="48" width="11.375" customWidth="1"/>
    <col min="49" max="50" width="10.125" customWidth="1"/>
    <col min="51" max="51" width="9.125" customWidth="1"/>
    <col min="62" max="62" width="9.375" customWidth="1"/>
    <col min="63" max="243" width="8.625" style="36"/>
  </cols>
  <sheetData>
    <row r="2" spans="1:243" ht="16.5" x14ac:dyDescent="0.3">
      <c r="A2" s="11" t="s">
        <v>589</v>
      </c>
      <c r="B2" s="11"/>
      <c r="C2" s="12"/>
      <c r="D2" s="12"/>
      <c r="BK2"/>
      <c r="BL2"/>
      <c r="BM2"/>
      <c r="BN2"/>
      <c r="BO2"/>
      <c r="BP2"/>
      <c r="BQ2"/>
      <c r="BR2"/>
      <c r="BS2"/>
      <c r="BT2"/>
      <c r="BU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row>
    <row r="3" spans="1:243" x14ac:dyDescent="0.25">
      <c r="A3" s="17" t="s">
        <v>280</v>
      </c>
      <c r="B3" s="17" t="s">
        <v>588</v>
      </c>
      <c r="C3" s="17" t="s">
        <v>587</v>
      </c>
      <c r="D3" s="17" t="s">
        <v>645</v>
      </c>
      <c r="E3" s="17" t="s">
        <v>745</v>
      </c>
      <c r="F3" s="17" t="s">
        <v>842</v>
      </c>
      <c r="G3" s="17" t="s">
        <v>3445</v>
      </c>
      <c r="H3" s="17" t="s">
        <v>4575</v>
      </c>
      <c r="I3" s="17" t="s">
        <v>3476</v>
      </c>
      <c r="J3" s="17" t="s">
        <v>646</v>
      </c>
      <c r="K3" s="17" t="s">
        <v>648</v>
      </c>
      <c r="L3" s="17" t="s">
        <v>744</v>
      </c>
      <c r="M3" s="17" t="s">
        <v>843</v>
      </c>
      <c r="N3" s="17" t="s">
        <v>844</v>
      </c>
      <c r="O3" s="17" t="s">
        <v>3280</v>
      </c>
      <c r="P3" s="17" t="s">
        <v>3451</v>
      </c>
      <c r="Q3" s="17" t="s">
        <v>3446</v>
      </c>
      <c r="R3" s="17" t="s">
        <v>3447</v>
      </c>
      <c r="S3" s="17" t="s">
        <v>4577</v>
      </c>
      <c r="T3" s="17" t="s">
        <v>4576</v>
      </c>
      <c r="BK3"/>
      <c r="BL3"/>
      <c r="BM3"/>
      <c r="BN3"/>
      <c r="BO3"/>
      <c r="BP3"/>
      <c r="BQ3"/>
      <c r="BR3"/>
      <c r="BS3"/>
      <c r="BT3"/>
      <c r="BU3"/>
      <c r="BV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row>
    <row r="4" spans="1:243" x14ac:dyDescent="0.25">
      <c r="A4" s="12" t="s">
        <v>270</v>
      </c>
      <c r="B4" s="48">
        <v>81.25</v>
      </c>
      <c r="C4" s="26">
        <v>77.5</v>
      </c>
      <c r="D4" s="26">
        <v>87.5</v>
      </c>
      <c r="E4" s="26">
        <v>77.5</v>
      </c>
      <c r="F4" s="16">
        <v>91.25</v>
      </c>
      <c r="G4" s="46">
        <v>100</v>
      </c>
      <c r="H4" s="130">
        <v>105</v>
      </c>
      <c r="I4" s="38">
        <f>(C4-B4)/B4</f>
        <v>-4.6153846153846156E-2</v>
      </c>
      <c r="J4" s="38">
        <f>(E4-C4)/C4</f>
        <v>0</v>
      </c>
      <c r="K4" s="38">
        <f t="shared" ref="K4:K16" si="0">(B4-D4)/D4</f>
        <v>-7.1428571428571425E-2</v>
      </c>
      <c r="L4" s="38">
        <f t="shared" ref="L4:L16" si="1">(E4-D4)/D4</f>
        <v>-0.11428571428571428</v>
      </c>
      <c r="M4" s="38">
        <f t="array" ref="M4">(F4-E4)/E4</f>
        <v>0.17741935483870969</v>
      </c>
      <c r="N4" s="38">
        <f t="shared" ref="N4:N16" si="2">(F4-B4)/B4</f>
        <v>0.12307692307692308</v>
      </c>
      <c r="O4" s="38">
        <f t="shared" ref="O4:O16" si="3">(F4-D4)/D4</f>
        <v>4.2857142857142858E-2</v>
      </c>
      <c r="P4" s="38">
        <f t="shared" ref="P4:P16" si="4">(G4-E4)/E4</f>
        <v>0.29032258064516131</v>
      </c>
      <c r="Q4" s="38">
        <f t="array" ref="Q4">(G4-B4)/B4</f>
        <v>0.23076923076923078</v>
      </c>
      <c r="R4" s="59">
        <f>(G4-F4)/F4</f>
        <v>9.5890410958904104E-2</v>
      </c>
      <c r="S4" s="59">
        <f t="array" ref="S4">(H4-F4)/F4</f>
        <v>0.15068493150684931</v>
      </c>
      <c r="T4" s="108">
        <f t="shared" ref="T4:T19" si="5">(H4-G4)/G4</f>
        <v>0.05</v>
      </c>
      <c r="BK4"/>
      <c r="BL4"/>
      <c r="BM4"/>
      <c r="BN4"/>
      <c r="BO4"/>
      <c r="BP4"/>
      <c r="BQ4"/>
      <c r="BR4"/>
      <c r="BS4"/>
      <c r="BT4"/>
      <c r="BU4"/>
      <c r="BV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row>
    <row r="5" spans="1:243" x14ac:dyDescent="0.25">
      <c r="A5" s="12" t="s">
        <v>271</v>
      </c>
      <c r="B5" s="48">
        <v>92.307692307692307</v>
      </c>
      <c r="C5" s="26">
        <v>94.230769230769198</v>
      </c>
      <c r="D5" s="26">
        <v>96.153846153846104</v>
      </c>
      <c r="E5" s="26">
        <v>96.153846153846104</v>
      </c>
      <c r="F5" s="16">
        <v>100.48076923076877</v>
      </c>
      <c r="G5" s="46">
        <v>98.557692307692079</v>
      </c>
      <c r="H5" s="130">
        <v>115.384615384615</v>
      </c>
      <c r="I5" s="38">
        <f t="shared" ref="I5:I19" si="6">(C5-B5)/B5</f>
        <v>2.0833333333332989E-2</v>
      </c>
      <c r="J5" s="38">
        <f>(E5-C5)/C5</f>
        <v>2.0408163265305944E-2</v>
      </c>
      <c r="K5" s="38">
        <f t="shared" si="0"/>
        <v>-3.9999999999999508E-2</v>
      </c>
      <c r="L5" s="38">
        <f t="shared" si="1"/>
        <v>0</v>
      </c>
      <c r="M5" s="38">
        <f t="shared" ref="M5:M19" si="7">(F5-E5)/E5</f>
        <v>4.4999999999995773E-2</v>
      </c>
      <c r="N5" s="38">
        <f t="shared" si="2"/>
        <v>8.8541666666661703E-2</v>
      </c>
      <c r="O5" s="38">
        <f t="shared" si="3"/>
        <v>4.4999999999995773E-2</v>
      </c>
      <c r="P5" s="38">
        <f t="shared" si="4"/>
        <v>2.4999999999998159E-2</v>
      </c>
      <c r="Q5" s="38">
        <f t="array" ref="Q5">(G5-B5)/B5</f>
        <v>6.7708333333330872E-2</v>
      </c>
      <c r="R5" s="59">
        <f t="array" ref="R5">(G5-F5)/F5</f>
        <v>-1.9138755980859037E-2</v>
      </c>
      <c r="S5" s="59">
        <f t="array" ref="S5">(H5-F5)/F5</f>
        <v>0.14832535885167608</v>
      </c>
      <c r="T5" s="108">
        <f t="shared" si="5"/>
        <v>0.17073170731707202</v>
      </c>
      <c r="BK5"/>
      <c r="BL5"/>
      <c r="BM5"/>
      <c r="BN5"/>
      <c r="BO5"/>
      <c r="BP5"/>
      <c r="BQ5"/>
      <c r="BR5"/>
      <c r="BS5"/>
      <c r="BT5"/>
      <c r="BU5"/>
      <c r="BV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row>
    <row r="6" spans="1:243" x14ac:dyDescent="0.25">
      <c r="A6" s="12" t="s">
        <v>272</v>
      </c>
      <c r="B6" s="48">
        <v>86.956521739130395</v>
      </c>
      <c r="C6" s="26">
        <v>89.130434782608646</v>
      </c>
      <c r="D6" s="26">
        <v>86.956521739130395</v>
      </c>
      <c r="E6" s="26">
        <v>86.956521739130395</v>
      </c>
      <c r="F6" s="16">
        <v>86.956521739130395</v>
      </c>
      <c r="G6" s="46">
        <v>86.956521739130395</v>
      </c>
      <c r="H6" s="130">
        <v>92.391304347826051</v>
      </c>
      <c r="I6" s="38">
        <f t="shared" si="6"/>
        <v>2.4999999999999897E-2</v>
      </c>
      <c r="J6" s="38">
        <f>(E6-C6)/C6</f>
        <v>-2.4390243902438928E-2</v>
      </c>
      <c r="K6" s="38">
        <f t="shared" si="0"/>
        <v>0</v>
      </c>
      <c r="L6" s="38">
        <f t="shared" si="1"/>
        <v>0</v>
      </c>
      <c r="M6" s="38">
        <f t="shared" si="7"/>
        <v>0</v>
      </c>
      <c r="N6" s="38">
        <f t="shared" si="2"/>
        <v>0</v>
      </c>
      <c r="O6" s="38">
        <f t="shared" si="3"/>
        <v>0</v>
      </c>
      <c r="P6" s="38">
        <f t="shared" si="4"/>
        <v>0</v>
      </c>
      <c r="Q6" s="38">
        <f>(G6-B6)/B6</f>
        <v>0</v>
      </c>
      <c r="R6" s="59">
        <f>(G6-F6)/F6</f>
        <v>0</v>
      </c>
      <c r="S6" s="59">
        <f t="array" ref="S6">(H6-F6)/F6</f>
        <v>6.2500000000000069E-2</v>
      </c>
      <c r="T6" s="108">
        <f t="shared" si="5"/>
        <v>6.2500000000000069E-2</v>
      </c>
      <c r="BK6"/>
      <c r="BL6"/>
      <c r="BM6"/>
      <c r="BN6"/>
      <c r="BO6"/>
      <c r="BP6"/>
      <c r="BQ6"/>
      <c r="BR6"/>
      <c r="BS6"/>
      <c r="BT6"/>
      <c r="BU6"/>
      <c r="BV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row>
    <row r="7" spans="1:243" x14ac:dyDescent="0.25">
      <c r="A7" s="12" t="s">
        <v>273</v>
      </c>
      <c r="B7" s="48">
        <v>68.965517241379317</v>
      </c>
      <c r="C7" s="26">
        <v>82.758620689655103</v>
      </c>
      <c r="D7" s="26">
        <v>86.2068965517241</v>
      </c>
      <c r="E7" s="26">
        <v>84.482758620689594</v>
      </c>
      <c r="F7" s="16">
        <v>85.344827586206847</v>
      </c>
      <c r="G7" s="46">
        <v>84.482758620689594</v>
      </c>
      <c r="H7" s="130">
        <v>93.103448275861993</v>
      </c>
      <c r="I7" s="38">
        <f t="shared" si="6"/>
        <v>0.1999999999999989</v>
      </c>
      <c r="J7" s="38">
        <f t="array" ref="J7">(E7-C7)/C7</f>
        <v>2.083333333333345E-2</v>
      </c>
      <c r="K7" s="38">
        <f t="shared" si="0"/>
        <v>-0.19999999999999957</v>
      </c>
      <c r="L7" s="38">
        <f t="shared" si="1"/>
        <v>-2.0000000000000271E-2</v>
      </c>
      <c r="M7" s="38">
        <f t="shared" si="7"/>
        <v>1.0204081632653203E-2</v>
      </c>
      <c r="N7" s="38">
        <f t="shared" si="2"/>
        <v>0.23749999999999916</v>
      </c>
      <c r="O7" s="38">
        <f t="shared" si="3"/>
        <v>-1.0000000000000136E-2</v>
      </c>
      <c r="P7" s="38">
        <f t="shared" si="4"/>
        <v>0</v>
      </c>
      <c r="Q7" s="38">
        <f>(G7-B7)/B7</f>
        <v>0.22499999999999901</v>
      </c>
      <c r="R7" s="59">
        <f>(G7-F7)/F7</f>
        <v>-1.0101010101010239E-2</v>
      </c>
      <c r="S7" s="59">
        <f t="array" ref="S7">(H7-F7)/F7</f>
        <v>9.0909090909090648E-2</v>
      </c>
      <c r="T7" s="108">
        <f t="shared" si="5"/>
        <v>0.1020408163265305</v>
      </c>
      <c r="BK7"/>
      <c r="BL7"/>
      <c r="BM7"/>
      <c r="BN7"/>
      <c r="BO7"/>
      <c r="BP7"/>
      <c r="BQ7"/>
      <c r="BR7"/>
      <c r="BS7"/>
      <c r="BT7"/>
      <c r="BU7"/>
      <c r="BV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row>
    <row r="8" spans="1:243" x14ac:dyDescent="0.25">
      <c r="A8" s="12" t="s">
        <v>285</v>
      </c>
      <c r="B8" s="48">
        <v>208.33333333333334</v>
      </c>
      <c r="C8" s="26">
        <v>208.333333333333</v>
      </c>
      <c r="D8" s="26">
        <v>218.74999999999974</v>
      </c>
      <c r="E8" s="26">
        <v>208.333333333333</v>
      </c>
      <c r="F8" s="16">
        <v>213.54166666666623</v>
      </c>
      <c r="G8" s="46">
        <v>239.583333333333</v>
      </c>
      <c r="H8" s="130">
        <v>208.333333333333</v>
      </c>
      <c r="I8" s="38">
        <f t="shared" si="6"/>
        <v>-1.6370904631912708E-15</v>
      </c>
      <c r="J8" s="38">
        <f t="shared" ref="J8:J16" si="8">(E8-C8)/C8</f>
        <v>0</v>
      </c>
      <c r="K8" s="38">
        <f t="shared" si="0"/>
        <v>-4.7619047619046465E-2</v>
      </c>
      <c r="L8" s="38">
        <f t="shared" si="1"/>
        <v>-4.7619047619048019E-2</v>
      </c>
      <c r="M8" s="38">
        <f t="shared" si="7"/>
        <v>2.499999999999954E-2</v>
      </c>
      <c r="N8" s="38">
        <f t="shared" si="2"/>
        <v>2.4999999999997861E-2</v>
      </c>
      <c r="O8" s="38">
        <f t="shared" si="3"/>
        <v>-2.3809523809524662E-2</v>
      </c>
      <c r="P8" s="38">
        <f t="shared" si="4"/>
        <v>0.15000000000000024</v>
      </c>
      <c r="Q8" s="38">
        <f>(G8-B8)/B8</f>
        <v>0.14999999999999836</v>
      </c>
      <c r="R8" s="59">
        <f t="array" ref="R8">(G8-F8)/F8</f>
        <v>0.12195121951219585</v>
      </c>
      <c r="S8" s="59">
        <f t="array" ref="S8">(H8-F8)/F8</f>
        <v>-2.4390243902438585E-2</v>
      </c>
      <c r="T8" s="108">
        <f t="shared" si="5"/>
        <v>-0.13043478260869584</v>
      </c>
      <c r="BK8"/>
      <c r="BL8"/>
      <c r="BM8"/>
      <c r="BN8"/>
      <c r="BO8"/>
      <c r="BP8"/>
      <c r="BQ8"/>
      <c r="BR8"/>
      <c r="BS8"/>
      <c r="BT8"/>
      <c r="BU8"/>
      <c r="BV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row>
    <row r="9" spans="1:243" x14ac:dyDescent="0.25">
      <c r="A9" s="12" t="s">
        <v>284</v>
      </c>
      <c r="B9" s="48">
        <v>250</v>
      </c>
      <c r="C9" s="26">
        <v>260.41666665000002</v>
      </c>
      <c r="D9" s="26">
        <v>234.375</v>
      </c>
      <c r="E9" s="26">
        <v>229.16666666666652</v>
      </c>
      <c r="F9" s="16">
        <v>250</v>
      </c>
      <c r="G9" s="46">
        <v>229.16666666666652</v>
      </c>
      <c r="H9" s="130">
        <v>221.35416666666652</v>
      </c>
      <c r="I9" s="38">
        <f t="shared" si="6"/>
        <v>4.1666666600000096E-2</v>
      </c>
      <c r="J9" s="38">
        <f t="shared" si="8"/>
        <v>-0.11999999994368067</v>
      </c>
      <c r="K9" s="38">
        <f t="shared" si="0"/>
        <v>6.6666666666666666E-2</v>
      </c>
      <c r="L9" s="38">
        <f t="shared" si="1"/>
        <v>-2.2222222222222868E-2</v>
      </c>
      <c r="M9" s="38">
        <f t="shared" si="7"/>
        <v>9.0909090909091633E-2</v>
      </c>
      <c r="N9" s="38">
        <f t="shared" si="2"/>
        <v>0</v>
      </c>
      <c r="O9" s="38">
        <f t="shared" si="3"/>
        <v>6.6666666666666666E-2</v>
      </c>
      <c r="P9" s="38">
        <f t="shared" si="4"/>
        <v>0</v>
      </c>
      <c r="Q9" s="38">
        <f>(G9-B9)/B9</f>
        <v>-8.3333333333333939E-2</v>
      </c>
      <c r="R9" s="59">
        <f>(G9-F9)/F9</f>
        <v>-8.3333333333333939E-2</v>
      </c>
      <c r="S9" s="59">
        <f t="array" ref="S9">(H9-F9)/F9</f>
        <v>-0.11458333333333394</v>
      </c>
      <c r="T9" s="108">
        <f t="shared" si="5"/>
        <v>-3.4090909090909116E-2</v>
      </c>
      <c r="BK9"/>
      <c r="BL9"/>
      <c r="BM9"/>
      <c r="BN9"/>
      <c r="BO9"/>
      <c r="BP9"/>
      <c r="BQ9"/>
      <c r="BR9"/>
      <c r="BS9"/>
      <c r="BT9"/>
      <c r="BU9"/>
      <c r="BV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row>
    <row r="10" spans="1:243" x14ac:dyDescent="0.25">
      <c r="A10" s="12" t="s">
        <v>279</v>
      </c>
      <c r="B10" s="48">
        <v>500</v>
      </c>
      <c r="C10" s="26">
        <v>550</v>
      </c>
      <c r="D10" s="26">
        <v>600</v>
      </c>
      <c r="E10" s="26">
        <v>619.385469543147</v>
      </c>
      <c r="F10" s="16">
        <v>650</v>
      </c>
      <c r="G10" s="46">
        <v>700</v>
      </c>
      <c r="H10" s="130">
        <v>750</v>
      </c>
      <c r="I10" s="38">
        <f t="shared" si="6"/>
        <v>0.1</v>
      </c>
      <c r="J10" s="38">
        <f t="shared" si="8"/>
        <v>0.12615539916935817</v>
      </c>
      <c r="K10" s="38">
        <f t="shared" si="0"/>
        <v>-0.16666666666666666</v>
      </c>
      <c r="L10" s="38">
        <f t="shared" si="1"/>
        <v>3.2309115905244996E-2</v>
      </c>
      <c r="M10" s="38">
        <f t="shared" si="7"/>
        <v>4.9427266156944233E-2</v>
      </c>
      <c r="N10" s="38">
        <f t="shared" si="2"/>
        <v>0.3</v>
      </c>
      <c r="O10" s="38">
        <f t="shared" si="3"/>
        <v>8.3333333333333329E-2</v>
      </c>
      <c r="P10" s="38">
        <f t="shared" si="4"/>
        <v>0.13015244047670918</v>
      </c>
      <c r="Q10" s="38">
        <f t="array" ref="Q10">(G10-B10)/B10</f>
        <v>0.4</v>
      </c>
      <c r="R10" s="59">
        <f>(G10-F10)/F10</f>
        <v>7.6923076923076927E-2</v>
      </c>
      <c r="S10" s="59">
        <f t="array" ref="S10">(H10-F10)/F10</f>
        <v>0.15384615384615385</v>
      </c>
      <c r="T10" s="108">
        <f t="shared" si="5"/>
        <v>7.1428571428571425E-2</v>
      </c>
      <c r="BK10"/>
      <c r="BL10"/>
      <c r="BM10"/>
      <c r="BN10"/>
      <c r="BO10"/>
      <c r="BP10"/>
      <c r="BQ10"/>
      <c r="BR10"/>
      <c r="BS10"/>
      <c r="BT10"/>
      <c r="BU10"/>
      <c r="BV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row>
    <row r="11" spans="1:243" x14ac:dyDescent="0.25">
      <c r="A11" s="12" t="s">
        <v>274</v>
      </c>
      <c r="B11" s="48">
        <v>25</v>
      </c>
      <c r="C11" s="26">
        <v>25</v>
      </c>
      <c r="D11" s="26">
        <v>25</v>
      </c>
      <c r="E11" s="26">
        <v>25</v>
      </c>
      <c r="F11" s="16">
        <v>25</v>
      </c>
      <c r="G11" s="46">
        <v>30</v>
      </c>
      <c r="H11" s="130">
        <v>30</v>
      </c>
      <c r="I11" s="38">
        <f t="shared" si="6"/>
        <v>0</v>
      </c>
      <c r="J11" s="38">
        <f t="shared" si="8"/>
        <v>0</v>
      </c>
      <c r="K11" s="38">
        <f t="shared" si="0"/>
        <v>0</v>
      </c>
      <c r="L11" s="38">
        <f t="shared" si="1"/>
        <v>0</v>
      </c>
      <c r="M11" s="38">
        <f t="shared" si="7"/>
        <v>0</v>
      </c>
      <c r="N11" s="38">
        <f t="shared" si="2"/>
        <v>0</v>
      </c>
      <c r="O11" s="38">
        <f t="shared" si="3"/>
        <v>0</v>
      </c>
      <c r="P11" s="38">
        <f t="shared" si="4"/>
        <v>0.2</v>
      </c>
      <c r="Q11" s="38">
        <f t="shared" ref="Q11:Q16" si="9">(G11-B11)/B11</f>
        <v>0.2</v>
      </c>
      <c r="R11" s="59">
        <f t="array" ref="R11">(G11-F11)/F11</f>
        <v>0.2</v>
      </c>
      <c r="S11" s="59">
        <f t="array" ref="S11">(H11-F11)/F11</f>
        <v>0.2</v>
      </c>
      <c r="T11" s="108">
        <f t="shared" si="5"/>
        <v>0</v>
      </c>
      <c r="BK11"/>
      <c r="BL11"/>
      <c r="BM11"/>
      <c r="BN11"/>
      <c r="BO11"/>
      <c r="BP11"/>
      <c r="BQ11"/>
      <c r="BR11"/>
      <c r="BS11"/>
      <c r="BT11"/>
      <c r="BU11"/>
      <c r="BV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row>
    <row r="12" spans="1:243" x14ac:dyDescent="0.25">
      <c r="A12" s="12" t="s">
        <v>342</v>
      </c>
      <c r="B12" s="48">
        <v>25</v>
      </c>
      <c r="C12" s="26">
        <v>25</v>
      </c>
      <c r="D12" s="26">
        <v>21.25</v>
      </c>
      <c r="E12" s="26">
        <v>20</v>
      </c>
      <c r="F12" s="16">
        <v>21.25</v>
      </c>
      <c r="G12" s="46">
        <v>21.25</v>
      </c>
      <c r="H12" s="130">
        <v>22.5</v>
      </c>
      <c r="I12" s="38">
        <f t="shared" si="6"/>
        <v>0</v>
      </c>
      <c r="J12" s="38">
        <f t="shared" si="8"/>
        <v>-0.2</v>
      </c>
      <c r="K12" s="38">
        <f t="shared" si="0"/>
        <v>0.17647058823529413</v>
      </c>
      <c r="L12" s="38">
        <f t="shared" si="1"/>
        <v>-5.8823529411764705E-2</v>
      </c>
      <c r="M12" s="38">
        <f t="shared" si="7"/>
        <v>6.25E-2</v>
      </c>
      <c r="N12" s="38">
        <f t="shared" si="2"/>
        <v>-0.15</v>
      </c>
      <c r="O12" s="38">
        <f t="shared" si="3"/>
        <v>0</v>
      </c>
      <c r="P12" s="38">
        <f t="shared" si="4"/>
        <v>6.25E-2</v>
      </c>
      <c r="Q12" s="38">
        <f t="shared" si="9"/>
        <v>-0.15</v>
      </c>
      <c r="R12" s="59">
        <f>(G12-F12)/F12</f>
        <v>0</v>
      </c>
      <c r="S12" s="59">
        <f t="array" ref="S12">(H12-F12)/F12</f>
        <v>5.8823529411764705E-2</v>
      </c>
      <c r="T12" s="108">
        <f t="shared" si="5"/>
        <v>5.8823529411764705E-2</v>
      </c>
      <c r="BK12"/>
      <c r="BL12"/>
      <c r="BM12"/>
      <c r="BN12"/>
      <c r="BO12"/>
      <c r="BP12"/>
      <c r="BQ12"/>
      <c r="BR12"/>
      <c r="BS12"/>
      <c r="BT12"/>
      <c r="BU12"/>
      <c r="BV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row>
    <row r="13" spans="1:243" x14ac:dyDescent="0.25">
      <c r="A13" s="12" t="s">
        <v>275</v>
      </c>
      <c r="B13" s="48">
        <v>69.375</v>
      </c>
      <c r="C13" s="26">
        <v>75</v>
      </c>
      <c r="D13" s="26">
        <v>75</v>
      </c>
      <c r="E13" s="26">
        <v>75</v>
      </c>
      <c r="F13" s="16">
        <v>75</v>
      </c>
      <c r="G13" s="46">
        <v>56.6666666666666</v>
      </c>
      <c r="H13" s="130">
        <v>75</v>
      </c>
      <c r="I13" s="38">
        <f t="shared" si="6"/>
        <v>8.1081081081081086E-2</v>
      </c>
      <c r="J13" s="38">
        <f t="shared" si="8"/>
        <v>0</v>
      </c>
      <c r="K13" s="38">
        <f t="shared" si="0"/>
        <v>-7.4999999999999997E-2</v>
      </c>
      <c r="L13" s="38">
        <f t="shared" si="1"/>
        <v>0</v>
      </c>
      <c r="M13" s="38">
        <f t="shared" si="7"/>
        <v>0</v>
      </c>
      <c r="N13" s="38">
        <f t="shared" si="2"/>
        <v>8.1081081081081086E-2</v>
      </c>
      <c r="O13" s="38">
        <f t="shared" si="3"/>
        <v>0</v>
      </c>
      <c r="P13" s="38">
        <f t="shared" si="4"/>
        <v>-0.24444444444444532</v>
      </c>
      <c r="Q13" s="38">
        <f t="shared" si="9"/>
        <v>-0.18318318318318413</v>
      </c>
      <c r="R13" s="59">
        <f>(G13-F13)/F13</f>
        <v>-0.24444444444444532</v>
      </c>
      <c r="S13" s="59">
        <f t="array" ref="S13">(H13-F13)/F13</f>
        <v>0</v>
      </c>
      <c r="T13" s="108">
        <f t="shared" si="5"/>
        <v>0.32352941176470745</v>
      </c>
      <c r="BK13"/>
      <c r="BL13"/>
      <c r="BM13"/>
      <c r="BN13"/>
      <c r="BO13"/>
      <c r="BP13"/>
      <c r="BQ13"/>
      <c r="BR13"/>
      <c r="BS13"/>
      <c r="BT13"/>
      <c r="BU13"/>
      <c r="BV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row>
    <row r="14" spans="1:243" x14ac:dyDescent="0.25">
      <c r="A14" s="12" t="s">
        <v>276</v>
      </c>
      <c r="B14" s="48">
        <v>50</v>
      </c>
      <c r="C14" s="26">
        <v>36.25</v>
      </c>
      <c r="D14" s="26">
        <v>42.5</v>
      </c>
      <c r="E14" s="26">
        <v>25</v>
      </c>
      <c r="F14" s="16">
        <v>25</v>
      </c>
      <c r="G14" s="46">
        <v>35</v>
      </c>
      <c r="H14" s="130">
        <v>36.25</v>
      </c>
      <c r="I14" s="38">
        <f t="shared" si="6"/>
        <v>-0.27500000000000002</v>
      </c>
      <c r="J14" s="38">
        <f t="shared" si="8"/>
        <v>-0.31034482758620691</v>
      </c>
      <c r="K14" s="38">
        <f t="shared" si="0"/>
        <v>0.17647058823529413</v>
      </c>
      <c r="L14" s="38">
        <f t="shared" si="1"/>
        <v>-0.41176470588235292</v>
      </c>
      <c r="M14" s="38">
        <f t="shared" si="7"/>
        <v>0</v>
      </c>
      <c r="N14" s="38">
        <f t="shared" si="2"/>
        <v>-0.5</v>
      </c>
      <c r="O14" s="38">
        <f t="shared" si="3"/>
        <v>-0.41176470588235292</v>
      </c>
      <c r="P14" s="38">
        <f t="shared" si="4"/>
        <v>0.4</v>
      </c>
      <c r="Q14" s="38">
        <f t="shared" si="9"/>
        <v>-0.3</v>
      </c>
      <c r="R14" s="59">
        <f>(G14-F14)/F14</f>
        <v>0.4</v>
      </c>
      <c r="S14" s="59">
        <f t="array" ref="S14">(H14-F14)/F14</f>
        <v>0.45</v>
      </c>
      <c r="T14" s="108">
        <f t="shared" si="5"/>
        <v>3.5714285714285712E-2</v>
      </c>
      <c r="BK14"/>
      <c r="BL14"/>
      <c r="BM14"/>
      <c r="BN14"/>
      <c r="BO14"/>
      <c r="BP14"/>
      <c r="BQ14"/>
      <c r="BR14"/>
      <c r="BS14"/>
      <c r="BT14"/>
      <c r="BU14"/>
      <c r="BV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row>
    <row r="15" spans="1:243" x14ac:dyDescent="0.25">
      <c r="A15" s="12" t="s">
        <v>343</v>
      </c>
      <c r="B15" s="48">
        <v>75</v>
      </c>
      <c r="C15" s="26">
        <v>75</v>
      </c>
      <c r="D15" s="26">
        <v>75</v>
      </c>
      <c r="E15" s="26">
        <v>75</v>
      </c>
      <c r="F15" s="16">
        <v>75</v>
      </c>
      <c r="G15" s="46">
        <v>75</v>
      </c>
      <c r="H15" s="130">
        <v>75</v>
      </c>
      <c r="I15" s="38">
        <f t="shared" si="6"/>
        <v>0</v>
      </c>
      <c r="J15" s="38">
        <f t="shared" si="8"/>
        <v>0</v>
      </c>
      <c r="K15" s="38">
        <f t="shared" si="0"/>
        <v>0</v>
      </c>
      <c r="L15" s="38">
        <f t="shared" si="1"/>
        <v>0</v>
      </c>
      <c r="M15" s="38">
        <f t="shared" si="7"/>
        <v>0</v>
      </c>
      <c r="N15" s="38">
        <f t="shared" si="2"/>
        <v>0</v>
      </c>
      <c r="O15" s="38">
        <f t="shared" si="3"/>
        <v>0</v>
      </c>
      <c r="P15" s="38">
        <f t="shared" si="4"/>
        <v>0</v>
      </c>
      <c r="Q15" s="38">
        <f t="shared" si="9"/>
        <v>0</v>
      </c>
      <c r="R15" s="59">
        <f>(G15-F15)/F15</f>
        <v>0</v>
      </c>
      <c r="S15" s="59">
        <f t="array" ref="S15">(H15-F15)/F15</f>
        <v>0</v>
      </c>
      <c r="T15" s="108">
        <f t="shared" si="5"/>
        <v>0</v>
      </c>
      <c r="BK15"/>
      <c r="BL15"/>
      <c r="BM15"/>
      <c r="BN15"/>
      <c r="BO15"/>
      <c r="BP15"/>
      <c r="BQ15"/>
      <c r="BR15"/>
      <c r="BS15"/>
      <c r="BT15"/>
      <c r="BU15"/>
      <c r="BV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row>
    <row r="16" spans="1:243" x14ac:dyDescent="0.25">
      <c r="A16" s="12" t="s">
        <v>289</v>
      </c>
      <c r="B16" s="48">
        <v>90.620849933598905</v>
      </c>
      <c r="C16" s="26">
        <v>100</v>
      </c>
      <c r="D16" s="26">
        <v>100</v>
      </c>
      <c r="E16" s="26">
        <v>100</v>
      </c>
      <c r="F16" s="16">
        <v>75</v>
      </c>
      <c r="G16" s="46">
        <v>75</v>
      </c>
      <c r="H16" s="130">
        <v>150</v>
      </c>
      <c r="I16" s="38">
        <f t="shared" si="6"/>
        <v>0.10349880930573405</v>
      </c>
      <c r="J16" s="38">
        <f t="shared" si="8"/>
        <v>0</v>
      </c>
      <c r="K16" s="38">
        <f t="shared" si="0"/>
        <v>-9.3791500664010957E-2</v>
      </c>
      <c r="L16" s="38">
        <f t="shared" si="1"/>
        <v>0</v>
      </c>
      <c r="M16" s="38">
        <f t="shared" si="7"/>
        <v>-0.25</v>
      </c>
      <c r="N16" s="38">
        <f t="shared" si="2"/>
        <v>-0.17237589302069947</v>
      </c>
      <c r="O16" s="38">
        <f t="shared" si="3"/>
        <v>-0.25</v>
      </c>
      <c r="P16" s="38">
        <f t="shared" si="4"/>
        <v>-0.25</v>
      </c>
      <c r="Q16" s="38">
        <f t="shared" si="9"/>
        <v>-0.17237589302069947</v>
      </c>
      <c r="R16" s="59">
        <f>(G16-F16)/F16</f>
        <v>0</v>
      </c>
      <c r="S16" s="59">
        <f t="array" ref="S16">(H16-F16)/F16</f>
        <v>1</v>
      </c>
      <c r="T16" s="108">
        <f t="shared" si="5"/>
        <v>1</v>
      </c>
      <c r="BK16"/>
      <c r="BL16"/>
      <c r="BM16"/>
      <c r="BN16"/>
      <c r="BO16"/>
      <c r="BP16"/>
      <c r="BQ16"/>
      <c r="BR16"/>
      <c r="BS16"/>
      <c r="BT16"/>
      <c r="BU16"/>
      <c r="BV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row>
    <row r="17" spans="1:270" x14ac:dyDescent="0.25">
      <c r="A17" s="12" t="s">
        <v>743</v>
      </c>
      <c r="B17" s="48" t="s">
        <v>156</v>
      </c>
      <c r="C17" s="26" t="s">
        <v>156</v>
      </c>
      <c r="D17" s="26" t="s">
        <v>156</v>
      </c>
      <c r="E17" s="26">
        <v>5</v>
      </c>
      <c r="F17" s="16">
        <v>5</v>
      </c>
      <c r="G17" s="46">
        <v>5</v>
      </c>
      <c r="H17" s="130">
        <v>5</v>
      </c>
      <c r="I17" s="38" t="s">
        <v>156</v>
      </c>
      <c r="J17" s="38" t="s">
        <v>156</v>
      </c>
      <c r="K17" s="38" t="s">
        <v>649</v>
      </c>
      <c r="L17" s="38" t="s">
        <v>156</v>
      </c>
      <c r="M17" s="38">
        <f t="shared" si="7"/>
        <v>0</v>
      </c>
      <c r="N17" s="38" t="s">
        <v>649</v>
      </c>
      <c r="O17" s="38" t="s">
        <v>156</v>
      </c>
      <c r="P17" s="38">
        <f>(G17-E17)/E17</f>
        <v>0</v>
      </c>
      <c r="Q17" s="38" t="s">
        <v>156</v>
      </c>
      <c r="R17" s="59">
        <f t="array" ref="R17">(G17-F17)/F17</f>
        <v>0</v>
      </c>
      <c r="S17" s="59">
        <f t="array" ref="S17">(H17-F17)/F17</f>
        <v>0</v>
      </c>
      <c r="T17" s="108">
        <f t="shared" si="5"/>
        <v>0</v>
      </c>
      <c r="BK17"/>
      <c r="BL17"/>
      <c r="BM17"/>
      <c r="BN17"/>
      <c r="BO17"/>
      <c r="BP17"/>
      <c r="BQ17"/>
      <c r="BR17"/>
      <c r="BS17"/>
      <c r="BT17"/>
      <c r="BU17"/>
      <c r="BV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row>
    <row r="18" spans="1:270" x14ac:dyDescent="0.25">
      <c r="A18" s="12" t="s">
        <v>344</v>
      </c>
      <c r="B18" s="48">
        <v>25</v>
      </c>
      <c r="C18" s="26">
        <v>25</v>
      </c>
      <c r="D18" s="26">
        <v>33.75</v>
      </c>
      <c r="E18" s="26">
        <v>25</v>
      </c>
      <c r="F18" s="16">
        <v>25</v>
      </c>
      <c r="G18" s="46">
        <v>25</v>
      </c>
      <c r="H18" s="130">
        <v>25</v>
      </c>
      <c r="I18" s="38">
        <f t="shared" si="6"/>
        <v>0</v>
      </c>
      <c r="J18" s="38">
        <f>(E18-C18)/C18</f>
        <v>0</v>
      </c>
      <c r="K18" s="38">
        <f>(B18-D18)/D18</f>
        <v>-0.25925925925925924</v>
      </c>
      <c r="L18" s="38">
        <f>(E18-D18)/D18</f>
        <v>-0.25925925925925924</v>
      </c>
      <c r="M18" s="38">
        <f t="shared" si="7"/>
        <v>0</v>
      </c>
      <c r="N18" s="38">
        <f>(F18-B18)/B18</f>
        <v>0</v>
      </c>
      <c r="O18" s="38">
        <f>(F18-D18)/D18</f>
        <v>-0.25925925925925924</v>
      </c>
      <c r="P18" s="38">
        <f>(G18-E18)/E18</f>
        <v>0</v>
      </c>
      <c r="Q18" s="38">
        <f>(G18-B18)/B18</f>
        <v>0</v>
      </c>
      <c r="R18" s="59">
        <f>(G18-F18)/F18</f>
        <v>0</v>
      </c>
      <c r="S18" s="59">
        <f t="array" ref="S18">(H18-F18)/F18</f>
        <v>0</v>
      </c>
      <c r="T18" s="108">
        <f t="shared" si="5"/>
        <v>0</v>
      </c>
      <c r="BK18"/>
      <c r="BL18"/>
      <c r="BM18"/>
      <c r="BN18"/>
      <c r="BO18"/>
      <c r="BP18"/>
      <c r="BQ18"/>
      <c r="BR18"/>
      <c r="BS18"/>
      <c r="BT18"/>
      <c r="BU18"/>
      <c r="BV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row>
    <row r="19" spans="1:270" x14ac:dyDescent="0.25">
      <c r="A19" s="12" t="s">
        <v>278</v>
      </c>
      <c r="B19" s="48">
        <v>123.28125</v>
      </c>
      <c r="C19" s="26">
        <v>30</v>
      </c>
      <c r="D19" s="26">
        <v>26.25</v>
      </c>
      <c r="E19" s="26">
        <v>30</v>
      </c>
      <c r="F19" s="16">
        <v>27.5</v>
      </c>
      <c r="G19" s="46">
        <v>29</v>
      </c>
      <c r="H19" s="130">
        <v>33.75</v>
      </c>
      <c r="I19" s="38">
        <f t="shared" si="6"/>
        <v>-0.75665399239543729</v>
      </c>
      <c r="J19" s="38">
        <f>(E19-C19)/C19</f>
        <v>0</v>
      </c>
      <c r="K19" s="38" t="s">
        <v>649</v>
      </c>
      <c r="L19" s="38">
        <f>(E19-D19)/D19</f>
        <v>0.14285714285714285</v>
      </c>
      <c r="M19" s="38">
        <f t="shared" si="7"/>
        <v>-8.3333333333333329E-2</v>
      </c>
      <c r="N19" s="38" t="s">
        <v>649</v>
      </c>
      <c r="O19" s="38">
        <f t="array" ref="O19">(F19-D19)/D19</f>
        <v>4.7619047619047616E-2</v>
      </c>
      <c r="P19" s="38">
        <f t="array" ref="P19">(G19-E19)/E19</f>
        <v>-3.3333333333333333E-2</v>
      </c>
      <c r="Q19" s="38" t="s">
        <v>649</v>
      </c>
      <c r="R19" s="59">
        <f t="array" ref="R19">(G19-F19)/F19</f>
        <v>5.4545454545454543E-2</v>
      </c>
      <c r="S19" s="59">
        <f t="array" ref="S19">(H19-F19)/F19</f>
        <v>0.22727272727272727</v>
      </c>
      <c r="T19" s="108">
        <f t="shared" si="5"/>
        <v>0.16379310344827586</v>
      </c>
      <c r="BK19"/>
      <c r="BL19"/>
      <c r="BM19"/>
      <c r="BN19"/>
      <c r="BO19"/>
      <c r="BP19"/>
      <c r="BQ19"/>
      <c r="BR19"/>
      <c r="BS19"/>
      <c r="BT19"/>
      <c r="BU19"/>
      <c r="BV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row>
    <row r="20" spans="1:270" x14ac:dyDescent="0.25">
      <c r="A20" s="12"/>
      <c r="B20" s="48"/>
      <c r="C20" s="26"/>
      <c r="D20" s="26"/>
      <c r="E20" s="65"/>
      <c r="F20" s="59"/>
      <c r="G20" s="59"/>
      <c r="H20" s="59"/>
      <c r="I20" s="59"/>
      <c r="J20" s="59"/>
      <c r="K20" s="59"/>
      <c r="L20" s="12"/>
      <c r="BK20"/>
      <c r="BL20"/>
      <c r="BM20"/>
      <c r="BN20"/>
      <c r="BO20"/>
      <c r="BP20"/>
      <c r="BQ20"/>
      <c r="BR20"/>
      <c r="BS20"/>
      <c r="BT20"/>
      <c r="BU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row>
    <row r="21" spans="1:270" x14ac:dyDescent="0.25">
      <c r="A21" s="12" t="s">
        <v>3448</v>
      </c>
      <c r="B21" s="48"/>
      <c r="C21" s="26"/>
      <c r="D21" s="26"/>
      <c r="E21" s="65"/>
      <c r="F21" s="38"/>
      <c r="G21" s="38"/>
      <c r="H21" s="38"/>
      <c r="I21" s="38"/>
      <c r="J21" s="59"/>
      <c r="K21" s="38"/>
      <c r="L21" s="12"/>
      <c r="BK21"/>
      <c r="BL21"/>
      <c r="BM21"/>
      <c r="BN21"/>
      <c r="BO21"/>
      <c r="BP21"/>
      <c r="BQ21"/>
      <c r="BR21"/>
      <c r="BS21"/>
      <c r="BT21"/>
      <c r="BU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row>
    <row r="22" spans="1:270" x14ac:dyDescent="0.25">
      <c r="BT22" s="78"/>
      <c r="BU22" s="78"/>
      <c r="BV22" s="78"/>
      <c r="BW22" s="78"/>
      <c r="BX22" s="78"/>
      <c r="BY22" s="78"/>
      <c r="BZ22" s="78"/>
    </row>
    <row r="23" spans="1:270" ht="16.5" x14ac:dyDescent="0.3">
      <c r="A23" s="11" t="s">
        <v>746</v>
      </c>
      <c r="BT23" s="78"/>
      <c r="BU23" s="78"/>
      <c r="BV23" s="78"/>
      <c r="BW23" s="78"/>
      <c r="BX23" s="78"/>
      <c r="BY23" s="78"/>
      <c r="BZ23" s="78"/>
    </row>
    <row r="24" spans="1:270" s="12" customFormat="1" x14ac:dyDescent="0.25">
      <c r="A24" s="17" t="s">
        <v>252</v>
      </c>
      <c r="B24" s="277" t="s">
        <v>561</v>
      </c>
      <c r="C24" s="277"/>
      <c r="D24" s="277"/>
      <c r="E24" s="277"/>
      <c r="F24" s="277"/>
      <c r="G24" s="277"/>
      <c r="H24" s="277"/>
      <c r="I24" s="277"/>
      <c r="J24" s="283" t="s">
        <v>126</v>
      </c>
      <c r="K24" s="283"/>
      <c r="L24" s="283"/>
      <c r="M24" s="283"/>
      <c r="N24" s="283"/>
      <c r="O24" s="283"/>
      <c r="P24" s="283"/>
      <c r="Q24" s="283"/>
      <c r="R24" s="284" t="s">
        <v>292</v>
      </c>
      <c r="S24" s="284"/>
      <c r="T24" s="284"/>
      <c r="U24" s="284"/>
      <c r="V24" s="284"/>
      <c r="W24" s="284"/>
      <c r="X24" s="284"/>
      <c r="Y24" s="284"/>
      <c r="Z24" s="276" t="s">
        <v>186</v>
      </c>
      <c r="AA24" s="276"/>
      <c r="AB24" s="276"/>
      <c r="AC24" s="276"/>
      <c r="AD24" s="276"/>
      <c r="AE24" s="276"/>
      <c r="AF24" s="276"/>
      <c r="AG24" s="276"/>
      <c r="AH24" s="279" t="s">
        <v>560</v>
      </c>
      <c r="AI24" s="279"/>
      <c r="AJ24" s="279"/>
      <c r="AK24" s="279"/>
      <c r="AL24" s="279"/>
      <c r="AM24" s="279"/>
      <c r="AN24" s="279"/>
      <c r="AO24" s="279"/>
      <c r="AP24" s="282" t="s">
        <v>559</v>
      </c>
      <c r="AQ24" s="282"/>
      <c r="AR24" s="282"/>
      <c r="AS24" s="282"/>
      <c r="AT24" s="282"/>
      <c r="AU24" s="282"/>
      <c r="AV24" s="282"/>
      <c r="AW24" s="282"/>
      <c r="AX24" s="276" t="s">
        <v>286</v>
      </c>
      <c r="AY24" s="276"/>
      <c r="AZ24" s="276"/>
      <c r="BA24" s="276"/>
      <c r="BB24" s="276"/>
      <c r="BC24" s="276"/>
      <c r="BD24" s="276"/>
      <c r="BE24" s="276"/>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79"/>
      <c r="CF24" s="79"/>
      <c r="CG24" s="79"/>
      <c r="CH24" s="79"/>
      <c r="CI24" s="79"/>
      <c r="CJ24" s="79"/>
      <c r="CK24" s="7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row>
    <row r="25" spans="1:270" s="12" customFormat="1" x14ac:dyDescent="0.25">
      <c r="A25" s="17"/>
      <c r="B25" s="50">
        <v>44136</v>
      </c>
      <c r="C25" s="50">
        <v>44197</v>
      </c>
      <c r="D25" s="50">
        <v>44228</v>
      </c>
      <c r="E25" s="50">
        <v>44256</v>
      </c>
      <c r="F25" s="50">
        <v>44287</v>
      </c>
      <c r="G25" s="50">
        <v>44317</v>
      </c>
      <c r="H25" s="50">
        <v>44348</v>
      </c>
      <c r="I25" s="76" t="s">
        <v>4578</v>
      </c>
      <c r="J25" s="50">
        <v>44136</v>
      </c>
      <c r="K25" s="50">
        <v>44197</v>
      </c>
      <c r="L25" s="50">
        <v>44228</v>
      </c>
      <c r="M25" s="50">
        <v>44256</v>
      </c>
      <c r="N25" s="50">
        <v>44287</v>
      </c>
      <c r="O25" s="50">
        <v>44317</v>
      </c>
      <c r="P25" s="50">
        <v>44348</v>
      </c>
      <c r="Q25" s="76" t="s">
        <v>4578</v>
      </c>
      <c r="R25" s="50">
        <v>44136</v>
      </c>
      <c r="S25" s="50">
        <v>44197</v>
      </c>
      <c r="T25" s="50">
        <v>44228</v>
      </c>
      <c r="U25" s="50">
        <v>44256</v>
      </c>
      <c r="V25" s="50">
        <v>44287</v>
      </c>
      <c r="W25" s="50">
        <v>44317</v>
      </c>
      <c r="X25" s="50">
        <v>44348</v>
      </c>
      <c r="Y25" s="76" t="s">
        <v>4578</v>
      </c>
      <c r="Z25" s="50">
        <v>44136</v>
      </c>
      <c r="AA25" s="50">
        <v>44197</v>
      </c>
      <c r="AB25" s="50">
        <v>44228</v>
      </c>
      <c r="AC25" s="50">
        <v>44256</v>
      </c>
      <c r="AD25" s="50">
        <v>44287</v>
      </c>
      <c r="AE25" s="50">
        <v>44317</v>
      </c>
      <c r="AF25" s="50">
        <v>44348</v>
      </c>
      <c r="AG25" s="76" t="s">
        <v>4578</v>
      </c>
      <c r="AH25" s="50">
        <v>44136</v>
      </c>
      <c r="AI25" s="50">
        <v>44197</v>
      </c>
      <c r="AJ25" s="50">
        <v>44228</v>
      </c>
      <c r="AK25" s="50">
        <v>44256</v>
      </c>
      <c r="AL25" s="50">
        <v>44287</v>
      </c>
      <c r="AM25" s="50">
        <v>44317</v>
      </c>
      <c r="AN25" s="50">
        <v>44348</v>
      </c>
      <c r="AO25" s="76" t="s">
        <v>4578</v>
      </c>
      <c r="AP25" s="50">
        <v>44136</v>
      </c>
      <c r="AQ25" s="50">
        <v>44197</v>
      </c>
      <c r="AR25" s="50">
        <v>44228</v>
      </c>
      <c r="AS25" s="50">
        <v>44256</v>
      </c>
      <c r="AT25" s="50">
        <v>44287</v>
      </c>
      <c r="AU25" s="50">
        <v>44317</v>
      </c>
      <c r="AV25" s="50">
        <v>44348</v>
      </c>
      <c r="AW25" s="76" t="s">
        <v>4578</v>
      </c>
      <c r="AX25" s="50">
        <v>44501</v>
      </c>
      <c r="AY25" s="50">
        <v>44197</v>
      </c>
      <c r="AZ25" s="50">
        <v>44228</v>
      </c>
      <c r="BA25" s="50">
        <v>44256</v>
      </c>
      <c r="BB25" s="50">
        <v>44287</v>
      </c>
      <c r="BC25" s="50">
        <v>44317</v>
      </c>
      <c r="BD25" s="50">
        <v>44348</v>
      </c>
      <c r="BE25" s="50" t="s">
        <v>4578</v>
      </c>
      <c r="BF25" s="110"/>
      <c r="BG25" s="110"/>
      <c r="BH25" s="110"/>
      <c r="BI25" s="109"/>
      <c r="BJ25" s="109"/>
      <c r="BK25" s="110"/>
      <c r="BL25" s="110"/>
      <c r="BM25" s="110"/>
      <c r="BN25" s="110"/>
      <c r="BO25" s="109"/>
      <c r="BP25" s="110"/>
      <c r="BQ25" s="110"/>
      <c r="BR25" s="110"/>
      <c r="BS25" s="109"/>
      <c r="BT25" s="110"/>
      <c r="BU25" s="110"/>
      <c r="BV25" s="110"/>
      <c r="BW25" s="109"/>
      <c r="BX25" s="110"/>
      <c r="BY25" s="110"/>
      <c r="BZ25" s="110"/>
      <c r="CA25" s="109"/>
      <c r="CB25" s="110"/>
      <c r="CC25" s="110"/>
      <c r="CD25" s="110"/>
      <c r="CE25" s="109"/>
      <c r="CF25" s="79"/>
      <c r="CG25" s="79"/>
      <c r="CH25" s="79"/>
      <c r="CI25" s="79"/>
      <c r="CJ25" s="79"/>
      <c r="CK25" s="79"/>
      <c r="CL25" s="7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row>
    <row r="26" spans="1:270" s="39" customFormat="1" x14ac:dyDescent="0.25">
      <c r="A26" s="39" t="s">
        <v>177</v>
      </c>
      <c r="B26" s="46">
        <v>93.75</v>
      </c>
      <c r="C26" s="52"/>
      <c r="D26" s="53">
        <v>87.5</v>
      </c>
      <c r="E26" s="52"/>
      <c r="F26" s="52"/>
      <c r="G26" s="52"/>
      <c r="H26" s="52"/>
      <c r="I26" s="52"/>
      <c r="J26" s="46">
        <v>98.557692307692292</v>
      </c>
      <c r="K26" s="46"/>
      <c r="L26" s="53">
        <v>115.384615384615</v>
      </c>
      <c r="M26" s="52"/>
      <c r="N26" s="52"/>
      <c r="O26" s="52"/>
      <c r="P26" s="52"/>
      <c r="Q26" s="52"/>
      <c r="R26" s="46">
        <v>86.956521739130437</v>
      </c>
      <c r="S26" s="46"/>
      <c r="T26" s="53">
        <v>86.956521739130395</v>
      </c>
      <c r="U26" s="52"/>
      <c r="V26" s="52"/>
      <c r="W26" s="52"/>
      <c r="X26" s="52"/>
      <c r="Y26" s="52"/>
      <c r="Z26" s="46">
        <v>62.068965517241381</v>
      </c>
      <c r="AA26" s="46"/>
      <c r="AB26" s="53">
        <v>73.275862068965495</v>
      </c>
      <c r="AC26" s="52"/>
      <c r="AD26" s="52"/>
      <c r="AE26" s="52"/>
      <c r="AF26" s="52"/>
      <c r="AG26" s="52"/>
      <c r="AH26" s="46">
        <v>208.33333333333334</v>
      </c>
      <c r="AI26" s="46"/>
      <c r="AJ26" s="53">
        <v>250</v>
      </c>
      <c r="AK26" s="52"/>
      <c r="AL26" s="52"/>
      <c r="AM26" s="52"/>
      <c r="AN26" s="52"/>
      <c r="AO26" s="52"/>
      <c r="AP26" s="46">
        <v>187.5</v>
      </c>
      <c r="AQ26" s="46"/>
      <c r="AR26" s="53" t="s">
        <v>156</v>
      </c>
      <c r="AS26" s="52"/>
      <c r="AT26" s="46"/>
      <c r="AU26" s="46"/>
      <c r="AV26" s="46"/>
      <c r="AW26" s="46"/>
      <c r="AX26" s="46">
        <v>600</v>
      </c>
      <c r="AY26" s="46"/>
      <c r="AZ26" s="53">
        <v>625</v>
      </c>
      <c r="BA26" s="52"/>
      <c r="BB26" s="52"/>
      <c r="BC26" s="52"/>
      <c r="BD26" s="52"/>
      <c r="BE26" s="52"/>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G26" s="79"/>
      <c r="CH26" s="79"/>
      <c r="CI26" s="79"/>
      <c r="CJ26" s="79"/>
      <c r="CK26" s="79"/>
      <c r="CL26" s="79"/>
      <c r="CM26" s="79"/>
    </row>
    <row r="27" spans="1:270" s="51" customFormat="1" x14ac:dyDescent="0.25">
      <c r="A27" s="51" t="s">
        <v>159</v>
      </c>
      <c r="B27" s="46">
        <v>110</v>
      </c>
      <c r="C27" s="52"/>
      <c r="D27" s="113"/>
      <c r="E27" s="52"/>
      <c r="F27" s="52"/>
      <c r="G27" s="52"/>
      <c r="H27" s="52"/>
      <c r="I27" s="52"/>
      <c r="J27" s="46">
        <v>98.076923076923066</v>
      </c>
      <c r="K27" s="52"/>
      <c r="L27" s="113"/>
      <c r="M27" s="52"/>
      <c r="N27" s="52"/>
      <c r="O27" s="52"/>
      <c r="P27" s="52"/>
      <c r="Q27" s="52"/>
      <c r="R27" s="46">
        <v>81.521739130434781</v>
      </c>
      <c r="S27" s="52"/>
      <c r="T27" s="113"/>
      <c r="U27" s="52"/>
      <c r="V27" s="52"/>
      <c r="W27" s="52"/>
      <c r="X27" s="52"/>
      <c r="Y27" s="52"/>
      <c r="Z27" s="16">
        <v>76.724137931034477</v>
      </c>
      <c r="AA27" s="52"/>
      <c r="AB27" s="113"/>
      <c r="AC27" s="52"/>
      <c r="AD27" s="52"/>
      <c r="AE27" s="52"/>
      <c r="AF27" s="52"/>
      <c r="AG27" s="52"/>
      <c r="AH27" s="16">
        <v>200.52083333333334</v>
      </c>
      <c r="AI27" s="52"/>
      <c r="AJ27" s="113"/>
      <c r="AK27" s="52"/>
      <c r="AL27" s="52"/>
      <c r="AM27" s="52"/>
      <c r="AN27" s="52"/>
      <c r="AO27" s="52"/>
      <c r="AP27" s="16">
        <v>291.66666666666669</v>
      </c>
      <c r="AQ27" s="52"/>
      <c r="AR27" s="113"/>
      <c r="AS27" s="52"/>
      <c r="AT27" s="52"/>
      <c r="AU27" s="52"/>
      <c r="AV27" s="52"/>
      <c r="AW27" s="52"/>
      <c r="AX27" s="16">
        <v>487.5</v>
      </c>
      <c r="AY27" s="52"/>
      <c r="AZ27" s="113"/>
      <c r="BA27" s="52"/>
      <c r="BB27" s="52"/>
      <c r="BC27" s="52"/>
      <c r="BD27" s="52"/>
      <c r="BE27" s="52"/>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39"/>
      <c r="CF27" s="39"/>
      <c r="CG27" s="79"/>
      <c r="CH27" s="79"/>
      <c r="CI27" s="79"/>
      <c r="CJ27" s="79"/>
      <c r="CK27" s="79"/>
      <c r="CL27" s="79"/>
      <c r="CM27" s="7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c r="IV27" s="39"/>
      <c r="IW27" s="39"/>
      <c r="IX27" s="39"/>
      <c r="IY27" s="39"/>
      <c r="IZ27" s="39"/>
      <c r="JA27" s="39"/>
      <c r="JB27" s="39"/>
      <c r="JC27" s="39"/>
      <c r="JD27" s="39"/>
      <c r="JE27" s="39"/>
      <c r="JF27" s="39"/>
      <c r="JG27" s="39"/>
      <c r="JH27" s="39"/>
      <c r="JI27" s="39"/>
      <c r="JJ27" s="39"/>
    </row>
    <row r="28" spans="1:270" s="12" customFormat="1" x14ac:dyDescent="0.25">
      <c r="A28" s="39" t="s">
        <v>123</v>
      </c>
      <c r="B28" s="16">
        <v>87.5</v>
      </c>
      <c r="C28" s="16">
        <v>112.5</v>
      </c>
      <c r="D28" s="53">
        <v>125</v>
      </c>
      <c r="E28" s="46">
        <v>118.75</v>
      </c>
      <c r="F28" s="132">
        <v>112.5</v>
      </c>
      <c r="G28" s="132">
        <v>112.5</v>
      </c>
      <c r="H28" s="132">
        <v>131.25</v>
      </c>
      <c r="I28" s="38">
        <f t="array" ref="I28">(H28-G28)/G28</f>
        <v>0.16666666666666666</v>
      </c>
      <c r="J28" s="46">
        <v>91.34615384615384</v>
      </c>
      <c r="K28" s="46">
        <v>100.961538461538</v>
      </c>
      <c r="L28" s="53">
        <v>96.153846153846104</v>
      </c>
      <c r="M28" s="46">
        <v>96.153846153846104</v>
      </c>
      <c r="N28" s="131">
        <v>96.63461538461533</v>
      </c>
      <c r="O28" s="131">
        <v>96.153846153846104</v>
      </c>
      <c r="P28" s="16">
        <v>112.98076923076874</v>
      </c>
      <c r="Q28" s="38">
        <f>(P28-O28)/O28</f>
        <v>0.17499999999999555</v>
      </c>
      <c r="R28" s="16">
        <v>86.956521739130437</v>
      </c>
      <c r="S28" s="16">
        <v>116.84782608695625</v>
      </c>
      <c r="T28" s="53">
        <v>108.695652173913</v>
      </c>
      <c r="U28" s="16">
        <v>130.434782608695</v>
      </c>
      <c r="V28" s="133">
        <v>90.217391304347601</v>
      </c>
      <c r="W28" s="133">
        <v>97.826086956521692</v>
      </c>
      <c r="X28" s="16">
        <v>146.73913043478177</v>
      </c>
      <c r="Y28" s="38">
        <f>(X28-W28)/W28</f>
        <v>0.49999999999999217</v>
      </c>
      <c r="Z28" s="16">
        <v>68.965517241379317</v>
      </c>
      <c r="AA28" s="16">
        <v>90.517241379310079</v>
      </c>
      <c r="AB28" s="53">
        <v>93.103448275861993</v>
      </c>
      <c r="AC28" s="46">
        <v>86.2068965517241</v>
      </c>
      <c r="AD28" s="46">
        <v>86.2068965517241</v>
      </c>
      <c r="AE28" s="46">
        <v>94.827586206896058</v>
      </c>
      <c r="AF28" s="16">
        <v>107.75862068965425</v>
      </c>
      <c r="AG28" s="38">
        <f t="array" ref="AG28">(AF28-AE28)/AE28</f>
        <v>0.13636363636363255</v>
      </c>
      <c r="AH28" s="16">
        <v>208.33333333333334</v>
      </c>
      <c r="AI28" s="16">
        <v>218.74999999999977</v>
      </c>
      <c r="AJ28" s="53">
        <v>250</v>
      </c>
      <c r="AK28" s="46">
        <v>208.333333333333</v>
      </c>
      <c r="AL28" s="131">
        <v>229.16666666666652</v>
      </c>
      <c r="AM28" s="131">
        <v>291.66666666666652</v>
      </c>
      <c r="AN28" s="206">
        <v>270.83333333333297</v>
      </c>
      <c r="AO28" s="38">
        <f>(AN28-AM28)/AM28</f>
        <v>-7.1428571428572174E-2</v>
      </c>
      <c r="AP28" s="16">
        <v>270.83333333333337</v>
      </c>
      <c r="AQ28" s="46">
        <v>312.5</v>
      </c>
      <c r="AR28" s="53">
        <v>250</v>
      </c>
      <c r="AS28" s="46">
        <v>208.333333333333</v>
      </c>
      <c r="AT28" s="18">
        <v>270.83333333333297</v>
      </c>
      <c r="AU28" s="16">
        <v>291.666666666666</v>
      </c>
      <c r="AV28" s="205">
        <v>333.33333333333297</v>
      </c>
      <c r="AW28" s="136">
        <f>(AV28-AU28)/AU28</f>
        <v>0.14285714285714421</v>
      </c>
      <c r="AX28" s="46">
        <v>500</v>
      </c>
      <c r="AY28" s="46">
        <v>625</v>
      </c>
      <c r="AZ28" s="53">
        <v>600</v>
      </c>
      <c r="BA28" s="46">
        <v>550</v>
      </c>
      <c r="BB28" s="46">
        <v>625</v>
      </c>
      <c r="BC28" s="46">
        <v>700</v>
      </c>
      <c r="BD28" s="46">
        <v>850</v>
      </c>
      <c r="BE28" s="136">
        <f>(BD28-BC28)/BC28</f>
        <v>0.21428571428571427</v>
      </c>
      <c r="BF28" s="59"/>
      <c r="BG28" s="46"/>
      <c r="BH28" s="46"/>
      <c r="BI28" s="46"/>
      <c r="BJ28" s="59"/>
      <c r="BK28" s="59"/>
      <c r="BL28" s="46"/>
      <c r="BM28" s="46"/>
      <c r="BN28" s="46"/>
      <c r="BO28" s="46"/>
      <c r="BP28" s="59"/>
      <c r="BQ28" s="46"/>
      <c r="BR28" s="46"/>
      <c r="BS28" s="46"/>
      <c r="BT28" s="59"/>
      <c r="BU28" s="46"/>
      <c r="BV28" s="46"/>
      <c r="BW28" s="46"/>
      <c r="BX28" s="59"/>
      <c r="BY28" s="46"/>
      <c r="BZ28" s="46"/>
      <c r="CA28" s="46"/>
      <c r="CB28" s="59"/>
      <c r="CC28" s="46"/>
      <c r="CD28" s="46"/>
      <c r="CE28" s="46"/>
      <c r="CF28" s="59"/>
      <c r="CG28" s="80"/>
      <c r="CH28" s="80"/>
      <c r="CI28" s="80"/>
      <c r="CJ28" s="80"/>
      <c r="CK28" s="80"/>
      <c r="CL28" s="80"/>
      <c r="CM28" s="79"/>
      <c r="CN28" s="45"/>
      <c r="CO28" s="46"/>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row>
    <row r="29" spans="1:270" s="12" customFormat="1" x14ac:dyDescent="0.25">
      <c r="A29" s="39" t="s">
        <v>106</v>
      </c>
      <c r="B29" s="16">
        <v>62.5</v>
      </c>
      <c r="C29" s="16">
        <v>75</v>
      </c>
      <c r="D29" s="53">
        <v>71.875</v>
      </c>
      <c r="E29" s="46">
        <v>75</v>
      </c>
      <c r="F29" s="132">
        <v>83.75</v>
      </c>
      <c r="G29" s="132">
        <v>87.5</v>
      </c>
      <c r="H29" s="132">
        <v>96.875</v>
      </c>
      <c r="I29" s="38">
        <f t="shared" ref="I29:I33" si="10">(H29-G29)/G29</f>
        <v>0.10714285714285714</v>
      </c>
      <c r="J29" s="46">
        <v>76.92307692307692</v>
      </c>
      <c r="K29" s="46">
        <v>86.538461538461505</v>
      </c>
      <c r="L29" s="53">
        <v>96.153846153846104</v>
      </c>
      <c r="M29" s="46">
        <v>96.153846153846104</v>
      </c>
      <c r="N29" s="131">
        <v>96.153846153846104</v>
      </c>
      <c r="O29" s="131">
        <v>100.96153846153805</v>
      </c>
      <c r="P29" s="16">
        <v>110.57692307692278</v>
      </c>
      <c r="Q29" s="38">
        <f t="shared" ref="Q29:Q33" si="11">(P29-O29)/O29</f>
        <v>9.5238095238096732E-2</v>
      </c>
      <c r="R29" s="16">
        <v>86.956521739130437</v>
      </c>
      <c r="S29" s="16">
        <v>65.2173913043478</v>
      </c>
      <c r="T29" s="117">
        <v>76.086956521739097</v>
      </c>
      <c r="U29" s="131">
        <v>76.086956521739097</v>
      </c>
      <c r="V29" s="134">
        <v>92.391304347826036</v>
      </c>
      <c r="W29" s="133">
        <v>92.391304347826051</v>
      </c>
      <c r="X29" s="16">
        <v>92.391304347826051</v>
      </c>
      <c r="Y29" s="38">
        <f t="shared" ref="Y29:Y32" si="12">(X29-W29)/W29</f>
        <v>0</v>
      </c>
      <c r="Z29" s="16">
        <v>68.965517241379317</v>
      </c>
      <c r="AA29" s="16">
        <v>73.275862068965495</v>
      </c>
      <c r="AB29" s="53">
        <v>75.431034482758605</v>
      </c>
      <c r="AC29" s="46">
        <v>86.2068965517241</v>
      </c>
      <c r="AD29" s="46">
        <v>81.896551724137908</v>
      </c>
      <c r="AE29" s="46">
        <v>84.482758620689594</v>
      </c>
      <c r="AF29" s="16">
        <v>86.2068965517241</v>
      </c>
      <c r="AG29" s="38">
        <f t="shared" ref="AG29:AG33" si="13">(AF29-AE29)/AE29</f>
        <v>2.0408163265306405E-2</v>
      </c>
      <c r="AH29" s="16">
        <v>212.5</v>
      </c>
      <c r="AI29" s="16">
        <v>208.333333333333</v>
      </c>
      <c r="AJ29" s="53">
        <v>177.083333333333</v>
      </c>
      <c r="AK29" s="46">
        <v>208.333333333333</v>
      </c>
      <c r="AL29" s="131">
        <v>208.333333333333</v>
      </c>
      <c r="AM29" s="131">
        <v>239.58333333333297</v>
      </c>
      <c r="AN29" s="131">
        <v>197.91666666666652</v>
      </c>
      <c r="AO29" s="38">
        <f t="shared" ref="AO29:AO33" si="14">(AN29-AM29)/AM29</f>
        <v>-0.17391304347826025</v>
      </c>
      <c r="AP29" s="16">
        <v>250</v>
      </c>
      <c r="AQ29" s="46">
        <v>260.41666665000002</v>
      </c>
      <c r="AR29" s="53">
        <v>218.75</v>
      </c>
      <c r="AS29" s="46">
        <v>229.16666666666652</v>
      </c>
      <c r="AT29" s="16">
        <v>208.333333333333</v>
      </c>
      <c r="AU29" s="16">
        <v>249.99999999999974</v>
      </c>
      <c r="AV29" s="204">
        <v>221.35416666666652</v>
      </c>
      <c r="AW29" s="136">
        <f t="shared" ref="AW29:AW33" si="15">(AV29-AU29)/AU29</f>
        <v>-0.11458333333333304</v>
      </c>
      <c r="AX29" s="46">
        <v>458.14297800338409</v>
      </c>
      <c r="AY29" s="46">
        <v>550</v>
      </c>
      <c r="AZ29" s="53">
        <v>550</v>
      </c>
      <c r="BA29" s="46">
        <v>640.43993231810498</v>
      </c>
      <c r="BB29" s="46">
        <v>600</v>
      </c>
      <c r="BC29" s="46">
        <v>704.84375</v>
      </c>
      <c r="BD29" s="46">
        <v>750</v>
      </c>
      <c r="BE29" s="136">
        <f t="array" ref="BE29">(BD29-BC29)/BC29</f>
        <v>6.4065617379738413E-2</v>
      </c>
      <c r="BF29" s="59"/>
      <c r="BG29" s="46"/>
      <c r="BH29" s="46"/>
      <c r="BI29" s="46"/>
      <c r="BJ29" s="59"/>
      <c r="BK29" s="59"/>
      <c r="BL29" s="45"/>
      <c r="BM29" s="45"/>
      <c r="BN29" s="45"/>
      <c r="BO29" s="45"/>
      <c r="BP29" s="59"/>
      <c r="BQ29" s="46"/>
      <c r="BR29" s="46"/>
      <c r="BS29" s="46"/>
      <c r="BT29" s="59"/>
      <c r="BU29" s="46"/>
      <c r="BV29" s="46"/>
      <c r="BW29" s="46"/>
      <c r="BX29" s="59"/>
      <c r="BY29" s="46"/>
      <c r="BZ29" s="46"/>
      <c r="CA29" s="46"/>
      <c r="CB29" s="59"/>
      <c r="CC29" s="46"/>
      <c r="CD29" s="46"/>
      <c r="CE29" s="46"/>
      <c r="CF29" s="59"/>
      <c r="CG29" s="81"/>
      <c r="CH29" s="80"/>
      <c r="CI29" s="80"/>
      <c r="CJ29" s="80"/>
      <c r="CK29" s="80"/>
      <c r="CL29" s="80"/>
      <c r="CM29" s="79"/>
      <c r="CN29" s="46"/>
      <c r="CO29" s="46"/>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row>
    <row r="30" spans="1:270" s="12" customFormat="1" x14ac:dyDescent="0.25">
      <c r="A30" s="39" t="s">
        <v>117</v>
      </c>
      <c r="B30" s="16">
        <v>68.75</v>
      </c>
      <c r="C30" s="16">
        <v>75</v>
      </c>
      <c r="D30" s="53">
        <v>93.75</v>
      </c>
      <c r="E30" s="46">
        <v>84.375</v>
      </c>
      <c r="F30" s="132">
        <v>78.125</v>
      </c>
      <c r="G30" s="132">
        <v>89.375</v>
      </c>
      <c r="H30" s="132">
        <v>102.5</v>
      </c>
      <c r="I30" s="38">
        <f t="shared" si="10"/>
        <v>0.14685314685314685</v>
      </c>
      <c r="J30" s="46">
        <v>86.538461538461547</v>
      </c>
      <c r="K30" s="46">
        <v>96.153846153846104</v>
      </c>
      <c r="L30" s="53">
        <v>96.153846153846104</v>
      </c>
      <c r="M30" s="46">
        <v>96.153846153846104</v>
      </c>
      <c r="N30" s="131">
        <v>110.57692307692278</v>
      </c>
      <c r="O30" s="131">
        <v>95.673076923076678</v>
      </c>
      <c r="P30" s="16">
        <v>115.384615384615</v>
      </c>
      <c r="Q30" s="38">
        <f t="shared" si="11"/>
        <v>0.20603015075376793</v>
      </c>
      <c r="R30" s="16">
        <v>67.934782608695656</v>
      </c>
      <c r="S30" s="16">
        <v>69.565217391304301</v>
      </c>
      <c r="T30" s="117">
        <v>76.086956521739097</v>
      </c>
      <c r="U30" s="131">
        <v>70.652173913043441</v>
      </c>
      <c r="V30" s="134">
        <v>76.086956521739097</v>
      </c>
      <c r="W30" s="133">
        <v>71.739130434782552</v>
      </c>
      <c r="X30" s="16">
        <v>82.60869565217385</v>
      </c>
      <c r="Y30" s="38">
        <f t="shared" si="12"/>
        <v>0.15151515151515155</v>
      </c>
      <c r="Z30" s="16">
        <v>65.086206896551701</v>
      </c>
      <c r="AA30" s="16">
        <v>81.896551724137893</v>
      </c>
      <c r="AB30" s="53">
        <v>90.517241379309851</v>
      </c>
      <c r="AC30" s="46">
        <v>90.517241379309851</v>
      </c>
      <c r="AD30" s="46">
        <v>85.344827586206847</v>
      </c>
      <c r="AE30" s="46">
        <v>77.155172413793096</v>
      </c>
      <c r="AF30" s="16">
        <v>95.689655172413296</v>
      </c>
      <c r="AG30" s="38">
        <f t="shared" si="13"/>
        <v>0.24022346368714451</v>
      </c>
      <c r="AH30" s="16">
        <v>239.58333333333337</v>
      </c>
      <c r="AI30" s="16">
        <v>208.333333333333</v>
      </c>
      <c r="AJ30" s="53">
        <v>213.54166666666623</v>
      </c>
      <c r="AK30" s="46">
        <v>197.91666666666652</v>
      </c>
      <c r="AL30" s="131">
        <v>234.37499999999974</v>
      </c>
      <c r="AM30" s="131">
        <v>214.583333333333</v>
      </c>
      <c r="AN30" s="131">
        <v>193.74999999999949</v>
      </c>
      <c r="AO30" s="38">
        <f t="shared" si="14"/>
        <v>-9.7087378640777683E-2</v>
      </c>
      <c r="AP30" s="16">
        <v>270.83333333333337</v>
      </c>
      <c r="AQ30" s="46">
        <v>223.95833335</v>
      </c>
      <c r="AR30" s="53">
        <v>234.37499999999974</v>
      </c>
      <c r="AS30" s="46">
        <v>249.99999999999949</v>
      </c>
      <c r="AT30" s="16">
        <v>229.16666666666652</v>
      </c>
      <c r="AU30" s="16">
        <v>213.54166666666626</v>
      </c>
      <c r="AV30" s="204">
        <v>247.91666666666626</v>
      </c>
      <c r="AW30" s="136">
        <f t="array" ref="AW30">(AV30-AU30)/AU30</f>
        <v>0.16097560975609787</v>
      </c>
      <c r="AX30" s="46">
        <v>400</v>
      </c>
      <c r="AY30" s="46">
        <v>525</v>
      </c>
      <c r="AZ30" s="53">
        <v>550</v>
      </c>
      <c r="BA30" s="46">
        <v>575</v>
      </c>
      <c r="BB30" s="46">
        <v>612.5</v>
      </c>
      <c r="BC30" s="46">
        <v>612.5</v>
      </c>
      <c r="BD30" s="46">
        <v>805</v>
      </c>
      <c r="BE30" s="136">
        <f t="shared" ref="BE30:BE33" si="16">(BD30-BC30)/BC30</f>
        <v>0.31428571428571428</v>
      </c>
      <c r="BF30" s="59"/>
      <c r="BG30" s="46"/>
      <c r="BH30" s="46"/>
      <c r="BI30" s="46"/>
      <c r="BJ30" s="59"/>
      <c r="BK30" s="59"/>
      <c r="BL30" s="46"/>
      <c r="BM30" s="46"/>
      <c r="BN30" s="46"/>
      <c r="BO30" s="46"/>
      <c r="BP30" s="59"/>
      <c r="BQ30" s="46"/>
      <c r="BR30" s="46"/>
      <c r="BS30" s="46"/>
      <c r="BT30" s="59"/>
      <c r="BU30" s="46"/>
      <c r="BV30" s="46"/>
      <c r="BW30" s="46"/>
      <c r="BX30" s="59"/>
      <c r="BY30" s="46"/>
      <c r="BZ30" s="46"/>
      <c r="CA30" s="46"/>
      <c r="CB30" s="59"/>
      <c r="CC30" s="46"/>
      <c r="CD30" s="46"/>
      <c r="CE30" s="46"/>
      <c r="CF30" s="59"/>
      <c r="CG30" s="80"/>
      <c r="CH30" s="80"/>
      <c r="CI30" s="80"/>
      <c r="CJ30" s="80"/>
      <c r="CK30" s="80"/>
      <c r="CL30" s="80"/>
      <c r="CM30" s="79"/>
      <c r="CN30" s="45"/>
      <c r="CO30" s="46"/>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c r="GV30" s="39"/>
      <c r="GW30" s="39"/>
      <c r="GX30" s="39"/>
      <c r="GY30" s="39"/>
      <c r="GZ30" s="39"/>
      <c r="HA30" s="39"/>
      <c r="HB30" s="39"/>
      <c r="HC30" s="39"/>
      <c r="HD30" s="39"/>
      <c r="HE30" s="39"/>
      <c r="HF30" s="39"/>
      <c r="HG30" s="39"/>
      <c r="HH30" s="39"/>
      <c r="HI30" s="39"/>
      <c r="HJ30" s="39"/>
      <c r="HK30" s="39"/>
      <c r="HL30" s="39"/>
      <c r="HM30" s="39"/>
      <c r="HN30" s="39"/>
      <c r="HO30" s="39"/>
      <c r="HP30" s="39"/>
      <c r="HQ30" s="39"/>
      <c r="HR30" s="39"/>
      <c r="HS30" s="39"/>
      <c r="HT30" s="39"/>
      <c r="HU30" s="39"/>
      <c r="HV30" s="39"/>
      <c r="HW30" s="39"/>
      <c r="HX30" s="39"/>
      <c r="HY30" s="39"/>
      <c r="HZ30" s="39"/>
      <c r="IA30" s="39"/>
      <c r="IB30" s="39"/>
      <c r="IC30" s="39"/>
      <c r="ID30" s="39"/>
      <c r="IE30" s="39"/>
      <c r="IF30" s="39"/>
      <c r="IG30" s="39"/>
      <c r="IH30" s="39"/>
      <c r="II30" s="39"/>
      <c r="IJ30" s="39"/>
      <c r="IK30" s="39"/>
      <c r="IL30" s="39"/>
      <c r="IM30" s="39"/>
      <c r="IN30" s="39"/>
      <c r="IO30" s="39"/>
      <c r="IP30" s="39"/>
      <c r="IQ30" s="39"/>
      <c r="IR30" s="39"/>
      <c r="IS30" s="39"/>
      <c r="IT30" s="39"/>
      <c r="IU30" s="39"/>
      <c r="IV30" s="39"/>
      <c r="IW30" s="39"/>
      <c r="IX30" s="39"/>
      <c r="IY30" s="39"/>
      <c r="IZ30" s="39"/>
      <c r="JA30" s="39"/>
      <c r="JB30" s="39"/>
      <c r="JC30" s="39"/>
      <c r="JD30" s="39"/>
      <c r="JE30" s="39"/>
      <c r="JF30" s="39"/>
      <c r="JG30" s="39"/>
      <c r="JH30" s="39"/>
      <c r="JI30" s="39"/>
      <c r="JJ30" s="39"/>
    </row>
    <row r="31" spans="1:270" s="12" customFormat="1" x14ac:dyDescent="0.25">
      <c r="A31" s="39" t="s">
        <v>182</v>
      </c>
      <c r="B31" s="16">
        <v>60</v>
      </c>
      <c r="C31" s="16">
        <v>62.5</v>
      </c>
      <c r="D31" s="53">
        <v>82.5</v>
      </c>
      <c r="E31" s="46">
        <v>75</v>
      </c>
      <c r="F31" s="132">
        <v>85</v>
      </c>
      <c r="G31" s="132">
        <v>91.25</v>
      </c>
      <c r="H31" s="132">
        <v>88.75</v>
      </c>
      <c r="I31" s="38">
        <f t="array" ref="I31">(H31-G31)/G31</f>
        <v>-2.7397260273972601E-2</v>
      </c>
      <c r="J31" s="46">
        <v>76.92307692307692</v>
      </c>
      <c r="K31" s="46">
        <v>86.538461538461505</v>
      </c>
      <c r="L31" s="53">
        <v>115.384615384615</v>
      </c>
      <c r="M31" s="46">
        <v>105.76923076923055</v>
      </c>
      <c r="N31" s="131">
        <v>105.76923076923055</v>
      </c>
      <c r="O31" s="131">
        <v>105.76923076923055</v>
      </c>
      <c r="P31" s="16">
        <v>96.153846153846104</v>
      </c>
      <c r="Q31" s="38">
        <f t="shared" si="11"/>
        <v>-9.0909090909089468E-2</v>
      </c>
      <c r="R31" s="16">
        <v>53.260869565217391</v>
      </c>
      <c r="S31" s="16">
        <v>65.2173913043478</v>
      </c>
      <c r="T31" s="117">
        <v>86.956521739130395</v>
      </c>
      <c r="U31" s="131">
        <v>82.065217391304287</v>
      </c>
      <c r="V31" s="134">
        <v>73.913043478260818</v>
      </c>
      <c r="W31" s="133">
        <v>92.934782608695599</v>
      </c>
      <c r="X31" s="16">
        <v>82.60869565217385</v>
      </c>
      <c r="Y31" s="38">
        <f t="shared" si="12"/>
        <v>-0.11111111111111129</v>
      </c>
      <c r="Z31" s="16">
        <v>60.344827586206897</v>
      </c>
      <c r="AA31" s="16">
        <v>68.965517241379303</v>
      </c>
      <c r="AB31" s="53">
        <v>86.2068965517241</v>
      </c>
      <c r="AC31" s="46">
        <v>85.344827586206847</v>
      </c>
      <c r="AD31" s="46">
        <v>93.103448275861552</v>
      </c>
      <c r="AE31" s="46">
        <v>93.103448275861552</v>
      </c>
      <c r="AF31" s="16">
        <v>86.2068965517241</v>
      </c>
      <c r="AG31" s="38">
        <f t="shared" si="13"/>
        <v>-7.4074074074069352E-2</v>
      </c>
      <c r="AH31" s="16">
        <v>166.66666666666669</v>
      </c>
      <c r="AI31" s="16">
        <v>166.666666666666</v>
      </c>
      <c r="AJ31" s="53">
        <v>208.333333333333</v>
      </c>
      <c r="AK31" s="46">
        <v>229.16666666666652</v>
      </c>
      <c r="AL31" s="131">
        <v>223.958333333333</v>
      </c>
      <c r="AM31" s="131">
        <v>239.58333333333297</v>
      </c>
      <c r="AN31" s="131">
        <v>208.333333333333</v>
      </c>
      <c r="AO31" s="38">
        <f t="shared" si="14"/>
        <v>-0.13043478260869573</v>
      </c>
      <c r="AP31" s="16">
        <v>260.41666666666669</v>
      </c>
      <c r="AQ31" s="46">
        <v>291.66666670000001</v>
      </c>
      <c r="AR31" s="53" t="s">
        <v>156</v>
      </c>
      <c r="AS31" s="46" t="s">
        <v>156</v>
      </c>
      <c r="AT31" s="18">
        <v>312.5</v>
      </c>
      <c r="AU31" s="16" t="s">
        <v>156</v>
      </c>
      <c r="AV31" s="202" t="s">
        <v>156</v>
      </c>
      <c r="AW31" s="136" t="s">
        <v>156</v>
      </c>
      <c r="AX31" s="46">
        <v>500</v>
      </c>
      <c r="AY31" s="46">
        <v>600</v>
      </c>
      <c r="AZ31" s="53">
        <v>600</v>
      </c>
      <c r="BA31" s="46">
        <v>625</v>
      </c>
      <c r="BB31" s="46">
        <v>700</v>
      </c>
      <c r="BC31" s="46">
        <v>737.5</v>
      </c>
      <c r="BD31" s="46">
        <v>775</v>
      </c>
      <c r="BE31" s="136">
        <f t="shared" si="16"/>
        <v>5.0847457627118647E-2</v>
      </c>
      <c r="BF31" s="59"/>
      <c r="BG31" s="46"/>
      <c r="BH31" s="46"/>
      <c r="BI31" s="46"/>
      <c r="BJ31" s="59"/>
      <c r="BK31" s="59"/>
      <c r="BL31" s="45"/>
      <c r="BM31" s="46"/>
      <c r="BN31" s="45"/>
      <c r="BO31" s="45"/>
      <c r="BP31" s="59"/>
      <c r="BQ31" s="46"/>
      <c r="BR31" s="46"/>
      <c r="BS31" s="46"/>
      <c r="BT31" s="59"/>
      <c r="BU31" s="46"/>
      <c r="BV31" s="46"/>
      <c r="BW31" s="46"/>
      <c r="BX31" s="59"/>
      <c r="BY31" s="46"/>
      <c r="BZ31" s="45"/>
      <c r="CA31" s="46"/>
      <c r="CB31" s="59"/>
      <c r="CC31" s="45"/>
      <c r="CD31" s="46"/>
      <c r="CE31" s="46"/>
      <c r="CF31" s="59"/>
      <c r="CG31" s="80"/>
      <c r="CH31" s="80"/>
      <c r="CI31" s="80"/>
      <c r="CJ31" s="80"/>
      <c r="CK31" s="80"/>
      <c r="CL31" s="81"/>
      <c r="CM31" s="79"/>
      <c r="CN31" s="46"/>
      <c r="CO31" s="46"/>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c r="JD31" s="39"/>
      <c r="JE31" s="39"/>
      <c r="JF31" s="39"/>
      <c r="JG31" s="39"/>
      <c r="JH31" s="39"/>
      <c r="JI31" s="39"/>
      <c r="JJ31" s="39"/>
    </row>
    <row r="32" spans="1:270" s="12" customFormat="1" x14ac:dyDescent="0.25">
      <c r="A32" s="39" t="s">
        <v>164</v>
      </c>
      <c r="B32" s="16">
        <v>81.25</v>
      </c>
      <c r="C32" s="16">
        <v>105</v>
      </c>
      <c r="D32" s="53">
        <v>103.75</v>
      </c>
      <c r="E32" s="46">
        <v>112.5</v>
      </c>
      <c r="F32" s="132">
        <v>109.375</v>
      </c>
      <c r="G32" s="132">
        <v>128.75</v>
      </c>
      <c r="H32" s="132">
        <v>136.25</v>
      </c>
      <c r="I32" s="38">
        <f>(H32-G32)/G32</f>
        <v>5.8252427184466021E-2</v>
      </c>
      <c r="J32" s="46">
        <v>92.307692307692307</v>
      </c>
      <c r="K32" s="46">
        <v>106.73076923076916</v>
      </c>
      <c r="L32" s="53">
        <v>106.73076923076916</v>
      </c>
      <c r="M32" s="46">
        <v>113.46153846153828</v>
      </c>
      <c r="N32" s="131">
        <v>112.4999999999995</v>
      </c>
      <c r="O32" s="131">
        <v>124.99999999999949</v>
      </c>
      <c r="P32" s="16">
        <v>124.99999999999949</v>
      </c>
      <c r="Q32" s="38">
        <f t="array" ref="Q32">(P32-O32)/O32</f>
        <v>0</v>
      </c>
      <c r="R32" s="16">
        <v>78.260869565217391</v>
      </c>
      <c r="S32" s="16">
        <v>91.304347826086897</v>
      </c>
      <c r="T32" s="117">
        <v>103.26086956521705</v>
      </c>
      <c r="U32" s="131">
        <v>92.934782608695429</v>
      </c>
      <c r="V32" s="134">
        <v>85.326086956521692</v>
      </c>
      <c r="W32" s="133">
        <v>92.934782608695429</v>
      </c>
      <c r="X32" s="16">
        <v>106.52173913043424</v>
      </c>
      <c r="Y32" s="38">
        <f t="shared" si="12"/>
        <v>0.14619883040935366</v>
      </c>
      <c r="Z32" s="16">
        <v>62.068965517241381</v>
      </c>
      <c r="AA32" s="16">
        <v>89.655172413793053</v>
      </c>
      <c r="AB32" s="53">
        <v>92.241379310344769</v>
      </c>
      <c r="AC32" s="46">
        <v>89.655172413793053</v>
      </c>
      <c r="AD32" s="46">
        <v>89.655172413793053</v>
      </c>
      <c r="AE32" s="46">
        <v>95.689655172413552</v>
      </c>
      <c r="AF32" s="16">
        <v>94.827586206896498</v>
      </c>
      <c r="AG32" s="38">
        <f>(AF32-AE32)/AE32</f>
        <v>-9.0090090090070695E-3</v>
      </c>
      <c r="AH32" s="16">
        <v>187.5</v>
      </c>
      <c r="AI32" s="16">
        <v>203.125</v>
      </c>
      <c r="AJ32" s="53">
        <v>203.125</v>
      </c>
      <c r="AK32" s="46">
        <v>245.83333333333326</v>
      </c>
      <c r="AL32" s="131">
        <v>218.22916666666652</v>
      </c>
      <c r="AM32" s="131">
        <v>270.83333333333303</v>
      </c>
      <c r="AN32" s="131">
        <v>270.83333333333303</v>
      </c>
      <c r="AO32" s="38">
        <f>(AN32-AM32)/AM32</f>
        <v>0</v>
      </c>
      <c r="AP32" s="16">
        <v>237.5</v>
      </c>
      <c r="AQ32" s="46">
        <v>333.33333334999998</v>
      </c>
      <c r="AR32" s="53">
        <v>468.75</v>
      </c>
      <c r="AS32" s="46">
        <v>318.22916666666623</v>
      </c>
      <c r="AT32" s="16">
        <v>333.33333333333303</v>
      </c>
      <c r="AU32" s="16">
        <v>406.25</v>
      </c>
      <c r="AV32" s="204">
        <v>406.25</v>
      </c>
      <c r="AW32" s="136">
        <f t="shared" si="15"/>
        <v>0</v>
      </c>
      <c r="AX32" s="46">
        <v>470</v>
      </c>
      <c r="AY32" s="46">
        <v>550</v>
      </c>
      <c r="AZ32" s="53">
        <v>612.5</v>
      </c>
      <c r="BA32" s="46">
        <v>678.5</v>
      </c>
      <c r="BB32" s="46">
        <v>664.25</v>
      </c>
      <c r="BC32" s="46">
        <v>712.5</v>
      </c>
      <c r="BD32" s="46">
        <v>662.5</v>
      </c>
      <c r="BE32" s="136">
        <f t="shared" si="16"/>
        <v>-7.0175438596491224E-2</v>
      </c>
      <c r="BF32" s="59"/>
      <c r="BG32" s="46"/>
      <c r="BH32" s="46"/>
      <c r="BI32" s="46"/>
      <c r="BJ32" s="59"/>
      <c r="BK32" s="59"/>
      <c r="BL32" s="46"/>
      <c r="BM32" s="46"/>
      <c r="BN32" s="45"/>
      <c r="BO32" s="45"/>
      <c r="BP32" s="59"/>
      <c r="BQ32" s="46"/>
      <c r="BR32" s="46"/>
      <c r="BS32" s="46"/>
      <c r="BT32" s="59"/>
      <c r="BU32" s="46"/>
      <c r="BV32" s="46"/>
      <c r="BW32" s="46"/>
      <c r="BX32" s="59"/>
      <c r="BY32" s="46"/>
      <c r="BZ32" s="46"/>
      <c r="CA32" s="46"/>
      <c r="CB32" s="59"/>
      <c r="CC32" s="46"/>
      <c r="CD32" s="46"/>
      <c r="CE32" s="46"/>
      <c r="CF32" s="59"/>
      <c r="CG32" s="80"/>
      <c r="CH32" s="79"/>
      <c r="CI32" s="80"/>
      <c r="CJ32" s="80"/>
      <c r="CK32" s="80"/>
      <c r="CL32" s="80"/>
      <c r="CM32" s="79"/>
      <c r="CN32" s="45"/>
      <c r="CO32" s="46"/>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c r="IR32" s="39"/>
      <c r="IS32" s="39"/>
      <c r="IT32" s="39"/>
      <c r="IU32" s="39"/>
      <c r="IV32" s="39"/>
      <c r="IW32" s="39"/>
      <c r="IX32" s="39"/>
      <c r="IY32" s="39"/>
      <c r="IZ32" s="39"/>
      <c r="JA32" s="39"/>
      <c r="JB32" s="39"/>
      <c r="JC32" s="39"/>
      <c r="JD32" s="39"/>
      <c r="JE32" s="39"/>
      <c r="JF32" s="39"/>
      <c r="JG32" s="39"/>
      <c r="JH32" s="39"/>
      <c r="JI32" s="39"/>
      <c r="JJ32" s="39"/>
    </row>
    <row r="33" spans="1:102" s="39" customFormat="1" x14ac:dyDescent="0.25">
      <c r="A33" s="39" t="s">
        <v>506</v>
      </c>
      <c r="B33" s="52"/>
      <c r="C33" s="46">
        <v>80</v>
      </c>
      <c r="D33" s="53">
        <v>75</v>
      </c>
      <c r="E33" s="46">
        <v>77.5</v>
      </c>
      <c r="F33" s="132">
        <v>76.25</v>
      </c>
      <c r="G33" s="132">
        <v>78.75</v>
      </c>
      <c r="H33" s="132">
        <v>78.75</v>
      </c>
      <c r="I33" s="38">
        <f t="shared" si="10"/>
        <v>0</v>
      </c>
      <c r="J33" s="52"/>
      <c r="K33" s="65">
        <v>92.307692307692307</v>
      </c>
      <c r="L33" s="53">
        <v>92.307692307692307</v>
      </c>
      <c r="M33" s="46">
        <v>94.230769230769198</v>
      </c>
      <c r="N33" s="131">
        <v>91.826923076923066</v>
      </c>
      <c r="O33" s="131">
        <v>103.84615384615356</v>
      </c>
      <c r="P33" s="16">
        <v>100.96153846153805</v>
      </c>
      <c r="Q33" s="38">
        <f t="shared" si="11"/>
        <v>-2.777777777777897E-2</v>
      </c>
      <c r="R33" s="52"/>
      <c r="S33" s="46">
        <v>91.304347826086797</v>
      </c>
      <c r="T33" s="117">
        <v>86.956521739130395</v>
      </c>
      <c r="U33" s="131">
        <v>86.956521739130395</v>
      </c>
      <c r="V33" s="134">
        <v>81.521739130434753</v>
      </c>
      <c r="W33" s="133">
        <v>86.956521739130395</v>
      </c>
      <c r="X33" s="16">
        <v>86.956521739130395</v>
      </c>
      <c r="Y33" s="38">
        <f>(X33-W33)/W33</f>
        <v>0</v>
      </c>
      <c r="Z33" s="52"/>
      <c r="AA33" s="46">
        <v>82.758620689655103</v>
      </c>
      <c r="AB33" s="53">
        <v>73.275862068965495</v>
      </c>
      <c r="AC33" s="46">
        <v>82.758620689655103</v>
      </c>
      <c r="AD33" s="46">
        <v>80.172413793103402</v>
      </c>
      <c r="AE33" s="46">
        <v>85.344827586206861</v>
      </c>
      <c r="AF33" s="16">
        <v>84.051724137931004</v>
      </c>
      <c r="AG33" s="38">
        <f t="shared" si="13"/>
        <v>-1.5151515151515107E-2</v>
      </c>
      <c r="AH33" s="52"/>
      <c r="AI33" s="46">
        <v>270.83333333333303</v>
      </c>
      <c r="AJ33" s="53">
        <v>250</v>
      </c>
      <c r="AK33" s="46">
        <v>166.666666666666</v>
      </c>
      <c r="AL33" s="131">
        <v>171.87499999999949</v>
      </c>
      <c r="AM33" s="131">
        <v>145.833333333333</v>
      </c>
      <c r="AN33" s="131">
        <v>161.458333333333</v>
      </c>
      <c r="AO33" s="38">
        <f t="shared" si="14"/>
        <v>0.10714285714285739</v>
      </c>
      <c r="AP33" s="52"/>
      <c r="AQ33" s="46">
        <v>200</v>
      </c>
      <c r="AR33" s="53">
        <v>156.24999999999949</v>
      </c>
      <c r="AS33" s="46">
        <v>229.166666666666</v>
      </c>
      <c r="AT33" s="16">
        <v>270.83333333333297</v>
      </c>
      <c r="AU33" s="16">
        <v>187.49999999999949</v>
      </c>
      <c r="AV33" s="204">
        <v>208.333333333333</v>
      </c>
      <c r="AW33" s="136">
        <f t="shared" si="15"/>
        <v>0.11111111111111237</v>
      </c>
      <c r="AX33" s="52"/>
      <c r="AY33" s="46">
        <v>490</v>
      </c>
      <c r="AZ33" s="53">
        <v>600</v>
      </c>
      <c r="BA33" s="46">
        <v>619.385469543147</v>
      </c>
      <c r="BB33" s="46">
        <v>610</v>
      </c>
      <c r="BC33" s="46">
        <v>650</v>
      </c>
      <c r="BD33" s="46">
        <v>700</v>
      </c>
      <c r="BE33" s="136">
        <f t="shared" si="16"/>
        <v>7.6923076923076927E-2</v>
      </c>
      <c r="BF33" s="59"/>
      <c r="BG33" s="46"/>
      <c r="BH33" s="46"/>
      <c r="BI33" s="46"/>
      <c r="BJ33" s="59"/>
      <c r="BK33" s="59"/>
      <c r="BL33" s="46"/>
      <c r="BM33" s="45"/>
      <c r="BN33" s="46"/>
      <c r="BO33" s="46"/>
      <c r="BP33" s="45"/>
      <c r="BQ33" s="45"/>
      <c r="BR33" s="46"/>
      <c r="BS33" s="46"/>
      <c r="BT33" s="59"/>
      <c r="BU33" s="46"/>
      <c r="BV33" s="46"/>
      <c r="BW33" s="46"/>
      <c r="BX33" s="59"/>
      <c r="BY33" s="46"/>
      <c r="BZ33" s="45"/>
      <c r="CA33" s="46"/>
      <c r="CB33" s="59"/>
      <c r="CC33" s="45"/>
      <c r="CD33" s="46"/>
      <c r="CE33" s="46"/>
      <c r="CF33" s="59"/>
      <c r="CG33" s="80"/>
      <c r="CH33" s="79"/>
      <c r="CI33" s="80"/>
      <c r="CJ33" s="80"/>
      <c r="CK33" s="80"/>
      <c r="CL33" s="80"/>
      <c r="CM33" s="79"/>
      <c r="CN33" s="45"/>
      <c r="CO33" s="46"/>
    </row>
    <row r="34" spans="1:102" s="36" customFormat="1" x14ac:dyDescent="0.25">
      <c r="A34" s="39" t="s">
        <v>176</v>
      </c>
      <c r="B34" s="46">
        <v>78.75</v>
      </c>
      <c r="C34" s="52"/>
      <c r="D34" s="53">
        <v>106.25</v>
      </c>
      <c r="E34" s="52"/>
      <c r="F34" s="132">
        <v>127.5</v>
      </c>
      <c r="G34" s="52"/>
      <c r="H34" s="46">
        <v>197.5</v>
      </c>
      <c r="I34" s="135" t="s">
        <v>156</v>
      </c>
      <c r="J34" s="46">
        <v>92.307692307692307</v>
      </c>
      <c r="K34" s="46"/>
      <c r="L34" s="53">
        <v>110.5769230769225</v>
      </c>
      <c r="M34" s="52"/>
      <c r="N34" s="16">
        <v>109.615384615384</v>
      </c>
      <c r="O34" s="52"/>
      <c r="P34" s="16">
        <v>115.384615384615</v>
      </c>
      <c r="Q34" s="135" t="s">
        <v>156</v>
      </c>
      <c r="R34" s="46">
        <v>95.652173913043484</v>
      </c>
      <c r="S34" s="46"/>
      <c r="T34" s="53">
        <v>86.956521739130395</v>
      </c>
      <c r="U34" s="52"/>
      <c r="V34" s="133">
        <v>111</v>
      </c>
      <c r="W34" s="52"/>
      <c r="X34" s="16">
        <v>99.997826086956508</v>
      </c>
      <c r="Y34" s="135" t="s">
        <v>156</v>
      </c>
      <c r="Z34" s="46">
        <v>65.517241379310349</v>
      </c>
      <c r="AA34" s="46"/>
      <c r="AB34" s="53">
        <v>94.827586206896058</v>
      </c>
      <c r="AC34" s="52"/>
      <c r="AD34" s="46">
        <v>103</v>
      </c>
      <c r="AE34" s="52"/>
      <c r="AF34" s="16">
        <v>98.275862068964997</v>
      </c>
      <c r="AG34" s="135" t="s">
        <v>156</v>
      </c>
      <c r="AH34" s="46">
        <v>223.95833333333334</v>
      </c>
      <c r="AI34" s="46"/>
      <c r="AJ34" s="53">
        <v>187.5</v>
      </c>
      <c r="AK34" s="52"/>
      <c r="AL34" s="52"/>
      <c r="AM34" s="52"/>
      <c r="AN34" s="46">
        <v>200</v>
      </c>
      <c r="AO34" s="135" t="s">
        <v>156</v>
      </c>
      <c r="AP34" s="46">
        <v>250</v>
      </c>
      <c r="AQ34" s="46"/>
      <c r="AR34" s="53" t="s">
        <v>156</v>
      </c>
      <c r="AS34" s="52"/>
      <c r="AT34" s="46" t="s">
        <v>156</v>
      </c>
      <c r="AU34" s="16" t="s">
        <v>156</v>
      </c>
      <c r="AV34" s="204">
        <v>200</v>
      </c>
      <c r="AW34" s="136" t="s">
        <v>156</v>
      </c>
      <c r="AX34" s="46">
        <v>500</v>
      </c>
      <c r="AY34" s="46"/>
      <c r="AZ34" s="53">
        <v>587.5</v>
      </c>
      <c r="BA34" s="52"/>
      <c r="BB34" s="16">
        <v>706.25</v>
      </c>
      <c r="BC34" s="46" t="s">
        <v>156</v>
      </c>
      <c r="BD34" s="46">
        <v>650.75</v>
      </c>
      <c r="BE34" s="136" t="s">
        <v>156</v>
      </c>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39"/>
      <c r="CG34" s="79"/>
      <c r="CH34" s="79"/>
      <c r="CI34" s="79"/>
      <c r="CJ34" s="79"/>
      <c r="CK34" s="79"/>
      <c r="CL34" s="78"/>
      <c r="CM34" s="78"/>
    </row>
    <row r="35" spans="1:102" s="39" customFormat="1" x14ac:dyDescent="0.25">
      <c r="C35" s="46"/>
      <c r="D35" s="46"/>
      <c r="E35" s="46"/>
      <c r="F35" s="59"/>
      <c r="G35" s="59"/>
      <c r="H35" s="59"/>
      <c r="J35" s="65"/>
      <c r="K35" s="46"/>
      <c r="L35" s="46"/>
      <c r="M35" s="38"/>
      <c r="P35" s="46"/>
      <c r="Q35" s="77"/>
      <c r="R35" s="77"/>
      <c r="S35" s="38"/>
      <c r="T35" s="46"/>
      <c r="U35" s="46"/>
      <c r="V35" s="46"/>
      <c r="W35" s="46"/>
      <c r="X35" s="46"/>
      <c r="Y35" s="46"/>
      <c r="Z35" s="38"/>
      <c r="AB35" s="46"/>
      <c r="AC35" s="46"/>
      <c r="AD35" s="46"/>
      <c r="AE35" s="46"/>
      <c r="AF35" s="46"/>
      <c r="AG35" s="38"/>
      <c r="AH35" s="46"/>
      <c r="AI35" s="46"/>
      <c r="AJ35" s="46"/>
      <c r="AK35" s="46"/>
      <c r="AL35" s="46"/>
      <c r="AM35" s="38"/>
      <c r="AN35" s="46"/>
      <c r="AO35" s="46"/>
      <c r="AP35" s="46"/>
      <c r="AQ35" s="46"/>
      <c r="AR35" s="46"/>
      <c r="AS35" s="46"/>
      <c r="AT35" s="46"/>
      <c r="AU35" s="46"/>
      <c r="AV35" s="46"/>
      <c r="AW35" s="46"/>
      <c r="AX35" s="59"/>
      <c r="AY35" s="46"/>
      <c r="AZ35" s="46"/>
      <c r="BA35" s="46"/>
      <c r="BB35" s="46"/>
      <c r="BC35" s="46"/>
      <c r="BD35" s="59"/>
      <c r="BE35" s="46"/>
      <c r="BF35" s="46"/>
      <c r="BG35" s="46"/>
      <c r="BH35" s="59"/>
      <c r="BI35" s="59"/>
      <c r="BJ35" s="46"/>
      <c r="BK35" s="45"/>
      <c r="BL35" s="46"/>
      <c r="BM35" s="46"/>
      <c r="BN35" s="45"/>
      <c r="BO35" s="45"/>
      <c r="BP35" s="46"/>
      <c r="BQ35" s="46"/>
      <c r="BR35" s="59"/>
      <c r="BS35" s="46"/>
      <c r="BT35" s="46"/>
      <c r="BU35" s="46"/>
      <c r="BV35" s="59"/>
      <c r="BW35" s="46"/>
      <c r="BX35" s="45"/>
      <c r="BY35" s="46"/>
      <c r="BZ35" s="59"/>
      <c r="CA35" s="45"/>
      <c r="CB35" s="46"/>
      <c r="CC35" s="46"/>
      <c r="CD35" s="59"/>
      <c r="CE35" s="80"/>
      <c r="CF35" s="79"/>
      <c r="CG35" s="80"/>
      <c r="CH35" s="80"/>
      <c r="CI35" s="80"/>
      <c r="CJ35" s="80"/>
      <c r="CK35" s="79"/>
      <c r="CL35" s="45"/>
      <c r="CM35" s="46"/>
    </row>
    <row r="36" spans="1:102" s="39" customFormat="1" x14ac:dyDescent="0.25">
      <c r="C36" s="46"/>
      <c r="D36" s="46"/>
      <c r="E36" s="46"/>
      <c r="F36" s="38"/>
      <c r="G36" s="38"/>
      <c r="H36" s="38"/>
      <c r="J36" s="65"/>
      <c r="K36" s="46"/>
      <c r="L36" s="46"/>
      <c r="M36" s="38"/>
      <c r="P36" s="46"/>
      <c r="Q36" s="77"/>
      <c r="R36" s="38"/>
      <c r="S36" s="46"/>
      <c r="T36" s="46"/>
      <c r="U36" s="46"/>
      <c r="V36" s="46"/>
      <c r="W36" s="46"/>
      <c r="X36" s="46"/>
      <c r="Y36" s="38"/>
      <c r="AA36" s="46"/>
      <c r="AB36" s="46"/>
      <c r="AC36" s="46"/>
      <c r="AD36" s="46"/>
      <c r="AE36" s="38"/>
      <c r="AF36" s="38"/>
      <c r="AG36" s="46"/>
      <c r="AH36" s="46"/>
      <c r="AI36" s="46"/>
      <c r="AJ36" s="46"/>
      <c r="AK36" s="38"/>
      <c r="AL36" s="38"/>
      <c r="AM36" s="46"/>
      <c r="AN36" s="46"/>
      <c r="AO36" s="46"/>
      <c r="AP36" s="46"/>
      <c r="AQ36" s="46"/>
      <c r="AR36" s="46"/>
      <c r="AS36" s="46"/>
      <c r="AT36" s="46"/>
      <c r="AU36" s="46"/>
      <c r="AV36" s="46"/>
      <c r="AW36" s="38"/>
      <c r="AX36" s="46"/>
      <c r="AY36" s="46"/>
      <c r="AZ36" s="46"/>
      <c r="BA36" s="46"/>
      <c r="BB36" s="38"/>
      <c r="BC36" s="38"/>
      <c r="BD36" s="46"/>
      <c r="BE36" s="46"/>
      <c r="BF36" s="46"/>
      <c r="BG36" s="38"/>
      <c r="BH36" s="46"/>
      <c r="BI36" s="46"/>
      <c r="BJ36" s="45"/>
      <c r="BK36" s="46"/>
      <c r="BL36" s="45"/>
      <c r="BM36" s="45"/>
      <c r="BN36" s="45"/>
      <c r="BO36" s="46"/>
      <c r="BP36" s="46"/>
      <c r="BQ36" s="38"/>
      <c r="BR36" s="46"/>
      <c r="BS36" s="46"/>
      <c r="BT36" s="46"/>
      <c r="BU36" s="38"/>
      <c r="BV36" s="46"/>
      <c r="BW36" s="45"/>
      <c r="BX36" s="46"/>
      <c r="BY36" s="38"/>
      <c r="BZ36" s="45"/>
      <c r="CA36" s="16"/>
      <c r="CB36" s="46"/>
      <c r="CC36" s="38"/>
      <c r="CD36" s="80"/>
      <c r="CE36" s="79"/>
      <c r="CF36" s="80"/>
      <c r="CG36" s="80"/>
      <c r="CH36" s="80"/>
      <c r="CI36" s="80"/>
      <c r="CJ36" s="79"/>
      <c r="CK36" s="45"/>
      <c r="CL36" s="46"/>
    </row>
    <row r="37" spans="1:102" s="39" customFormat="1" ht="16.5" x14ac:dyDescent="0.3">
      <c r="A37" s="11" t="s">
        <v>747</v>
      </c>
      <c r="C37" s="46"/>
      <c r="D37" s="46"/>
      <c r="E37" s="46"/>
      <c r="F37" s="38"/>
      <c r="G37" s="38"/>
      <c r="H37" s="38"/>
      <c r="J37" s="65"/>
      <c r="K37" s="46"/>
      <c r="L37" s="46"/>
      <c r="M37" s="38"/>
      <c r="P37" s="46"/>
      <c r="Q37" s="77"/>
      <c r="R37" s="38"/>
      <c r="S37" s="46"/>
      <c r="T37" s="46"/>
      <c r="U37" s="46"/>
      <c r="V37" s="46"/>
      <c r="W37" s="46"/>
      <c r="X37" s="46"/>
      <c r="Y37" s="38"/>
      <c r="AA37" s="46"/>
      <c r="AB37" s="46"/>
      <c r="AC37" s="46"/>
      <c r="AD37" s="46"/>
      <c r="AE37" s="38"/>
      <c r="AF37" s="38"/>
      <c r="AG37" s="46"/>
      <c r="AH37" s="46"/>
      <c r="AI37" s="46"/>
      <c r="AJ37" s="46"/>
      <c r="AK37" s="38"/>
      <c r="AL37" s="38"/>
      <c r="AM37" s="46"/>
      <c r="AN37" s="46"/>
      <c r="AO37" s="46"/>
      <c r="AP37" s="46"/>
      <c r="AQ37" s="46"/>
      <c r="AR37" s="46"/>
      <c r="AS37" s="46"/>
      <c r="AT37" s="46"/>
      <c r="AU37" s="46"/>
      <c r="AV37" s="46"/>
      <c r="AW37" s="38"/>
      <c r="AX37" s="46"/>
      <c r="AY37" s="46"/>
      <c r="AZ37" s="46"/>
      <c r="BA37" s="46"/>
      <c r="BB37" s="38"/>
      <c r="BC37" s="38"/>
      <c r="BD37" s="46"/>
      <c r="BE37" s="46"/>
      <c r="BF37" s="46"/>
      <c r="BG37" s="38"/>
      <c r="BH37" s="46"/>
      <c r="BI37" s="46"/>
      <c r="BJ37" s="45"/>
      <c r="BK37" s="46"/>
      <c r="BL37" s="45"/>
      <c r="BM37" s="45"/>
      <c r="BN37" s="45"/>
      <c r="BO37" s="46"/>
      <c r="BP37" s="46"/>
      <c r="BQ37" s="38"/>
      <c r="BR37" s="46"/>
      <c r="BS37" s="46"/>
      <c r="BT37" s="46"/>
      <c r="BU37" s="38"/>
      <c r="BV37" s="46"/>
      <c r="BW37" s="45"/>
      <c r="BX37" s="46"/>
      <c r="BY37" s="38"/>
      <c r="BZ37" s="45"/>
      <c r="CA37" s="16"/>
      <c r="CB37" s="46"/>
      <c r="CC37" s="38"/>
      <c r="CD37" s="80"/>
      <c r="CE37" s="79"/>
      <c r="CF37" s="80"/>
      <c r="CG37" s="80"/>
      <c r="CH37" s="80"/>
      <c r="CI37" s="80"/>
      <c r="CJ37" s="79"/>
      <c r="CK37" s="45"/>
      <c r="CL37" s="46"/>
    </row>
    <row r="38" spans="1:102" s="39" customFormat="1" x14ac:dyDescent="0.25">
      <c r="A38" s="17" t="s">
        <v>252</v>
      </c>
      <c r="B38" s="278" t="s">
        <v>120</v>
      </c>
      <c r="C38" s="278"/>
      <c r="D38" s="278"/>
      <c r="E38" s="278"/>
      <c r="F38" s="278"/>
      <c r="G38" s="278"/>
      <c r="H38" s="278"/>
      <c r="I38" s="278"/>
      <c r="J38" s="276" t="s">
        <v>558</v>
      </c>
      <c r="K38" s="276"/>
      <c r="L38" s="276"/>
      <c r="M38" s="276"/>
      <c r="N38" s="276"/>
      <c r="O38" s="276"/>
      <c r="P38" s="276"/>
      <c r="Q38" s="276"/>
      <c r="R38" s="285" t="s">
        <v>216</v>
      </c>
      <c r="S38" s="285"/>
      <c r="T38" s="285"/>
      <c r="U38" s="285"/>
      <c r="V38" s="285"/>
      <c r="W38" s="285"/>
      <c r="X38" s="285"/>
      <c r="Y38" s="285"/>
      <c r="Z38" s="276" t="s">
        <v>557</v>
      </c>
      <c r="AA38" s="276"/>
      <c r="AB38" s="276"/>
      <c r="AC38" s="276"/>
      <c r="AD38" s="276"/>
      <c r="AE38" s="276"/>
      <c r="AF38" s="276"/>
      <c r="AG38" s="276"/>
      <c r="AH38" s="280" t="s">
        <v>556</v>
      </c>
      <c r="AI38" s="280"/>
      <c r="AJ38" s="280"/>
      <c r="AK38" s="280"/>
      <c r="AL38" s="280"/>
      <c r="AM38" s="280"/>
      <c r="AN38" s="280"/>
      <c r="AO38" s="280"/>
      <c r="AP38" s="281" t="s">
        <v>215</v>
      </c>
      <c r="AQ38" s="281"/>
      <c r="AR38" s="281"/>
      <c r="AS38" s="281"/>
      <c r="AT38" s="281"/>
      <c r="AU38" s="281"/>
      <c r="AV38" s="281"/>
      <c r="AW38" s="281"/>
      <c r="AX38" s="276" t="s">
        <v>555</v>
      </c>
      <c r="AY38" s="276"/>
      <c r="AZ38" s="276"/>
      <c r="BA38" s="276"/>
      <c r="BB38" s="276"/>
      <c r="BC38" s="276"/>
      <c r="BD38" s="276"/>
      <c r="BE38" s="276"/>
      <c r="BF38" s="275" t="s">
        <v>554</v>
      </c>
      <c r="BG38" s="275"/>
      <c r="BH38" s="275"/>
      <c r="BI38" s="275"/>
      <c r="BJ38" s="275"/>
      <c r="BK38" s="275"/>
      <c r="BL38" s="275"/>
      <c r="BM38" s="275"/>
      <c r="BN38" s="276" t="s">
        <v>748</v>
      </c>
      <c r="BO38" s="276"/>
      <c r="BP38" s="276"/>
      <c r="BQ38" s="276"/>
      <c r="BR38" s="276"/>
      <c r="BS38" s="38"/>
      <c r="BT38" s="46"/>
      <c r="BU38" s="45"/>
      <c r="BV38" s="46"/>
      <c r="BW38" s="45"/>
      <c r="BX38" s="45"/>
      <c r="BY38" s="46"/>
      <c r="BZ38" s="46"/>
      <c r="CA38" s="38"/>
      <c r="CB38" s="46"/>
      <c r="CC38" s="46"/>
      <c r="CD38" s="46"/>
      <c r="CE38" s="38"/>
      <c r="CF38" s="46"/>
      <c r="CG38" s="45"/>
      <c r="CH38" s="46"/>
      <c r="CI38" s="38"/>
      <c r="CJ38" s="45"/>
      <c r="CK38" s="16"/>
      <c r="CL38" s="46"/>
      <c r="CM38" s="38"/>
      <c r="CN38" s="80"/>
      <c r="CO38" s="79"/>
      <c r="CP38" s="80"/>
      <c r="CQ38" s="80"/>
      <c r="CR38" s="80"/>
      <c r="CS38" s="80"/>
      <c r="CT38" s="79"/>
      <c r="CU38" s="45"/>
      <c r="CV38" s="46"/>
    </row>
    <row r="39" spans="1:102" s="39" customFormat="1" x14ac:dyDescent="0.25">
      <c r="A39" s="17"/>
      <c r="B39" s="50">
        <v>44136</v>
      </c>
      <c r="C39" s="50">
        <v>44197</v>
      </c>
      <c r="D39" s="50">
        <v>44228</v>
      </c>
      <c r="E39" s="50">
        <v>44256</v>
      </c>
      <c r="F39" s="50">
        <v>44287</v>
      </c>
      <c r="G39" s="50">
        <v>44317</v>
      </c>
      <c r="H39" s="50">
        <v>44348</v>
      </c>
      <c r="I39" s="76" t="s">
        <v>4578</v>
      </c>
      <c r="J39" s="50">
        <v>44136</v>
      </c>
      <c r="K39" s="50">
        <v>44197</v>
      </c>
      <c r="L39" s="50">
        <v>44228</v>
      </c>
      <c r="M39" s="50">
        <v>44256</v>
      </c>
      <c r="N39" s="50">
        <v>44287</v>
      </c>
      <c r="O39" s="50">
        <v>44317</v>
      </c>
      <c r="P39" s="50">
        <v>44348</v>
      </c>
      <c r="Q39" s="76" t="s">
        <v>4578</v>
      </c>
      <c r="R39" s="50">
        <v>44136</v>
      </c>
      <c r="S39" s="50">
        <v>44197</v>
      </c>
      <c r="T39" s="50">
        <v>44228</v>
      </c>
      <c r="U39" s="50">
        <v>44256</v>
      </c>
      <c r="V39" s="50">
        <v>44287</v>
      </c>
      <c r="W39" s="50">
        <v>44317</v>
      </c>
      <c r="X39" s="50">
        <v>44348</v>
      </c>
      <c r="Y39" s="76" t="s">
        <v>4578</v>
      </c>
      <c r="Z39" s="50">
        <v>44136</v>
      </c>
      <c r="AA39" s="50">
        <v>44197</v>
      </c>
      <c r="AB39" s="50">
        <v>44228</v>
      </c>
      <c r="AC39" s="50">
        <v>44256</v>
      </c>
      <c r="AD39" s="50">
        <v>44287</v>
      </c>
      <c r="AE39" s="50">
        <v>44317</v>
      </c>
      <c r="AF39" s="50">
        <v>44348</v>
      </c>
      <c r="AG39" s="76" t="s">
        <v>4578</v>
      </c>
      <c r="AH39" s="50">
        <v>44136</v>
      </c>
      <c r="AI39" s="50">
        <v>44197</v>
      </c>
      <c r="AJ39" s="50">
        <v>44228</v>
      </c>
      <c r="AK39" s="50">
        <v>44256</v>
      </c>
      <c r="AL39" s="50">
        <v>44287</v>
      </c>
      <c r="AM39" s="50">
        <v>44317</v>
      </c>
      <c r="AN39" s="50">
        <v>44348</v>
      </c>
      <c r="AO39" s="76" t="s">
        <v>4578</v>
      </c>
      <c r="AP39" s="50">
        <v>44136</v>
      </c>
      <c r="AQ39" s="50">
        <v>44197</v>
      </c>
      <c r="AR39" s="50">
        <v>44228</v>
      </c>
      <c r="AS39" s="50">
        <v>44256</v>
      </c>
      <c r="AT39" s="50">
        <v>44287</v>
      </c>
      <c r="AU39" s="50">
        <v>44317</v>
      </c>
      <c r="AV39" s="50">
        <v>44348</v>
      </c>
      <c r="AW39" s="76" t="s">
        <v>4578</v>
      </c>
      <c r="AX39" s="50">
        <v>44501</v>
      </c>
      <c r="AY39" s="50">
        <v>44197</v>
      </c>
      <c r="AZ39" s="50">
        <v>44228</v>
      </c>
      <c r="BA39" s="50">
        <v>44256</v>
      </c>
      <c r="BB39" s="50">
        <v>44287</v>
      </c>
      <c r="BC39" s="50">
        <v>44317</v>
      </c>
      <c r="BD39" s="50">
        <v>44348</v>
      </c>
      <c r="BE39" s="50" t="s">
        <v>4578</v>
      </c>
      <c r="BF39" s="50">
        <v>44501</v>
      </c>
      <c r="BG39" s="50">
        <v>44197</v>
      </c>
      <c r="BH39" s="50">
        <v>44228</v>
      </c>
      <c r="BI39" s="50">
        <v>44256</v>
      </c>
      <c r="BJ39" s="50">
        <v>44287</v>
      </c>
      <c r="BK39" s="50">
        <v>44317</v>
      </c>
      <c r="BL39" s="50">
        <v>44348</v>
      </c>
      <c r="BM39" s="50" t="s">
        <v>4578</v>
      </c>
      <c r="BN39" s="50">
        <v>44256</v>
      </c>
      <c r="BO39" s="50">
        <v>44287</v>
      </c>
      <c r="BP39" s="50">
        <v>44317</v>
      </c>
      <c r="BQ39" s="50">
        <v>44348</v>
      </c>
      <c r="BR39" s="76" t="s">
        <v>4578</v>
      </c>
      <c r="BS39" s="38"/>
      <c r="BT39" s="46"/>
      <c r="BU39" s="45"/>
      <c r="BV39" s="46"/>
      <c r="BW39" s="45"/>
      <c r="BX39" s="45"/>
      <c r="BY39" s="46"/>
      <c r="BZ39" s="46"/>
      <c r="CA39" s="38"/>
      <c r="CB39" s="46"/>
      <c r="CC39" s="46"/>
      <c r="CD39" s="46"/>
      <c r="CE39" s="38"/>
      <c r="CF39" s="46"/>
      <c r="CG39" s="45"/>
      <c r="CH39" s="46"/>
      <c r="CI39" s="38"/>
      <c r="CJ39" s="45"/>
      <c r="CK39" s="16"/>
      <c r="CL39" s="46"/>
      <c r="CM39" s="38"/>
      <c r="CN39" s="80"/>
      <c r="CO39" s="79"/>
      <c r="CP39" s="80"/>
      <c r="CQ39" s="80"/>
      <c r="CR39" s="80"/>
      <c r="CS39" s="80"/>
      <c r="CT39" s="79"/>
      <c r="CU39" s="45"/>
      <c r="CV39" s="46"/>
    </row>
    <row r="40" spans="1:102" s="39" customFormat="1" x14ac:dyDescent="0.25">
      <c r="A40" s="39" t="s">
        <v>177</v>
      </c>
      <c r="B40" s="46">
        <v>12.890625</v>
      </c>
      <c r="C40" s="52"/>
      <c r="D40" s="53">
        <v>35</v>
      </c>
      <c r="E40" s="52"/>
      <c r="F40" s="52"/>
      <c r="G40" s="52"/>
      <c r="H40" s="52"/>
      <c r="I40" s="52"/>
      <c r="J40" s="46">
        <v>25</v>
      </c>
      <c r="K40" s="52"/>
      <c r="L40" s="53">
        <v>30</v>
      </c>
      <c r="M40" s="52"/>
      <c r="N40" s="52"/>
      <c r="O40" s="52"/>
      <c r="P40" s="52"/>
      <c r="Q40" s="52"/>
      <c r="R40" s="46">
        <v>50</v>
      </c>
      <c r="S40" s="52"/>
      <c r="T40" s="53">
        <v>45</v>
      </c>
      <c r="U40" s="52"/>
      <c r="V40" s="52"/>
      <c r="W40" s="52"/>
      <c r="X40" s="52"/>
      <c r="Y40" s="52"/>
      <c r="Z40" s="46">
        <v>150</v>
      </c>
      <c r="AA40" s="52"/>
      <c r="AB40" s="53" t="s">
        <v>156</v>
      </c>
      <c r="AC40" s="52"/>
      <c r="AD40" s="52"/>
      <c r="AE40" s="52"/>
      <c r="AF40" s="52"/>
      <c r="AG40" s="52"/>
      <c r="AH40" s="46">
        <v>48.75</v>
      </c>
      <c r="AI40" s="52"/>
      <c r="AJ40" s="53">
        <v>100</v>
      </c>
      <c r="AK40" s="52"/>
      <c r="AL40" s="52"/>
      <c r="AM40" s="52"/>
      <c r="AN40" s="52"/>
      <c r="AO40" s="52"/>
      <c r="AP40" s="46">
        <v>65.833333333333329</v>
      </c>
      <c r="AQ40" s="52"/>
      <c r="AR40" s="53">
        <v>200</v>
      </c>
      <c r="AS40" s="52"/>
      <c r="AT40" s="52"/>
      <c r="AU40" s="52"/>
      <c r="AV40" s="52"/>
      <c r="AW40" s="52"/>
      <c r="AX40" s="46">
        <v>75</v>
      </c>
      <c r="AY40" s="52"/>
      <c r="AZ40" s="53">
        <v>80</v>
      </c>
      <c r="BA40" s="52"/>
      <c r="BB40" s="52"/>
      <c r="BC40" s="52"/>
      <c r="BD40" s="52"/>
      <c r="BE40" s="52"/>
      <c r="BF40" s="82"/>
      <c r="BG40" s="52"/>
      <c r="BH40" s="53" t="s">
        <v>156</v>
      </c>
      <c r="BI40" s="52"/>
      <c r="BJ40" s="52"/>
      <c r="BK40" s="52"/>
      <c r="BL40" s="52"/>
      <c r="BM40" s="52"/>
      <c r="BN40" s="52"/>
      <c r="BO40" s="52"/>
      <c r="BP40" s="52"/>
      <c r="BQ40" s="52"/>
      <c r="BR40" s="52"/>
      <c r="BS40" s="46"/>
      <c r="BT40" s="46"/>
      <c r="BU40" s="38"/>
      <c r="BV40" s="46"/>
      <c r="BW40" s="45"/>
      <c r="BX40" s="46"/>
      <c r="BY40" s="45"/>
      <c r="BZ40" s="45"/>
      <c r="CA40" s="46"/>
      <c r="CB40" s="46"/>
      <c r="CC40" s="38"/>
      <c r="CD40" s="46"/>
      <c r="CE40" s="46"/>
      <c r="CF40" s="46"/>
      <c r="CG40" s="38"/>
      <c r="CH40" s="46"/>
      <c r="CI40" s="45"/>
      <c r="CJ40" s="46"/>
      <c r="CK40" s="38"/>
      <c r="CL40" s="45"/>
      <c r="CM40" s="16"/>
      <c r="CN40" s="46"/>
      <c r="CO40" s="38"/>
      <c r="CP40" s="80"/>
      <c r="CQ40" s="79"/>
      <c r="CR40" s="80"/>
      <c r="CS40" s="80"/>
      <c r="CT40" s="80"/>
      <c r="CU40" s="80"/>
      <c r="CV40" s="79"/>
      <c r="CW40" s="45"/>
      <c r="CX40" s="46"/>
    </row>
    <row r="41" spans="1:102" s="39" customFormat="1" x14ac:dyDescent="0.25">
      <c r="A41" s="51" t="s">
        <v>159</v>
      </c>
      <c r="B41" s="16">
        <v>25</v>
      </c>
      <c r="C41" s="52"/>
      <c r="D41" s="113"/>
      <c r="E41" s="52"/>
      <c r="F41" s="52"/>
      <c r="G41" s="52"/>
      <c r="H41" s="52"/>
      <c r="I41" s="52"/>
      <c r="J41" s="16">
        <v>22.5</v>
      </c>
      <c r="K41" s="52"/>
      <c r="L41" s="113"/>
      <c r="M41" s="52"/>
      <c r="N41" s="52"/>
      <c r="O41" s="52"/>
      <c r="P41" s="52"/>
      <c r="Q41" s="52"/>
      <c r="R41" s="52">
        <v>37.5</v>
      </c>
      <c r="S41" s="52"/>
      <c r="T41" s="113"/>
      <c r="U41" s="52"/>
      <c r="V41" s="52"/>
      <c r="W41" s="52"/>
      <c r="X41" s="52"/>
      <c r="Y41" s="52"/>
      <c r="Z41" s="16">
        <v>108.67640548915449</v>
      </c>
      <c r="AA41" s="52"/>
      <c r="AB41" s="113"/>
      <c r="AC41" s="52"/>
      <c r="AD41" s="52"/>
      <c r="AE41" s="52"/>
      <c r="AF41" s="52"/>
      <c r="AG41" s="52"/>
      <c r="AH41" s="52">
        <v>26.25</v>
      </c>
      <c r="AI41" s="52"/>
      <c r="AJ41" s="113"/>
      <c r="AK41" s="52"/>
      <c r="AL41" s="52"/>
      <c r="AM41" s="52"/>
      <c r="AN41" s="52"/>
      <c r="AO41" s="52"/>
      <c r="AP41" s="52">
        <v>48.75</v>
      </c>
      <c r="AQ41" s="52"/>
      <c r="AR41" s="113"/>
      <c r="AS41" s="52"/>
      <c r="AT41" s="52"/>
      <c r="AU41" s="52"/>
      <c r="AV41" s="52"/>
      <c r="AW41" s="52"/>
      <c r="AX41" s="52">
        <v>75</v>
      </c>
      <c r="AY41" s="52"/>
      <c r="AZ41" s="113"/>
      <c r="BA41" s="52"/>
      <c r="BB41" s="52"/>
      <c r="BC41" s="52"/>
      <c r="BD41" s="52"/>
      <c r="BE41" s="52"/>
      <c r="BF41" s="82"/>
      <c r="BG41" s="52"/>
      <c r="BH41" s="114"/>
      <c r="BI41" s="52"/>
      <c r="BJ41" s="52"/>
      <c r="BK41" s="52"/>
      <c r="BL41" s="52"/>
      <c r="BM41" s="52"/>
      <c r="BN41" s="52"/>
      <c r="BO41" s="52"/>
      <c r="BP41" s="52"/>
      <c r="BQ41" s="52"/>
      <c r="BR41" s="52"/>
      <c r="BS41" s="46"/>
      <c r="BT41" s="46"/>
      <c r="BU41" s="38"/>
      <c r="BV41" s="46"/>
      <c r="BW41" s="45"/>
      <c r="BX41" s="46"/>
      <c r="BY41" s="45"/>
      <c r="BZ41" s="45"/>
      <c r="CA41" s="46"/>
      <c r="CB41" s="46"/>
      <c r="CC41" s="38"/>
      <c r="CD41" s="46"/>
      <c r="CE41" s="46"/>
      <c r="CF41" s="46"/>
      <c r="CG41" s="38"/>
      <c r="CH41" s="46"/>
      <c r="CI41" s="45"/>
      <c r="CJ41" s="46"/>
      <c r="CK41" s="38"/>
      <c r="CL41" s="45"/>
      <c r="CM41" s="16"/>
      <c r="CN41" s="46"/>
      <c r="CO41" s="38"/>
      <c r="CP41" s="80"/>
      <c r="CQ41" s="79"/>
      <c r="CR41" s="80"/>
      <c r="CS41" s="80"/>
      <c r="CT41" s="80"/>
      <c r="CU41" s="80"/>
      <c r="CV41" s="79"/>
      <c r="CW41" s="45"/>
      <c r="CX41" s="46"/>
    </row>
    <row r="42" spans="1:102" s="39" customFormat="1" x14ac:dyDescent="0.25">
      <c r="A42" s="39" t="s">
        <v>123</v>
      </c>
      <c r="B42" s="46">
        <v>25</v>
      </c>
      <c r="C42" s="46">
        <v>37.5</v>
      </c>
      <c r="D42" s="53">
        <v>32.5</v>
      </c>
      <c r="E42" s="46">
        <v>30</v>
      </c>
      <c r="F42" s="16">
        <v>31.25</v>
      </c>
      <c r="G42" s="16">
        <v>30</v>
      </c>
      <c r="H42" s="204">
        <v>31.25</v>
      </c>
      <c r="I42" s="38">
        <f>(H42-G42)/G42</f>
        <v>4.1666666666666664E-2</v>
      </c>
      <c r="J42" s="53">
        <v>21.25</v>
      </c>
      <c r="K42" s="46">
        <v>26.25</v>
      </c>
      <c r="L42" s="53">
        <v>21.875</v>
      </c>
      <c r="M42" s="46">
        <v>15</v>
      </c>
      <c r="N42" s="16">
        <v>17.5</v>
      </c>
      <c r="O42" s="16">
        <v>20</v>
      </c>
      <c r="P42" s="18">
        <v>20</v>
      </c>
      <c r="Q42" s="38">
        <f t="array" ref="Q42">(P42-O42)/O42</f>
        <v>0</v>
      </c>
      <c r="R42" s="16">
        <v>35</v>
      </c>
      <c r="S42" s="16">
        <v>37.5</v>
      </c>
      <c r="T42" s="53">
        <v>25</v>
      </c>
      <c r="U42" s="46">
        <v>25</v>
      </c>
      <c r="V42" s="80">
        <v>23.75</v>
      </c>
      <c r="W42" s="80">
        <v>37.5</v>
      </c>
      <c r="X42" s="80">
        <v>55</v>
      </c>
      <c r="Y42" s="38">
        <f>(X42-W42)/W42</f>
        <v>0.46666666666666667</v>
      </c>
      <c r="Z42" s="16">
        <v>47.5</v>
      </c>
      <c r="AA42" s="16">
        <v>75</v>
      </c>
      <c r="AB42" s="53">
        <v>100</v>
      </c>
      <c r="AC42" s="46" t="s">
        <v>156</v>
      </c>
      <c r="AD42" s="46" t="s">
        <v>156</v>
      </c>
      <c r="AE42" s="46">
        <v>20</v>
      </c>
      <c r="AF42" s="205">
        <v>100</v>
      </c>
      <c r="AG42" s="38">
        <f>(AF42-AE42)/AE42</f>
        <v>4</v>
      </c>
      <c r="AH42" s="16">
        <v>25</v>
      </c>
      <c r="AI42" s="16">
        <v>40</v>
      </c>
      <c r="AJ42" s="53">
        <v>68.75</v>
      </c>
      <c r="AK42" s="46">
        <v>25</v>
      </c>
      <c r="AL42" s="80">
        <v>25</v>
      </c>
      <c r="AM42" s="80">
        <v>27.5</v>
      </c>
      <c r="AN42" s="80">
        <v>38.75</v>
      </c>
      <c r="AO42" s="38">
        <f>(AN42-AM42)/AM42</f>
        <v>0.40909090909090912</v>
      </c>
      <c r="AP42" s="16">
        <v>62.5</v>
      </c>
      <c r="AQ42" s="16">
        <v>109.861111111111</v>
      </c>
      <c r="AR42" s="53">
        <v>92.5</v>
      </c>
      <c r="AS42" s="46">
        <v>100</v>
      </c>
      <c r="AT42" s="80">
        <v>77.5</v>
      </c>
      <c r="AU42" s="80">
        <v>65.8333333333333</v>
      </c>
      <c r="AV42" s="205">
        <v>100</v>
      </c>
      <c r="AW42" s="38">
        <f>(AV42-AU42)/AU42</f>
        <v>0.51898734177215267</v>
      </c>
      <c r="AX42" s="16">
        <v>55</v>
      </c>
      <c r="AY42" s="16">
        <v>75</v>
      </c>
      <c r="AZ42" s="53">
        <v>75</v>
      </c>
      <c r="BA42" s="46">
        <v>60</v>
      </c>
      <c r="BB42" s="16">
        <v>75</v>
      </c>
      <c r="BC42" s="16">
        <v>75</v>
      </c>
      <c r="BD42" s="204">
        <v>75</v>
      </c>
      <c r="BE42" s="38">
        <f>(BD42-BC42)/BC42</f>
        <v>0</v>
      </c>
      <c r="BF42" s="82"/>
      <c r="BG42" s="16">
        <v>38.819444444444443</v>
      </c>
      <c r="BH42" s="53">
        <v>30.625</v>
      </c>
      <c r="BI42" s="46">
        <v>30</v>
      </c>
      <c r="BJ42" s="16">
        <v>24.072115384615387</v>
      </c>
      <c r="BK42" s="16">
        <v>28.1552734375</v>
      </c>
      <c r="BL42" s="204">
        <v>28.875</v>
      </c>
      <c r="BM42" s="38">
        <f>(BL42-BK42)/BK42</f>
        <v>2.5562762304463946E-2</v>
      </c>
      <c r="BN42" s="16">
        <v>5</v>
      </c>
      <c r="BO42" s="16">
        <v>5</v>
      </c>
      <c r="BP42" s="16">
        <v>5</v>
      </c>
      <c r="BQ42" s="16">
        <v>5</v>
      </c>
      <c r="BR42" s="38">
        <f t="array" ref="BR42">(BQ42-BP42)/BP42</f>
        <v>0</v>
      </c>
      <c r="BS42" s="46"/>
      <c r="BT42" s="46"/>
      <c r="BU42" s="38"/>
      <c r="BV42" s="46"/>
      <c r="BW42" s="45"/>
      <c r="BX42" s="46"/>
      <c r="BY42" s="45"/>
      <c r="BZ42" s="45"/>
      <c r="CA42" s="46"/>
      <c r="CB42" s="46"/>
      <c r="CC42" s="38"/>
      <c r="CD42" s="46"/>
      <c r="CE42" s="46"/>
      <c r="CF42" s="46"/>
      <c r="CG42" s="38"/>
      <c r="CH42" s="46"/>
      <c r="CI42" s="45"/>
      <c r="CJ42" s="46"/>
      <c r="CK42" s="38"/>
      <c r="CL42" s="45"/>
      <c r="CM42" s="16"/>
      <c r="CN42" s="46"/>
      <c r="CO42" s="38"/>
      <c r="CP42" s="80"/>
      <c r="CQ42" s="79"/>
      <c r="CR42" s="80"/>
      <c r="CS42" s="80"/>
      <c r="CT42" s="80"/>
      <c r="CU42" s="80"/>
      <c r="CV42" s="79"/>
      <c r="CW42" s="45"/>
      <c r="CX42" s="46"/>
    </row>
    <row r="43" spans="1:102" s="39" customFormat="1" x14ac:dyDescent="0.25">
      <c r="A43" s="39" t="s">
        <v>106</v>
      </c>
      <c r="B43" s="46">
        <v>25</v>
      </c>
      <c r="C43" s="46">
        <v>27.5</v>
      </c>
      <c r="D43" s="53">
        <v>25</v>
      </c>
      <c r="E43" s="46">
        <v>25</v>
      </c>
      <c r="F43" s="16">
        <v>25</v>
      </c>
      <c r="G43" s="16">
        <v>30</v>
      </c>
      <c r="H43" s="204">
        <v>32.5</v>
      </c>
      <c r="I43" s="38">
        <f t="shared" ref="I43:I47" si="17">(H43-G43)/G43</f>
        <v>8.3333333333333329E-2</v>
      </c>
      <c r="J43" s="53">
        <v>22.5</v>
      </c>
      <c r="K43" s="46">
        <v>15</v>
      </c>
      <c r="L43" s="53">
        <v>17.5</v>
      </c>
      <c r="M43" s="46">
        <v>25</v>
      </c>
      <c r="N43" s="16">
        <v>20</v>
      </c>
      <c r="O43" s="16">
        <v>20</v>
      </c>
      <c r="P43" s="16">
        <v>20</v>
      </c>
      <c r="Q43" s="38">
        <f t="shared" ref="Q43:Q47" si="18">(P43-O43)/O43</f>
        <v>0</v>
      </c>
      <c r="R43" s="16">
        <v>50</v>
      </c>
      <c r="S43" s="16">
        <v>50</v>
      </c>
      <c r="T43" s="53">
        <v>50</v>
      </c>
      <c r="U43" s="46">
        <v>50</v>
      </c>
      <c r="V43" s="80">
        <v>37.5</v>
      </c>
      <c r="W43" s="80">
        <v>50</v>
      </c>
      <c r="X43" s="80">
        <v>62.5</v>
      </c>
      <c r="Y43" s="38">
        <f t="shared" ref="Y43:Y45" si="19">(X43-W43)/W43</f>
        <v>0.25</v>
      </c>
      <c r="Z43" s="18" t="s">
        <v>156</v>
      </c>
      <c r="AA43" s="18" t="s">
        <v>156</v>
      </c>
      <c r="AB43" s="116" t="s">
        <v>156</v>
      </c>
      <c r="AC43" s="18" t="s">
        <v>156</v>
      </c>
      <c r="AD43" s="18">
        <v>75</v>
      </c>
      <c r="AE43" s="46" t="s">
        <v>156</v>
      </c>
      <c r="AF43" s="202" t="s">
        <v>156</v>
      </c>
      <c r="AG43" s="38" t="s">
        <v>156</v>
      </c>
      <c r="AH43" s="16">
        <v>25</v>
      </c>
      <c r="AI43" s="16">
        <v>25</v>
      </c>
      <c r="AJ43" s="53">
        <v>37.5</v>
      </c>
      <c r="AK43" s="46">
        <v>25</v>
      </c>
      <c r="AL43" s="80">
        <v>25</v>
      </c>
      <c r="AM43" s="80">
        <v>25</v>
      </c>
      <c r="AN43" s="80">
        <v>25</v>
      </c>
      <c r="AO43" s="38">
        <f t="array" ref="AO43">(AN43-AM43)/AM43</f>
        <v>0</v>
      </c>
      <c r="AP43" s="16">
        <v>75</v>
      </c>
      <c r="AQ43" s="16">
        <v>60</v>
      </c>
      <c r="AR43" s="53">
        <v>76.666666666666657</v>
      </c>
      <c r="AS43" s="46">
        <v>75</v>
      </c>
      <c r="AT43" s="80">
        <v>75</v>
      </c>
      <c r="AU43" s="80">
        <v>49.79166666666665</v>
      </c>
      <c r="AV43" s="204">
        <v>84.5833333333333</v>
      </c>
      <c r="AW43" s="38">
        <f t="array" ref="AW43">(AV43-AU43)/AU43</f>
        <v>0.69874476987447687</v>
      </c>
      <c r="AX43" s="16">
        <v>75</v>
      </c>
      <c r="AY43" s="16">
        <v>72.5</v>
      </c>
      <c r="AZ43" s="53">
        <v>67.5</v>
      </c>
      <c r="BA43" s="46">
        <v>100</v>
      </c>
      <c r="BB43" s="16">
        <v>81.25</v>
      </c>
      <c r="BC43" s="16">
        <v>76.25</v>
      </c>
      <c r="BD43" s="204">
        <v>75</v>
      </c>
      <c r="BE43" s="38">
        <f t="shared" ref="BE43:BE47" si="20">(BD43-BC43)/BC43</f>
        <v>-1.6393442622950821E-2</v>
      </c>
      <c r="BF43" s="82"/>
      <c r="BG43" s="16">
        <v>15</v>
      </c>
      <c r="BH43" s="53">
        <v>21.370370370370367</v>
      </c>
      <c r="BI43" s="46" t="s">
        <v>156</v>
      </c>
      <c r="BJ43" s="16" t="s">
        <v>156</v>
      </c>
      <c r="BK43" s="16">
        <v>5</v>
      </c>
      <c r="BL43" s="204">
        <v>18.75</v>
      </c>
      <c r="BM43" s="38">
        <f t="shared" ref="BM43:BM47" si="21">(BL43-BK43)/BK43</f>
        <v>2.75</v>
      </c>
      <c r="BN43" s="16">
        <v>5</v>
      </c>
      <c r="BO43" s="16">
        <v>5</v>
      </c>
      <c r="BP43" s="16">
        <v>6.25</v>
      </c>
      <c r="BQ43" s="16">
        <v>7.5</v>
      </c>
      <c r="BR43" s="38">
        <f t="shared" ref="BR43:BR47" si="22">(BQ43-BP43)/BP43</f>
        <v>0.2</v>
      </c>
      <c r="BS43" s="46"/>
      <c r="BT43" s="46"/>
      <c r="BU43" s="38"/>
      <c r="BV43" s="46"/>
      <c r="BW43" s="45"/>
      <c r="BX43" s="46"/>
      <c r="BY43" s="45"/>
      <c r="BZ43" s="45"/>
      <c r="CA43" s="46"/>
      <c r="CB43" s="46"/>
      <c r="CC43" s="38"/>
      <c r="CD43" s="46"/>
      <c r="CE43" s="46"/>
      <c r="CF43" s="46"/>
      <c r="CG43" s="38"/>
      <c r="CH43" s="46"/>
      <c r="CI43" s="45"/>
      <c r="CJ43" s="46"/>
      <c r="CK43" s="38"/>
      <c r="CL43" s="45"/>
      <c r="CM43" s="16"/>
      <c r="CN43" s="46"/>
      <c r="CO43" s="38"/>
      <c r="CP43" s="80"/>
      <c r="CQ43" s="79"/>
      <c r="CR43" s="80"/>
      <c r="CS43" s="80"/>
      <c r="CT43" s="80"/>
      <c r="CU43" s="80"/>
      <c r="CV43" s="79"/>
      <c r="CW43" s="45"/>
      <c r="CX43" s="46"/>
    </row>
    <row r="44" spans="1:102" s="39" customFormat="1" x14ac:dyDescent="0.25">
      <c r="A44" s="39" t="s">
        <v>117</v>
      </c>
      <c r="B44" s="46">
        <v>20</v>
      </c>
      <c r="C44" s="46">
        <v>25</v>
      </c>
      <c r="D44" s="53">
        <v>27.5</v>
      </c>
      <c r="E44" s="46">
        <v>26.25</v>
      </c>
      <c r="F44" s="16">
        <v>25</v>
      </c>
      <c r="G44" s="16">
        <v>26.25</v>
      </c>
      <c r="H44" s="204">
        <v>28.75</v>
      </c>
      <c r="I44" s="38">
        <f t="shared" si="17"/>
        <v>9.5238095238095233E-2</v>
      </c>
      <c r="J44" s="53">
        <v>25</v>
      </c>
      <c r="K44" s="46">
        <v>25</v>
      </c>
      <c r="L44" s="53">
        <v>23.75</v>
      </c>
      <c r="M44" s="46">
        <v>28.75</v>
      </c>
      <c r="N44" s="16">
        <v>27.5</v>
      </c>
      <c r="O44" s="16">
        <v>27.5</v>
      </c>
      <c r="P44" s="16">
        <v>23.75</v>
      </c>
      <c r="Q44" s="38">
        <f t="shared" si="18"/>
        <v>-0.13636363636363635</v>
      </c>
      <c r="R44" s="16">
        <v>40</v>
      </c>
      <c r="S44" s="16">
        <v>52.5</v>
      </c>
      <c r="T44" s="53">
        <v>50</v>
      </c>
      <c r="U44" s="46">
        <v>37.5</v>
      </c>
      <c r="V44" s="80">
        <v>51.25</v>
      </c>
      <c r="W44" s="80">
        <v>36.25</v>
      </c>
      <c r="X44" s="80">
        <v>30</v>
      </c>
      <c r="Y44" s="38">
        <f t="shared" si="19"/>
        <v>-0.17241379310344829</v>
      </c>
      <c r="Z44" s="16">
        <v>75</v>
      </c>
      <c r="AA44" s="16">
        <v>75</v>
      </c>
      <c r="AB44" s="53">
        <v>75</v>
      </c>
      <c r="AC44" s="46">
        <v>50</v>
      </c>
      <c r="AD44" s="46">
        <v>50</v>
      </c>
      <c r="AE44" s="46">
        <v>50</v>
      </c>
      <c r="AF44" s="204">
        <v>175</v>
      </c>
      <c r="AG44" s="38">
        <f t="array" ref="AG44">(AF44-AE44)/AE44</f>
        <v>2.5</v>
      </c>
      <c r="AH44" s="16">
        <v>37.5</v>
      </c>
      <c r="AI44" s="16">
        <v>26.25</v>
      </c>
      <c r="AJ44" s="53">
        <v>33.75</v>
      </c>
      <c r="AK44" s="46">
        <v>32.5</v>
      </c>
      <c r="AL44" s="80">
        <v>31.25</v>
      </c>
      <c r="AM44" s="80">
        <v>31.25</v>
      </c>
      <c r="AN44" s="80">
        <v>26.25</v>
      </c>
      <c r="AO44" s="38">
        <f t="shared" ref="AO44:AO47" si="23">(AN44-AM44)/AM44</f>
        <v>-0.16</v>
      </c>
      <c r="AP44" s="16">
        <v>112.5</v>
      </c>
      <c r="AQ44" s="16">
        <v>75.625</v>
      </c>
      <c r="AR44" s="53">
        <v>75</v>
      </c>
      <c r="AS44" s="46">
        <v>92.5</v>
      </c>
      <c r="AT44" s="80">
        <v>90</v>
      </c>
      <c r="AU44" s="80">
        <v>93.75</v>
      </c>
      <c r="AV44" s="204">
        <v>83.75</v>
      </c>
      <c r="AW44" s="38">
        <f t="shared" ref="AW44:AW47" si="24">(AV44-AU44)/AU44</f>
        <v>-0.10666666666666667</v>
      </c>
      <c r="AX44" s="16">
        <v>87.5</v>
      </c>
      <c r="AY44" s="16">
        <v>75</v>
      </c>
      <c r="AZ44" s="53">
        <v>67.5</v>
      </c>
      <c r="BA44" s="46">
        <v>71.25</v>
      </c>
      <c r="BB44" s="16">
        <v>77.5</v>
      </c>
      <c r="BC44" s="16">
        <v>75</v>
      </c>
      <c r="BD44" s="204">
        <v>81.25</v>
      </c>
      <c r="BE44" s="38">
        <f t="shared" si="20"/>
        <v>8.3333333333333329E-2</v>
      </c>
      <c r="BF44" s="82"/>
      <c r="BG44" s="16">
        <v>16.666666666666668</v>
      </c>
      <c r="BH44" s="53">
        <v>9.25</v>
      </c>
      <c r="BI44" s="46">
        <v>20.625</v>
      </c>
      <c r="BJ44" s="16">
        <v>27.5</v>
      </c>
      <c r="BK44" s="16">
        <v>12.1875</v>
      </c>
      <c r="BL44" s="204">
        <v>9.6666666666666661</v>
      </c>
      <c r="BM44" s="38">
        <f>(BL44-BK44)/BK44</f>
        <v>-0.20683760683760688</v>
      </c>
      <c r="BN44" s="16">
        <v>6.25</v>
      </c>
      <c r="BO44" s="16">
        <v>6.25</v>
      </c>
      <c r="BP44" s="16">
        <v>5</v>
      </c>
      <c r="BQ44" s="16">
        <v>6.25</v>
      </c>
      <c r="BR44" s="38">
        <f t="shared" si="22"/>
        <v>0.25</v>
      </c>
      <c r="BS44" s="46"/>
      <c r="BT44" s="46"/>
      <c r="BU44" s="38"/>
      <c r="BV44" s="46"/>
      <c r="BW44" s="45"/>
      <c r="BX44" s="46"/>
      <c r="BY44" s="45"/>
      <c r="BZ44" s="45"/>
      <c r="CA44" s="46"/>
      <c r="CB44" s="46"/>
      <c r="CC44" s="38"/>
      <c r="CD44" s="46"/>
      <c r="CE44" s="46"/>
      <c r="CF44" s="46"/>
      <c r="CG44" s="38"/>
      <c r="CH44" s="46"/>
      <c r="CI44" s="45"/>
      <c r="CJ44" s="46"/>
      <c r="CK44" s="38"/>
      <c r="CL44" s="45"/>
      <c r="CM44" s="16"/>
      <c r="CN44" s="46"/>
      <c r="CO44" s="38"/>
      <c r="CP44" s="80"/>
      <c r="CQ44" s="79"/>
      <c r="CR44" s="80"/>
      <c r="CS44" s="80"/>
      <c r="CT44" s="80"/>
      <c r="CU44" s="80"/>
      <c r="CV44" s="79"/>
      <c r="CW44" s="45"/>
      <c r="CX44" s="46"/>
    </row>
    <row r="45" spans="1:102" s="39" customFormat="1" x14ac:dyDescent="0.25">
      <c r="A45" s="39" t="s">
        <v>182</v>
      </c>
      <c r="B45" s="46">
        <v>25</v>
      </c>
      <c r="C45" s="46">
        <v>25</v>
      </c>
      <c r="D45" s="53">
        <v>25</v>
      </c>
      <c r="E45" s="46">
        <v>25</v>
      </c>
      <c r="F45" s="16">
        <v>25</v>
      </c>
      <c r="G45" s="16">
        <v>30</v>
      </c>
      <c r="H45" s="204">
        <v>30</v>
      </c>
      <c r="I45" s="38">
        <f t="shared" si="17"/>
        <v>0</v>
      </c>
      <c r="J45" s="53">
        <v>25</v>
      </c>
      <c r="K45" s="46">
        <v>15</v>
      </c>
      <c r="L45" s="53">
        <v>15</v>
      </c>
      <c r="M45" s="46">
        <v>18.75</v>
      </c>
      <c r="N45" s="16">
        <v>17.5</v>
      </c>
      <c r="O45" s="16">
        <v>20</v>
      </c>
      <c r="P45" s="16">
        <v>25</v>
      </c>
      <c r="Q45" s="38">
        <f t="shared" si="18"/>
        <v>0.25</v>
      </c>
      <c r="R45" s="16">
        <v>50</v>
      </c>
      <c r="S45" s="16">
        <v>25</v>
      </c>
      <c r="T45" s="53">
        <v>25</v>
      </c>
      <c r="U45" s="46">
        <v>25</v>
      </c>
      <c r="V45" s="80">
        <v>32.5</v>
      </c>
      <c r="W45" s="80">
        <v>45</v>
      </c>
      <c r="X45" s="80">
        <v>25</v>
      </c>
      <c r="Y45" s="38">
        <f t="shared" si="19"/>
        <v>-0.44444444444444442</v>
      </c>
      <c r="Z45" s="18" t="s">
        <v>156</v>
      </c>
      <c r="AA45" s="16">
        <v>200</v>
      </c>
      <c r="AB45" s="116" t="s">
        <v>156</v>
      </c>
      <c r="AC45" s="18" t="s">
        <v>156</v>
      </c>
      <c r="AD45" s="18" t="s">
        <v>156</v>
      </c>
      <c r="AE45" s="46" t="s">
        <v>156</v>
      </c>
      <c r="AF45" s="202" t="s">
        <v>156</v>
      </c>
      <c r="AG45" s="38" t="s">
        <v>156</v>
      </c>
      <c r="AH45" s="16">
        <v>20</v>
      </c>
      <c r="AI45" s="16">
        <v>20</v>
      </c>
      <c r="AJ45" s="53">
        <v>39.285714285714199</v>
      </c>
      <c r="AK45" s="46">
        <v>25</v>
      </c>
      <c r="AL45" s="80">
        <v>25</v>
      </c>
      <c r="AM45" s="80">
        <v>25</v>
      </c>
      <c r="AN45" s="80">
        <v>25</v>
      </c>
      <c r="AO45" s="38">
        <f t="shared" si="23"/>
        <v>0</v>
      </c>
      <c r="AP45" s="16">
        <v>71.25</v>
      </c>
      <c r="AQ45" s="16">
        <v>75</v>
      </c>
      <c r="AR45" s="53">
        <v>56.6666666666666</v>
      </c>
      <c r="AS45" s="46">
        <v>70.416666666666657</v>
      </c>
      <c r="AT45" s="80">
        <v>76.666666666666657</v>
      </c>
      <c r="AU45" s="80">
        <v>87.5</v>
      </c>
      <c r="AV45" s="204">
        <v>75</v>
      </c>
      <c r="AW45" s="38">
        <f>(AV45-AU45)/AU45</f>
        <v>-0.14285714285714285</v>
      </c>
      <c r="AX45" s="16">
        <v>75</v>
      </c>
      <c r="AY45" s="18" t="s">
        <v>156</v>
      </c>
      <c r="AZ45" s="53">
        <v>75</v>
      </c>
      <c r="BA45" s="46">
        <v>75</v>
      </c>
      <c r="BB45" s="16">
        <v>67.5</v>
      </c>
      <c r="BC45" s="16">
        <v>75</v>
      </c>
      <c r="BD45" s="204">
        <v>75</v>
      </c>
      <c r="BE45" s="38">
        <f t="array" ref="BE45">(BD45-BC45)/BC45</f>
        <v>0</v>
      </c>
      <c r="BF45" s="83"/>
      <c r="BG45" s="16">
        <v>30.625</v>
      </c>
      <c r="BH45" s="53">
        <v>5</v>
      </c>
      <c r="BI45" s="46">
        <v>35</v>
      </c>
      <c r="BJ45" s="16">
        <v>25.277777777777779</v>
      </c>
      <c r="BK45" s="16">
        <v>22.15625</v>
      </c>
      <c r="BL45" s="204">
        <v>49.6875</v>
      </c>
      <c r="BM45" s="38">
        <f t="array" ref="BM45">(BL45-BK45)/BK45</f>
        <v>1.2425952045133992</v>
      </c>
      <c r="BN45" s="16">
        <v>5</v>
      </c>
      <c r="BO45" s="16">
        <v>10.75</v>
      </c>
      <c r="BP45" s="16">
        <v>15</v>
      </c>
      <c r="BQ45" s="16">
        <v>5</v>
      </c>
      <c r="BR45" s="38">
        <f t="shared" si="22"/>
        <v>-0.66666666666666663</v>
      </c>
      <c r="BS45" s="46"/>
      <c r="BT45" s="46"/>
      <c r="BU45" s="38"/>
      <c r="BV45" s="46"/>
      <c r="BW45" s="45"/>
      <c r="BX45" s="46"/>
      <c r="BY45" s="45"/>
      <c r="BZ45" s="45"/>
      <c r="CA45" s="46"/>
      <c r="CB45" s="46"/>
      <c r="CC45" s="38"/>
      <c r="CD45" s="46"/>
      <c r="CE45" s="46"/>
      <c r="CF45" s="46"/>
      <c r="CG45" s="38"/>
      <c r="CH45" s="46"/>
      <c r="CI45" s="45"/>
      <c r="CJ45" s="46"/>
      <c r="CK45" s="38"/>
      <c r="CL45" s="45"/>
      <c r="CM45" s="16"/>
      <c r="CN45" s="46"/>
      <c r="CO45" s="38"/>
      <c r="CP45" s="80"/>
      <c r="CQ45" s="79"/>
      <c r="CR45" s="80"/>
      <c r="CS45" s="80"/>
      <c r="CT45" s="80"/>
      <c r="CU45" s="80"/>
      <c r="CV45" s="79"/>
      <c r="CW45" s="45"/>
      <c r="CX45" s="46"/>
    </row>
    <row r="46" spans="1:102" s="39" customFormat="1" x14ac:dyDescent="0.25">
      <c r="A46" s="39" t="s">
        <v>164</v>
      </c>
      <c r="B46" s="46">
        <v>27.5</v>
      </c>
      <c r="C46" s="46">
        <v>22.5</v>
      </c>
      <c r="D46" s="53">
        <v>30</v>
      </c>
      <c r="E46" s="46">
        <v>31.5</v>
      </c>
      <c r="F46" s="16">
        <v>31.25</v>
      </c>
      <c r="G46" s="16">
        <v>15</v>
      </c>
      <c r="H46" s="204">
        <v>25</v>
      </c>
      <c r="I46" s="38">
        <f t="array" ref="I46">(H46-G46)/G46</f>
        <v>0.66666666666666663</v>
      </c>
      <c r="J46" s="53">
        <v>12.5</v>
      </c>
      <c r="K46" s="46">
        <v>22.5</v>
      </c>
      <c r="L46" s="53">
        <v>16.25</v>
      </c>
      <c r="M46" s="46">
        <v>16.5</v>
      </c>
      <c r="N46" s="16">
        <v>25</v>
      </c>
      <c r="O46" s="16">
        <v>18.75</v>
      </c>
      <c r="P46" s="16">
        <v>15</v>
      </c>
      <c r="Q46" s="38">
        <f>(P46-O46)/O46</f>
        <v>-0.2</v>
      </c>
      <c r="R46" s="16">
        <v>25</v>
      </c>
      <c r="S46" s="16">
        <v>25</v>
      </c>
      <c r="T46" s="53">
        <v>20</v>
      </c>
      <c r="U46" s="46">
        <v>23.75</v>
      </c>
      <c r="V46" s="80">
        <v>20</v>
      </c>
      <c r="W46" s="80">
        <v>20</v>
      </c>
      <c r="X46" s="80">
        <v>22.5</v>
      </c>
      <c r="Y46" s="38">
        <f>(X46-W46)/W46</f>
        <v>0.125</v>
      </c>
      <c r="Z46" s="16">
        <v>50</v>
      </c>
      <c r="AA46" s="16">
        <v>75.5</v>
      </c>
      <c r="AB46" s="116" t="s">
        <v>156</v>
      </c>
      <c r="AC46" s="18" t="s">
        <v>156</v>
      </c>
      <c r="AD46" s="18">
        <v>125</v>
      </c>
      <c r="AE46" s="46">
        <v>125</v>
      </c>
      <c r="AF46" s="204">
        <v>150</v>
      </c>
      <c r="AG46" s="38">
        <f>(AF46-AE46)/AE46</f>
        <v>0.2</v>
      </c>
      <c r="AH46" s="16">
        <v>25</v>
      </c>
      <c r="AI46" s="16">
        <v>25</v>
      </c>
      <c r="AJ46" s="53">
        <v>15</v>
      </c>
      <c r="AK46" s="46">
        <v>15.15384615384615</v>
      </c>
      <c r="AL46" s="80">
        <v>25</v>
      </c>
      <c r="AM46" s="80">
        <v>21.15384615384615</v>
      </c>
      <c r="AN46" s="80">
        <v>15.576923076923075</v>
      </c>
      <c r="AO46" s="38">
        <f>(AN46-AM46)/AM46</f>
        <v>-0.26363636363636361</v>
      </c>
      <c r="AP46" s="16">
        <v>67.5</v>
      </c>
      <c r="AQ46" s="16">
        <v>75</v>
      </c>
      <c r="AR46" s="53">
        <v>75</v>
      </c>
      <c r="AS46" s="46">
        <v>46.982758620689651</v>
      </c>
      <c r="AT46" s="80">
        <v>59.482758620689651</v>
      </c>
      <c r="AU46" s="80">
        <v>50.316091954022951</v>
      </c>
      <c r="AV46" s="204">
        <v>46.04166666666665</v>
      </c>
      <c r="AW46" s="38">
        <f t="shared" si="24"/>
        <v>-8.4951456310679269E-2</v>
      </c>
      <c r="AX46" s="16">
        <v>75</v>
      </c>
      <c r="AY46" s="16">
        <v>100</v>
      </c>
      <c r="AZ46" s="53">
        <v>45</v>
      </c>
      <c r="BA46" s="46">
        <v>62.5</v>
      </c>
      <c r="BB46" s="16">
        <v>62.5</v>
      </c>
      <c r="BC46" s="16">
        <v>62.5</v>
      </c>
      <c r="BD46" s="204">
        <v>75</v>
      </c>
      <c r="BE46" s="38">
        <f t="shared" si="20"/>
        <v>0.2</v>
      </c>
      <c r="BF46" s="82"/>
      <c r="BG46" s="16" t="s">
        <v>156</v>
      </c>
      <c r="BH46" s="53">
        <v>30.9375</v>
      </c>
      <c r="BI46" s="46">
        <v>32.1875</v>
      </c>
      <c r="BJ46" s="16">
        <v>32.1875</v>
      </c>
      <c r="BK46" s="16">
        <v>32.8125</v>
      </c>
      <c r="BL46" s="204">
        <v>34.0625</v>
      </c>
      <c r="BM46" s="38">
        <f t="shared" si="21"/>
        <v>3.8095238095238099E-2</v>
      </c>
      <c r="BN46" s="16">
        <v>7.5</v>
      </c>
      <c r="BO46" s="16">
        <v>6.25</v>
      </c>
      <c r="BP46" s="16">
        <v>5</v>
      </c>
      <c r="BQ46" s="16">
        <v>5</v>
      </c>
      <c r="BR46" s="38">
        <f t="shared" si="22"/>
        <v>0</v>
      </c>
      <c r="BS46" s="46"/>
      <c r="BT46" s="46"/>
      <c r="BU46" s="38"/>
      <c r="BV46" s="46"/>
      <c r="BW46" s="45"/>
      <c r="BX46" s="46"/>
      <c r="BY46" s="45"/>
      <c r="BZ46" s="45"/>
      <c r="CA46" s="46"/>
      <c r="CB46" s="46"/>
      <c r="CC46" s="38"/>
      <c r="CD46" s="46"/>
      <c r="CE46" s="46"/>
      <c r="CF46" s="46"/>
      <c r="CG46" s="38"/>
      <c r="CH46" s="46"/>
      <c r="CI46" s="45"/>
      <c r="CJ46" s="46"/>
      <c r="CK46" s="38"/>
      <c r="CL46" s="45"/>
      <c r="CM46" s="16"/>
      <c r="CN46" s="46"/>
      <c r="CO46" s="38"/>
      <c r="CP46" s="80"/>
      <c r="CQ46" s="79"/>
      <c r="CR46" s="80"/>
      <c r="CS46" s="80"/>
      <c r="CT46" s="80"/>
      <c r="CU46" s="80"/>
      <c r="CV46" s="79"/>
      <c r="CW46" s="45"/>
      <c r="CX46" s="46"/>
    </row>
    <row r="47" spans="1:102" s="39" customFormat="1" x14ac:dyDescent="0.25">
      <c r="A47" s="39" t="s">
        <v>506</v>
      </c>
      <c r="B47" s="46"/>
      <c r="C47" s="46">
        <v>30</v>
      </c>
      <c r="D47" s="53">
        <v>25</v>
      </c>
      <c r="E47" s="46">
        <v>12.1323529411764</v>
      </c>
      <c r="F47" s="16">
        <v>18.75</v>
      </c>
      <c r="G47" s="16">
        <v>13.75</v>
      </c>
      <c r="H47" s="204">
        <v>22.5</v>
      </c>
      <c r="I47" s="38">
        <f t="shared" si="17"/>
        <v>0.63636363636363635</v>
      </c>
      <c r="J47" s="52"/>
      <c r="K47" s="46">
        <v>25</v>
      </c>
      <c r="L47" s="53">
        <v>25</v>
      </c>
      <c r="M47" s="46">
        <v>15</v>
      </c>
      <c r="N47" s="16">
        <v>18.75</v>
      </c>
      <c r="O47" s="16">
        <v>16.25</v>
      </c>
      <c r="P47" s="16">
        <v>23.75</v>
      </c>
      <c r="Q47" s="38">
        <f t="shared" si="18"/>
        <v>0.46153846153846156</v>
      </c>
      <c r="R47" s="52"/>
      <c r="S47" s="46">
        <v>62.5</v>
      </c>
      <c r="T47" s="53">
        <v>67.5</v>
      </c>
      <c r="U47" s="46">
        <v>55</v>
      </c>
      <c r="V47" s="80">
        <v>40</v>
      </c>
      <c r="W47" s="80">
        <v>30</v>
      </c>
      <c r="X47" s="80">
        <v>32.5</v>
      </c>
      <c r="Y47" s="38">
        <f t="array" ref="Y47">(X47-W47)/W47</f>
        <v>8.3333333333333329E-2</v>
      </c>
      <c r="Z47" s="46"/>
      <c r="AA47" s="45" t="s">
        <v>156</v>
      </c>
      <c r="AB47" s="53">
        <v>150</v>
      </c>
      <c r="AC47" s="46" t="s">
        <v>156</v>
      </c>
      <c r="AD47" s="18">
        <v>50</v>
      </c>
      <c r="AE47" s="46" t="s">
        <v>156</v>
      </c>
      <c r="AF47" s="202" t="s">
        <v>156</v>
      </c>
      <c r="AG47" s="38" t="s">
        <v>156</v>
      </c>
      <c r="AH47" s="52"/>
      <c r="AI47" s="46">
        <v>50</v>
      </c>
      <c r="AJ47" s="53">
        <v>25</v>
      </c>
      <c r="AK47" s="46">
        <v>25</v>
      </c>
      <c r="AL47" s="80">
        <v>25</v>
      </c>
      <c r="AM47" s="80">
        <v>30.625</v>
      </c>
      <c r="AN47" s="80">
        <v>27.5</v>
      </c>
      <c r="AO47" s="38">
        <f t="shared" si="23"/>
        <v>-0.10204081632653061</v>
      </c>
      <c r="AP47" s="52"/>
      <c r="AQ47" s="46">
        <v>125</v>
      </c>
      <c r="AR47" s="53">
        <v>43.965517241379303</v>
      </c>
      <c r="AS47" s="46">
        <v>56.6666666666666</v>
      </c>
      <c r="AT47" s="80">
        <v>58.75</v>
      </c>
      <c r="AU47" s="80">
        <v>49.5833333333333</v>
      </c>
      <c r="AV47" s="204">
        <v>65.8333333333333</v>
      </c>
      <c r="AW47" s="38">
        <f t="shared" si="24"/>
        <v>0.32773109243697501</v>
      </c>
      <c r="AX47" s="46"/>
      <c r="AY47" s="45" t="s">
        <v>156</v>
      </c>
      <c r="AZ47" s="53">
        <v>75</v>
      </c>
      <c r="BA47" s="46">
        <v>67.5</v>
      </c>
      <c r="BB47" s="16">
        <v>75</v>
      </c>
      <c r="BC47" s="16">
        <v>85</v>
      </c>
      <c r="BD47" s="204">
        <v>75</v>
      </c>
      <c r="BE47" s="38">
        <f t="shared" si="20"/>
        <v>-0.11764705882352941</v>
      </c>
      <c r="BF47" s="83"/>
      <c r="BG47" s="16" t="s">
        <v>156</v>
      </c>
      <c r="BH47" s="53">
        <v>51.25</v>
      </c>
      <c r="BI47" s="46">
        <v>65</v>
      </c>
      <c r="BJ47" s="16">
        <v>61.5625</v>
      </c>
      <c r="BK47" s="16">
        <v>71.5625</v>
      </c>
      <c r="BL47" s="204">
        <v>62.5</v>
      </c>
      <c r="BM47" s="38">
        <f t="shared" si="21"/>
        <v>-0.12663755458515283</v>
      </c>
      <c r="BN47" s="16">
        <v>5</v>
      </c>
      <c r="BO47" s="16">
        <v>5</v>
      </c>
      <c r="BP47" s="16">
        <v>5</v>
      </c>
      <c r="BQ47" s="16">
        <v>5</v>
      </c>
      <c r="BR47" s="38">
        <f t="shared" si="22"/>
        <v>0</v>
      </c>
      <c r="BS47" s="46"/>
      <c r="BT47" s="46"/>
      <c r="BU47" s="38"/>
      <c r="BV47" s="46"/>
      <c r="BW47" s="45"/>
      <c r="BX47" s="46"/>
      <c r="BY47" s="45"/>
      <c r="BZ47" s="45"/>
      <c r="CA47" s="46"/>
      <c r="CB47" s="46"/>
      <c r="CC47" s="38"/>
      <c r="CD47" s="46"/>
      <c r="CE47" s="46"/>
      <c r="CF47" s="46"/>
      <c r="CG47" s="38"/>
      <c r="CH47" s="46"/>
      <c r="CI47" s="45"/>
      <c r="CJ47" s="46"/>
      <c r="CK47" s="38"/>
      <c r="CL47" s="45"/>
      <c r="CM47" s="16"/>
      <c r="CN47" s="46"/>
      <c r="CO47" s="38"/>
      <c r="CP47" s="80"/>
      <c r="CQ47" s="79"/>
      <c r="CR47" s="80"/>
      <c r="CS47" s="80"/>
      <c r="CT47" s="80"/>
      <c r="CU47" s="80"/>
      <c r="CV47" s="79"/>
      <c r="CW47" s="45"/>
      <c r="CX47" s="46"/>
    </row>
    <row r="48" spans="1:102" s="39" customFormat="1" x14ac:dyDescent="0.25">
      <c r="A48" s="39" t="s">
        <v>176</v>
      </c>
      <c r="B48" s="46" t="s">
        <v>156</v>
      </c>
      <c r="C48" s="52"/>
      <c r="D48" s="53">
        <v>40</v>
      </c>
      <c r="E48" s="52"/>
      <c r="F48" s="46" t="s">
        <v>156</v>
      </c>
      <c r="G48" s="16" t="s">
        <v>156</v>
      </c>
      <c r="H48" s="204">
        <v>32.5</v>
      </c>
      <c r="I48" s="38" t="s">
        <v>156</v>
      </c>
      <c r="J48" s="46">
        <v>28.75</v>
      </c>
      <c r="K48" s="52"/>
      <c r="L48" s="53">
        <v>25</v>
      </c>
      <c r="M48" s="52"/>
      <c r="N48" s="52"/>
      <c r="O48" s="16" t="s">
        <v>156</v>
      </c>
      <c r="P48" s="18">
        <v>25</v>
      </c>
      <c r="Q48" s="38" t="s">
        <v>156</v>
      </c>
      <c r="R48" s="46">
        <v>56.25</v>
      </c>
      <c r="S48" s="52"/>
      <c r="T48" s="53">
        <v>60</v>
      </c>
      <c r="U48" s="52"/>
      <c r="V48" s="52"/>
      <c r="W48" s="80" t="s">
        <v>156</v>
      </c>
      <c r="X48" s="45">
        <v>50</v>
      </c>
      <c r="Y48" s="38" t="s">
        <v>156</v>
      </c>
      <c r="Z48" s="46" t="s">
        <v>156</v>
      </c>
      <c r="AA48" s="46"/>
      <c r="AB48" s="53" t="s">
        <v>156</v>
      </c>
      <c r="AC48" s="52"/>
      <c r="AD48" s="52"/>
      <c r="AE48" s="46" t="s">
        <v>156</v>
      </c>
      <c r="AF48" s="205">
        <v>300</v>
      </c>
      <c r="AG48" s="38" t="s">
        <v>156</v>
      </c>
      <c r="AH48" s="46">
        <v>25</v>
      </c>
      <c r="AI48" s="46"/>
      <c r="AJ48" s="53">
        <v>15</v>
      </c>
      <c r="AK48" s="52"/>
      <c r="AL48" s="52"/>
      <c r="AM48" s="80" t="s">
        <v>156</v>
      </c>
      <c r="AN48" s="80">
        <v>28.75</v>
      </c>
      <c r="AO48" s="52"/>
      <c r="AP48" s="46">
        <v>42.5</v>
      </c>
      <c r="AQ48" s="52"/>
      <c r="AR48" s="53">
        <v>100</v>
      </c>
      <c r="AS48" s="52"/>
      <c r="AT48" s="52"/>
      <c r="AU48" s="80" t="s">
        <v>156</v>
      </c>
      <c r="AV48" s="204">
        <v>106.25</v>
      </c>
      <c r="AW48" s="52"/>
      <c r="AX48" s="46">
        <v>87.5</v>
      </c>
      <c r="AY48" s="52"/>
      <c r="AZ48" s="53">
        <v>75</v>
      </c>
      <c r="BA48" s="52"/>
      <c r="BB48" s="52"/>
      <c r="BC48" s="52"/>
      <c r="BD48" s="205">
        <v>75</v>
      </c>
      <c r="BE48" s="53" t="s">
        <v>156</v>
      </c>
      <c r="BF48" s="82"/>
      <c r="BG48" s="52"/>
      <c r="BH48" s="53" t="s">
        <v>156</v>
      </c>
      <c r="BI48" s="52"/>
      <c r="BJ48" s="53" t="s">
        <v>156</v>
      </c>
      <c r="BK48" s="52"/>
      <c r="BL48" s="204">
        <v>34.0625</v>
      </c>
      <c r="BM48" s="38" t="s">
        <v>156</v>
      </c>
      <c r="BN48" s="52"/>
      <c r="BO48" s="16" t="s">
        <v>156</v>
      </c>
      <c r="BP48" s="52"/>
      <c r="BQ48" s="52" t="s">
        <v>156</v>
      </c>
      <c r="BR48" s="38" t="s">
        <v>156</v>
      </c>
      <c r="BS48" s="46"/>
      <c r="BT48" s="46"/>
      <c r="BU48" s="38"/>
      <c r="BV48" s="46"/>
      <c r="BW48" s="45"/>
      <c r="BX48" s="46"/>
      <c r="BY48" s="45"/>
      <c r="BZ48" s="45"/>
      <c r="CA48" s="46"/>
      <c r="CB48" s="46"/>
      <c r="CC48" s="38"/>
      <c r="CD48" s="46"/>
      <c r="CE48" s="46"/>
      <c r="CF48" s="46"/>
      <c r="CG48" s="38"/>
      <c r="CH48" s="46"/>
      <c r="CI48" s="45"/>
      <c r="CJ48" s="46"/>
      <c r="CK48" s="38"/>
      <c r="CL48" s="45"/>
      <c r="CM48" s="16"/>
      <c r="CN48" s="46"/>
      <c r="CO48" s="38"/>
      <c r="CP48" s="80"/>
      <c r="CQ48" s="79"/>
      <c r="CR48" s="80"/>
      <c r="CS48" s="80"/>
      <c r="CT48" s="80"/>
      <c r="CU48" s="80"/>
      <c r="CV48" s="79"/>
      <c r="CW48" s="45"/>
      <c r="CX48" s="46"/>
    </row>
    <row r="49" spans="1:245" s="12" customFormat="1" x14ac:dyDescent="0.25">
      <c r="I49" s="39"/>
      <c r="J49" s="39"/>
      <c r="U49" s="46"/>
      <c r="V49" s="46"/>
      <c r="W49" s="46"/>
      <c r="X49" s="46"/>
      <c r="Y49" s="46"/>
      <c r="Z49" s="46"/>
      <c r="AA49" s="46"/>
      <c r="AB49" s="46"/>
      <c r="AC49" s="46"/>
      <c r="AD49" s="46"/>
      <c r="AE49" s="46"/>
      <c r="AF49" s="46"/>
      <c r="AG49" s="46"/>
      <c r="AH49" s="46"/>
      <c r="AI49" s="46"/>
      <c r="AJ49" s="46"/>
      <c r="AK49" s="18"/>
      <c r="AL49" s="18"/>
      <c r="AM49" s="18"/>
      <c r="AN49" s="45"/>
      <c r="AO49" s="45"/>
      <c r="AP49" s="45"/>
      <c r="AQ49" s="45"/>
      <c r="AR49" s="45"/>
      <c r="AS49" s="45"/>
      <c r="AT49" s="45"/>
      <c r="AY49" s="16"/>
      <c r="AZ49" s="16"/>
      <c r="BA49" s="16"/>
      <c r="BB49" s="16"/>
      <c r="BC49" s="16"/>
      <c r="BD49" s="16"/>
      <c r="BE49" s="16"/>
      <c r="BF49" s="18"/>
      <c r="BG49" s="16"/>
      <c r="BH49" s="16"/>
      <c r="BI49" s="16"/>
      <c r="BJ49" s="18"/>
      <c r="BK49" s="16"/>
      <c r="BL49" s="39"/>
      <c r="BM49" s="46"/>
      <c r="BN49" s="46"/>
      <c r="BO49" s="39"/>
      <c r="BP49" s="39"/>
      <c r="BQ49" s="39"/>
      <c r="BR49" s="39"/>
      <c r="BS49" s="39"/>
      <c r="BT49" s="79"/>
      <c r="BU49" s="79"/>
      <c r="BV49" s="79"/>
      <c r="BW49" s="79"/>
      <c r="BX49" s="79"/>
      <c r="BY49" s="79"/>
      <c r="BZ49" s="7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row>
    <row r="50" spans="1:245" s="12" customFormat="1" ht="16.5" x14ac:dyDescent="0.3">
      <c r="A50" s="11" t="s">
        <v>592</v>
      </c>
      <c r="B50" s="54"/>
      <c r="C50" s="54"/>
      <c r="D50" s="54"/>
      <c r="U50" s="45"/>
      <c r="V50" s="45"/>
      <c r="W50" s="45"/>
      <c r="X50" s="45"/>
      <c r="Y50" s="45"/>
      <c r="Z50" s="45"/>
      <c r="AA50" s="45"/>
      <c r="AB50" s="45"/>
      <c r="AC50" s="45"/>
      <c r="AD50" s="45"/>
      <c r="AE50" s="45"/>
      <c r="AF50" s="45"/>
      <c r="AG50" s="45"/>
      <c r="AH50" s="45"/>
      <c r="AI50" s="16"/>
      <c r="AJ50" s="16"/>
      <c r="AK50" s="16"/>
      <c r="AL50" s="16"/>
      <c r="AM50" s="46"/>
      <c r="AN50" s="46"/>
      <c r="AO50" s="46"/>
      <c r="AP50" s="46"/>
      <c r="AQ50" s="46"/>
      <c r="AR50" s="46"/>
      <c r="AS50" s="46"/>
      <c r="AW50" s="18"/>
      <c r="AX50" s="18"/>
      <c r="AY50" s="18"/>
      <c r="AZ50" s="18"/>
      <c r="BA50" s="18"/>
      <c r="BB50" s="18"/>
      <c r="BC50" s="18"/>
      <c r="BD50" s="18"/>
      <c r="BE50" s="18"/>
      <c r="BF50" s="18"/>
      <c r="BG50" s="18"/>
      <c r="BH50" s="18"/>
      <c r="BI50" s="18"/>
      <c r="BJ50" s="16"/>
      <c r="BK50" s="39"/>
      <c r="BL50" s="46"/>
      <c r="BM50" s="46"/>
      <c r="BN50" s="39"/>
      <c r="BO50" s="39"/>
      <c r="BP50" s="39"/>
      <c r="BQ50" s="39"/>
      <c r="BR50" s="39"/>
      <c r="BS50" s="39"/>
      <c r="BT50" s="79"/>
      <c r="BU50" s="79"/>
      <c r="BV50" s="79"/>
      <c r="BW50" s="79"/>
      <c r="BX50" s="79"/>
      <c r="BY50" s="79"/>
      <c r="BZ50" s="7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row>
    <row r="51" spans="1:245" s="39" customFormat="1" x14ac:dyDescent="0.25">
      <c r="A51" s="17" t="s">
        <v>590</v>
      </c>
      <c r="B51" s="50">
        <v>44136</v>
      </c>
      <c r="C51" s="50">
        <v>44197</v>
      </c>
      <c r="D51" s="112">
        <v>44228</v>
      </c>
      <c r="E51" s="50">
        <v>44256</v>
      </c>
      <c r="F51" s="50">
        <v>44287</v>
      </c>
      <c r="G51" s="112">
        <v>44317</v>
      </c>
      <c r="H51" s="50">
        <v>44348</v>
      </c>
      <c r="I51" s="50" t="s">
        <v>3458</v>
      </c>
      <c r="X51" s="46"/>
      <c r="Y51" s="46"/>
      <c r="Z51" s="46"/>
      <c r="AA51" s="46"/>
      <c r="AB51" s="46"/>
      <c r="AC51" s="46"/>
      <c r="AD51" s="46"/>
      <c r="AE51" s="46"/>
      <c r="AF51" s="46"/>
      <c r="AG51" s="46"/>
      <c r="AH51" s="46"/>
      <c r="AI51" s="46"/>
      <c r="AJ51" s="46"/>
      <c r="AK51" s="46"/>
      <c r="AL51" s="46"/>
      <c r="AM51" s="46"/>
      <c r="AN51" s="46"/>
      <c r="AZ51" s="46"/>
      <c r="BA51" s="46"/>
      <c r="BB51" s="46"/>
      <c r="BC51" s="46"/>
      <c r="BD51" s="46"/>
      <c r="BE51" s="46"/>
      <c r="BF51" s="46"/>
      <c r="BG51" s="46"/>
      <c r="BH51" s="46"/>
      <c r="BI51" s="46"/>
      <c r="BJ51" s="46"/>
      <c r="BK51" s="45"/>
      <c r="BL51" s="45"/>
      <c r="BN51" s="45"/>
      <c r="BO51" s="46"/>
      <c r="BV51" s="79"/>
      <c r="BW51" s="79"/>
      <c r="BX51" s="79"/>
      <c r="BY51" s="79"/>
      <c r="BZ51" s="79"/>
      <c r="CA51" s="79"/>
      <c r="CB51" s="79"/>
    </row>
    <row r="52" spans="1:245" s="39" customFormat="1" x14ac:dyDescent="0.25">
      <c r="A52" s="13" t="s">
        <v>591</v>
      </c>
      <c r="B52" s="62">
        <v>12528.4447985362</v>
      </c>
      <c r="C52" s="62">
        <v>12642.945594343801</v>
      </c>
      <c r="D52" s="118">
        <v>13050.012830123396</v>
      </c>
      <c r="E52" s="118">
        <v>12375.168620645012</v>
      </c>
      <c r="F52" s="62">
        <v>13164.381751432</v>
      </c>
      <c r="G52" s="118">
        <v>13629.584006073876</v>
      </c>
      <c r="H52" s="62">
        <f t="array" ref="H52">Prix_Médians!H3</f>
        <v>13986.540695998141</v>
      </c>
      <c r="I52" s="38">
        <f>(H52-G52)/G52</f>
        <v>2.6189844808557003E-2</v>
      </c>
      <c r="J52" s="59"/>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5"/>
      <c r="BL52" s="45"/>
      <c r="BN52" s="45"/>
      <c r="BO52" s="46"/>
      <c r="BV52" s="79"/>
      <c r="BW52" s="79"/>
      <c r="BX52" s="79"/>
      <c r="BY52" s="79"/>
      <c r="BZ52" s="79"/>
      <c r="CA52" s="79"/>
      <c r="CB52" s="79"/>
    </row>
    <row r="53" spans="1:245" s="39" customFormat="1" x14ac:dyDescent="0.25">
      <c r="A53" s="12" t="s">
        <v>328</v>
      </c>
      <c r="B53" s="56">
        <v>10693.448948602621</v>
      </c>
      <c r="C53" s="56">
        <v>10861.695594343801</v>
      </c>
      <c r="D53" s="119">
        <v>11107.512830123396</v>
      </c>
      <c r="E53" s="119">
        <v>10675.168620645012</v>
      </c>
      <c r="F53" s="56">
        <v>11483.131751431963</v>
      </c>
      <c r="G53" s="118">
        <v>11831.66733940721</v>
      </c>
      <c r="H53" s="62">
        <f>Prix_Médians!H4</f>
        <v>12082.790695998141</v>
      </c>
      <c r="I53" s="38">
        <f>(H53-G53)/G53</f>
        <v>2.1224680291215263E-2</v>
      </c>
      <c r="J53" s="59"/>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5"/>
      <c r="BL53" s="46"/>
      <c r="BN53" s="46"/>
      <c r="BO53" s="46"/>
    </row>
    <row r="54" spans="1:245" s="36" customFormat="1" x14ac:dyDescent="0.25">
      <c r="A54" s="12" t="s">
        <v>329</v>
      </c>
      <c r="B54" s="56">
        <v>1834.9958499335989</v>
      </c>
      <c r="C54" s="56">
        <v>1781.25</v>
      </c>
      <c r="D54" s="119">
        <v>1942.5</v>
      </c>
      <c r="E54" s="119">
        <v>1700</v>
      </c>
      <c r="F54" s="56">
        <v>1681.25</v>
      </c>
      <c r="G54" s="118">
        <v>1797.9166666666665</v>
      </c>
      <c r="H54" s="62">
        <f>Prix_Médians!H5</f>
        <v>1903.75</v>
      </c>
      <c r="I54" s="38">
        <f>(H54-G54)/G54</f>
        <v>5.8864426419467063E-2</v>
      </c>
      <c r="J54" s="59"/>
    </row>
    <row r="55" spans="1:245" s="36" customFormat="1" x14ac:dyDescent="0.25">
      <c r="A55" s="39" t="s">
        <v>554</v>
      </c>
      <c r="B55" s="56">
        <v>18492.1875</v>
      </c>
      <c r="C55" s="56">
        <v>4333.333333333333</v>
      </c>
      <c r="D55" s="119">
        <v>3937.5</v>
      </c>
      <c r="E55" s="119">
        <v>4500</v>
      </c>
      <c r="F55" s="56">
        <v>4125</v>
      </c>
      <c r="G55" s="118">
        <v>4406.25</v>
      </c>
      <c r="H55" s="62">
        <f>Prix_Médians!H7</f>
        <v>5062.5</v>
      </c>
      <c r="I55" s="38">
        <f>(H55-G55)/G55</f>
        <v>0.14893617021276595</v>
      </c>
      <c r="J55" s="59"/>
    </row>
    <row r="56" spans="1:245" s="36" customFormat="1" x14ac:dyDescent="0.25">
      <c r="A56" s="39"/>
      <c r="B56" s="56"/>
      <c r="C56" s="56"/>
      <c r="D56" s="119"/>
      <c r="E56" s="119"/>
      <c r="F56" s="56"/>
      <c r="G56" s="119"/>
      <c r="H56" s="56"/>
      <c r="J56" s="12"/>
    </row>
    <row r="57" spans="1:245" s="36" customFormat="1" ht="16.5" x14ac:dyDescent="0.3">
      <c r="A57" s="11" t="s">
        <v>593</v>
      </c>
      <c r="B57" s="39"/>
      <c r="D57" s="115"/>
      <c r="E57" s="115"/>
      <c r="G57" s="115"/>
      <c r="J57" s="12"/>
    </row>
    <row r="58" spans="1:245" s="36" customFormat="1" x14ac:dyDescent="0.25">
      <c r="A58" s="17" t="s">
        <v>590</v>
      </c>
      <c r="B58" s="50">
        <v>44136</v>
      </c>
      <c r="C58" s="50">
        <v>44197</v>
      </c>
      <c r="D58" s="112">
        <v>44228</v>
      </c>
      <c r="E58" s="50">
        <v>44256</v>
      </c>
      <c r="F58" s="50">
        <v>44287</v>
      </c>
      <c r="G58" s="112">
        <v>44317</v>
      </c>
      <c r="H58" s="50">
        <v>44348</v>
      </c>
      <c r="I58" s="50" t="s">
        <v>3458</v>
      </c>
    </row>
    <row r="59" spans="1:245" s="36" customFormat="1" x14ac:dyDescent="0.25">
      <c r="A59" s="13" t="s">
        <v>594</v>
      </c>
      <c r="B59" s="62">
        <v>12864.217947116185</v>
      </c>
      <c r="C59" s="62">
        <v>12576.322511654344</v>
      </c>
      <c r="D59" s="120">
        <v>12917.16800253719</v>
      </c>
      <c r="E59" s="120">
        <v>13934.059028178204</v>
      </c>
      <c r="F59" s="55">
        <v>13381.987852227727</v>
      </c>
      <c r="G59" s="120">
        <v>14351.250672740542</v>
      </c>
      <c r="H59" s="55">
        <f>Prix_Médians!U51</f>
        <v>15776.731538077102</v>
      </c>
      <c r="I59" s="96">
        <f>(H59-G59)/G59</f>
        <v>9.9327988747641843E-2</v>
      </c>
      <c r="J59" s="32"/>
    </row>
    <row r="60" spans="1:245" s="36" customFormat="1" x14ac:dyDescent="0.25">
      <c r="A60" s="12" t="s">
        <v>595</v>
      </c>
      <c r="B60" s="56">
        <v>11085.606836005074</v>
      </c>
      <c r="C60" s="56">
        <v>10721.322511654344</v>
      </c>
      <c r="D60" s="119">
        <v>10940.91800253719</v>
      </c>
      <c r="E60" s="119">
        <v>12291.559028178204</v>
      </c>
      <c r="F60" s="56">
        <v>11675.737852227727</v>
      </c>
      <c r="G60" s="120">
        <v>12654.584006073876</v>
      </c>
      <c r="H60" s="55">
        <f>Prix_Médians!S51</f>
        <v>13885.481538077102</v>
      </c>
      <c r="I60" s="96">
        <f t="shared" ref="I60:I61" si="25">(H60-G60)/G60</f>
        <v>9.7268905197707548E-2</v>
      </c>
      <c r="K60" s="32"/>
    </row>
    <row r="61" spans="1:245" s="36" customFormat="1" x14ac:dyDescent="0.25">
      <c r="A61" s="12" t="s">
        <v>596</v>
      </c>
      <c r="B61" s="56">
        <v>1778.6111111111111</v>
      </c>
      <c r="C61" s="56">
        <v>1855</v>
      </c>
      <c r="D61" s="119">
        <v>1976.25</v>
      </c>
      <c r="E61" s="119">
        <v>1642.5</v>
      </c>
      <c r="F61" s="56">
        <v>1706.25</v>
      </c>
      <c r="G61" s="120">
        <v>1696.6666666666665</v>
      </c>
      <c r="H61" s="55">
        <f>Prix_Médians!T51</f>
        <v>1891.25</v>
      </c>
      <c r="I61" s="96">
        <f t="shared" si="25"/>
        <v>0.11468565815324175</v>
      </c>
      <c r="J61" s="57"/>
    </row>
    <row r="62" spans="1:245" x14ac:dyDescent="0.25">
      <c r="A62" s="36"/>
      <c r="B62" s="36"/>
      <c r="C62" s="36"/>
      <c r="D62" s="115"/>
      <c r="E62" s="115"/>
      <c r="F62" s="36"/>
      <c r="G62" s="115"/>
      <c r="H62" s="36"/>
      <c r="BK62"/>
      <c r="BL62"/>
      <c r="IJ62" s="36"/>
      <c r="IK62" s="36"/>
    </row>
    <row r="63" spans="1:245" ht="16.5" x14ac:dyDescent="0.3">
      <c r="A63" s="11" t="s">
        <v>597</v>
      </c>
      <c r="D63" s="115"/>
      <c r="E63" s="115"/>
      <c r="G63" s="115"/>
      <c r="BK63"/>
      <c r="BL63"/>
      <c r="IJ63" s="36"/>
      <c r="IK63" s="36"/>
    </row>
    <row r="64" spans="1:245" x14ac:dyDescent="0.25">
      <c r="A64" s="17" t="s">
        <v>590</v>
      </c>
      <c r="B64" s="50">
        <v>44136</v>
      </c>
      <c r="C64" s="50">
        <v>44197</v>
      </c>
      <c r="D64" s="112">
        <v>44228</v>
      </c>
      <c r="E64" s="50">
        <v>44256</v>
      </c>
      <c r="F64" s="50">
        <v>44287</v>
      </c>
      <c r="G64" s="112">
        <v>44317</v>
      </c>
      <c r="H64" s="50">
        <v>44348</v>
      </c>
      <c r="I64" s="50" t="s">
        <v>3458</v>
      </c>
      <c r="BK64"/>
      <c r="BL64"/>
      <c r="IJ64" s="36"/>
      <c r="IK64" s="36"/>
    </row>
    <row r="65" spans="1:245" x14ac:dyDescent="0.25">
      <c r="A65" s="13" t="s">
        <v>598</v>
      </c>
      <c r="B65" s="62">
        <v>12318.032281935955</v>
      </c>
      <c r="C65" s="62">
        <v>12753.979596906756</v>
      </c>
      <c r="D65" s="120">
        <v>13390.333342943901</v>
      </c>
      <c r="E65" s="120">
        <v>12079.701232630576</v>
      </c>
      <c r="F65" s="55">
        <v>13358.858983969532</v>
      </c>
      <c r="G65" s="120">
        <v>12669.493861843104</v>
      </c>
      <c r="H65" s="55">
        <f>Prix_Médians!U52</f>
        <v>13217.361300119161</v>
      </c>
      <c r="I65" s="38">
        <f>(H65-G65)/G65</f>
        <v>4.3243040665268927E-2</v>
      </c>
      <c r="J65" s="147"/>
      <c r="BK65"/>
      <c r="BL65"/>
      <c r="IJ65" s="36"/>
      <c r="IK65" s="36"/>
    </row>
    <row r="66" spans="1:245" x14ac:dyDescent="0.25">
      <c r="A66" s="12" t="s">
        <v>599</v>
      </c>
      <c r="B66" s="56">
        <v>10505.948948602621</v>
      </c>
      <c r="C66" s="56">
        <v>10973.979596906756</v>
      </c>
      <c r="D66" s="119">
        <v>11412.000009610567</v>
      </c>
      <c r="E66" s="119">
        <v>10325.53456596391</v>
      </c>
      <c r="F66" s="56">
        <v>11557.192317302866</v>
      </c>
      <c r="G66" s="119">
        <v>10707.202195176438</v>
      </c>
      <c r="H66" s="56">
        <f>Prix_Médians!S52</f>
        <v>11315.277966785827</v>
      </c>
      <c r="I66" s="38">
        <f t="shared" ref="I66:I67" si="26">(H66-G66)/G66</f>
        <v>5.6791285017791557E-2</v>
      </c>
      <c r="J66" s="147"/>
      <c r="K66" s="58"/>
      <c r="BK66"/>
      <c r="BL66"/>
      <c r="IJ66" s="36"/>
      <c r="IK66" s="36"/>
    </row>
    <row r="67" spans="1:245" x14ac:dyDescent="0.25">
      <c r="A67" s="12" t="s">
        <v>600</v>
      </c>
      <c r="B67" s="56">
        <v>1812.0833333333335</v>
      </c>
      <c r="C67" s="56">
        <v>1780</v>
      </c>
      <c r="D67" s="119">
        <v>1978.3333333333333</v>
      </c>
      <c r="E67" s="119">
        <v>1754.1666666666667</v>
      </c>
      <c r="F67" s="56">
        <v>1801.6666666666667</v>
      </c>
      <c r="G67" s="119">
        <v>1962.2916666666667</v>
      </c>
      <c r="H67" s="56">
        <f>Prix_Médians!T52</f>
        <v>1902.0833333333333</v>
      </c>
      <c r="I67" s="38">
        <f t="shared" si="26"/>
        <v>-3.068266270304711E-2</v>
      </c>
      <c r="J67" s="147"/>
      <c r="BK67"/>
      <c r="BL67"/>
      <c r="IJ67" s="36"/>
      <c r="IK67" s="36"/>
    </row>
    <row r="68" spans="1:245" x14ac:dyDescent="0.25">
      <c r="D68" s="115"/>
      <c r="E68" s="115"/>
      <c r="BK68"/>
      <c r="BL68"/>
      <c r="IJ68" s="36"/>
      <c r="IK68" s="36"/>
    </row>
    <row r="69" spans="1:245" x14ac:dyDescent="0.25">
      <c r="D69" s="115"/>
      <c r="E69" s="115"/>
      <c r="BK69"/>
      <c r="BL69"/>
      <c r="IJ69" s="36"/>
      <c r="IK69" s="36"/>
    </row>
    <row r="70" spans="1:245" ht="16.5" x14ac:dyDescent="0.3">
      <c r="A70" s="11" t="s">
        <v>601</v>
      </c>
      <c r="D70" s="115"/>
      <c r="E70" s="115"/>
      <c r="BK70"/>
      <c r="BL70"/>
      <c r="IJ70" s="36"/>
      <c r="IK70" s="36"/>
    </row>
    <row r="71" spans="1:245" x14ac:dyDescent="0.25">
      <c r="A71" s="17" t="s">
        <v>602</v>
      </c>
      <c r="B71" s="50">
        <v>44136</v>
      </c>
      <c r="C71" s="50">
        <v>44197</v>
      </c>
      <c r="D71" s="112">
        <v>44228</v>
      </c>
      <c r="E71" s="50">
        <v>44256</v>
      </c>
      <c r="F71" s="50">
        <v>44287</v>
      </c>
      <c r="G71" s="50">
        <v>44317</v>
      </c>
      <c r="H71" s="50">
        <v>44348</v>
      </c>
      <c r="I71" s="50" t="s">
        <v>3458</v>
      </c>
      <c r="BK71"/>
      <c r="BL71"/>
      <c r="IJ71" s="36"/>
      <c r="IK71" s="36"/>
    </row>
    <row r="72" spans="1:245" x14ac:dyDescent="0.25">
      <c r="A72" s="12" t="s">
        <v>111</v>
      </c>
      <c r="B72" s="85">
        <v>0.61</v>
      </c>
      <c r="C72" s="85">
        <v>0.53731343283582089</v>
      </c>
      <c r="D72" s="121">
        <v>0.50617283950617287</v>
      </c>
      <c r="E72" s="121">
        <v>0.33898305084745761</v>
      </c>
      <c r="F72" s="85">
        <v>0.4358974358974359</v>
      </c>
      <c r="G72" s="85">
        <v>0.49122807017543857</v>
      </c>
      <c r="H72" s="85">
        <f>Approvisionnement_nourriture!C3</f>
        <v>0.6</v>
      </c>
      <c r="I72" s="38">
        <f>(H72-G72)/G72</f>
        <v>0.22142857142857145</v>
      </c>
      <c r="BK72"/>
      <c r="BL72"/>
      <c r="IJ72" s="36"/>
      <c r="IK72" s="36"/>
    </row>
    <row r="73" spans="1:245" x14ac:dyDescent="0.25">
      <c r="A73" s="12" t="s">
        <v>586</v>
      </c>
      <c r="B73" s="85">
        <v>0.48</v>
      </c>
      <c r="C73" s="85">
        <v>0.52112676056338025</v>
      </c>
      <c r="D73" s="121">
        <v>0.42499999999999999</v>
      </c>
      <c r="E73" s="121">
        <v>0.29508196721311475</v>
      </c>
      <c r="F73" s="85">
        <v>0.36666666666666664</v>
      </c>
      <c r="G73" s="85">
        <v>0.45454545454545453</v>
      </c>
      <c r="H73" s="85">
        <f>Approvisionnement_EHA!$C4</f>
        <v>0.37254901960784315</v>
      </c>
      <c r="I73" s="38">
        <f>(H73-G73)/G73</f>
        <v>-0.18039215686274504</v>
      </c>
      <c r="BK73"/>
      <c r="BL73"/>
      <c r="IJ73" s="36"/>
      <c r="IK73" s="36"/>
    </row>
    <row r="74" spans="1:245" x14ac:dyDescent="0.25">
      <c r="B74" s="39"/>
      <c r="C74" s="39"/>
      <c r="D74" s="111"/>
      <c r="E74" s="111"/>
      <c r="F74" s="39"/>
      <c r="G74" s="39"/>
      <c r="H74" s="39"/>
      <c r="BK74"/>
      <c r="BL74"/>
      <c r="IJ74" s="36"/>
      <c r="IK74" s="36"/>
    </row>
    <row r="75" spans="1:245" ht="16.5" x14ac:dyDescent="0.3">
      <c r="A75" s="11" t="s">
        <v>670</v>
      </c>
      <c r="B75" s="39"/>
      <c r="C75" s="39"/>
      <c r="D75" s="111"/>
      <c r="E75" s="111"/>
      <c r="F75" s="39"/>
      <c r="G75" s="39"/>
      <c r="H75" s="39"/>
      <c r="BK75"/>
      <c r="BL75"/>
      <c r="IJ75" s="36"/>
      <c r="IK75" s="36"/>
    </row>
    <row r="76" spans="1:245" x14ac:dyDescent="0.25">
      <c r="A76" s="17" t="s">
        <v>602</v>
      </c>
      <c r="B76" s="50">
        <v>44136</v>
      </c>
      <c r="C76" s="50">
        <v>44197</v>
      </c>
      <c r="D76" s="112">
        <v>44228</v>
      </c>
      <c r="E76" s="50">
        <v>44256</v>
      </c>
      <c r="F76" s="50">
        <v>44287</v>
      </c>
      <c r="G76" s="50">
        <v>44317</v>
      </c>
      <c r="H76" s="50">
        <v>44348</v>
      </c>
      <c r="I76" s="50" t="s">
        <v>3458</v>
      </c>
      <c r="BK76"/>
      <c r="BL76"/>
      <c r="IJ76" s="36"/>
      <c r="IK76" s="36"/>
    </row>
    <row r="77" spans="1:245" x14ac:dyDescent="0.25">
      <c r="A77" s="12" t="s">
        <v>111</v>
      </c>
      <c r="B77" s="85">
        <v>0.42</v>
      </c>
      <c r="C77" s="85">
        <v>0.31343283582089554</v>
      </c>
      <c r="D77" s="121">
        <v>0.34567901234567899</v>
      </c>
      <c r="E77" s="121">
        <v>0.3559322033898305</v>
      </c>
      <c r="F77" s="85">
        <v>0.34615384615384615</v>
      </c>
      <c r="G77" s="85">
        <v>0.36842105263157893</v>
      </c>
      <c r="H77" s="85">
        <f>Approvisionnement_nourriture!$C$89</f>
        <v>0.27692307692307694</v>
      </c>
      <c r="I77" s="38">
        <f>(H77-G77)/G77</f>
        <v>-0.24835164835164827</v>
      </c>
      <c r="BK77"/>
      <c r="BL77"/>
      <c r="IJ77" s="36"/>
      <c r="IK77" s="36"/>
    </row>
    <row r="78" spans="1:245" x14ac:dyDescent="0.25">
      <c r="A78" s="12" t="s">
        <v>586</v>
      </c>
      <c r="B78" s="85">
        <v>0.51</v>
      </c>
      <c r="C78" s="85">
        <v>0.23943661971830985</v>
      </c>
      <c r="D78" s="121">
        <v>0.42499999999999999</v>
      </c>
      <c r="E78" s="121">
        <v>0.34426229508196721</v>
      </c>
      <c r="F78" s="85">
        <v>0.26229508196721313</v>
      </c>
      <c r="G78" s="85">
        <v>0.23636363636363636</v>
      </c>
      <c r="H78" s="85">
        <f>Approvisionnement_EHA!$C$85</f>
        <v>0.25454545454545452</v>
      </c>
      <c r="I78" s="38">
        <f>(H78-G78)/G78</f>
        <v>7.692307692307683E-2</v>
      </c>
      <c r="BK78"/>
      <c r="BL78"/>
      <c r="IJ78" s="36"/>
      <c r="IK78" s="36"/>
    </row>
    <row r="79" spans="1:245" x14ac:dyDescent="0.25">
      <c r="B79" s="39"/>
      <c r="C79" s="39"/>
      <c r="D79" s="111"/>
      <c r="E79" s="111"/>
      <c r="F79" s="39"/>
      <c r="G79" s="39"/>
      <c r="H79" s="39"/>
      <c r="BK79"/>
      <c r="BL79"/>
      <c r="IJ79" s="36"/>
      <c r="IK79" s="36"/>
    </row>
    <row r="80" spans="1:245" ht="16.5" x14ac:dyDescent="0.3">
      <c r="A80" s="11" t="s">
        <v>603</v>
      </c>
      <c r="B80" s="39"/>
      <c r="C80" s="39"/>
      <c r="D80" s="111"/>
      <c r="E80" s="111"/>
      <c r="F80" s="39"/>
      <c r="G80" s="39"/>
      <c r="H80" s="39"/>
      <c r="BK80"/>
      <c r="BL80"/>
      <c r="IJ80" s="36"/>
      <c r="IK80" s="36"/>
    </row>
    <row r="81" spans="1:245" x14ac:dyDescent="0.25">
      <c r="A81" s="17" t="s">
        <v>602</v>
      </c>
      <c r="B81" s="50">
        <v>44136</v>
      </c>
      <c r="C81" s="50">
        <v>44197</v>
      </c>
      <c r="D81" s="112">
        <v>44228</v>
      </c>
      <c r="E81" s="50">
        <v>44256</v>
      </c>
      <c r="F81" s="50">
        <v>44287</v>
      </c>
      <c r="G81" s="50">
        <v>44317</v>
      </c>
      <c r="H81" s="50">
        <v>44348</v>
      </c>
      <c r="I81" s="50" t="s">
        <v>3458</v>
      </c>
      <c r="BK81"/>
      <c r="BL81"/>
      <c r="IJ81" s="36"/>
      <c r="IK81" s="36"/>
    </row>
    <row r="82" spans="1:245" x14ac:dyDescent="0.25">
      <c r="A82" s="12" t="s">
        <v>111</v>
      </c>
      <c r="B82" s="85">
        <v>0.46</v>
      </c>
      <c r="C82" s="85">
        <v>0.52238805970149249</v>
      </c>
      <c r="D82" s="121">
        <v>0.37037037037037035</v>
      </c>
      <c r="E82" s="121">
        <v>0.38983050847457629</v>
      </c>
      <c r="F82" s="85">
        <v>0.44871794871794873</v>
      </c>
      <c r="G82" s="85">
        <v>0.40350877192982454</v>
      </c>
      <c r="H82" s="85">
        <f>Approvisionnement_nourriture!$C$82</f>
        <v>0.4</v>
      </c>
      <c r="I82" s="38">
        <f>(H82-G82)/G82</f>
        <v>-8.6956521739129326E-3</v>
      </c>
      <c r="BK82"/>
      <c r="BL82"/>
      <c r="IJ82" s="36"/>
      <c r="IK82" s="36"/>
    </row>
    <row r="83" spans="1:245" x14ac:dyDescent="0.25">
      <c r="A83" s="12" t="s">
        <v>586</v>
      </c>
      <c r="B83" s="85">
        <v>0.38</v>
      </c>
      <c r="C83" s="85">
        <v>0.36619718309859156</v>
      </c>
      <c r="D83" s="121">
        <v>0.35</v>
      </c>
      <c r="E83" s="121">
        <v>0.24590163934426229</v>
      </c>
      <c r="F83" s="85">
        <v>0.34426229508196721</v>
      </c>
      <c r="G83" s="85">
        <v>0.32727272727272727</v>
      </c>
      <c r="H83" s="85">
        <f>GETPIVOTDATA("%",Approvisionnement_EHA!$A$90,"q4_4_credit_fournisseur_eha","Oui")</f>
        <v>0.35294117647058826</v>
      </c>
      <c r="I83" s="38">
        <f>(H83-G83)/G83</f>
        <v>7.843137254901969E-2</v>
      </c>
      <c r="BK83"/>
      <c r="BL83"/>
      <c r="IJ83" s="36"/>
      <c r="IK83" s="36"/>
    </row>
    <row r="86" spans="1:245" x14ac:dyDescent="0.25">
      <c r="A86" s="17" t="s">
        <v>252</v>
      </c>
      <c r="B86" s="17" t="s">
        <v>4593</v>
      </c>
      <c r="C86" s="17" t="s">
        <v>4592</v>
      </c>
      <c r="D86" s="17" t="s">
        <v>4576</v>
      </c>
    </row>
    <row r="87" spans="1:245" x14ac:dyDescent="0.25">
      <c r="A87" s="104" t="s">
        <v>177</v>
      </c>
      <c r="B87" s="106"/>
      <c r="C87" s="106"/>
      <c r="D87" s="106"/>
    </row>
    <row r="88" spans="1:245" x14ac:dyDescent="0.25">
      <c r="A88" s="104" t="s">
        <v>159</v>
      </c>
      <c r="B88" s="106"/>
      <c r="C88" s="106"/>
      <c r="D88" s="106"/>
    </row>
    <row r="89" spans="1:245" x14ac:dyDescent="0.25">
      <c r="A89" s="12" t="s">
        <v>123</v>
      </c>
      <c r="B89" s="74">
        <v>15244.987217929487</v>
      </c>
      <c r="C89" s="74">
        <v>17519.449217698799</v>
      </c>
      <c r="D89" s="38">
        <f>(C89-B89)/B89</f>
        <v>0.14919409031017999</v>
      </c>
    </row>
    <row r="90" spans="1:245" x14ac:dyDescent="0.25">
      <c r="A90" s="12" t="s">
        <v>106</v>
      </c>
      <c r="B90" s="150">
        <v>13641.982713571086</v>
      </c>
      <c r="C90" s="150">
        <v>13692.613861338548</v>
      </c>
      <c r="D90" s="38">
        <f t="shared" ref="D90:D94" si="27">(C90-B90)/B90</f>
        <v>3.7114214869290655E-3</v>
      </c>
    </row>
    <row r="91" spans="1:245" x14ac:dyDescent="0.25">
      <c r="A91" s="12" t="s">
        <v>117</v>
      </c>
      <c r="B91" s="74">
        <v>12633.568360050731</v>
      </c>
      <c r="C91" s="74">
        <v>14047.869019019499</v>
      </c>
      <c r="D91" s="38">
        <f t="shared" si="27"/>
        <v>0.11194783759123848</v>
      </c>
    </row>
    <row r="92" spans="1:245" x14ac:dyDescent="0.25">
      <c r="A92" s="12" t="s">
        <v>182</v>
      </c>
      <c r="B92" s="150">
        <v>13727.792786299146</v>
      </c>
      <c r="C92" s="150">
        <v>12989.659569253829</v>
      </c>
      <c r="D92" s="38">
        <f t="shared" si="27"/>
        <v>-5.3769256903557119E-2</v>
      </c>
    </row>
    <row r="93" spans="1:245" x14ac:dyDescent="0.25">
      <c r="A93" s="12" t="s">
        <v>164</v>
      </c>
      <c r="B93" s="74">
        <v>16777.181601506923</v>
      </c>
      <c r="C93" s="74">
        <v>17225.13284223271</v>
      </c>
      <c r="D93" s="38">
        <f t="shared" si="27"/>
        <v>2.6700029323492053E-2</v>
      </c>
    </row>
    <row r="94" spans="1:245" x14ac:dyDescent="0.25">
      <c r="A94" s="12" t="s">
        <v>506</v>
      </c>
      <c r="B94" s="150">
        <v>11493.564443739655</v>
      </c>
      <c r="C94" s="150">
        <v>12048.451159035852</v>
      </c>
      <c r="D94" s="38">
        <f t="shared" si="27"/>
        <v>4.8278035766218259E-2</v>
      </c>
    </row>
    <row r="95" spans="1:245" x14ac:dyDescent="0.25">
      <c r="A95" s="201" t="s">
        <v>176</v>
      </c>
      <c r="B95" s="106"/>
      <c r="C95" s="150">
        <v>16776.12315476876</v>
      </c>
      <c r="D95" s="106"/>
    </row>
  </sheetData>
  <mergeCells count="16">
    <mergeCell ref="BF38:BM38"/>
    <mergeCell ref="BN38:BR38"/>
    <mergeCell ref="B24:I24"/>
    <mergeCell ref="B38:I38"/>
    <mergeCell ref="AH24:AO24"/>
    <mergeCell ref="AH38:AO38"/>
    <mergeCell ref="AP38:AW38"/>
    <mergeCell ref="AX38:BE38"/>
    <mergeCell ref="AX24:BE24"/>
    <mergeCell ref="AP24:AW24"/>
    <mergeCell ref="J24:Q24"/>
    <mergeCell ref="R24:Y24"/>
    <mergeCell ref="Z38:AG38"/>
    <mergeCell ref="Z24:AG24"/>
    <mergeCell ref="R38:Y38"/>
    <mergeCell ref="J38:Q38"/>
  </mergeCells>
  <conditionalFormatting sqref="Y36:Y37 AK36:AL37 AX35 BF28:BF33 BJ28:BK33 BT28:BT33 BX28:BX33 CB28:CB33 CF28:CF33 AW36:AW37 BU36:BU37 BG36:BG37 Q35:R37 F20:K21 AM35 AG35 Z35 V34 AD34 AQ28:AS33 S35 F35:H37 M35:M37 CD35 BZ35 BV35 BR35 BH35:BI35 F28:H33 O4:R18 O19:P19 R19 I4:N19 M28:O33 CM38:CM39 CO40:CO48 CI38:CI39 CK40:CK48 BU40:BU48 CC40:CC48 CG40:CG48 BI40:BI48 T28:W28 S29:W33 X42:X48 AE36:AF37 AB28:AE33 BB36:BC37 BD28:BD35 BQ36:BQ37 BS38:BS39 BY36:BY37 CA38:CA39 CC36:CC37 CE38:CE39 BQ48 BL40:BL41 AN42:AN48 BN38:BN39 BQ40:BQ41 Y28:Y33 AJ28:AO33 BM40:BN48 BR39:BR48">
    <cfRule type="cellIs" dxfId="1990" priority="384" operator="between">
      <formula>0</formula>
      <formula>1</formula>
    </cfRule>
  </conditionalFormatting>
  <conditionalFormatting sqref="AX28:AX33">
    <cfRule type="cellIs" dxfId="1989" priority="378" operator="between">
      <formula>0</formula>
      <formula>1</formula>
    </cfRule>
  </conditionalFormatting>
  <conditionalFormatting sqref="BP28:BP32">
    <cfRule type="cellIs" dxfId="1988" priority="374" operator="between">
      <formula>0</formula>
      <formula>1</formula>
    </cfRule>
  </conditionalFormatting>
  <conditionalFormatting sqref="I52:I55">
    <cfRule type="dataBar" priority="368">
      <dataBar>
        <cfvo type="min"/>
        <cfvo type="max"/>
        <color rgb="FFFF555A"/>
      </dataBar>
      <extLst>
        <ext xmlns:x14="http://schemas.microsoft.com/office/spreadsheetml/2009/9/main" uri="{B025F937-C7B1-47D3-B67F-A62EFF666E3E}">
          <x14:id>{0561FCCC-5423-4EC4-BE2D-76AC5D1DD449}</x14:id>
        </ext>
      </extLst>
    </cfRule>
  </conditionalFormatting>
  <conditionalFormatting sqref="I59:I61">
    <cfRule type="dataBar" priority="367">
      <dataBar>
        <cfvo type="min"/>
        <cfvo type="max"/>
        <color rgb="FFFF555A"/>
      </dataBar>
      <extLst>
        <ext xmlns:x14="http://schemas.microsoft.com/office/spreadsheetml/2009/9/main" uri="{B025F937-C7B1-47D3-B67F-A62EFF666E3E}">
          <x14:id>{49B9F396-E410-422D-A295-6D92B8CDE42F}</x14:id>
        </ext>
      </extLst>
    </cfRule>
  </conditionalFormatting>
  <conditionalFormatting sqref="I65:I67">
    <cfRule type="dataBar" priority="366">
      <dataBar>
        <cfvo type="min"/>
        <cfvo type="max"/>
        <color rgb="FFFF555A"/>
      </dataBar>
      <extLst>
        <ext xmlns:x14="http://schemas.microsoft.com/office/spreadsheetml/2009/9/main" uri="{B025F937-C7B1-47D3-B67F-A62EFF666E3E}">
          <x14:id>{6A91D496-5366-4874-846E-063C6D00D01A}</x14:id>
        </ext>
      </extLst>
    </cfRule>
  </conditionalFormatting>
  <conditionalFormatting sqref="I72:I73">
    <cfRule type="dataBar" priority="365">
      <dataBar>
        <cfvo type="min"/>
        <cfvo type="max"/>
        <color rgb="FFFF555A"/>
      </dataBar>
      <extLst>
        <ext xmlns:x14="http://schemas.microsoft.com/office/spreadsheetml/2009/9/main" uri="{B025F937-C7B1-47D3-B67F-A62EFF666E3E}">
          <x14:id>{06515F8E-5B0E-4729-BB4A-CD5041F4E04C}</x14:id>
        </ext>
      </extLst>
    </cfRule>
  </conditionalFormatting>
  <conditionalFormatting sqref="I77:I78">
    <cfRule type="dataBar" priority="364">
      <dataBar>
        <cfvo type="min"/>
        <cfvo type="max"/>
        <color rgb="FFFF555A"/>
      </dataBar>
      <extLst>
        <ext xmlns:x14="http://schemas.microsoft.com/office/spreadsheetml/2009/9/main" uri="{B025F937-C7B1-47D3-B67F-A62EFF666E3E}">
          <x14:id>{25B3A8A1-4D68-4764-A404-10DE0A08D44F}</x14:id>
        </ext>
      </extLst>
    </cfRule>
  </conditionalFormatting>
  <conditionalFormatting sqref="I82:I83">
    <cfRule type="dataBar" priority="363">
      <dataBar>
        <cfvo type="min"/>
        <cfvo type="max"/>
        <color rgb="FFFF555A"/>
      </dataBar>
      <extLst>
        <ext xmlns:x14="http://schemas.microsoft.com/office/spreadsheetml/2009/9/main" uri="{B025F937-C7B1-47D3-B67F-A62EFF666E3E}">
          <x14:id>{BD7A46B0-0CB7-4407-970E-37231D9FEA72}</x14:id>
        </ext>
      </extLst>
    </cfRule>
  </conditionalFormatting>
  <conditionalFormatting sqref="F48">
    <cfRule type="cellIs" dxfId="1987" priority="356" operator="between">
      <formula>0</formula>
      <formula>1</formula>
    </cfRule>
  </conditionalFormatting>
  <conditionalFormatting sqref="M42:M47">
    <cfRule type="cellIs" dxfId="1986" priority="355" operator="between">
      <formula>0</formula>
      <formula>1</formula>
    </cfRule>
  </conditionalFormatting>
  <conditionalFormatting sqref="T42:T47">
    <cfRule type="cellIs" dxfId="1985" priority="354" operator="between">
      <formula>0</formula>
      <formula>1</formula>
    </cfRule>
  </conditionalFormatting>
  <conditionalFormatting sqref="AH42:AH47">
    <cfRule type="cellIs" dxfId="1984" priority="352" operator="between">
      <formula>0</formula>
      <formula>1</formula>
    </cfRule>
  </conditionalFormatting>
  <conditionalFormatting sqref="AO42:AO47">
    <cfRule type="cellIs" dxfId="1983" priority="351" operator="between">
      <formula>0</formula>
      <formula>1</formula>
    </cfRule>
  </conditionalFormatting>
  <conditionalFormatting sqref="AT42:AU47 AU48">
    <cfRule type="cellIs" dxfId="1982" priority="350" operator="between">
      <formula>0</formula>
      <formula>1</formula>
    </cfRule>
  </conditionalFormatting>
  <conditionalFormatting sqref="BA42:BA47">
    <cfRule type="cellIs" dxfId="1981" priority="349" operator="between">
      <formula>0</formula>
      <formula>1</formula>
    </cfRule>
  </conditionalFormatting>
  <conditionalFormatting sqref="R29:R33">
    <cfRule type="cellIs" dxfId="1980" priority="332" operator="between">
      <formula>0</formula>
      <formula>1</formula>
    </cfRule>
  </conditionalFormatting>
  <conditionalFormatting sqref="AA44">
    <cfRule type="cellIs" dxfId="1979" priority="331" operator="between">
      <formula>0</formula>
      <formula>1</formula>
    </cfRule>
  </conditionalFormatting>
  <conditionalFormatting sqref="T29:T33">
    <cfRule type="cellIs" dxfId="1978" priority="324" operator="between">
      <formula>0</formula>
      <formula>1</formula>
    </cfRule>
  </conditionalFormatting>
  <conditionalFormatting sqref="AY28:AY33">
    <cfRule type="cellIs" dxfId="1977" priority="330" operator="between">
      <formula>0</formula>
      <formula>1</formula>
    </cfRule>
  </conditionalFormatting>
  <conditionalFormatting sqref="S29:S33">
    <cfRule type="cellIs" dxfId="1976" priority="329" operator="between">
      <formula>0</formula>
      <formula>1</formula>
    </cfRule>
  </conditionalFormatting>
  <conditionalFormatting sqref="F34">
    <cfRule type="cellIs" dxfId="1975" priority="328" operator="between">
      <formula>0</formula>
      <formula>1</formula>
    </cfRule>
  </conditionalFormatting>
  <conditionalFormatting sqref="AY28:AY33">
    <cfRule type="cellIs" dxfId="1974" priority="327" operator="between">
      <formula>0</formula>
      <formula>1</formula>
    </cfRule>
  </conditionalFormatting>
  <conditionalFormatting sqref="S29:S33">
    <cfRule type="cellIs" dxfId="1973" priority="326" operator="between">
      <formula>0</formula>
      <formula>1</formula>
    </cfRule>
  </conditionalFormatting>
  <conditionalFormatting sqref="AZ28:AZ33">
    <cfRule type="cellIs" dxfId="1972" priority="325" operator="between">
      <formula>0</formula>
      <formula>1</formula>
    </cfRule>
  </conditionalFormatting>
  <conditionalFormatting sqref="AY28:AY33">
    <cfRule type="cellIs" dxfId="1971" priority="323" operator="between">
      <formula>0</formula>
      <formula>1</formula>
    </cfRule>
  </conditionalFormatting>
  <conditionalFormatting sqref="AZ28:AZ33">
    <cfRule type="cellIs" dxfId="1970" priority="322" operator="between">
      <formula>0</formula>
      <formula>1</formula>
    </cfRule>
  </conditionalFormatting>
  <conditionalFormatting sqref="AZ28:AZ33">
    <cfRule type="cellIs" dxfId="1969" priority="321" operator="between">
      <formula>0</formula>
      <formula>1</formula>
    </cfRule>
  </conditionalFormatting>
  <conditionalFormatting sqref="BA28:BC28 BA29:BB33 BC29:BC34">
    <cfRule type="cellIs" dxfId="1968" priority="320" operator="between">
      <formula>0</formula>
      <formula>1</formula>
    </cfRule>
  </conditionalFormatting>
  <conditionalFormatting sqref="AW28:AW34">
    <cfRule type="cellIs" dxfId="1967" priority="319" operator="between">
      <formula>0</formula>
      <formula>1</formula>
    </cfRule>
  </conditionalFormatting>
  <conditionalFormatting sqref="AY28:AY33">
    <cfRule type="cellIs" dxfId="1966" priority="318" operator="between">
      <formula>0</formula>
      <formula>1</formula>
    </cfRule>
  </conditionalFormatting>
  <conditionalFormatting sqref="AZ28:AZ33">
    <cfRule type="cellIs" dxfId="1965" priority="317" operator="between">
      <formula>0</formula>
      <formula>1</formula>
    </cfRule>
  </conditionalFormatting>
  <conditionalFormatting sqref="AZ28:AZ33">
    <cfRule type="cellIs" dxfId="1964" priority="316" operator="between">
      <formula>0</formula>
      <formula>1</formula>
    </cfRule>
  </conditionalFormatting>
  <conditionalFormatting sqref="BA28:BC28 BA29:BB33 BC29:BC34">
    <cfRule type="cellIs" dxfId="1963" priority="315" operator="between">
      <formula>0</formula>
      <formula>1</formula>
    </cfRule>
  </conditionalFormatting>
  <conditionalFormatting sqref="AZ28:AZ33">
    <cfRule type="cellIs" dxfId="1962" priority="314" operator="between">
      <formula>0</formula>
      <formula>1</formula>
    </cfRule>
  </conditionalFormatting>
  <conditionalFormatting sqref="BA28:BC28 BA29:BB33 BC29:BC34">
    <cfRule type="cellIs" dxfId="1961" priority="313" operator="between">
      <formula>0</formula>
      <formula>1</formula>
    </cfRule>
  </conditionalFormatting>
  <conditionalFormatting sqref="BA28:BC28 BA29:BB33 BC29:BC34">
    <cfRule type="cellIs" dxfId="1960" priority="312" operator="between">
      <formula>0</formula>
      <formula>1</formula>
    </cfRule>
  </conditionalFormatting>
  <conditionalFormatting sqref="U42:U47">
    <cfRule type="cellIs" dxfId="1959" priority="308" operator="between">
      <formula>0</formula>
      <formula>1</formula>
    </cfRule>
  </conditionalFormatting>
  <conditionalFormatting sqref="AI42:AI47">
    <cfRule type="cellIs" dxfId="1958" priority="307" operator="between">
      <formula>0</formula>
      <formula>1</formula>
    </cfRule>
  </conditionalFormatting>
  <conditionalFormatting sqref="AP42:AP47">
    <cfRule type="cellIs" dxfId="1957" priority="306" operator="between">
      <formula>0</formula>
      <formula>1</formula>
    </cfRule>
  </conditionalFormatting>
  <conditionalFormatting sqref="AW42:AW47">
    <cfRule type="cellIs" dxfId="1956" priority="305" operator="between">
      <formula>0</formula>
      <formula>1</formula>
    </cfRule>
  </conditionalFormatting>
  <conditionalFormatting sqref="AB44">
    <cfRule type="cellIs" dxfId="1955" priority="303" operator="between">
      <formula>0</formula>
      <formula>1</formula>
    </cfRule>
  </conditionalFormatting>
  <conditionalFormatting sqref="U42:U47">
    <cfRule type="cellIs" dxfId="1954" priority="301" operator="between">
      <formula>0</formula>
      <formula>1</formula>
    </cfRule>
  </conditionalFormatting>
  <conditionalFormatting sqref="AI42:AI47">
    <cfRule type="cellIs" dxfId="1953" priority="300" operator="between">
      <formula>0</formula>
      <formula>1</formula>
    </cfRule>
  </conditionalFormatting>
  <conditionalFormatting sqref="AP42:AP47">
    <cfRule type="cellIs" dxfId="1952" priority="299" operator="between">
      <formula>0</formula>
      <formula>1</formula>
    </cfRule>
  </conditionalFormatting>
  <conditionalFormatting sqref="AW42:AW47">
    <cfRule type="cellIs" dxfId="1951" priority="298" operator="between">
      <formula>0</formula>
      <formula>1</formula>
    </cfRule>
  </conditionalFormatting>
  <conditionalFormatting sqref="AB44">
    <cfRule type="cellIs" dxfId="1950" priority="296" operator="between">
      <formula>0</formula>
      <formula>1</formula>
    </cfRule>
  </conditionalFormatting>
  <conditionalFormatting sqref="Q42:Q48">
    <cfRule type="cellIs" dxfId="1949" priority="295" operator="between">
      <formula>0</formula>
      <formula>1</formula>
    </cfRule>
  </conditionalFormatting>
  <conditionalFormatting sqref="V42:W42 V43:V47 W43:W48">
    <cfRule type="cellIs" dxfId="1948" priority="294" operator="between">
      <formula>0</formula>
      <formula>1</formula>
    </cfRule>
  </conditionalFormatting>
  <conditionalFormatting sqref="AJ42:AJ47">
    <cfRule type="cellIs" dxfId="1947" priority="293" operator="between">
      <formula>0</formula>
      <formula>1</formula>
    </cfRule>
  </conditionalFormatting>
  <conditionalFormatting sqref="AQ42:AQ47">
    <cfRule type="cellIs" dxfId="1946" priority="292" operator="between">
      <formula>0</formula>
      <formula>1</formula>
    </cfRule>
  </conditionalFormatting>
  <conditionalFormatting sqref="AX42:AX47">
    <cfRule type="cellIs" dxfId="1945" priority="291" operator="between">
      <formula>0</formula>
      <formula>1</formula>
    </cfRule>
  </conditionalFormatting>
  <conditionalFormatting sqref="BE42:BE47">
    <cfRule type="cellIs" dxfId="1944" priority="290" operator="between">
      <formula>0</formula>
      <formula>1</formula>
    </cfRule>
  </conditionalFormatting>
  <conditionalFormatting sqref="AC44">
    <cfRule type="cellIs" dxfId="1943" priority="289" operator="between">
      <formula>0</formula>
      <formula>1</formula>
    </cfRule>
  </conditionalFormatting>
  <conditionalFormatting sqref="AI42:AI47">
    <cfRule type="cellIs" dxfId="1942" priority="288" operator="between">
      <formula>0</formula>
      <formula>1</formula>
    </cfRule>
  </conditionalFormatting>
  <conditionalFormatting sqref="AP42:AP47">
    <cfRule type="cellIs" dxfId="1941" priority="287" operator="between">
      <formula>0</formula>
      <formula>1</formula>
    </cfRule>
  </conditionalFormatting>
  <conditionalFormatting sqref="AW42:AW47">
    <cfRule type="cellIs" dxfId="1940" priority="286" operator="between">
      <formula>0</formula>
      <formula>1</formula>
    </cfRule>
  </conditionalFormatting>
  <conditionalFormatting sqref="AB44">
    <cfRule type="cellIs" dxfId="1939" priority="284" operator="between">
      <formula>0</formula>
      <formula>1</formula>
    </cfRule>
  </conditionalFormatting>
  <conditionalFormatting sqref="V42:W42 V43:V47 W43:W48">
    <cfRule type="cellIs" dxfId="1938" priority="283" operator="between">
      <formula>0</formula>
      <formula>1</formula>
    </cfRule>
  </conditionalFormatting>
  <conditionalFormatting sqref="AJ42:AJ47">
    <cfRule type="cellIs" dxfId="1937" priority="282" operator="between">
      <formula>0</formula>
      <formula>1</formula>
    </cfRule>
  </conditionalFormatting>
  <conditionalFormatting sqref="AQ42:AQ47">
    <cfRule type="cellIs" dxfId="1936" priority="281" operator="between">
      <formula>0</formula>
      <formula>1</formula>
    </cfRule>
  </conditionalFormatting>
  <conditionalFormatting sqref="AX42:AX47">
    <cfRule type="cellIs" dxfId="1935" priority="280" operator="between">
      <formula>0</formula>
      <formula>1</formula>
    </cfRule>
  </conditionalFormatting>
  <conditionalFormatting sqref="BE42:BE47">
    <cfRule type="cellIs" dxfId="1934" priority="279" operator="between">
      <formula>0</formula>
      <formula>1</formula>
    </cfRule>
  </conditionalFormatting>
  <conditionalFormatting sqref="AC44">
    <cfRule type="cellIs" dxfId="1933" priority="278" operator="between">
      <formula>0</formula>
      <formula>1</formula>
    </cfRule>
  </conditionalFormatting>
  <conditionalFormatting sqref="V42:W42 V43:V47 W43:W48">
    <cfRule type="cellIs" dxfId="1932" priority="277" operator="between">
      <formula>0</formula>
      <formula>1</formula>
    </cfRule>
  </conditionalFormatting>
  <conditionalFormatting sqref="AJ42:AJ47">
    <cfRule type="cellIs" dxfId="1931" priority="276" operator="between">
      <formula>0</formula>
      <formula>1</formula>
    </cfRule>
  </conditionalFormatting>
  <conditionalFormatting sqref="AQ42:AQ47">
    <cfRule type="cellIs" dxfId="1930" priority="275" operator="between">
      <formula>0</formula>
      <formula>1</formula>
    </cfRule>
  </conditionalFormatting>
  <conditionalFormatting sqref="AX42:AX47">
    <cfRule type="cellIs" dxfId="1929" priority="274" operator="between">
      <formula>0</formula>
      <formula>1</formula>
    </cfRule>
  </conditionalFormatting>
  <conditionalFormatting sqref="BE42:BE47">
    <cfRule type="cellIs" dxfId="1928" priority="273" operator="between">
      <formula>0</formula>
      <formula>1</formula>
    </cfRule>
  </conditionalFormatting>
  <conditionalFormatting sqref="AC44">
    <cfRule type="cellIs" dxfId="1927" priority="272" operator="between">
      <formula>0</formula>
      <formula>1</formula>
    </cfRule>
  </conditionalFormatting>
  <conditionalFormatting sqref="Y42:Y48">
    <cfRule type="cellIs" dxfId="1926" priority="271" operator="between">
      <formula>0</formula>
      <formula>1</formula>
    </cfRule>
  </conditionalFormatting>
  <conditionalFormatting sqref="AK42:AK47">
    <cfRule type="cellIs" dxfId="1925" priority="270" operator="between">
      <formula>0</formula>
      <formula>1</formula>
    </cfRule>
  </conditionalFormatting>
  <conditionalFormatting sqref="AR42:AR47">
    <cfRule type="cellIs" dxfId="1924" priority="269" operator="between">
      <formula>0</formula>
      <formula>1</formula>
    </cfRule>
  </conditionalFormatting>
  <conditionalFormatting sqref="AY42:AY47">
    <cfRule type="cellIs" dxfId="1923" priority="268" operator="between">
      <formula>0</formula>
      <formula>1</formula>
    </cfRule>
  </conditionalFormatting>
  <conditionalFormatting sqref="BF42:BF47">
    <cfRule type="cellIs" dxfId="1922" priority="267" operator="between">
      <formula>0</formula>
      <formula>1</formula>
    </cfRule>
  </conditionalFormatting>
  <conditionalFormatting sqref="AD44">
    <cfRule type="cellIs" dxfId="1921" priority="266" operator="between">
      <formula>0</formula>
      <formula>1</formula>
    </cfRule>
  </conditionalFormatting>
  <conditionalFormatting sqref="AI42:AI47">
    <cfRule type="cellIs" dxfId="1920" priority="265" operator="between">
      <formula>0</formula>
      <formula>1</formula>
    </cfRule>
  </conditionalFormatting>
  <conditionalFormatting sqref="AP42:AP47">
    <cfRule type="cellIs" dxfId="1919" priority="264" operator="between">
      <formula>0</formula>
      <formula>1</formula>
    </cfRule>
  </conditionalFormatting>
  <conditionalFormatting sqref="AW42:AW47">
    <cfRule type="cellIs" dxfId="1918" priority="263" operator="between">
      <formula>0</formula>
      <formula>1</formula>
    </cfRule>
  </conditionalFormatting>
  <conditionalFormatting sqref="AJ42:AJ47">
    <cfRule type="cellIs" dxfId="1917" priority="261" operator="between">
      <formula>0</formula>
      <formula>1</formula>
    </cfRule>
  </conditionalFormatting>
  <conditionalFormatting sqref="AQ42:AQ47">
    <cfRule type="cellIs" dxfId="1916" priority="260" operator="between">
      <formula>0</formula>
      <formula>1</formula>
    </cfRule>
  </conditionalFormatting>
  <conditionalFormatting sqref="AX42:AX47">
    <cfRule type="cellIs" dxfId="1915" priority="259" operator="between">
      <formula>0</formula>
      <formula>1</formula>
    </cfRule>
  </conditionalFormatting>
  <conditionalFormatting sqref="BE42:BE47">
    <cfRule type="cellIs" dxfId="1914" priority="258" operator="between">
      <formula>0</formula>
      <formula>1</formula>
    </cfRule>
  </conditionalFormatting>
  <conditionalFormatting sqref="AJ42:AJ47">
    <cfRule type="cellIs" dxfId="1913" priority="257" operator="between">
      <formula>0</formula>
      <formula>1</formula>
    </cfRule>
  </conditionalFormatting>
  <conditionalFormatting sqref="AQ42:AQ47">
    <cfRule type="cellIs" dxfId="1912" priority="256" operator="between">
      <formula>0</formula>
      <formula>1</formula>
    </cfRule>
  </conditionalFormatting>
  <conditionalFormatting sqref="AX42:AX47">
    <cfRule type="cellIs" dxfId="1911" priority="255" operator="between">
      <formula>0</formula>
      <formula>1</formula>
    </cfRule>
  </conditionalFormatting>
  <conditionalFormatting sqref="BE42:BE47">
    <cfRule type="cellIs" dxfId="1910" priority="254" operator="between">
      <formula>0</formula>
      <formula>1</formula>
    </cfRule>
  </conditionalFormatting>
  <conditionalFormatting sqref="AK42:AK47">
    <cfRule type="cellIs" dxfId="1909" priority="253" operator="between">
      <formula>0</formula>
      <formula>1</formula>
    </cfRule>
  </conditionalFormatting>
  <conditionalFormatting sqref="AR42:AR47">
    <cfRule type="cellIs" dxfId="1908" priority="252" operator="between">
      <formula>0</formula>
      <formula>1</formula>
    </cfRule>
  </conditionalFormatting>
  <conditionalFormatting sqref="AY42:AY47">
    <cfRule type="cellIs" dxfId="1907" priority="251" operator="between">
      <formula>0</formula>
      <formula>1</formula>
    </cfRule>
  </conditionalFormatting>
  <conditionalFormatting sqref="BF42:BF47">
    <cfRule type="cellIs" dxfId="1906" priority="250" operator="between">
      <formula>0</formula>
      <formula>1</formula>
    </cfRule>
  </conditionalFormatting>
  <conditionalFormatting sqref="AD44">
    <cfRule type="cellIs" dxfId="1905" priority="249" operator="between">
      <formula>0</formula>
      <formula>1</formula>
    </cfRule>
  </conditionalFormatting>
  <conditionalFormatting sqref="AJ42:AJ47">
    <cfRule type="cellIs" dxfId="1904" priority="248" operator="between">
      <formula>0</formula>
      <formula>1</formula>
    </cfRule>
  </conditionalFormatting>
  <conditionalFormatting sqref="AQ42:AQ47">
    <cfRule type="cellIs" dxfId="1903" priority="247" operator="between">
      <formula>0</formula>
      <formula>1</formula>
    </cfRule>
  </conditionalFormatting>
  <conditionalFormatting sqref="AX42:AX47">
    <cfRule type="cellIs" dxfId="1902" priority="246" operator="between">
      <formula>0</formula>
      <formula>1</formula>
    </cfRule>
  </conditionalFormatting>
  <conditionalFormatting sqref="BE42:BE47">
    <cfRule type="cellIs" dxfId="1901" priority="245" operator="between">
      <formula>0</formula>
      <formula>1</formula>
    </cfRule>
  </conditionalFormatting>
  <conditionalFormatting sqref="AK42:AK47">
    <cfRule type="cellIs" dxfId="1900" priority="244" operator="between">
      <formula>0</formula>
      <formula>1</formula>
    </cfRule>
  </conditionalFormatting>
  <conditionalFormatting sqref="AR42:AR47">
    <cfRule type="cellIs" dxfId="1899" priority="243" operator="between">
      <formula>0</formula>
      <formula>1</formula>
    </cfRule>
  </conditionalFormatting>
  <conditionalFormatting sqref="AY42:AY47">
    <cfRule type="cellIs" dxfId="1898" priority="242" operator="between">
      <formula>0</formula>
      <formula>1</formula>
    </cfRule>
  </conditionalFormatting>
  <conditionalFormatting sqref="BF42:BF47">
    <cfRule type="cellIs" dxfId="1897" priority="241" operator="between">
      <formula>0</formula>
      <formula>1</formula>
    </cfRule>
  </conditionalFormatting>
  <conditionalFormatting sqref="AD44">
    <cfRule type="cellIs" dxfId="1896" priority="240" operator="between">
      <formula>0</formula>
      <formula>1</formula>
    </cfRule>
  </conditionalFormatting>
  <conditionalFormatting sqref="AK42:AK47">
    <cfRule type="cellIs" dxfId="1895" priority="239" operator="between">
      <formula>0</formula>
      <formula>1</formula>
    </cfRule>
  </conditionalFormatting>
  <conditionalFormatting sqref="AR42:AR47">
    <cfRule type="cellIs" dxfId="1894" priority="238" operator="between">
      <formula>0</formula>
      <formula>1</formula>
    </cfRule>
  </conditionalFormatting>
  <conditionalFormatting sqref="AY42:AY47">
    <cfRule type="cellIs" dxfId="1893" priority="237" operator="between">
      <formula>0</formula>
      <formula>1</formula>
    </cfRule>
  </conditionalFormatting>
  <conditionalFormatting sqref="BF42:BF47">
    <cfRule type="cellIs" dxfId="1892" priority="236" operator="between">
      <formula>0</formula>
      <formula>1</formula>
    </cfRule>
  </conditionalFormatting>
  <conditionalFormatting sqref="AD44">
    <cfRule type="cellIs" dxfId="1891" priority="235" operator="between">
      <formula>0</formula>
      <formula>1</formula>
    </cfRule>
  </conditionalFormatting>
  <conditionalFormatting sqref="AL42:AM42 AL43:AL47 AM43:AM48">
    <cfRule type="cellIs" dxfId="1890" priority="234" operator="between">
      <formula>0</formula>
      <formula>1</formula>
    </cfRule>
  </conditionalFormatting>
  <conditionalFormatting sqref="AS42:AS47">
    <cfRule type="cellIs" dxfId="1889" priority="233" operator="between">
      <formula>0</formula>
      <formula>1</formula>
    </cfRule>
  </conditionalFormatting>
  <conditionalFormatting sqref="AZ42:AZ47">
    <cfRule type="cellIs" dxfId="1888" priority="232" operator="between">
      <formula>0</formula>
      <formula>1</formula>
    </cfRule>
  </conditionalFormatting>
  <conditionalFormatting sqref="BG42:BG47">
    <cfRule type="cellIs" dxfId="1887" priority="231" operator="between">
      <formula>0</formula>
      <formula>1</formula>
    </cfRule>
  </conditionalFormatting>
  <conditionalFormatting sqref="AW42:AW47">
    <cfRule type="cellIs" dxfId="1886" priority="228" operator="between">
      <formula>0</formula>
      <formula>1</formula>
    </cfRule>
  </conditionalFormatting>
  <conditionalFormatting sqref="AP42:AP47">
    <cfRule type="cellIs" dxfId="1885" priority="229" operator="between">
      <formula>0</formula>
      <formula>1</formula>
    </cfRule>
  </conditionalFormatting>
  <conditionalFormatting sqref="AQ42:AQ47">
    <cfRule type="cellIs" dxfId="1884" priority="226" operator="between">
      <formula>0</formula>
      <formula>1</formula>
    </cfRule>
  </conditionalFormatting>
  <conditionalFormatting sqref="AX42:AX47">
    <cfRule type="cellIs" dxfId="1883" priority="225" operator="between">
      <formula>0</formula>
      <formula>1</formula>
    </cfRule>
  </conditionalFormatting>
  <conditionalFormatting sqref="BE42:BE47">
    <cfRule type="cellIs" dxfId="1882" priority="224" operator="between">
      <formula>0</formula>
      <formula>1</formula>
    </cfRule>
  </conditionalFormatting>
  <conditionalFormatting sqref="AQ42:AQ47">
    <cfRule type="cellIs" dxfId="1881" priority="223" operator="between">
      <formula>0</formula>
      <formula>1</formula>
    </cfRule>
  </conditionalFormatting>
  <conditionalFormatting sqref="AX42:AX47">
    <cfRule type="cellIs" dxfId="1880" priority="222" operator="between">
      <formula>0</formula>
      <formula>1</formula>
    </cfRule>
  </conditionalFormatting>
  <conditionalFormatting sqref="BE42:BE47">
    <cfRule type="cellIs" dxfId="1879" priority="221" operator="between">
      <formula>0</formula>
      <formula>1</formula>
    </cfRule>
  </conditionalFormatting>
  <conditionalFormatting sqref="AR42:AR47">
    <cfRule type="cellIs" dxfId="1878" priority="220" operator="between">
      <formula>0</formula>
      <formula>1</formula>
    </cfRule>
  </conditionalFormatting>
  <conditionalFormatting sqref="AY42:AY47">
    <cfRule type="cellIs" dxfId="1877" priority="219" operator="between">
      <formula>0</formula>
      <formula>1</formula>
    </cfRule>
  </conditionalFormatting>
  <conditionalFormatting sqref="BF42:BF47">
    <cfRule type="cellIs" dxfId="1876" priority="218" operator="between">
      <formula>0</formula>
      <formula>1</formula>
    </cfRule>
  </conditionalFormatting>
  <conditionalFormatting sqref="AQ42:AQ47">
    <cfRule type="cellIs" dxfId="1875" priority="217" operator="between">
      <formula>0</formula>
      <formula>1</formula>
    </cfRule>
  </conditionalFormatting>
  <conditionalFormatting sqref="AX42:AX47">
    <cfRule type="cellIs" dxfId="1874" priority="216" operator="between">
      <formula>0</formula>
      <formula>1</formula>
    </cfRule>
  </conditionalFormatting>
  <conditionalFormatting sqref="BE42:BE47">
    <cfRule type="cellIs" dxfId="1873" priority="215" operator="between">
      <formula>0</formula>
      <formula>1</formula>
    </cfRule>
  </conditionalFormatting>
  <conditionalFormatting sqref="AR42:AR47">
    <cfRule type="cellIs" dxfId="1872" priority="214" operator="between">
      <formula>0</formula>
      <formula>1</formula>
    </cfRule>
  </conditionalFormatting>
  <conditionalFormatting sqref="AY42:AY47">
    <cfRule type="cellIs" dxfId="1871" priority="213" operator="between">
      <formula>0</formula>
      <formula>1</formula>
    </cfRule>
  </conditionalFormatting>
  <conditionalFormatting sqref="BF42:BF47">
    <cfRule type="cellIs" dxfId="1870" priority="212" operator="between">
      <formula>0</formula>
      <formula>1</formula>
    </cfRule>
  </conditionalFormatting>
  <conditionalFormatting sqref="AR42:AR47">
    <cfRule type="cellIs" dxfId="1869" priority="211" operator="between">
      <formula>0</formula>
      <formula>1</formula>
    </cfRule>
  </conditionalFormatting>
  <conditionalFormatting sqref="AY42:AY47">
    <cfRule type="cellIs" dxfId="1868" priority="210" operator="between">
      <formula>0</formula>
      <formula>1</formula>
    </cfRule>
  </conditionalFormatting>
  <conditionalFormatting sqref="BF42:BF47">
    <cfRule type="cellIs" dxfId="1867" priority="209" operator="between">
      <formula>0</formula>
      <formula>1</formula>
    </cfRule>
  </conditionalFormatting>
  <conditionalFormatting sqref="AL42:AM42 AL43:AL47 AM43:AM48">
    <cfRule type="cellIs" dxfId="1866" priority="208" operator="between">
      <formula>0</formula>
      <formula>1</formula>
    </cfRule>
  </conditionalFormatting>
  <conditionalFormatting sqref="AS42:AS47">
    <cfRule type="cellIs" dxfId="1865" priority="207" operator="between">
      <formula>0</formula>
      <formula>1</formula>
    </cfRule>
  </conditionalFormatting>
  <conditionalFormatting sqref="AZ42:AZ47">
    <cfRule type="cellIs" dxfId="1864" priority="206" operator="between">
      <formula>0</formula>
      <formula>1</formula>
    </cfRule>
  </conditionalFormatting>
  <conditionalFormatting sqref="BG42:BG47">
    <cfRule type="cellIs" dxfId="1863" priority="205" operator="between">
      <formula>0</formula>
      <formula>1</formula>
    </cfRule>
  </conditionalFormatting>
  <conditionalFormatting sqref="AQ42:AQ47">
    <cfRule type="cellIs" dxfId="1862" priority="204" operator="between">
      <formula>0</formula>
      <formula>1</formula>
    </cfRule>
  </conditionalFormatting>
  <conditionalFormatting sqref="AX42:AX47">
    <cfRule type="cellIs" dxfId="1861" priority="203" operator="between">
      <formula>0</formula>
      <formula>1</formula>
    </cfRule>
  </conditionalFormatting>
  <conditionalFormatting sqref="BE42:BE47">
    <cfRule type="cellIs" dxfId="1860" priority="202" operator="between">
      <formula>0</formula>
      <formula>1</formula>
    </cfRule>
  </conditionalFormatting>
  <conditionalFormatting sqref="AR42:AR47">
    <cfRule type="cellIs" dxfId="1859" priority="201" operator="between">
      <formula>0</formula>
      <formula>1</formula>
    </cfRule>
  </conditionalFormatting>
  <conditionalFormatting sqref="AY42:AY47">
    <cfRule type="cellIs" dxfId="1858" priority="200" operator="between">
      <formula>0</formula>
      <formula>1</formula>
    </cfRule>
  </conditionalFormatting>
  <conditionalFormatting sqref="BF42:BF47">
    <cfRule type="cellIs" dxfId="1857" priority="199" operator="between">
      <formula>0</formula>
      <formula>1</formula>
    </cfRule>
  </conditionalFormatting>
  <conditionalFormatting sqref="AR42:AR47">
    <cfRule type="cellIs" dxfId="1856" priority="198" operator="between">
      <formula>0</formula>
      <formula>1</formula>
    </cfRule>
  </conditionalFormatting>
  <conditionalFormatting sqref="AY42:AY47">
    <cfRule type="cellIs" dxfId="1855" priority="197" operator="between">
      <formula>0</formula>
      <formula>1</formula>
    </cfRule>
  </conditionalFormatting>
  <conditionalFormatting sqref="BF42:BF47">
    <cfRule type="cellIs" dxfId="1854" priority="196" operator="between">
      <formula>0</formula>
      <formula>1</formula>
    </cfRule>
  </conditionalFormatting>
  <conditionalFormatting sqref="AL42:AM42 AL43:AL47 AM43:AM48">
    <cfRule type="cellIs" dxfId="1853" priority="195" operator="between">
      <formula>0</formula>
      <formula>1</formula>
    </cfRule>
  </conditionalFormatting>
  <conditionalFormatting sqref="AS42:AS47">
    <cfRule type="cellIs" dxfId="1852" priority="194" operator="between">
      <formula>0</formula>
      <formula>1</formula>
    </cfRule>
  </conditionalFormatting>
  <conditionalFormatting sqref="AZ42:AZ47">
    <cfRule type="cellIs" dxfId="1851" priority="193" operator="between">
      <formula>0</formula>
      <formula>1</formula>
    </cfRule>
  </conditionalFormatting>
  <conditionalFormatting sqref="BG42:BG47">
    <cfRule type="cellIs" dxfId="1850" priority="192" operator="between">
      <formula>0</formula>
      <formula>1</formula>
    </cfRule>
  </conditionalFormatting>
  <conditionalFormatting sqref="AR42:AR47">
    <cfRule type="cellIs" dxfId="1849" priority="191" operator="between">
      <formula>0</formula>
      <formula>1</formula>
    </cfRule>
  </conditionalFormatting>
  <conditionalFormatting sqref="AY42:AY47">
    <cfRule type="cellIs" dxfId="1848" priority="190" operator="between">
      <formula>0</formula>
      <formula>1</formula>
    </cfRule>
  </conditionalFormatting>
  <conditionalFormatting sqref="BF42:BF47">
    <cfRule type="cellIs" dxfId="1847" priority="189" operator="between">
      <formula>0</formula>
      <formula>1</formula>
    </cfRule>
  </conditionalFormatting>
  <conditionalFormatting sqref="AL42:AM42 AL43:AL47 AM43:AM48">
    <cfRule type="cellIs" dxfId="1846" priority="188" operator="between">
      <formula>0</formula>
      <formula>1</formula>
    </cfRule>
  </conditionalFormatting>
  <conditionalFormatting sqref="AS42:AS47">
    <cfRule type="cellIs" dxfId="1845" priority="187" operator="between">
      <formula>0</formula>
      <formula>1</formula>
    </cfRule>
  </conditionalFormatting>
  <conditionalFormatting sqref="AZ42:AZ47">
    <cfRule type="cellIs" dxfId="1844" priority="186" operator="between">
      <formula>0</formula>
      <formula>1</formula>
    </cfRule>
  </conditionalFormatting>
  <conditionalFormatting sqref="BG42:BG47">
    <cfRule type="cellIs" dxfId="1843" priority="185" operator="between">
      <formula>0</formula>
      <formula>1</formula>
    </cfRule>
  </conditionalFormatting>
  <conditionalFormatting sqref="AL42:AM42 AL43:AL47 AM43:AM48">
    <cfRule type="cellIs" dxfId="1842" priority="184" operator="between">
      <formula>0</formula>
      <formula>1</formula>
    </cfRule>
  </conditionalFormatting>
  <conditionalFormatting sqref="AS42:AS47">
    <cfRule type="cellIs" dxfId="1841" priority="183" operator="between">
      <formula>0</formula>
      <formula>1</formula>
    </cfRule>
  </conditionalFormatting>
  <conditionalFormatting sqref="AZ42:AZ47">
    <cfRule type="cellIs" dxfId="1840" priority="182" operator="between">
      <formula>0</formula>
      <formula>1</formula>
    </cfRule>
  </conditionalFormatting>
  <conditionalFormatting sqref="BG42:BG47">
    <cfRule type="cellIs" dxfId="1839" priority="181" operator="between">
      <formula>0</formula>
      <formula>1</formula>
    </cfRule>
  </conditionalFormatting>
  <conditionalFormatting sqref="AO42:AO47">
    <cfRule type="cellIs" dxfId="1838" priority="180" operator="between">
      <formula>0</formula>
      <formula>1</formula>
    </cfRule>
  </conditionalFormatting>
  <conditionalFormatting sqref="AT42:AU47 AU48">
    <cfRule type="cellIs" dxfId="1837" priority="179" operator="between">
      <formula>0</formula>
      <formula>1</formula>
    </cfRule>
  </conditionalFormatting>
  <conditionalFormatting sqref="BA42:BA47">
    <cfRule type="cellIs" dxfId="1836" priority="178" operator="between">
      <formula>0</formula>
      <formula>1</formula>
    </cfRule>
  </conditionalFormatting>
  <conditionalFormatting sqref="BH42:BH47">
    <cfRule type="cellIs" dxfId="1835" priority="177" operator="between">
      <formula>0</formula>
      <formula>1</formula>
    </cfRule>
  </conditionalFormatting>
  <conditionalFormatting sqref="BJ40:BK41">
    <cfRule type="cellIs" dxfId="1834" priority="176" operator="between">
      <formula>0</formula>
      <formula>1</formula>
    </cfRule>
  </conditionalFormatting>
  <conditionalFormatting sqref="AW42:AW47">
    <cfRule type="cellIs" dxfId="1833" priority="175" operator="between">
      <formula>0</formula>
      <formula>1</formula>
    </cfRule>
  </conditionalFormatting>
  <conditionalFormatting sqref="AX42:AX47">
    <cfRule type="cellIs" dxfId="1832" priority="173" operator="between">
      <formula>0</formula>
      <formula>1</formula>
    </cfRule>
  </conditionalFormatting>
  <conditionalFormatting sqref="BE42:BE47">
    <cfRule type="cellIs" dxfId="1831" priority="172" operator="between">
      <formula>0</formula>
      <formula>1</formula>
    </cfRule>
  </conditionalFormatting>
  <conditionalFormatting sqref="AX42:AX47">
    <cfRule type="cellIs" dxfId="1830" priority="171" operator="between">
      <formula>0</formula>
      <formula>1</formula>
    </cfRule>
  </conditionalFormatting>
  <conditionalFormatting sqref="BE42:BE47">
    <cfRule type="cellIs" dxfId="1829" priority="170" operator="between">
      <formula>0</formula>
      <formula>1</formula>
    </cfRule>
  </conditionalFormatting>
  <conditionalFormatting sqref="AY42:AY47">
    <cfRule type="cellIs" dxfId="1828" priority="169" operator="between">
      <formula>0</formula>
      <formula>1</formula>
    </cfRule>
  </conditionalFormatting>
  <conditionalFormatting sqref="BF42:BF47">
    <cfRule type="cellIs" dxfId="1827" priority="168" operator="between">
      <formula>0</formula>
      <formula>1</formula>
    </cfRule>
  </conditionalFormatting>
  <conditionalFormatting sqref="AX42:AX47">
    <cfRule type="cellIs" dxfId="1826" priority="167" operator="between">
      <formula>0</formula>
      <formula>1</formula>
    </cfRule>
  </conditionalFormatting>
  <conditionalFormatting sqref="BE42:BE47">
    <cfRule type="cellIs" dxfId="1825" priority="166" operator="between">
      <formula>0</formula>
      <formula>1</formula>
    </cfRule>
  </conditionalFormatting>
  <conditionalFormatting sqref="AY42:AY47">
    <cfRule type="cellIs" dxfId="1824" priority="165" operator="between">
      <formula>0</formula>
      <formula>1</formula>
    </cfRule>
  </conditionalFormatting>
  <conditionalFormatting sqref="BF42:BF47">
    <cfRule type="cellIs" dxfId="1823" priority="164" operator="between">
      <formula>0</formula>
      <formula>1</formula>
    </cfRule>
  </conditionalFormatting>
  <conditionalFormatting sqref="AY42:AY47">
    <cfRule type="cellIs" dxfId="1822" priority="163" operator="between">
      <formula>0</formula>
      <formula>1</formula>
    </cfRule>
  </conditionalFormatting>
  <conditionalFormatting sqref="BF42:BF47">
    <cfRule type="cellIs" dxfId="1821" priority="162" operator="between">
      <formula>0</formula>
      <formula>1</formula>
    </cfRule>
  </conditionalFormatting>
  <conditionalFormatting sqref="AZ42:AZ47">
    <cfRule type="cellIs" dxfId="1820" priority="161" operator="between">
      <formula>0</formula>
      <formula>1</formula>
    </cfRule>
  </conditionalFormatting>
  <conditionalFormatting sqref="BG42:BG47">
    <cfRule type="cellIs" dxfId="1819" priority="160" operator="between">
      <formula>0</formula>
      <formula>1</formula>
    </cfRule>
  </conditionalFormatting>
  <conditionalFormatting sqref="AX42:AX47">
    <cfRule type="cellIs" dxfId="1818" priority="159" operator="between">
      <formula>0</formula>
      <formula>1</formula>
    </cfRule>
  </conditionalFormatting>
  <conditionalFormatting sqref="BE42:BE47">
    <cfRule type="cellIs" dxfId="1817" priority="158" operator="between">
      <formula>0</formula>
      <formula>1</formula>
    </cfRule>
  </conditionalFormatting>
  <conditionalFormatting sqref="AY42:AY47">
    <cfRule type="cellIs" dxfId="1816" priority="157" operator="between">
      <formula>0</formula>
      <formula>1</formula>
    </cfRule>
  </conditionalFormatting>
  <conditionalFormatting sqref="BF42:BF47">
    <cfRule type="cellIs" dxfId="1815" priority="156" operator="between">
      <formula>0</formula>
      <formula>1</formula>
    </cfRule>
  </conditionalFormatting>
  <conditionalFormatting sqref="AY42:AY47">
    <cfRule type="cellIs" dxfId="1814" priority="155" operator="between">
      <formula>0</formula>
      <formula>1</formula>
    </cfRule>
  </conditionalFormatting>
  <conditionalFormatting sqref="BF42:BF47">
    <cfRule type="cellIs" dxfId="1813" priority="154" operator="between">
      <formula>0</formula>
      <formula>1</formula>
    </cfRule>
  </conditionalFormatting>
  <conditionalFormatting sqref="AZ42:AZ47">
    <cfRule type="cellIs" dxfId="1812" priority="153" operator="between">
      <formula>0</formula>
      <formula>1</formula>
    </cfRule>
  </conditionalFormatting>
  <conditionalFormatting sqref="BG42:BG47">
    <cfRule type="cellIs" dxfId="1811" priority="152" operator="between">
      <formula>0</formula>
      <formula>1</formula>
    </cfRule>
  </conditionalFormatting>
  <conditionalFormatting sqref="AY42:AY47">
    <cfRule type="cellIs" dxfId="1810" priority="151" operator="between">
      <formula>0</formula>
      <formula>1</formula>
    </cfRule>
  </conditionalFormatting>
  <conditionalFormatting sqref="BF42:BF47">
    <cfRule type="cellIs" dxfId="1809" priority="150" operator="between">
      <formula>0</formula>
      <formula>1</formula>
    </cfRule>
  </conditionalFormatting>
  <conditionalFormatting sqref="AZ42:AZ47">
    <cfRule type="cellIs" dxfId="1808" priority="149" operator="between">
      <formula>0</formula>
      <formula>1</formula>
    </cfRule>
  </conditionalFormatting>
  <conditionalFormatting sqref="BG42:BG47">
    <cfRule type="cellIs" dxfId="1807" priority="148" operator="between">
      <formula>0</formula>
      <formula>1</formula>
    </cfRule>
  </conditionalFormatting>
  <conditionalFormatting sqref="AZ42:AZ47">
    <cfRule type="cellIs" dxfId="1806" priority="147" operator="between">
      <formula>0</formula>
      <formula>1</formula>
    </cfRule>
  </conditionalFormatting>
  <conditionalFormatting sqref="BG42:BG47">
    <cfRule type="cellIs" dxfId="1805" priority="146" operator="between">
      <formula>0</formula>
      <formula>1</formula>
    </cfRule>
  </conditionalFormatting>
  <conditionalFormatting sqref="AT42:AU47 AU48">
    <cfRule type="cellIs" dxfId="1804" priority="145" operator="between">
      <formula>0</formula>
      <formula>1</formula>
    </cfRule>
  </conditionalFormatting>
  <conditionalFormatting sqref="BA42:BA47">
    <cfRule type="cellIs" dxfId="1803" priority="144" operator="between">
      <formula>0</formula>
      <formula>1</formula>
    </cfRule>
  </conditionalFormatting>
  <conditionalFormatting sqref="BH42:BH47">
    <cfRule type="cellIs" dxfId="1802" priority="143" operator="between">
      <formula>0</formula>
      <formula>1</formula>
    </cfRule>
  </conditionalFormatting>
  <conditionalFormatting sqref="AX42:AX47">
    <cfRule type="cellIs" dxfId="1801" priority="142" operator="between">
      <formula>0</formula>
      <formula>1</formula>
    </cfRule>
  </conditionalFormatting>
  <conditionalFormatting sqref="BE42:BE47">
    <cfRule type="cellIs" dxfId="1800" priority="141" operator="between">
      <formula>0</formula>
      <formula>1</formula>
    </cfRule>
  </conditionalFormatting>
  <conditionalFormatting sqref="AY42:AY47">
    <cfRule type="cellIs" dxfId="1799" priority="140" operator="between">
      <formula>0</formula>
      <formula>1</formula>
    </cfRule>
  </conditionalFormatting>
  <conditionalFormatting sqref="BF42:BF47">
    <cfRule type="cellIs" dxfId="1798" priority="139" operator="between">
      <formula>0</formula>
      <formula>1</formula>
    </cfRule>
  </conditionalFormatting>
  <conditionalFormatting sqref="AY42:AY47">
    <cfRule type="cellIs" dxfId="1797" priority="138" operator="between">
      <formula>0</formula>
      <formula>1</formula>
    </cfRule>
  </conditionalFormatting>
  <conditionalFormatting sqref="BF42:BF47">
    <cfRule type="cellIs" dxfId="1796" priority="137" operator="between">
      <formula>0</formula>
      <formula>1</formula>
    </cfRule>
  </conditionalFormatting>
  <conditionalFormatting sqref="AZ42:AZ47">
    <cfRule type="cellIs" dxfId="1795" priority="136" operator="between">
      <formula>0</formula>
      <formula>1</formula>
    </cfRule>
  </conditionalFormatting>
  <conditionalFormatting sqref="BG42:BG47">
    <cfRule type="cellIs" dxfId="1794" priority="135" operator="between">
      <formula>0</formula>
      <formula>1</formula>
    </cfRule>
  </conditionalFormatting>
  <conditionalFormatting sqref="AY42:AY47">
    <cfRule type="cellIs" dxfId="1793" priority="134" operator="between">
      <formula>0</formula>
      <formula>1</formula>
    </cfRule>
  </conditionalFormatting>
  <conditionalFormatting sqref="BF42:BF47">
    <cfRule type="cellIs" dxfId="1792" priority="133" operator="between">
      <formula>0</formula>
      <formula>1</formula>
    </cfRule>
  </conditionalFormatting>
  <conditionalFormatting sqref="AZ42:AZ47">
    <cfRule type="cellIs" dxfId="1791" priority="132" operator="between">
      <formula>0</formula>
      <formula>1</formula>
    </cfRule>
  </conditionalFormatting>
  <conditionalFormatting sqref="BG42:BG47">
    <cfRule type="cellIs" dxfId="1790" priority="131" operator="between">
      <formula>0</formula>
      <formula>1</formula>
    </cfRule>
  </conditionalFormatting>
  <conditionalFormatting sqref="AZ42:AZ47">
    <cfRule type="cellIs" dxfId="1789" priority="130" operator="between">
      <formula>0</formula>
      <formula>1</formula>
    </cfRule>
  </conditionalFormatting>
  <conditionalFormatting sqref="BG42:BG47">
    <cfRule type="cellIs" dxfId="1788" priority="129" operator="between">
      <formula>0</formula>
      <formula>1</formula>
    </cfRule>
  </conditionalFormatting>
  <conditionalFormatting sqref="AT42:AU47 AU48">
    <cfRule type="cellIs" dxfId="1787" priority="128" operator="between">
      <formula>0</formula>
      <formula>1</formula>
    </cfRule>
  </conditionalFormatting>
  <conditionalFormatting sqref="BA42:BA47">
    <cfRule type="cellIs" dxfId="1786" priority="127" operator="between">
      <formula>0</formula>
      <formula>1</formula>
    </cfRule>
  </conditionalFormatting>
  <conditionalFormatting sqref="BH42:BH47">
    <cfRule type="cellIs" dxfId="1785" priority="126" operator="between">
      <formula>0</formula>
      <formula>1</formula>
    </cfRule>
  </conditionalFormatting>
  <conditionalFormatting sqref="AY42:AY47">
    <cfRule type="cellIs" dxfId="1784" priority="125" operator="between">
      <formula>0</formula>
      <formula>1</formula>
    </cfRule>
  </conditionalFormatting>
  <conditionalFormatting sqref="BF42:BF47">
    <cfRule type="cellIs" dxfId="1783" priority="124" operator="between">
      <formula>0</formula>
      <formula>1</formula>
    </cfRule>
  </conditionalFormatting>
  <conditionalFormatting sqref="AZ42:AZ47">
    <cfRule type="cellIs" dxfId="1782" priority="123" operator="between">
      <formula>0</formula>
      <formula>1</formula>
    </cfRule>
  </conditionalFormatting>
  <conditionalFormatting sqref="BG42:BG47">
    <cfRule type="cellIs" dxfId="1781" priority="122" operator="between">
      <formula>0</formula>
      <formula>1</formula>
    </cfRule>
  </conditionalFormatting>
  <conditionalFormatting sqref="AZ42:AZ47">
    <cfRule type="cellIs" dxfId="1780" priority="121" operator="between">
      <formula>0</formula>
      <formula>1</formula>
    </cfRule>
  </conditionalFormatting>
  <conditionalFormatting sqref="BG42:BG47">
    <cfRule type="cellIs" dxfId="1779" priority="120" operator="between">
      <formula>0</formula>
      <formula>1</formula>
    </cfRule>
  </conditionalFormatting>
  <conditionalFormatting sqref="AT42:AU47 AU48">
    <cfRule type="cellIs" dxfId="1778" priority="119" operator="between">
      <formula>0</formula>
      <formula>1</formula>
    </cfRule>
  </conditionalFormatting>
  <conditionalFormatting sqref="BA42:BA47">
    <cfRule type="cellIs" dxfId="1777" priority="118" operator="between">
      <formula>0</formula>
      <formula>1</formula>
    </cfRule>
  </conditionalFormatting>
  <conditionalFormatting sqref="BH42:BH47">
    <cfRule type="cellIs" dxfId="1776" priority="117" operator="between">
      <formula>0</formula>
      <formula>1</formula>
    </cfRule>
  </conditionalFormatting>
  <conditionalFormatting sqref="AZ42:AZ47">
    <cfRule type="cellIs" dxfId="1775" priority="116" operator="between">
      <formula>0</formula>
      <formula>1</formula>
    </cfRule>
  </conditionalFormatting>
  <conditionalFormatting sqref="BG42:BG47">
    <cfRule type="cellIs" dxfId="1774" priority="115" operator="between">
      <formula>0</formula>
      <formula>1</formula>
    </cfRule>
  </conditionalFormatting>
  <conditionalFormatting sqref="AT42:AU47 AU48">
    <cfRule type="cellIs" dxfId="1773" priority="114" operator="between">
      <formula>0</formula>
      <formula>1</formula>
    </cfRule>
  </conditionalFormatting>
  <conditionalFormatting sqref="BA42:BA47">
    <cfRule type="cellIs" dxfId="1772" priority="113" operator="between">
      <formula>0</formula>
      <formula>1</formula>
    </cfRule>
  </conditionalFormatting>
  <conditionalFormatting sqref="BH42:BH47">
    <cfRule type="cellIs" dxfId="1771" priority="112" operator="between">
      <formula>0</formula>
      <formula>1</formula>
    </cfRule>
  </conditionalFormatting>
  <conditionalFormatting sqref="AT42:AU47 AU48">
    <cfRule type="cellIs" dxfId="1770" priority="111" operator="between">
      <formula>0</formula>
      <formula>1</formula>
    </cfRule>
  </conditionalFormatting>
  <conditionalFormatting sqref="BA42:BA47">
    <cfRule type="cellIs" dxfId="1769" priority="110" operator="between">
      <formula>0</formula>
      <formula>1</formula>
    </cfRule>
  </conditionalFormatting>
  <conditionalFormatting sqref="BH42:BH47">
    <cfRule type="cellIs" dxfId="1768" priority="109" operator="between">
      <formula>0</formula>
      <formula>1</formula>
    </cfRule>
  </conditionalFormatting>
  <conditionalFormatting sqref="AW42:AW47">
    <cfRule type="cellIs" dxfId="1767" priority="108" operator="between">
      <formula>0</formula>
      <formula>1</formula>
    </cfRule>
  </conditionalFormatting>
  <conditionalFormatting sqref="BI42:BI47">
    <cfRule type="cellIs" dxfId="1766" priority="106" operator="between">
      <formula>0</formula>
      <formula>1</formula>
    </cfRule>
  </conditionalFormatting>
  <conditionalFormatting sqref="BJ40:BK41">
    <cfRule type="cellIs" dxfId="1765" priority="105" operator="between">
      <formula>0</formula>
      <formula>1</formula>
    </cfRule>
  </conditionalFormatting>
  <conditionalFormatting sqref="BE42:BE47">
    <cfRule type="cellIs" dxfId="1764" priority="103" operator="between">
      <formula>0</formula>
      <formula>1</formula>
    </cfRule>
  </conditionalFormatting>
  <conditionalFormatting sqref="BE42:BE47">
    <cfRule type="cellIs" dxfId="1763" priority="102" operator="between">
      <formula>0</formula>
      <formula>1</formula>
    </cfRule>
  </conditionalFormatting>
  <conditionalFormatting sqref="BF42:BF47">
    <cfRule type="cellIs" dxfId="1762" priority="101" operator="between">
      <formula>0</formula>
      <formula>1</formula>
    </cfRule>
  </conditionalFormatting>
  <conditionalFormatting sqref="BE42:BE47">
    <cfRule type="cellIs" dxfId="1761" priority="100" operator="between">
      <formula>0</formula>
      <formula>1</formula>
    </cfRule>
  </conditionalFormatting>
  <conditionalFormatting sqref="BF42:BF47">
    <cfRule type="cellIs" dxfId="1760" priority="99" operator="between">
      <formula>0</formula>
      <formula>1</formula>
    </cfRule>
  </conditionalFormatting>
  <conditionalFormatting sqref="BF42:BF47">
    <cfRule type="cellIs" dxfId="1759" priority="98" operator="between">
      <formula>0</formula>
      <formula>1</formula>
    </cfRule>
  </conditionalFormatting>
  <conditionalFormatting sqref="BG42:BG47">
    <cfRule type="cellIs" dxfId="1758" priority="97" operator="between">
      <formula>0</formula>
      <formula>1</formula>
    </cfRule>
  </conditionalFormatting>
  <conditionalFormatting sqref="BE42:BE47">
    <cfRule type="cellIs" dxfId="1757" priority="96" operator="between">
      <formula>0</formula>
      <formula>1</formula>
    </cfRule>
  </conditionalFormatting>
  <conditionalFormatting sqref="BF42:BF47">
    <cfRule type="cellIs" dxfId="1756" priority="95" operator="between">
      <formula>0</formula>
      <formula>1</formula>
    </cfRule>
  </conditionalFormatting>
  <conditionalFormatting sqref="BF42:BF47">
    <cfRule type="cellIs" dxfId="1755" priority="94" operator="between">
      <formula>0</formula>
      <formula>1</formula>
    </cfRule>
  </conditionalFormatting>
  <conditionalFormatting sqref="BG42:BG47">
    <cfRule type="cellIs" dxfId="1754" priority="93" operator="between">
      <formula>0</formula>
      <formula>1</formula>
    </cfRule>
  </conditionalFormatting>
  <conditionalFormatting sqref="BF42:BF47">
    <cfRule type="cellIs" dxfId="1753" priority="92" operator="between">
      <formula>0</formula>
      <formula>1</formula>
    </cfRule>
  </conditionalFormatting>
  <conditionalFormatting sqref="BG42:BG47">
    <cfRule type="cellIs" dxfId="1752" priority="91" operator="between">
      <formula>0</formula>
      <formula>1</formula>
    </cfRule>
  </conditionalFormatting>
  <conditionalFormatting sqref="BG42:BG47">
    <cfRule type="cellIs" dxfId="1751" priority="90" operator="between">
      <formula>0</formula>
      <formula>1</formula>
    </cfRule>
  </conditionalFormatting>
  <conditionalFormatting sqref="BH42:BH47">
    <cfRule type="cellIs" dxfId="1750" priority="89" operator="between">
      <formula>0</formula>
      <formula>1</formula>
    </cfRule>
  </conditionalFormatting>
  <conditionalFormatting sqref="BE42:BE47">
    <cfRule type="cellIs" dxfId="1749" priority="88" operator="between">
      <formula>0</formula>
      <formula>1</formula>
    </cfRule>
  </conditionalFormatting>
  <conditionalFormatting sqref="BF42:BF47">
    <cfRule type="cellIs" dxfId="1748" priority="87" operator="between">
      <formula>0</formula>
      <formula>1</formula>
    </cfRule>
  </conditionalFormatting>
  <conditionalFormatting sqref="BF42:BF47">
    <cfRule type="cellIs" dxfId="1747" priority="86" operator="between">
      <formula>0</formula>
      <formula>1</formula>
    </cfRule>
  </conditionalFormatting>
  <conditionalFormatting sqref="BG42:BG47">
    <cfRule type="cellIs" dxfId="1746" priority="85" operator="between">
      <formula>0</formula>
      <formula>1</formula>
    </cfRule>
  </conditionalFormatting>
  <conditionalFormatting sqref="BF42:BF47">
    <cfRule type="cellIs" dxfId="1745" priority="84" operator="between">
      <formula>0</formula>
      <formula>1</formula>
    </cfRule>
  </conditionalFormatting>
  <conditionalFormatting sqref="BG42:BG47">
    <cfRule type="cellIs" dxfId="1744" priority="83" operator="between">
      <formula>0</formula>
      <formula>1</formula>
    </cfRule>
  </conditionalFormatting>
  <conditionalFormatting sqref="BG42:BG47">
    <cfRule type="cellIs" dxfId="1743" priority="82" operator="between">
      <formula>0</formula>
      <formula>1</formula>
    </cfRule>
  </conditionalFormatting>
  <conditionalFormatting sqref="BH42:BH47">
    <cfRule type="cellIs" dxfId="1742" priority="81" operator="between">
      <formula>0</formula>
      <formula>1</formula>
    </cfRule>
  </conditionalFormatting>
  <conditionalFormatting sqref="BF42:BF47">
    <cfRule type="cellIs" dxfId="1741" priority="80" operator="between">
      <formula>0</formula>
      <formula>1</formula>
    </cfRule>
  </conditionalFormatting>
  <conditionalFormatting sqref="BG42:BG47">
    <cfRule type="cellIs" dxfId="1740" priority="79" operator="between">
      <formula>0</formula>
      <formula>1</formula>
    </cfRule>
  </conditionalFormatting>
  <conditionalFormatting sqref="BG42:BG47">
    <cfRule type="cellIs" dxfId="1739" priority="78" operator="between">
      <formula>0</formula>
      <formula>1</formula>
    </cfRule>
  </conditionalFormatting>
  <conditionalFormatting sqref="BH42:BH47">
    <cfRule type="cellIs" dxfId="1738" priority="77" operator="between">
      <formula>0</formula>
      <formula>1</formula>
    </cfRule>
  </conditionalFormatting>
  <conditionalFormatting sqref="BG42:BG47">
    <cfRule type="cellIs" dxfId="1737" priority="76" operator="between">
      <formula>0</formula>
      <formula>1</formula>
    </cfRule>
  </conditionalFormatting>
  <conditionalFormatting sqref="BH42:BH47">
    <cfRule type="cellIs" dxfId="1736" priority="75" operator="between">
      <formula>0</formula>
      <formula>1</formula>
    </cfRule>
  </conditionalFormatting>
  <conditionalFormatting sqref="BH42:BH47">
    <cfRule type="cellIs" dxfId="1735" priority="74" operator="between">
      <formula>0</formula>
      <formula>1</formula>
    </cfRule>
  </conditionalFormatting>
  <conditionalFormatting sqref="BI42:BI47">
    <cfRule type="cellIs" dxfId="1734" priority="72" operator="between">
      <formula>0</formula>
      <formula>1</formula>
    </cfRule>
  </conditionalFormatting>
  <conditionalFormatting sqref="BE42:BE47">
    <cfRule type="cellIs" dxfId="1733" priority="70" operator="between">
      <formula>0</formula>
      <formula>1</formula>
    </cfRule>
  </conditionalFormatting>
  <conditionalFormatting sqref="BF42:BF47">
    <cfRule type="cellIs" dxfId="1732" priority="69" operator="between">
      <formula>0</formula>
      <formula>1</formula>
    </cfRule>
  </conditionalFormatting>
  <conditionalFormatting sqref="BF42:BF47">
    <cfRule type="cellIs" dxfId="1731" priority="68" operator="between">
      <formula>0</formula>
      <formula>1</formula>
    </cfRule>
  </conditionalFormatting>
  <conditionalFormatting sqref="BG42:BG47">
    <cfRule type="cellIs" dxfId="1730" priority="67" operator="between">
      <formula>0</formula>
      <formula>1</formula>
    </cfRule>
  </conditionalFormatting>
  <conditionalFormatting sqref="BF42:BF47">
    <cfRule type="cellIs" dxfId="1729" priority="66" operator="between">
      <formula>0</formula>
      <formula>1</formula>
    </cfRule>
  </conditionalFormatting>
  <conditionalFormatting sqref="BG42:BG47">
    <cfRule type="cellIs" dxfId="1728" priority="65" operator="between">
      <formula>0</formula>
      <formula>1</formula>
    </cfRule>
  </conditionalFormatting>
  <conditionalFormatting sqref="BG42:BG47">
    <cfRule type="cellIs" dxfId="1727" priority="64" operator="between">
      <formula>0</formula>
      <formula>1</formula>
    </cfRule>
  </conditionalFormatting>
  <conditionalFormatting sqref="BH42:BH47">
    <cfRule type="cellIs" dxfId="1726" priority="63" operator="between">
      <formula>0</formula>
      <formula>1</formula>
    </cfRule>
  </conditionalFormatting>
  <conditionalFormatting sqref="BF42:BF47">
    <cfRule type="cellIs" dxfId="1725" priority="62" operator="between">
      <formula>0</formula>
      <formula>1</formula>
    </cfRule>
  </conditionalFormatting>
  <conditionalFormatting sqref="BG42:BG47">
    <cfRule type="cellIs" dxfId="1724" priority="61" operator="between">
      <formula>0</formula>
      <formula>1</formula>
    </cfRule>
  </conditionalFormatting>
  <conditionalFormatting sqref="BG42:BG47">
    <cfRule type="cellIs" dxfId="1723" priority="60" operator="between">
      <formula>0</formula>
      <formula>1</formula>
    </cfRule>
  </conditionalFormatting>
  <conditionalFormatting sqref="BH42:BH47">
    <cfRule type="cellIs" dxfId="1722" priority="59" operator="between">
      <formula>0</formula>
      <formula>1</formula>
    </cfRule>
  </conditionalFormatting>
  <conditionalFormatting sqref="BG42:BG47">
    <cfRule type="cellIs" dxfId="1721" priority="58" operator="between">
      <formula>0</formula>
      <formula>1</formula>
    </cfRule>
  </conditionalFormatting>
  <conditionalFormatting sqref="BH42:BH47">
    <cfRule type="cellIs" dxfId="1720" priority="57" operator="between">
      <formula>0</formula>
      <formula>1</formula>
    </cfRule>
  </conditionalFormatting>
  <conditionalFormatting sqref="BH42:BH47">
    <cfRule type="cellIs" dxfId="1719" priority="56" operator="between">
      <formula>0</formula>
      <formula>1</formula>
    </cfRule>
  </conditionalFormatting>
  <conditionalFormatting sqref="BI42:BI47">
    <cfRule type="cellIs" dxfId="1718" priority="54" operator="between">
      <formula>0</formula>
      <formula>1</formula>
    </cfRule>
  </conditionalFormatting>
  <conditionalFormatting sqref="BF42:BF47">
    <cfRule type="cellIs" dxfId="1717" priority="53" operator="between">
      <formula>0</formula>
      <formula>1</formula>
    </cfRule>
  </conditionalFormatting>
  <conditionalFormatting sqref="BG42:BG47">
    <cfRule type="cellIs" dxfId="1716" priority="52" operator="between">
      <formula>0</formula>
      <formula>1</formula>
    </cfRule>
  </conditionalFormatting>
  <conditionalFormatting sqref="BG42:BG47">
    <cfRule type="cellIs" dxfId="1715" priority="51" operator="between">
      <formula>0</formula>
      <formula>1</formula>
    </cfRule>
  </conditionalFormatting>
  <conditionalFormatting sqref="BH42:BH47">
    <cfRule type="cellIs" dxfId="1714" priority="50" operator="between">
      <formula>0</formula>
      <formula>1</formula>
    </cfRule>
  </conditionalFormatting>
  <conditionalFormatting sqref="BG42:BG47">
    <cfRule type="cellIs" dxfId="1713" priority="49" operator="between">
      <formula>0</formula>
      <formula>1</formula>
    </cfRule>
  </conditionalFormatting>
  <conditionalFormatting sqref="BH42:BH47">
    <cfRule type="cellIs" dxfId="1712" priority="48" operator="between">
      <formula>0</formula>
      <formula>1</formula>
    </cfRule>
  </conditionalFormatting>
  <conditionalFormatting sqref="BH42:BH47">
    <cfRule type="cellIs" dxfId="1711" priority="47" operator="between">
      <formula>0</formula>
      <formula>1</formula>
    </cfRule>
  </conditionalFormatting>
  <conditionalFormatting sqref="BI42:BI47">
    <cfRule type="cellIs" dxfId="1710" priority="45" operator="between">
      <formula>0</formula>
      <formula>1</formula>
    </cfRule>
  </conditionalFormatting>
  <conditionalFormatting sqref="BG42:BG47">
    <cfRule type="cellIs" dxfId="1709" priority="44" operator="between">
      <formula>0</formula>
      <formula>1</formula>
    </cfRule>
  </conditionalFormatting>
  <conditionalFormatting sqref="BH42:BH47">
    <cfRule type="cellIs" dxfId="1708" priority="43" operator="between">
      <formula>0</formula>
      <formula>1</formula>
    </cfRule>
  </conditionalFormatting>
  <conditionalFormatting sqref="BH42:BH47">
    <cfRule type="cellIs" dxfId="1707" priority="42" operator="between">
      <formula>0</formula>
      <formula>1</formula>
    </cfRule>
  </conditionalFormatting>
  <conditionalFormatting sqref="BI42:BI47">
    <cfRule type="cellIs" dxfId="1706" priority="40" operator="between">
      <formula>0</formula>
      <formula>1</formula>
    </cfRule>
  </conditionalFormatting>
  <conditionalFormatting sqref="BH42:BH47">
    <cfRule type="cellIs" dxfId="1705" priority="39" operator="between">
      <formula>0</formula>
      <formula>1</formula>
    </cfRule>
  </conditionalFormatting>
  <conditionalFormatting sqref="BI42:BI47">
    <cfRule type="cellIs" dxfId="1704" priority="37" operator="between">
      <formula>0</formula>
      <formula>1</formula>
    </cfRule>
  </conditionalFormatting>
  <conditionalFormatting sqref="BI42:BI47">
    <cfRule type="cellIs" dxfId="1703" priority="35" operator="between">
      <formula>0</formula>
      <formula>1</formula>
    </cfRule>
  </conditionalFormatting>
  <conditionalFormatting sqref="BE42:BE47">
    <cfRule type="cellIs" dxfId="1702" priority="34" operator="between">
      <formula>0</formula>
      <formula>1</formula>
    </cfRule>
  </conditionalFormatting>
  <conditionalFormatting sqref="BJ40:BK41">
    <cfRule type="cellIs" dxfId="1701" priority="32" operator="between">
      <formula>0</formula>
      <formula>1</formula>
    </cfRule>
  </conditionalFormatting>
  <conditionalFormatting sqref="BM42:BM48">
    <cfRule type="cellIs" dxfId="1700" priority="21" operator="between">
      <formula>0</formula>
      <formula>1</formula>
    </cfRule>
  </conditionalFormatting>
  <conditionalFormatting sqref="BO40:BP41">
    <cfRule type="cellIs" dxfId="1699" priority="20" operator="between">
      <formula>0</formula>
      <formula>1</formula>
    </cfRule>
  </conditionalFormatting>
  <conditionalFormatting sqref="AG28:AG33">
    <cfRule type="cellIs" dxfId="1698" priority="15" operator="between">
      <formula>0</formula>
      <formula>1</formula>
    </cfRule>
  </conditionalFormatting>
  <conditionalFormatting sqref="Q28:Q33">
    <cfRule type="cellIs" dxfId="1697" priority="14" operator="between">
      <formula>0</formula>
      <formula>1</formula>
    </cfRule>
  </conditionalFormatting>
  <conditionalFormatting sqref="I28:I33">
    <cfRule type="cellIs" dxfId="1696" priority="13" operator="between">
      <formula>0</formula>
      <formula>1</formula>
    </cfRule>
  </conditionalFormatting>
  <conditionalFormatting sqref="BE28:BE34">
    <cfRule type="cellIs" dxfId="1695" priority="12" operator="between">
      <formula>0</formula>
      <formula>1</formula>
    </cfRule>
  </conditionalFormatting>
  <conditionalFormatting sqref="I42:I48">
    <cfRule type="cellIs" dxfId="1694" priority="11" operator="between">
      <formula>0</formula>
      <formula>1</formula>
    </cfRule>
  </conditionalFormatting>
  <conditionalFormatting sqref="Q19">
    <cfRule type="cellIs" dxfId="1693" priority="10" operator="between">
      <formula>0</formula>
      <formula>1</formula>
    </cfRule>
  </conditionalFormatting>
  <conditionalFormatting sqref="BK48">
    <cfRule type="cellIs" dxfId="1692" priority="9" operator="between">
      <formula>0</formula>
      <formula>1</formula>
    </cfRule>
  </conditionalFormatting>
  <conditionalFormatting sqref="BP48">
    <cfRule type="cellIs" dxfId="1691" priority="8" operator="between">
      <formula>0</formula>
      <formula>1</formula>
    </cfRule>
  </conditionalFormatting>
  <conditionalFormatting sqref="S4:S19">
    <cfRule type="cellIs" dxfId="1690" priority="7" operator="between">
      <formula>0</formula>
      <formula>1</formula>
    </cfRule>
  </conditionalFormatting>
  <conditionalFormatting sqref="T4:T19">
    <cfRule type="cellIs" dxfId="1689" priority="6" operator="between">
      <formula>0</formula>
      <formula>1</formula>
    </cfRule>
  </conditionalFormatting>
  <conditionalFormatting sqref="BO39:BQ39">
    <cfRule type="cellIs" dxfId="1688" priority="4" operator="between">
      <formula>0</formula>
      <formula>1</formula>
    </cfRule>
  </conditionalFormatting>
  <conditionalFormatting sqref="AG43:AG48">
    <cfRule type="cellIs" dxfId="1687" priority="3" operator="between">
      <formula>0</formula>
      <formula>1</formula>
    </cfRule>
  </conditionalFormatting>
  <conditionalFormatting sqref="AG42">
    <cfRule type="cellIs" dxfId="1686" priority="2" operator="between">
      <formula>0</formula>
      <formula>1</formula>
    </cfRule>
  </conditionalFormatting>
  <conditionalFormatting sqref="D89:D94">
    <cfRule type="dataBar" priority="1">
      <dataBar>
        <cfvo type="min"/>
        <cfvo type="max"/>
        <color rgb="FFFF555A"/>
      </dataBar>
      <extLst>
        <ext xmlns:x14="http://schemas.microsoft.com/office/spreadsheetml/2009/9/main" uri="{B025F937-C7B1-47D3-B67F-A62EFF666E3E}">
          <x14:id>{ADE36B4C-4646-430B-891B-EA9C5DBF2D91}</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0561FCCC-5423-4EC4-BE2D-76AC5D1DD449}">
            <x14:dataBar minLength="0" maxLength="100" border="1" negativeBarBorderColorSameAsPositive="0">
              <x14:cfvo type="autoMin"/>
              <x14:cfvo type="autoMax"/>
              <x14:borderColor rgb="FFFF555A"/>
              <x14:negativeFillColor rgb="FFFF0000"/>
              <x14:negativeBorderColor rgb="FFFF0000"/>
              <x14:axisColor rgb="FF000000"/>
            </x14:dataBar>
          </x14:cfRule>
          <xm:sqref>I52:I55</xm:sqref>
        </x14:conditionalFormatting>
        <x14:conditionalFormatting xmlns:xm="http://schemas.microsoft.com/office/excel/2006/main">
          <x14:cfRule type="dataBar" id="{49B9F396-E410-422D-A295-6D92B8CDE42F}">
            <x14:dataBar minLength="0" maxLength="100" border="1" negativeBarBorderColorSameAsPositive="0">
              <x14:cfvo type="autoMin"/>
              <x14:cfvo type="autoMax"/>
              <x14:borderColor rgb="FFFF555A"/>
              <x14:negativeFillColor rgb="FFFF0000"/>
              <x14:negativeBorderColor rgb="FFFF0000"/>
              <x14:axisColor rgb="FF000000"/>
            </x14:dataBar>
          </x14:cfRule>
          <xm:sqref>I59:I61</xm:sqref>
        </x14:conditionalFormatting>
        <x14:conditionalFormatting xmlns:xm="http://schemas.microsoft.com/office/excel/2006/main">
          <x14:cfRule type="dataBar" id="{6A91D496-5366-4874-846E-063C6D00D01A}">
            <x14:dataBar minLength="0" maxLength="100" border="1" negativeBarBorderColorSameAsPositive="0">
              <x14:cfvo type="autoMin"/>
              <x14:cfvo type="autoMax"/>
              <x14:borderColor rgb="FFFF555A"/>
              <x14:negativeFillColor rgb="FFFF0000"/>
              <x14:negativeBorderColor rgb="FFFF0000"/>
              <x14:axisColor rgb="FF000000"/>
            </x14:dataBar>
          </x14:cfRule>
          <xm:sqref>I65:I67</xm:sqref>
        </x14:conditionalFormatting>
        <x14:conditionalFormatting xmlns:xm="http://schemas.microsoft.com/office/excel/2006/main">
          <x14:cfRule type="dataBar" id="{06515F8E-5B0E-4729-BB4A-CD5041F4E04C}">
            <x14:dataBar minLength="0" maxLength="100" border="1" negativeBarBorderColorSameAsPositive="0">
              <x14:cfvo type="autoMin"/>
              <x14:cfvo type="autoMax"/>
              <x14:borderColor rgb="FFFF555A"/>
              <x14:negativeFillColor rgb="FFFF0000"/>
              <x14:negativeBorderColor rgb="FFFF0000"/>
              <x14:axisColor rgb="FF000000"/>
            </x14:dataBar>
          </x14:cfRule>
          <xm:sqref>I72:I73</xm:sqref>
        </x14:conditionalFormatting>
        <x14:conditionalFormatting xmlns:xm="http://schemas.microsoft.com/office/excel/2006/main">
          <x14:cfRule type="dataBar" id="{25B3A8A1-4D68-4764-A404-10DE0A08D44F}">
            <x14:dataBar minLength="0" maxLength="100" border="1" negativeBarBorderColorSameAsPositive="0">
              <x14:cfvo type="autoMin"/>
              <x14:cfvo type="autoMax"/>
              <x14:borderColor rgb="FFFF555A"/>
              <x14:negativeFillColor rgb="FFFF0000"/>
              <x14:negativeBorderColor rgb="FFFF0000"/>
              <x14:axisColor rgb="FF000000"/>
            </x14:dataBar>
          </x14:cfRule>
          <xm:sqref>I77:I78</xm:sqref>
        </x14:conditionalFormatting>
        <x14:conditionalFormatting xmlns:xm="http://schemas.microsoft.com/office/excel/2006/main">
          <x14:cfRule type="dataBar" id="{BD7A46B0-0CB7-4407-970E-37231D9FEA72}">
            <x14:dataBar minLength="0" maxLength="100" border="1" negativeBarBorderColorSameAsPositive="0">
              <x14:cfvo type="autoMin"/>
              <x14:cfvo type="autoMax"/>
              <x14:borderColor rgb="FFFF555A"/>
              <x14:negativeFillColor rgb="FFFF0000"/>
              <x14:negativeBorderColor rgb="FFFF0000"/>
              <x14:axisColor rgb="FF000000"/>
            </x14:dataBar>
          </x14:cfRule>
          <xm:sqref>I82:I83</xm:sqref>
        </x14:conditionalFormatting>
        <x14:conditionalFormatting xmlns:xm="http://schemas.microsoft.com/office/excel/2006/main">
          <x14:cfRule type="dataBar" id="{ADE36B4C-4646-430B-891B-EA9C5DBF2D91}">
            <x14:dataBar minLength="0" maxLength="100" border="1" negativeBarBorderColorSameAsPositive="0">
              <x14:cfvo type="autoMin"/>
              <x14:cfvo type="autoMax"/>
              <x14:borderColor rgb="FFFF555A"/>
              <x14:negativeFillColor rgb="FFFF0000"/>
              <x14:negativeBorderColor rgb="FFFF0000"/>
              <x14:axisColor rgb="FF000000"/>
            </x14:dataBar>
          </x14:cfRule>
          <xm:sqref>D89:D94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55"/>
  <sheetViews>
    <sheetView zoomScale="76" zoomScaleNormal="86" workbookViewId="0"/>
  </sheetViews>
  <sheetFormatPr defaultColWidth="10.625" defaultRowHeight="15.75" x14ac:dyDescent="0.25"/>
  <cols>
    <col min="1" max="1" width="33.625" style="12" customWidth="1"/>
    <col min="2" max="9" width="9.625" style="12" customWidth="1"/>
    <col min="10" max="17" width="8.375" style="12" customWidth="1"/>
    <col min="18" max="21" width="12.5" style="12" customWidth="1"/>
    <col min="22" max="16384" width="10.625" style="12"/>
  </cols>
  <sheetData>
    <row r="1" spans="1:15" ht="16.5" x14ac:dyDescent="0.3">
      <c r="A1" s="11" t="s">
        <v>291</v>
      </c>
    </row>
    <row r="2" spans="1:15" ht="16.5" x14ac:dyDescent="0.3">
      <c r="A2" s="41" t="s">
        <v>545</v>
      </c>
    </row>
    <row r="3" spans="1:15" ht="0.6" customHeight="1" x14ac:dyDescent="0.25">
      <c r="A3" s="200"/>
      <c r="B3" s="193" t="s">
        <v>3459</v>
      </c>
      <c r="C3" s="200"/>
      <c r="D3" s="200"/>
      <c r="E3" s="200"/>
      <c r="F3"/>
      <c r="G3"/>
    </row>
    <row r="4" spans="1:15" hidden="1" x14ac:dyDescent="0.25">
      <c r="A4" s="200"/>
      <c r="B4" s="207" t="s">
        <v>651</v>
      </c>
      <c r="C4" s="207" t="s">
        <v>282</v>
      </c>
      <c r="D4" s="200" t="s">
        <v>650</v>
      </c>
      <c r="E4" s="200" t="s">
        <v>652</v>
      </c>
      <c r="F4"/>
      <c r="G4"/>
    </row>
    <row r="5" spans="1:15" x14ac:dyDescent="0.25">
      <c r="A5" s="207" t="s">
        <v>532</v>
      </c>
      <c r="B5" s="207" t="s">
        <v>495</v>
      </c>
      <c r="C5" s="207" t="s">
        <v>495</v>
      </c>
      <c r="D5" s="207"/>
      <c r="E5" s="207"/>
      <c r="F5"/>
      <c r="G5"/>
    </row>
    <row r="6" spans="1:15" x14ac:dyDescent="0.25">
      <c r="A6" s="194" t="s">
        <v>496</v>
      </c>
      <c r="B6" s="195">
        <v>86</v>
      </c>
      <c r="C6" s="211">
        <v>0.87755102040816324</v>
      </c>
      <c r="D6" s="195">
        <v>86</v>
      </c>
      <c r="E6" s="211">
        <v>0.87755102040816324</v>
      </c>
      <c r="F6"/>
      <c r="G6"/>
    </row>
    <row r="7" spans="1:15" x14ac:dyDescent="0.25">
      <c r="A7" s="194" t="s">
        <v>500</v>
      </c>
      <c r="B7" s="195">
        <v>12</v>
      </c>
      <c r="C7" s="211">
        <v>0.12244897959183673</v>
      </c>
      <c r="D7" s="195">
        <v>12</v>
      </c>
      <c r="E7" s="211">
        <v>0.12244897959183673</v>
      </c>
      <c r="F7"/>
      <c r="G7"/>
    </row>
    <row r="8" spans="1:15" x14ac:dyDescent="0.25">
      <c r="A8" s="210" t="s">
        <v>533</v>
      </c>
      <c r="B8" s="208">
        <v>98</v>
      </c>
      <c r="C8" s="209">
        <v>1</v>
      </c>
      <c r="D8" s="208">
        <v>98</v>
      </c>
      <c r="E8" s="209">
        <v>1</v>
      </c>
      <c r="F8"/>
      <c r="G8"/>
    </row>
    <row r="9" spans="1:15" x14ac:dyDescent="0.25">
      <c r="A9" s="159"/>
      <c r="B9" s="159"/>
      <c r="C9" s="160"/>
      <c r="D9" s="39"/>
    </row>
    <row r="10" spans="1:15" ht="16.5" x14ac:dyDescent="0.3">
      <c r="A10" s="41" t="s">
        <v>653</v>
      </c>
    </row>
    <row r="11" spans="1:15" s="122" customFormat="1" ht="0.6" customHeight="1" x14ac:dyDescent="0.25">
      <c r="A11" s="213"/>
      <c r="B11" s="213" t="s">
        <v>193</v>
      </c>
      <c r="C11" s="213"/>
      <c r="D11" s="213"/>
      <c r="E11" s="213"/>
      <c r="F11" s="213"/>
      <c r="G11" s="213"/>
      <c r="H11" s="12"/>
      <c r="I11" s="12"/>
      <c r="J11" s="12"/>
      <c r="K11" s="12"/>
      <c r="L11" s="12"/>
      <c r="M11" s="12"/>
      <c r="N11" s="12"/>
      <c r="O11" s="12"/>
    </row>
    <row r="12" spans="1:15" x14ac:dyDescent="0.25">
      <c r="A12" s="214"/>
      <c r="B12" s="214" t="s">
        <v>496</v>
      </c>
      <c r="C12" s="214"/>
      <c r="D12" s="214" t="s">
        <v>500</v>
      </c>
      <c r="E12" s="214"/>
      <c r="F12" s="214" t="s">
        <v>650</v>
      </c>
      <c r="G12" s="214" t="s">
        <v>652</v>
      </c>
    </row>
    <row r="13" spans="1:15" x14ac:dyDescent="0.25">
      <c r="A13" s="207" t="s">
        <v>540</v>
      </c>
      <c r="B13" s="207" t="s">
        <v>651</v>
      </c>
      <c r="C13" s="207" t="s">
        <v>282</v>
      </c>
      <c r="D13" s="207" t="s">
        <v>651</v>
      </c>
      <c r="E13" s="207" t="s">
        <v>282</v>
      </c>
      <c r="F13" s="207"/>
      <c r="G13" s="207"/>
    </row>
    <row r="14" spans="1:15" x14ac:dyDescent="0.25">
      <c r="A14" s="194" t="s">
        <v>497</v>
      </c>
      <c r="B14" s="195">
        <v>20</v>
      </c>
      <c r="C14" s="211">
        <v>0.23255813953488372</v>
      </c>
      <c r="D14" s="195">
        <v>8</v>
      </c>
      <c r="E14" s="211">
        <v>0.66666666666666663</v>
      </c>
      <c r="F14" s="195">
        <v>28</v>
      </c>
      <c r="G14" s="211">
        <v>0.2857142857142857</v>
      </c>
    </row>
    <row r="15" spans="1:15" x14ac:dyDescent="0.25">
      <c r="A15" s="194" t="s">
        <v>521</v>
      </c>
      <c r="B15" s="195">
        <v>7</v>
      </c>
      <c r="C15" s="211">
        <v>8.1395348837209308E-2</v>
      </c>
      <c r="D15" s="195"/>
      <c r="E15" s="211">
        <v>0</v>
      </c>
      <c r="F15" s="195">
        <v>7</v>
      </c>
      <c r="G15" s="211">
        <v>7.1428571428571425E-2</v>
      </c>
    </row>
    <row r="16" spans="1:15" x14ac:dyDescent="0.25">
      <c r="A16" s="194" t="s">
        <v>502</v>
      </c>
      <c r="B16" s="195">
        <v>59</v>
      </c>
      <c r="C16" s="211">
        <v>0.68604651162790697</v>
      </c>
      <c r="D16" s="195">
        <v>4</v>
      </c>
      <c r="E16" s="211">
        <v>0.33333333333333331</v>
      </c>
      <c r="F16" s="195">
        <v>63</v>
      </c>
      <c r="G16" s="211">
        <v>0.6428571428571429</v>
      </c>
    </row>
    <row r="17" spans="1:7" x14ac:dyDescent="0.25">
      <c r="A17" s="210" t="s">
        <v>533</v>
      </c>
      <c r="B17" s="208">
        <v>86</v>
      </c>
      <c r="C17" s="209">
        <v>1</v>
      </c>
      <c r="D17" s="208">
        <v>12</v>
      </c>
      <c r="E17" s="209">
        <v>1</v>
      </c>
      <c r="F17" s="208">
        <v>98</v>
      </c>
      <c r="G17" s="209">
        <v>1</v>
      </c>
    </row>
    <row r="18" spans="1:7" x14ac:dyDescent="0.25">
      <c r="C18" s="21"/>
      <c r="D18" s="148"/>
      <c r="E18" s="21"/>
      <c r="F18" s="14"/>
      <c r="G18" s="21"/>
    </row>
    <row r="19" spans="1:7" ht="16.5" x14ac:dyDescent="0.3">
      <c r="A19" s="41" t="s">
        <v>541</v>
      </c>
    </row>
    <row r="20" spans="1:7" ht="1.7" customHeight="1" x14ac:dyDescent="0.25">
      <c r="A20" s="200"/>
      <c r="B20" s="193" t="s">
        <v>3459</v>
      </c>
      <c r="C20" s="200"/>
      <c r="D20" s="200"/>
    </row>
    <row r="21" spans="1:7" x14ac:dyDescent="0.25">
      <c r="A21" s="207" t="s">
        <v>751</v>
      </c>
      <c r="B21" s="207" t="s">
        <v>494</v>
      </c>
      <c r="C21" s="207" t="s">
        <v>543</v>
      </c>
      <c r="D21" s="207" t="s">
        <v>533</v>
      </c>
      <c r="E21" s="34" t="s">
        <v>494</v>
      </c>
      <c r="F21" s="34" t="s">
        <v>543</v>
      </c>
      <c r="G21" s="34" t="s">
        <v>533</v>
      </c>
    </row>
    <row r="22" spans="1:7" x14ac:dyDescent="0.25">
      <c r="A22" s="225" t="s">
        <v>749</v>
      </c>
      <c r="B22" s="223">
        <v>39</v>
      </c>
      <c r="C22" s="223">
        <v>58</v>
      </c>
      <c r="D22" s="223">
        <v>97</v>
      </c>
      <c r="E22" s="21">
        <f>B22/39</f>
        <v>1</v>
      </c>
      <c r="F22" s="38">
        <f>C22/59</f>
        <v>0.98305084745762716</v>
      </c>
      <c r="G22" s="38">
        <f>D22/98</f>
        <v>0.98979591836734693</v>
      </c>
    </row>
    <row r="23" spans="1:7" x14ac:dyDescent="0.25">
      <c r="A23" s="225" t="s">
        <v>750</v>
      </c>
      <c r="B23" s="223">
        <v>0</v>
      </c>
      <c r="C23" s="223">
        <v>0</v>
      </c>
      <c r="D23" s="223">
        <v>0</v>
      </c>
      <c r="E23" s="21">
        <f t="shared" ref="E23:E27" si="0">B23/39</f>
        <v>0</v>
      </c>
      <c r="F23" s="38">
        <f t="shared" ref="F23:F27" si="1">C23/59</f>
        <v>0</v>
      </c>
      <c r="G23" s="38">
        <f t="shared" ref="G23:G27" si="2">D23/98</f>
        <v>0</v>
      </c>
    </row>
    <row r="24" spans="1:7" x14ac:dyDescent="0.25">
      <c r="A24" s="225" t="s">
        <v>544</v>
      </c>
      <c r="B24" s="223">
        <v>8</v>
      </c>
      <c r="C24" s="223">
        <v>0</v>
      </c>
      <c r="D24" s="223">
        <v>8</v>
      </c>
      <c r="E24" s="21">
        <f t="shared" si="0"/>
        <v>0.20512820512820512</v>
      </c>
      <c r="F24" s="38">
        <f t="shared" si="1"/>
        <v>0</v>
      </c>
      <c r="G24" s="38">
        <f t="shared" si="2"/>
        <v>8.1632653061224483E-2</v>
      </c>
    </row>
    <row r="25" spans="1:7" x14ac:dyDescent="0.25">
      <c r="A25" s="217" t="s">
        <v>542</v>
      </c>
      <c r="B25" s="218">
        <v>8</v>
      </c>
      <c r="C25" s="218">
        <v>3</v>
      </c>
      <c r="D25" s="218">
        <v>11</v>
      </c>
      <c r="E25" s="21">
        <f t="shared" si="0"/>
        <v>0.20512820512820512</v>
      </c>
      <c r="F25" s="38">
        <f t="shared" si="1"/>
        <v>5.0847457627118647E-2</v>
      </c>
      <c r="G25" s="38">
        <f t="shared" si="2"/>
        <v>0.11224489795918367</v>
      </c>
    </row>
    <row r="26" spans="1:7" x14ac:dyDescent="0.25">
      <c r="A26" s="217" t="s">
        <v>654</v>
      </c>
      <c r="B26" s="218">
        <v>2</v>
      </c>
      <c r="C26" s="218">
        <v>0</v>
      </c>
      <c r="D26" s="218">
        <v>2</v>
      </c>
      <c r="E26" s="21">
        <f t="shared" si="0"/>
        <v>5.128205128205128E-2</v>
      </c>
      <c r="F26" s="38">
        <f t="shared" si="1"/>
        <v>0</v>
      </c>
      <c r="G26" s="38">
        <f t="shared" si="2"/>
        <v>2.0408163265306121E-2</v>
      </c>
    </row>
    <row r="27" spans="1:7" x14ac:dyDescent="0.25">
      <c r="A27" s="194" t="s">
        <v>3460</v>
      </c>
      <c r="B27" s="224">
        <v>0</v>
      </c>
      <c r="C27" s="224">
        <v>5</v>
      </c>
      <c r="D27" s="224">
        <v>5</v>
      </c>
      <c r="E27" s="21">
        <f t="shared" si="0"/>
        <v>0</v>
      </c>
      <c r="F27" s="38">
        <f t="shared" si="1"/>
        <v>8.4745762711864403E-2</v>
      </c>
      <c r="G27" s="38">
        <f t="shared" si="2"/>
        <v>5.1020408163265307E-2</v>
      </c>
    </row>
    <row r="28" spans="1:7" x14ac:dyDescent="0.25">
      <c r="A28"/>
      <c r="B28"/>
      <c r="C28"/>
      <c r="D28"/>
      <c r="E28" s="21"/>
      <c r="F28" s="38"/>
    </row>
    <row r="29" spans="1:7" ht="16.5" x14ac:dyDescent="0.3">
      <c r="A29" s="41" t="s">
        <v>752</v>
      </c>
      <c r="E29" s="38"/>
      <c r="F29" s="38"/>
      <c r="G29" s="38"/>
    </row>
    <row r="30" spans="1:7" x14ac:dyDescent="0.25">
      <c r="A30" s="207" t="s">
        <v>532</v>
      </c>
      <c r="B30" s="207" t="s">
        <v>651</v>
      </c>
      <c r="C30" s="34" t="s">
        <v>282</v>
      </c>
      <c r="D30" s="14"/>
      <c r="E30" s="38"/>
      <c r="F30" s="38"/>
      <c r="G30" s="38"/>
    </row>
    <row r="31" spans="1:7" x14ac:dyDescent="0.25">
      <c r="A31" s="217" t="s">
        <v>142</v>
      </c>
      <c r="B31" s="221">
        <v>6</v>
      </c>
      <c r="C31" s="38">
        <f>B31/98</f>
        <v>6.1224489795918366E-2</v>
      </c>
      <c r="D31" s="14"/>
      <c r="E31" s="38"/>
      <c r="F31" s="38"/>
      <c r="G31" s="38"/>
    </row>
    <row r="32" spans="1:7" x14ac:dyDescent="0.25">
      <c r="A32" s="217" t="s">
        <v>113</v>
      </c>
      <c r="B32" s="221">
        <v>48</v>
      </c>
      <c r="C32" s="38">
        <f t="shared" ref="C32:C33" si="3">B32/98</f>
        <v>0.48979591836734693</v>
      </c>
      <c r="D32" s="14"/>
      <c r="E32" s="38"/>
      <c r="F32" s="38"/>
      <c r="G32" s="38"/>
    </row>
    <row r="33" spans="1:16384" x14ac:dyDescent="0.25">
      <c r="A33" s="217" t="s">
        <v>143</v>
      </c>
      <c r="B33" s="221">
        <v>13</v>
      </c>
      <c r="C33" s="38">
        <f t="shared" si="3"/>
        <v>0.1326530612244898</v>
      </c>
      <c r="D33" s="14"/>
      <c r="E33" s="38"/>
      <c r="F33" s="38"/>
      <c r="G33" s="38"/>
    </row>
    <row r="34" spans="1:16384" x14ac:dyDescent="0.25">
      <c r="A34" s="217" t="s">
        <v>128</v>
      </c>
      <c r="B34" s="221">
        <v>31</v>
      </c>
      <c r="C34" s="38">
        <f>B34/98</f>
        <v>0.31632653061224492</v>
      </c>
      <c r="D34" s="14"/>
      <c r="E34" s="38"/>
      <c r="F34" s="38"/>
      <c r="G34" s="38"/>
    </row>
    <row r="35" spans="1:16384" x14ac:dyDescent="0.25">
      <c r="A35" s="207" t="s">
        <v>533</v>
      </c>
      <c r="B35" s="215">
        <v>98</v>
      </c>
      <c r="C35" s="34"/>
      <c r="D35" s="14"/>
      <c r="E35" s="38"/>
      <c r="F35" s="38"/>
      <c r="G35" s="38"/>
    </row>
    <row r="37" spans="1:16384" ht="15.6" customHeight="1" x14ac:dyDescent="0.3">
      <c r="A37" s="41" t="s">
        <v>3456</v>
      </c>
      <c r="B37" s="123"/>
      <c r="C37" s="155"/>
      <c r="D37" s="67"/>
      <c r="E37" s="38"/>
      <c r="F37" s="38"/>
      <c r="G37" s="38"/>
    </row>
    <row r="38" spans="1:16384" ht="1.5" hidden="1" customHeight="1" x14ac:dyDescent="0.25">
      <c r="A38" s="207"/>
      <c r="B38" s="207" t="s">
        <v>3459</v>
      </c>
      <c r="C38" s="207"/>
      <c r="D38" s="207"/>
      <c r="E38" s="207"/>
      <c r="F38" s="207"/>
      <c r="G38" s="207"/>
      <c r="H38" s="207"/>
      <c r="I38" s="207"/>
      <c r="J38" s="207"/>
      <c r="K38" s="207"/>
      <c r="L38" s="207"/>
      <c r="M38" s="207"/>
      <c r="N38" s="207"/>
      <c r="O38" s="207"/>
      <c r="P38" s="207"/>
      <c r="Q38" s="207"/>
    </row>
    <row r="39" spans="1:16384" s="157" customFormat="1" ht="16.5" customHeight="1" x14ac:dyDescent="0.25">
      <c r="A39" s="231"/>
      <c r="B39" s="154" t="s">
        <v>182</v>
      </c>
      <c r="C39" s="154"/>
      <c r="D39" s="154" t="s">
        <v>506</v>
      </c>
      <c r="E39" s="154"/>
      <c r="F39" s="154" t="s">
        <v>106</v>
      </c>
      <c r="G39" s="154"/>
      <c r="H39" s="154" t="s">
        <v>164</v>
      </c>
      <c r="I39" s="154"/>
      <c r="J39" s="154" t="s">
        <v>123</v>
      </c>
      <c r="K39" s="154"/>
      <c r="L39" s="154" t="s">
        <v>117</v>
      </c>
      <c r="M39" s="154"/>
      <c r="N39" s="154" t="s">
        <v>176</v>
      </c>
      <c r="O39" s="154"/>
      <c r="P39" s="154" t="s">
        <v>650</v>
      </c>
      <c r="Q39" s="154" t="s">
        <v>652</v>
      </c>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c r="WVJ39" s="12"/>
      <c r="WVK39" s="12"/>
      <c r="WVL39" s="12"/>
      <c r="WVM39" s="12"/>
      <c r="WVN39" s="12"/>
      <c r="WVO39" s="12"/>
      <c r="WVP39" s="12"/>
      <c r="WVQ39" s="12"/>
      <c r="WVR39" s="12"/>
      <c r="WVS39" s="12"/>
      <c r="WVT39" s="12"/>
      <c r="WVU39" s="12"/>
      <c r="WVV39" s="12"/>
      <c r="WVW39" s="12"/>
      <c r="WVX39" s="12"/>
      <c r="WVY39" s="12"/>
      <c r="WVZ39" s="12"/>
      <c r="WWA39" s="12"/>
      <c r="WWB39" s="12"/>
      <c r="WWC39" s="12"/>
      <c r="WWD39" s="12"/>
      <c r="WWE39" s="12"/>
      <c r="WWF39" s="12"/>
      <c r="WWG39" s="12"/>
      <c r="WWH39" s="12"/>
      <c r="WWI39" s="12"/>
      <c r="WWJ39" s="12"/>
      <c r="WWK39" s="12"/>
      <c r="WWL39" s="12"/>
      <c r="WWM39" s="12"/>
      <c r="WWN39" s="12"/>
      <c r="WWO39" s="12"/>
      <c r="WWP39" s="12"/>
      <c r="WWQ39" s="12"/>
      <c r="WWR39" s="12"/>
      <c r="WWS39" s="12"/>
      <c r="WWT39" s="12"/>
      <c r="WWU39" s="12"/>
      <c r="WWV39" s="12"/>
      <c r="WWW39" s="12"/>
      <c r="WWX39" s="12"/>
      <c r="WWY39" s="12"/>
      <c r="WWZ39" s="12"/>
      <c r="WXA39" s="12"/>
      <c r="WXB39" s="12"/>
      <c r="WXC39" s="12"/>
      <c r="WXD39" s="12"/>
      <c r="WXE39" s="12"/>
      <c r="WXF39" s="12"/>
      <c r="WXG39" s="12"/>
      <c r="WXH39" s="12"/>
      <c r="WXI39" s="12"/>
      <c r="WXJ39" s="12"/>
      <c r="WXK39" s="12"/>
      <c r="WXL39" s="12"/>
      <c r="WXM39" s="12"/>
      <c r="WXN39" s="12"/>
      <c r="WXO39" s="12"/>
      <c r="WXP39" s="12"/>
      <c r="WXQ39" s="12"/>
      <c r="WXR39" s="12"/>
      <c r="WXS39" s="12"/>
      <c r="WXT39" s="12"/>
      <c r="WXU39" s="12"/>
      <c r="WXV39" s="12"/>
      <c r="WXW39" s="12"/>
      <c r="WXX39" s="12"/>
      <c r="WXY39" s="12"/>
      <c r="WXZ39" s="12"/>
      <c r="WYA39" s="12"/>
      <c r="WYB39" s="12"/>
      <c r="WYC39" s="12"/>
      <c r="WYD39" s="12"/>
      <c r="WYE39" s="12"/>
      <c r="WYF39" s="12"/>
      <c r="WYG39" s="12"/>
      <c r="WYH39" s="12"/>
      <c r="WYI39" s="12"/>
      <c r="WYJ39" s="12"/>
      <c r="WYK39" s="12"/>
      <c r="WYL39" s="12"/>
      <c r="WYM39" s="12"/>
      <c r="WYN39" s="12"/>
      <c r="WYO39" s="12"/>
      <c r="WYP39" s="12"/>
      <c r="WYQ39" s="12"/>
      <c r="WYR39" s="12"/>
      <c r="WYS39" s="12"/>
      <c r="WYT39" s="12"/>
      <c r="WYU39" s="12"/>
      <c r="WYV39" s="12"/>
      <c r="WYW39" s="12"/>
      <c r="WYX39" s="12"/>
      <c r="WYY39" s="12"/>
      <c r="WYZ39" s="12"/>
      <c r="WZA39" s="12"/>
      <c r="WZB39" s="12"/>
      <c r="WZC39" s="12"/>
      <c r="WZD39" s="12"/>
      <c r="WZE39" s="12"/>
      <c r="WZF39" s="12"/>
      <c r="WZG39" s="12"/>
      <c r="WZH39" s="12"/>
      <c r="WZI39" s="12"/>
      <c r="WZJ39" s="12"/>
      <c r="WZK39" s="12"/>
      <c r="WZL39" s="12"/>
      <c r="WZM39" s="12"/>
      <c r="WZN39" s="12"/>
      <c r="WZO39" s="12"/>
      <c r="WZP39" s="12"/>
      <c r="WZQ39" s="12"/>
      <c r="WZR39" s="12"/>
      <c r="WZS39" s="12"/>
      <c r="WZT39" s="12"/>
      <c r="WZU39" s="12"/>
      <c r="WZV39" s="12"/>
      <c r="WZW39" s="12"/>
      <c r="WZX39" s="12"/>
      <c r="WZY39" s="12"/>
      <c r="WZZ39" s="12"/>
      <c r="XAA39" s="12"/>
      <c r="XAB39" s="12"/>
      <c r="XAC39" s="12"/>
      <c r="XAD39" s="12"/>
      <c r="XAE39" s="12"/>
      <c r="XAF39" s="12"/>
      <c r="XAG39" s="12"/>
      <c r="XAH39" s="12"/>
      <c r="XAI39" s="12"/>
      <c r="XAJ39" s="12"/>
      <c r="XAK39" s="12"/>
      <c r="XAL39" s="12"/>
      <c r="XAM39" s="12"/>
      <c r="XAN39" s="12"/>
      <c r="XAO39" s="12"/>
      <c r="XAP39" s="12"/>
      <c r="XAQ39" s="12"/>
      <c r="XAR39" s="12"/>
      <c r="XAS39" s="12"/>
      <c r="XAT39" s="12"/>
      <c r="XAU39" s="12"/>
      <c r="XAV39" s="12"/>
      <c r="XAW39" s="12"/>
      <c r="XAX39" s="12"/>
      <c r="XAY39" s="12"/>
      <c r="XAZ39" s="12"/>
      <c r="XBA39" s="12"/>
      <c r="XBB39" s="12"/>
      <c r="XBC39" s="12"/>
      <c r="XBD39" s="12"/>
      <c r="XBE39" s="12"/>
      <c r="XBF39" s="12"/>
      <c r="XBG39" s="12"/>
      <c r="XBH39" s="12"/>
      <c r="XBI39" s="12"/>
      <c r="XBJ39" s="12"/>
      <c r="XBK39" s="12"/>
      <c r="XBL39" s="12"/>
      <c r="XBM39" s="12"/>
      <c r="XBN39" s="12"/>
      <c r="XBO39" s="12"/>
      <c r="XBP39" s="12"/>
      <c r="XBQ39" s="12"/>
      <c r="XBR39" s="12"/>
      <c r="XBS39" s="12"/>
      <c r="XBT39" s="12"/>
      <c r="XBU39" s="12"/>
      <c r="XBV39" s="12"/>
      <c r="XBW39" s="12"/>
      <c r="XBX39" s="12"/>
      <c r="XBY39" s="12"/>
      <c r="XBZ39" s="12"/>
      <c r="XCA39" s="12"/>
      <c r="XCB39" s="12"/>
      <c r="XCC39" s="12"/>
      <c r="XCD39" s="12"/>
      <c r="XCE39" s="12"/>
      <c r="XCF39" s="12"/>
      <c r="XCG39" s="12"/>
      <c r="XCH39" s="12"/>
      <c r="XCI39" s="12"/>
      <c r="XCJ39" s="12"/>
      <c r="XCK39" s="12"/>
      <c r="XCL39" s="12"/>
      <c r="XCM39" s="12"/>
      <c r="XCN39" s="12"/>
      <c r="XCO39" s="12"/>
      <c r="XCP39" s="12"/>
      <c r="XCQ39" s="12"/>
      <c r="XCR39" s="12"/>
      <c r="XCS39" s="12"/>
      <c r="XCT39" s="12"/>
      <c r="XCU39" s="12"/>
      <c r="XCV39" s="12"/>
      <c r="XCW39" s="12"/>
      <c r="XCX39" s="12"/>
      <c r="XCY39" s="12"/>
      <c r="XCZ39" s="12"/>
      <c r="XDA39" s="12"/>
      <c r="XDB39" s="12"/>
      <c r="XDC39" s="12"/>
      <c r="XDD39" s="12"/>
      <c r="XDE39" s="12"/>
      <c r="XDF39" s="12"/>
      <c r="XDG39" s="12"/>
      <c r="XDH39" s="12"/>
      <c r="XDI39" s="12"/>
      <c r="XDJ39" s="12"/>
      <c r="XDK39" s="12"/>
      <c r="XDL39" s="12"/>
      <c r="XDM39" s="12"/>
      <c r="XDN39" s="12"/>
      <c r="XDO39" s="12"/>
      <c r="XDP39" s="12"/>
      <c r="XDQ39" s="12"/>
      <c r="XDR39" s="12"/>
      <c r="XDS39" s="12"/>
      <c r="XDT39" s="12"/>
      <c r="XDU39" s="12"/>
      <c r="XDV39" s="12"/>
      <c r="XDW39" s="12"/>
      <c r="XDX39" s="12"/>
      <c r="XDY39" s="12"/>
      <c r="XDZ39" s="12"/>
      <c r="XEA39" s="12"/>
      <c r="XEB39" s="12"/>
      <c r="XEC39" s="12"/>
      <c r="XED39" s="12"/>
      <c r="XEE39" s="12"/>
      <c r="XEF39" s="12"/>
      <c r="XEG39" s="12"/>
      <c r="XEH39" s="12"/>
      <c r="XEI39" s="12"/>
      <c r="XEJ39" s="12"/>
      <c r="XEK39" s="12"/>
      <c r="XEL39" s="12"/>
      <c r="XEM39" s="12"/>
      <c r="XEN39" s="12"/>
      <c r="XEO39" s="12"/>
      <c r="XEP39" s="12"/>
      <c r="XEQ39" s="12"/>
      <c r="XER39" s="12"/>
      <c r="XES39" s="12"/>
      <c r="XET39" s="12"/>
      <c r="XEU39" s="12"/>
      <c r="XEV39" s="12"/>
      <c r="XEW39" s="12"/>
      <c r="XEX39" s="12"/>
      <c r="XEY39" s="12"/>
      <c r="XEZ39" s="12"/>
      <c r="XFA39" s="12"/>
      <c r="XFB39" s="12"/>
      <c r="XFC39" s="12"/>
      <c r="XFD39" s="12"/>
    </row>
    <row r="40" spans="1:16384" ht="20.45" customHeight="1" x14ac:dyDescent="0.25">
      <c r="A40" s="61" t="s">
        <v>532</v>
      </c>
      <c r="B40" s="35" t="s">
        <v>651</v>
      </c>
      <c r="C40" s="151" t="s">
        <v>282</v>
      </c>
      <c r="D40" s="35" t="s">
        <v>651</v>
      </c>
      <c r="E40" s="151" t="s">
        <v>282</v>
      </c>
      <c r="F40" s="35" t="s">
        <v>651</v>
      </c>
      <c r="G40" s="151" t="s">
        <v>282</v>
      </c>
      <c r="H40" s="35" t="s">
        <v>651</v>
      </c>
      <c r="I40" s="151" t="s">
        <v>282</v>
      </c>
      <c r="J40" s="35" t="s">
        <v>651</v>
      </c>
      <c r="K40" s="151" t="s">
        <v>282</v>
      </c>
      <c r="L40" s="35" t="s">
        <v>651</v>
      </c>
      <c r="M40" s="151" t="s">
        <v>282</v>
      </c>
      <c r="N40" s="35" t="s">
        <v>651</v>
      </c>
      <c r="O40" s="151" t="s">
        <v>282</v>
      </c>
      <c r="P40" s="35"/>
      <c r="Q40" s="151"/>
    </row>
    <row r="41" spans="1:16384" s="156" customFormat="1" x14ac:dyDescent="0.25">
      <c r="A41" s="228" t="s">
        <v>142</v>
      </c>
      <c r="B41" s="233"/>
      <c r="C41" s="232">
        <v>0</v>
      </c>
      <c r="D41" s="233">
        <v>4</v>
      </c>
      <c r="E41" s="232">
        <v>0.25</v>
      </c>
      <c r="F41" s="233"/>
      <c r="G41" s="232">
        <v>0</v>
      </c>
      <c r="H41" s="233">
        <v>1</v>
      </c>
      <c r="I41" s="232">
        <v>6.25E-2</v>
      </c>
      <c r="J41" s="233"/>
      <c r="K41" s="232">
        <v>0</v>
      </c>
      <c r="L41" s="233"/>
      <c r="M41" s="232">
        <v>0</v>
      </c>
      <c r="N41" s="229">
        <v>1</v>
      </c>
      <c r="O41" s="232">
        <v>5.2631578947368418E-2</v>
      </c>
      <c r="P41" s="233">
        <v>6</v>
      </c>
      <c r="Q41" s="232">
        <v>6.1224489795918366E-2</v>
      </c>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c r="AKI41" s="12"/>
      <c r="AKJ41" s="12"/>
      <c r="AKK41" s="12"/>
      <c r="AKL41" s="12"/>
      <c r="AKM41" s="12"/>
      <c r="AKN41" s="12"/>
      <c r="AKO41" s="12"/>
      <c r="AKP41" s="12"/>
      <c r="AKQ41" s="12"/>
      <c r="AKR41" s="12"/>
      <c r="AKS41" s="12"/>
      <c r="AKT41" s="12"/>
      <c r="AKU41" s="12"/>
      <c r="AKV41" s="12"/>
      <c r="AKW41" s="12"/>
      <c r="AKX41" s="12"/>
      <c r="AKY41" s="12"/>
      <c r="AKZ41" s="12"/>
      <c r="ALA41" s="12"/>
      <c r="ALB41" s="12"/>
      <c r="ALC41" s="12"/>
      <c r="ALD41" s="12"/>
      <c r="ALE41" s="12"/>
      <c r="ALF41" s="12"/>
      <c r="ALG41" s="12"/>
      <c r="ALH41" s="12"/>
      <c r="ALI41" s="12"/>
      <c r="ALJ41" s="12"/>
      <c r="ALK41" s="12"/>
      <c r="ALL41" s="12"/>
      <c r="ALM41" s="12"/>
      <c r="ALN41" s="12"/>
      <c r="ALO41" s="12"/>
      <c r="ALP41" s="12"/>
      <c r="ALQ41" s="12"/>
      <c r="ALR41" s="12"/>
      <c r="ALS41" s="12"/>
      <c r="ALT41" s="12"/>
      <c r="ALU41" s="12"/>
      <c r="ALV41" s="12"/>
      <c r="ALW41" s="12"/>
      <c r="ALX41" s="12"/>
      <c r="ALY41" s="12"/>
      <c r="ALZ41" s="12"/>
      <c r="AMA41" s="12"/>
      <c r="AMB41" s="12"/>
      <c r="AMC41" s="12"/>
      <c r="AMD41" s="12"/>
      <c r="AME41" s="12"/>
      <c r="AMF41" s="12"/>
      <c r="AMG41" s="12"/>
      <c r="AMH41" s="12"/>
      <c r="AMI41" s="12"/>
      <c r="AMJ41" s="12"/>
      <c r="AMK41" s="12"/>
      <c r="AML41" s="12"/>
      <c r="AMM41" s="12"/>
      <c r="AMN41" s="12"/>
      <c r="AMO41" s="12"/>
      <c r="AMP41" s="12"/>
      <c r="AMQ41" s="12"/>
      <c r="AMR41" s="12"/>
      <c r="AMS41" s="12"/>
      <c r="AMT41" s="12"/>
      <c r="AMU41" s="12"/>
      <c r="AMV41" s="12"/>
      <c r="AMW41" s="12"/>
      <c r="AMX41" s="12"/>
      <c r="AMY41" s="12"/>
      <c r="AMZ41" s="12"/>
      <c r="ANA41" s="12"/>
      <c r="ANB41" s="12"/>
      <c r="ANC41" s="12"/>
      <c r="AND41" s="12"/>
      <c r="ANE41" s="12"/>
      <c r="ANF41" s="12"/>
      <c r="ANG41" s="12"/>
      <c r="ANH41" s="12"/>
      <c r="ANI41" s="12"/>
      <c r="ANJ41" s="12"/>
      <c r="ANK41" s="12"/>
      <c r="ANL41" s="12"/>
      <c r="ANM41" s="12"/>
      <c r="ANN41" s="12"/>
      <c r="ANO41" s="12"/>
      <c r="ANP41" s="12"/>
      <c r="ANQ41" s="12"/>
      <c r="ANR41" s="12"/>
      <c r="ANS41" s="12"/>
      <c r="ANT41" s="12"/>
      <c r="ANU41" s="12"/>
      <c r="ANV41" s="12"/>
      <c r="ANW41" s="12"/>
      <c r="ANX41" s="12"/>
      <c r="ANY41" s="12"/>
      <c r="ANZ41" s="12"/>
      <c r="AOA41" s="12"/>
      <c r="AOB41" s="12"/>
      <c r="AOC41" s="12"/>
      <c r="AOD41" s="12"/>
      <c r="AOE41" s="12"/>
      <c r="AOF41" s="12"/>
      <c r="AOG41" s="12"/>
      <c r="AOH41" s="12"/>
      <c r="AOI41" s="12"/>
      <c r="AOJ41" s="12"/>
      <c r="AOK41" s="12"/>
      <c r="AOL41" s="12"/>
      <c r="AOM41" s="12"/>
      <c r="AON41" s="12"/>
      <c r="AOO41" s="12"/>
      <c r="AOP41" s="12"/>
      <c r="AOQ41" s="12"/>
      <c r="AOR41" s="12"/>
      <c r="AOS41" s="12"/>
      <c r="AOT41" s="12"/>
      <c r="AOU41" s="12"/>
      <c r="AOV41" s="12"/>
      <c r="AOW41" s="12"/>
      <c r="AOX41" s="12"/>
      <c r="AOY41" s="12"/>
      <c r="AOZ41" s="12"/>
      <c r="APA41" s="12"/>
      <c r="APB41" s="12"/>
      <c r="APC41" s="12"/>
      <c r="APD41" s="12"/>
      <c r="APE41" s="12"/>
      <c r="APF41" s="12"/>
      <c r="APG41" s="12"/>
      <c r="APH41" s="12"/>
      <c r="API41" s="12"/>
      <c r="APJ41" s="12"/>
      <c r="APK41" s="12"/>
      <c r="APL41" s="12"/>
      <c r="APM41" s="12"/>
      <c r="APN41" s="12"/>
      <c r="APO41" s="12"/>
      <c r="APP41" s="12"/>
      <c r="APQ41" s="12"/>
      <c r="APR41" s="12"/>
      <c r="APS41" s="12"/>
      <c r="APT41" s="12"/>
      <c r="APU41" s="12"/>
      <c r="APV41" s="12"/>
      <c r="APW41" s="12"/>
      <c r="APX41" s="12"/>
      <c r="APY41" s="12"/>
      <c r="APZ41" s="12"/>
      <c r="AQA41" s="12"/>
      <c r="AQB41" s="12"/>
      <c r="AQC41" s="12"/>
      <c r="AQD41" s="12"/>
      <c r="AQE41" s="12"/>
      <c r="AQF41" s="12"/>
      <c r="AQG41" s="12"/>
      <c r="AQH41" s="12"/>
      <c r="AQI41" s="12"/>
      <c r="AQJ41" s="12"/>
      <c r="AQK41" s="12"/>
      <c r="AQL41" s="12"/>
      <c r="AQM41" s="12"/>
      <c r="AQN41" s="12"/>
      <c r="AQO41" s="12"/>
      <c r="AQP41" s="12"/>
      <c r="AQQ41" s="12"/>
      <c r="AQR41" s="12"/>
      <c r="AQS41" s="12"/>
      <c r="AQT41" s="12"/>
      <c r="AQU41" s="12"/>
      <c r="AQV41" s="12"/>
      <c r="AQW41" s="12"/>
      <c r="AQX41" s="12"/>
      <c r="AQY41" s="12"/>
      <c r="AQZ41" s="12"/>
      <c r="ARA41" s="12"/>
      <c r="ARB41" s="12"/>
      <c r="ARC41" s="12"/>
      <c r="ARD41" s="12"/>
      <c r="ARE41" s="12"/>
      <c r="ARF41" s="12"/>
      <c r="ARG41" s="12"/>
      <c r="ARH41" s="12"/>
      <c r="ARI41" s="12"/>
      <c r="ARJ41" s="12"/>
      <c r="ARK41" s="12"/>
      <c r="ARL41" s="12"/>
      <c r="ARM41" s="12"/>
      <c r="ARN41" s="12"/>
      <c r="ARO41" s="12"/>
      <c r="ARP41" s="12"/>
      <c r="ARQ41" s="12"/>
      <c r="ARR41" s="12"/>
      <c r="ARS41" s="12"/>
      <c r="ART41" s="12"/>
      <c r="ARU41" s="12"/>
      <c r="ARV41" s="12"/>
      <c r="ARW41" s="12"/>
      <c r="ARX41" s="12"/>
      <c r="ARY41" s="12"/>
      <c r="ARZ41" s="12"/>
      <c r="ASA41" s="12"/>
      <c r="ASB41" s="12"/>
      <c r="ASC41" s="12"/>
      <c r="ASD41" s="12"/>
      <c r="ASE41" s="12"/>
      <c r="ASF41" s="12"/>
      <c r="ASG41" s="12"/>
      <c r="ASH41" s="12"/>
      <c r="ASI41" s="12"/>
      <c r="ASJ41" s="12"/>
      <c r="ASK41" s="12"/>
      <c r="ASL41" s="12"/>
      <c r="ASM41" s="12"/>
      <c r="ASN41" s="12"/>
      <c r="ASO41" s="12"/>
      <c r="ASP41" s="12"/>
      <c r="ASQ41" s="12"/>
      <c r="ASR41" s="12"/>
      <c r="ASS41" s="12"/>
      <c r="AST41" s="12"/>
      <c r="ASU41" s="12"/>
      <c r="ASV41" s="12"/>
      <c r="ASW41" s="12"/>
      <c r="ASX41" s="12"/>
      <c r="ASY41" s="12"/>
      <c r="ASZ41" s="12"/>
      <c r="ATA41" s="12"/>
      <c r="ATB41" s="12"/>
      <c r="ATC41" s="12"/>
      <c r="ATD41" s="12"/>
      <c r="ATE41" s="12"/>
      <c r="ATF41" s="12"/>
      <c r="ATG41" s="12"/>
      <c r="ATH41" s="12"/>
      <c r="ATI41" s="12"/>
      <c r="ATJ41" s="12"/>
      <c r="ATK41" s="12"/>
      <c r="ATL41" s="12"/>
      <c r="ATM41" s="12"/>
      <c r="ATN41" s="12"/>
      <c r="ATO41" s="12"/>
      <c r="ATP41" s="12"/>
      <c r="ATQ41" s="12"/>
      <c r="ATR41" s="12"/>
      <c r="ATS41" s="12"/>
      <c r="ATT41" s="12"/>
      <c r="ATU41" s="12"/>
      <c r="ATV41" s="12"/>
      <c r="ATW41" s="12"/>
      <c r="ATX41" s="12"/>
      <c r="ATY41" s="12"/>
      <c r="ATZ41" s="12"/>
      <c r="AUA41" s="12"/>
      <c r="AUB41" s="12"/>
      <c r="AUC41" s="12"/>
      <c r="AUD41" s="12"/>
      <c r="AUE41" s="12"/>
      <c r="AUF41" s="12"/>
      <c r="AUG41" s="12"/>
      <c r="AUH41" s="12"/>
      <c r="AUI41" s="12"/>
      <c r="AUJ41" s="12"/>
      <c r="AUK41" s="12"/>
      <c r="AUL41" s="12"/>
      <c r="AUM41" s="12"/>
      <c r="AUN41" s="12"/>
      <c r="AUO41" s="12"/>
      <c r="AUP41" s="12"/>
      <c r="AUQ41" s="12"/>
      <c r="AUR41" s="12"/>
      <c r="AUS41" s="12"/>
      <c r="AUT41" s="12"/>
      <c r="AUU41" s="12"/>
      <c r="AUV41" s="12"/>
      <c r="AUW41" s="12"/>
      <c r="AUX41" s="12"/>
      <c r="AUY41" s="12"/>
      <c r="AUZ41" s="12"/>
      <c r="AVA41" s="12"/>
      <c r="AVB41" s="12"/>
      <c r="AVC41" s="12"/>
      <c r="AVD41" s="12"/>
      <c r="AVE41" s="12"/>
      <c r="AVF41" s="12"/>
      <c r="AVG41" s="12"/>
      <c r="AVH41" s="12"/>
      <c r="AVI41" s="12"/>
      <c r="AVJ41" s="12"/>
      <c r="AVK41" s="12"/>
      <c r="AVL41" s="12"/>
      <c r="AVM41" s="12"/>
      <c r="AVN41" s="12"/>
      <c r="AVO41" s="12"/>
      <c r="AVP41" s="12"/>
      <c r="AVQ41" s="12"/>
      <c r="AVR41" s="12"/>
      <c r="AVS41" s="12"/>
      <c r="AVT41" s="12"/>
      <c r="AVU41" s="12"/>
      <c r="AVV41" s="12"/>
      <c r="AVW41" s="12"/>
      <c r="AVX41" s="12"/>
      <c r="AVY41" s="12"/>
      <c r="AVZ41" s="12"/>
      <c r="AWA41" s="12"/>
      <c r="AWB41" s="12"/>
      <c r="AWC41" s="12"/>
      <c r="AWD41" s="12"/>
      <c r="AWE41" s="12"/>
      <c r="AWF41" s="12"/>
      <c r="AWG41" s="12"/>
      <c r="AWH41" s="12"/>
      <c r="AWI41" s="12"/>
      <c r="AWJ41" s="12"/>
      <c r="AWK41" s="12"/>
      <c r="AWL41" s="12"/>
      <c r="AWM41" s="12"/>
      <c r="AWN41" s="12"/>
      <c r="AWO41" s="12"/>
      <c r="AWP41" s="12"/>
      <c r="AWQ41" s="12"/>
      <c r="AWR41" s="12"/>
      <c r="AWS41" s="12"/>
      <c r="AWT41" s="12"/>
      <c r="AWU41" s="12"/>
      <c r="AWV41" s="12"/>
      <c r="AWW41" s="12"/>
      <c r="AWX41" s="12"/>
      <c r="AWY41" s="12"/>
      <c r="AWZ41" s="12"/>
      <c r="AXA41" s="12"/>
      <c r="AXB41" s="12"/>
      <c r="AXC41" s="12"/>
      <c r="AXD41" s="12"/>
      <c r="AXE41" s="12"/>
      <c r="AXF41" s="12"/>
      <c r="AXG41" s="12"/>
      <c r="AXH41" s="12"/>
      <c r="AXI41" s="12"/>
      <c r="AXJ41" s="12"/>
      <c r="AXK41" s="12"/>
      <c r="AXL41" s="12"/>
      <c r="AXM41" s="12"/>
      <c r="AXN41" s="12"/>
      <c r="AXO41" s="12"/>
      <c r="AXP41" s="12"/>
      <c r="AXQ41" s="12"/>
      <c r="AXR41" s="12"/>
      <c r="AXS41" s="12"/>
      <c r="AXT41" s="12"/>
      <c r="AXU41" s="12"/>
      <c r="AXV41" s="12"/>
      <c r="AXW41" s="12"/>
      <c r="AXX41" s="12"/>
      <c r="AXY41" s="12"/>
      <c r="AXZ41" s="12"/>
      <c r="AYA41" s="12"/>
      <c r="AYB41" s="12"/>
      <c r="AYC41" s="12"/>
      <c r="AYD41" s="12"/>
      <c r="AYE41" s="12"/>
      <c r="AYF41" s="12"/>
      <c r="AYG41" s="12"/>
      <c r="AYH41" s="12"/>
      <c r="AYI41" s="12"/>
      <c r="AYJ41" s="12"/>
      <c r="AYK41" s="12"/>
      <c r="AYL41" s="12"/>
      <c r="AYM41" s="12"/>
      <c r="AYN41" s="12"/>
      <c r="AYO41" s="12"/>
      <c r="AYP41" s="12"/>
      <c r="AYQ41" s="12"/>
      <c r="AYR41" s="12"/>
      <c r="AYS41" s="12"/>
      <c r="AYT41" s="12"/>
      <c r="AYU41" s="12"/>
      <c r="AYV41" s="12"/>
      <c r="AYW41" s="12"/>
      <c r="AYX41" s="12"/>
      <c r="AYY41" s="12"/>
      <c r="AYZ41" s="12"/>
      <c r="AZA41" s="12"/>
      <c r="AZB41" s="12"/>
      <c r="AZC41" s="12"/>
      <c r="AZD41" s="12"/>
      <c r="AZE41" s="12"/>
      <c r="AZF41" s="12"/>
      <c r="AZG41" s="12"/>
      <c r="AZH41" s="12"/>
      <c r="AZI41" s="12"/>
      <c r="AZJ41" s="12"/>
      <c r="AZK41" s="12"/>
      <c r="AZL41" s="12"/>
      <c r="AZM41" s="12"/>
      <c r="AZN41" s="12"/>
      <c r="AZO41" s="12"/>
      <c r="AZP41" s="12"/>
      <c r="AZQ41" s="12"/>
      <c r="AZR41" s="12"/>
      <c r="AZS41" s="12"/>
      <c r="AZT41" s="12"/>
      <c r="AZU41" s="12"/>
      <c r="AZV41" s="12"/>
      <c r="AZW41" s="12"/>
      <c r="AZX41" s="12"/>
      <c r="AZY41" s="12"/>
      <c r="AZZ41" s="12"/>
      <c r="BAA41" s="12"/>
      <c r="BAB41" s="12"/>
      <c r="BAC41" s="12"/>
      <c r="BAD41" s="12"/>
      <c r="BAE41" s="12"/>
      <c r="BAF41" s="12"/>
      <c r="BAG41" s="12"/>
      <c r="BAH41" s="12"/>
      <c r="BAI41" s="12"/>
      <c r="BAJ41" s="12"/>
      <c r="BAK41" s="12"/>
      <c r="BAL41" s="12"/>
      <c r="BAM41" s="12"/>
      <c r="BAN41" s="12"/>
      <c r="BAO41" s="12"/>
      <c r="BAP41" s="12"/>
      <c r="BAQ41" s="12"/>
      <c r="BAR41" s="12"/>
      <c r="BAS41" s="12"/>
      <c r="BAT41" s="12"/>
      <c r="BAU41" s="12"/>
      <c r="BAV41" s="12"/>
      <c r="BAW41" s="12"/>
      <c r="BAX41" s="12"/>
      <c r="BAY41" s="12"/>
      <c r="BAZ41" s="12"/>
      <c r="BBA41" s="12"/>
      <c r="BBB41" s="12"/>
      <c r="BBC41" s="12"/>
      <c r="BBD41" s="12"/>
      <c r="BBE41" s="12"/>
      <c r="BBF41" s="12"/>
      <c r="BBG41" s="12"/>
      <c r="BBH41" s="12"/>
      <c r="BBI41" s="12"/>
      <c r="BBJ41" s="12"/>
      <c r="BBK41" s="12"/>
      <c r="BBL41" s="12"/>
      <c r="BBM41" s="12"/>
      <c r="BBN41" s="12"/>
      <c r="BBO41" s="12"/>
      <c r="BBP41" s="12"/>
      <c r="BBQ41" s="12"/>
      <c r="BBR41" s="12"/>
      <c r="BBS41" s="12"/>
      <c r="BBT41" s="12"/>
      <c r="BBU41" s="12"/>
      <c r="BBV41" s="12"/>
      <c r="BBW41" s="12"/>
      <c r="BBX41" s="12"/>
      <c r="BBY41" s="12"/>
      <c r="BBZ41" s="12"/>
      <c r="BCA41" s="12"/>
      <c r="BCB41" s="12"/>
      <c r="BCC41" s="12"/>
      <c r="BCD41" s="12"/>
      <c r="BCE41" s="12"/>
      <c r="BCF41" s="12"/>
      <c r="BCG41" s="12"/>
      <c r="BCH41" s="12"/>
      <c r="BCI41" s="12"/>
      <c r="BCJ41" s="12"/>
      <c r="BCK41" s="12"/>
      <c r="BCL41" s="12"/>
      <c r="BCM41" s="12"/>
      <c r="BCN41" s="12"/>
      <c r="BCO41" s="12"/>
      <c r="BCP41" s="12"/>
      <c r="BCQ41" s="12"/>
      <c r="BCR41" s="12"/>
      <c r="BCS41" s="12"/>
      <c r="BCT41" s="12"/>
      <c r="BCU41" s="12"/>
      <c r="BCV41" s="12"/>
      <c r="BCW41" s="12"/>
      <c r="BCX41" s="12"/>
      <c r="BCY41" s="12"/>
      <c r="BCZ41" s="12"/>
      <c r="BDA41" s="12"/>
      <c r="BDB41" s="12"/>
      <c r="BDC41" s="12"/>
      <c r="BDD41" s="12"/>
      <c r="BDE41" s="12"/>
      <c r="BDF41" s="12"/>
      <c r="BDG41" s="12"/>
      <c r="BDH41" s="12"/>
      <c r="BDI41" s="12"/>
      <c r="BDJ41" s="12"/>
      <c r="BDK41" s="12"/>
      <c r="BDL41" s="12"/>
      <c r="BDM41" s="12"/>
      <c r="BDN41" s="12"/>
      <c r="BDO41" s="12"/>
      <c r="BDP41" s="12"/>
      <c r="BDQ41" s="12"/>
      <c r="BDR41" s="12"/>
      <c r="BDS41" s="12"/>
      <c r="BDT41" s="12"/>
      <c r="BDU41" s="12"/>
      <c r="BDV41" s="12"/>
      <c r="BDW41" s="12"/>
      <c r="BDX41" s="12"/>
      <c r="BDY41" s="12"/>
      <c r="BDZ41" s="12"/>
      <c r="BEA41" s="12"/>
      <c r="BEB41" s="12"/>
      <c r="BEC41" s="12"/>
      <c r="BED41" s="12"/>
      <c r="BEE41" s="12"/>
      <c r="BEF41" s="12"/>
      <c r="BEG41" s="12"/>
      <c r="BEH41" s="12"/>
      <c r="BEI41" s="12"/>
      <c r="BEJ41" s="12"/>
      <c r="BEK41" s="12"/>
      <c r="BEL41" s="12"/>
      <c r="BEM41" s="12"/>
      <c r="BEN41" s="12"/>
      <c r="BEO41" s="12"/>
      <c r="BEP41" s="12"/>
      <c r="BEQ41" s="12"/>
      <c r="BER41" s="12"/>
      <c r="BES41" s="12"/>
      <c r="BET41" s="12"/>
      <c r="BEU41" s="12"/>
      <c r="BEV41" s="12"/>
      <c r="BEW41" s="12"/>
      <c r="BEX41" s="12"/>
      <c r="BEY41" s="12"/>
      <c r="BEZ41" s="12"/>
      <c r="BFA41" s="12"/>
      <c r="BFB41" s="12"/>
      <c r="BFC41" s="12"/>
      <c r="BFD41" s="12"/>
      <c r="BFE41" s="12"/>
      <c r="BFF41" s="12"/>
      <c r="BFG41" s="12"/>
      <c r="BFH41" s="12"/>
      <c r="BFI41" s="12"/>
      <c r="BFJ41" s="12"/>
      <c r="BFK41" s="12"/>
      <c r="BFL41" s="12"/>
      <c r="BFM41" s="12"/>
      <c r="BFN41" s="12"/>
      <c r="BFO41" s="12"/>
      <c r="BFP41" s="12"/>
      <c r="BFQ41" s="12"/>
      <c r="BFR41" s="12"/>
      <c r="BFS41" s="12"/>
      <c r="BFT41" s="12"/>
      <c r="BFU41" s="12"/>
      <c r="BFV41" s="12"/>
      <c r="BFW41" s="12"/>
      <c r="BFX41" s="12"/>
      <c r="BFY41" s="12"/>
      <c r="BFZ41" s="12"/>
      <c r="BGA41" s="12"/>
      <c r="BGB41" s="12"/>
      <c r="BGC41" s="12"/>
      <c r="BGD41" s="12"/>
      <c r="BGE41" s="12"/>
      <c r="BGF41" s="12"/>
      <c r="BGG41" s="12"/>
      <c r="BGH41" s="12"/>
      <c r="BGI41" s="12"/>
      <c r="BGJ41" s="12"/>
      <c r="BGK41" s="12"/>
      <c r="BGL41" s="12"/>
      <c r="BGM41" s="12"/>
      <c r="BGN41" s="12"/>
      <c r="BGO41" s="12"/>
      <c r="BGP41" s="12"/>
      <c r="BGQ41" s="12"/>
      <c r="BGR41" s="12"/>
      <c r="BGS41" s="12"/>
      <c r="BGT41" s="12"/>
      <c r="BGU41" s="12"/>
      <c r="BGV41" s="12"/>
      <c r="BGW41" s="12"/>
      <c r="BGX41" s="12"/>
      <c r="BGY41" s="12"/>
      <c r="BGZ41" s="12"/>
      <c r="BHA41" s="12"/>
      <c r="BHB41" s="12"/>
      <c r="BHC41" s="12"/>
      <c r="BHD41" s="12"/>
      <c r="BHE41" s="12"/>
      <c r="BHF41" s="12"/>
      <c r="BHG41" s="12"/>
      <c r="BHH41" s="12"/>
      <c r="BHI41" s="12"/>
      <c r="BHJ41" s="12"/>
      <c r="BHK41" s="12"/>
      <c r="BHL41" s="12"/>
      <c r="BHM41" s="12"/>
      <c r="BHN41" s="12"/>
      <c r="BHO41" s="12"/>
      <c r="BHP41" s="12"/>
      <c r="BHQ41" s="12"/>
      <c r="BHR41" s="12"/>
      <c r="BHS41" s="12"/>
      <c r="BHT41" s="12"/>
      <c r="BHU41" s="12"/>
      <c r="BHV41" s="12"/>
      <c r="BHW41" s="12"/>
      <c r="BHX41" s="12"/>
      <c r="BHY41" s="12"/>
      <c r="BHZ41" s="12"/>
      <c r="BIA41" s="12"/>
      <c r="BIB41" s="12"/>
      <c r="BIC41" s="12"/>
      <c r="BID41" s="12"/>
      <c r="BIE41" s="12"/>
      <c r="BIF41" s="12"/>
      <c r="BIG41" s="12"/>
      <c r="BIH41" s="12"/>
      <c r="BII41" s="12"/>
      <c r="BIJ41" s="12"/>
      <c r="BIK41" s="12"/>
      <c r="BIL41" s="12"/>
      <c r="BIM41" s="12"/>
      <c r="BIN41" s="12"/>
      <c r="BIO41" s="12"/>
      <c r="BIP41" s="12"/>
      <c r="BIQ41" s="12"/>
      <c r="BIR41" s="12"/>
      <c r="BIS41" s="12"/>
      <c r="BIT41" s="12"/>
      <c r="BIU41" s="12"/>
      <c r="BIV41" s="12"/>
      <c r="BIW41" s="12"/>
      <c r="BIX41" s="12"/>
      <c r="BIY41" s="12"/>
      <c r="BIZ41" s="12"/>
      <c r="BJA41" s="12"/>
      <c r="BJB41" s="12"/>
      <c r="BJC41" s="12"/>
      <c r="BJD41" s="12"/>
      <c r="BJE41" s="12"/>
      <c r="BJF41" s="12"/>
      <c r="BJG41" s="12"/>
      <c r="BJH41" s="12"/>
      <c r="BJI41" s="12"/>
      <c r="BJJ41" s="12"/>
      <c r="BJK41" s="12"/>
      <c r="BJL41" s="12"/>
      <c r="BJM41" s="12"/>
      <c r="BJN41" s="12"/>
      <c r="BJO41" s="12"/>
      <c r="BJP41" s="12"/>
      <c r="BJQ41" s="12"/>
      <c r="BJR41" s="12"/>
      <c r="BJS41" s="12"/>
      <c r="BJT41" s="12"/>
      <c r="BJU41" s="12"/>
      <c r="BJV41" s="12"/>
      <c r="BJW41" s="12"/>
      <c r="BJX41" s="12"/>
      <c r="BJY41" s="12"/>
      <c r="BJZ41" s="12"/>
      <c r="BKA41" s="12"/>
      <c r="BKB41" s="12"/>
      <c r="BKC41" s="12"/>
      <c r="BKD41" s="12"/>
      <c r="BKE41" s="12"/>
      <c r="BKF41" s="12"/>
      <c r="BKG41" s="12"/>
      <c r="BKH41" s="12"/>
      <c r="BKI41" s="12"/>
      <c r="BKJ41" s="12"/>
      <c r="BKK41" s="12"/>
      <c r="BKL41" s="12"/>
      <c r="BKM41" s="12"/>
      <c r="BKN41" s="12"/>
      <c r="BKO41" s="12"/>
      <c r="BKP41" s="12"/>
      <c r="BKQ41" s="12"/>
      <c r="BKR41" s="12"/>
      <c r="BKS41" s="12"/>
      <c r="BKT41" s="12"/>
      <c r="BKU41" s="12"/>
      <c r="BKV41" s="12"/>
      <c r="BKW41" s="12"/>
      <c r="BKX41" s="12"/>
      <c r="BKY41" s="12"/>
      <c r="BKZ41" s="12"/>
      <c r="BLA41" s="12"/>
      <c r="BLB41" s="12"/>
      <c r="BLC41" s="12"/>
      <c r="BLD41" s="12"/>
      <c r="BLE41" s="12"/>
      <c r="BLF41" s="12"/>
      <c r="BLG41" s="12"/>
      <c r="BLH41" s="12"/>
      <c r="BLI41" s="12"/>
      <c r="BLJ41" s="12"/>
      <c r="BLK41" s="12"/>
      <c r="BLL41" s="12"/>
      <c r="BLM41" s="12"/>
      <c r="BLN41" s="12"/>
      <c r="BLO41" s="12"/>
      <c r="BLP41" s="12"/>
      <c r="BLQ41" s="12"/>
      <c r="BLR41" s="12"/>
      <c r="BLS41" s="12"/>
      <c r="BLT41" s="12"/>
      <c r="BLU41" s="12"/>
      <c r="BLV41" s="12"/>
      <c r="BLW41" s="12"/>
      <c r="BLX41" s="12"/>
      <c r="BLY41" s="12"/>
      <c r="BLZ41" s="12"/>
      <c r="BMA41" s="12"/>
      <c r="BMB41" s="12"/>
      <c r="BMC41" s="12"/>
      <c r="BMD41" s="12"/>
      <c r="BME41" s="12"/>
      <c r="BMF41" s="12"/>
      <c r="BMG41" s="12"/>
      <c r="BMH41" s="12"/>
      <c r="BMI41" s="12"/>
      <c r="BMJ41" s="12"/>
      <c r="BMK41" s="12"/>
      <c r="BML41" s="12"/>
      <c r="BMM41" s="12"/>
      <c r="BMN41" s="12"/>
      <c r="BMO41" s="12"/>
      <c r="BMP41" s="12"/>
      <c r="BMQ41" s="12"/>
      <c r="BMR41" s="12"/>
      <c r="BMS41" s="12"/>
      <c r="BMT41" s="12"/>
      <c r="BMU41" s="12"/>
      <c r="BMV41" s="12"/>
      <c r="BMW41" s="12"/>
      <c r="BMX41" s="12"/>
      <c r="BMY41" s="12"/>
      <c r="BMZ41" s="12"/>
      <c r="BNA41" s="12"/>
      <c r="BNB41" s="12"/>
      <c r="BNC41" s="12"/>
      <c r="BND41" s="12"/>
      <c r="BNE41" s="12"/>
      <c r="BNF41" s="12"/>
      <c r="BNG41" s="12"/>
      <c r="BNH41" s="12"/>
      <c r="BNI41" s="12"/>
      <c r="BNJ41" s="12"/>
      <c r="BNK41" s="12"/>
      <c r="BNL41" s="12"/>
      <c r="BNM41" s="12"/>
      <c r="BNN41" s="12"/>
      <c r="BNO41" s="12"/>
      <c r="BNP41" s="12"/>
      <c r="BNQ41" s="12"/>
      <c r="BNR41" s="12"/>
      <c r="BNS41" s="12"/>
      <c r="BNT41" s="12"/>
      <c r="BNU41" s="12"/>
      <c r="BNV41" s="12"/>
      <c r="BNW41" s="12"/>
      <c r="BNX41" s="12"/>
      <c r="BNY41" s="12"/>
      <c r="BNZ41" s="12"/>
      <c r="BOA41" s="12"/>
      <c r="BOB41" s="12"/>
      <c r="BOC41" s="12"/>
      <c r="BOD41" s="12"/>
      <c r="BOE41" s="12"/>
      <c r="BOF41" s="12"/>
      <c r="BOG41" s="12"/>
      <c r="BOH41" s="12"/>
      <c r="BOI41" s="12"/>
      <c r="BOJ41" s="12"/>
      <c r="BOK41" s="12"/>
      <c r="BOL41" s="12"/>
      <c r="BOM41" s="12"/>
      <c r="BON41" s="12"/>
      <c r="BOO41" s="12"/>
      <c r="BOP41" s="12"/>
      <c r="BOQ41" s="12"/>
      <c r="BOR41" s="12"/>
      <c r="BOS41" s="12"/>
      <c r="BOT41" s="12"/>
      <c r="BOU41" s="12"/>
      <c r="BOV41" s="12"/>
      <c r="BOW41" s="12"/>
      <c r="BOX41" s="12"/>
      <c r="BOY41" s="12"/>
      <c r="BOZ41" s="12"/>
      <c r="BPA41" s="12"/>
      <c r="BPB41" s="12"/>
      <c r="BPC41" s="12"/>
      <c r="BPD41" s="12"/>
      <c r="BPE41" s="12"/>
      <c r="BPF41" s="12"/>
      <c r="BPG41" s="12"/>
      <c r="BPH41" s="12"/>
      <c r="BPI41" s="12"/>
      <c r="BPJ41" s="12"/>
      <c r="BPK41" s="12"/>
      <c r="BPL41" s="12"/>
      <c r="BPM41" s="12"/>
      <c r="BPN41" s="12"/>
      <c r="BPO41" s="12"/>
      <c r="BPP41" s="12"/>
      <c r="BPQ41" s="12"/>
      <c r="BPR41" s="12"/>
      <c r="BPS41" s="12"/>
      <c r="BPT41" s="12"/>
      <c r="BPU41" s="12"/>
      <c r="BPV41" s="12"/>
      <c r="BPW41" s="12"/>
      <c r="BPX41" s="12"/>
      <c r="BPY41" s="12"/>
      <c r="BPZ41" s="12"/>
      <c r="BQA41" s="12"/>
      <c r="BQB41" s="12"/>
      <c r="BQC41" s="12"/>
      <c r="BQD41" s="12"/>
      <c r="BQE41" s="12"/>
      <c r="BQF41" s="12"/>
      <c r="BQG41" s="12"/>
      <c r="BQH41" s="12"/>
      <c r="BQI41" s="12"/>
      <c r="BQJ41" s="12"/>
      <c r="BQK41" s="12"/>
      <c r="BQL41" s="12"/>
      <c r="BQM41" s="12"/>
      <c r="BQN41" s="12"/>
      <c r="BQO41" s="12"/>
      <c r="BQP41" s="12"/>
      <c r="BQQ41" s="12"/>
      <c r="BQR41" s="12"/>
      <c r="BQS41" s="12"/>
      <c r="BQT41" s="12"/>
      <c r="BQU41" s="12"/>
      <c r="BQV41" s="12"/>
      <c r="BQW41" s="12"/>
      <c r="BQX41" s="12"/>
      <c r="BQY41" s="12"/>
      <c r="BQZ41" s="12"/>
      <c r="BRA41" s="12"/>
      <c r="BRB41" s="12"/>
      <c r="BRC41" s="12"/>
      <c r="BRD41" s="12"/>
      <c r="BRE41" s="12"/>
      <c r="BRF41" s="12"/>
      <c r="BRG41" s="12"/>
      <c r="BRH41" s="12"/>
      <c r="BRI41" s="12"/>
      <c r="BRJ41" s="12"/>
      <c r="BRK41" s="12"/>
      <c r="BRL41" s="12"/>
      <c r="BRM41" s="12"/>
      <c r="BRN41" s="12"/>
      <c r="BRO41" s="12"/>
      <c r="BRP41" s="12"/>
      <c r="BRQ41" s="12"/>
      <c r="BRR41" s="12"/>
      <c r="BRS41" s="12"/>
      <c r="BRT41" s="12"/>
      <c r="BRU41" s="12"/>
      <c r="BRV41" s="12"/>
      <c r="BRW41" s="12"/>
      <c r="BRX41" s="12"/>
      <c r="BRY41" s="12"/>
      <c r="BRZ41" s="12"/>
      <c r="BSA41" s="12"/>
      <c r="BSB41" s="12"/>
      <c r="BSC41" s="12"/>
      <c r="BSD41" s="12"/>
      <c r="BSE41" s="12"/>
      <c r="BSF41" s="12"/>
      <c r="BSG41" s="12"/>
      <c r="BSH41" s="12"/>
      <c r="BSI41" s="12"/>
      <c r="BSJ41" s="12"/>
      <c r="BSK41" s="12"/>
      <c r="BSL41" s="12"/>
      <c r="BSM41" s="12"/>
      <c r="BSN41" s="12"/>
      <c r="BSO41" s="12"/>
      <c r="BSP41" s="12"/>
      <c r="BSQ41" s="12"/>
      <c r="BSR41" s="12"/>
      <c r="BSS41" s="12"/>
      <c r="BST41" s="12"/>
      <c r="BSU41" s="12"/>
      <c r="BSV41" s="12"/>
      <c r="BSW41" s="12"/>
      <c r="BSX41" s="12"/>
      <c r="BSY41" s="12"/>
      <c r="BSZ41" s="12"/>
      <c r="BTA41" s="12"/>
      <c r="BTB41" s="12"/>
      <c r="BTC41" s="12"/>
      <c r="BTD41" s="12"/>
      <c r="BTE41" s="12"/>
      <c r="BTF41" s="12"/>
      <c r="BTG41" s="12"/>
      <c r="BTH41" s="12"/>
      <c r="BTI41" s="12"/>
      <c r="BTJ41" s="12"/>
      <c r="BTK41" s="12"/>
      <c r="BTL41" s="12"/>
      <c r="BTM41" s="12"/>
      <c r="BTN41" s="12"/>
      <c r="BTO41" s="12"/>
      <c r="BTP41" s="12"/>
      <c r="BTQ41" s="12"/>
      <c r="BTR41" s="12"/>
      <c r="BTS41" s="12"/>
      <c r="BTT41" s="12"/>
      <c r="BTU41" s="12"/>
      <c r="BTV41" s="12"/>
      <c r="BTW41" s="12"/>
      <c r="BTX41" s="12"/>
      <c r="BTY41" s="12"/>
      <c r="BTZ41" s="12"/>
      <c r="BUA41" s="12"/>
      <c r="BUB41" s="12"/>
      <c r="BUC41" s="12"/>
      <c r="BUD41" s="12"/>
      <c r="BUE41" s="12"/>
      <c r="BUF41" s="12"/>
      <c r="BUG41" s="12"/>
      <c r="BUH41" s="12"/>
      <c r="BUI41" s="12"/>
      <c r="BUJ41" s="12"/>
      <c r="BUK41" s="12"/>
      <c r="BUL41" s="12"/>
      <c r="BUM41" s="12"/>
      <c r="BUN41" s="12"/>
      <c r="BUO41" s="12"/>
      <c r="BUP41" s="12"/>
      <c r="BUQ41" s="12"/>
      <c r="BUR41" s="12"/>
      <c r="BUS41" s="12"/>
      <c r="BUT41" s="12"/>
      <c r="BUU41" s="12"/>
      <c r="BUV41" s="12"/>
      <c r="BUW41" s="12"/>
      <c r="BUX41" s="12"/>
      <c r="BUY41" s="12"/>
      <c r="BUZ41" s="12"/>
      <c r="BVA41" s="12"/>
      <c r="BVB41" s="12"/>
      <c r="BVC41" s="12"/>
      <c r="BVD41" s="12"/>
      <c r="BVE41" s="12"/>
      <c r="BVF41" s="12"/>
      <c r="BVG41" s="12"/>
      <c r="BVH41" s="12"/>
      <c r="BVI41" s="12"/>
      <c r="BVJ41" s="12"/>
      <c r="BVK41" s="12"/>
      <c r="BVL41" s="12"/>
      <c r="BVM41" s="12"/>
      <c r="BVN41" s="12"/>
      <c r="BVO41" s="12"/>
      <c r="BVP41" s="12"/>
      <c r="BVQ41" s="12"/>
      <c r="BVR41" s="12"/>
      <c r="BVS41" s="12"/>
      <c r="BVT41" s="12"/>
      <c r="BVU41" s="12"/>
      <c r="BVV41" s="12"/>
      <c r="BVW41" s="12"/>
      <c r="BVX41" s="12"/>
      <c r="BVY41" s="12"/>
      <c r="BVZ41" s="12"/>
      <c r="BWA41" s="12"/>
      <c r="BWB41" s="12"/>
      <c r="BWC41" s="12"/>
      <c r="BWD41" s="12"/>
      <c r="BWE41" s="12"/>
      <c r="BWF41" s="12"/>
      <c r="BWG41" s="12"/>
      <c r="BWH41" s="12"/>
      <c r="BWI41" s="12"/>
      <c r="BWJ41" s="12"/>
      <c r="BWK41" s="12"/>
      <c r="BWL41" s="12"/>
      <c r="BWM41" s="12"/>
      <c r="BWN41" s="12"/>
      <c r="BWO41" s="12"/>
      <c r="BWP41" s="12"/>
      <c r="BWQ41" s="12"/>
      <c r="BWR41" s="12"/>
      <c r="BWS41" s="12"/>
      <c r="BWT41" s="12"/>
      <c r="BWU41" s="12"/>
      <c r="BWV41" s="12"/>
      <c r="BWW41" s="12"/>
      <c r="BWX41" s="12"/>
      <c r="BWY41" s="12"/>
      <c r="BWZ41" s="12"/>
      <c r="BXA41" s="12"/>
      <c r="BXB41" s="12"/>
      <c r="BXC41" s="12"/>
      <c r="BXD41" s="12"/>
      <c r="BXE41" s="12"/>
      <c r="BXF41" s="12"/>
      <c r="BXG41" s="12"/>
      <c r="BXH41" s="12"/>
      <c r="BXI41" s="12"/>
      <c r="BXJ41" s="12"/>
      <c r="BXK41" s="12"/>
      <c r="BXL41" s="12"/>
      <c r="BXM41" s="12"/>
      <c r="BXN41" s="12"/>
      <c r="BXO41" s="12"/>
      <c r="BXP41" s="12"/>
      <c r="BXQ41" s="12"/>
      <c r="BXR41" s="12"/>
      <c r="BXS41" s="12"/>
      <c r="BXT41" s="12"/>
      <c r="BXU41" s="12"/>
      <c r="BXV41" s="12"/>
      <c r="BXW41" s="12"/>
      <c r="BXX41" s="12"/>
      <c r="BXY41" s="12"/>
      <c r="BXZ41" s="12"/>
      <c r="BYA41" s="12"/>
      <c r="BYB41" s="12"/>
      <c r="BYC41" s="12"/>
      <c r="BYD41" s="12"/>
      <c r="BYE41" s="12"/>
      <c r="BYF41" s="12"/>
      <c r="BYG41" s="12"/>
      <c r="BYH41" s="12"/>
      <c r="BYI41" s="12"/>
      <c r="BYJ41" s="12"/>
      <c r="BYK41" s="12"/>
      <c r="BYL41" s="12"/>
      <c r="BYM41" s="12"/>
      <c r="BYN41" s="12"/>
      <c r="BYO41" s="12"/>
      <c r="BYP41" s="12"/>
      <c r="BYQ41" s="12"/>
      <c r="BYR41" s="12"/>
      <c r="BYS41" s="12"/>
      <c r="BYT41" s="12"/>
      <c r="BYU41" s="12"/>
      <c r="BYV41" s="12"/>
      <c r="BYW41" s="12"/>
      <c r="BYX41" s="12"/>
      <c r="BYY41" s="12"/>
      <c r="BYZ41" s="12"/>
      <c r="BZA41" s="12"/>
      <c r="BZB41" s="12"/>
      <c r="BZC41" s="12"/>
      <c r="BZD41" s="12"/>
      <c r="BZE41" s="12"/>
      <c r="BZF41" s="12"/>
      <c r="BZG41" s="12"/>
      <c r="BZH41" s="12"/>
      <c r="BZI41" s="12"/>
      <c r="BZJ41" s="12"/>
      <c r="BZK41" s="12"/>
      <c r="BZL41" s="12"/>
      <c r="BZM41" s="12"/>
      <c r="BZN41" s="12"/>
      <c r="BZO41" s="12"/>
      <c r="BZP41" s="12"/>
      <c r="BZQ41" s="12"/>
      <c r="BZR41" s="12"/>
      <c r="BZS41" s="12"/>
      <c r="BZT41" s="12"/>
      <c r="BZU41" s="12"/>
      <c r="BZV41" s="12"/>
      <c r="BZW41" s="12"/>
      <c r="BZX41" s="12"/>
      <c r="BZY41" s="12"/>
      <c r="BZZ41" s="12"/>
      <c r="CAA41" s="12"/>
      <c r="CAB41" s="12"/>
      <c r="CAC41" s="12"/>
      <c r="CAD41" s="12"/>
      <c r="CAE41" s="12"/>
      <c r="CAF41" s="12"/>
      <c r="CAG41" s="12"/>
      <c r="CAH41" s="12"/>
      <c r="CAI41" s="12"/>
      <c r="CAJ41" s="12"/>
      <c r="CAK41" s="12"/>
      <c r="CAL41" s="12"/>
      <c r="CAM41" s="12"/>
      <c r="CAN41" s="12"/>
      <c r="CAO41" s="12"/>
      <c r="CAP41" s="12"/>
      <c r="CAQ41" s="12"/>
      <c r="CAR41" s="12"/>
      <c r="CAS41" s="12"/>
      <c r="CAT41" s="12"/>
      <c r="CAU41" s="12"/>
      <c r="CAV41" s="12"/>
      <c r="CAW41" s="12"/>
      <c r="CAX41" s="12"/>
      <c r="CAY41" s="12"/>
      <c r="CAZ41" s="12"/>
      <c r="CBA41" s="12"/>
      <c r="CBB41" s="12"/>
      <c r="CBC41" s="12"/>
      <c r="CBD41" s="12"/>
      <c r="CBE41" s="12"/>
      <c r="CBF41" s="12"/>
      <c r="CBG41" s="12"/>
      <c r="CBH41" s="12"/>
      <c r="CBI41" s="12"/>
      <c r="CBJ41" s="12"/>
      <c r="CBK41" s="12"/>
      <c r="CBL41" s="12"/>
      <c r="CBM41" s="12"/>
      <c r="CBN41" s="12"/>
      <c r="CBO41" s="12"/>
      <c r="CBP41" s="12"/>
      <c r="CBQ41" s="12"/>
      <c r="CBR41" s="12"/>
      <c r="CBS41" s="12"/>
      <c r="CBT41" s="12"/>
      <c r="CBU41" s="12"/>
      <c r="CBV41" s="12"/>
      <c r="CBW41" s="12"/>
      <c r="CBX41" s="12"/>
      <c r="CBY41" s="12"/>
      <c r="CBZ41" s="12"/>
      <c r="CCA41" s="12"/>
      <c r="CCB41" s="12"/>
      <c r="CCC41" s="12"/>
      <c r="CCD41" s="12"/>
      <c r="CCE41" s="12"/>
      <c r="CCF41" s="12"/>
      <c r="CCG41" s="12"/>
      <c r="CCH41" s="12"/>
      <c r="CCI41" s="12"/>
      <c r="CCJ41" s="12"/>
      <c r="CCK41" s="12"/>
      <c r="CCL41" s="12"/>
      <c r="CCM41" s="12"/>
      <c r="CCN41" s="12"/>
      <c r="CCO41" s="12"/>
      <c r="CCP41" s="12"/>
      <c r="CCQ41" s="12"/>
      <c r="CCR41" s="12"/>
      <c r="CCS41" s="12"/>
      <c r="CCT41" s="12"/>
      <c r="CCU41" s="12"/>
      <c r="CCV41" s="12"/>
      <c r="CCW41" s="12"/>
      <c r="CCX41" s="12"/>
      <c r="CCY41" s="12"/>
      <c r="CCZ41" s="12"/>
      <c r="CDA41" s="12"/>
      <c r="CDB41" s="12"/>
      <c r="CDC41" s="12"/>
      <c r="CDD41" s="12"/>
      <c r="CDE41" s="12"/>
      <c r="CDF41" s="12"/>
      <c r="CDG41" s="12"/>
      <c r="CDH41" s="12"/>
      <c r="CDI41" s="12"/>
      <c r="CDJ41" s="12"/>
      <c r="CDK41" s="12"/>
      <c r="CDL41" s="12"/>
      <c r="CDM41" s="12"/>
      <c r="CDN41" s="12"/>
      <c r="CDO41" s="12"/>
      <c r="CDP41" s="12"/>
      <c r="CDQ41" s="12"/>
      <c r="CDR41" s="12"/>
      <c r="CDS41" s="12"/>
      <c r="CDT41" s="12"/>
      <c r="CDU41" s="12"/>
      <c r="CDV41" s="12"/>
      <c r="CDW41" s="12"/>
      <c r="CDX41" s="12"/>
      <c r="CDY41" s="12"/>
      <c r="CDZ41" s="12"/>
      <c r="CEA41" s="12"/>
      <c r="CEB41" s="12"/>
      <c r="CEC41" s="12"/>
      <c r="CED41" s="12"/>
      <c r="CEE41" s="12"/>
      <c r="CEF41" s="12"/>
      <c r="CEG41" s="12"/>
      <c r="CEH41" s="12"/>
      <c r="CEI41" s="12"/>
      <c r="CEJ41" s="12"/>
      <c r="CEK41" s="12"/>
      <c r="CEL41" s="12"/>
      <c r="CEM41" s="12"/>
      <c r="CEN41" s="12"/>
      <c r="CEO41" s="12"/>
      <c r="CEP41" s="12"/>
      <c r="CEQ41" s="12"/>
      <c r="CER41" s="12"/>
      <c r="CES41" s="12"/>
      <c r="CET41" s="12"/>
      <c r="CEU41" s="12"/>
      <c r="CEV41" s="12"/>
      <c r="CEW41" s="12"/>
      <c r="CEX41" s="12"/>
      <c r="CEY41" s="12"/>
      <c r="CEZ41" s="12"/>
      <c r="CFA41" s="12"/>
      <c r="CFB41" s="12"/>
      <c r="CFC41" s="12"/>
      <c r="CFD41" s="12"/>
      <c r="CFE41" s="12"/>
      <c r="CFF41" s="12"/>
      <c r="CFG41" s="12"/>
      <c r="CFH41" s="12"/>
      <c r="CFI41" s="12"/>
      <c r="CFJ41" s="12"/>
      <c r="CFK41" s="12"/>
      <c r="CFL41" s="12"/>
      <c r="CFM41" s="12"/>
      <c r="CFN41" s="12"/>
      <c r="CFO41" s="12"/>
      <c r="CFP41" s="12"/>
      <c r="CFQ41" s="12"/>
      <c r="CFR41" s="12"/>
      <c r="CFS41" s="12"/>
      <c r="CFT41" s="12"/>
      <c r="CFU41" s="12"/>
      <c r="CFV41" s="12"/>
      <c r="CFW41" s="12"/>
      <c r="CFX41" s="12"/>
      <c r="CFY41" s="12"/>
      <c r="CFZ41" s="12"/>
      <c r="CGA41" s="12"/>
      <c r="CGB41" s="12"/>
      <c r="CGC41" s="12"/>
      <c r="CGD41" s="12"/>
      <c r="CGE41" s="12"/>
      <c r="CGF41" s="12"/>
      <c r="CGG41" s="12"/>
      <c r="CGH41" s="12"/>
      <c r="CGI41" s="12"/>
      <c r="CGJ41" s="12"/>
      <c r="CGK41" s="12"/>
      <c r="CGL41" s="12"/>
      <c r="CGM41" s="12"/>
      <c r="CGN41" s="12"/>
      <c r="CGO41" s="12"/>
      <c r="CGP41" s="12"/>
      <c r="CGQ41" s="12"/>
      <c r="CGR41" s="12"/>
      <c r="CGS41" s="12"/>
      <c r="CGT41" s="12"/>
      <c r="CGU41" s="12"/>
      <c r="CGV41" s="12"/>
      <c r="CGW41" s="12"/>
      <c r="CGX41" s="12"/>
      <c r="CGY41" s="12"/>
      <c r="CGZ41" s="12"/>
      <c r="CHA41" s="12"/>
      <c r="CHB41" s="12"/>
      <c r="CHC41" s="12"/>
      <c r="CHD41" s="12"/>
      <c r="CHE41" s="12"/>
      <c r="CHF41" s="12"/>
      <c r="CHG41" s="12"/>
      <c r="CHH41" s="12"/>
      <c r="CHI41" s="12"/>
      <c r="CHJ41" s="12"/>
      <c r="CHK41" s="12"/>
      <c r="CHL41" s="12"/>
      <c r="CHM41" s="12"/>
      <c r="CHN41" s="12"/>
      <c r="CHO41" s="12"/>
      <c r="CHP41" s="12"/>
      <c r="CHQ41" s="12"/>
      <c r="CHR41" s="12"/>
      <c r="CHS41" s="12"/>
      <c r="CHT41" s="12"/>
      <c r="CHU41" s="12"/>
      <c r="CHV41" s="12"/>
      <c r="CHW41" s="12"/>
      <c r="CHX41" s="12"/>
      <c r="CHY41" s="12"/>
      <c r="CHZ41" s="12"/>
      <c r="CIA41" s="12"/>
      <c r="CIB41" s="12"/>
      <c r="CIC41" s="12"/>
      <c r="CID41" s="12"/>
      <c r="CIE41" s="12"/>
      <c r="CIF41" s="12"/>
      <c r="CIG41" s="12"/>
      <c r="CIH41" s="12"/>
      <c r="CII41" s="12"/>
      <c r="CIJ41" s="12"/>
      <c r="CIK41" s="12"/>
      <c r="CIL41" s="12"/>
      <c r="CIM41" s="12"/>
      <c r="CIN41" s="12"/>
      <c r="CIO41" s="12"/>
      <c r="CIP41" s="12"/>
      <c r="CIQ41" s="12"/>
      <c r="CIR41" s="12"/>
      <c r="CIS41" s="12"/>
      <c r="CIT41" s="12"/>
      <c r="CIU41" s="12"/>
      <c r="CIV41" s="12"/>
      <c r="CIW41" s="12"/>
      <c r="CIX41" s="12"/>
      <c r="CIY41" s="12"/>
      <c r="CIZ41" s="12"/>
      <c r="CJA41" s="12"/>
      <c r="CJB41" s="12"/>
      <c r="CJC41" s="12"/>
      <c r="CJD41" s="12"/>
      <c r="CJE41" s="12"/>
      <c r="CJF41" s="12"/>
      <c r="CJG41" s="12"/>
      <c r="CJH41" s="12"/>
      <c r="CJI41" s="12"/>
      <c r="CJJ41" s="12"/>
      <c r="CJK41" s="12"/>
      <c r="CJL41" s="12"/>
      <c r="CJM41" s="12"/>
      <c r="CJN41" s="12"/>
      <c r="CJO41" s="12"/>
      <c r="CJP41" s="12"/>
      <c r="CJQ41" s="12"/>
      <c r="CJR41" s="12"/>
      <c r="CJS41" s="12"/>
      <c r="CJT41" s="12"/>
      <c r="CJU41" s="12"/>
      <c r="CJV41" s="12"/>
      <c r="CJW41" s="12"/>
      <c r="CJX41" s="12"/>
      <c r="CJY41" s="12"/>
      <c r="CJZ41" s="12"/>
      <c r="CKA41" s="12"/>
      <c r="CKB41" s="12"/>
      <c r="CKC41" s="12"/>
      <c r="CKD41" s="12"/>
      <c r="CKE41" s="12"/>
      <c r="CKF41" s="12"/>
      <c r="CKG41" s="12"/>
      <c r="CKH41" s="12"/>
      <c r="CKI41" s="12"/>
      <c r="CKJ41" s="12"/>
      <c r="CKK41" s="12"/>
      <c r="CKL41" s="12"/>
      <c r="CKM41" s="12"/>
      <c r="CKN41" s="12"/>
      <c r="CKO41" s="12"/>
      <c r="CKP41" s="12"/>
      <c r="CKQ41" s="12"/>
      <c r="CKR41" s="12"/>
      <c r="CKS41" s="12"/>
      <c r="CKT41" s="12"/>
      <c r="CKU41" s="12"/>
      <c r="CKV41" s="12"/>
      <c r="CKW41" s="12"/>
      <c r="CKX41" s="12"/>
      <c r="CKY41" s="12"/>
      <c r="CKZ41" s="12"/>
      <c r="CLA41" s="12"/>
      <c r="CLB41" s="12"/>
      <c r="CLC41" s="12"/>
      <c r="CLD41" s="12"/>
      <c r="CLE41" s="12"/>
      <c r="CLF41" s="12"/>
      <c r="CLG41" s="12"/>
      <c r="CLH41" s="12"/>
      <c r="CLI41" s="12"/>
      <c r="CLJ41" s="12"/>
      <c r="CLK41" s="12"/>
      <c r="CLL41" s="12"/>
      <c r="CLM41" s="12"/>
      <c r="CLN41" s="12"/>
      <c r="CLO41" s="12"/>
      <c r="CLP41" s="12"/>
      <c r="CLQ41" s="12"/>
      <c r="CLR41" s="12"/>
      <c r="CLS41" s="12"/>
      <c r="CLT41" s="12"/>
      <c r="CLU41" s="12"/>
      <c r="CLV41" s="12"/>
      <c r="CLW41" s="12"/>
      <c r="CLX41" s="12"/>
      <c r="CLY41" s="12"/>
      <c r="CLZ41" s="12"/>
      <c r="CMA41" s="12"/>
      <c r="CMB41" s="12"/>
      <c r="CMC41" s="12"/>
      <c r="CMD41" s="12"/>
      <c r="CME41" s="12"/>
      <c r="CMF41" s="12"/>
      <c r="CMG41" s="12"/>
      <c r="CMH41" s="12"/>
      <c r="CMI41" s="12"/>
      <c r="CMJ41" s="12"/>
      <c r="CMK41" s="12"/>
      <c r="CML41" s="12"/>
      <c r="CMM41" s="12"/>
      <c r="CMN41" s="12"/>
      <c r="CMO41" s="12"/>
      <c r="CMP41" s="12"/>
      <c r="CMQ41" s="12"/>
      <c r="CMR41" s="12"/>
      <c r="CMS41" s="12"/>
      <c r="CMT41" s="12"/>
      <c r="CMU41" s="12"/>
      <c r="CMV41" s="12"/>
      <c r="CMW41" s="12"/>
      <c r="CMX41" s="12"/>
      <c r="CMY41" s="12"/>
      <c r="CMZ41" s="12"/>
      <c r="CNA41" s="12"/>
      <c r="CNB41" s="12"/>
      <c r="CNC41" s="12"/>
      <c r="CND41" s="12"/>
      <c r="CNE41" s="12"/>
      <c r="CNF41" s="12"/>
      <c r="CNG41" s="12"/>
      <c r="CNH41" s="12"/>
      <c r="CNI41" s="12"/>
      <c r="CNJ41" s="12"/>
      <c r="CNK41" s="12"/>
      <c r="CNL41" s="12"/>
      <c r="CNM41" s="12"/>
      <c r="CNN41" s="12"/>
      <c r="CNO41" s="12"/>
      <c r="CNP41" s="12"/>
      <c r="CNQ41" s="12"/>
      <c r="CNR41" s="12"/>
      <c r="CNS41" s="12"/>
      <c r="CNT41" s="12"/>
      <c r="CNU41" s="12"/>
      <c r="CNV41" s="12"/>
      <c r="CNW41" s="12"/>
      <c r="CNX41" s="12"/>
      <c r="CNY41" s="12"/>
      <c r="CNZ41" s="12"/>
      <c r="COA41" s="12"/>
      <c r="COB41" s="12"/>
      <c r="COC41" s="12"/>
      <c r="COD41" s="12"/>
      <c r="COE41" s="12"/>
      <c r="COF41" s="12"/>
      <c r="COG41" s="12"/>
      <c r="COH41" s="12"/>
      <c r="COI41" s="12"/>
      <c r="COJ41" s="12"/>
      <c r="COK41" s="12"/>
      <c r="COL41" s="12"/>
      <c r="COM41" s="12"/>
      <c r="CON41" s="12"/>
      <c r="COO41" s="12"/>
      <c r="COP41" s="12"/>
      <c r="COQ41" s="12"/>
      <c r="COR41" s="12"/>
      <c r="COS41" s="12"/>
      <c r="COT41" s="12"/>
      <c r="COU41" s="12"/>
      <c r="COV41" s="12"/>
      <c r="COW41" s="12"/>
      <c r="COX41" s="12"/>
      <c r="COY41" s="12"/>
      <c r="COZ41" s="12"/>
      <c r="CPA41" s="12"/>
      <c r="CPB41" s="12"/>
      <c r="CPC41" s="12"/>
      <c r="CPD41" s="12"/>
      <c r="CPE41" s="12"/>
      <c r="CPF41" s="12"/>
      <c r="CPG41" s="12"/>
      <c r="CPH41" s="12"/>
      <c r="CPI41" s="12"/>
      <c r="CPJ41" s="12"/>
      <c r="CPK41" s="12"/>
      <c r="CPL41" s="12"/>
      <c r="CPM41" s="12"/>
      <c r="CPN41" s="12"/>
      <c r="CPO41" s="12"/>
      <c r="CPP41" s="12"/>
      <c r="CPQ41" s="12"/>
      <c r="CPR41" s="12"/>
      <c r="CPS41" s="12"/>
      <c r="CPT41" s="12"/>
      <c r="CPU41" s="12"/>
      <c r="CPV41" s="12"/>
      <c r="CPW41" s="12"/>
      <c r="CPX41" s="12"/>
      <c r="CPY41" s="12"/>
      <c r="CPZ41" s="12"/>
      <c r="CQA41" s="12"/>
      <c r="CQB41" s="12"/>
      <c r="CQC41" s="12"/>
      <c r="CQD41" s="12"/>
      <c r="CQE41" s="12"/>
      <c r="CQF41" s="12"/>
      <c r="CQG41" s="12"/>
      <c r="CQH41" s="12"/>
      <c r="CQI41" s="12"/>
      <c r="CQJ41" s="12"/>
      <c r="CQK41" s="12"/>
      <c r="CQL41" s="12"/>
      <c r="CQM41" s="12"/>
      <c r="CQN41" s="12"/>
      <c r="CQO41" s="12"/>
      <c r="CQP41" s="12"/>
      <c r="CQQ41" s="12"/>
      <c r="CQR41" s="12"/>
      <c r="CQS41" s="12"/>
      <c r="CQT41" s="12"/>
      <c r="CQU41" s="12"/>
      <c r="CQV41" s="12"/>
      <c r="CQW41" s="12"/>
      <c r="CQX41" s="12"/>
      <c r="CQY41" s="12"/>
      <c r="CQZ41" s="12"/>
      <c r="CRA41" s="12"/>
      <c r="CRB41" s="12"/>
      <c r="CRC41" s="12"/>
      <c r="CRD41" s="12"/>
      <c r="CRE41" s="12"/>
      <c r="CRF41" s="12"/>
      <c r="CRG41" s="12"/>
      <c r="CRH41" s="12"/>
      <c r="CRI41" s="12"/>
      <c r="CRJ41" s="12"/>
      <c r="CRK41" s="12"/>
      <c r="CRL41" s="12"/>
      <c r="CRM41" s="12"/>
      <c r="CRN41" s="12"/>
      <c r="CRO41" s="12"/>
      <c r="CRP41" s="12"/>
      <c r="CRQ41" s="12"/>
      <c r="CRR41" s="12"/>
      <c r="CRS41" s="12"/>
      <c r="CRT41" s="12"/>
      <c r="CRU41" s="12"/>
      <c r="CRV41" s="12"/>
      <c r="CRW41" s="12"/>
      <c r="CRX41" s="12"/>
      <c r="CRY41" s="12"/>
      <c r="CRZ41" s="12"/>
      <c r="CSA41" s="12"/>
      <c r="CSB41" s="12"/>
      <c r="CSC41" s="12"/>
      <c r="CSD41" s="12"/>
      <c r="CSE41" s="12"/>
      <c r="CSF41" s="12"/>
      <c r="CSG41" s="12"/>
      <c r="CSH41" s="12"/>
      <c r="CSI41" s="12"/>
      <c r="CSJ41" s="12"/>
      <c r="CSK41" s="12"/>
      <c r="CSL41" s="12"/>
      <c r="CSM41" s="12"/>
      <c r="CSN41" s="12"/>
      <c r="CSO41" s="12"/>
      <c r="CSP41" s="12"/>
      <c r="CSQ41" s="12"/>
      <c r="CSR41" s="12"/>
      <c r="CSS41" s="12"/>
      <c r="CST41" s="12"/>
      <c r="CSU41" s="12"/>
      <c r="CSV41" s="12"/>
      <c r="CSW41" s="12"/>
      <c r="CSX41" s="12"/>
      <c r="CSY41" s="12"/>
      <c r="CSZ41" s="12"/>
      <c r="CTA41" s="12"/>
      <c r="CTB41" s="12"/>
      <c r="CTC41" s="12"/>
      <c r="CTD41" s="12"/>
      <c r="CTE41" s="12"/>
      <c r="CTF41" s="12"/>
      <c r="CTG41" s="12"/>
      <c r="CTH41" s="12"/>
      <c r="CTI41" s="12"/>
      <c r="CTJ41" s="12"/>
      <c r="CTK41" s="12"/>
      <c r="CTL41" s="12"/>
      <c r="CTM41" s="12"/>
      <c r="CTN41" s="12"/>
      <c r="CTO41" s="12"/>
      <c r="CTP41" s="12"/>
      <c r="CTQ41" s="12"/>
      <c r="CTR41" s="12"/>
      <c r="CTS41" s="12"/>
      <c r="CTT41" s="12"/>
      <c r="CTU41" s="12"/>
      <c r="CTV41" s="12"/>
      <c r="CTW41" s="12"/>
      <c r="CTX41" s="12"/>
      <c r="CTY41" s="12"/>
      <c r="CTZ41" s="12"/>
      <c r="CUA41" s="12"/>
      <c r="CUB41" s="12"/>
      <c r="CUC41" s="12"/>
      <c r="CUD41" s="12"/>
      <c r="CUE41" s="12"/>
      <c r="CUF41" s="12"/>
      <c r="CUG41" s="12"/>
      <c r="CUH41" s="12"/>
      <c r="CUI41" s="12"/>
      <c r="CUJ41" s="12"/>
      <c r="CUK41" s="12"/>
      <c r="CUL41" s="12"/>
      <c r="CUM41" s="12"/>
      <c r="CUN41" s="12"/>
      <c r="CUO41" s="12"/>
      <c r="CUP41" s="12"/>
      <c r="CUQ41" s="12"/>
      <c r="CUR41" s="12"/>
      <c r="CUS41" s="12"/>
      <c r="CUT41" s="12"/>
      <c r="CUU41" s="12"/>
      <c r="CUV41" s="12"/>
      <c r="CUW41" s="12"/>
      <c r="CUX41" s="12"/>
      <c r="CUY41" s="12"/>
      <c r="CUZ41" s="12"/>
      <c r="CVA41" s="12"/>
      <c r="CVB41" s="12"/>
      <c r="CVC41" s="12"/>
      <c r="CVD41" s="12"/>
      <c r="CVE41" s="12"/>
      <c r="CVF41" s="12"/>
      <c r="CVG41" s="12"/>
      <c r="CVH41" s="12"/>
      <c r="CVI41" s="12"/>
      <c r="CVJ41" s="12"/>
      <c r="CVK41" s="12"/>
      <c r="CVL41" s="12"/>
      <c r="CVM41" s="12"/>
      <c r="CVN41" s="12"/>
      <c r="CVO41" s="12"/>
      <c r="CVP41" s="12"/>
      <c r="CVQ41" s="12"/>
      <c r="CVR41" s="12"/>
      <c r="CVS41" s="12"/>
      <c r="CVT41" s="12"/>
      <c r="CVU41" s="12"/>
      <c r="CVV41" s="12"/>
      <c r="CVW41" s="12"/>
      <c r="CVX41" s="12"/>
      <c r="CVY41" s="12"/>
      <c r="CVZ41" s="12"/>
      <c r="CWA41" s="12"/>
      <c r="CWB41" s="12"/>
      <c r="CWC41" s="12"/>
      <c r="CWD41" s="12"/>
      <c r="CWE41" s="12"/>
      <c r="CWF41" s="12"/>
      <c r="CWG41" s="12"/>
      <c r="CWH41" s="12"/>
      <c r="CWI41" s="12"/>
      <c r="CWJ41" s="12"/>
      <c r="CWK41" s="12"/>
      <c r="CWL41" s="12"/>
      <c r="CWM41" s="12"/>
      <c r="CWN41" s="12"/>
      <c r="CWO41" s="12"/>
      <c r="CWP41" s="12"/>
      <c r="CWQ41" s="12"/>
      <c r="CWR41" s="12"/>
      <c r="CWS41" s="12"/>
      <c r="CWT41" s="12"/>
      <c r="CWU41" s="12"/>
      <c r="CWV41" s="12"/>
      <c r="CWW41" s="12"/>
      <c r="CWX41" s="12"/>
      <c r="CWY41" s="12"/>
      <c r="CWZ41" s="12"/>
      <c r="CXA41" s="12"/>
      <c r="CXB41" s="12"/>
      <c r="CXC41" s="12"/>
      <c r="CXD41" s="12"/>
      <c r="CXE41" s="12"/>
      <c r="CXF41" s="12"/>
      <c r="CXG41" s="12"/>
      <c r="CXH41" s="12"/>
      <c r="CXI41" s="12"/>
      <c r="CXJ41" s="12"/>
      <c r="CXK41" s="12"/>
      <c r="CXL41" s="12"/>
      <c r="CXM41" s="12"/>
      <c r="CXN41" s="12"/>
      <c r="CXO41" s="12"/>
      <c r="CXP41" s="12"/>
      <c r="CXQ41" s="12"/>
      <c r="CXR41" s="12"/>
      <c r="CXS41" s="12"/>
      <c r="CXT41" s="12"/>
      <c r="CXU41" s="12"/>
      <c r="CXV41" s="12"/>
      <c r="CXW41" s="12"/>
      <c r="CXX41" s="12"/>
      <c r="CXY41" s="12"/>
      <c r="CXZ41" s="12"/>
      <c r="CYA41" s="12"/>
      <c r="CYB41" s="12"/>
      <c r="CYC41" s="12"/>
      <c r="CYD41" s="12"/>
      <c r="CYE41" s="12"/>
      <c r="CYF41" s="12"/>
      <c r="CYG41" s="12"/>
      <c r="CYH41" s="12"/>
      <c r="CYI41" s="12"/>
      <c r="CYJ41" s="12"/>
      <c r="CYK41" s="12"/>
      <c r="CYL41" s="12"/>
      <c r="CYM41" s="12"/>
      <c r="CYN41" s="12"/>
      <c r="CYO41" s="12"/>
      <c r="CYP41" s="12"/>
      <c r="CYQ41" s="12"/>
      <c r="CYR41" s="12"/>
      <c r="CYS41" s="12"/>
      <c r="CYT41" s="12"/>
      <c r="CYU41" s="12"/>
      <c r="CYV41" s="12"/>
      <c r="CYW41" s="12"/>
      <c r="CYX41" s="12"/>
      <c r="CYY41" s="12"/>
      <c r="CYZ41" s="12"/>
      <c r="CZA41" s="12"/>
      <c r="CZB41" s="12"/>
      <c r="CZC41" s="12"/>
      <c r="CZD41" s="12"/>
      <c r="CZE41" s="12"/>
      <c r="CZF41" s="12"/>
      <c r="CZG41" s="12"/>
      <c r="CZH41" s="12"/>
      <c r="CZI41" s="12"/>
      <c r="CZJ41" s="12"/>
      <c r="CZK41" s="12"/>
      <c r="CZL41" s="12"/>
      <c r="CZM41" s="12"/>
      <c r="CZN41" s="12"/>
      <c r="CZO41" s="12"/>
      <c r="CZP41" s="12"/>
      <c r="CZQ41" s="12"/>
      <c r="CZR41" s="12"/>
      <c r="CZS41" s="12"/>
      <c r="CZT41" s="12"/>
      <c r="CZU41" s="12"/>
      <c r="CZV41" s="12"/>
      <c r="CZW41" s="12"/>
      <c r="CZX41" s="12"/>
      <c r="CZY41" s="12"/>
      <c r="CZZ41" s="12"/>
      <c r="DAA41" s="12"/>
      <c r="DAB41" s="12"/>
      <c r="DAC41" s="12"/>
      <c r="DAD41" s="12"/>
      <c r="DAE41" s="12"/>
      <c r="DAF41" s="12"/>
      <c r="DAG41" s="12"/>
      <c r="DAH41" s="12"/>
      <c r="DAI41" s="12"/>
      <c r="DAJ41" s="12"/>
      <c r="DAK41" s="12"/>
      <c r="DAL41" s="12"/>
      <c r="DAM41" s="12"/>
      <c r="DAN41" s="12"/>
      <c r="DAO41" s="12"/>
      <c r="DAP41" s="12"/>
      <c r="DAQ41" s="12"/>
      <c r="DAR41" s="12"/>
      <c r="DAS41" s="12"/>
      <c r="DAT41" s="12"/>
      <c r="DAU41" s="12"/>
      <c r="DAV41" s="12"/>
      <c r="DAW41" s="12"/>
      <c r="DAX41" s="12"/>
      <c r="DAY41" s="12"/>
      <c r="DAZ41" s="12"/>
      <c r="DBA41" s="12"/>
      <c r="DBB41" s="12"/>
      <c r="DBC41" s="12"/>
      <c r="DBD41" s="12"/>
      <c r="DBE41" s="12"/>
      <c r="DBF41" s="12"/>
      <c r="DBG41" s="12"/>
      <c r="DBH41" s="12"/>
      <c r="DBI41" s="12"/>
      <c r="DBJ41" s="12"/>
      <c r="DBK41" s="12"/>
      <c r="DBL41" s="12"/>
      <c r="DBM41" s="12"/>
      <c r="DBN41" s="12"/>
      <c r="DBO41" s="12"/>
      <c r="DBP41" s="12"/>
      <c r="DBQ41" s="12"/>
      <c r="DBR41" s="12"/>
      <c r="DBS41" s="12"/>
      <c r="DBT41" s="12"/>
      <c r="DBU41" s="12"/>
      <c r="DBV41" s="12"/>
      <c r="DBW41" s="12"/>
      <c r="DBX41" s="12"/>
      <c r="DBY41" s="12"/>
      <c r="DBZ41" s="12"/>
      <c r="DCA41" s="12"/>
      <c r="DCB41" s="12"/>
      <c r="DCC41" s="12"/>
      <c r="DCD41" s="12"/>
      <c r="DCE41" s="12"/>
      <c r="DCF41" s="12"/>
      <c r="DCG41" s="12"/>
      <c r="DCH41" s="12"/>
      <c r="DCI41" s="12"/>
      <c r="DCJ41" s="12"/>
      <c r="DCK41" s="12"/>
      <c r="DCL41" s="12"/>
      <c r="DCM41" s="12"/>
      <c r="DCN41" s="12"/>
      <c r="DCO41" s="12"/>
      <c r="DCP41" s="12"/>
      <c r="DCQ41" s="12"/>
      <c r="DCR41" s="12"/>
      <c r="DCS41" s="12"/>
      <c r="DCT41" s="12"/>
      <c r="DCU41" s="12"/>
      <c r="DCV41" s="12"/>
      <c r="DCW41" s="12"/>
      <c r="DCX41" s="12"/>
      <c r="DCY41" s="12"/>
      <c r="DCZ41" s="12"/>
      <c r="DDA41" s="12"/>
      <c r="DDB41" s="12"/>
      <c r="DDC41" s="12"/>
      <c r="DDD41" s="12"/>
      <c r="DDE41" s="12"/>
      <c r="DDF41" s="12"/>
      <c r="DDG41" s="12"/>
      <c r="DDH41" s="12"/>
      <c r="DDI41" s="12"/>
      <c r="DDJ41" s="12"/>
      <c r="DDK41" s="12"/>
      <c r="DDL41" s="12"/>
      <c r="DDM41" s="12"/>
      <c r="DDN41" s="12"/>
      <c r="DDO41" s="12"/>
      <c r="DDP41" s="12"/>
      <c r="DDQ41" s="12"/>
      <c r="DDR41" s="12"/>
      <c r="DDS41" s="12"/>
      <c r="DDT41" s="12"/>
      <c r="DDU41" s="12"/>
      <c r="DDV41" s="12"/>
      <c r="DDW41" s="12"/>
      <c r="DDX41" s="12"/>
      <c r="DDY41" s="12"/>
      <c r="DDZ41" s="12"/>
      <c r="DEA41" s="12"/>
      <c r="DEB41" s="12"/>
      <c r="DEC41" s="12"/>
      <c r="DED41" s="12"/>
      <c r="DEE41" s="12"/>
      <c r="DEF41" s="12"/>
      <c r="DEG41" s="12"/>
      <c r="DEH41" s="12"/>
      <c r="DEI41" s="12"/>
      <c r="DEJ41" s="12"/>
      <c r="DEK41" s="12"/>
      <c r="DEL41" s="12"/>
      <c r="DEM41" s="12"/>
      <c r="DEN41" s="12"/>
      <c r="DEO41" s="12"/>
      <c r="DEP41" s="12"/>
      <c r="DEQ41" s="12"/>
      <c r="DER41" s="12"/>
      <c r="DES41" s="12"/>
      <c r="DET41" s="12"/>
      <c r="DEU41" s="12"/>
      <c r="DEV41" s="12"/>
      <c r="DEW41" s="12"/>
      <c r="DEX41" s="12"/>
      <c r="DEY41" s="12"/>
      <c r="DEZ41" s="12"/>
      <c r="DFA41" s="12"/>
      <c r="DFB41" s="12"/>
      <c r="DFC41" s="12"/>
      <c r="DFD41" s="12"/>
      <c r="DFE41" s="12"/>
      <c r="DFF41" s="12"/>
      <c r="DFG41" s="12"/>
      <c r="DFH41" s="12"/>
      <c r="DFI41" s="12"/>
      <c r="DFJ41" s="12"/>
      <c r="DFK41" s="12"/>
      <c r="DFL41" s="12"/>
      <c r="DFM41" s="12"/>
      <c r="DFN41" s="12"/>
      <c r="DFO41" s="12"/>
      <c r="DFP41" s="12"/>
      <c r="DFQ41" s="12"/>
      <c r="DFR41" s="12"/>
      <c r="DFS41" s="12"/>
      <c r="DFT41" s="12"/>
      <c r="DFU41" s="12"/>
      <c r="DFV41" s="12"/>
      <c r="DFW41" s="12"/>
      <c r="DFX41" s="12"/>
      <c r="DFY41" s="12"/>
      <c r="DFZ41" s="12"/>
      <c r="DGA41" s="12"/>
      <c r="DGB41" s="12"/>
      <c r="DGC41" s="12"/>
      <c r="DGD41" s="12"/>
      <c r="DGE41" s="12"/>
      <c r="DGF41" s="12"/>
      <c r="DGG41" s="12"/>
      <c r="DGH41" s="12"/>
      <c r="DGI41" s="12"/>
      <c r="DGJ41" s="12"/>
      <c r="DGK41" s="12"/>
      <c r="DGL41" s="12"/>
      <c r="DGM41" s="12"/>
      <c r="DGN41" s="12"/>
      <c r="DGO41" s="12"/>
      <c r="DGP41" s="12"/>
      <c r="DGQ41" s="12"/>
      <c r="DGR41" s="12"/>
      <c r="DGS41" s="12"/>
      <c r="DGT41" s="12"/>
      <c r="DGU41" s="12"/>
      <c r="DGV41" s="12"/>
      <c r="DGW41" s="12"/>
      <c r="DGX41" s="12"/>
      <c r="DGY41" s="12"/>
      <c r="DGZ41" s="12"/>
      <c r="DHA41" s="12"/>
      <c r="DHB41" s="12"/>
      <c r="DHC41" s="12"/>
      <c r="DHD41" s="12"/>
      <c r="DHE41" s="12"/>
      <c r="DHF41" s="12"/>
      <c r="DHG41" s="12"/>
      <c r="DHH41" s="12"/>
      <c r="DHI41" s="12"/>
      <c r="DHJ41" s="12"/>
      <c r="DHK41" s="12"/>
      <c r="DHL41" s="12"/>
      <c r="DHM41" s="12"/>
      <c r="DHN41" s="12"/>
      <c r="DHO41" s="12"/>
      <c r="DHP41" s="12"/>
      <c r="DHQ41" s="12"/>
      <c r="DHR41" s="12"/>
      <c r="DHS41" s="12"/>
      <c r="DHT41" s="12"/>
      <c r="DHU41" s="12"/>
      <c r="DHV41" s="12"/>
      <c r="DHW41" s="12"/>
      <c r="DHX41" s="12"/>
      <c r="DHY41" s="12"/>
      <c r="DHZ41" s="12"/>
      <c r="DIA41" s="12"/>
      <c r="DIB41" s="12"/>
      <c r="DIC41" s="12"/>
      <c r="DID41" s="12"/>
      <c r="DIE41" s="12"/>
      <c r="DIF41" s="12"/>
      <c r="DIG41" s="12"/>
      <c r="DIH41" s="12"/>
      <c r="DII41" s="12"/>
      <c r="DIJ41" s="12"/>
      <c r="DIK41" s="12"/>
      <c r="DIL41" s="12"/>
      <c r="DIM41" s="12"/>
      <c r="DIN41" s="12"/>
      <c r="DIO41" s="12"/>
      <c r="DIP41" s="12"/>
      <c r="DIQ41" s="12"/>
      <c r="DIR41" s="12"/>
      <c r="DIS41" s="12"/>
      <c r="DIT41" s="12"/>
      <c r="DIU41" s="12"/>
      <c r="DIV41" s="12"/>
      <c r="DIW41" s="12"/>
      <c r="DIX41" s="12"/>
      <c r="DIY41" s="12"/>
      <c r="DIZ41" s="12"/>
      <c r="DJA41" s="12"/>
      <c r="DJB41" s="12"/>
      <c r="DJC41" s="12"/>
      <c r="DJD41" s="12"/>
      <c r="DJE41" s="12"/>
      <c r="DJF41" s="12"/>
      <c r="DJG41" s="12"/>
      <c r="DJH41" s="12"/>
      <c r="DJI41" s="12"/>
      <c r="DJJ41" s="12"/>
      <c r="DJK41" s="12"/>
      <c r="DJL41" s="12"/>
      <c r="DJM41" s="12"/>
      <c r="DJN41" s="12"/>
      <c r="DJO41" s="12"/>
      <c r="DJP41" s="12"/>
      <c r="DJQ41" s="12"/>
      <c r="DJR41" s="12"/>
      <c r="DJS41" s="12"/>
      <c r="DJT41" s="12"/>
      <c r="DJU41" s="12"/>
      <c r="DJV41" s="12"/>
      <c r="DJW41" s="12"/>
      <c r="DJX41" s="12"/>
      <c r="DJY41" s="12"/>
      <c r="DJZ41" s="12"/>
      <c r="DKA41" s="12"/>
      <c r="DKB41" s="12"/>
      <c r="DKC41" s="12"/>
      <c r="DKD41" s="12"/>
      <c r="DKE41" s="12"/>
      <c r="DKF41" s="12"/>
      <c r="DKG41" s="12"/>
      <c r="DKH41" s="12"/>
      <c r="DKI41" s="12"/>
      <c r="DKJ41" s="12"/>
      <c r="DKK41" s="12"/>
      <c r="DKL41" s="12"/>
      <c r="DKM41" s="12"/>
      <c r="DKN41" s="12"/>
      <c r="DKO41" s="12"/>
      <c r="DKP41" s="12"/>
      <c r="DKQ41" s="12"/>
      <c r="DKR41" s="12"/>
      <c r="DKS41" s="12"/>
      <c r="DKT41" s="12"/>
      <c r="DKU41" s="12"/>
      <c r="DKV41" s="12"/>
      <c r="DKW41" s="12"/>
      <c r="DKX41" s="12"/>
      <c r="DKY41" s="12"/>
      <c r="DKZ41" s="12"/>
      <c r="DLA41" s="12"/>
      <c r="DLB41" s="12"/>
      <c r="DLC41" s="12"/>
      <c r="DLD41" s="12"/>
      <c r="DLE41" s="12"/>
      <c r="DLF41" s="12"/>
      <c r="DLG41" s="12"/>
      <c r="DLH41" s="12"/>
      <c r="DLI41" s="12"/>
      <c r="DLJ41" s="12"/>
      <c r="DLK41" s="12"/>
      <c r="DLL41" s="12"/>
      <c r="DLM41" s="12"/>
      <c r="DLN41" s="12"/>
      <c r="DLO41" s="12"/>
      <c r="DLP41" s="12"/>
      <c r="DLQ41" s="12"/>
      <c r="DLR41" s="12"/>
      <c r="DLS41" s="12"/>
      <c r="DLT41" s="12"/>
      <c r="DLU41" s="12"/>
      <c r="DLV41" s="12"/>
      <c r="DLW41" s="12"/>
      <c r="DLX41" s="12"/>
      <c r="DLY41" s="12"/>
      <c r="DLZ41" s="12"/>
      <c r="DMA41" s="12"/>
      <c r="DMB41" s="12"/>
      <c r="DMC41" s="12"/>
      <c r="DMD41" s="12"/>
      <c r="DME41" s="12"/>
      <c r="DMF41" s="12"/>
      <c r="DMG41" s="12"/>
      <c r="DMH41" s="12"/>
      <c r="DMI41" s="12"/>
      <c r="DMJ41" s="12"/>
      <c r="DMK41" s="12"/>
      <c r="DML41" s="12"/>
      <c r="DMM41" s="12"/>
      <c r="DMN41" s="12"/>
      <c r="DMO41" s="12"/>
      <c r="DMP41" s="12"/>
      <c r="DMQ41" s="12"/>
      <c r="DMR41" s="12"/>
      <c r="DMS41" s="12"/>
      <c r="DMT41" s="12"/>
      <c r="DMU41" s="12"/>
      <c r="DMV41" s="12"/>
      <c r="DMW41" s="12"/>
      <c r="DMX41" s="12"/>
      <c r="DMY41" s="12"/>
      <c r="DMZ41" s="12"/>
      <c r="DNA41" s="12"/>
      <c r="DNB41" s="12"/>
      <c r="DNC41" s="12"/>
      <c r="DND41" s="12"/>
      <c r="DNE41" s="12"/>
      <c r="DNF41" s="12"/>
      <c r="DNG41" s="12"/>
      <c r="DNH41" s="12"/>
      <c r="DNI41" s="12"/>
      <c r="DNJ41" s="12"/>
      <c r="DNK41" s="12"/>
      <c r="DNL41" s="12"/>
      <c r="DNM41" s="12"/>
      <c r="DNN41" s="12"/>
      <c r="DNO41" s="12"/>
      <c r="DNP41" s="12"/>
      <c r="DNQ41" s="12"/>
      <c r="DNR41" s="12"/>
      <c r="DNS41" s="12"/>
      <c r="DNT41" s="12"/>
      <c r="DNU41" s="12"/>
      <c r="DNV41" s="12"/>
      <c r="DNW41" s="12"/>
      <c r="DNX41" s="12"/>
      <c r="DNY41" s="12"/>
      <c r="DNZ41" s="12"/>
      <c r="DOA41" s="12"/>
      <c r="DOB41" s="12"/>
      <c r="DOC41" s="12"/>
      <c r="DOD41" s="12"/>
      <c r="DOE41" s="12"/>
      <c r="DOF41" s="12"/>
      <c r="DOG41" s="12"/>
      <c r="DOH41" s="12"/>
      <c r="DOI41" s="12"/>
      <c r="DOJ41" s="12"/>
      <c r="DOK41" s="12"/>
      <c r="DOL41" s="12"/>
      <c r="DOM41" s="12"/>
      <c r="DON41" s="12"/>
      <c r="DOO41" s="12"/>
      <c r="DOP41" s="12"/>
      <c r="DOQ41" s="12"/>
      <c r="DOR41" s="12"/>
      <c r="DOS41" s="12"/>
      <c r="DOT41" s="12"/>
      <c r="DOU41" s="12"/>
      <c r="DOV41" s="12"/>
      <c r="DOW41" s="12"/>
      <c r="DOX41" s="12"/>
      <c r="DOY41" s="12"/>
      <c r="DOZ41" s="12"/>
      <c r="DPA41" s="12"/>
      <c r="DPB41" s="12"/>
      <c r="DPC41" s="12"/>
      <c r="DPD41" s="12"/>
      <c r="DPE41" s="12"/>
      <c r="DPF41" s="12"/>
      <c r="DPG41" s="12"/>
      <c r="DPH41" s="12"/>
      <c r="DPI41" s="12"/>
      <c r="DPJ41" s="12"/>
      <c r="DPK41" s="12"/>
      <c r="DPL41" s="12"/>
      <c r="DPM41" s="12"/>
      <c r="DPN41" s="12"/>
      <c r="DPO41" s="12"/>
      <c r="DPP41" s="12"/>
      <c r="DPQ41" s="12"/>
      <c r="DPR41" s="12"/>
      <c r="DPS41" s="12"/>
      <c r="DPT41" s="12"/>
      <c r="DPU41" s="12"/>
      <c r="DPV41" s="12"/>
      <c r="DPW41" s="12"/>
      <c r="DPX41" s="12"/>
      <c r="DPY41" s="12"/>
      <c r="DPZ41" s="12"/>
      <c r="DQA41" s="12"/>
      <c r="DQB41" s="12"/>
      <c r="DQC41" s="12"/>
      <c r="DQD41" s="12"/>
      <c r="DQE41" s="12"/>
      <c r="DQF41" s="12"/>
      <c r="DQG41" s="12"/>
      <c r="DQH41" s="12"/>
      <c r="DQI41" s="12"/>
      <c r="DQJ41" s="12"/>
      <c r="DQK41" s="12"/>
      <c r="DQL41" s="12"/>
      <c r="DQM41" s="12"/>
      <c r="DQN41" s="12"/>
      <c r="DQO41" s="12"/>
      <c r="DQP41" s="12"/>
      <c r="DQQ41" s="12"/>
      <c r="DQR41" s="12"/>
      <c r="DQS41" s="12"/>
      <c r="DQT41" s="12"/>
      <c r="DQU41" s="12"/>
      <c r="DQV41" s="12"/>
      <c r="DQW41" s="12"/>
      <c r="DQX41" s="12"/>
      <c r="DQY41" s="12"/>
      <c r="DQZ41" s="12"/>
      <c r="DRA41" s="12"/>
      <c r="DRB41" s="12"/>
      <c r="DRC41" s="12"/>
      <c r="DRD41" s="12"/>
      <c r="DRE41" s="12"/>
      <c r="DRF41" s="12"/>
      <c r="DRG41" s="12"/>
      <c r="DRH41" s="12"/>
      <c r="DRI41" s="12"/>
      <c r="DRJ41" s="12"/>
      <c r="DRK41" s="12"/>
      <c r="DRL41" s="12"/>
      <c r="DRM41" s="12"/>
      <c r="DRN41" s="12"/>
      <c r="DRO41" s="12"/>
      <c r="DRP41" s="12"/>
      <c r="DRQ41" s="12"/>
      <c r="DRR41" s="12"/>
      <c r="DRS41" s="12"/>
      <c r="DRT41" s="12"/>
      <c r="DRU41" s="12"/>
      <c r="DRV41" s="12"/>
      <c r="DRW41" s="12"/>
      <c r="DRX41" s="12"/>
      <c r="DRY41" s="12"/>
      <c r="DRZ41" s="12"/>
      <c r="DSA41" s="12"/>
      <c r="DSB41" s="12"/>
      <c r="DSC41" s="12"/>
      <c r="DSD41" s="12"/>
      <c r="DSE41" s="12"/>
      <c r="DSF41" s="12"/>
      <c r="DSG41" s="12"/>
      <c r="DSH41" s="12"/>
      <c r="DSI41" s="12"/>
      <c r="DSJ41" s="12"/>
      <c r="DSK41" s="12"/>
      <c r="DSL41" s="12"/>
      <c r="DSM41" s="12"/>
      <c r="DSN41" s="12"/>
      <c r="DSO41" s="12"/>
      <c r="DSP41" s="12"/>
      <c r="DSQ41" s="12"/>
      <c r="DSR41" s="12"/>
      <c r="DSS41" s="12"/>
      <c r="DST41" s="12"/>
      <c r="DSU41" s="12"/>
      <c r="DSV41" s="12"/>
      <c r="DSW41" s="12"/>
      <c r="DSX41" s="12"/>
      <c r="DSY41" s="12"/>
      <c r="DSZ41" s="12"/>
      <c r="DTA41" s="12"/>
      <c r="DTB41" s="12"/>
      <c r="DTC41" s="12"/>
      <c r="DTD41" s="12"/>
      <c r="DTE41" s="12"/>
      <c r="DTF41" s="12"/>
      <c r="DTG41" s="12"/>
      <c r="DTH41" s="12"/>
      <c r="DTI41" s="12"/>
      <c r="DTJ41" s="12"/>
      <c r="DTK41" s="12"/>
      <c r="DTL41" s="12"/>
      <c r="DTM41" s="12"/>
      <c r="DTN41" s="12"/>
      <c r="DTO41" s="12"/>
      <c r="DTP41" s="12"/>
      <c r="DTQ41" s="12"/>
      <c r="DTR41" s="12"/>
      <c r="DTS41" s="12"/>
      <c r="DTT41" s="12"/>
      <c r="DTU41" s="12"/>
      <c r="DTV41" s="12"/>
      <c r="DTW41" s="12"/>
      <c r="DTX41" s="12"/>
      <c r="DTY41" s="12"/>
      <c r="DTZ41" s="12"/>
      <c r="DUA41" s="12"/>
      <c r="DUB41" s="12"/>
      <c r="DUC41" s="12"/>
      <c r="DUD41" s="12"/>
      <c r="DUE41" s="12"/>
      <c r="DUF41" s="12"/>
      <c r="DUG41" s="12"/>
      <c r="DUH41" s="12"/>
      <c r="DUI41" s="12"/>
      <c r="DUJ41" s="12"/>
      <c r="DUK41" s="12"/>
      <c r="DUL41" s="12"/>
      <c r="DUM41" s="12"/>
      <c r="DUN41" s="12"/>
      <c r="DUO41" s="12"/>
      <c r="DUP41" s="12"/>
      <c r="DUQ41" s="12"/>
      <c r="DUR41" s="12"/>
      <c r="DUS41" s="12"/>
      <c r="DUT41" s="12"/>
      <c r="DUU41" s="12"/>
      <c r="DUV41" s="12"/>
      <c r="DUW41" s="12"/>
      <c r="DUX41" s="12"/>
      <c r="DUY41" s="12"/>
      <c r="DUZ41" s="12"/>
      <c r="DVA41" s="12"/>
      <c r="DVB41" s="12"/>
      <c r="DVC41" s="12"/>
      <c r="DVD41" s="12"/>
      <c r="DVE41" s="12"/>
      <c r="DVF41" s="12"/>
      <c r="DVG41" s="12"/>
      <c r="DVH41" s="12"/>
      <c r="DVI41" s="12"/>
      <c r="DVJ41" s="12"/>
      <c r="DVK41" s="12"/>
      <c r="DVL41" s="12"/>
      <c r="DVM41" s="12"/>
      <c r="DVN41" s="12"/>
      <c r="DVO41" s="12"/>
      <c r="DVP41" s="12"/>
      <c r="DVQ41" s="12"/>
      <c r="DVR41" s="12"/>
      <c r="DVS41" s="12"/>
      <c r="DVT41" s="12"/>
      <c r="DVU41" s="12"/>
      <c r="DVV41" s="12"/>
      <c r="DVW41" s="12"/>
      <c r="DVX41" s="12"/>
      <c r="DVY41" s="12"/>
      <c r="DVZ41" s="12"/>
      <c r="DWA41" s="12"/>
      <c r="DWB41" s="12"/>
      <c r="DWC41" s="12"/>
      <c r="DWD41" s="12"/>
      <c r="DWE41" s="12"/>
      <c r="DWF41" s="12"/>
      <c r="DWG41" s="12"/>
      <c r="DWH41" s="12"/>
      <c r="DWI41" s="12"/>
      <c r="DWJ41" s="12"/>
      <c r="DWK41" s="12"/>
      <c r="DWL41" s="12"/>
      <c r="DWM41" s="12"/>
      <c r="DWN41" s="12"/>
      <c r="DWO41" s="12"/>
      <c r="DWP41" s="12"/>
      <c r="DWQ41" s="12"/>
      <c r="DWR41" s="12"/>
      <c r="DWS41" s="12"/>
      <c r="DWT41" s="12"/>
      <c r="DWU41" s="12"/>
      <c r="DWV41" s="12"/>
      <c r="DWW41" s="12"/>
      <c r="DWX41" s="12"/>
      <c r="DWY41" s="12"/>
      <c r="DWZ41" s="12"/>
      <c r="DXA41" s="12"/>
      <c r="DXB41" s="12"/>
      <c r="DXC41" s="12"/>
      <c r="DXD41" s="12"/>
      <c r="DXE41" s="12"/>
      <c r="DXF41" s="12"/>
      <c r="DXG41" s="12"/>
      <c r="DXH41" s="12"/>
      <c r="DXI41" s="12"/>
      <c r="DXJ41" s="12"/>
      <c r="DXK41" s="12"/>
      <c r="DXL41" s="12"/>
      <c r="DXM41" s="12"/>
      <c r="DXN41" s="12"/>
      <c r="DXO41" s="12"/>
      <c r="DXP41" s="12"/>
      <c r="DXQ41" s="12"/>
      <c r="DXR41" s="12"/>
      <c r="DXS41" s="12"/>
      <c r="DXT41" s="12"/>
      <c r="DXU41" s="12"/>
      <c r="DXV41" s="12"/>
      <c r="DXW41" s="12"/>
      <c r="DXX41" s="12"/>
      <c r="DXY41" s="12"/>
      <c r="DXZ41" s="12"/>
      <c r="DYA41" s="12"/>
      <c r="DYB41" s="12"/>
      <c r="DYC41" s="12"/>
      <c r="DYD41" s="12"/>
      <c r="DYE41" s="12"/>
      <c r="DYF41" s="12"/>
      <c r="DYG41" s="12"/>
      <c r="DYH41" s="12"/>
      <c r="DYI41" s="12"/>
      <c r="DYJ41" s="12"/>
      <c r="DYK41" s="12"/>
      <c r="DYL41" s="12"/>
      <c r="DYM41" s="12"/>
      <c r="DYN41" s="12"/>
      <c r="DYO41" s="12"/>
      <c r="DYP41" s="12"/>
      <c r="DYQ41" s="12"/>
      <c r="DYR41" s="12"/>
      <c r="DYS41" s="12"/>
      <c r="DYT41" s="12"/>
      <c r="DYU41" s="12"/>
      <c r="DYV41" s="12"/>
      <c r="DYW41" s="12"/>
      <c r="DYX41" s="12"/>
      <c r="DYY41" s="12"/>
      <c r="DYZ41" s="12"/>
      <c r="DZA41" s="12"/>
      <c r="DZB41" s="12"/>
      <c r="DZC41" s="12"/>
      <c r="DZD41" s="12"/>
      <c r="DZE41" s="12"/>
      <c r="DZF41" s="12"/>
      <c r="DZG41" s="12"/>
      <c r="DZH41" s="12"/>
      <c r="DZI41" s="12"/>
      <c r="DZJ41" s="12"/>
      <c r="DZK41" s="12"/>
      <c r="DZL41" s="12"/>
      <c r="DZM41" s="12"/>
      <c r="DZN41" s="12"/>
      <c r="DZO41" s="12"/>
      <c r="DZP41" s="12"/>
      <c r="DZQ41" s="12"/>
      <c r="DZR41" s="12"/>
      <c r="DZS41" s="12"/>
      <c r="DZT41" s="12"/>
      <c r="DZU41" s="12"/>
      <c r="DZV41" s="12"/>
      <c r="DZW41" s="12"/>
      <c r="DZX41" s="12"/>
      <c r="DZY41" s="12"/>
      <c r="DZZ41" s="12"/>
      <c r="EAA41" s="12"/>
      <c r="EAB41" s="12"/>
      <c r="EAC41" s="12"/>
      <c r="EAD41" s="12"/>
      <c r="EAE41" s="12"/>
      <c r="EAF41" s="12"/>
      <c r="EAG41" s="12"/>
      <c r="EAH41" s="12"/>
      <c r="EAI41" s="12"/>
      <c r="EAJ41" s="12"/>
      <c r="EAK41" s="12"/>
      <c r="EAL41" s="12"/>
      <c r="EAM41" s="12"/>
      <c r="EAN41" s="12"/>
      <c r="EAO41" s="12"/>
      <c r="EAP41" s="12"/>
      <c r="EAQ41" s="12"/>
      <c r="EAR41" s="12"/>
      <c r="EAS41" s="12"/>
      <c r="EAT41" s="12"/>
      <c r="EAU41" s="12"/>
      <c r="EAV41" s="12"/>
      <c r="EAW41" s="12"/>
      <c r="EAX41" s="12"/>
      <c r="EAY41" s="12"/>
      <c r="EAZ41" s="12"/>
      <c r="EBA41" s="12"/>
      <c r="EBB41" s="12"/>
      <c r="EBC41" s="12"/>
      <c r="EBD41" s="12"/>
      <c r="EBE41" s="12"/>
      <c r="EBF41" s="12"/>
      <c r="EBG41" s="12"/>
      <c r="EBH41" s="12"/>
      <c r="EBI41" s="12"/>
      <c r="EBJ41" s="12"/>
      <c r="EBK41" s="12"/>
      <c r="EBL41" s="12"/>
      <c r="EBM41" s="12"/>
      <c r="EBN41" s="12"/>
      <c r="EBO41" s="12"/>
      <c r="EBP41" s="12"/>
      <c r="EBQ41" s="12"/>
      <c r="EBR41" s="12"/>
      <c r="EBS41" s="12"/>
      <c r="EBT41" s="12"/>
      <c r="EBU41" s="12"/>
      <c r="EBV41" s="12"/>
      <c r="EBW41" s="12"/>
      <c r="EBX41" s="12"/>
      <c r="EBY41" s="12"/>
      <c r="EBZ41" s="12"/>
      <c r="ECA41" s="12"/>
      <c r="ECB41" s="12"/>
      <c r="ECC41" s="12"/>
      <c r="ECD41" s="12"/>
      <c r="ECE41" s="12"/>
      <c r="ECF41" s="12"/>
      <c r="ECG41" s="12"/>
      <c r="ECH41" s="12"/>
      <c r="ECI41" s="12"/>
      <c r="ECJ41" s="12"/>
      <c r="ECK41" s="12"/>
      <c r="ECL41" s="12"/>
      <c r="ECM41" s="12"/>
      <c r="ECN41" s="12"/>
      <c r="ECO41" s="12"/>
      <c r="ECP41" s="12"/>
      <c r="ECQ41" s="12"/>
      <c r="ECR41" s="12"/>
      <c r="ECS41" s="12"/>
      <c r="ECT41" s="12"/>
      <c r="ECU41" s="12"/>
      <c r="ECV41" s="12"/>
      <c r="ECW41" s="12"/>
      <c r="ECX41" s="12"/>
      <c r="ECY41" s="12"/>
      <c r="ECZ41" s="12"/>
      <c r="EDA41" s="12"/>
      <c r="EDB41" s="12"/>
      <c r="EDC41" s="12"/>
      <c r="EDD41" s="12"/>
      <c r="EDE41" s="12"/>
      <c r="EDF41" s="12"/>
      <c r="EDG41" s="12"/>
      <c r="EDH41" s="12"/>
      <c r="EDI41" s="12"/>
      <c r="EDJ41" s="12"/>
      <c r="EDK41" s="12"/>
      <c r="EDL41" s="12"/>
      <c r="EDM41" s="12"/>
      <c r="EDN41" s="12"/>
      <c r="EDO41" s="12"/>
      <c r="EDP41" s="12"/>
      <c r="EDQ41" s="12"/>
      <c r="EDR41" s="12"/>
      <c r="EDS41" s="12"/>
      <c r="EDT41" s="12"/>
      <c r="EDU41" s="12"/>
      <c r="EDV41" s="12"/>
      <c r="EDW41" s="12"/>
      <c r="EDX41" s="12"/>
      <c r="EDY41" s="12"/>
      <c r="EDZ41" s="12"/>
      <c r="EEA41" s="12"/>
      <c r="EEB41" s="12"/>
      <c r="EEC41" s="12"/>
      <c r="EED41" s="12"/>
      <c r="EEE41" s="12"/>
      <c r="EEF41" s="12"/>
      <c r="EEG41" s="12"/>
      <c r="EEH41" s="12"/>
      <c r="EEI41" s="12"/>
      <c r="EEJ41" s="12"/>
      <c r="EEK41" s="12"/>
      <c r="EEL41" s="12"/>
      <c r="EEM41" s="12"/>
      <c r="EEN41" s="12"/>
      <c r="EEO41" s="12"/>
      <c r="EEP41" s="12"/>
      <c r="EEQ41" s="12"/>
      <c r="EER41" s="12"/>
      <c r="EES41" s="12"/>
      <c r="EET41" s="12"/>
      <c r="EEU41" s="12"/>
      <c r="EEV41" s="12"/>
      <c r="EEW41" s="12"/>
      <c r="EEX41" s="12"/>
      <c r="EEY41" s="12"/>
      <c r="EEZ41" s="12"/>
      <c r="EFA41" s="12"/>
      <c r="EFB41" s="12"/>
      <c r="EFC41" s="12"/>
      <c r="EFD41" s="12"/>
      <c r="EFE41" s="12"/>
      <c r="EFF41" s="12"/>
      <c r="EFG41" s="12"/>
      <c r="EFH41" s="12"/>
      <c r="EFI41" s="12"/>
      <c r="EFJ41" s="12"/>
      <c r="EFK41" s="12"/>
      <c r="EFL41" s="12"/>
      <c r="EFM41" s="12"/>
      <c r="EFN41" s="12"/>
      <c r="EFO41" s="12"/>
      <c r="EFP41" s="12"/>
      <c r="EFQ41" s="12"/>
      <c r="EFR41" s="12"/>
      <c r="EFS41" s="12"/>
      <c r="EFT41" s="12"/>
      <c r="EFU41" s="12"/>
      <c r="EFV41" s="12"/>
      <c r="EFW41" s="12"/>
      <c r="EFX41" s="12"/>
      <c r="EFY41" s="12"/>
      <c r="EFZ41" s="12"/>
      <c r="EGA41" s="12"/>
      <c r="EGB41" s="12"/>
      <c r="EGC41" s="12"/>
      <c r="EGD41" s="12"/>
      <c r="EGE41" s="12"/>
      <c r="EGF41" s="12"/>
      <c r="EGG41" s="12"/>
      <c r="EGH41" s="12"/>
      <c r="EGI41" s="12"/>
      <c r="EGJ41" s="12"/>
      <c r="EGK41" s="12"/>
      <c r="EGL41" s="12"/>
      <c r="EGM41" s="12"/>
      <c r="EGN41" s="12"/>
      <c r="EGO41" s="12"/>
      <c r="EGP41" s="12"/>
      <c r="EGQ41" s="12"/>
      <c r="EGR41" s="12"/>
      <c r="EGS41" s="12"/>
      <c r="EGT41" s="12"/>
      <c r="EGU41" s="12"/>
      <c r="EGV41" s="12"/>
      <c r="EGW41" s="12"/>
      <c r="EGX41" s="12"/>
      <c r="EGY41" s="12"/>
      <c r="EGZ41" s="12"/>
      <c r="EHA41" s="12"/>
      <c r="EHB41" s="12"/>
      <c r="EHC41" s="12"/>
      <c r="EHD41" s="12"/>
      <c r="EHE41" s="12"/>
      <c r="EHF41" s="12"/>
      <c r="EHG41" s="12"/>
      <c r="EHH41" s="12"/>
      <c r="EHI41" s="12"/>
      <c r="EHJ41" s="12"/>
      <c r="EHK41" s="12"/>
      <c r="EHL41" s="12"/>
      <c r="EHM41" s="12"/>
      <c r="EHN41" s="12"/>
      <c r="EHO41" s="12"/>
      <c r="EHP41" s="12"/>
      <c r="EHQ41" s="12"/>
      <c r="EHR41" s="12"/>
      <c r="EHS41" s="12"/>
      <c r="EHT41" s="12"/>
      <c r="EHU41" s="12"/>
      <c r="EHV41" s="12"/>
      <c r="EHW41" s="12"/>
      <c r="EHX41" s="12"/>
      <c r="EHY41" s="12"/>
      <c r="EHZ41" s="12"/>
      <c r="EIA41" s="12"/>
      <c r="EIB41" s="12"/>
      <c r="EIC41" s="12"/>
      <c r="EID41" s="12"/>
      <c r="EIE41" s="12"/>
      <c r="EIF41" s="12"/>
      <c r="EIG41" s="12"/>
      <c r="EIH41" s="12"/>
      <c r="EII41" s="12"/>
      <c r="EIJ41" s="12"/>
      <c r="EIK41" s="12"/>
      <c r="EIL41" s="12"/>
      <c r="EIM41" s="12"/>
      <c r="EIN41" s="12"/>
      <c r="EIO41" s="12"/>
      <c r="EIP41" s="12"/>
      <c r="EIQ41" s="12"/>
      <c r="EIR41" s="12"/>
      <c r="EIS41" s="12"/>
      <c r="EIT41" s="12"/>
      <c r="EIU41" s="12"/>
      <c r="EIV41" s="12"/>
      <c r="EIW41" s="12"/>
      <c r="EIX41" s="12"/>
      <c r="EIY41" s="12"/>
      <c r="EIZ41" s="12"/>
      <c r="EJA41" s="12"/>
      <c r="EJB41" s="12"/>
      <c r="EJC41" s="12"/>
      <c r="EJD41" s="12"/>
      <c r="EJE41" s="12"/>
      <c r="EJF41" s="12"/>
      <c r="EJG41" s="12"/>
      <c r="EJH41" s="12"/>
      <c r="EJI41" s="12"/>
      <c r="EJJ41" s="12"/>
      <c r="EJK41" s="12"/>
      <c r="EJL41" s="12"/>
      <c r="EJM41" s="12"/>
      <c r="EJN41" s="12"/>
      <c r="EJO41" s="12"/>
      <c r="EJP41" s="12"/>
      <c r="EJQ41" s="12"/>
      <c r="EJR41" s="12"/>
      <c r="EJS41" s="12"/>
      <c r="EJT41" s="12"/>
      <c r="EJU41" s="12"/>
      <c r="EJV41" s="12"/>
      <c r="EJW41" s="12"/>
      <c r="EJX41" s="12"/>
      <c r="EJY41" s="12"/>
      <c r="EJZ41" s="12"/>
      <c r="EKA41" s="12"/>
      <c r="EKB41" s="12"/>
      <c r="EKC41" s="12"/>
      <c r="EKD41" s="12"/>
      <c r="EKE41" s="12"/>
      <c r="EKF41" s="12"/>
      <c r="EKG41" s="12"/>
      <c r="EKH41" s="12"/>
      <c r="EKI41" s="12"/>
      <c r="EKJ41" s="12"/>
      <c r="EKK41" s="12"/>
      <c r="EKL41" s="12"/>
      <c r="EKM41" s="12"/>
      <c r="EKN41" s="12"/>
      <c r="EKO41" s="12"/>
      <c r="EKP41" s="12"/>
      <c r="EKQ41" s="12"/>
      <c r="EKR41" s="12"/>
      <c r="EKS41" s="12"/>
      <c r="EKT41" s="12"/>
      <c r="EKU41" s="12"/>
      <c r="EKV41" s="12"/>
      <c r="EKW41" s="12"/>
      <c r="EKX41" s="12"/>
      <c r="EKY41" s="12"/>
      <c r="EKZ41" s="12"/>
      <c r="ELA41" s="12"/>
      <c r="ELB41" s="12"/>
      <c r="ELC41" s="12"/>
      <c r="ELD41" s="12"/>
      <c r="ELE41" s="12"/>
      <c r="ELF41" s="12"/>
      <c r="ELG41" s="12"/>
      <c r="ELH41" s="12"/>
      <c r="ELI41" s="12"/>
      <c r="ELJ41" s="12"/>
      <c r="ELK41" s="12"/>
      <c r="ELL41" s="12"/>
      <c r="ELM41" s="12"/>
      <c r="ELN41" s="12"/>
      <c r="ELO41" s="12"/>
      <c r="ELP41" s="12"/>
      <c r="ELQ41" s="12"/>
      <c r="ELR41" s="12"/>
      <c r="ELS41" s="12"/>
      <c r="ELT41" s="12"/>
      <c r="ELU41" s="12"/>
      <c r="ELV41" s="12"/>
      <c r="ELW41" s="12"/>
      <c r="ELX41" s="12"/>
      <c r="ELY41" s="12"/>
      <c r="ELZ41" s="12"/>
      <c r="EMA41" s="12"/>
      <c r="EMB41" s="12"/>
      <c r="EMC41" s="12"/>
      <c r="EMD41" s="12"/>
      <c r="EME41" s="12"/>
      <c r="EMF41" s="12"/>
      <c r="EMG41" s="12"/>
      <c r="EMH41" s="12"/>
      <c r="EMI41" s="12"/>
      <c r="EMJ41" s="12"/>
      <c r="EMK41" s="12"/>
      <c r="EML41" s="12"/>
      <c r="EMM41" s="12"/>
      <c r="EMN41" s="12"/>
      <c r="EMO41" s="12"/>
      <c r="EMP41" s="12"/>
      <c r="EMQ41" s="12"/>
      <c r="EMR41" s="12"/>
      <c r="EMS41" s="12"/>
      <c r="EMT41" s="12"/>
      <c r="EMU41" s="12"/>
      <c r="EMV41" s="12"/>
      <c r="EMW41" s="12"/>
      <c r="EMX41" s="12"/>
      <c r="EMY41" s="12"/>
      <c r="EMZ41" s="12"/>
      <c r="ENA41" s="12"/>
      <c r="ENB41" s="12"/>
      <c r="ENC41" s="12"/>
      <c r="END41" s="12"/>
      <c r="ENE41" s="12"/>
      <c r="ENF41" s="12"/>
      <c r="ENG41" s="12"/>
      <c r="ENH41" s="12"/>
      <c r="ENI41" s="12"/>
      <c r="ENJ41" s="12"/>
      <c r="ENK41" s="12"/>
      <c r="ENL41" s="12"/>
      <c r="ENM41" s="12"/>
      <c r="ENN41" s="12"/>
      <c r="ENO41" s="12"/>
      <c r="ENP41" s="12"/>
      <c r="ENQ41" s="12"/>
      <c r="ENR41" s="12"/>
      <c r="ENS41" s="12"/>
      <c r="ENT41" s="12"/>
      <c r="ENU41" s="12"/>
      <c r="ENV41" s="12"/>
      <c r="ENW41" s="12"/>
      <c r="ENX41" s="12"/>
      <c r="ENY41" s="12"/>
      <c r="ENZ41" s="12"/>
      <c r="EOA41" s="12"/>
      <c r="EOB41" s="12"/>
      <c r="EOC41" s="12"/>
      <c r="EOD41" s="12"/>
      <c r="EOE41" s="12"/>
      <c r="EOF41" s="12"/>
      <c r="EOG41" s="12"/>
      <c r="EOH41" s="12"/>
      <c r="EOI41" s="12"/>
      <c r="EOJ41" s="12"/>
      <c r="EOK41" s="12"/>
      <c r="EOL41" s="12"/>
      <c r="EOM41" s="12"/>
      <c r="EON41" s="12"/>
      <c r="EOO41" s="12"/>
      <c r="EOP41" s="12"/>
      <c r="EOQ41" s="12"/>
      <c r="EOR41" s="12"/>
      <c r="EOS41" s="12"/>
      <c r="EOT41" s="12"/>
      <c r="EOU41" s="12"/>
      <c r="EOV41" s="12"/>
      <c r="EOW41" s="12"/>
      <c r="EOX41" s="12"/>
      <c r="EOY41" s="12"/>
      <c r="EOZ41" s="12"/>
      <c r="EPA41" s="12"/>
      <c r="EPB41" s="12"/>
      <c r="EPC41" s="12"/>
      <c r="EPD41" s="12"/>
      <c r="EPE41" s="12"/>
      <c r="EPF41" s="12"/>
      <c r="EPG41" s="12"/>
      <c r="EPH41" s="12"/>
      <c r="EPI41" s="12"/>
      <c r="EPJ41" s="12"/>
      <c r="EPK41" s="12"/>
      <c r="EPL41" s="12"/>
      <c r="EPM41" s="12"/>
      <c r="EPN41" s="12"/>
      <c r="EPO41" s="12"/>
      <c r="EPP41" s="12"/>
      <c r="EPQ41" s="12"/>
      <c r="EPR41" s="12"/>
      <c r="EPS41" s="12"/>
      <c r="EPT41" s="12"/>
      <c r="EPU41" s="12"/>
      <c r="EPV41" s="12"/>
      <c r="EPW41" s="12"/>
      <c r="EPX41" s="12"/>
      <c r="EPY41" s="12"/>
      <c r="EPZ41" s="12"/>
      <c r="EQA41" s="12"/>
      <c r="EQB41" s="12"/>
      <c r="EQC41" s="12"/>
      <c r="EQD41" s="12"/>
      <c r="EQE41" s="12"/>
      <c r="EQF41" s="12"/>
      <c r="EQG41" s="12"/>
      <c r="EQH41" s="12"/>
      <c r="EQI41" s="12"/>
      <c r="EQJ41" s="12"/>
      <c r="EQK41" s="12"/>
      <c r="EQL41" s="12"/>
      <c r="EQM41" s="12"/>
      <c r="EQN41" s="12"/>
      <c r="EQO41" s="12"/>
      <c r="EQP41" s="12"/>
      <c r="EQQ41" s="12"/>
      <c r="EQR41" s="12"/>
      <c r="EQS41" s="12"/>
      <c r="EQT41" s="12"/>
      <c r="EQU41" s="12"/>
      <c r="EQV41" s="12"/>
      <c r="EQW41" s="12"/>
      <c r="EQX41" s="12"/>
      <c r="EQY41" s="12"/>
      <c r="EQZ41" s="12"/>
      <c r="ERA41" s="12"/>
      <c r="ERB41" s="12"/>
      <c r="ERC41" s="12"/>
      <c r="ERD41" s="12"/>
      <c r="ERE41" s="12"/>
      <c r="ERF41" s="12"/>
      <c r="ERG41" s="12"/>
      <c r="ERH41" s="12"/>
      <c r="ERI41" s="12"/>
      <c r="ERJ41" s="12"/>
      <c r="ERK41" s="12"/>
      <c r="ERL41" s="12"/>
      <c r="ERM41" s="12"/>
      <c r="ERN41" s="12"/>
      <c r="ERO41" s="12"/>
      <c r="ERP41" s="12"/>
      <c r="ERQ41" s="12"/>
      <c r="ERR41" s="12"/>
      <c r="ERS41" s="12"/>
      <c r="ERT41" s="12"/>
      <c r="ERU41" s="12"/>
      <c r="ERV41" s="12"/>
      <c r="ERW41" s="12"/>
      <c r="ERX41" s="12"/>
      <c r="ERY41" s="12"/>
      <c r="ERZ41" s="12"/>
      <c r="ESA41" s="12"/>
      <c r="ESB41" s="12"/>
      <c r="ESC41" s="12"/>
      <c r="ESD41" s="12"/>
      <c r="ESE41" s="12"/>
      <c r="ESF41" s="12"/>
      <c r="ESG41" s="12"/>
      <c r="ESH41" s="12"/>
      <c r="ESI41" s="12"/>
      <c r="ESJ41" s="12"/>
      <c r="ESK41" s="12"/>
      <c r="ESL41" s="12"/>
      <c r="ESM41" s="12"/>
      <c r="ESN41" s="12"/>
      <c r="ESO41" s="12"/>
      <c r="ESP41" s="12"/>
      <c r="ESQ41" s="12"/>
      <c r="ESR41" s="12"/>
      <c r="ESS41" s="12"/>
      <c r="EST41" s="12"/>
      <c r="ESU41" s="12"/>
      <c r="ESV41" s="12"/>
      <c r="ESW41" s="12"/>
      <c r="ESX41" s="12"/>
      <c r="ESY41" s="12"/>
      <c r="ESZ41" s="12"/>
      <c r="ETA41" s="12"/>
      <c r="ETB41" s="12"/>
      <c r="ETC41" s="12"/>
      <c r="ETD41" s="12"/>
      <c r="ETE41" s="12"/>
      <c r="ETF41" s="12"/>
      <c r="ETG41" s="12"/>
      <c r="ETH41" s="12"/>
      <c r="ETI41" s="12"/>
      <c r="ETJ41" s="12"/>
      <c r="ETK41" s="12"/>
      <c r="ETL41" s="12"/>
      <c r="ETM41" s="12"/>
      <c r="ETN41" s="12"/>
      <c r="ETO41" s="12"/>
      <c r="ETP41" s="12"/>
      <c r="ETQ41" s="12"/>
      <c r="ETR41" s="12"/>
      <c r="ETS41" s="12"/>
      <c r="ETT41" s="12"/>
      <c r="ETU41" s="12"/>
      <c r="ETV41" s="12"/>
      <c r="ETW41" s="12"/>
      <c r="ETX41" s="12"/>
      <c r="ETY41" s="12"/>
      <c r="ETZ41" s="12"/>
      <c r="EUA41" s="12"/>
      <c r="EUB41" s="12"/>
      <c r="EUC41" s="12"/>
      <c r="EUD41" s="12"/>
      <c r="EUE41" s="12"/>
      <c r="EUF41" s="12"/>
      <c r="EUG41" s="12"/>
      <c r="EUH41" s="12"/>
      <c r="EUI41" s="12"/>
      <c r="EUJ41" s="12"/>
      <c r="EUK41" s="12"/>
      <c r="EUL41" s="12"/>
      <c r="EUM41" s="12"/>
      <c r="EUN41" s="12"/>
      <c r="EUO41" s="12"/>
      <c r="EUP41" s="12"/>
      <c r="EUQ41" s="12"/>
      <c r="EUR41" s="12"/>
      <c r="EUS41" s="12"/>
      <c r="EUT41" s="12"/>
      <c r="EUU41" s="12"/>
      <c r="EUV41" s="12"/>
      <c r="EUW41" s="12"/>
      <c r="EUX41" s="12"/>
      <c r="EUY41" s="12"/>
      <c r="EUZ41" s="12"/>
      <c r="EVA41" s="12"/>
      <c r="EVB41" s="12"/>
      <c r="EVC41" s="12"/>
      <c r="EVD41" s="12"/>
      <c r="EVE41" s="12"/>
      <c r="EVF41" s="12"/>
      <c r="EVG41" s="12"/>
      <c r="EVH41" s="12"/>
      <c r="EVI41" s="12"/>
      <c r="EVJ41" s="12"/>
      <c r="EVK41" s="12"/>
      <c r="EVL41" s="12"/>
      <c r="EVM41" s="12"/>
      <c r="EVN41" s="12"/>
      <c r="EVO41" s="12"/>
      <c r="EVP41" s="12"/>
      <c r="EVQ41" s="12"/>
      <c r="EVR41" s="12"/>
      <c r="EVS41" s="12"/>
      <c r="EVT41" s="12"/>
      <c r="EVU41" s="12"/>
      <c r="EVV41" s="12"/>
      <c r="EVW41" s="12"/>
      <c r="EVX41" s="12"/>
      <c r="EVY41" s="12"/>
      <c r="EVZ41" s="12"/>
      <c r="EWA41" s="12"/>
      <c r="EWB41" s="12"/>
      <c r="EWC41" s="12"/>
      <c r="EWD41" s="12"/>
      <c r="EWE41" s="12"/>
      <c r="EWF41" s="12"/>
      <c r="EWG41" s="12"/>
      <c r="EWH41" s="12"/>
      <c r="EWI41" s="12"/>
      <c r="EWJ41" s="12"/>
      <c r="EWK41" s="12"/>
      <c r="EWL41" s="12"/>
      <c r="EWM41" s="12"/>
      <c r="EWN41" s="12"/>
      <c r="EWO41" s="12"/>
      <c r="EWP41" s="12"/>
      <c r="EWQ41" s="12"/>
      <c r="EWR41" s="12"/>
      <c r="EWS41" s="12"/>
      <c r="EWT41" s="12"/>
      <c r="EWU41" s="12"/>
      <c r="EWV41" s="12"/>
      <c r="EWW41" s="12"/>
      <c r="EWX41" s="12"/>
      <c r="EWY41" s="12"/>
      <c r="EWZ41" s="12"/>
      <c r="EXA41" s="12"/>
      <c r="EXB41" s="12"/>
      <c r="EXC41" s="12"/>
      <c r="EXD41" s="12"/>
      <c r="EXE41" s="12"/>
      <c r="EXF41" s="12"/>
      <c r="EXG41" s="12"/>
      <c r="EXH41" s="12"/>
      <c r="EXI41" s="12"/>
      <c r="EXJ41" s="12"/>
      <c r="EXK41" s="12"/>
      <c r="EXL41" s="12"/>
      <c r="EXM41" s="12"/>
      <c r="EXN41" s="12"/>
      <c r="EXO41" s="12"/>
      <c r="EXP41" s="12"/>
      <c r="EXQ41" s="12"/>
      <c r="EXR41" s="12"/>
      <c r="EXS41" s="12"/>
      <c r="EXT41" s="12"/>
      <c r="EXU41" s="12"/>
      <c r="EXV41" s="12"/>
      <c r="EXW41" s="12"/>
      <c r="EXX41" s="12"/>
      <c r="EXY41" s="12"/>
      <c r="EXZ41" s="12"/>
      <c r="EYA41" s="12"/>
      <c r="EYB41" s="12"/>
      <c r="EYC41" s="12"/>
      <c r="EYD41" s="12"/>
      <c r="EYE41" s="12"/>
      <c r="EYF41" s="12"/>
      <c r="EYG41" s="12"/>
      <c r="EYH41" s="12"/>
      <c r="EYI41" s="12"/>
      <c r="EYJ41" s="12"/>
      <c r="EYK41" s="12"/>
      <c r="EYL41" s="12"/>
      <c r="EYM41" s="12"/>
      <c r="EYN41" s="12"/>
      <c r="EYO41" s="12"/>
      <c r="EYP41" s="12"/>
      <c r="EYQ41" s="12"/>
      <c r="EYR41" s="12"/>
      <c r="EYS41" s="12"/>
      <c r="EYT41" s="12"/>
      <c r="EYU41" s="12"/>
      <c r="EYV41" s="12"/>
      <c r="EYW41" s="12"/>
      <c r="EYX41" s="12"/>
      <c r="EYY41" s="12"/>
      <c r="EYZ41" s="12"/>
      <c r="EZA41" s="12"/>
      <c r="EZB41" s="12"/>
      <c r="EZC41" s="12"/>
      <c r="EZD41" s="12"/>
      <c r="EZE41" s="12"/>
      <c r="EZF41" s="12"/>
      <c r="EZG41" s="12"/>
      <c r="EZH41" s="12"/>
      <c r="EZI41" s="12"/>
      <c r="EZJ41" s="12"/>
      <c r="EZK41" s="12"/>
      <c r="EZL41" s="12"/>
      <c r="EZM41" s="12"/>
      <c r="EZN41" s="12"/>
      <c r="EZO41" s="12"/>
      <c r="EZP41" s="12"/>
      <c r="EZQ41" s="12"/>
      <c r="EZR41" s="12"/>
      <c r="EZS41" s="12"/>
      <c r="EZT41" s="12"/>
      <c r="EZU41" s="12"/>
      <c r="EZV41" s="12"/>
      <c r="EZW41" s="12"/>
      <c r="EZX41" s="12"/>
      <c r="EZY41" s="12"/>
      <c r="EZZ41" s="12"/>
      <c r="FAA41" s="12"/>
      <c r="FAB41" s="12"/>
      <c r="FAC41" s="12"/>
      <c r="FAD41" s="12"/>
      <c r="FAE41" s="12"/>
      <c r="FAF41" s="12"/>
      <c r="FAG41" s="12"/>
      <c r="FAH41" s="12"/>
      <c r="FAI41" s="12"/>
      <c r="FAJ41" s="12"/>
      <c r="FAK41" s="12"/>
      <c r="FAL41" s="12"/>
      <c r="FAM41" s="12"/>
      <c r="FAN41" s="12"/>
      <c r="FAO41" s="12"/>
      <c r="FAP41" s="12"/>
      <c r="FAQ41" s="12"/>
      <c r="FAR41" s="12"/>
      <c r="FAS41" s="12"/>
      <c r="FAT41" s="12"/>
      <c r="FAU41" s="12"/>
      <c r="FAV41" s="12"/>
      <c r="FAW41" s="12"/>
      <c r="FAX41" s="12"/>
      <c r="FAY41" s="12"/>
      <c r="FAZ41" s="12"/>
      <c r="FBA41" s="12"/>
      <c r="FBB41" s="12"/>
      <c r="FBC41" s="12"/>
      <c r="FBD41" s="12"/>
      <c r="FBE41" s="12"/>
      <c r="FBF41" s="12"/>
      <c r="FBG41" s="12"/>
      <c r="FBH41" s="12"/>
      <c r="FBI41" s="12"/>
      <c r="FBJ41" s="12"/>
      <c r="FBK41" s="12"/>
      <c r="FBL41" s="12"/>
      <c r="FBM41" s="12"/>
      <c r="FBN41" s="12"/>
      <c r="FBO41" s="12"/>
      <c r="FBP41" s="12"/>
      <c r="FBQ41" s="12"/>
      <c r="FBR41" s="12"/>
      <c r="FBS41" s="12"/>
      <c r="FBT41" s="12"/>
      <c r="FBU41" s="12"/>
      <c r="FBV41" s="12"/>
      <c r="FBW41" s="12"/>
      <c r="FBX41" s="12"/>
      <c r="FBY41" s="12"/>
      <c r="FBZ41" s="12"/>
      <c r="FCA41" s="12"/>
      <c r="FCB41" s="12"/>
      <c r="FCC41" s="12"/>
      <c r="FCD41" s="12"/>
      <c r="FCE41" s="12"/>
      <c r="FCF41" s="12"/>
      <c r="FCG41" s="12"/>
      <c r="FCH41" s="12"/>
      <c r="FCI41" s="12"/>
      <c r="FCJ41" s="12"/>
      <c r="FCK41" s="12"/>
      <c r="FCL41" s="12"/>
      <c r="FCM41" s="12"/>
      <c r="FCN41" s="12"/>
      <c r="FCO41" s="12"/>
      <c r="FCP41" s="12"/>
      <c r="FCQ41" s="12"/>
      <c r="FCR41" s="12"/>
      <c r="FCS41" s="12"/>
      <c r="FCT41" s="12"/>
      <c r="FCU41" s="12"/>
      <c r="FCV41" s="12"/>
      <c r="FCW41" s="12"/>
      <c r="FCX41" s="12"/>
      <c r="FCY41" s="12"/>
      <c r="FCZ41" s="12"/>
      <c r="FDA41" s="12"/>
      <c r="FDB41" s="12"/>
      <c r="FDC41" s="12"/>
      <c r="FDD41" s="12"/>
      <c r="FDE41" s="12"/>
      <c r="FDF41" s="12"/>
      <c r="FDG41" s="12"/>
      <c r="FDH41" s="12"/>
      <c r="FDI41" s="12"/>
      <c r="FDJ41" s="12"/>
      <c r="FDK41" s="12"/>
      <c r="FDL41" s="12"/>
      <c r="FDM41" s="12"/>
      <c r="FDN41" s="12"/>
      <c r="FDO41" s="12"/>
      <c r="FDP41" s="12"/>
      <c r="FDQ41" s="12"/>
      <c r="FDR41" s="12"/>
      <c r="FDS41" s="12"/>
      <c r="FDT41" s="12"/>
      <c r="FDU41" s="12"/>
      <c r="FDV41" s="12"/>
      <c r="FDW41" s="12"/>
      <c r="FDX41" s="12"/>
      <c r="FDY41" s="12"/>
      <c r="FDZ41" s="12"/>
      <c r="FEA41" s="12"/>
      <c r="FEB41" s="12"/>
      <c r="FEC41" s="12"/>
      <c r="FED41" s="12"/>
      <c r="FEE41" s="12"/>
      <c r="FEF41" s="12"/>
      <c r="FEG41" s="12"/>
      <c r="FEH41" s="12"/>
      <c r="FEI41" s="12"/>
      <c r="FEJ41" s="12"/>
      <c r="FEK41" s="12"/>
      <c r="FEL41" s="12"/>
      <c r="FEM41" s="12"/>
      <c r="FEN41" s="12"/>
      <c r="FEO41" s="12"/>
      <c r="FEP41" s="12"/>
      <c r="FEQ41" s="12"/>
      <c r="FER41" s="12"/>
      <c r="FES41" s="12"/>
      <c r="FET41" s="12"/>
      <c r="FEU41" s="12"/>
      <c r="FEV41" s="12"/>
      <c r="FEW41" s="12"/>
      <c r="FEX41" s="12"/>
      <c r="FEY41" s="12"/>
      <c r="FEZ41" s="12"/>
      <c r="FFA41" s="12"/>
      <c r="FFB41" s="12"/>
      <c r="FFC41" s="12"/>
      <c r="FFD41" s="12"/>
      <c r="FFE41" s="12"/>
      <c r="FFF41" s="12"/>
      <c r="FFG41" s="12"/>
      <c r="FFH41" s="12"/>
      <c r="FFI41" s="12"/>
      <c r="FFJ41" s="12"/>
      <c r="FFK41" s="12"/>
      <c r="FFL41" s="12"/>
      <c r="FFM41" s="12"/>
      <c r="FFN41" s="12"/>
      <c r="FFO41" s="12"/>
      <c r="FFP41" s="12"/>
      <c r="FFQ41" s="12"/>
      <c r="FFR41" s="12"/>
      <c r="FFS41" s="12"/>
      <c r="FFT41" s="12"/>
      <c r="FFU41" s="12"/>
      <c r="FFV41" s="12"/>
      <c r="FFW41" s="12"/>
      <c r="FFX41" s="12"/>
      <c r="FFY41" s="12"/>
      <c r="FFZ41" s="12"/>
      <c r="FGA41" s="12"/>
      <c r="FGB41" s="12"/>
      <c r="FGC41" s="12"/>
      <c r="FGD41" s="12"/>
      <c r="FGE41" s="12"/>
      <c r="FGF41" s="12"/>
      <c r="FGG41" s="12"/>
      <c r="FGH41" s="12"/>
      <c r="FGI41" s="12"/>
      <c r="FGJ41" s="12"/>
      <c r="FGK41" s="12"/>
      <c r="FGL41" s="12"/>
      <c r="FGM41" s="12"/>
      <c r="FGN41" s="12"/>
      <c r="FGO41" s="12"/>
      <c r="FGP41" s="12"/>
      <c r="FGQ41" s="12"/>
      <c r="FGR41" s="12"/>
      <c r="FGS41" s="12"/>
      <c r="FGT41" s="12"/>
      <c r="FGU41" s="12"/>
      <c r="FGV41" s="12"/>
      <c r="FGW41" s="12"/>
      <c r="FGX41" s="12"/>
      <c r="FGY41" s="12"/>
      <c r="FGZ41" s="12"/>
      <c r="FHA41" s="12"/>
      <c r="FHB41" s="12"/>
      <c r="FHC41" s="12"/>
      <c r="FHD41" s="12"/>
      <c r="FHE41" s="12"/>
      <c r="FHF41" s="12"/>
      <c r="FHG41" s="12"/>
      <c r="FHH41" s="12"/>
      <c r="FHI41" s="12"/>
      <c r="FHJ41" s="12"/>
      <c r="FHK41" s="12"/>
      <c r="FHL41" s="12"/>
      <c r="FHM41" s="12"/>
      <c r="FHN41" s="12"/>
      <c r="FHO41" s="12"/>
      <c r="FHP41" s="12"/>
      <c r="FHQ41" s="12"/>
      <c r="FHR41" s="12"/>
      <c r="FHS41" s="12"/>
      <c r="FHT41" s="12"/>
      <c r="FHU41" s="12"/>
      <c r="FHV41" s="12"/>
      <c r="FHW41" s="12"/>
      <c r="FHX41" s="12"/>
      <c r="FHY41" s="12"/>
      <c r="FHZ41" s="12"/>
      <c r="FIA41" s="12"/>
      <c r="FIB41" s="12"/>
      <c r="FIC41" s="12"/>
      <c r="FID41" s="12"/>
      <c r="FIE41" s="12"/>
      <c r="FIF41" s="12"/>
      <c r="FIG41" s="12"/>
      <c r="FIH41" s="12"/>
      <c r="FII41" s="12"/>
      <c r="FIJ41" s="12"/>
      <c r="FIK41" s="12"/>
      <c r="FIL41" s="12"/>
      <c r="FIM41" s="12"/>
      <c r="FIN41" s="12"/>
      <c r="FIO41" s="12"/>
      <c r="FIP41" s="12"/>
      <c r="FIQ41" s="12"/>
      <c r="FIR41" s="12"/>
      <c r="FIS41" s="12"/>
      <c r="FIT41" s="12"/>
      <c r="FIU41" s="12"/>
      <c r="FIV41" s="12"/>
      <c r="FIW41" s="12"/>
      <c r="FIX41" s="12"/>
      <c r="FIY41" s="12"/>
      <c r="FIZ41" s="12"/>
      <c r="FJA41" s="12"/>
      <c r="FJB41" s="12"/>
      <c r="FJC41" s="12"/>
      <c r="FJD41" s="12"/>
      <c r="FJE41" s="12"/>
      <c r="FJF41" s="12"/>
      <c r="FJG41" s="12"/>
      <c r="FJH41" s="12"/>
      <c r="FJI41" s="12"/>
      <c r="FJJ41" s="12"/>
      <c r="FJK41" s="12"/>
      <c r="FJL41" s="12"/>
      <c r="FJM41" s="12"/>
      <c r="FJN41" s="12"/>
      <c r="FJO41" s="12"/>
      <c r="FJP41" s="12"/>
      <c r="FJQ41" s="12"/>
      <c r="FJR41" s="12"/>
      <c r="FJS41" s="12"/>
      <c r="FJT41" s="12"/>
      <c r="FJU41" s="12"/>
      <c r="FJV41" s="12"/>
      <c r="FJW41" s="12"/>
      <c r="FJX41" s="12"/>
      <c r="FJY41" s="12"/>
      <c r="FJZ41" s="12"/>
      <c r="FKA41" s="12"/>
      <c r="FKB41" s="12"/>
      <c r="FKC41" s="12"/>
      <c r="FKD41" s="12"/>
      <c r="FKE41" s="12"/>
      <c r="FKF41" s="12"/>
      <c r="FKG41" s="12"/>
      <c r="FKH41" s="12"/>
      <c r="FKI41" s="12"/>
      <c r="FKJ41" s="12"/>
      <c r="FKK41" s="12"/>
      <c r="FKL41" s="12"/>
      <c r="FKM41" s="12"/>
      <c r="FKN41" s="12"/>
      <c r="FKO41" s="12"/>
      <c r="FKP41" s="12"/>
      <c r="FKQ41" s="12"/>
      <c r="FKR41" s="12"/>
      <c r="FKS41" s="12"/>
      <c r="FKT41" s="12"/>
      <c r="FKU41" s="12"/>
      <c r="FKV41" s="12"/>
      <c r="FKW41" s="12"/>
      <c r="FKX41" s="12"/>
      <c r="FKY41" s="12"/>
      <c r="FKZ41" s="12"/>
      <c r="FLA41" s="12"/>
      <c r="FLB41" s="12"/>
      <c r="FLC41" s="12"/>
      <c r="FLD41" s="12"/>
      <c r="FLE41" s="12"/>
      <c r="FLF41" s="12"/>
      <c r="FLG41" s="12"/>
      <c r="FLH41" s="12"/>
      <c r="FLI41" s="12"/>
      <c r="FLJ41" s="12"/>
      <c r="FLK41" s="12"/>
      <c r="FLL41" s="12"/>
      <c r="FLM41" s="12"/>
      <c r="FLN41" s="12"/>
      <c r="FLO41" s="12"/>
      <c r="FLP41" s="12"/>
      <c r="FLQ41" s="12"/>
      <c r="FLR41" s="12"/>
      <c r="FLS41" s="12"/>
      <c r="FLT41" s="12"/>
      <c r="FLU41" s="12"/>
      <c r="FLV41" s="12"/>
      <c r="FLW41" s="12"/>
      <c r="FLX41" s="12"/>
      <c r="FLY41" s="12"/>
      <c r="FLZ41" s="12"/>
      <c r="FMA41" s="12"/>
      <c r="FMB41" s="12"/>
      <c r="FMC41" s="12"/>
      <c r="FMD41" s="12"/>
      <c r="FME41" s="12"/>
      <c r="FMF41" s="12"/>
      <c r="FMG41" s="12"/>
      <c r="FMH41" s="12"/>
      <c r="FMI41" s="12"/>
      <c r="FMJ41" s="12"/>
      <c r="FMK41" s="12"/>
      <c r="FML41" s="12"/>
      <c r="FMM41" s="12"/>
      <c r="FMN41" s="12"/>
      <c r="FMO41" s="12"/>
      <c r="FMP41" s="12"/>
      <c r="FMQ41" s="12"/>
      <c r="FMR41" s="12"/>
      <c r="FMS41" s="12"/>
      <c r="FMT41" s="12"/>
      <c r="FMU41" s="12"/>
      <c r="FMV41" s="12"/>
      <c r="FMW41" s="12"/>
      <c r="FMX41" s="12"/>
      <c r="FMY41" s="12"/>
      <c r="FMZ41" s="12"/>
      <c r="FNA41" s="12"/>
      <c r="FNB41" s="12"/>
      <c r="FNC41" s="12"/>
      <c r="FND41" s="12"/>
      <c r="FNE41" s="12"/>
      <c r="FNF41" s="12"/>
      <c r="FNG41" s="12"/>
      <c r="FNH41" s="12"/>
      <c r="FNI41" s="12"/>
      <c r="FNJ41" s="12"/>
      <c r="FNK41" s="12"/>
      <c r="FNL41" s="12"/>
      <c r="FNM41" s="12"/>
      <c r="FNN41" s="12"/>
      <c r="FNO41" s="12"/>
      <c r="FNP41" s="12"/>
      <c r="FNQ41" s="12"/>
      <c r="FNR41" s="12"/>
      <c r="FNS41" s="12"/>
      <c r="FNT41" s="12"/>
      <c r="FNU41" s="12"/>
      <c r="FNV41" s="12"/>
      <c r="FNW41" s="12"/>
      <c r="FNX41" s="12"/>
      <c r="FNY41" s="12"/>
      <c r="FNZ41" s="12"/>
      <c r="FOA41" s="12"/>
      <c r="FOB41" s="12"/>
      <c r="FOC41" s="12"/>
      <c r="FOD41" s="12"/>
      <c r="FOE41" s="12"/>
      <c r="FOF41" s="12"/>
      <c r="FOG41" s="12"/>
      <c r="FOH41" s="12"/>
      <c r="FOI41" s="12"/>
      <c r="FOJ41" s="12"/>
      <c r="FOK41" s="12"/>
      <c r="FOL41" s="12"/>
      <c r="FOM41" s="12"/>
      <c r="FON41" s="12"/>
      <c r="FOO41" s="12"/>
      <c r="FOP41" s="12"/>
      <c r="FOQ41" s="12"/>
      <c r="FOR41" s="12"/>
      <c r="FOS41" s="12"/>
      <c r="FOT41" s="12"/>
      <c r="FOU41" s="12"/>
      <c r="FOV41" s="12"/>
      <c r="FOW41" s="12"/>
      <c r="FOX41" s="12"/>
      <c r="FOY41" s="12"/>
      <c r="FOZ41" s="12"/>
      <c r="FPA41" s="12"/>
      <c r="FPB41" s="12"/>
      <c r="FPC41" s="12"/>
      <c r="FPD41" s="12"/>
      <c r="FPE41" s="12"/>
      <c r="FPF41" s="12"/>
      <c r="FPG41" s="12"/>
      <c r="FPH41" s="12"/>
      <c r="FPI41" s="12"/>
      <c r="FPJ41" s="12"/>
      <c r="FPK41" s="12"/>
      <c r="FPL41" s="12"/>
      <c r="FPM41" s="12"/>
      <c r="FPN41" s="12"/>
      <c r="FPO41" s="12"/>
      <c r="FPP41" s="12"/>
      <c r="FPQ41" s="12"/>
      <c r="FPR41" s="12"/>
      <c r="FPS41" s="12"/>
      <c r="FPT41" s="12"/>
      <c r="FPU41" s="12"/>
      <c r="FPV41" s="12"/>
      <c r="FPW41" s="12"/>
      <c r="FPX41" s="12"/>
      <c r="FPY41" s="12"/>
      <c r="FPZ41" s="12"/>
      <c r="FQA41" s="12"/>
      <c r="FQB41" s="12"/>
      <c r="FQC41" s="12"/>
      <c r="FQD41" s="12"/>
      <c r="FQE41" s="12"/>
      <c r="FQF41" s="12"/>
      <c r="FQG41" s="12"/>
      <c r="FQH41" s="12"/>
      <c r="FQI41" s="12"/>
      <c r="FQJ41" s="12"/>
      <c r="FQK41" s="12"/>
      <c r="FQL41" s="12"/>
      <c r="FQM41" s="12"/>
      <c r="FQN41" s="12"/>
      <c r="FQO41" s="12"/>
      <c r="FQP41" s="12"/>
      <c r="FQQ41" s="12"/>
      <c r="FQR41" s="12"/>
      <c r="FQS41" s="12"/>
      <c r="FQT41" s="12"/>
      <c r="FQU41" s="12"/>
      <c r="FQV41" s="12"/>
      <c r="FQW41" s="12"/>
      <c r="FQX41" s="12"/>
      <c r="FQY41" s="12"/>
      <c r="FQZ41" s="12"/>
      <c r="FRA41" s="12"/>
      <c r="FRB41" s="12"/>
      <c r="FRC41" s="12"/>
      <c r="FRD41" s="12"/>
      <c r="FRE41" s="12"/>
      <c r="FRF41" s="12"/>
      <c r="FRG41" s="12"/>
      <c r="FRH41" s="12"/>
      <c r="FRI41" s="12"/>
      <c r="FRJ41" s="12"/>
      <c r="FRK41" s="12"/>
      <c r="FRL41" s="12"/>
      <c r="FRM41" s="12"/>
      <c r="FRN41" s="12"/>
      <c r="FRO41" s="12"/>
      <c r="FRP41" s="12"/>
      <c r="FRQ41" s="12"/>
      <c r="FRR41" s="12"/>
      <c r="FRS41" s="12"/>
      <c r="FRT41" s="12"/>
      <c r="FRU41" s="12"/>
      <c r="FRV41" s="12"/>
      <c r="FRW41" s="12"/>
      <c r="FRX41" s="12"/>
      <c r="FRY41" s="12"/>
      <c r="FRZ41" s="12"/>
      <c r="FSA41" s="12"/>
      <c r="FSB41" s="12"/>
      <c r="FSC41" s="12"/>
      <c r="FSD41" s="12"/>
      <c r="FSE41" s="12"/>
      <c r="FSF41" s="12"/>
      <c r="FSG41" s="12"/>
      <c r="FSH41" s="12"/>
      <c r="FSI41" s="12"/>
      <c r="FSJ41" s="12"/>
      <c r="FSK41" s="12"/>
      <c r="FSL41" s="12"/>
      <c r="FSM41" s="12"/>
      <c r="FSN41" s="12"/>
      <c r="FSO41" s="12"/>
      <c r="FSP41" s="12"/>
      <c r="FSQ41" s="12"/>
      <c r="FSR41" s="12"/>
      <c r="FSS41" s="12"/>
      <c r="FST41" s="12"/>
      <c r="FSU41" s="12"/>
      <c r="FSV41" s="12"/>
      <c r="FSW41" s="12"/>
      <c r="FSX41" s="12"/>
      <c r="FSY41" s="12"/>
      <c r="FSZ41" s="12"/>
      <c r="FTA41" s="12"/>
      <c r="FTB41" s="12"/>
      <c r="FTC41" s="12"/>
      <c r="FTD41" s="12"/>
      <c r="FTE41" s="12"/>
      <c r="FTF41" s="12"/>
      <c r="FTG41" s="12"/>
      <c r="FTH41" s="12"/>
      <c r="FTI41" s="12"/>
      <c r="FTJ41" s="12"/>
      <c r="FTK41" s="12"/>
      <c r="FTL41" s="12"/>
      <c r="FTM41" s="12"/>
      <c r="FTN41" s="12"/>
      <c r="FTO41" s="12"/>
      <c r="FTP41" s="12"/>
      <c r="FTQ41" s="12"/>
      <c r="FTR41" s="12"/>
      <c r="FTS41" s="12"/>
      <c r="FTT41" s="12"/>
      <c r="FTU41" s="12"/>
      <c r="FTV41" s="12"/>
      <c r="FTW41" s="12"/>
      <c r="FTX41" s="12"/>
      <c r="FTY41" s="12"/>
      <c r="FTZ41" s="12"/>
      <c r="FUA41" s="12"/>
      <c r="FUB41" s="12"/>
      <c r="FUC41" s="12"/>
      <c r="FUD41" s="12"/>
      <c r="FUE41" s="12"/>
      <c r="FUF41" s="12"/>
      <c r="FUG41" s="12"/>
      <c r="FUH41" s="12"/>
      <c r="FUI41" s="12"/>
      <c r="FUJ41" s="12"/>
      <c r="FUK41" s="12"/>
      <c r="FUL41" s="12"/>
      <c r="FUM41" s="12"/>
      <c r="FUN41" s="12"/>
      <c r="FUO41" s="12"/>
      <c r="FUP41" s="12"/>
      <c r="FUQ41" s="12"/>
      <c r="FUR41" s="12"/>
      <c r="FUS41" s="12"/>
      <c r="FUT41" s="12"/>
      <c r="FUU41" s="12"/>
      <c r="FUV41" s="12"/>
      <c r="FUW41" s="12"/>
      <c r="FUX41" s="12"/>
      <c r="FUY41" s="12"/>
      <c r="FUZ41" s="12"/>
      <c r="FVA41" s="12"/>
      <c r="FVB41" s="12"/>
      <c r="FVC41" s="12"/>
      <c r="FVD41" s="12"/>
      <c r="FVE41" s="12"/>
      <c r="FVF41" s="12"/>
      <c r="FVG41" s="12"/>
      <c r="FVH41" s="12"/>
      <c r="FVI41" s="12"/>
      <c r="FVJ41" s="12"/>
      <c r="FVK41" s="12"/>
      <c r="FVL41" s="12"/>
      <c r="FVM41" s="12"/>
      <c r="FVN41" s="12"/>
      <c r="FVO41" s="12"/>
      <c r="FVP41" s="12"/>
      <c r="FVQ41" s="12"/>
      <c r="FVR41" s="12"/>
      <c r="FVS41" s="12"/>
      <c r="FVT41" s="12"/>
      <c r="FVU41" s="12"/>
      <c r="FVV41" s="12"/>
      <c r="FVW41" s="12"/>
      <c r="FVX41" s="12"/>
      <c r="FVY41" s="12"/>
      <c r="FVZ41" s="12"/>
      <c r="FWA41" s="12"/>
      <c r="FWB41" s="12"/>
      <c r="FWC41" s="12"/>
      <c r="FWD41" s="12"/>
      <c r="FWE41" s="12"/>
      <c r="FWF41" s="12"/>
      <c r="FWG41" s="12"/>
      <c r="FWH41" s="12"/>
      <c r="FWI41" s="12"/>
      <c r="FWJ41" s="12"/>
      <c r="FWK41" s="12"/>
      <c r="FWL41" s="12"/>
      <c r="FWM41" s="12"/>
      <c r="FWN41" s="12"/>
      <c r="FWO41" s="12"/>
      <c r="FWP41" s="12"/>
      <c r="FWQ41" s="12"/>
      <c r="FWR41" s="12"/>
      <c r="FWS41" s="12"/>
      <c r="FWT41" s="12"/>
      <c r="FWU41" s="12"/>
      <c r="FWV41" s="12"/>
      <c r="FWW41" s="12"/>
      <c r="FWX41" s="12"/>
      <c r="FWY41" s="12"/>
      <c r="FWZ41" s="12"/>
      <c r="FXA41" s="12"/>
      <c r="FXB41" s="12"/>
      <c r="FXC41" s="12"/>
      <c r="FXD41" s="12"/>
      <c r="FXE41" s="12"/>
      <c r="FXF41" s="12"/>
      <c r="FXG41" s="12"/>
      <c r="FXH41" s="12"/>
      <c r="FXI41" s="12"/>
      <c r="FXJ41" s="12"/>
      <c r="FXK41" s="12"/>
      <c r="FXL41" s="12"/>
      <c r="FXM41" s="12"/>
      <c r="FXN41" s="12"/>
      <c r="FXO41" s="12"/>
      <c r="FXP41" s="12"/>
      <c r="FXQ41" s="12"/>
      <c r="FXR41" s="12"/>
      <c r="FXS41" s="12"/>
      <c r="FXT41" s="12"/>
      <c r="FXU41" s="12"/>
      <c r="FXV41" s="12"/>
      <c r="FXW41" s="12"/>
      <c r="FXX41" s="12"/>
      <c r="FXY41" s="12"/>
      <c r="FXZ41" s="12"/>
      <c r="FYA41" s="12"/>
      <c r="FYB41" s="12"/>
      <c r="FYC41" s="12"/>
      <c r="FYD41" s="12"/>
      <c r="FYE41" s="12"/>
      <c r="FYF41" s="12"/>
      <c r="FYG41" s="12"/>
      <c r="FYH41" s="12"/>
      <c r="FYI41" s="12"/>
      <c r="FYJ41" s="12"/>
      <c r="FYK41" s="12"/>
      <c r="FYL41" s="12"/>
      <c r="FYM41" s="12"/>
      <c r="FYN41" s="12"/>
      <c r="FYO41" s="12"/>
      <c r="FYP41" s="12"/>
      <c r="FYQ41" s="12"/>
      <c r="FYR41" s="12"/>
      <c r="FYS41" s="12"/>
      <c r="FYT41" s="12"/>
      <c r="FYU41" s="12"/>
      <c r="FYV41" s="12"/>
      <c r="FYW41" s="12"/>
      <c r="FYX41" s="12"/>
      <c r="FYY41" s="12"/>
      <c r="FYZ41" s="12"/>
      <c r="FZA41" s="12"/>
      <c r="FZB41" s="12"/>
      <c r="FZC41" s="12"/>
      <c r="FZD41" s="12"/>
      <c r="FZE41" s="12"/>
      <c r="FZF41" s="12"/>
      <c r="FZG41" s="12"/>
      <c r="FZH41" s="12"/>
      <c r="FZI41" s="12"/>
      <c r="FZJ41" s="12"/>
      <c r="FZK41" s="12"/>
      <c r="FZL41" s="12"/>
      <c r="FZM41" s="12"/>
      <c r="FZN41" s="12"/>
      <c r="FZO41" s="12"/>
      <c r="FZP41" s="12"/>
      <c r="FZQ41" s="12"/>
      <c r="FZR41" s="12"/>
      <c r="FZS41" s="12"/>
      <c r="FZT41" s="12"/>
      <c r="FZU41" s="12"/>
      <c r="FZV41" s="12"/>
      <c r="FZW41" s="12"/>
      <c r="FZX41" s="12"/>
      <c r="FZY41" s="12"/>
      <c r="FZZ41" s="12"/>
      <c r="GAA41" s="12"/>
      <c r="GAB41" s="12"/>
      <c r="GAC41" s="12"/>
      <c r="GAD41" s="12"/>
      <c r="GAE41" s="12"/>
      <c r="GAF41" s="12"/>
      <c r="GAG41" s="12"/>
      <c r="GAH41" s="12"/>
      <c r="GAI41" s="12"/>
      <c r="GAJ41" s="12"/>
      <c r="GAK41" s="12"/>
      <c r="GAL41" s="12"/>
      <c r="GAM41" s="12"/>
      <c r="GAN41" s="12"/>
      <c r="GAO41" s="12"/>
      <c r="GAP41" s="12"/>
      <c r="GAQ41" s="12"/>
      <c r="GAR41" s="12"/>
      <c r="GAS41" s="12"/>
      <c r="GAT41" s="12"/>
      <c r="GAU41" s="12"/>
      <c r="GAV41" s="12"/>
      <c r="GAW41" s="12"/>
      <c r="GAX41" s="12"/>
      <c r="GAY41" s="12"/>
      <c r="GAZ41" s="12"/>
      <c r="GBA41" s="12"/>
      <c r="GBB41" s="12"/>
      <c r="GBC41" s="12"/>
      <c r="GBD41" s="12"/>
      <c r="GBE41" s="12"/>
      <c r="GBF41" s="12"/>
      <c r="GBG41" s="12"/>
      <c r="GBH41" s="12"/>
      <c r="GBI41" s="12"/>
      <c r="GBJ41" s="12"/>
      <c r="GBK41" s="12"/>
      <c r="GBL41" s="12"/>
      <c r="GBM41" s="12"/>
      <c r="GBN41" s="12"/>
      <c r="GBO41" s="12"/>
      <c r="GBP41" s="12"/>
      <c r="GBQ41" s="12"/>
      <c r="GBR41" s="12"/>
      <c r="GBS41" s="12"/>
      <c r="GBT41" s="12"/>
      <c r="GBU41" s="12"/>
      <c r="GBV41" s="12"/>
      <c r="GBW41" s="12"/>
      <c r="GBX41" s="12"/>
      <c r="GBY41" s="12"/>
      <c r="GBZ41" s="12"/>
      <c r="GCA41" s="12"/>
      <c r="GCB41" s="12"/>
      <c r="GCC41" s="12"/>
      <c r="GCD41" s="12"/>
      <c r="GCE41" s="12"/>
      <c r="GCF41" s="12"/>
      <c r="GCG41" s="12"/>
      <c r="GCH41" s="12"/>
      <c r="GCI41" s="12"/>
      <c r="GCJ41" s="12"/>
      <c r="GCK41" s="12"/>
      <c r="GCL41" s="12"/>
      <c r="GCM41" s="12"/>
      <c r="GCN41" s="12"/>
      <c r="GCO41" s="12"/>
      <c r="GCP41" s="12"/>
      <c r="GCQ41" s="12"/>
      <c r="GCR41" s="12"/>
      <c r="GCS41" s="12"/>
      <c r="GCT41" s="12"/>
      <c r="GCU41" s="12"/>
      <c r="GCV41" s="12"/>
      <c r="GCW41" s="12"/>
      <c r="GCX41" s="12"/>
      <c r="GCY41" s="12"/>
      <c r="GCZ41" s="12"/>
      <c r="GDA41" s="12"/>
      <c r="GDB41" s="12"/>
      <c r="GDC41" s="12"/>
      <c r="GDD41" s="12"/>
      <c r="GDE41" s="12"/>
      <c r="GDF41" s="12"/>
      <c r="GDG41" s="12"/>
      <c r="GDH41" s="12"/>
      <c r="GDI41" s="12"/>
      <c r="GDJ41" s="12"/>
      <c r="GDK41" s="12"/>
      <c r="GDL41" s="12"/>
      <c r="GDM41" s="12"/>
      <c r="GDN41" s="12"/>
      <c r="GDO41" s="12"/>
      <c r="GDP41" s="12"/>
      <c r="GDQ41" s="12"/>
      <c r="GDR41" s="12"/>
      <c r="GDS41" s="12"/>
      <c r="GDT41" s="12"/>
      <c r="GDU41" s="12"/>
      <c r="GDV41" s="12"/>
      <c r="GDW41" s="12"/>
      <c r="GDX41" s="12"/>
      <c r="GDY41" s="12"/>
      <c r="GDZ41" s="12"/>
      <c r="GEA41" s="12"/>
      <c r="GEB41" s="12"/>
      <c r="GEC41" s="12"/>
      <c r="GED41" s="12"/>
      <c r="GEE41" s="12"/>
      <c r="GEF41" s="12"/>
      <c r="GEG41" s="12"/>
      <c r="GEH41" s="12"/>
      <c r="GEI41" s="12"/>
      <c r="GEJ41" s="12"/>
      <c r="GEK41" s="12"/>
      <c r="GEL41" s="12"/>
      <c r="GEM41" s="12"/>
      <c r="GEN41" s="12"/>
      <c r="GEO41" s="12"/>
      <c r="GEP41" s="12"/>
      <c r="GEQ41" s="12"/>
      <c r="GER41" s="12"/>
      <c r="GES41" s="12"/>
      <c r="GET41" s="12"/>
      <c r="GEU41" s="12"/>
      <c r="GEV41" s="12"/>
      <c r="GEW41" s="12"/>
      <c r="GEX41" s="12"/>
      <c r="GEY41" s="12"/>
      <c r="GEZ41" s="12"/>
      <c r="GFA41" s="12"/>
      <c r="GFB41" s="12"/>
      <c r="GFC41" s="12"/>
      <c r="GFD41" s="12"/>
      <c r="GFE41" s="12"/>
      <c r="GFF41" s="12"/>
      <c r="GFG41" s="12"/>
      <c r="GFH41" s="12"/>
      <c r="GFI41" s="12"/>
      <c r="GFJ41" s="12"/>
      <c r="GFK41" s="12"/>
      <c r="GFL41" s="12"/>
      <c r="GFM41" s="12"/>
      <c r="GFN41" s="12"/>
      <c r="GFO41" s="12"/>
      <c r="GFP41" s="12"/>
      <c r="GFQ41" s="12"/>
      <c r="GFR41" s="12"/>
      <c r="GFS41" s="12"/>
      <c r="GFT41" s="12"/>
      <c r="GFU41" s="12"/>
      <c r="GFV41" s="12"/>
      <c r="GFW41" s="12"/>
      <c r="GFX41" s="12"/>
      <c r="GFY41" s="12"/>
      <c r="GFZ41" s="12"/>
      <c r="GGA41" s="12"/>
      <c r="GGB41" s="12"/>
      <c r="GGC41" s="12"/>
      <c r="GGD41" s="12"/>
      <c r="GGE41" s="12"/>
      <c r="GGF41" s="12"/>
      <c r="GGG41" s="12"/>
      <c r="GGH41" s="12"/>
      <c r="GGI41" s="12"/>
      <c r="GGJ41" s="12"/>
      <c r="GGK41" s="12"/>
      <c r="GGL41" s="12"/>
      <c r="GGM41" s="12"/>
      <c r="GGN41" s="12"/>
      <c r="GGO41" s="12"/>
      <c r="GGP41" s="12"/>
      <c r="GGQ41" s="12"/>
      <c r="GGR41" s="12"/>
      <c r="GGS41" s="12"/>
      <c r="GGT41" s="12"/>
      <c r="GGU41" s="12"/>
      <c r="GGV41" s="12"/>
      <c r="GGW41" s="12"/>
      <c r="GGX41" s="12"/>
      <c r="GGY41" s="12"/>
      <c r="GGZ41" s="12"/>
      <c r="GHA41" s="12"/>
      <c r="GHB41" s="12"/>
      <c r="GHC41" s="12"/>
      <c r="GHD41" s="12"/>
      <c r="GHE41" s="12"/>
      <c r="GHF41" s="12"/>
      <c r="GHG41" s="12"/>
      <c r="GHH41" s="12"/>
      <c r="GHI41" s="12"/>
      <c r="GHJ41" s="12"/>
      <c r="GHK41" s="12"/>
      <c r="GHL41" s="12"/>
      <c r="GHM41" s="12"/>
      <c r="GHN41" s="12"/>
      <c r="GHO41" s="12"/>
      <c r="GHP41" s="12"/>
      <c r="GHQ41" s="12"/>
      <c r="GHR41" s="12"/>
      <c r="GHS41" s="12"/>
      <c r="GHT41" s="12"/>
      <c r="GHU41" s="12"/>
      <c r="GHV41" s="12"/>
      <c r="GHW41" s="12"/>
      <c r="GHX41" s="12"/>
      <c r="GHY41" s="12"/>
      <c r="GHZ41" s="12"/>
      <c r="GIA41" s="12"/>
      <c r="GIB41" s="12"/>
      <c r="GIC41" s="12"/>
      <c r="GID41" s="12"/>
      <c r="GIE41" s="12"/>
      <c r="GIF41" s="12"/>
      <c r="GIG41" s="12"/>
      <c r="GIH41" s="12"/>
      <c r="GII41" s="12"/>
      <c r="GIJ41" s="12"/>
      <c r="GIK41" s="12"/>
      <c r="GIL41" s="12"/>
      <c r="GIM41" s="12"/>
      <c r="GIN41" s="12"/>
      <c r="GIO41" s="12"/>
      <c r="GIP41" s="12"/>
      <c r="GIQ41" s="12"/>
      <c r="GIR41" s="12"/>
      <c r="GIS41" s="12"/>
      <c r="GIT41" s="12"/>
      <c r="GIU41" s="12"/>
      <c r="GIV41" s="12"/>
      <c r="GIW41" s="12"/>
      <c r="GIX41" s="12"/>
      <c r="GIY41" s="12"/>
      <c r="GIZ41" s="12"/>
      <c r="GJA41" s="12"/>
      <c r="GJB41" s="12"/>
      <c r="GJC41" s="12"/>
      <c r="GJD41" s="12"/>
      <c r="GJE41" s="12"/>
      <c r="GJF41" s="12"/>
      <c r="GJG41" s="12"/>
      <c r="GJH41" s="12"/>
      <c r="GJI41" s="12"/>
      <c r="GJJ41" s="12"/>
      <c r="GJK41" s="12"/>
      <c r="GJL41" s="12"/>
      <c r="GJM41" s="12"/>
      <c r="GJN41" s="12"/>
      <c r="GJO41" s="12"/>
      <c r="GJP41" s="12"/>
      <c r="GJQ41" s="12"/>
      <c r="GJR41" s="12"/>
      <c r="GJS41" s="12"/>
      <c r="GJT41" s="12"/>
      <c r="GJU41" s="12"/>
      <c r="GJV41" s="12"/>
      <c r="GJW41" s="12"/>
      <c r="GJX41" s="12"/>
      <c r="GJY41" s="12"/>
      <c r="GJZ41" s="12"/>
      <c r="GKA41" s="12"/>
      <c r="GKB41" s="12"/>
      <c r="GKC41" s="12"/>
      <c r="GKD41" s="12"/>
      <c r="GKE41" s="12"/>
      <c r="GKF41" s="12"/>
      <c r="GKG41" s="12"/>
      <c r="GKH41" s="12"/>
      <c r="GKI41" s="12"/>
      <c r="GKJ41" s="12"/>
      <c r="GKK41" s="12"/>
      <c r="GKL41" s="12"/>
      <c r="GKM41" s="12"/>
      <c r="GKN41" s="12"/>
      <c r="GKO41" s="12"/>
      <c r="GKP41" s="12"/>
      <c r="GKQ41" s="12"/>
      <c r="GKR41" s="12"/>
      <c r="GKS41" s="12"/>
      <c r="GKT41" s="12"/>
      <c r="GKU41" s="12"/>
      <c r="GKV41" s="12"/>
      <c r="GKW41" s="12"/>
      <c r="GKX41" s="12"/>
      <c r="GKY41" s="12"/>
      <c r="GKZ41" s="12"/>
      <c r="GLA41" s="12"/>
      <c r="GLB41" s="12"/>
      <c r="GLC41" s="12"/>
      <c r="GLD41" s="12"/>
      <c r="GLE41" s="12"/>
      <c r="GLF41" s="12"/>
      <c r="GLG41" s="12"/>
      <c r="GLH41" s="12"/>
      <c r="GLI41" s="12"/>
      <c r="GLJ41" s="12"/>
      <c r="GLK41" s="12"/>
      <c r="GLL41" s="12"/>
      <c r="GLM41" s="12"/>
      <c r="GLN41" s="12"/>
      <c r="GLO41" s="12"/>
      <c r="GLP41" s="12"/>
      <c r="GLQ41" s="12"/>
      <c r="GLR41" s="12"/>
      <c r="GLS41" s="12"/>
      <c r="GLT41" s="12"/>
      <c r="GLU41" s="12"/>
      <c r="GLV41" s="12"/>
      <c r="GLW41" s="12"/>
      <c r="GLX41" s="12"/>
      <c r="GLY41" s="12"/>
      <c r="GLZ41" s="12"/>
      <c r="GMA41" s="12"/>
      <c r="GMB41" s="12"/>
      <c r="GMC41" s="12"/>
      <c r="GMD41" s="12"/>
      <c r="GME41" s="12"/>
      <c r="GMF41" s="12"/>
      <c r="GMG41" s="12"/>
      <c r="GMH41" s="12"/>
      <c r="GMI41" s="12"/>
      <c r="GMJ41" s="12"/>
      <c r="GMK41" s="12"/>
      <c r="GML41" s="12"/>
      <c r="GMM41" s="12"/>
      <c r="GMN41" s="12"/>
      <c r="GMO41" s="12"/>
      <c r="GMP41" s="12"/>
      <c r="GMQ41" s="12"/>
      <c r="GMR41" s="12"/>
      <c r="GMS41" s="12"/>
      <c r="GMT41" s="12"/>
      <c r="GMU41" s="12"/>
      <c r="GMV41" s="12"/>
      <c r="GMW41" s="12"/>
      <c r="GMX41" s="12"/>
      <c r="GMY41" s="12"/>
      <c r="GMZ41" s="12"/>
      <c r="GNA41" s="12"/>
      <c r="GNB41" s="12"/>
      <c r="GNC41" s="12"/>
      <c r="GND41" s="12"/>
      <c r="GNE41" s="12"/>
      <c r="GNF41" s="12"/>
      <c r="GNG41" s="12"/>
      <c r="GNH41" s="12"/>
      <c r="GNI41" s="12"/>
      <c r="GNJ41" s="12"/>
      <c r="GNK41" s="12"/>
      <c r="GNL41" s="12"/>
      <c r="GNM41" s="12"/>
      <c r="GNN41" s="12"/>
      <c r="GNO41" s="12"/>
      <c r="GNP41" s="12"/>
      <c r="GNQ41" s="12"/>
      <c r="GNR41" s="12"/>
      <c r="GNS41" s="12"/>
      <c r="GNT41" s="12"/>
      <c r="GNU41" s="12"/>
      <c r="GNV41" s="12"/>
      <c r="GNW41" s="12"/>
      <c r="GNX41" s="12"/>
      <c r="GNY41" s="12"/>
      <c r="GNZ41" s="12"/>
      <c r="GOA41" s="12"/>
      <c r="GOB41" s="12"/>
      <c r="GOC41" s="12"/>
      <c r="GOD41" s="12"/>
      <c r="GOE41" s="12"/>
      <c r="GOF41" s="12"/>
      <c r="GOG41" s="12"/>
      <c r="GOH41" s="12"/>
      <c r="GOI41" s="12"/>
      <c r="GOJ41" s="12"/>
      <c r="GOK41" s="12"/>
      <c r="GOL41" s="12"/>
      <c r="GOM41" s="12"/>
      <c r="GON41" s="12"/>
      <c r="GOO41" s="12"/>
      <c r="GOP41" s="12"/>
      <c r="GOQ41" s="12"/>
      <c r="GOR41" s="12"/>
      <c r="GOS41" s="12"/>
      <c r="GOT41" s="12"/>
      <c r="GOU41" s="12"/>
      <c r="GOV41" s="12"/>
      <c r="GOW41" s="12"/>
      <c r="GOX41" s="12"/>
      <c r="GOY41" s="12"/>
      <c r="GOZ41" s="12"/>
      <c r="GPA41" s="12"/>
      <c r="GPB41" s="12"/>
      <c r="GPC41" s="12"/>
      <c r="GPD41" s="12"/>
      <c r="GPE41" s="12"/>
      <c r="GPF41" s="12"/>
      <c r="GPG41" s="12"/>
      <c r="GPH41" s="12"/>
      <c r="GPI41" s="12"/>
      <c r="GPJ41" s="12"/>
      <c r="GPK41" s="12"/>
      <c r="GPL41" s="12"/>
      <c r="GPM41" s="12"/>
      <c r="GPN41" s="12"/>
      <c r="GPO41" s="12"/>
      <c r="GPP41" s="12"/>
      <c r="GPQ41" s="12"/>
      <c r="GPR41" s="12"/>
      <c r="GPS41" s="12"/>
      <c r="GPT41" s="12"/>
      <c r="GPU41" s="12"/>
      <c r="GPV41" s="12"/>
      <c r="GPW41" s="12"/>
      <c r="GPX41" s="12"/>
      <c r="GPY41" s="12"/>
      <c r="GPZ41" s="12"/>
      <c r="GQA41" s="12"/>
      <c r="GQB41" s="12"/>
      <c r="GQC41" s="12"/>
      <c r="GQD41" s="12"/>
      <c r="GQE41" s="12"/>
      <c r="GQF41" s="12"/>
      <c r="GQG41" s="12"/>
      <c r="GQH41" s="12"/>
      <c r="GQI41" s="12"/>
      <c r="GQJ41" s="12"/>
      <c r="GQK41" s="12"/>
      <c r="GQL41" s="12"/>
      <c r="GQM41" s="12"/>
      <c r="GQN41" s="12"/>
      <c r="GQO41" s="12"/>
      <c r="GQP41" s="12"/>
      <c r="GQQ41" s="12"/>
      <c r="GQR41" s="12"/>
      <c r="GQS41" s="12"/>
      <c r="GQT41" s="12"/>
      <c r="GQU41" s="12"/>
      <c r="GQV41" s="12"/>
      <c r="GQW41" s="12"/>
      <c r="GQX41" s="12"/>
      <c r="GQY41" s="12"/>
      <c r="GQZ41" s="12"/>
      <c r="GRA41" s="12"/>
      <c r="GRB41" s="12"/>
      <c r="GRC41" s="12"/>
      <c r="GRD41" s="12"/>
      <c r="GRE41" s="12"/>
      <c r="GRF41" s="12"/>
      <c r="GRG41" s="12"/>
      <c r="GRH41" s="12"/>
      <c r="GRI41" s="12"/>
      <c r="GRJ41" s="12"/>
      <c r="GRK41" s="12"/>
      <c r="GRL41" s="12"/>
      <c r="GRM41" s="12"/>
      <c r="GRN41" s="12"/>
      <c r="GRO41" s="12"/>
      <c r="GRP41" s="12"/>
      <c r="GRQ41" s="12"/>
      <c r="GRR41" s="12"/>
      <c r="GRS41" s="12"/>
      <c r="GRT41" s="12"/>
      <c r="GRU41" s="12"/>
      <c r="GRV41" s="12"/>
      <c r="GRW41" s="12"/>
      <c r="GRX41" s="12"/>
      <c r="GRY41" s="12"/>
      <c r="GRZ41" s="12"/>
      <c r="GSA41" s="12"/>
      <c r="GSB41" s="12"/>
      <c r="GSC41" s="12"/>
      <c r="GSD41" s="12"/>
      <c r="GSE41" s="12"/>
      <c r="GSF41" s="12"/>
      <c r="GSG41" s="12"/>
      <c r="GSH41" s="12"/>
      <c r="GSI41" s="12"/>
      <c r="GSJ41" s="12"/>
      <c r="GSK41" s="12"/>
      <c r="GSL41" s="12"/>
      <c r="GSM41" s="12"/>
      <c r="GSN41" s="12"/>
      <c r="GSO41" s="12"/>
      <c r="GSP41" s="12"/>
      <c r="GSQ41" s="12"/>
      <c r="GSR41" s="12"/>
      <c r="GSS41" s="12"/>
      <c r="GST41" s="12"/>
      <c r="GSU41" s="12"/>
      <c r="GSV41" s="12"/>
      <c r="GSW41" s="12"/>
      <c r="GSX41" s="12"/>
      <c r="GSY41" s="12"/>
      <c r="GSZ41" s="12"/>
      <c r="GTA41" s="12"/>
      <c r="GTB41" s="12"/>
      <c r="GTC41" s="12"/>
      <c r="GTD41" s="12"/>
      <c r="GTE41" s="12"/>
      <c r="GTF41" s="12"/>
      <c r="GTG41" s="12"/>
      <c r="GTH41" s="12"/>
      <c r="GTI41" s="12"/>
      <c r="GTJ41" s="12"/>
      <c r="GTK41" s="12"/>
      <c r="GTL41" s="12"/>
      <c r="GTM41" s="12"/>
      <c r="GTN41" s="12"/>
      <c r="GTO41" s="12"/>
      <c r="GTP41" s="12"/>
      <c r="GTQ41" s="12"/>
      <c r="GTR41" s="12"/>
      <c r="GTS41" s="12"/>
      <c r="GTT41" s="12"/>
      <c r="GTU41" s="12"/>
      <c r="GTV41" s="12"/>
      <c r="GTW41" s="12"/>
      <c r="GTX41" s="12"/>
      <c r="GTY41" s="12"/>
      <c r="GTZ41" s="12"/>
      <c r="GUA41" s="12"/>
      <c r="GUB41" s="12"/>
      <c r="GUC41" s="12"/>
      <c r="GUD41" s="12"/>
      <c r="GUE41" s="12"/>
      <c r="GUF41" s="12"/>
      <c r="GUG41" s="12"/>
      <c r="GUH41" s="12"/>
      <c r="GUI41" s="12"/>
      <c r="GUJ41" s="12"/>
      <c r="GUK41" s="12"/>
      <c r="GUL41" s="12"/>
      <c r="GUM41" s="12"/>
      <c r="GUN41" s="12"/>
      <c r="GUO41" s="12"/>
      <c r="GUP41" s="12"/>
      <c r="GUQ41" s="12"/>
      <c r="GUR41" s="12"/>
      <c r="GUS41" s="12"/>
      <c r="GUT41" s="12"/>
      <c r="GUU41" s="12"/>
      <c r="GUV41" s="12"/>
      <c r="GUW41" s="12"/>
      <c r="GUX41" s="12"/>
      <c r="GUY41" s="12"/>
      <c r="GUZ41" s="12"/>
      <c r="GVA41" s="12"/>
      <c r="GVB41" s="12"/>
      <c r="GVC41" s="12"/>
      <c r="GVD41" s="12"/>
      <c r="GVE41" s="12"/>
      <c r="GVF41" s="12"/>
      <c r="GVG41" s="12"/>
      <c r="GVH41" s="12"/>
      <c r="GVI41" s="12"/>
      <c r="GVJ41" s="12"/>
      <c r="GVK41" s="12"/>
      <c r="GVL41" s="12"/>
      <c r="GVM41" s="12"/>
      <c r="GVN41" s="12"/>
      <c r="GVO41" s="12"/>
      <c r="GVP41" s="12"/>
      <c r="GVQ41" s="12"/>
      <c r="GVR41" s="12"/>
      <c r="GVS41" s="12"/>
      <c r="GVT41" s="12"/>
      <c r="GVU41" s="12"/>
      <c r="GVV41" s="12"/>
      <c r="GVW41" s="12"/>
      <c r="GVX41" s="12"/>
      <c r="GVY41" s="12"/>
      <c r="GVZ41" s="12"/>
      <c r="GWA41" s="12"/>
      <c r="GWB41" s="12"/>
      <c r="GWC41" s="12"/>
      <c r="GWD41" s="12"/>
      <c r="GWE41" s="12"/>
      <c r="GWF41" s="12"/>
      <c r="GWG41" s="12"/>
      <c r="GWH41" s="12"/>
      <c r="GWI41" s="12"/>
      <c r="GWJ41" s="12"/>
      <c r="GWK41" s="12"/>
      <c r="GWL41" s="12"/>
      <c r="GWM41" s="12"/>
      <c r="GWN41" s="12"/>
      <c r="GWO41" s="12"/>
      <c r="GWP41" s="12"/>
      <c r="GWQ41" s="12"/>
      <c r="GWR41" s="12"/>
      <c r="GWS41" s="12"/>
      <c r="GWT41" s="12"/>
      <c r="GWU41" s="12"/>
      <c r="GWV41" s="12"/>
      <c r="GWW41" s="12"/>
      <c r="GWX41" s="12"/>
      <c r="GWY41" s="12"/>
      <c r="GWZ41" s="12"/>
      <c r="GXA41" s="12"/>
      <c r="GXB41" s="12"/>
      <c r="GXC41" s="12"/>
      <c r="GXD41" s="12"/>
      <c r="GXE41" s="12"/>
      <c r="GXF41" s="12"/>
      <c r="GXG41" s="12"/>
      <c r="GXH41" s="12"/>
      <c r="GXI41" s="12"/>
      <c r="GXJ41" s="12"/>
      <c r="GXK41" s="12"/>
      <c r="GXL41" s="12"/>
      <c r="GXM41" s="12"/>
      <c r="GXN41" s="12"/>
      <c r="GXO41" s="12"/>
      <c r="GXP41" s="12"/>
      <c r="GXQ41" s="12"/>
      <c r="GXR41" s="12"/>
      <c r="GXS41" s="12"/>
      <c r="GXT41" s="12"/>
      <c r="GXU41" s="12"/>
      <c r="GXV41" s="12"/>
      <c r="GXW41" s="12"/>
      <c r="GXX41" s="12"/>
      <c r="GXY41" s="12"/>
      <c r="GXZ41" s="12"/>
      <c r="GYA41" s="12"/>
      <c r="GYB41" s="12"/>
      <c r="GYC41" s="12"/>
      <c r="GYD41" s="12"/>
      <c r="GYE41" s="12"/>
      <c r="GYF41" s="12"/>
      <c r="GYG41" s="12"/>
      <c r="GYH41" s="12"/>
      <c r="GYI41" s="12"/>
      <c r="GYJ41" s="12"/>
      <c r="GYK41" s="12"/>
      <c r="GYL41" s="12"/>
      <c r="GYM41" s="12"/>
      <c r="GYN41" s="12"/>
      <c r="GYO41" s="12"/>
      <c r="GYP41" s="12"/>
      <c r="GYQ41" s="12"/>
      <c r="GYR41" s="12"/>
      <c r="GYS41" s="12"/>
      <c r="GYT41" s="12"/>
      <c r="GYU41" s="12"/>
      <c r="GYV41" s="12"/>
      <c r="GYW41" s="12"/>
      <c r="GYX41" s="12"/>
      <c r="GYY41" s="12"/>
      <c r="GYZ41" s="12"/>
      <c r="GZA41" s="12"/>
      <c r="GZB41" s="12"/>
      <c r="GZC41" s="12"/>
      <c r="GZD41" s="12"/>
      <c r="GZE41" s="12"/>
      <c r="GZF41" s="12"/>
      <c r="GZG41" s="12"/>
      <c r="GZH41" s="12"/>
      <c r="GZI41" s="12"/>
      <c r="GZJ41" s="12"/>
      <c r="GZK41" s="12"/>
      <c r="GZL41" s="12"/>
      <c r="GZM41" s="12"/>
      <c r="GZN41" s="12"/>
      <c r="GZO41" s="12"/>
      <c r="GZP41" s="12"/>
      <c r="GZQ41" s="12"/>
      <c r="GZR41" s="12"/>
      <c r="GZS41" s="12"/>
      <c r="GZT41" s="12"/>
      <c r="GZU41" s="12"/>
      <c r="GZV41" s="12"/>
      <c r="GZW41" s="12"/>
      <c r="GZX41" s="12"/>
      <c r="GZY41" s="12"/>
      <c r="GZZ41" s="12"/>
      <c r="HAA41" s="12"/>
      <c r="HAB41" s="12"/>
      <c r="HAC41" s="12"/>
      <c r="HAD41" s="12"/>
      <c r="HAE41" s="12"/>
      <c r="HAF41" s="12"/>
      <c r="HAG41" s="12"/>
      <c r="HAH41" s="12"/>
      <c r="HAI41" s="12"/>
      <c r="HAJ41" s="12"/>
      <c r="HAK41" s="12"/>
      <c r="HAL41" s="12"/>
      <c r="HAM41" s="12"/>
      <c r="HAN41" s="12"/>
      <c r="HAO41" s="12"/>
      <c r="HAP41" s="12"/>
      <c r="HAQ41" s="12"/>
      <c r="HAR41" s="12"/>
      <c r="HAS41" s="12"/>
      <c r="HAT41" s="12"/>
      <c r="HAU41" s="12"/>
      <c r="HAV41" s="12"/>
      <c r="HAW41" s="12"/>
      <c r="HAX41" s="12"/>
      <c r="HAY41" s="12"/>
      <c r="HAZ41" s="12"/>
      <c r="HBA41" s="12"/>
      <c r="HBB41" s="12"/>
      <c r="HBC41" s="12"/>
      <c r="HBD41" s="12"/>
      <c r="HBE41" s="12"/>
      <c r="HBF41" s="12"/>
      <c r="HBG41" s="12"/>
      <c r="HBH41" s="12"/>
      <c r="HBI41" s="12"/>
      <c r="HBJ41" s="12"/>
      <c r="HBK41" s="12"/>
      <c r="HBL41" s="12"/>
      <c r="HBM41" s="12"/>
      <c r="HBN41" s="12"/>
      <c r="HBO41" s="12"/>
      <c r="HBP41" s="12"/>
      <c r="HBQ41" s="12"/>
      <c r="HBR41" s="12"/>
      <c r="HBS41" s="12"/>
      <c r="HBT41" s="12"/>
      <c r="HBU41" s="12"/>
      <c r="HBV41" s="12"/>
      <c r="HBW41" s="12"/>
      <c r="HBX41" s="12"/>
      <c r="HBY41" s="12"/>
      <c r="HBZ41" s="12"/>
      <c r="HCA41" s="12"/>
      <c r="HCB41" s="12"/>
      <c r="HCC41" s="12"/>
      <c r="HCD41" s="12"/>
      <c r="HCE41" s="12"/>
      <c r="HCF41" s="12"/>
      <c r="HCG41" s="12"/>
      <c r="HCH41" s="12"/>
      <c r="HCI41" s="12"/>
      <c r="HCJ41" s="12"/>
      <c r="HCK41" s="12"/>
      <c r="HCL41" s="12"/>
      <c r="HCM41" s="12"/>
      <c r="HCN41" s="12"/>
      <c r="HCO41" s="12"/>
      <c r="HCP41" s="12"/>
      <c r="HCQ41" s="12"/>
      <c r="HCR41" s="12"/>
      <c r="HCS41" s="12"/>
      <c r="HCT41" s="12"/>
      <c r="HCU41" s="12"/>
      <c r="HCV41" s="12"/>
      <c r="HCW41" s="12"/>
      <c r="HCX41" s="12"/>
      <c r="HCY41" s="12"/>
      <c r="HCZ41" s="12"/>
      <c r="HDA41" s="12"/>
      <c r="HDB41" s="12"/>
      <c r="HDC41" s="12"/>
      <c r="HDD41" s="12"/>
      <c r="HDE41" s="12"/>
      <c r="HDF41" s="12"/>
      <c r="HDG41" s="12"/>
      <c r="HDH41" s="12"/>
      <c r="HDI41" s="12"/>
      <c r="HDJ41" s="12"/>
      <c r="HDK41" s="12"/>
      <c r="HDL41" s="12"/>
      <c r="HDM41" s="12"/>
      <c r="HDN41" s="12"/>
      <c r="HDO41" s="12"/>
      <c r="HDP41" s="12"/>
      <c r="HDQ41" s="12"/>
      <c r="HDR41" s="12"/>
      <c r="HDS41" s="12"/>
      <c r="HDT41" s="12"/>
      <c r="HDU41" s="12"/>
      <c r="HDV41" s="12"/>
      <c r="HDW41" s="12"/>
      <c r="HDX41" s="12"/>
      <c r="HDY41" s="12"/>
      <c r="HDZ41" s="12"/>
      <c r="HEA41" s="12"/>
      <c r="HEB41" s="12"/>
      <c r="HEC41" s="12"/>
      <c r="HED41" s="12"/>
      <c r="HEE41" s="12"/>
      <c r="HEF41" s="12"/>
      <c r="HEG41" s="12"/>
      <c r="HEH41" s="12"/>
      <c r="HEI41" s="12"/>
      <c r="HEJ41" s="12"/>
      <c r="HEK41" s="12"/>
      <c r="HEL41" s="12"/>
      <c r="HEM41" s="12"/>
      <c r="HEN41" s="12"/>
      <c r="HEO41" s="12"/>
      <c r="HEP41" s="12"/>
      <c r="HEQ41" s="12"/>
      <c r="HER41" s="12"/>
      <c r="HES41" s="12"/>
      <c r="HET41" s="12"/>
      <c r="HEU41" s="12"/>
      <c r="HEV41" s="12"/>
      <c r="HEW41" s="12"/>
      <c r="HEX41" s="12"/>
      <c r="HEY41" s="12"/>
      <c r="HEZ41" s="12"/>
      <c r="HFA41" s="12"/>
      <c r="HFB41" s="12"/>
      <c r="HFC41" s="12"/>
      <c r="HFD41" s="12"/>
      <c r="HFE41" s="12"/>
      <c r="HFF41" s="12"/>
      <c r="HFG41" s="12"/>
      <c r="HFH41" s="12"/>
      <c r="HFI41" s="12"/>
      <c r="HFJ41" s="12"/>
      <c r="HFK41" s="12"/>
      <c r="HFL41" s="12"/>
      <c r="HFM41" s="12"/>
      <c r="HFN41" s="12"/>
      <c r="HFO41" s="12"/>
      <c r="HFP41" s="12"/>
      <c r="HFQ41" s="12"/>
      <c r="HFR41" s="12"/>
      <c r="HFS41" s="12"/>
      <c r="HFT41" s="12"/>
      <c r="HFU41" s="12"/>
      <c r="HFV41" s="12"/>
      <c r="HFW41" s="12"/>
      <c r="HFX41" s="12"/>
      <c r="HFY41" s="12"/>
      <c r="HFZ41" s="12"/>
      <c r="HGA41" s="12"/>
      <c r="HGB41" s="12"/>
      <c r="HGC41" s="12"/>
      <c r="HGD41" s="12"/>
      <c r="HGE41" s="12"/>
      <c r="HGF41" s="12"/>
      <c r="HGG41" s="12"/>
      <c r="HGH41" s="12"/>
      <c r="HGI41" s="12"/>
      <c r="HGJ41" s="12"/>
      <c r="HGK41" s="12"/>
      <c r="HGL41" s="12"/>
      <c r="HGM41" s="12"/>
      <c r="HGN41" s="12"/>
      <c r="HGO41" s="12"/>
      <c r="HGP41" s="12"/>
      <c r="HGQ41" s="12"/>
      <c r="HGR41" s="12"/>
      <c r="HGS41" s="12"/>
      <c r="HGT41" s="12"/>
      <c r="HGU41" s="12"/>
      <c r="HGV41" s="12"/>
      <c r="HGW41" s="12"/>
      <c r="HGX41" s="12"/>
      <c r="HGY41" s="12"/>
      <c r="HGZ41" s="12"/>
      <c r="HHA41" s="12"/>
      <c r="HHB41" s="12"/>
      <c r="HHC41" s="12"/>
      <c r="HHD41" s="12"/>
      <c r="HHE41" s="12"/>
      <c r="HHF41" s="12"/>
      <c r="HHG41" s="12"/>
      <c r="HHH41" s="12"/>
      <c r="HHI41" s="12"/>
      <c r="HHJ41" s="12"/>
      <c r="HHK41" s="12"/>
      <c r="HHL41" s="12"/>
      <c r="HHM41" s="12"/>
      <c r="HHN41" s="12"/>
      <c r="HHO41" s="12"/>
      <c r="HHP41" s="12"/>
      <c r="HHQ41" s="12"/>
      <c r="HHR41" s="12"/>
      <c r="HHS41" s="12"/>
      <c r="HHT41" s="12"/>
      <c r="HHU41" s="12"/>
      <c r="HHV41" s="12"/>
      <c r="HHW41" s="12"/>
      <c r="HHX41" s="12"/>
      <c r="HHY41" s="12"/>
      <c r="HHZ41" s="12"/>
      <c r="HIA41" s="12"/>
      <c r="HIB41" s="12"/>
      <c r="HIC41" s="12"/>
      <c r="HID41" s="12"/>
      <c r="HIE41" s="12"/>
      <c r="HIF41" s="12"/>
      <c r="HIG41" s="12"/>
      <c r="HIH41" s="12"/>
      <c r="HII41" s="12"/>
      <c r="HIJ41" s="12"/>
      <c r="HIK41" s="12"/>
      <c r="HIL41" s="12"/>
      <c r="HIM41" s="12"/>
      <c r="HIN41" s="12"/>
      <c r="HIO41" s="12"/>
      <c r="HIP41" s="12"/>
      <c r="HIQ41" s="12"/>
      <c r="HIR41" s="12"/>
      <c r="HIS41" s="12"/>
      <c r="HIT41" s="12"/>
      <c r="HIU41" s="12"/>
      <c r="HIV41" s="12"/>
      <c r="HIW41" s="12"/>
      <c r="HIX41" s="12"/>
      <c r="HIY41" s="12"/>
      <c r="HIZ41" s="12"/>
      <c r="HJA41" s="12"/>
      <c r="HJB41" s="12"/>
      <c r="HJC41" s="12"/>
      <c r="HJD41" s="12"/>
      <c r="HJE41" s="12"/>
      <c r="HJF41" s="12"/>
      <c r="HJG41" s="12"/>
      <c r="HJH41" s="12"/>
      <c r="HJI41" s="12"/>
      <c r="HJJ41" s="12"/>
      <c r="HJK41" s="12"/>
      <c r="HJL41" s="12"/>
      <c r="HJM41" s="12"/>
      <c r="HJN41" s="12"/>
      <c r="HJO41" s="12"/>
      <c r="HJP41" s="12"/>
      <c r="HJQ41" s="12"/>
      <c r="HJR41" s="12"/>
      <c r="HJS41" s="12"/>
      <c r="HJT41" s="12"/>
      <c r="HJU41" s="12"/>
      <c r="HJV41" s="12"/>
      <c r="HJW41" s="12"/>
      <c r="HJX41" s="12"/>
      <c r="HJY41" s="12"/>
      <c r="HJZ41" s="12"/>
      <c r="HKA41" s="12"/>
      <c r="HKB41" s="12"/>
      <c r="HKC41" s="12"/>
      <c r="HKD41" s="12"/>
      <c r="HKE41" s="12"/>
      <c r="HKF41" s="12"/>
      <c r="HKG41" s="12"/>
      <c r="HKH41" s="12"/>
      <c r="HKI41" s="12"/>
      <c r="HKJ41" s="12"/>
      <c r="HKK41" s="12"/>
      <c r="HKL41" s="12"/>
      <c r="HKM41" s="12"/>
      <c r="HKN41" s="12"/>
      <c r="HKO41" s="12"/>
      <c r="HKP41" s="12"/>
      <c r="HKQ41" s="12"/>
      <c r="HKR41" s="12"/>
      <c r="HKS41" s="12"/>
      <c r="HKT41" s="12"/>
      <c r="HKU41" s="12"/>
      <c r="HKV41" s="12"/>
      <c r="HKW41" s="12"/>
      <c r="HKX41" s="12"/>
      <c r="HKY41" s="12"/>
      <c r="HKZ41" s="12"/>
      <c r="HLA41" s="12"/>
      <c r="HLB41" s="12"/>
      <c r="HLC41" s="12"/>
      <c r="HLD41" s="12"/>
      <c r="HLE41" s="12"/>
      <c r="HLF41" s="12"/>
      <c r="HLG41" s="12"/>
      <c r="HLH41" s="12"/>
      <c r="HLI41" s="12"/>
      <c r="HLJ41" s="12"/>
      <c r="HLK41" s="12"/>
      <c r="HLL41" s="12"/>
      <c r="HLM41" s="12"/>
      <c r="HLN41" s="12"/>
      <c r="HLO41" s="12"/>
      <c r="HLP41" s="12"/>
      <c r="HLQ41" s="12"/>
      <c r="HLR41" s="12"/>
      <c r="HLS41" s="12"/>
      <c r="HLT41" s="12"/>
      <c r="HLU41" s="12"/>
      <c r="HLV41" s="12"/>
      <c r="HLW41" s="12"/>
      <c r="HLX41" s="12"/>
      <c r="HLY41" s="12"/>
      <c r="HLZ41" s="12"/>
      <c r="HMA41" s="12"/>
      <c r="HMB41" s="12"/>
      <c r="HMC41" s="12"/>
      <c r="HMD41" s="12"/>
      <c r="HME41" s="12"/>
      <c r="HMF41" s="12"/>
      <c r="HMG41" s="12"/>
      <c r="HMH41" s="12"/>
      <c r="HMI41" s="12"/>
      <c r="HMJ41" s="12"/>
      <c r="HMK41" s="12"/>
      <c r="HML41" s="12"/>
      <c r="HMM41" s="12"/>
      <c r="HMN41" s="12"/>
      <c r="HMO41" s="12"/>
      <c r="HMP41" s="12"/>
      <c r="HMQ41" s="12"/>
      <c r="HMR41" s="12"/>
      <c r="HMS41" s="12"/>
      <c r="HMT41" s="12"/>
      <c r="HMU41" s="12"/>
      <c r="HMV41" s="12"/>
      <c r="HMW41" s="12"/>
      <c r="HMX41" s="12"/>
      <c r="HMY41" s="12"/>
      <c r="HMZ41" s="12"/>
      <c r="HNA41" s="12"/>
      <c r="HNB41" s="12"/>
      <c r="HNC41" s="12"/>
      <c r="HND41" s="12"/>
      <c r="HNE41" s="12"/>
      <c r="HNF41" s="12"/>
      <c r="HNG41" s="12"/>
      <c r="HNH41" s="12"/>
      <c r="HNI41" s="12"/>
      <c r="HNJ41" s="12"/>
      <c r="HNK41" s="12"/>
      <c r="HNL41" s="12"/>
      <c r="HNM41" s="12"/>
      <c r="HNN41" s="12"/>
      <c r="HNO41" s="12"/>
      <c r="HNP41" s="12"/>
      <c r="HNQ41" s="12"/>
      <c r="HNR41" s="12"/>
      <c r="HNS41" s="12"/>
      <c r="HNT41" s="12"/>
      <c r="HNU41" s="12"/>
      <c r="HNV41" s="12"/>
      <c r="HNW41" s="12"/>
      <c r="HNX41" s="12"/>
      <c r="HNY41" s="12"/>
      <c r="HNZ41" s="12"/>
      <c r="HOA41" s="12"/>
      <c r="HOB41" s="12"/>
      <c r="HOC41" s="12"/>
      <c r="HOD41" s="12"/>
      <c r="HOE41" s="12"/>
      <c r="HOF41" s="12"/>
      <c r="HOG41" s="12"/>
      <c r="HOH41" s="12"/>
      <c r="HOI41" s="12"/>
      <c r="HOJ41" s="12"/>
      <c r="HOK41" s="12"/>
      <c r="HOL41" s="12"/>
      <c r="HOM41" s="12"/>
      <c r="HON41" s="12"/>
      <c r="HOO41" s="12"/>
      <c r="HOP41" s="12"/>
      <c r="HOQ41" s="12"/>
      <c r="HOR41" s="12"/>
      <c r="HOS41" s="12"/>
      <c r="HOT41" s="12"/>
      <c r="HOU41" s="12"/>
      <c r="HOV41" s="12"/>
      <c r="HOW41" s="12"/>
      <c r="HOX41" s="12"/>
      <c r="HOY41" s="12"/>
      <c r="HOZ41" s="12"/>
      <c r="HPA41" s="12"/>
      <c r="HPB41" s="12"/>
      <c r="HPC41" s="12"/>
      <c r="HPD41" s="12"/>
      <c r="HPE41" s="12"/>
      <c r="HPF41" s="12"/>
      <c r="HPG41" s="12"/>
      <c r="HPH41" s="12"/>
      <c r="HPI41" s="12"/>
      <c r="HPJ41" s="12"/>
      <c r="HPK41" s="12"/>
      <c r="HPL41" s="12"/>
      <c r="HPM41" s="12"/>
      <c r="HPN41" s="12"/>
      <c r="HPO41" s="12"/>
      <c r="HPP41" s="12"/>
      <c r="HPQ41" s="12"/>
      <c r="HPR41" s="12"/>
      <c r="HPS41" s="12"/>
      <c r="HPT41" s="12"/>
      <c r="HPU41" s="12"/>
      <c r="HPV41" s="12"/>
      <c r="HPW41" s="12"/>
      <c r="HPX41" s="12"/>
      <c r="HPY41" s="12"/>
      <c r="HPZ41" s="12"/>
      <c r="HQA41" s="12"/>
      <c r="HQB41" s="12"/>
      <c r="HQC41" s="12"/>
      <c r="HQD41" s="12"/>
      <c r="HQE41" s="12"/>
      <c r="HQF41" s="12"/>
      <c r="HQG41" s="12"/>
      <c r="HQH41" s="12"/>
      <c r="HQI41" s="12"/>
      <c r="HQJ41" s="12"/>
      <c r="HQK41" s="12"/>
      <c r="HQL41" s="12"/>
      <c r="HQM41" s="12"/>
      <c r="HQN41" s="12"/>
      <c r="HQO41" s="12"/>
      <c r="HQP41" s="12"/>
      <c r="HQQ41" s="12"/>
      <c r="HQR41" s="12"/>
      <c r="HQS41" s="12"/>
      <c r="HQT41" s="12"/>
      <c r="HQU41" s="12"/>
      <c r="HQV41" s="12"/>
      <c r="HQW41" s="12"/>
      <c r="HQX41" s="12"/>
      <c r="HQY41" s="12"/>
      <c r="HQZ41" s="12"/>
      <c r="HRA41" s="12"/>
      <c r="HRB41" s="12"/>
      <c r="HRC41" s="12"/>
      <c r="HRD41" s="12"/>
      <c r="HRE41" s="12"/>
      <c r="HRF41" s="12"/>
      <c r="HRG41" s="12"/>
      <c r="HRH41" s="12"/>
      <c r="HRI41" s="12"/>
      <c r="HRJ41" s="12"/>
      <c r="HRK41" s="12"/>
      <c r="HRL41" s="12"/>
      <c r="HRM41" s="12"/>
      <c r="HRN41" s="12"/>
      <c r="HRO41" s="12"/>
      <c r="HRP41" s="12"/>
      <c r="HRQ41" s="12"/>
      <c r="HRR41" s="12"/>
      <c r="HRS41" s="12"/>
      <c r="HRT41" s="12"/>
      <c r="HRU41" s="12"/>
      <c r="HRV41" s="12"/>
      <c r="HRW41" s="12"/>
      <c r="HRX41" s="12"/>
      <c r="HRY41" s="12"/>
      <c r="HRZ41" s="12"/>
      <c r="HSA41" s="12"/>
      <c r="HSB41" s="12"/>
      <c r="HSC41" s="12"/>
      <c r="HSD41" s="12"/>
      <c r="HSE41" s="12"/>
      <c r="HSF41" s="12"/>
      <c r="HSG41" s="12"/>
      <c r="HSH41" s="12"/>
      <c r="HSI41" s="12"/>
      <c r="HSJ41" s="12"/>
      <c r="HSK41" s="12"/>
      <c r="HSL41" s="12"/>
      <c r="HSM41" s="12"/>
      <c r="HSN41" s="12"/>
      <c r="HSO41" s="12"/>
      <c r="HSP41" s="12"/>
      <c r="HSQ41" s="12"/>
      <c r="HSR41" s="12"/>
      <c r="HSS41" s="12"/>
      <c r="HST41" s="12"/>
      <c r="HSU41" s="12"/>
      <c r="HSV41" s="12"/>
      <c r="HSW41" s="12"/>
      <c r="HSX41" s="12"/>
      <c r="HSY41" s="12"/>
      <c r="HSZ41" s="12"/>
      <c r="HTA41" s="12"/>
      <c r="HTB41" s="12"/>
      <c r="HTC41" s="12"/>
      <c r="HTD41" s="12"/>
      <c r="HTE41" s="12"/>
      <c r="HTF41" s="12"/>
      <c r="HTG41" s="12"/>
      <c r="HTH41" s="12"/>
      <c r="HTI41" s="12"/>
      <c r="HTJ41" s="12"/>
      <c r="HTK41" s="12"/>
      <c r="HTL41" s="12"/>
      <c r="HTM41" s="12"/>
      <c r="HTN41" s="12"/>
      <c r="HTO41" s="12"/>
      <c r="HTP41" s="12"/>
      <c r="HTQ41" s="12"/>
      <c r="HTR41" s="12"/>
      <c r="HTS41" s="12"/>
      <c r="HTT41" s="12"/>
      <c r="HTU41" s="12"/>
      <c r="HTV41" s="12"/>
      <c r="HTW41" s="12"/>
      <c r="HTX41" s="12"/>
      <c r="HTY41" s="12"/>
      <c r="HTZ41" s="12"/>
      <c r="HUA41" s="12"/>
      <c r="HUB41" s="12"/>
      <c r="HUC41" s="12"/>
      <c r="HUD41" s="12"/>
      <c r="HUE41" s="12"/>
      <c r="HUF41" s="12"/>
      <c r="HUG41" s="12"/>
      <c r="HUH41" s="12"/>
      <c r="HUI41" s="12"/>
      <c r="HUJ41" s="12"/>
      <c r="HUK41" s="12"/>
      <c r="HUL41" s="12"/>
      <c r="HUM41" s="12"/>
      <c r="HUN41" s="12"/>
      <c r="HUO41" s="12"/>
      <c r="HUP41" s="12"/>
      <c r="HUQ41" s="12"/>
      <c r="HUR41" s="12"/>
      <c r="HUS41" s="12"/>
      <c r="HUT41" s="12"/>
      <c r="HUU41" s="12"/>
      <c r="HUV41" s="12"/>
      <c r="HUW41" s="12"/>
      <c r="HUX41" s="12"/>
      <c r="HUY41" s="12"/>
      <c r="HUZ41" s="12"/>
      <c r="HVA41" s="12"/>
      <c r="HVB41" s="12"/>
      <c r="HVC41" s="12"/>
      <c r="HVD41" s="12"/>
      <c r="HVE41" s="12"/>
      <c r="HVF41" s="12"/>
      <c r="HVG41" s="12"/>
      <c r="HVH41" s="12"/>
      <c r="HVI41" s="12"/>
      <c r="HVJ41" s="12"/>
      <c r="HVK41" s="12"/>
      <c r="HVL41" s="12"/>
      <c r="HVM41" s="12"/>
      <c r="HVN41" s="12"/>
      <c r="HVO41" s="12"/>
      <c r="HVP41" s="12"/>
      <c r="HVQ41" s="12"/>
      <c r="HVR41" s="12"/>
      <c r="HVS41" s="12"/>
      <c r="HVT41" s="12"/>
      <c r="HVU41" s="12"/>
      <c r="HVV41" s="12"/>
      <c r="HVW41" s="12"/>
      <c r="HVX41" s="12"/>
      <c r="HVY41" s="12"/>
      <c r="HVZ41" s="12"/>
      <c r="HWA41" s="12"/>
      <c r="HWB41" s="12"/>
      <c r="HWC41" s="12"/>
      <c r="HWD41" s="12"/>
      <c r="HWE41" s="12"/>
      <c r="HWF41" s="12"/>
      <c r="HWG41" s="12"/>
      <c r="HWH41" s="12"/>
      <c r="HWI41" s="12"/>
      <c r="HWJ41" s="12"/>
      <c r="HWK41" s="12"/>
      <c r="HWL41" s="12"/>
      <c r="HWM41" s="12"/>
      <c r="HWN41" s="12"/>
      <c r="HWO41" s="12"/>
      <c r="HWP41" s="12"/>
      <c r="HWQ41" s="12"/>
      <c r="HWR41" s="12"/>
      <c r="HWS41" s="12"/>
      <c r="HWT41" s="12"/>
      <c r="HWU41" s="12"/>
      <c r="HWV41" s="12"/>
      <c r="HWW41" s="12"/>
      <c r="HWX41" s="12"/>
      <c r="HWY41" s="12"/>
      <c r="HWZ41" s="12"/>
      <c r="HXA41" s="12"/>
      <c r="HXB41" s="12"/>
      <c r="HXC41" s="12"/>
      <c r="HXD41" s="12"/>
      <c r="HXE41" s="12"/>
      <c r="HXF41" s="12"/>
      <c r="HXG41" s="12"/>
      <c r="HXH41" s="12"/>
      <c r="HXI41" s="12"/>
      <c r="HXJ41" s="12"/>
      <c r="HXK41" s="12"/>
      <c r="HXL41" s="12"/>
      <c r="HXM41" s="12"/>
      <c r="HXN41" s="12"/>
      <c r="HXO41" s="12"/>
      <c r="HXP41" s="12"/>
      <c r="HXQ41" s="12"/>
      <c r="HXR41" s="12"/>
      <c r="HXS41" s="12"/>
      <c r="HXT41" s="12"/>
      <c r="HXU41" s="12"/>
      <c r="HXV41" s="12"/>
      <c r="HXW41" s="12"/>
      <c r="HXX41" s="12"/>
      <c r="HXY41" s="12"/>
      <c r="HXZ41" s="12"/>
      <c r="HYA41" s="12"/>
      <c r="HYB41" s="12"/>
      <c r="HYC41" s="12"/>
      <c r="HYD41" s="12"/>
      <c r="HYE41" s="12"/>
      <c r="HYF41" s="12"/>
      <c r="HYG41" s="12"/>
      <c r="HYH41" s="12"/>
      <c r="HYI41" s="12"/>
      <c r="HYJ41" s="12"/>
      <c r="HYK41" s="12"/>
      <c r="HYL41" s="12"/>
      <c r="HYM41" s="12"/>
      <c r="HYN41" s="12"/>
      <c r="HYO41" s="12"/>
      <c r="HYP41" s="12"/>
      <c r="HYQ41" s="12"/>
      <c r="HYR41" s="12"/>
      <c r="HYS41" s="12"/>
      <c r="HYT41" s="12"/>
      <c r="HYU41" s="12"/>
      <c r="HYV41" s="12"/>
      <c r="HYW41" s="12"/>
      <c r="HYX41" s="12"/>
      <c r="HYY41" s="12"/>
      <c r="HYZ41" s="12"/>
      <c r="HZA41" s="12"/>
      <c r="HZB41" s="12"/>
      <c r="HZC41" s="12"/>
      <c r="HZD41" s="12"/>
      <c r="HZE41" s="12"/>
      <c r="HZF41" s="12"/>
      <c r="HZG41" s="12"/>
      <c r="HZH41" s="12"/>
      <c r="HZI41" s="12"/>
      <c r="HZJ41" s="12"/>
      <c r="HZK41" s="12"/>
      <c r="HZL41" s="12"/>
      <c r="HZM41" s="12"/>
      <c r="HZN41" s="12"/>
      <c r="HZO41" s="12"/>
      <c r="HZP41" s="12"/>
      <c r="HZQ41" s="12"/>
      <c r="HZR41" s="12"/>
      <c r="HZS41" s="12"/>
      <c r="HZT41" s="12"/>
      <c r="HZU41" s="12"/>
      <c r="HZV41" s="12"/>
      <c r="HZW41" s="12"/>
      <c r="HZX41" s="12"/>
      <c r="HZY41" s="12"/>
      <c r="HZZ41" s="12"/>
      <c r="IAA41" s="12"/>
      <c r="IAB41" s="12"/>
      <c r="IAC41" s="12"/>
      <c r="IAD41" s="12"/>
      <c r="IAE41" s="12"/>
      <c r="IAF41" s="12"/>
      <c r="IAG41" s="12"/>
      <c r="IAH41" s="12"/>
      <c r="IAI41" s="12"/>
      <c r="IAJ41" s="12"/>
      <c r="IAK41" s="12"/>
      <c r="IAL41" s="12"/>
      <c r="IAM41" s="12"/>
      <c r="IAN41" s="12"/>
      <c r="IAO41" s="12"/>
      <c r="IAP41" s="12"/>
      <c r="IAQ41" s="12"/>
      <c r="IAR41" s="12"/>
      <c r="IAS41" s="12"/>
      <c r="IAT41" s="12"/>
      <c r="IAU41" s="12"/>
      <c r="IAV41" s="12"/>
      <c r="IAW41" s="12"/>
      <c r="IAX41" s="12"/>
      <c r="IAY41" s="12"/>
      <c r="IAZ41" s="12"/>
      <c r="IBA41" s="12"/>
      <c r="IBB41" s="12"/>
      <c r="IBC41" s="12"/>
      <c r="IBD41" s="12"/>
      <c r="IBE41" s="12"/>
      <c r="IBF41" s="12"/>
      <c r="IBG41" s="12"/>
      <c r="IBH41" s="12"/>
      <c r="IBI41" s="12"/>
      <c r="IBJ41" s="12"/>
      <c r="IBK41" s="12"/>
      <c r="IBL41" s="12"/>
      <c r="IBM41" s="12"/>
      <c r="IBN41" s="12"/>
      <c r="IBO41" s="12"/>
      <c r="IBP41" s="12"/>
      <c r="IBQ41" s="12"/>
      <c r="IBR41" s="12"/>
      <c r="IBS41" s="12"/>
      <c r="IBT41" s="12"/>
      <c r="IBU41" s="12"/>
      <c r="IBV41" s="12"/>
      <c r="IBW41" s="12"/>
      <c r="IBX41" s="12"/>
      <c r="IBY41" s="12"/>
      <c r="IBZ41" s="12"/>
      <c r="ICA41" s="12"/>
      <c r="ICB41" s="12"/>
      <c r="ICC41" s="12"/>
      <c r="ICD41" s="12"/>
      <c r="ICE41" s="12"/>
      <c r="ICF41" s="12"/>
      <c r="ICG41" s="12"/>
      <c r="ICH41" s="12"/>
      <c r="ICI41" s="12"/>
      <c r="ICJ41" s="12"/>
      <c r="ICK41" s="12"/>
      <c r="ICL41" s="12"/>
      <c r="ICM41" s="12"/>
      <c r="ICN41" s="12"/>
      <c r="ICO41" s="12"/>
      <c r="ICP41" s="12"/>
      <c r="ICQ41" s="12"/>
      <c r="ICR41" s="12"/>
      <c r="ICS41" s="12"/>
      <c r="ICT41" s="12"/>
      <c r="ICU41" s="12"/>
      <c r="ICV41" s="12"/>
      <c r="ICW41" s="12"/>
      <c r="ICX41" s="12"/>
      <c r="ICY41" s="12"/>
      <c r="ICZ41" s="12"/>
      <c r="IDA41" s="12"/>
      <c r="IDB41" s="12"/>
      <c r="IDC41" s="12"/>
      <c r="IDD41" s="12"/>
      <c r="IDE41" s="12"/>
      <c r="IDF41" s="12"/>
      <c r="IDG41" s="12"/>
      <c r="IDH41" s="12"/>
      <c r="IDI41" s="12"/>
      <c r="IDJ41" s="12"/>
      <c r="IDK41" s="12"/>
      <c r="IDL41" s="12"/>
      <c r="IDM41" s="12"/>
      <c r="IDN41" s="12"/>
      <c r="IDO41" s="12"/>
      <c r="IDP41" s="12"/>
      <c r="IDQ41" s="12"/>
      <c r="IDR41" s="12"/>
      <c r="IDS41" s="12"/>
      <c r="IDT41" s="12"/>
      <c r="IDU41" s="12"/>
      <c r="IDV41" s="12"/>
      <c r="IDW41" s="12"/>
      <c r="IDX41" s="12"/>
      <c r="IDY41" s="12"/>
      <c r="IDZ41" s="12"/>
      <c r="IEA41" s="12"/>
      <c r="IEB41" s="12"/>
      <c r="IEC41" s="12"/>
      <c r="IED41" s="12"/>
      <c r="IEE41" s="12"/>
      <c r="IEF41" s="12"/>
      <c r="IEG41" s="12"/>
      <c r="IEH41" s="12"/>
      <c r="IEI41" s="12"/>
      <c r="IEJ41" s="12"/>
      <c r="IEK41" s="12"/>
      <c r="IEL41" s="12"/>
      <c r="IEM41" s="12"/>
      <c r="IEN41" s="12"/>
      <c r="IEO41" s="12"/>
      <c r="IEP41" s="12"/>
      <c r="IEQ41" s="12"/>
      <c r="IER41" s="12"/>
      <c r="IES41" s="12"/>
      <c r="IET41" s="12"/>
      <c r="IEU41" s="12"/>
      <c r="IEV41" s="12"/>
      <c r="IEW41" s="12"/>
      <c r="IEX41" s="12"/>
      <c r="IEY41" s="12"/>
      <c r="IEZ41" s="12"/>
      <c r="IFA41" s="12"/>
      <c r="IFB41" s="12"/>
      <c r="IFC41" s="12"/>
      <c r="IFD41" s="12"/>
      <c r="IFE41" s="12"/>
      <c r="IFF41" s="12"/>
      <c r="IFG41" s="12"/>
      <c r="IFH41" s="12"/>
      <c r="IFI41" s="12"/>
      <c r="IFJ41" s="12"/>
      <c r="IFK41" s="12"/>
      <c r="IFL41" s="12"/>
      <c r="IFM41" s="12"/>
      <c r="IFN41" s="12"/>
      <c r="IFO41" s="12"/>
      <c r="IFP41" s="12"/>
      <c r="IFQ41" s="12"/>
      <c r="IFR41" s="12"/>
      <c r="IFS41" s="12"/>
      <c r="IFT41" s="12"/>
      <c r="IFU41" s="12"/>
      <c r="IFV41" s="12"/>
      <c r="IFW41" s="12"/>
      <c r="IFX41" s="12"/>
      <c r="IFY41" s="12"/>
      <c r="IFZ41" s="12"/>
      <c r="IGA41" s="12"/>
      <c r="IGB41" s="12"/>
      <c r="IGC41" s="12"/>
      <c r="IGD41" s="12"/>
      <c r="IGE41" s="12"/>
      <c r="IGF41" s="12"/>
      <c r="IGG41" s="12"/>
      <c r="IGH41" s="12"/>
      <c r="IGI41" s="12"/>
      <c r="IGJ41" s="12"/>
      <c r="IGK41" s="12"/>
      <c r="IGL41" s="12"/>
      <c r="IGM41" s="12"/>
      <c r="IGN41" s="12"/>
      <c r="IGO41" s="12"/>
      <c r="IGP41" s="12"/>
      <c r="IGQ41" s="12"/>
      <c r="IGR41" s="12"/>
      <c r="IGS41" s="12"/>
      <c r="IGT41" s="12"/>
      <c r="IGU41" s="12"/>
      <c r="IGV41" s="12"/>
      <c r="IGW41" s="12"/>
      <c r="IGX41" s="12"/>
      <c r="IGY41" s="12"/>
      <c r="IGZ41" s="12"/>
      <c r="IHA41" s="12"/>
      <c r="IHB41" s="12"/>
      <c r="IHC41" s="12"/>
      <c r="IHD41" s="12"/>
      <c r="IHE41" s="12"/>
      <c r="IHF41" s="12"/>
      <c r="IHG41" s="12"/>
      <c r="IHH41" s="12"/>
      <c r="IHI41" s="12"/>
      <c r="IHJ41" s="12"/>
      <c r="IHK41" s="12"/>
      <c r="IHL41" s="12"/>
      <c r="IHM41" s="12"/>
      <c r="IHN41" s="12"/>
      <c r="IHO41" s="12"/>
      <c r="IHP41" s="12"/>
      <c r="IHQ41" s="12"/>
      <c r="IHR41" s="12"/>
      <c r="IHS41" s="12"/>
      <c r="IHT41" s="12"/>
      <c r="IHU41" s="12"/>
      <c r="IHV41" s="12"/>
      <c r="IHW41" s="12"/>
      <c r="IHX41" s="12"/>
      <c r="IHY41" s="12"/>
      <c r="IHZ41" s="12"/>
      <c r="IIA41" s="12"/>
      <c r="IIB41" s="12"/>
      <c r="IIC41" s="12"/>
      <c r="IID41" s="12"/>
      <c r="IIE41" s="12"/>
      <c r="IIF41" s="12"/>
      <c r="IIG41" s="12"/>
      <c r="IIH41" s="12"/>
      <c r="III41" s="12"/>
      <c r="IIJ41" s="12"/>
      <c r="IIK41" s="12"/>
      <c r="IIL41" s="12"/>
      <c r="IIM41" s="12"/>
      <c r="IIN41" s="12"/>
      <c r="IIO41" s="12"/>
      <c r="IIP41" s="12"/>
      <c r="IIQ41" s="12"/>
      <c r="IIR41" s="12"/>
      <c r="IIS41" s="12"/>
      <c r="IIT41" s="12"/>
      <c r="IIU41" s="12"/>
      <c r="IIV41" s="12"/>
      <c r="IIW41" s="12"/>
      <c r="IIX41" s="12"/>
      <c r="IIY41" s="12"/>
      <c r="IIZ41" s="12"/>
      <c r="IJA41" s="12"/>
      <c r="IJB41" s="12"/>
      <c r="IJC41" s="12"/>
      <c r="IJD41" s="12"/>
      <c r="IJE41" s="12"/>
      <c r="IJF41" s="12"/>
      <c r="IJG41" s="12"/>
      <c r="IJH41" s="12"/>
      <c r="IJI41" s="12"/>
      <c r="IJJ41" s="12"/>
      <c r="IJK41" s="12"/>
      <c r="IJL41" s="12"/>
      <c r="IJM41" s="12"/>
      <c r="IJN41" s="12"/>
      <c r="IJO41" s="12"/>
      <c r="IJP41" s="12"/>
      <c r="IJQ41" s="12"/>
      <c r="IJR41" s="12"/>
      <c r="IJS41" s="12"/>
      <c r="IJT41" s="12"/>
      <c r="IJU41" s="12"/>
      <c r="IJV41" s="12"/>
      <c r="IJW41" s="12"/>
      <c r="IJX41" s="12"/>
      <c r="IJY41" s="12"/>
      <c r="IJZ41" s="12"/>
      <c r="IKA41" s="12"/>
      <c r="IKB41" s="12"/>
      <c r="IKC41" s="12"/>
      <c r="IKD41" s="12"/>
      <c r="IKE41" s="12"/>
      <c r="IKF41" s="12"/>
      <c r="IKG41" s="12"/>
      <c r="IKH41" s="12"/>
      <c r="IKI41" s="12"/>
      <c r="IKJ41" s="12"/>
      <c r="IKK41" s="12"/>
      <c r="IKL41" s="12"/>
      <c r="IKM41" s="12"/>
      <c r="IKN41" s="12"/>
      <c r="IKO41" s="12"/>
      <c r="IKP41" s="12"/>
      <c r="IKQ41" s="12"/>
      <c r="IKR41" s="12"/>
      <c r="IKS41" s="12"/>
      <c r="IKT41" s="12"/>
      <c r="IKU41" s="12"/>
      <c r="IKV41" s="12"/>
      <c r="IKW41" s="12"/>
      <c r="IKX41" s="12"/>
      <c r="IKY41" s="12"/>
      <c r="IKZ41" s="12"/>
      <c r="ILA41" s="12"/>
      <c r="ILB41" s="12"/>
      <c r="ILC41" s="12"/>
      <c r="ILD41" s="12"/>
      <c r="ILE41" s="12"/>
      <c r="ILF41" s="12"/>
      <c r="ILG41" s="12"/>
      <c r="ILH41" s="12"/>
      <c r="ILI41" s="12"/>
      <c r="ILJ41" s="12"/>
      <c r="ILK41" s="12"/>
      <c r="ILL41" s="12"/>
      <c r="ILM41" s="12"/>
      <c r="ILN41" s="12"/>
      <c r="ILO41" s="12"/>
      <c r="ILP41" s="12"/>
      <c r="ILQ41" s="12"/>
      <c r="ILR41" s="12"/>
      <c r="ILS41" s="12"/>
      <c r="ILT41" s="12"/>
      <c r="ILU41" s="12"/>
      <c r="ILV41" s="12"/>
      <c r="ILW41" s="12"/>
      <c r="ILX41" s="12"/>
      <c r="ILY41" s="12"/>
      <c r="ILZ41" s="12"/>
      <c r="IMA41" s="12"/>
      <c r="IMB41" s="12"/>
      <c r="IMC41" s="12"/>
      <c r="IMD41" s="12"/>
      <c r="IME41" s="12"/>
      <c r="IMF41" s="12"/>
      <c r="IMG41" s="12"/>
      <c r="IMH41" s="12"/>
      <c r="IMI41" s="12"/>
      <c r="IMJ41" s="12"/>
      <c r="IMK41" s="12"/>
      <c r="IML41" s="12"/>
      <c r="IMM41" s="12"/>
      <c r="IMN41" s="12"/>
      <c r="IMO41" s="12"/>
      <c r="IMP41" s="12"/>
      <c r="IMQ41" s="12"/>
      <c r="IMR41" s="12"/>
      <c r="IMS41" s="12"/>
      <c r="IMT41" s="12"/>
      <c r="IMU41" s="12"/>
      <c r="IMV41" s="12"/>
      <c r="IMW41" s="12"/>
      <c r="IMX41" s="12"/>
      <c r="IMY41" s="12"/>
      <c r="IMZ41" s="12"/>
      <c r="INA41" s="12"/>
      <c r="INB41" s="12"/>
      <c r="INC41" s="12"/>
      <c r="IND41" s="12"/>
      <c r="INE41" s="12"/>
      <c r="INF41" s="12"/>
      <c r="ING41" s="12"/>
      <c r="INH41" s="12"/>
      <c r="INI41" s="12"/>
      <c r="INJ41" s="12"/>
      <c r="INK41" s="12"/>
      <c r="INL41" s="12"/>
      <c r="INM41" s="12"/>
      <c r="INN41" s="12"/>
      <c r="INO41" s="12"/>
      <c r="INP41" s="12"/>
      <c r="INQ41" s="12"/>
      <c r="INR41" s="12"/>
      <c r="INS41" s="12"/>
      <c r="INT41" s="12"/>
      <c r="INU41" s="12"/>
      <c r="INV41" s="12"/>
      <c r="INW41" s="12"/>
      <c r="INX41" s="12"/>
      <c r="INY41" s="12"/>
      <c r="INZ41" s="12"/>
      <c r="IOA41" s="12"/>
      <c r="IOB41" s="12"/>
      <c r="IOC41" s="12"/>
      <c r="IOD41" s="12"/>
      <c r="IOE41" s="12"/>
      <c r="IOF41" s="12"/>
      <c r="IOG41" s="12"/>
      <c r="IOH41" s="12"/>
      <c r="IOI41" s="12"/>
      <c r="IOJ41" s="12"/>
      <c r="IOK41" s="12"/>
      <c r="IOL41" s="12"/>
      <c r="IOM41" s="12"/>
      <c r="ION41" s="12"/>
      <c r="IOO41" s="12"/>
      <c r="IOP41" s="12"/>
      <c r="IOQ41" s="12"/>
      <c r="IOR41" s="12"/>
      <c r="IOS41" s="12"/>
      <c r="IOT41" s="12"/>
      <c r="IOU41" s="12"/>
      <c r="IOV41" s="12"/>
      <c r="IOW41" s="12"/>
      <c r="IOX41" s="12"/>
      <c r="IOY41" s="12"/>
      <c r="IOZ41" s="12"/>
      <c r="IPA41" s="12"/>
      <c r="IPB41" s="12"/>
      <c r="IPC41" s="12"/>
      <c r="IPD41" s="12"/>
      <c r="IPE41" s="12"/>
      <c r="IPF41" s="12"/>
      <c r="IPG41" s="12"/>
      <c r="IPH41" s="12"/>
      <c r="IPI41" s="12"/>
      <c r="IPJ41" s="12"/>
      <c r="IPK41" s="12"/>
      <c r="IPL41" s="12"/>
      <c r="IPM41" s="12"/>
      <c r="IPN41" s="12"/>
      <c r="IPO41" s="12"/>
      <c r="IPP41" s="12"/>
      <c r="IPQ41" s="12"/>
      <c r="IPR41" s="12"/>
      <c r="IPS41" s="12"/>
      <c r="IPT41" s="12"/>
      <c r="IPU41" s="12"/>
      <c r="IPV41" s="12"/>
      <c r="IPW41" s="12"/>
      <c r="IPX41" s="12"/>
      <c r="IPY41" s="12"/>
      <c r="IPZ41" s="12"/>
      <c r="IQA41" s="12"/>
      <c r="IQB41" s="12"/>
      <c r="IQC41" s="12"/>
      <c r="IQD41" s="12"/>
      <c r="IQE41" s="12"/>
      <c r="IQF41" s="12"/>
      <c r="IQG41" s="12"/>
      <c r="IQH41" s="12"/>
      <c r="IQI41" s="12"/>
      <c r="IQJ41" s="12"/>
      <c r="IQK41" s="12"/>
      <c r="IQL41" s="12"/>
      <c r="IQM41" s="12"/>
      <c r="IQN41" s="12"/>
      <c r="IQO41" s="12"/>
      <c r="IQP41" s="12"/>
      <c r="IQQ41" s="12"/>
      <c r="IQR41" s="12"/>
      <c r="IQS41" s="12"/>
      <c r="IQT41" s="12"/>
      <c r="IQU41" s="12"/>
      <c r="IQV41" s="12"/>
      <c r="IQW41" s="12"/>
      <c r="IQX41" s="12"/>
      <c r="IQY41" s="12"/>
      <c r="IQZ41" s="12"/>
      <c r="IRA41" s="12"/>
      <c r="IRB41" s="12"/>
      <c r="IRC41" s="12"/>
      <c r="IRD41" s="12"/>
      <c r="IRE41" s="12"/>
      <c r="IRF41" s="12"/>
      <c r="IRG41" s="12"/>
      <c r="IRH41" s="12"/>
      <c r="IRI41" s="12"/>
      <c r="IRJ41" s="12"/>
      <c r="IRK41" s="12"/>
      <c r="IRL41" s="12"/>
      <c r="IRM41" s="12"/>
      <c r="IRN41" s="12"/>
      <c r="IRO41" s="12"/>
      <c r="IRP41" s="12"/>
      <c r="IRQ41" s="12"/>
      <c r="IRR41" s="12"/>
      <c r="IRS41" s="12"/>
      <c r="IRT41" s="12"/>
      <c r="IRU41" s="12"/>
      <c r="IRV41" s="12"/>
      <c r="IRW41" s="12"/>
      <c r="IRX41" s="12"/>
      <c r="IRY41" s="12"/>
      <c r="IRZ41" s="12"/>
      <c r="ISA41" s="12"/>
      <c r="ISB41" s="12"/>
      <c r="ISC41" s="12"/>
      <c r="ISD41" s="12"/>
      <c r="ISE41" s="12"/>
      <c r="ISF41" s="12"/>
      <c r="ISG41" s="12"/>
      <c r="ISH41" s="12"/>
      <c r="ISI41" s="12"/>
      <c r="ISJ41" s="12"/>
      <c r="ISK41" s="12"/>
      <c r="ISL41" s="12"/>
      <c r="ISM41" s="12"/>
      <c r="ISN41" s="12"/>
      <c r="ISO41" s="12"/>
      <c r="ISP41" s="12"/>
      <c r="ISQ41" s="12"/>
      <c r="ISR41" s="12"/>
      <c r="ISS41" s="12"/>
      <c r="IST41" s="12"/>
      <c r="ISU41" s="12"/>
      <c r="ISV41" s="12"/>
      <c r="ISW41" s="12"/>
      <c r="ISX41" s="12"/>
      <c r="ISY41" s="12"/>
      <c r="ISZ41" s="12"/>
      <c r="ITA41" s="12"/>
      <c r="ITB41" s="12"/>
      <c r="ITC41" s="12"/>
      <c r="ITD41" s="12"/>
      <c r="ITE41" s="12"/>
      <c r="ITF41" s="12"/>
      <c r="ITG41" s="12"/>
      <c r="ITH41" s="12"/>
      <c r="ITI41" s="12"/>
      <c r="ITJ41" s="12"/>
      <c r="ITK41" s="12"/>
      <c r="ITL41" s="12"/>
      <c r="ITM41" s="12"/>
      <c r="ITN41" s="12"/>
      <c r="ITO41" s="12"/>
      <c r="ITP41" s="12"/>
      <c r="ITQ41" s="12"/>
      <c r="ITR41" s="12"/>
      <c r="ITS41" s="12"/>
      <c r="ITT41" s="12"/>
      <c r="ITU41" s="12"/>
      <c r="ITV41" s="12"/>
      <c r="ITW41" s="12"/>
      <c r="ITX41" s="12"/>
      <c r="ITY41" s="12"/>
      <c r="ITZ41" s="12"/>
      <c r="IUA41" s="12"/>
      <c r="IUB41" s="12"/>
      <c r="IUC41" s="12"/>
      <c r="IUD41" s="12"/>
      <c r="IUE41" s="12"/>
      <c r="IUF41" s="12"/>
      <c r="IUG41" s="12"/>
      <c r="IUH41" s="12"/>
      <c r="IUI41" s="12"/>
      <c r="IUJ41" s="12"/>
      <c r="IUK41" s="12"/>
      <c r="IUL41" s="12"/>
      <c r="IUM41" s="12"/>
      <c r="IUN41" s="12"/>
      <c r="IUO41" s="12"/>
      <c r="IUP41" s="12"/>
      <c r="IUQ41" s="12"/>
      <c r="IUR41" s="12"/>
      <c r="IUS41" s="12"/>
      <c r="IUT41" s="12"/>
      <c r="IUU41" s="12"/>
      <c r="IUV41" s="12"/>
      <c r="IUW41" s="12"/>
      <c r="IUX41" s="12"/>
      <c r="IUY41" s="12"/>
      <c r="IUZ41" s="12"/>
      <c r="IVA41" s="12"/>
      <c r="IVB41" s="12"/>
      <c r="IVC41" s="12"/>
      <c r="IVD41" s="12"/>
      <c r="IVE41" s="12"/>
      <c r="IVF41" s="12"/>
      <c r="IVG41" s="12"/>
      <c r="IVH41" s="12"/>
      <c r="IVI41" s="12"/>
      <c r="IVJ41" s="12"/>
      <c r="IVK41" s="12"/>
      <c r="IVL41" s="12"/>
      <c r="IVM41" s="12"/>
      <c r="IVN41" s="12"/>
      <c r="IVO41" s="12"/>
      <c r="IVP41" s="12"/>
      <c r="IVQ41" s="12"/>
      <c r="IVR41" s="12"/>
      <c r="IVS41" s="12"/>
      <c r="IVT41" s="12"/>
      <c r="IVU41" s="12"/>
      <c r="IVV41" s="12"/>
      <c r="IVW41" s="12"/>
      <c r="IVX41" s="12"/>
      <c r="IVY41" s="12"/>
      <c r="IVZ41" s="12"/>
      <c r="IWA41" s="12"/>
      <c r="IWB41" s="12"/>
      <c r="IWC41" s="12"/>
      <c r="IWD41" s="12"/>
      <c r="IWE41" s="12"/>
      <c r="IWF41" s="12"/>
      <c r="IWG41" s="12"/>
      <c r="IWH41" s="12"/>
      <c r="IWI41" s="12"/>
      <c r="IWJ41" s="12"/>
      <c r="IWK41" s="12"/>
      <c r="IWL41" s="12"/>
      <c r="IWM41" s="12"/>
      <c r="IWN41" s="12"/>
      <c r="IWO41" s="12"/>
      <c r="IWP41" s="12"/>
      <c r="IWQ41" s="12"/>
      <c r="IWR41" s="12"/>
      <c r="IWS41" s="12"/>
      <c r="IWT41" s="12"/>
      <c r="IWU41" s="12"/>
      <c r="IWV41" s="12"/>
      <c r="IWW41" s="12"/>
      <c r="IWX41" s="12"/>
      <c r="IWY41" s="12"/>
      <c r="IWZ41" s="12"/>
      <c r="IXA41" s="12"/>
      <c r="IXB41" s="12"/>
      <c r="IXC41" s="12"/>
      <c r="IXD41" s="12"/>
      <c r="IXE41" s="12"/>
      <c r="IXF41" s="12"/>
      <c r="IXG41" s="12"/>
      <c r="IXH41" s="12"/>
      <c r="IXI41" s="12"/>
      <c r="IXJ41" s="12"/>
      <c r="IXK41" s="12"/>
      <c r="IXL41" s="12"/>
      <c r="IXM41" s="12"/>
      <c r="IXN41" s="12"/>
      <c r="IXO41" s="12"/>
      <c r="IXP41" s="12"/>
      <c r="IXQ41" s="12"/>
      <c r="IXR41" s="12"/>
      <c r="IXS41" s="12"/>
      <c r="IXT41" s="12"/>
      <c r="IXU41" s="12"/>
      <c r="IXV41" s="12"/>
      <c r="IXW41" s="12"/>
      <c r="IXX41" s="12"/>
      <c r="IXY41" s="12"/>
      <c r="IXZ41" s="12"/>
      <c r="IYA41" s="12"/>
      <c r="IYB41" s="12"/>
      <c r="IYC41" s="12"/>
      <c r="IYD41" s="12"/>
      <c r="IYE41" s="12"/>
      <c r="IYF41" s="12"/>
      <c r="IYG41" s="12"/>
      <c r="IYH41" s="12"/>
      <c r="IYI41" s="12"/>
      <c r="IYJ41" s="12"/>
      <c r="IYK41" s="12"/>
      <c r="IYL41" s="12"/>
      <c r="IYM41" s="12"/>
      <c r="IYN41" s="12"/>
      <c r="IYO41" s="12"/>
      <c r="IYP41" s="12"/>
      <c r="IYQ41" s="12"/>
      <c r="IYR41" s="12"/>
      <c r="IYS41" s="12"/>
      <c r="IYT41" s="12"/>
      <c r="IYU41" s="12"/>
      <c r="IYV41" s="12"/>
      <c r="IYW41" s="12"/>
      <c r="IYX41" s="12"/>
      <c r="IYY41" s="12"/>
      <c r="IYZ41" s="12"/>
      <c r="IZA41" s="12"/>
      <c r="IZB41" s="12"/>
      <c r="IZC41" s="12"/>
      <c r="IZD41" s="12"/>
      <c r="IZE41" s="12"/>
      <c r="IZF41" s="12"/>
      <c r="IZG41" s="12"/>
      <c r="IZH41" s="12"/>
      <c r="IZI41" s="12"/>
      <c r="IZJ41" s="12"/>
      <c r="IZK41" s="12"/>
      <c r="IZL41" s="12"/>
      <c r="IZM41" s="12"/>
      <c r="IZN41" s="12"/>
      <c r="IZO41" s="12"/>
      <c r="IZP41" s="12"/>
      <c r="IZQ41" s="12"/>
      <c r="IZR41" s="12"/>
      <c r="IZS41" s="12"/>
      <c r="IZT41" s="12"/>
      <c r="IZU41" s="12"/>
      <c r="IZV41" s="12"/>
      <c r="IZW41" s="12"/>
      <c r="IZX41" s="12"/>
      <c r="IZY41" s="12"/>
      <c r="IZZ41" s="12"/>
      <c r="JAA41" s="12"/>
      <c r="JAB41" s="12"/>
      <c r="JAC41" s="12"/>
      <c r="JAD41" s="12"/>
      <c r="JAE41" s="12"/>
      <c r="JAF41" s="12"/>
      <c r="JAG41" s="12"/>
      <c r="JAH41" s="12"/>
      <c r="JAI41" s="12"/>
      <c r="JAJ41" s="12"/>
      <c r="JAK41" s="12"/>
      <c r="JAL41" s="12"/>
      <c r="JAM41" s="12"/>
      <c r="JAN41" s="12"/>
      <c r="JAO41" s="12"/>
      <c r="JAP41" s="12"/>
      <c r="JAQ41" s="12"/>
      <c r="JAR41" s="12"/>
      <c r="JAS41" s="12"/>
      <c r="JAT41" s="12"/>
      <c r="JAU41" s="12"/>
      <c r="JAV41" s="12"/>
      <c r="JAW41" s="12"/>
      <c r="JAX41" s="12"/>
      <c r="JAY41" s="12"/>
      <c r="JAZ41" s="12"/>
      <c r="JBA41" s="12"/>
      <c r="JBB41" s="12"/>
      <c r="JBC41" s="12"/>
      <c r="JBD41" s="12"/>
      <c r="JBE41" s="12"/>
      <c r="JBF41" s="12"/>
      <c r="JBG41" s="12"/>
      <c r="JBH41" s="12"/>
      <c r="JBI41" s="12"/>
      <c r="JBJ41" s="12"/>
      <c r="JBK41" s="12"/>
      <c r="JBL41" s="12"/>
      <c r="JBM41" s="12"/>
      <c r="JBN41" s="12"/>
      <c r="JBO41" s="12"/>
      <c r="JBP41" s="12"/>
      <c r="JBQ41" s="12"/>
      <c r="JBR41" s="12"/>
      <c r="JBS41" s="12"/>
      <c r="JBT41" s="12"/>
      <c r="JBU41" s="12"/>
      <c r="JBV41" s="12"/>
      <c r="JBW41" s="12"/>
      <c r="JBX41" s="12"/>
      <c r="JBY41" s="12"/>
      <c r="JBZ41" s="12"/>
      <c r="JCA41" s="12"/>
      <c r="JCB41" s="12"/>
      <c r="JCC41" s="12"/>
      <c r="JCD41" s="12"/>
      <c r="JCE41" s="12"/>
      <c r="JCF41" s="12"/>
      <c r="JCG41" s="12"/>
      <c r="JCH41" s="12"/>
      <c r="JCI41" s="12"/>
      <c r="JCJ41" s="12"/>
      <c r="JCK41" s="12"/>
      <c r="JCL41" s="12"/>
      <c r="JCM41" s="12"/>
      <c r="JCN41" s="12"/>
      <c r="JCO41" s="12"/>
      <c r="JCP41" s="12"/>
      <c r="JCQ41" s="12"/>
      <c r="JCR41" s="12"/>
      <c r="JCS41" s="12"/>
      <c r="JCT41" s="12"/>
      <c r="JCU41" s="12"/>
      <c r="JCV41" s="12"/>
      <c r="JCW41" s="12"/>
      <c r="JCX41" s="12"/>
      <c r="JCY41" s="12"/>
      <c r="JCZ41" s="12"/>
      <c r="JDA41" s="12"/>
      <c r="JDB41" s="12"/>
      <c r="JDC41" s="12"/>
      <c r="JDD41" s="12"/>
      <c r="JDE41" s="12"/>
      <c r="JDF41" s="12"/>
      <c r="JDG41" s="12"/>
      <c r="JDH41" s="12"/>
      <c r="JDI41" s="12"/>
      <c r="JDJ41" s="12"/>
      <c r="JDK41" s="12"/>
      <c r="JDL41" s="12"/>
      <c r="JDM41" s="12"/>
      <c r="JDN41" s="12"/>
      <c r="JDO41" s="12"/>
      <c r="JDP41" s="12"/>
      <c r="JDQ41" s="12"/>
      <c r="JDR41" s="12"/>
      <c r="JDS41" s="12"/>
      <c r="JDT41" s="12"/>
      <c r="JDU41" s="12"/>
      <c r="JDV41" s="12"/>
      <c r="JDW41" s="12"/>
      <c r="JDX41" s="12"/>
      <c r="JDY41" s="12"/>
      <c r="JDZ41" s="12"/>
      <c r="JEA41" s="12"/>
      <c r="JEB41" s="12"/>
      <c r="JEC41" s="12"/>
      <c r="JED41" s="12"/>
      <c r="JEE41" s="12"/>
      <c r="JEF41" s="12"/>
      <c r="JEG41" s="12"/>
      <c r="JEH41" s="12"/>
      <c r="JEI41" s="12"/>
      <c r="JEJ41" s="12"/>
      <c r="JEK41" s="12"/>
      <c r="JEL41" s="12"/>
      <c r="JEM41" s="12"/>
      <c r="JEN41" s="12"/>
      <c r="JEO41" s="12"/>
      <c r="JEP41" s="12"/>
      <c r="JEQ41" s="12"/>
      <c r="JER41" s="12"/>
      <c r="JES41" s="12"/>
      <c r="JET41" s="12"/>
      <c r="JEU41" s="12"/>
      <c r="JEV41" s="12"/>
      <c r="JEW41" s="12"/>
      <c r="JEX41" s="12"/>
      <c r="JEY41" s="12"/>
      <c r="JEZ41" s="12"/>
      <c r="JFA41" s="12"/>
      <c r="JFB41" s="12"/>
      <c r="JFC41" s="12"/>
      <c r="JFD41" s="12"/>
      <c r="JFE41" s="12"/>
      <c r="JFF41" s="12"/>
      <c r="JFG41" s="12"/>
      <c r="JFH41" s="12"/>
      <c r="JFI41" s="12"/>
      <c r="JFJ41" s="12"/>
      <c r="JFK41" s="12"/>
      <c r="JFL41" s="12"/>
      <c r="JFM41" s="12"/>
      <c r="JFN41" s="12"/>
      <c r="JFO41" s="12"/>
      <c r="JFP41" s="12"/>
      <c r="JFQ41" s="12"/>
      <c r="JFR41" s="12"/>
      <c r="JFS41" s="12"/>
      <c r="JFT41" s="12"/>
      <c r="JFU41" s="12"/>
      <c r="JFV41" s="12"/>
      <c r="JFW41" s="12"/>
      <c r="JFX41" s="12"/>
      <c r="JFY41" s="12"/>
      <c r="JFZ41" s="12"/>
      <c r="JGA41" s="12"/>
      <c r="JGB41" s="12"/>
      <c r="JGC41" s="12"/>
      <c r="JGD41" s="12"/>
      <c r="JGE41" s="12"/>
      <c r="JGF41" s="12"/>
      <c r="JGG41" s="12"/>
      <c r="JGH41" s="12"/>
      <c r="JGI41" s="12"/>
      <c r="JGJ41" s="12"/>
      <c r="JGK41" s="12"/>
      <c r="JGL41" s="12"/>
      <c r="JGM41" s="12"/>
      <c r="JGN41" s="12"/>
      <c r="JGO41" s="12"/>
      <c r="JGP41" s="12"/>
      <c r="JGQ41" s="12"/>
      <c r="JGR41" s="12"/>
      <c r="JGS41" s="12"/>
      <c r="JGT41" s="12"/>
      <c r="JGU41" s="12"/>
      <c r="JGV41" s="12"/>
      <c r="JGW41" s="12"/>
      <c r="JGX41" s="12"/>
      <c r="JGY41" s="12"/>
      <c r="JGZ41" s="12"/>
      <c r="JHA41" s="12"/>
      <c r="JHB41" s="12"/>
      <c r="JHC41" s="12"/>
      <c r="JHD41" s="12"/>
      <c r="JHE41" s="12"/>
      <c r="JHF41" s="12"/>
      <c r="JHG41" s="12"/>
      <c r="JHH41" s="12"/>
      <c r="JHI41" s="12"/>
      <c r="JHJ41" s="12"/>
      <c r="JHK41" s="12"/>
      <c r="JHL41" s="12"/>
      <c r="JHM41" s="12"/>
      <c r="JHN41" s="12"/>
      <c r="JHO41" s="12"/>
      <c r="JHP41" s="12"/>
      <c r="JHQ41" s="12"/>
      <c r="JHR41" s="12"/>
      <c r="JHS41" s="12"/>
      <c r="JHT41" s="12"/>
      <c r="JHU41" s="12"/>
      <c r="JHV41" s="12"/>
      <c r="JHW41" s="12"/>
      <c r="JHX41" s="12"/>
      <c r="JHY41" s="12"/>
      <c r="JHZ41" s="12"/>
      <c r="JIA41" s="12"/>
      <c r="JIB41" s="12"/>
      <c r="JIC41" s="12"/>
      <c r="JID41" s="12"/>
      <c r="JIE41" s="12"/>
      <c r="JIF41" s="12"/>
      <c r="JIG41" s="12"/>
      <c r="JIH41" s="12"/>
      <c r="JII41" s="12"/>
      <c r="JIJ41" s="12"/>
      <c r="JIK41" s="12"/>
      <c r="JIL41" s="12"/>
      <c r="JIM41" s="12"/>
      <c r="JIN41" s="12"/>
      <c r="JIO41" s="12"/>
      <c r="JIP41" s="12"/>
      <c r="JIQ41" s="12"/>
      <c r="JIR41" s="12"/>
      <c r="JIS41" s="12"/>
      <c r="JIT41" s="12"/>
      <c r="JIU41" s="12"/>
      <c r="JIV41" s="12"/>
      <c r="JIW41" s="12"/>
      <c r="JIX41" s="12"/>
      <c r="JIY41" s="12"/>
      <c r="JIZ41" s="12"/>
      <c r="JJA41" s="12"/>
      <c r="JJB41" s="12"/>
      <c r="JJC41" s="12"/>
      <c r="JJD41" s="12"/>
      <c r="JJE41" s="12"/>
      <c r="JJF41" s="12"/>
      <c r="JJG41" s="12"/>
      <c r="JJH41" s="12"/>
      <c r="JJI41" s="12"/>
      <c r="JJJ41" s="12"/>
      <c r="JJK41" s="12"/>
      <c r="JJL41" s="12"/>
      <c r="JJM41" s="12"/>
      <c r="JJN41" s="12"/>
      <c r="JJO41" s="12"/>
      <c r="JJP41" s="12"/>
      <c r="JJQ41" s="12"/>
      <c r="JJR41" s="12"/>
      <c r="JJS41" s="12"/>
      <c r="JJT41" s="12"/>
      <c r="JJU41" s="12"/>
      <c r="JJV41" s="12"/>
      <c r="JJW41" s="12"/>
      <c r="JJX41" s="12"/>
      <c r="JJY41" s="12"/>
      <c r="JJZ41" s="12"/>
      <c r="JKA41" s="12"/>
      <c r="JKB41" s="12"/>
      <c r="JKC41" s="12"/>
      <c r="JKD41" s="12"/>
      <c r="JKE41" s="12"/>
      <c r="JKF41" s="12"/>
      <c r="JKG41" s="12"/>
      <c r="JKH41" s="12"/>
      <c r="JKI41" s="12"/>
      <c r="JKJ41" s="12"/>
      <c r="JKK41" s="12"/>
      <c r="JKL41" s="12"/>
      <c r="JKM41" s="12"/>
      <c r="JKN41" s="12"/>
      <c r="JKO41" s="12"/>
      <c r="JKP41" s="12"/>
      <c r="JKQ41" s="12"/>
      <c r="JKR41" s="12"/>
      <c r="JKS41" s="12"/>
      <c r="JKT41" s="12"/>
      <c r="JKU41" s="12"/>
      <c r="JKV41" s="12"/>
      <c r="JKW41" s="12"/>
      <c r="JKX41" s="12"/>
      <c r="JKY41" s="12"/>
      <c r="JKZ41" s="12"/>
      <c r="JLA41" s="12"/>
      <c r="JLB41" s="12"/>
      <c r="JLC41" s="12"/>
      <c r="JLD41" s="12"/>
      <c r="JLE41" s="12"/>
      <c r="JLF41" s="12"/>
      <c r="JLG41" s="12"/>
      <c r="JLH41" s="12"/>
      <c r="JLI41" s="12"/>
      <c r="JLJ41" s="12"/>
      <c r="JLK41" s="12"/>
      <c r="JLL41" s="12"/>
      <c r="JLM41" s="12"/>
      <c r="JLN41" s="12"/>
      <c r="JLO41" s="12"/>
      <c r="JLP41" s="12"/>
      <c r="JLQ41" s="12"/>
      <c r="JLR41" s="12"/>
      <c r="JLS41" s="12"/>
      <c r="JLT41" s="12"/>
      <c r="JLU41" s="12"/>
      <c r="JLV41" s="12"/>
      <c r="JLW41" s="12"/>
      <c r="JLX41" s="12"/>
      <c r="JLY41" s="12"/>
      <c r="JLZ41" s="12"/>
      <c r="JMA41" s="12"/>
      <c r="JMB41" s="12"/>
      <c r="JMC41" s="12"/>
      <c r="JMD41" s="12"/>
      <c r="JME41" s="12"/>
      <c r="JMF41" s="12"/>
      <c r="JMG41" s="12"/>
      <c r="JMH41" s="12"/>
      <c r="JMI41" s="12"/>
      <c r="JMJ41" s="12"/>
      <c r="JMK41" s="12"/>
      <c r="JML41" s="12"/>
      <c r="JMM41" s="12"/>
      <c r="JMN41" s="12"/>
      <c r="JMO41" s="12"/>
      <c r="JMP41" s="12"/>
      <c r="JMQ41" s="12"/>
      <c r="JMR41" s="12"/>
      <c r="JMS41" s="12"/>
      <c r="JMT41" s="12"/>
      <c r="JMU41" s="12"/>
      <c r="JMV41" s="12"/>
      <c r="JMW41" s="12"/>
      <c r="JMX41" s="12"/>
      <c r="JMY41" s="12"/>
      <c r="JMZ41" s="12"/>
      <c r="JNA41" s="12"/>
      <c r="JNB41" s="12"/>
      <c r="JNC41" s="12"/>
      <c r="JND41" s="12"/>
      <c r="JNE41" s="12"/>
      <c r="JNF41" s="12"/>
      <c r="JNG41" s="12"/>
      <c r="JNH41" s="12"/>
      <c r="JNI41" s="12"/>
      <c r="JNJ41" s="12"/>
      <c r="JNK41" s="12"/>
      <c r="JNL41" s="12"/>
      <c r="JNM41" s="12"/>
      <c r="JNN41" s="12"/>
      <c r="JNO41" s="12"/>
      <c r="JNP41" s="12"/>
      <c r="JNQ41" s="12"/>
      <c r="JNR41" s="12"/>
      <c r="JNS41" s="12"/>
      <c r="JNT41" s="12"/>
      <c r="JNU41" s="12"/>
      <c r="JNV41" s="12"/>
      <c r="JNW41" s="12"/>
      <c r="JNX41" s="12"/>
      <c r="JNY41" s="12"/>
      <c r="JNZ41" s="12"/>
      <c r="JOA41" s="12"/>
      <c r="JOB41" s="12"/>
      <c r="JOC41" s="12"/>
      <c r="JOD41" s="12"/>
      <c r="JOE41" s="12"/>
      <c r="JOF41" s="12"/>
      <c r="JOG41" s="12"/>
      <c r="JOH41" s="12"/>
      <c r="JOI41" s="12"/>
      <c r="JOJ41" s="12"/>
      <c r="JOK41" s="12"/>
      <c r="JOL41" s="12"/>
      <c r="JOM41" s="12"/>
      <c r="JON41" s="12"/>
      <c r="JOO41" s="12"/>
      <c r="JOP41" s="12"/>
      <c r="JOQ41" s="12"/>
      <c r="JOR41" s="12"/>
      <c r="JOS41" s="12"/>
      <c r="JOT41" s="12"/>
      <c r="JOU41" s="12"/>
      <c r="JOV41" s="12"/>
      <c r="JOW41" s="12"/>
      <c r="JOX41" s="12"/>
      <c r="JOY41" s="12"/>
      <c r="JOZ41" s="12"/>
      <c r="JPA41" s="12"/>
      <c r="JPB41" s="12"/>
      <c r="JPC41" s="12"/>
      <c r="JPD41" s="12"/>
      <c r="JPE41" s="12"/>
      <c r="JPF41" s="12"/>
      <c r="JPG41" s="12"/>
      <c r="JPH41" s="12"/>
      <c r="JPI41" s="12"/>
      <c r="JPJ41" s="12"/>
      <c r="JPK41" s="12"/>
      <c r="JPL41" s="12"/>
      <c r="JPM41" s="12"/>
      <c r="JPN41" s="12"/>
      <c r="JPO41" s="12"/>
      <c r="JPP41" s="12"/>
      <c r="JPQ41" s="12"/>
      <c r="JPR41" s="12"/>
      <c r="JPS41" s="12"/>
      <c r="JPT41" s="12"/>
      <c r="JPU41" s="12"/>
      <c r="JPV41" s="12"/>
      <c r="JPW41" s="12"/>
      <c r="JPX41" s="12"/>
      <c r="JPY41" s="12"/>
      <c r="JPZ41" s="12"/>
      <c r="JQA41" s="12"/>
      <c r="JQB41" s="12"/>
      <c r="JQC41" s="12"/>
      <c r="JQD41" s="12"/>
      <c r="JQE41" s="12"/>
      <c r="JQF41" s="12"/>
      <c r="JQG41" s="12"/>
      <c r="JQH41" s="12"/>
      <c r="JQI41" s="12"/>
      <c r="JQJ41" s="12"/>
      <c r="JQK41" s="12"/>
      <c r="JQL41" s="12"/>
      <c r="JQM41" s="12"/>
      <c r="JQN41" s="12"/>
      <c r="JQO41" s="12"/>
      <c r="JQP41" s="12"/>
      <c r="JQQ41" s="12"/>
      <c r="JQR41" s="12"/>
      <c r="JQS41" s="12"/>
      <c r="JQT41" s="12"/>
      <c r="JQU41" s="12"/>
      <c r="JQV41" s="12"/>
      <c r="JQW41" s="12"/>
      <c r="JQX41" s="12"/>
      <c r="JQY41" s="12"/>
      <c r="JQZ41" s="12"/>
      <c r="JRA41" s="12"/>
      <c r="JRB41" s="12"/>
      <c r="JRC41" s="12"/>
      <c r="JRD41" s="12"/>
      <c r="JRE41" s="12"/>
      <c r="JRF41" s="12"/>
      <c r="JRG41" s="12"/>
      <c r="JRH41" s="12"/>
      <c r="JRI41" s="12"/>
      <c r="JRJ41" s="12"/>
      <c r="JRK41" s="12"/>
      <c r="JRL41" s="12"/>
      <c r="JRM41" s="12"/>
      <c r="JRN41" s="12"/>
      <c r="JRO41" s="12"/>
      <c r="JRP41" s="12"/>
      <c r="JRQ41" s="12"/>
      <c r="JRR41" s="12"/>
      <c r="JRS41" s="12"/>
      <c r="JRT41" s="12"/>
      <c r="JRU41" s="12"/>
      <c r="JRV41" s="12"/>
      <c r="JRW41" s="12"/>
      <c r="JRX41" s="12"/>
      <c r="JRY41" s="12"/>
      <c r="JRZ41" s="12"/>
      <c r="JSA41" s="12"/>
      <c r="JSB41" s="12"/>
      <c r="JSC41" s="12"/>
      <c r="JSD41" s="12"/>
      <c r="JSE41" s="12"/>
      <c r="JSF41" s="12"/>
      <c r="JSG41" s="12"/>
      <c r="JSH41" s="12"/>
      <c r="JSI41" s="12"/>
      <c r="JSJ41" s="12"/>
      <c r="JSK41" s="12"/>
      <c r="JSL41" s="12"/>
      <c r="JSM41" s="12"/>
      <c r="JSN41" s="12"/>
      <c r="JSO41" s="12"/>
      <c r="JSP41" s="12"/>
      <c r="JSQ41" s="12"/>
      <c r="JSR41" s="12"/>
      <c r="JSS41" s="12"/>
      <c r="JST41" s="12"/>
      <c r="JSU41" s="12"/>
      <c r="JSV41" s="12"/>
      <c r="JSW41" s="12"/>
      <c r="JSX41" s="12"/>
      <c r="JSY41" s="12"/>
      <c r="JSZ41" s="12"/>
      <c r="JTA41" s="12"/>
      <c r="JTB41" s="12"/>
      <c r="JTC41" s="12"/>
      <c r="JTD41" s="12"/>
      <c r="JTE41" s="12"/>
      <c r="JTF41" s="12"/>
      <c r="JTG41" s="12"/>
      <c r="JTH41" s="12"/>
      <c r="JTI41" s="12"/>
      <c r="JTJ41" s="12"/>
      <c r="JTK41" s="12"/>
      <c r="JTL41" s="12"/>
      <c r="JTM41" s="12"/>
      <c r="JTN41" s="12"/>
      <c r="JTO41" s="12"/>
      <c r="JTP41" s="12"/>
      <c r="JTQ41" s="12"/>
      <c r="JTR41" s="12"/>
      <c r="JTS41" s="12"/>
      <c r="JTT41" s="12"/>
      <c r="JTU41" s="12"/>
      <c r="JTV41" s="12"/>
      <c r="JTW41" s="12"/>
      <c r="JTX41" s="12"/>
      <c r="JTY41" s="12"/>
      <c r="JTZ41" s="12"/>
      <c r="JUA41" s="12"/>
      <c r="JUB41" s="12"/>
      <c r="JUC41" s="12"/>
      <c r="JUD41" s="12"/>
      <c r="JUE41" s="12"/>
      <c r="JUF41" s="12"/>
      <c r="JUG41" s="12"/>
      <c r="JUH41" s="12"/>
      <c r="JUI41" s="12"/>
      <c r="JUJ41" s="12"/>
      <c r="JUK41" s="12"/>
      <c r="JUL41" s="12"/>
      <c r="JUM41" s="12"/>
      <c r="JUN41" s="12"/>
      <c r="JUO41" s="12"/>
      <c r="JUP41" s="12"/>
      <c r="JUQ41" s="12"/>
      <c r="JUR41" s="12"/>
      <c r="JUS41" s="12"/>
      <c r="JUT41" s="12"/>
      <c r="JUU41" s="12"/>
      <c r="JUV41" s="12"/>
      <c r="JUW41" s="12"/>
      <c r="JUX41" s="12"/>
      <c r="JUY41" s="12"/>
      <c r="JUZ41" s="12"/>
      <c r="JVA41" s="12"/>
      <c r="JVB41" s="12"/>
      <c r="JVC41" s="12"/>
      <c r="JVD41" s="12"/>
      <c r="JVE41" s="12"/>
      <c r="JVF41" s="12"/>
      <c r="JVG41" s="12"/>
      <c r="JVH41" s="12"/>
      <c r="JVI41" s="12"/>
      <c r="JVJ41" s="12"/>
      <c r="JVK41" s="12"/>
      <c r="JVL41" s="12"/>
      <c r="JVM41" s="12"/>
      <c r="JVN41" s="12"/>
      <c r="JVO41" s="12"/>
      <c r="JVP41" s="12"/>
      <c r="JVQ41" s="12"/>
      <c r="JVR41" s="12"/>
      <c r="JVS41" s="12"/>
      <c r="JVT41" s="12"/>
      <c r="JVU41" s="12"/>
      <c r="JVV41" s="12"/>
      <c r="JVW41" s="12"/>
      <c r="JVX41" s="12"/>
      <c r="JVY41" s="12"/>
      <c r="JVZ41" s="12"/>
      <c r="JWA41" s="12"/>
      <c r="JWB41" s="12"/>
      <c r="JWC41" s="12"/>
      <c r="JWD41" s="12"/>
      <c r="JWE41" s="12"/>
      <c r="JWF41" s="12"/>
      <c r="JWG41" s="12"/>
      <c r="JWH41" s="12"/>
      <c r="JWI41" s="12"/>
      <c r="JWJ41" s="12"/>
      <c r="JWK41" s="12"/>
      <c r="JWL41" s="12"/>
      <c r="JWM41" s="12"/>
      <c r="JWN41" s="12"/>
      <c r="JWO41" s="12"/>
      <c r="JWP41" s="12"/>
      <c r="JWQ41" s="12"/>
      <c r="JWR41" s="12"/>
      <c r="JWS41" s="12"/>
      <c r="JWT41" s="12"/>
      <c r="JWU41" s="12"/>
      <c r="JWV41" s="12"/>
      <c r="JWW41" s="12"/>
      <c r="JWX41" s="12"/>
      <c r="JWY41" s="12"/>
      <c r="JWZ41" s="12"/>
      <c r="JXA41" s="12"/>
      <c r="JXB41" s="12"/>
      <c r="JXC41" s="12"/>
      <c r="JXD41" s="12"/>
      <c r="JXE41" s="12"/>
      <c r="JXF41" s="12"/>
      <c r="JXG41" s="12"/>
      <c r="JXH41" s="12"/>
      <c r="JXI41" s="12"/>
      <c r="JXJ41" s="12"/>
      <c r="JXK41" s="12"/>
      <c r="JXL41" s="12"/>
      <c r="JXM41" s="12"/>
      <c r="JXN41" s="12"/>
      <c r="JXO41" s="12"/>
      <c r="JXP41" s="12"/>
      <c r="JXQ41" s="12"/>
      <c r="JXR41" s="12"/>
      <c r="JXS41" s="12"/>
      <c r="JXT41" s="12"/>
      <c r="JXU41" s="12"/>
      <c r="JXV41" s="12"/>
      <c r="JXW41" s="12"/>
      <c r="JXX41" s="12"/>
      <c r="JXY41" s="12"/>
      <c r="JXZ41" s="12"/>
      <c r="JYA41" s="12"/>
      <c r="JYB41" s="12"/>
      <c r="JYC41" s="12"/>
      <c r="JYD41" s="12"/>
      <c r="JYE41" s="12"/>
      <c r="JYF41" s="12"/>
      <c r="JYG41" s="12"/>
      <c r="JYH41" s="12"/>
      <c r="JYI41" s="12"/>
      <c r="JYJ41" s="12"/>
      <c r="JYK41" s="12"/>
      <c r="JYL41" s="12"/>
      <c r="JYM41" s="12"/>
      <c r="JYN41" s="12"/>
      <c r="JYO41" s="12"/>
      <c r="JYP41" s="12"/>
      <c r="JYQ41" s="12"/>
      <c r="JYR41" s="12"/>
      <c r="JYS41" s="12"/>
      <c r="JYT41" s="12"/>
      <c r="JYU41" s="12"/>
      <c r="JYV41" s="12"/>
      <c r="JYW41" s="12"/>
      <c r="JYX41" s="12"/>
      <c r="JYY41" s="12"/>
      <c r="JYZ41" s="12"/>
      <c r="JZA41" s="12"/>
      <c r="JZB41" s="12"/>
      <c r="JZC41" s="12"/>
      <c r="JZD41" s="12"/>
      <c r="JZE41" s="12"/>
      <c r="JZF41" s="12"/>
      <c r="JZG41" s="12"/>
      <c r="JZH41" s="12"/>
      <c r="JZI41" s="12"/>
      <c r="JZJ41" s="12"/>
      <c r="JZK41" s="12"/>
      <c r="JZL41" s="12"/>
      <c r="JZM41" s="12"/>
      <c r="JZN41" s="12"/>
      <c r="JZO41" s="12"/>
      <c r="JZP41" s="12"/>
      <c r="JZQ41" s="12"/>
      <c r="JZR41" s="12"/>
      <c r="JZS41" s="12"/>
      <c r="JZT41" s="12"/>
      <c r="JZU41" s="12"/>
      <c r="JZV41" s="12"/>
      <c r="JZW41" s="12"/>
      <c r="JZX41" s="12"/>
      <c r="JZY41" s="12"/>
      <c r="JZZ41" s="12"/>
      <c r="KAA41" s="12"/>
      <c r="KAB41" s="12"/>
      <c r="KAC41" s="12"/>
      <c r="KAD41" s="12"/>
      <c r="KAE41" s="12"/>
      <c r="KAF41" s="12"/>
      <c r="KAG41" s="12"/>
      <c r="KAH41" s="12"/>
      <c r="KAI41" s="12"/>
      <c r="KAJ41" s="12"/>
      <c r="KAK41" s="12"/>
      <c r="KAL41" s="12"/>
      <c r="KAM41" s="12"/>
      <c r="KAN41" s="12"/>
      <c r="KAO41" s="12"/>
      <c r="KAP41" s="12"/>
      <c r="KAQ41" s="12"/>
      <c r="KAR41" s="12"/>
      <c r="KAS41" s="12"/>
      <c r="KAT41" s="12"/>
      <c r="KAU41" s="12"/>
      <c r="KAV41" s="12"/>
      <c r="KAW41" s="12"/>
      <c r="KAX41" s="12"/>
      <c r="KAY41" s="12"/>
      <c r="KAZ41" s="12"/>
      <c r="KBA41" s="12"/>
      <c r="KBB41" s="12"/>
      <c r="KBC41" s="12"/>
      <c r="KBD41" s="12"/>
      <c r="KBE41" s="12"/>
      <c r="KBF41" s="12"/>
      <c r="KBG41" s="12"/>
      <c r="KBH41" s="12"/>
      <c r="KBI41" s="12"/>
      <c r="KBJ41" s="12"/>
      <c r="KBK41" s="12"/>
      <c r="KBL41" s="12"/>
      <c r="KBM41" s="12"/>
      <c r="KBN41" s="12"/>
      <c r="KBO41" s="12"/>
      <c r="KBP41" s="12"/>
      <c r="KBQ41" s="12"/>
      <c r="KBR41" s="12"/>
      <c r="KBS41" s="12"/>
      <c r="KBT41" s="12"/>
      <c r="KBU41" s="12"/>
      <c r="KBV41" s="12"/>
      <c r="KBW41" s="12"/>
      <c r="KBX41" s="12"/>
      <c r="KBY41" s="12"/>
      <c r="KBZ41" s="12"/>
      <c r="KCA41" s="12"/>
      <c r="KCB41" s="12"/>
      <c r="KCC41" s="12"/>
      <c r="KCD41" s="12"/>
      <c r="KCE41" s="12"/>
      <c r="KCF41" s="12"/>
      <c r="KCG41" s="12"/>
      <c r="KCH41" s="12"/>
      <c r="KCI41" s="12"/>
      <c r="KCJ41" s="12"/>
      <c r="KCK41" s="12"/>
      <c r="KCL41" s="12"/>
      <c r="KCM41" s="12"/>
      <c r="KCN41" s="12"/>
      <c r="KCO41" s="12"/>
      <c r="KCP41" s="12"/>
      <c r="KCQ41" s="12"/>
      <c r="KCR41" s="12"/>
      <c r="KCS41" s="12"/>
      <c r="KCT41" s="12"/>
      <c r="KCU41" s="12"/>
      <c r="KCV41" s="12"/>
      <c r="KCW41" s="12"/>
      <c r="KCX41" s="12"/>
      <c r="KCY41" s="12"/>
      <c r="KCZ41" s="12"/>
      <c r="KDA41" s="12"/>
      <c r="KDB41" s="12"/>
      <c r="KDC41" s="12"/>
      <c r="KDD41" s="12"/>
      <c r="KDE41" s="12"/>
      <c r="KDF41" s="12"/>
      <c r="KDG41" s="12"/>
      <c r="KDH41" s="12"/>
      <c r="KDI41" s="12"/>
      <c r="KDJ41" s="12"/>
      <c r="KDK41" s="12"/>
      <c r="KDL41" s="12"/>
      <c r="KDM41" s="12"/>
      <c r="KDN41" s="12"/>
      <c r="KDO41" s="12"/>
      <c r="KDP41" s="12"/>
      <c r="KDQ41" s="12"/>
      <c r="KDR41" s="12"/>
      <c r="KDS41" s="12"/>
      <c r="KDT41" s="12"/>
      <c r="KDU41" s="12"/>
      <c r="KDV41" s="12"/>
      <c r="KDW41" s="12"/>
      <c r="KDX41" s="12"/>
      <c r="KDY41" s="12"/>
      <c r="KDZ41" s="12"/>
      <c r="KEA41" s="12"/>
      <c r="KEB41" s="12"/>
      <c r="KEC41" s="12"/>
      <c r="KED41" s="12"/>
      <c r="KEE41" s="12"/>
      <c r="KEF41" s="12"/>
      <c r="KEG41" s="12"/>
      <c r="KEH41" s="12"/>
      <c r="KEI41" s="12"/>
      <c r="KEJ41" s="12"/>
      <c r="KEK41" s="12"/>
      <c r="KEL41" s="12"/>
      <c r="KEM41" s="12"/>
      <c r="KEN41" s="12"/>
      <c r="KEO41" s="12"/>
      <c r="KEP41" s="12"/>
      <c r="KEQ41" s="12"/>
      <c r="KER41" s="12"/>
      <c r="KES41" s="12"/>
      <c r="KET41" s="12"/>
      <c r="KEU41" s="12"/>
      <c r="KEV41" s="12"/>
      <c r="KEW41" s="12"/>
      <c r="KEX41" s="12"/>
      <c r="KEY41" s="12"/>
      <c r="KEZ41" s="12"/>
      <c r="KFA41" s="12"/>
      <c r="KFB41" s="12"/>
      <c r="KFC41" s="12"/>
      <c r="KFD41" s="12"/>
      <c r="KFE41" s="12"/>
      <c r="KFF41" s="12"/>
      <c r="KFG41" s="12"/>
      <c r="KFH41" s="12"/>
      <c r="KFI41" s="12"/>
      <c r="KFJ41" s="12"/>
      <c r="KFK41" s="12"/>
      <c r="KFL41" s="12"/>
      <c r="KFM41" s="12"/>
      <c r="KFN41" s="12"/>
      <c r="KFO41" s="12"/>
      <c r="KFP41" s="12"/>
      <c r="KFQ41" s="12"/>
      <c r="KFR41" s="12"/>
      <c r="KFS41" s="12"/>
      <c r="KFT41" s="12"/>
      <c r="KFU41" s="12"/>
      <c r="KFV41" s="12"/>
      <c r="KFW41" s="12"/>
      <c r="KFX41" s="12"/>
      <c r="KFY41" s="12"/>
      <c r="KFZ41" s="12"/>
      <c r="KGA41" s="12"/>
      <c r="KGB41" s="12"/>
      <c r="KGC41" s="12"/>
      <c r="KGD41" s="12"/>
      <c r="KGE41" s="12"/>
      <c r="KGF41" s="12"/>
      <c r="KGG41" s="12"/>
      <c r="KGH41" s="12"/>
      <c r="KGI41" s="12"/>
      <c r="KGJ41" s="12"/>
      <c r="KGK41" s="12"/>
      <c r="KGL41" s="12"/>
      <c r="KGM41" s="12"/>
      <c r="KGN41" s="12"/>
      <c r="KGO41" s="12"/>
      <c r="KGP41" s="12"/>
      <c r="KGQ41" s="12"/>
      <c r="KGR41" s="12"/>
      <c r="KGS41" s="12"/>
      <c r="KGT41" s="12"/>
      <c r="KGU41" s="12"/>
      <c r="KGV41" s="12"/>
      <c r="KGW41" s="12"/>
      <c r="KGX41" s="12"/>
      <c r="KGY41" s="12"/>
      <c r="KGZ41" s="12"/>
      <c r="KHA41" s="12"/>
      <c r="KHB41" s="12"/>
      <c r="KHC41" s="12"/>
      <c r="KHD41" s="12"/>
      <c r="KHE41" s="12"/>
      <c r="KHF41" s="12"/>
      <c r="KHG41" s="12"/>
      <c r="KHH41" s="12"/>
      <c r="KHI41" s="12"/>
      <c r="KHJ41" s="12"/>
      <c r="KHK41" s="12"/>
      <c r="KHL41" s="12"/>
      <c r="KHM41" s="12"/>
      <c r="KHN41" s="12"/>
      <c r="KHO41" s="12"/>
      <c r="KHP41" s="12"/>
      <c r="KHQ41" s="12"/>
      <c r="KHR41" s="12"/>
      <c r="KHS41" s="12"/>
      <c r="KHT41" s="12"/>
      <c r="KHU41" s="12"/>
      <c r="KHV41" s="12"/>
      <c r="KHW41" s="12"/>
      <c r="KHX41" s="12"/>
      <c r="KHY41" s="12"/>
      <c r="KHZ41" s="12"/>
      <c r="KIA41" s="12"/>
      <c r="KIB41" s="12"/>
      <c r="KIC41" s="12"/>
      <c r="KID41" s="12"/>
      <c r="KIE41" s="12"/>
      <c r="KIF41" s="12"/>
      <c r="KIG41" s="12"/>
      <c r="KIH41" s="12"/>
      <c r="KII41" s="12"/>
      <c r="KIJ41" s="12"/>
      <c r="KIK41" s="12"/>
      <c r="KIL41" s="12"/>
      <c r="KIM41" s="12"/>
      <c r="KIN41" s="12"/>
      <c r="KIO41" s="12"/>
      <c r="KIP41" s="12"/>
      <c r="KIQ41" s="12"/>
      <c r="KIR41" s="12"/>
      <c r="KIS41" s="12"/>
      <c r="KIT41" s="12"/>
      <c r="KIU41" s="12"/>
      <c r="KIV41" s="12"/>
      <c r="KIW41" s="12"/>
      <c r="KIX41" s="12"/>
      <c r="KIY41" s="12"/>
      <c r="KIZ41" s="12"/>
      <c r="KJA41" s="12"/>
      <c r="KJB41" s="12"/>
      <c r="KJC41" s="12"/>
      <c r="KJD41" s="12"/>
      <c r="KJE41" s="12"/>
      <c r="KJF41" s="12"/>
      <c r="KJG41" s="12"/>
      <c r="KJH41" s="12"/>
      <c r="KJI41" s="12"/>
      <c r="KJJ41" s="12"/>
      <c r="KJK41" s="12"/>
      <c r="KJL41" s="12"/>
      <c r="KJM41" s="12"/>
      <c r="KJN41" s="12"/>
      <c r="KJO41" s="12"/>
      <c r="KJP41" s="12"/>
      <c r="KJQ41" s="12"/>
      <c r="KJR41" s="12"/>
      <c r="KJS41" s="12"/>
      <c r="KJT41" s="12"/>
      <c r="KJU41" s="12"/>
      <c r="KJV41" s="12"/>
      <c r="KJW41" s="12"/>
      <c r="KJX41" s="12"/>
      <c r="KJY41" s="12"/>
      <c r="KJZ41" s="12"/>
      <c r="KKA41" s="12"/>
      <c r="KKB41" s="12"/>
      <c r="KKC41" s="12"/>
      <c r="KKD41" s="12"/>
      <c r="KKE41" s="12"/>
      <c r="KKF41" s="12"/>
      <c r="KKG41" s="12"/>
      <c r="KKH41" s="12"/>
      <c r="KKI41" s="12"/>
      <c r="KKJ41" s="12"/>
      <c r="KKK41" s="12"/>
      <c r="KKL41" s="12"/>
      <c r="KKM41" s="12"/>
      <c r="KKN41" s="12"/>
      <c r="KKO41" s="12"/>
      <c r="KKP41" s="12"/>
      <c r="KKQ41" s="12"/>
      <c r="KKR41" s="12"/>
      <c r="KKS41" s="12"/>
      <c r="KKT41" s="12"/>
      <c r="KKU41" s="12"/>
      <c r="KKV41" s="12"/>
      <c r="KKW41" s="12"/>
      <c r="KKX41" s="12"/>
      <c r="KKY41" s="12"/>
      <c r="KKZ41" s="12"/>
      <c r="KLA41" s="12"/>
      <c r="KLB41" s="12"/>
      <c r="KLC41" s="12"/>
      <c r="KLD41" s="12"/>
      <c r="KLE41" s="12"/>
      <c r="KLF41" s="12"/>
      <c r="KLG41" s="12"/>
      <c r="KLH41" s="12"/>
      <c r="KLI41" s="12"/>
      <c r="KLJ41" s="12"/>
      <c r="KLK41" s="12"/>
      <c r="KLL41" s="12"/>
      <c r="KLM41" s="12"/>
      <c r="KLN41" s="12"/>
      <c r="KLO41" s="12"/>
      <c r="KLP41" s="12"/>
      <c r="KLQ41" s="12"/>
      <c r="KLR41" s="12"/>
      <c r="KLS41" s="12"/>
      <c r="KLT41" s="12"/>
      <c r="KLU41" s="12"/>
      <c r="KLV41" s="12"/>
      <c r="KLW41" s="12"/>
      <c r="KLX41" s="12"/>
      <c r="KLY41" s="12"/>
      <c r="KLZ41" s="12"/>
      <c r="KMA41" s="12"/>
      <c r="KMB41" s="12"/>
      <c r="KMC41" s="12"/>
      <c r="KMD41" s="12"/>
      <c r="KME41" s="12"/>
      <c r="KMF41" s="12"/>
      <c r="KMG41" s="12"/>
      <c r="KMH41" s="12"/>
      <c r="KMI41" s="12"/>
      <c r="KMJ41" s="12"/>
      <c r="KMK41" s="12"/>
      <c r="KML41" s="12"/>
      <c r="KMM41" s="12"/>
      <c r="KMN41" s="12"/>
      <c r="KMO41" s="12"/>
      <c r="KMP41" s="12"/>
      <c r="KMQ41" s="12"/>
      <c r="KMR41" s="12"/>
      <c r="KMS41" s="12"/>
      <c r="KMT41" s="12"/>
      <c r="KMU41" s="12"/>
      <c r="KMV41" s="12"/>
      <c r="KMW41" s="12"/>
      <c r="KMX41" s="12"/>
      <c r="KMY41" s="12"/>
      <c r="KMZ41" s="12"/>
      <c r="KNA41" s="12"/>
      <c r="KNB41" s="12"/>
      <c r="KNC41" s="12"/>
      <c r="KND41" s="12"/>
      <c r="KNE41" s="12"/>
      <c r="KNF41" s="12"/>
      <c r="KNG41" s="12"/>
      <c r="KNH41" s="12"/>
      <c r="KNI41" s="12"/>
      <c r="KNJ41" s="12"/>
      <c r="KNK41" s="12"/>
      <c r="KNL41" s="12"/>
      <c r="KNM41" s="12"/>
      <c r="KNN41" s="12"/>
      <c r="KNO41" s="12"/>
      <c r="KNP41" s="12"/>
      <c r="KNQ41" s="12"/>
      <c r="KNR41" s="12"/>
      <c r="KNS41" s="12"/>
      <c r="KNT41" s="12"/>
      <c r="KNU41" s="12"/>
      <c r="KNV41" s="12"/>
      <c r="KNW41" s="12"/>
      <c r="KNX41" s="12"/>
      <c r="KNY41" s="12"/>
      <c r="KNZ41" s="12"/>
      <c r="KOA41" s="12"/>
      <c r="KOB41" s="12"/>
      <c r="KOC41" s="12"/>
      <c r="KOD41" s="12"/>
      <c r="KOE41" s="12"/>
      <c r="KOF41" s="12"/>
      <c r="KOG41" s="12"/>
      <c r="KOH41" s="12"/>
      <c r="KOI41" s="12"/>
      <c r="KOJ41" s="12"/>
      <c r="KOK41" s="12"/>
      <c r="KOL41" s="12"/>
      <c r="KOM41" s="12"/>
      <c r="KON41" s="12"/>
      <c r="KOO41" s="12"/>
      <c r="KOP41" s="12"/>
      <c r="KOQ41" s="12"/>
      <c r="KOR41" s="12"/>
      <c r="KOS41" s="12"/>
      <c r="KOT41" s="12"/>
      <c r="KOU41" s="12"/>
      <c r="KOV41" s="12"/>
      <c r="KOW41" s="12"/>
      <c r="KOX41" s="12"/>
      <c r="KOY41" s="12"/>
      <c r="KOZ41" s="12"/>
      <c r="KPA41" s="12"/>
      <c r="KPB41" s="12"/>
      <c r="KPC41" s="12"/>
      <c r="KPD41" s="12"/>
      <c r="KPE41" s="12"/>
      <c r="KPF41" s="12"/>
      <c r="KPG41" s="12"/>
      <c r="KPH41" s="12"/>
      <c r="KPI41" s="12"/>
      <c r="KPJ41" s="12"/>
      <c r="KPK41" s="12"/>
      <c r="KPL41" s="12"/>
      <c r="KPM41" s="12"/>
      <c r="KPN41" s="12"/>
      <c r="KPO41" s="12"/>
      <c r="KPP41" s="12"/>
      <c r="KPQ41" s="12"/>
      <c r="KPR41" s="12"/>
      <c r="KPS41" s="12"/>
      <c r="KPT41" s="12"/>
      <c r="KPU41" s="12"/>
      <c r="KPV41" s="12"/>
      <c r="KPW41" s="12"/>
      <c r="KPX41" s="12"/>
      <c r="KPY41" s="12"/>
      <c r="KPZ41" s="12"/>
      <c r="KQA41" s="12"/>
      <c r="KQB41" s="12"/>
      <c r="KQC41" s="12"/>
      <c r="KQD41" s="12"/>
      <c r="KQE41" s="12"/>
      <c r="KQF41" s="12"/>
      <c r="KQG41" s="12"/>
      <c r="KQH41" s="12"/>
      <c r="KQI41" s="12"/>
      <c r="KQJ41" s="12"/>
      <c r="KQK41" s="12"/>
      <c r="KQL41" s="12"/>
      <c r="KQM41" s="12"/>
      <c r="KQN41" s="12"/>
      <c r="KQO41" s="12"/>
      <c r="KQP41" s="12"/>
      <c r="KQQ41" s="12"/>
      <c r="KQR41" s="12"/>
      <c r="KQS41" s="12"/>
      <c r="KQT41" s="12"/>
      <c r="KQU41" s="12"/>
      <c r="KQV41" s="12"/>
      <c r="KQW41" s="12"/>
      <c r="KQX41" s="12"/>
      <c r="KQY41" s="12"/>
      <c r="KQZ41" s="12"/>
      <c r="KRA41" s="12"/>
      <c r="KRB41" s="12"/>
      <c r="KRC41" s="12"/>
      <c r="KRD41" s="12"/>
      <c r="KRE41" s="12"/>
      <c r="KRF41" s="12"/>
      <c r="KRG41" s="12"/>
      <c r="KRH41" s="12"/>
      <c r="KRI41" s="12"/>
      <c r="KRJ41" s="12"/>
      <c r="KRK41" s="12"/>
      <c r="KRL41" s="12"/>
      <c r="KRM41" s="12"/>
      <c r="KRN41" s="12"/>
      <c r="KRO41" s="12"/>
      <c r="KRP41" s="12"/>
      <c r="KRQ41" s="12"/>
      <c r="KRR41" s="12"/>
      <c r="KRS41" s="12"/>
      <c r="KRT41" s="12"/>
      <c r="KRU41" s="12"/>
      <c r="KRV41" s="12"/>
      <c r="KRW41" s="12"/>
      <c r="KRX41" s="12"/>
      <c r="KRY41" s="12"/>
      <c r="KRZ41" s="12"/>
      <c r="KSA41" s="12"/>
      <c r="KSB41" s="12"/>
      <c r="KSC41" s="12"/>
      <c r="KSD41" s="12"/>
      <c r="KSE41" s="12"/>
      <c r="KSF41" s="12"/>
      <c r="KSG41" s="12"/>
      <c r="KSH41" s="12"/>
      <c r="KSI41" s="12"/>
      <c r="KSJ41" s="12"/>
      <c r="KSK41" s="12"/>
      <c r="KSL41" s="12"/>
      <c r="KSM41" s="12"/>
      <c r="KSN41" s="12"/>
      <c r="KSO41" s="12"/>
      <c r="KSP41" s="12"/>
      <c r="KSQ41" s="12"/>
      <c r="KSR41" s="12"/>
      <c r="KSS41" s="12"/>
      <c r="KST41" s="12"/>
      <c r="KSU41" s="12"/>
      <c r="KSV41" s="12"/>
      <c r="KSW41" s="12"/>
      <c r="KSX41" s="12"/>
      <c r="KSY41" s="12"/>
      <c r="KSZ41" s="12"/>
      <c r="KTA41" s="12"/>
      <c r="KTB41" s="12"/>
      <c r="KTC41" s="12"/>
      <c r="KTD41" s="12"/>
      <c r="KTE41" s="12"/>
      <c r="KTF41" s="12"/>
      <c r="KTG41" s="12"/>
      <c r="KTH41" s="12"/>
      <c r="KTI41" s="12"/>
      <c r="KTJ41" s="12"/>
      <c r="KTK41" s="12"/>
      <c r="KTL41" s="12"/>
      <c r="KTM41" s="12"/>
      <c r="KTN41" s="12"/>
      <c r="KTO41" s="12"/>
      <c r="KTP41" s="12"/>
      <c r="KTQ41" s="12"/>
      <c r="KTR41" s="12"/>
      <c r="KTS41" s="12"/>
      <c r="KTT41" s="12"/>
      <c r="KTU41" s="12"/>
      <c r="KTV41" s="12"/>
      <c r="KTW41" s="12"/>
      <c r="KTX41" s="12"/>
      <c r="KTY41" s="12"/>
      <c r="KTZ41" s="12"/>
      <c r="KUA41" s="12"/>
      <c r="KUB41" s="12"/>
      <c r="KUC41" s="12"/>
      <c r="KUD41" s="12"/>
      <c r="KUE41" s="12"/>
      <c r="KUF41" s="12"/>
      <c r="KUG41" s="12"/>
      <c r="KUH41" s="12"/>
      <c r="KUI41" s="12"/>
      <c r="KUJ41" s="12"/>
      <c r="KUK41" s="12"/>
      <c r="KUL41" s="12"/>
      <c r="KUM41" s="12"/>
      <c r="KUN41" s="12"/>
      <c r="KUO41" s="12"/>
      <c r="KUP41" s="12"/>
      <c r="KUQ41" s="12"/>
      <c r="KUR41" s="12"/>
      <c r="KUS41" s="12"/>
      <c r="KUT41" s="12"/>
      <c r="KUU41" s="12"/>
      <c r="KUV41" s="12"/>
      <c r="KUW41" s="12"/>
      <c r="KUX41" s="12"/>
      <c r="KUY41" s="12"/>
      <c r="KUZ41" s="12"/>
      <c r="KVA41" s="12"/>
      <c r="KVB41" s="12"/>
      <c r="KVC41" s="12"/>
      <c r="KVD41" s="12"/>
      <c r="KVE41" s="12"/>
      <c r="KVF41" s="12"/>
      <c r="KVG41" s="12"/>
      <c r="KVH41" s="12"/>
      <c r="KVI41" s="12"/>
      <c r="KVJ41" s="12"/>
      <c r="KVK41" s="12"/>
      <c r="KVL41" s="12"/>
      <c r="KVM41" s="12"/>
      <c r="KVN41" s="12"/>
      <c r="KVO41" s="12"/>
      <c r="KVP41" s="12"/>
      <c r="KVQ41" s="12"/>
      <c r="KVR41" s="12"/>
      <c r="KVS41" s="12"/>
      <c r="KVT41" s="12"/>
      <c r="KVU41" s="12"/>
      <c r="KVV41" s="12"/>
      <c r="KVW41" s="12"/>
      <c r="KVX41" s="12"/>
      <c r="KVY41" s="12"/>
      <c r="KVZ41" s="12"/>
      <c r="KWA41" s="12"/>
      <c r="KWB41" s="12"/>
      <c r="KWC41" s="12"/>
      <c r="KWD41" s="12"/>
      <c r="KWE41" s="12"/>
      <c r="KWF41" s="12"/>
      <c r="KWG41" s="12"/>
      <c r="KWH41" s="12"/>
      <c r="KWI41" s="12"/>
      <c r="KWJ41" s="12"/>
      <c r="KWK41" s="12"/>
      <c r="KWL41" s="12"/>
      <c r="KWM41" s="12"/>
      <c r="KWN41" s="12"/>
      <c r="KWO41" s="12"/>
      <c r="KWP41" s="12"/>
      <c r="KWQ41" s="12"/>
      <c r="KWR41" s="12"/>
      <c r="KWS41" s="12"/>
      <c r="KWT41" s="12"/>
      <c r="KWU41" s="12"/>
      <c r="KWV41" s="12"/>
      <c r="KWW41" s="12"/>
      <c r="KWX41" s="12"/>
      <c r="KWY41" s="12"/>
      <c r="KWZ41" s="12"/>
      <c r="KXA41" s="12"/>
      <c r="KXB41" s="12"/>
      <c r="KXC41" s="12"/>
      <c r="KXD41" s="12"/>
      <c r="KXE41" s="12"/>
      <c r="KXF41" s="12"/>
      <c r="KXG41" s="12"/>
      <c r="KXH41" s="12"/>
      <c r="KXI41" s="12"/>
      <c r="KXJ41" s="12"/>
      <c r="KXK41" s="12"/>
      <c r="KXL41" s="12"/>
      <c r="KXM41" s="12"/>
      <c r="KXN41" s="12"/>
      <c r="KXO41" s="12"/>
      <c r="KXP41" s="12"/>
      <c r="KXQ41" s="12"/>
      <c r="KXR41" s="12"/>
      <c r="KXS41" s="12"/>
      <c r="KXT41" s="12"/>
      <c r="KXU41" s="12"/>
      <c r="KXV41" s="12"/>
      <c r="KXW41" s="12"/>
      <c r="KXX41" s="12"/>
      <c r="KXY41" s="12"/>
      <c r="KXZ41" s="12"/>
      <c r="KYA41" s="12"/>
      <c r="KYB41" s="12"/>
      <c r="KYC41" s="12"/>
      <c r="KYD41" s="12"/>
      <c r="KYE41" s="12"/>
      <c r="KYF41" s="12"/>
      <c r="KYG41" s="12"/>
      <c r="KYH41" s="12"/>
      <c r="KYI41" s="12"/>
      <c r="KYJ41" s="12"/>
      <c r="KYK41" s="12"/>
      <c r="KYL41" s="12"/>
      <c r="KYM41" s="12"/>
      <c r="KYN41" s="12"/>
      <c r="KYO41" s="12"/>
      <c r="KYP41" s="12"/>
      <c r="KYQ41" s="12"/>
      <c r="KYR41" s="12"/>
      <c r="KYS41" s="12"/>
      <c r="KYT41" s="12"/>
      <c r="KYU41" s="12"/>
      <c r="KYV41" s="12"/>
      <c r="KYW41" s="12"/>
      <c r="KYX41" s="12"/>
      <c r="KYY41" s="12"/>
      <c r="KYZ41" s="12"/>
      <c r="KZA41" s="12"/>
      <c r="KZB41" s="12"/>
      <c r="KZC41" s="12"/>
      <c r="KZD41" s="12"/>
      <c r="KZE41" s="12"/>
      <c r="KZF41" s="12"/>
      <c r="KZG41" s="12"/>
      <c r="KZH41" s="12"/>
      <c r="KZI41" s="12"/>
      <c r="KZJ41" s="12"/>
      <c r="KZK41" s="12"/>
      <c r="KZL41" s="12"/>
      <c r="KZM41" s="12"/>
      <c r="KZN41" s="12"/>
      <c r="KZO41" s="12"/>
      <c r="KZP41" s="12"/>
      <c r="KZQ41" s="12"/>
      <c r="KZR41" s="12"/>
      <c r="KZS41" s="12"/>
      <c r="KZT41" s="12"/>
      <c r="KZU41" s="12"/>
      <c r="KZV41" s="12"/>
      <c r="KZW41" s="12"/>
      <c r="KZX41" s="12"/>
      <c r="KZY41" s="12"/>
      <c r="KZZ41" s="12"/>
      <c r="LAA41" s="12"/>
      <c r="LAB41" s="12"/>
      <c r="LAC41" s="12"/>
      <c r="LAD41" s="12"/>
      <c r="LAE41" s="12"/>
      <c r="LAF41" s="12"/>
      <c r="LAG41" s="12"/>
      <c r="LAH41" s="12"/>
      <c r="LAI41" s="12"/>
      <c r="LAJ41" s="12"/>
      <c r="LAK41" s="12"/>
      <c r="LAL41" s="12"/>
      <c r="LAM41" s="12"/>
      <c r="LAN41" s="12"/>
      <c r="LAO41" s="12"/>
      <c r="LAP41" s="12"/>
      <c r="LAQ41" s="12"/>
      <c r="LAR41" s="12"/>
      <c r="LAS41" s="12"/>
      <c r="LAT41" s="12"/>
      <c r="LAU41" s="12"/>
      <c r="LAV41" s="12"/>
      <c r="LAW41" s="12"/>
      <c r="LAX41" s="12"/>
      <c r="LAY41" s="12"/>
      <c r="LAZ41" s="12"/>
      <c r="LBA41" s="12"/>
      <c r="LBB41" s="12"/>
      <c r="LBC41" s="12"/>
      <c r="LBD41" s="12"/>
      <c r="LBE41" s="12"/>
      <c r="LBF41" s="12"/>
      <c r="LBG41" s="12"/>
      <c r="LBH41" s="12"/>
      <c r="LBI41" s="12"/>
      <c r="LBJ41" s="12"/>
      <c r="LBK41" s="12"/>
      <c r="LBL41" s="12"/>
      <c r="LBM41" s="12"/>
      <c r="LBN41" s="12"/>
      <c r="LBO41" s="12"/>
      <c r="LBP41" s="12"/>
      <c r="LBQ41" s="12"/>
      <c r="LBR41" s="12"/>
      <c r="LBS41" s="12"/>
      <c r="LBT41" s="12"/>
      <c r="LBU41" s="12"/>
      <c r="LBV41" s="12"/>
      <c r="LBW41" s="12"/>
      <c r="LBX41" s="12"/>
      <c r="LBY41" s="12"/>
      <c r="LBZ41" s="12"/>
      <c r="LCA41" s="12"/>
      <c r="LCB41" s="12"/>
      <c r="LCC41" s="12"/>
      <c r="LCD41" s="12"/>
      <c r="LCE41" s="12"/>
      <c r="LCF41" s="12"/>
      <c r="LCG41" s="12"/>
      <c r="LCH41" s="12"/>
      <c r="LCI41" s="12"/>
      <c r="LCJ41" s="12"/>
      <c r="LCK41" s="12"/>
      <c r="LCL41" s="12"/>
      <c r="LCM41" s="12"/>
      <c r="LCN41" s="12"/>
      <c r="LCO41" s="12"/>
      <c r="LCP41" s="12"/>
      <c r="LCQ41" s="12"/>
      <c r="LCR41" s="12"/>
      <c r="LCS41" s="12"/>
      <c r="LCT41" s="12"/>
      <c r="LCU41" s="12"/>
      <c r="LCV41" s="12"/>
      <c r="LCW41" s="12"/>
      <c r="LCX41" s="12"/>
      <c r="LCY41" s="12"/>
      <c r="LCZ41" s="12"/>
      <c r="LDA41" s="12"/>
      <c r="LDB41" s="12"/>
      <c r="LDC41" s="12"/>
      <c r="LDD41" s="12"/>
      <c r="LDE41" s="12"/>
      <c r="LDF41" s="12"/>
      <c r="LDG41" s="12"/>
      <c r="LDH41" s="12"/>
      <c r="LDI41" s="12"/>
      <c r="LDJ41" s="12"/>
      <c r="LDK41" s="12"/>
      <c r="LDL41" s="12"/>
      <c r="LDM41" s="12"/>
      <c r="LDN41" s="12"/>
      <c r="LDO41" s="12"/>
      <c r="LDP41" s="12"/>
      <c r="LDQ41" s="12"/>
      <c r="LDR41" s="12"/>
      <c r="LDS41" s="12"/>
      <c r="LDT41" s="12"/>
      <c r="LDU41" s="12"/>
      <c r="LDV41" s="12"/>
      <c r="LDW41" s="12"/>
      <c r="LDX41" s="12"/>
      <c r="LDY41" s="12"/>
      <c r="LDZ41" s="12"/>
      <c r="LEA41" s="12"/>
      <c r="LEB41" s="12"/>
      <c r="LEC41" s="12"/>
      <c r="LED41" s="12"/>
      <c r="LEE41" s="12"/>
      <c r="LEF41" s="12"/>
      <c r="LEG41" s="12"/>
      <c r="LEH41" s="12"/>
      <c r="LEI41" s="12"/>
      <c r="LEJ41" s="12"/>
      <c r="LEK41" s="12"/>
      <c r="LEL41" s="12"/>
      <c r="LEM41" s="12"/>
      <c r="LEN41" s="12"/>
      <c r="LEO41" s="12"/>
      <c r="LEP41" s="12"/>
      <c r="LEQ41" s="12"/>
      <c r="LER41" s="12"/>
      <c r="LES41" s="12"/>
      <c r="LET41" s="12"/>
      <c r="LEU41" s="12"/>
      <c r="LEV41" s="12"/>
      <c r="LEW41" s="12"/>
      <c r="LEX41" s="12"/>
      <c r="LEY41" s="12"/>
      <c r="LEZ41" s="12"/>
      <c r="LFA41" s="12"/>
      <c r="LFB41" s="12"/>
      <c r="LFC41" s="12"/>
      <c r="LFD41" s="12"/>
      <c r="LFE41" s="12"/>
      <c r="LFF41" s="12"/>
      <c r="LFG41" s="12"/>
      <c r="LFH41" s="12"/>
      <c r="LFI41" s="12"/>
      <c r="LFJ41" s="12"/>
      <c r="LFK41" s="12"/>
      <c r="LFL41" s="12"/>
      <c r="LFM41" s="12"/>
      <c r="LFN41" s="12"/>
      <c r="LFO41" s="12"/>
      <c r="LFP41" s="12"/>
      <c r="LFQ41" s="12"/>
      <c r="LFR41" s="12"/>
      <c r="LFS41" s="12"/>
      <c r="LFT41" s="12"/>
      <c r="LFU41" s="12"/>
      <c r="LFV41" s="12"/>
      <c r="LFW41" s="12"/>
      <c r="LFX41" s="12"/>
      <c r="LFY41" s="12"/>
      <c r="LFZ41" s="12"/>
      <c r="LGA41" s="12"/>
      <c r="LGB41" s="12"/>
      <c r="LGC41" s="12"/>
      <c r="LGD41" s="12"/>
      <c r="LGE41" s="12"/>
      <c r="LGF41" s="12"/>
      <c r="LGG41" s="12"/>
      <c r="LGH41" s="12"/>
      <c r="LGI41" s="12"/>
      <c r="LGJ41" s="12"/>
      <c r="LGK41" s="12"/>
      <c r="LGL41" s="12"/>
      <c r="LGM41" s="12"/>
      <c r="LGN41" s="12"/>
      <c r="LGO41" s="12"/>
      <c r="LGP41" s="12"/>
      <c r="LGQ41" s="12"/>
      <c r="LGR41" s="12"/>
      <c r="LGS41" s="12"/>
      <c r="LGT41" s="12"/>
      <c r="LGU41" s="12"/>
      <c r="LGV41" s="12"/>
      <c r="LGW41" s="12"/>
      <c r="LGX41" s="12"/>
      <c r="LGY41" s="12"/>
      <c r="LGZ41" s="12"/>
      <c r="LHA41" s="12"/>
      <c r="LHB41" s="12"/>
      <c r="LHC41" s="12"/>
      <c r="LHD41" s="12"/>
      <c r="LHE41" s="12"/>
      <c r="LHF41" s="12"/>
      <c r="LHG41" s="12"/>
      <c r="LHH41" s="12"/>
      <c r="LHI41" s="12"/>
      <c r="LHJ41" s="12"/>
      <c r="LHK41" s="12"/>
      <c r="LHL41" s="12"/>
      <c r="LHM41" s="12"/>
      <c r="LHN41" s="12"/>
      <c r="LHO41" s="12"/>
      <c r="LHP41" s="12"/>
      <c r="LHQ41" s="12"/>
      <c r="LHR41" s="12"/>
      <c r="LHS41" s="12"/>
      <c r="LHT41" s="12"/>
      <c r="LHU41" s="12"/>
      <c r="LHV41" s="12"/>
      <c r="LHW41" s="12"/>
      <c r="LHX41" s="12"/>
      <c r="LHY41" s="12"/>
      <c r="LHZ41" s="12"/>
      <c r="LIA41" s="12"/>
      <c r="LIB41" s="12"/>
      <c r="LIC41" s="12"/>
      <c r="LID41" s="12"/>
      <c r="LIE41" s="12"/>
      <c r="LIF41" s="12"/>
      <c r="LIG41" s="12"/>
      <c r="LIH41" s="12"/>
      <c r="LII41" s="12"/>
      <c r="LIJ41" s="12"/>
      <c r="LIK41" s="12"/>
      <c r="LIL41" s="12"/>
      <c r="LIM41" s="12"/>
      <c r="LIN41" s="12"/>
      <c r="LIO41" s="12"/>
      <c r="LIP41" s="12"/>
      <c r="LIQ41" s="12"/>
      <c r="LIR41" s="12"/>
      <c r="LIS41" s="12"/>
      <c r="LIT41" s="12"/>
      <c r="LIU41" s="12"/>
      <c r="LIV41" s="12"/>
      <c r="LIW41" s="12"/>
      <c r="LIX41" s="12"/>
      <c r="LIY41" s="12"/>
      <c r="LIZ41" s="12"/>
      <c r="LJA41" s="12"/>
      <c r="LJB41" s="12"/>
      <c r="LJC41" s="12"/>
      <c r="LJD41" s="12"/>
      <c r="LJE41" s="12"/>
      <c r="LJF41" s="12"/>
      <c r="LJG41" s="12"/>
      <c r="LJH41" s="12"/>
      <c r="LJI41" s="12"/>
      <c r="LJJ41" s="12"/>
      <c r="LJK41" s="12"/>
      <c r="LJL41" s="12"/>
      <c r="LJM41" s="12"/>
      <c r="LJN41" s="12"/>
      <c r="LJO41" s="12"/>
      <c r="LJP41" s="12"/>
      <c r="LJQ41" s="12"/>
      <c r="LJR41" s="12"/>
      <c r="LJS41" s="12"/>
      <c r="LJT41" s="12"/>
      <c r="LJU41" s="12"/>
      <c r="LJV41" s="12"/>
      <c r="LJW41" s="12"/>
      <c r="LJX41" s="12"/>
      <c r="LJY41" s="12"/>
      <c r="LJZ41" s="12"/>
      <c r="LKA41" s="12"/>
      <c r="LKB41" s="12"/>
      <c r="LKC41" s="12"/>
      <c r="LKD41" s="12"/>
      <c r="LKE41" s="12"/>
      <c r="LKF41" s="12"/>
      <c r="LKG41" s="12"/>
      <c r="LKH41" s="12"/>
      <c r="LKI41" s="12"/>
      <c r="LKJ41" s="12"/>
      <c r="LKK41" s="12"/>
      <c r="LKL41" s="12"/>
      <c r="LKM41" s="12"/>
      <c r="LKN41" s="12"/>
      <c r="LKO41" s="12"/>
      <c r="LKP41" s="12"/>
      <c r="LKQ41" s="12"/>
      <c r="LKR41" s="12"/>
      <c r="LKS41" s="12"/>
      <c r="LKT41" s="12"/>
      <c r="LKU41" s="12"/>
      <c r="LKV41" s="12"/>
      <c r="LKW41" s="12"/>
      <c r="LKX41" s="12"/>
      <c r="LKY41" s="12"/>
      <c r="LKZ41" s="12"/>
      <c r="LLA41" s="12"/>
      <c r="LLB41" s="12"/>
      <c r="LLC41" s="12"/>
      <c r="LLD41" s="12"/>
      <c r="LLE41" s="12"/>
      <c r="LLF41" s="12"/>
      <c r="LLG41" s="12"/>
      <c r="LLH41" s="12"/>
      <c r="LLI41" s="12"/>
      <c r="LLJ41" s="12"/>
      <c r="LLK41" s="12"/>
      <c r="LLL41" s="12"/>
      <c r="LLM41" s="12"/>
      <c r="LLN41" s="12"/>
      <c r="LLO41" s="12"/>
      <c r="LLP41" s="12"/>
      <c r="LLQ41" s="12"/>
      <c r="LLR41" s="12"/>
      <c r="LLS41" s="12"/>
      <c r="LLT41" s="12"/>
      <c r="LLU41" s="12"/>
      <c r="LLV41" s="12"/>
      <c r="LLW41" s="12"/>
      <c r="LLX41" s="12"/>
      <c r="LLY41" s="12"/>
      <c r="LLZ41" s="12"/>
      <c r="LMA41" s="12"/>
      <c r="LMB41" s="12"/>
      <c r="LMC41" s="12"/>
      <c r="LMD41" s="12"/>
      <c r="LME41" s="12"/>
      <c r="LMF41" s="12"/>
      <c r="LMG41" s="12"/>
      <c r="LMH41" s="12"/>
      <c r="LMI41" s="12"/>
      <c r="LMJ41" s="12"/>
      <c r="LMK41" s="12"/>
      <c r="LML41" s="12"/>
      <c r="LMM41" s="12"/>
      <c r="LMN41" s="12"/>
      <c r="LMO41" s="12"/>
      <c r="LMP41" s="12"/>
      <c r="LMQ41" s="12"/>
      <c r="LMR41" s="12"/>
      <c r="LMS41" s="12"/>
      <c r="LMT41" s="12"/>
      <c r="LMU41" s="12"/>
      <c r="LMV41" s="12"/>
      <c r="LMW41" s="12"/>
      <c r="LMX41" s="12"/>
      <c r="LMY41" s="12"/>
      <c r="LMZ41" s="12"/>
      <c r="LNA41" s="12"/>
      <c r="LNB41" s="12"/>
      <c r="LNC41" s="12"/>
      <c r="LND41" s="12"/>
      <c r="LNE41" s="12"/>
      <c r="LNF41" s="12"/>
      <c r="LNG41" s="12"/>
      <c r="LNH41" s="12"/>
      <c r="LNI41" s="12"/>
      <c r="LNJ41" s="12"/>
      <c r="LNK41" s="12"/>
      <c r="LNL41" s="12"/>
      <c r="LNM41" s="12"/>
      <c r="LNN41" s="12"/>
      <c r="LNO41" s="12"/>
      <c r="LNP41" s="12"/>
      <c r="LNQ41" s="12"/>
      <c r="LNR41" s="12"/>
      <c r="LNS41" s="12"/>
      <c r="LNT41" s="12"/>
      <c r="LNU41" s="12"/>
      <c r="LNV41" s="12"/>
      <c r="LNW41" s="12"/>
      <c r="LNX41" s="12"/>
      <c r="LNY41" s="12"/>
      <c r="LNZ41" s="12"/>
      <c r="LOA41" s="12"/>
      <c r="LOB41" s="12"/>
      <c r="LOC41" s="12"/>
      <c r="LOD41" s="12"/>
      <c r="LOE41" s="12"/>
      <c r="LOF41" s="12"/>
      <c r="LOG41" s="12"/>
      <c r="LOH41" s="12"/>
      <c r="LOI41" s="12"/>
      <c r="LOJ41" s="12"/>
      <c r="LOK41" s="12"/>
      <c r="LOL41" s="12"/>
      <c r="LOM41" s="12"/>
      <c r="LON41" s="12"/>
      <c r="LOO41" s="12"/>
      <c r="LOP41" s="12"/>
      <c r="LOQ41" s="12"/>
      <c r="LOR41" s="12"/>
      <c r="LOS41" s="12"/>
      <c r="LOT41" s="12"/>
      <c r="LOU41" s="12"/>
      <c r="LOV41" s="12"/>
      <c r="LOW41" s="12"/>
      <c r="LOX41" s="12"/>
      <c r="LOY41" s="12"/>
      <c r="LOZ41" s="12"/>
      <c r="LPA41" s="12"/>
      <c r="LPB41" s="12"/>
      <c r="LPC41" s="12"/>
      <c r="LPD41" s="12"/>
      <c r="LPE41" s="12"/>
      <c r="LPF41" s="12"/>
      <c r="LPG41" s="12"/>
      <c r="LPH41" s="12"/>
      <c r="LPI41" s="12"/>
      <c r="LPJ41" s="12"/>
      <c r="LPK41" s="12"/>
      <c r="LPL41" s="12"/>
      <c r="LPM41" s="12"/>
      <c r="LPN41" s="12"/>
      <c r="LPO41" s="12"/>
      <c r="LPP41" s="12"/>
      <c r="LPQ41" s="12"/>
      <c r="LPR41" s="12"/>
      <c r="LPS41" s="12"/>
      <c r="LPT41" s="12"/>
      <c r="LPU41" s="12"/>
      <c r="LPV41" s="12"/>
      <c r="LPW41" s="12"/>
      <c r="LPX41" s="12"/>
      <c r="LPY41" s="12"/>
      <c r="LPZ41" s="12"/>
      <c r="LQA41" s="12"/>
      <c r="LQB41" s="12"/>
      <c r="LQC41" s="12"/>
      <c r="LQD41" s="12"/>
      <c r="LQE41" s="12"/>
      <c r="LQF41" s="12"/>
      <c r="LQG41" s="12"/>
      <c r="LQH41" s="12"/>
      <c r="LQI41" s="12"/>
      <c r="LQJ41" s="12"/>
      <c r="LQK41" s="12"/>
      <c r="LQL41" s="12"/>
      <c r="LQM41" s="12"/>
      <c r="LQN41" s="12"/>
      <c r="LQO41" s="12"/>
      <c r="LQP41" s="12"/>
      <c r="LQQ41" s="12"/>
      <c r="LQR41" s="12"/>
      <c r="LQS41" s="12"/>
      <c r="LQT41" s="12"/>
      <c r="LQU41" s="12"/>
      <c r="LQV41" s="12"/>
      <c r="LQW41" s="12"/>
      <c r="LQX41" s="12"/>
      <c r="LQY41" s="12"/>
      <c r="LQZ41" s="12"/>
      <c r="LRA41" s="12"/>
      <c r="LRB41" s="12"/>
      <c r="LRC41" s="12"/>
      <c r="LRD41" s="12"/>
      <c r="LRE41" s="12"/>
      <c r="LRF41" s="12"/>
      <c r="LRG41" s="12"/>
      <c r="LRH41" s="12"/>
      <c r="LRI41" s="12"/>
      <c r="LRJ41" s="12"/>
      <c r="LRK41" s="12"/>
      <c r="LRL41" s="12"/>
      <c r="LRM41" s="12"/>
      <c r="LRN41" s="12"/>
      <c r="LRO41" s="12"/>
      <c r="LRP41" s="12"/>
      <c r="LRQ41" s="12"/>
      <c r="LRR41" s="12"/>
      <c r="LRS41" s="12"/>
      <c r="LRT41" s="12"/>
      <c r="LRU41" s="12"/>
      <c r="LRV41" s="12"/>
      <c r="LRW41" s="12"/>
      <c r="LRX41" s="12"/>
      <c r="LRY41" s="12"/>
      <c r="LRZ41" s="12"/>
      <c r="LSA41" s="12"/>
      <c r="LSB41" s="12"/>
      <c r="LSC41" s="12"/>
      <c r="LSD41" s="12"/>
      <c r="LSE41" s="12"/>
      <c r="LSF41" s="12"/>
      <c r="LSG41" s="12"/>
      <c r="LSH41" s="12"/>
      <c r="LSI41" s="12"/>
      <c r="LSJ41" s="12"/>
      <c r="LSK41" s="12"/>
      <c r="LSL41" s="12"/>
      <c r="LSM41" s="12"/>
      <c r="LSN41" s="12"/>
      <c r="LSO41" s="12"/>
      <c r="LSP41" s="12"/>
      <c r="LSQ41" s="12"/>
      <c r="LSR41" s="12"/>
      <c r="LSS41" s="12"/>
      <c r="LST41" s="12"/>
      <c r="LSU41" s="12"/>
      <c r="LSV41" s="12"/>
      <c r="LSW41" s="12"/>
      <c r="LSX41" s="12"/>
      <c r="LSY41" s="12"/>
      <c r="LSZ41" s="12"/>
      <c r="LTA41" s="12"/>
      <c r="LTB41" s="12"/>
      <c r="LTC41" s="12"/>
      <c r="LTD41" s="12"/>
      <c r="LTE41" s="12"/>
      <c r="LTF41" s="12"/>
      <c r="LTG41" s="12"/>
      <c r="LTH41" s="12"/>
      <c r="LTI41" s="12"/>
      <c r="LTJ41" s="12"/>
      <c r="LTK41" s="12"/>
      <c r="LTL41" s="12"/>
      <c r="LTM41" s="12"/>
      <c r="LTN41" s="12"/>
      <c r="LTO41" s="12"/>
      <c r="LTP41" s="12"/>
      <c r="LTQ41" s="12"/>
      <c r="LTR41" s="12"/>
      <c r="LTS41" s="12"/>
      <c r="LTT41" s="12"/>
      <c r="LTU41" s="12"/>
      <c r="LTV41" s="12"/>
      <c r="LTW41" s="12"/>
      <c r="LTX41" s="12"/>
      <c r="LTY41" s="12"/>
      <c r="LTZ41" s="12"/>
      <c r="LUA41" s="12"/>
      <c r="LUB41" s="12"/>
      <c r="LUC41" s="12"/>
      <c r="LUD41" s="12"/>
      <c r="LUE41" s="12"/>
      <c r="LUF41" s="12"/>
      <c r="LUG41" s="12"/>
      <c r="LUH41" s="12"/>
      <c r="LUI41" s="12"/>
      <c r="LUJ41" s="12"/>
      <c r="LUK41" s="12"/>
      <c r="LUL41" s="12"/>
      <c r="LUM41" s="12"/>
      <c r="LUN41" s="12"/>
      <c r="LUO41" s="12"/>
      <c r="LUP41" s="12"/>
      <c r="LUQ41" s="12"/>
      <c r="LUR41" s="12"/>
      <c r="LUS41" s="12"/>
      <c r="LUT41" s="12"/>
      <c r="LUU41" s="12"/>
      <c r="LUV41" s="12"/>
      <c r="LUW41" s="12"/>
      <c r="LUX41" s="12"/>
      <c r="LUY41" s="12"/>
      <c r="LUZ41" s="12"/>
      <c r="LVA41" s="12"/>
      <c r="LVB41" s="12"/>
      <c r="LVC41" s="12"/>
      <c r="LVD41" s="12"/>
      <c r="LVE41" s="12"/>
      <c r="LVF41" s="12"/>
      <c r="LVG41" s="12"/>
      <c r="LVH41" s="12"/>
      <c r="LVI41" s="12"/>
      <c r="LVJ41" s="12"/>
      <c r="LVK41" s="12"/>
      <c r="LVL41" s="12"/>
      <c r="LVM41" s="12"/>
      <c r="LVN41" s="12"/>
      <c r="LVO41" s="12"/>
      <c r="LVP41" s="12"/>
      <c r="LVQ41" s="12"/>
      <c r="LVR41" s="12"/>
      <c r="LVS41" s="12"/>
      <c r="LVT41" s="12"/>
      <c r="LVU41" s="12"/>
      <c r="LVV41" s="12"/>
      <c r="LVW41" s="12"/>
      <c r="LVX41" s="12"/>
      <c r="LVY41" s="12"/>
      <c r="LVZ41" s="12"/>
      <c r="LWA41" s="12"/>
      <c r="LWB41" s="12"/>
      <c r="LWC41" s="12"/>
      <c r="LWD41" s="12"/>
      <c r="LWE41" s="12"/>
      <c r="LWF41" s="12"/>
      <c r="LWG41" s="12"/>
      <c r="LWH41" s="12"/>
      <c r="LWI41" s="12"/>
      <c r="LWJ41" s="12"/>
      <c r="LWK41" s="12"/>
      <c r="LWL41" s="12"/>
      <c r="LWM41" s="12"/>
      <c r="LWN41" s="12"/>
      <c r="LWO41" s="12"/>
      <c r="LWP41" s="12"/>
      <c r="LWQ41" s="12"/>
      <c r="LWR41" s="12"/>
      <c r="LWS41" s="12"/>
      <c r="LWT41" s="12"/>
      <c r="LWU41" s="12"/>
      <c r="LWV41" s="12"/>
      <c r="LWW41" s="12"/>
      <c r="LWX41" s="12"/>
      <c r="LWY41" s="12"/>
      <c r="LWZ41" s="12"/>
      <c r="LXA41" s="12"/>
      <c r="LXB41" s="12"/>
      <c r="LXC41" s="12"/>
      <c r="LXD41" s="12"/>
      <c r="LXE41" s="12"/>
      <c r="LXF41" s="12"/>
      <c r="LXG41" s="12"/>
      <c r="LXH41" s="12"/>
      <c r="LXI41" s="12"/>
      <c r="LXJ41" s="12"/>
      <c r="LXK41" s="12"/>
      <c r="LXL41" s="12"/>
      <c r="LXM41" s="12"/>
      <c r="LXN41" s="12"/>
      <c r="LXO41" s="12"/>
      <c r="LXP41" s="12"/>
      <c r="LXQ41" s="12"/>
      <c r="LXR41" s="12"/>
      <c r="LXS41" s="12"/>
      <c r="LXT41" s="12"/>
      <c r="LXU41" s="12"/>
      <c r="LXV41" s="12"/>
      <c r="LXW41" s="12"/>
      <c r="LXX41" s="12"/>
      <c r="LXY41" s="12"/>
      <c r="LXZ41" s="12"/>
      <c r="LYA41" s="12"/>
      <c r="LYB41" s="12"/>
      <c r="LYC41" s="12"/>
      <c r="LYD41" s="12"/>
      <c r="LYE41" s="12"/>
      <c r="LYF41" s="12"/>
      <c r="LYG41" s="12"/>
      <c r="LYH41" s="12"/>
      <c r="LYI41" s="12"/>
      <c r="LYJ41" s="12"/>
      <c r="LYK41" s="12"/>
      <c r="LYL41" s="12"/>
      <c r="LYM41" s="12"/>
      <c r="LYN41" s="12"/>
      <c r="LYO41" s="12"/>
      <c r="LYP41" s="12"/>
      <c r="LYQ41" s="12"/>
      <c r="LYR41" s="12"/>
      <c r="LYS41" s="12"/>
      <c r="LYT41" s="12"/>
      <c r="LYU41" s="12"/>
      <c r="LYV41" s="12"/>
      <c r="LYW41" s="12"/>
      <c r="LYX41" s="12"/>
      <c r="LYY41" s="12"/>
      <c r="LYZ41" s="12"/>
      <c r="LZA41" s="12"/>
      <c r="LZB41" s="12"/>
      <c r="LZC41" s="12"/>
      <c r="LZD41" s="12"/>
      <c r="LZE41" s="12"/>
      <c r="LZF41" s="12"/>
      <c r="LZG41" s="12"/>
      <c r="LZH41" s="12"/>
      <c r="LZI41" s="12"/>
      <c r="LZJ41" s="12"/>
      <c r="LZK41" s="12"/>
      <c r="LZL41" s="12"/>
      <c r="LZM41" s="12"/>
      <c r="LZN41" s="12"/>
      <c r="LZO41" s="12"/>
      <c r="LZP41" s="12"/>
      <c r="LZQ41" s="12"/>
      <c r="LZR41" s="12"/>
      <c r="LZS41" s="12"/>
      <c r="LZT41" s="12"/>
      <c r="LZU41" s="12"/>
      <c r="LZV41" s="12"/>
      <c r="LZW41" s="12"/>
      <c r="LZX41" s="12"/>
      <c r="LZY41" s="12"/>
      <c r="LZZ41" s="12"/>
      <c r="MAA41" s="12"/>
      <c r="MAB41" s="12"/>
      <c r="MAC41" s="12"/>
      <c r="MAD41" s="12"/>
      <c r="MAE41" s="12"/>
      <c r="MAF41" s="12"/>
      <c r="MAG41" s="12"/>
      <c r="MAH41" s="12"/>
      <c r="MAI41" s="12"/>
      <c r="MAJ41" s="12"/>
      <c r="MAK41" s="12"/>
      <c r="MAL41" s="12"/>
      <c r="MAM41" s="12"/>
      <c r="MAN41" s="12"/>
      <c r="MAO41" s="12"/>
      <c r="MAP41" s="12"/>
      <c r="MAQ41" s="12"/>
      <c r="MAR41" s="12"/>
      <c r="MAS41" s="12"/>
      <c r="MAT41" s="12"/>
      <c r="MAU41" s="12"/>
      <c r="MAV41" s="12"/>
      <c r="MAW41" s="12"/>
      <c r="MAX41" s="12"/>
      <c r="MAY41" s="12"/>
      <c r="MAZ41" s="12"/>
      <c r="MBA41" s="12"/>
      <c r="MBB41" s="12"/>
      <c r="MBC41" s="12"/>
      <c r="MBD41" s="12"/>
      <c r="MBE41" s="12"/>
      <c r="MBF41" s="12"/>
      <c r="MBG41" s="12"/>
      <c r="MBH41" s="12"/>
      <c r="MBI41" s="12"/>
      <c r="MBJ41" s="12"/>
      <c r="MBK41" s="12"/>
      <c r="MBL41" s="12"/>
      <c r="MBM41" s="12"/>
      <c r="MBN41" s="12"/>
      <c r="MBO41" s="12"/>
      <c r="MBP41" s="12"/>
      <c r="MBQ41" s="12"/>
      <c r="MBR41" s="12"/>
      <c r="MBS41" s="12"/>
      <c r="MBT41" s="12"/>
      <c r="MBU41" s="12"/>
      <c r="MBV41" s="12"/>
      <c r="MBW41" s="12"/>
      <c r="MBX41" s="12"/>
      <c r="MBY41" s="12"/>
      <c r="MBZ41" s="12"/>
      <c r="MCA41" s="12"/>
      <c r="MCB41" s="12"/>
      <c r="MCC41" s="12"/>
      <c r="MCD41" s="12"/>
      <c r="MCE41" s="12"/>
      <c r="MCF41" s="12"/>
      <c r="MCG41" s="12"/>
      <c r="MCH41" s="12"/>
      <c r="MCI41" s="12"/>
      <c r="MCJ41" s="12"/>
      <c r="MCK41" s="12"/>
      <c r="MCL41" s="12"/>
      <c r="MCM41" s="12"/>
      <c r="MCN41" s="12"/>
      <c r="MCO41" s="12"/>
      <c r="MCP41" s="12"/>
      <c r="MCQ41" s="12"/>
      <c r="MCR41" s="12"/>
      <c r="MCS41" s="12"/>
      <c r="MCT41" s="12"/>
      <c r="MCU41" s="12"/>
      <c r="MCV41" s="12"/>
      <c r="MCW41" s="12"/>
      <c r="MCX41" s="12"/>
      <c r="MCY41" s="12"/>
      <c r="MCZ41" s="12"/>
      <c r="MDA41" s="12"/>
      <c r="MDB41" s="12"/>
      <c r="MDC41" s="12"/>
      <c r="MDD41" s="12"/>
      <c r="MDE41" s="12"/>
      <c r="MDF41" s="12"/>
      <c r="MDG41" s="12"/>
      <c r="MDH41" s="12"/>
      <c r="MDI41" s="12"/>
      <c r="MDJ41" s="12"/>
      <c r="MDK41" s="12"/>
      <c r="MDL41" s="12"/>
      <c r="MDM41" s="12"/>
      <c r="MDN41" s="12"/>
      <c r="MDO41" s="12"/>
      <c r="MDP41" s="12"/>
      <c r="MDQ41" s="12"/>
      <c r="MDR41" s="12"/>
      <c r="MDS41" s="12"/>
      <c r="MDT41" s="12"/>
      <c r="MDU41" s="12"/>
      <c r="MDV41" s="12"/>
      <c r="MDW41" s="12"/>
      <c r="MDX41" s="12"/>
      <c r="MDY41" s="12"/>
      <c r="MDZ41" s="12"/>
      <c r="MEA41" s="12"/>
      <c r="MEB41" s="12"/>
      <c r="MEC41" s="12"/>
      <c r="MED41" s="12"/>
      <c r="MEE41" s="12"/>
      <c r="MEF41" s="12"/>
      <c r="MEG41" s="12"/>
      <c r="MEH41" s="12"/>
      <c r="MEI41" s="12"/>
      <c r="MEJ41" s="12"/>
      <c r="MEK41" s="12"/>
      <c r="MEL41" s="12"/>
      <c r="MEM41" s="12"/>
      <c r="MEN41" s="12"/>
      <c r="MEO41" s="12"/>
      <c r="MEP41" s="12"/>
      <c r="MEQ41" s="12"/>
      <c r="MER41" s="12"/>
      <c r="MES41" s="12"/>
      <c r="MET41" s="12"/>
      <c r="MEU41" s="12"/>
      <c r="MEV41" s="12"/>
      <c r="MEW41" s="12"/>
      <c r="MEX41" s="12"/>
      <c r="MEY41" s="12"/>
      <c r="MEZ41" s="12"/>
      <c r="MFA41" s="12"/>
      <c r="MFB41" s="12"/>
      <c r="MFC41" s="12"/>
      <c r="MFD41" s="12"/>
      <c r="MFE41" s="12"/>
      <c r="MFF41" s="12"/>
      <c r="MFG41" s="12"/>
      <c r="MFH41" s="12"/>
      <c r="MFI41" s="12"/>
      <c r="MFJ41" s="12"/>
      <c r="MFK41" s="12"/>
      <c r="MFL41" s="12"/>
      <c r="MFM41" s="12"/>
      <c r="MFN41" s="12"/>
      <c r="MFO41" s="12"/>
      <c r="MFP41" s="12"/>
      <c r="MFQ41" s="12"/>
      <c r="MFR41" s="12"/>
      <c r="MFS41" s="12"/>
      <c r="MFT41" s="12"/>
      <c r="MFU41" s="12"/>
      <c r="MFV41" s="12"/>
      <c r="MFW41" s="12"/>
      <c r="MFX41" s="12"/>
      <c r="MFY41" s="12"/>
      <c r="MFZ41" s="12"/>
      <c r="MGA41" s="12"/>
      <c r="MGB41" s="12"/>
      <c r="MGC41" s="12"/>
      <c r="MGD41" s="12"/>
      <c r="MGE41" s="12"/>
      <c r="MGF41" s="12"/>
      <c r="MGG41" s="12"/>
      <c r="MGH41" s="12"/>
      <c r="MGI41" s="12"/>
      <c r="MGJ41" s="12"/>
      <c r="MGK41" s="12"/>
      <c r="MGL41" s="12"/>
      <c r="MGM41" s="12"/>
      <c r="MGN41" s="12"/>
      <c r="MGO41" s="12"/>
      <c r="MGP41" s="12"/>
      <c r="MGQ41" s="12"/>
      <c r="MGR41" s="12"/>
      <c r="MGS41" s="12"/>
      <c r="MGT41" s="12"/>
      <c r="MGU41" s="12"/>
      <c r="MGV41" s="12"/>
      <c r="MGW41" s="12"/>
      <c r="MGX41" s="12"/>
      <c r="MGY41" s="12"/>
      <c r="MGZ41" s="12"/>
      <c r="MHA41" s="12"/>
      <c r="MHB41" s="12"/>
      <c r="MHC41" s="12"/>
      <c r="MHD41" s="12"/>
      <c r="MHE41" s="12"/>
      <c r="MHF41" s="12"/>
      <c r="MHG41" s="12"/>
      <c r="MHH41" s="12"/>
      <c r="MHI41" s="12"/>
      <c r="MHJ41" s="12"/>
      <c r="MHK41" s="12"/>
      <c r="MHL41" s="12"/>
      <c r="MHM41" s="12"/>
      <c r="MHN41" s="12"/>
      <c r="MHO41" s="12"/>
      <c r="MHP41" s="12"/>
      <c r="MHQ41" s="12"/>
      <c r="MHR41" s="12"/>
      <c r="MHS41" s="12"/>
      <c r="MHT41" s="12"/>
      <c r="MHU41" s="12"/>
      <c r="MHV41" s="12"/>
      <c r="MHW41" s="12"/>
      <c r="MHX41" s="12"/>
      <c r="MHY41" s="12"/>
      <c r="MHZ41" s="12"/>
      <c r="MIA41" s="12"/>
      <c r="MIB41" s="12"/>
      <c r="MIC41" s="12"/>
      <c r="MID41" s="12"/>
      <c r="MIE41" s="12"/>
      <c r="MIF41" s="12"/>
      <c r="MIG41" s="12"/>
      <c r="MIH41" s="12"/>
      <c r="MII41" s="12"/>
      <c r="MIJ41" s="12"/>
      <c r="MIK41" s="12"/>
      <c r="MIL41" s="12"/>
      <c r="MIM41" s="12"/>
      <c r="MIN41" s="12"/>
      <c r="MIO41" s="12"/>
      <c r="MIP41" s="12"/>
      <c r="MIQ41" s="12"/>
      <c r="MIR41" s="12"/>
      <c r="MIS41" s="12"/>
      <c r="MIT41" s="12"/>
      <c r="MIU41" s="12"/>
      <c r="MIV41" s="12"/>
      <c r="MIW41" s="12"/>
      <c r="MIX41" s="12"/>
      <c r="MIY41" s="12"/>
      <c r="MIZ41" s="12"/>
      <c r="MJA41" s="12"/>
      <c r="MJB41" s="12"/>
      <c r="MJC41" s="12"/>
      <c r="MJD41" s="12"/>
      <c r="MJE41" s="12"/>
      <c r="MJF41" s="12"/>
      <c r="MJG41" s="12"/>
      <c r="MJH41" s="12"/>
      <c r="MJI41" s="12"/>
      <c r="MJJ41" s="12"/>
      <c r="MJK41" s="12"/>
      <c r="MJL41" s="12"/>
      <c r="MJM41" s="12"/>
      <c r="MJN41" s="12"/>
      <c r="MJO41" s="12"/>
      <c r="MJP41" s="12"/>
      <c r="MJQ41" s="12"/>
      <c r="MJR41" s="12"/>
      <c r="MJS41" s="12"/>
      <c r="MJT41" s="12"/>
      <c r="MJU41" s="12"/>
      <c r="MJV41" s="12"/>
      <c r="MJW41" s="12"/>
      <c r="MJX41" s="12"/>
      <c r="MJY41" s="12"/>
      <c r="MJZ41" s="12"/>
      <c r="MKA41" s="12"/>
      <c r="MKB41" s="12"/>
      <c r="MKC41" s="12"/>
      <c r="MKD41" s="12"/>
      <c r="MKE41" s="12"/>
      <c r="MKF41" s="12"/>
      <c r="MKG41" s="12"/>
      <c r="MKH41" s="12"/>
      <c r="MKI41" s="12"/>
      <c r="MKJ41" s="12"/>
      <c r="MKK41" s="12"/>
      <c r="MKL41" s="12"/>
      <c r="MKM41" s="12"/>
      <c r="MKN41" s="12"/>
      <c r="MKO41" s="12"/>
      <c r="MKP41" s="12"/>
      <c r="MKQ41" s="12"/>
      <c r="MKR41" s="12"/>
      <c r="MKS41" s="12"/>
      <c r="MKT41" s="12"/>
      <c r="MKU41" s="12"/>
      <c r="MKV41" s="12"/>
      <c r="MKW41" s="12"/>
      <c r="MKX41" s="12"/>
      <c r="MKY41" s="12"/>
      <c r="MKZ41" s="12"/>
      <c r="MLA41" s="12"/>
      <c r="MLB41" s="12"/>
      <c r="MLC41" s="12"/>
      <c r="MLD41" s="12"/>
      <c r="MLE41" s="12"/>
      <c r="MLF41" s="12"/>
      <c r="MLG41" s="12"/>
      <c r="MLH41" s="12"/>
      <c r="MLI41" s="12"/>
      <c r="MLJ41" s="12"/>
      <c r="MLK41" s="12"/>
      <c r="MLL41" s="12"/>
      <c r="MLM41" s="12"/>
      <c r="MLN41" s="12"/>
      <c r="MLO41" s="12"/>
      <c r="MLP41" s="12"/>
      <c r="MLQ41" s="12"/>
      <c r="MLR41" s="12"/>
      <c r="MLS41" s="12"/>
      <c r="MLT41" s="12"/>
      <c r="MLU41" s="12"/>
      <c r="MLV41" s="12"/>
      <c r="MLW41" s="12"/>
      <c r="MLX41" s="12"/>
      <c r="MLY41" s="12"/>
      <c r="MLZ41" s="12"/>
      <c r="MMA41" s="12"/>
      <c r="MMB41" s="12"/>
      <c r="MMC41" s="12"/>
      <c r="MMD41" s="12"/>
      <c r="MME41" s="12"/>
      <c r="MMF41" s="12"/>
      <c r="MMG41" s="12"/>
      <c r="MMH41" s="12"/>
      <c r="MMI41" s="12"/>
      <c r="MMJ41" s="12"/>
      <c r="MMK41" s="12"/>
      <c r="MML41" s="12"/>
      <c r="MMM41" s="12"/>
      <c r="MMN41" s="12"/>
      <c r="MMO41" s="12"/>
      <c r="MMP41" s="12"/>
      <c r="MMQ41" s="12"/>
      <c r="MMR41" s="12"/>
      <c r="MMS41" s="12"/>
      <c r="MMT41" s="12"/>
      <c r="MMU41" s="12"/>
      <c r="MMV41" s="12"/>
      <c r="MMW41" s="12"/>
      <c r="MMX41" s="12"/>
      <c r="MMY41" s="12"/>
      <c r="MMZ41" s="12"/>
      <c r="MNA41" s="12"/>
      <c r="MNB41" s="12"/>
      <c r="MNC41" s="12"/>
      <c r="MND41" s="12"/>
      <c r="MNE41" s="12"/>
      <c r="MNF41" s="12"/>
      <c r="MNG41" s="12"/>
      <c r="MNH41" s="12"/>
      <c r="MNI41" s="12"/>
      <c r="MNJ41" s="12"/>
      <c r="MNK41" s="12"/>
      <c r="MNL41" s="12"/>
      <c r="MNM41" s="12"/>
      <c r="MNN41" s="12"/>
      <c r="MNO41" s="12"/>
      <c r="MNP41" s="12"/>
      <c r="MNQ41" s="12"/>
      <c r="MNR41" s="12"/>
      <c r="MNS41" s="12"/>
      <c r="MNT41" s="12"/>
      <c r="MNU41" s="12"/>
      <c r="MNV41" s="12"/>
      <c r="MNW41" s="12"/>
      <c r="MNX41" s="12"/>
      <c r="MNY41" s="12"/>
      <c r="MNZ41" s="12"/>
      <c r="MOA41" s="12"/>
      <c r="MOB41" s="12"/>
      <c r="MOC41" s="12"/>
      <c r="MOD41" s="12"/>
      <c r="MOE41" s="12"/>
      <c r="MOF41" s="12"/>
      <c r="MOG41" s="12"/>
      <c r="MOH41" s="12"/>
      <c r="MOI41" s="12"/>
      <c r="MOJ41" s="12"/>
      <c r="MOK41" s="12"/>
      <c r="MOL41" s="12"/>
      <c r="MOM41" s="12"/>
      <c r="MON41" s="12"/>
      <c r="MOO41" s="12"/>
      <c r="MOP41" s="12"/>
      <c r="MOQ41" s="12"/>
      <c r="MOR41" s="12"/>
      <c r="MOS41" s="12"/>
      <c r="MOT41" s="12"/>
      <c r="MOU41" s="12"/>
      <c r="MOV41" s="12"/>
      <c r="MOW41" s="12"/>
      <c r="MOX41" s="12"/>
      <c r="MOY41" s="12"/>
      <c r="MOZ41" s="12"/>
      <c r="MPA41" s="12"/>
      <c r="MPB41" s="12"/>
      <c r="MPC41" s="12"/>
      <c r="MPD41" s="12"/>
      <c r="MPE41" s="12"/>
      <c r="MPF41" s="12"/>
      <c r="MPG41" s="12"/>
      <c r="MPH41" s="12"/>
      <c r="MPI41" s="12"/>
      <c r="MPJ41" s="12"/>
      <c r="MPK41" s="12"/>
      <c r="MPL41" s="12"/>
      <c r="MPM41" s="12"/>
      <c r="MPN41" s="12"/>
      <c r="MPO41" s="12"/>
      <c r="MPP41" s="12"/>
      <c r="MPQ41" s="12"/>
      <c r="MPR41" s="12"/>
      <c r="MPS41" s="12"/>
      <c r="MPT41" s="12"/>
      <c r="MPU41" s="12"/>
      <c r="MPV41" s="12"/>
      <c r="MPW41" s="12"/>
      <c r="MPX41" s="12"/>
      <c r="MPY41" s="12"/>
      <c r="MPZ41" s="12"/>
      <c r="MQA41" s="12"/>
      <c r="MQB41" s="12"/>
      <c r="MQC41" s="12"/>
      <c r="MQD41" s="12"/>
      <c r="MQE41" s="12"/>
      <c r="MQF41" s="12"/>
      <c r="MQG41" s="12"/>
      <c r="MQH41" s="12"/>
      <c r="MQI41" s="12"/>
      <c r="MQJ41" s="12"/>
      <c r="MQK41" s="12"/>
      <c r="MQL41" s="12"/>
      <c r="MQM41" s="12"/>
      <c r="MQN41" s="12"/>
      <c r="MQO41" s="12"/>
      <c r="MQP41" s="12"/>
      <c r="MQQ41" s="12"/>
      <c r="MQR41" s="12"/>
      <c r="MQS41" s="12"/>
      <c r="MQT41" s="12"/>
      <c r="MQU41" s="12"/>
      <c r="MQV41" s="12"/>
      <c r="MQW41" s="12"/>
      <c r="MQX41" s="12"/>
      <c r="MQY41" s="12"/>
      <c r="MQZ41" s="12"/>
      <c r="MRA41" s="12"/>
      <c r="MRB41" s="12"/>
      <c r="MRC41" s="12"/>
      <c r="MRD41" s="12"/>
      <c r="MRE41" s="12"/>
      <c r="MRF41" s="12"/>
      <c r="MRG41" s="12"/>
      <c r="MRH41" s="12"/>
      <c r="MRI41" s="12"/>
      <c r="MRJ41" s="12"/>
      <c r="MRK41" s="12"/>
      <c r="MRL41" s="12"/>
      <c r="MRM41" s="12"/>
      <c r="MRN41" s="12"/>
      <c r="MRO41" s="12"/>
      <c r="MRP41" s="12"/>
      <c r="MRQ41" s="12"/>
      <c r="MRR41" s="12"/>
      <c r="MRS41" s="12"/>
      <c r="MRT41" s="12"/>
      <c r="MRU41" s="12"/>
      <c r="MRV41" s="12"/>
      <c r="MRW41" s="12"/>
      <c r="MRX41" s="12"/>
      <c r="MRY41" s="12"/>
      <c r="MRZ41" s="12"/>
      <c r="MSA41" s="12"/>
      <c r="MSB41" s="12"/>
      <c r="MSC41" s="12"/>
      <c r="MSD41" s="12"/>
      <c r="MSE41" s="12"/>
      <c r="MSF41" s="12"/>
      <c r="MSG41" s="12"/>
      <c r="MSH41" s="12"/>
      <c r="MSI41" s="12"/>
      <c r="MSJ41" s="12"/>
      <c r="MSK41" s="12"/>
      <c r="MSL41" s="12"/>
      <c r="MSM41" s="12"/>
      <c r="MSN41" s="12"/>
      <c r="MSO41" s="12"/>
      <c r="MSP41" s="12"/>
      <c r="MSQ41" s="12"/>
      <c r="MSR41" s="12"/>
      <c r="MSS41" s="12"/>
      <c r="MST41" s="12"/>
      <c r="MSU41" s="12"/>
      <c r="MSV41" s="12"/>
      <c r="MSW41" s="12"/>
      <c r="MSX41" s="12"/>
      <c r="MSY41" s="12"/>
      <c r="MSZ41" s="12"/>
      <c r="MTA41" s="12"/>
      <c r="MTB41" s="12"/>
      <c r="MTC41" s="12"/>
      <c r="MTD41" s="12"/>
      <c r="MTE41" s="12"/>
      <c r="MTF41" s="12"/>
      <c r="MTG41" s="12"/>
      <c r="MTH41" s="12"/>
      <c r="MTI41" s="12"/>
      <c r="MTJ41" s="12"/>
      <c r="MTK41" s="12"/>
      <c r="MTL41" s="12"/>
      <c r="MTM41" s="12"/>
      <c r="MTN41" s="12"/>
      <c r="MTO41" s="12"/>
      <c r="MTP41" s="12"/>
      <c r="MTQ41" s="12"/>
      <c r="MTR41" s="12"/>
      <c r="MTS41" s="12"/>
      <c r="MTT41" s="12"/>
      <c r="MTU41" s="12"/>
      <c r="MTV41" s="12"/>
      <c r="MTW41" s="12"/>
      <c r="MTX41" s="12"/>
      <c r="MTY41" s="12"/>
      <c r="MTZ41" s="12"/>
      <c r="MUA41" s="12"/>
      <c r="MUB41" s="12"/>
      <c r="MUC41" s="12"/>
      <c r="MUD41" s="12"/>
      <c r="MUE41" s="12"/>
      <c r="MUF41" s="12"/>
      <c r="MUG41" s="12"/>
      <c r="MUH41" s="12"/>
      <c r="MUI41" s="12"/>
      <c r="MUJ41" s="12"/>
      <c r="MUK41" s="12"/>
      <c r="MUL41" s="12"/>
      <c r="MUM41" s="12"/>
      <c r="MUN41" s="12"/>
      <c r="MUO41" s="12"/>
      <c r="MUP41" s="12"/>
      <c r="MUQ41" s="12"/>
      <c r="MUR41" s="12"/>
      <c r="MUS41" s="12"/>
      <c r="MUT41" s="12"/>
      <c r="MUU41" s="12"/>
      <c r="MUV41" s="12"/>
      <c r="MUW41" s="12"/>
      <c r="MUX41" s="12"/>
      <c r="MUY41" s="12"/>
      <c r="MUZ41" s="12"/>
      <c r="MVA41" s="12"/>
      <c r="MVB41" s="12"/>
      <c r="MVC41" s="12"/>
      <c r="MVD41" s="12"/>
      <c r="MVE41" s="12"/>
      <c r="MVF41" s="12"/>
      <c r="MVG41" s="12"/>
      <c r="MVH41" s="12"/>
      <c r="MVI41" s="12"/>
      <c r="MVJ41" s="12"/>
      <c r="MVK41" s="12"/>
      <c r="MVL41" s="12"/>
      <c r="MVM41" s="12"/>
      <c r="MVN41" s="12"/>
      <c r="MVO41" s="12"/>
      <c r="MVP41" s="12"/>
      <c r="MVQ41" s="12"/>
      <c r="MVR41" s="12"/>
      <c r="MVS41" s="12"/>
      <c r="MVT41" s="12"/>
      <c r="MVU41" s="12"/>
      <c r="MVV41" s="12"/>
      <c r="MVW41" s="12"/>
      <c r="MVX41" s="12"/>
      <c r="MVY41" s="12"/>
      <c r="MVZ41" s="12"/>
      <c r="MWA41" s="12"/>
      <c r="MWB41" s="12"/>
      <c r="MWC41" s="12"/>
      <c r="MWD41" s="12"/>
      <c r="MWE41" s="12"/>
      <c r="MWF41" s="12"/>
      <c r="MWG41" s="12"/>
      <c r="MWH41" s="12"/>
      <c r="MWI41" s="12"/>
      <c r="MWJ41" s="12"/>
      <c r="MWK41" s="12"/>
      <c r="MWL41" s="12"/>
      <c r="MWM41" s="12"/>
      <c r="MWN41" s="12"/>
      <c r="MWO41" s="12"/>
      <c r="MWP41" s="12"/>
      <c r="MWQ41" s="12"/>
      <c r="MWR41" s="12"/>
      <c r="MWS41" s="12"/>
      <c r="MWT41" s="12"/>
      <c r="MWU41" s="12"/>
      <c r="MWV41" s="12"/>
      <c r="MWW41" s="12"/>
      <c r="MWX41" s="12"/>
      <c r="MWY41" s="12"/>
      <c r="MWZ41" s="12"/>
      <c r="MXA41" s="12"/>
      <c r="MXB41" s="12"/>
      <c r="MXC41" s="12"/>
      <c r="MXD41" s="12"/>
      <c r="MXE41" s="12"/>
      <c r="MXF41" s="12"/>
      <c r="MXG41" s="12"/>
      <c r="MXH41" s="12"/>
      <c r="MXI41" s="12"/>
      <c r="MXJ41" s="12"/>
      <c r="MXK41" s="12"/>
      <c r="MXL41" s="12"/>
      <c r="MXM41" s="12"/>
      <c r="MXN41" s="12"/>
      <c r="MXO41" s="12"/>
      <c r="MXP41" s="12"/>
      <c r="MXQ41" s="12"/>
      <c r="MXR41" s="12"/>
      <c r="MXS41" s="12"/>
      <c r="MXT41" s="12"/>
      <c r="MXU41" s="12"/>
      <c r="MXV41" s="12"/>
      <c r="MXW41" s="12"/>
      <c r="MXX41" s="12"/>
      <c r="MXY41" s="12"/>
      <c r="MXZ41" s="12"/>
      <c r="MYA41" s="12"/>
      <c r="MYB41" s="12"/>
      <c r="MYC41" s="12"/>
      <c r="MYD41" s="12"/>
      <c r="MYE41" s="12"/>
      <c r="MYF41" s="12"/>
      <c r="MYG41" s="12"/>
      <c r="MYH41" s="12"/>
      <c r="MYI41" s="12"/>
      <c r="MYJ41" s="12"/>
      <c r="MYK41" s="12"/>
      <c r="MYL41" s="12"/>
      <c r="MYM41" s="12"/>
      <c r="MYN41" s="12"/>
      <c r="MYO41" s="12"/>
      <c r="MYP41" s="12"/>
      <c r="MYQ41" s="12"/>
      <c r="MYR41" s="12"/>
      <c r="MYS41" s="12"/>
      <c r="MYT41" s="12"/>
      <c r="MYU41" s="12"/>
      <c r="MYV41" s="12"/>
      <c r="MYW41" s="12"/>
      <c r="MYX41" s="12"/>
      <c r="MYY41" s="12"/>
      <c r="MYZ41" s="12"/>
      <c r="MZA41" s="12"/>
      <c r="MZB41" s="12"/>
      <c r="MZC41" s="12"/>
      <c r="MZD41" s="12"/>
      <c r="MZE41" s="12"/>
      <c r="MZF41" s="12"/>
      <c r="MZG41" s="12"/>
      <c r="MZH41" s="12"/>
      <c r="MZI41" s="12"/>
      <c r="MZJ41" s="12"/>
      <c r="MZK41" s="12"/>
      <c r="MZL41" s="12"/>
      <c r="MZM41" s="12"/>
      <c r="MZN41" s="12"/>
      <c r="MZO41" s="12"/>
      <c r="MZP41" s="12"/>
      <c r="MZQ41" s="12"/>
      <c r="MZR41" s="12"/>
      <c r="MZS41" s="12"/>
      <c r="MZT41" s="12"/>
      <c r="MZU41" s="12"/>
      <c r="MZV41" s="12"/>
      <c r="MZW41" s="12"/>
      <c r="MZX41" s="12"/>
      <c r="MZY41" s="12"/>
      <c r="MZZ41" s="12"/>
      <c r="NAA41" s="12"/>
      <c r="NAB41" s="12"/>
      <c r="NAC41" s="12"/>
      <c r="NAD41" s="12"/>
      <c r="NAE41" s="12"/>
      <c r="NAF41" s="12"/>
      <c r="NAG41" s="12"/>
      <c r="NAH41" s="12"/>
      <c r="NAI41" s="12"/>
      <c r="NAJ41" s="12"/>
      <c r="NAK41" s="12"/>
      <c r="NAL41" s="12"/>
      <c r="NAM41" s="12"/>
      <c r="NAN41" s="12"/>
      <c r="NAO41" s="12"/>
      <c r="NAP41" s="12"/>
      <c r="NAQ41" s="12"/>
      <c r="NAR41" s="12"/>
      <c r="NAS41" s="12"/>
      <c r="NAT41" s="12"/>
      <c r="NAU41" s="12"/>
      <c r="NAV41" s="12"/>
      <c r="NAW41" s="12"/>
      <c r="NAX41" s="12"/>
      <c r="NAY41" s="12"/>
      <c r="NAZ41" s="12"/>
      <c r="NBA41" s="12"/>
      <c r="NBB41" s="12"/>
      <c r="NBC41" s="12"/>
      <c r="NBD41" s="12"/>
      <c r="NBE41" s="12"/>
      <c r="NBF41" s="12"/>
      <c r="NBG41" s="12"/>
      <c r="NBH41" s="12"/>
      <c r="NBI41" s="12"/>
      <c r="NBJ41" s="12"/>
      <c r="NBK41" s="12"/>
      <c r="NBL41" s="12"/>
      <c r="NBM41" s="12"/>
      <c r="NBN41" s="12"/>
      <c r="NBO41" s="12"/>
      <c r="NBP41" s="12"/>
      <c r="NBQ41" s="12"/>
      <c r="NBR41" s="12"/>
      <c r="NBS41" s="12"/>
      <c r="NBT41" s="12"/>
      <c r="NBU41" s="12"/>
      <c r="NBV41" s="12"/>
      <c r="NBW41" s="12"/>
      <c r="NBX41" s="12"/>
      <c r="NBY41" s="12"/>
      <c r="NBZ41" s="12"/>
      <c r="NCA41" s="12"/>
      <c r="NCB41" s="12"/>
      <c r="NCC41" s="12"/>
      <c r="NCD41" s="12"/>
      <c r="NCE41" s="12"/>
      <c r="NCF41" s="12"/>
      <c r="NCG41" s="12"/>
      <c r="NCH41" s="12"/>
      <c r="NCI41" s="12"/>
      <c r="NCJ41" s="12"/>
      <c r="NCK41" s="12"/>
      <c r="NCL41" s="12"/>
      <c r="NCM41" s="12"/>
      <c r="NCN41" s="12"/>
      <c r="NCO41" s="12"/>
      <c r="NCP41" s="12"/>
      <c r="NCQ41" s="12"/>
      <c r="NCR41" s="12"/>
      <c r="NCS41" s="12"/>
      <c r="NCT41" s="12"/>
      <c r="NCU41" s="12"/>
      <c r="NCV41" s="12"/>
      <c r="NCW41" s="12"/>
      <c r="NCX41" s="12"/>
      <c r="NCY41" s="12"/>
      <c r="NCZ41" s="12"/>
      <c r="NDA41" s="12"/>
      <c r="NDB41" s="12"/>
      <c r="NDC41" s="12"/>
      <c r="NDD41" s="12"/>
      <c r="NDE41" s="12"/>
      <c r="NDF41" s="12"/>
      <c r="NDG41" s="12"/>
      <c r="NDH41" s="12"/>
      <c r="NDI41" s="12"/>
      <c r="NDJ41" s="12"/>
      <c r="NDK41" s="12"/>
      <c r="NDL41" s="12"/>
      <c r="NDM41" s="12"/>
      <c r="NDN41" s="12"/>
      <c r="NDO41" s="12"/>
      <c r="NDP41" s="12"/>
      <c r="NDQ41" s="12"/>
      <c r="NDR41" s="12"/>
      <c r="NDS41" s="12"/>
      <c r="NDT41" s="12"/>
      <c r="NDU41" s="12"/>
      <c r="NDV41" s="12"/>
      <c r="NDW41" s="12"/>
      <c r="NDX41" s="12"/>
      <c r="NDY41" s="12"/>
      <c r="NDZ41" s="12"/>
      <c r="NEA41" s="12"/>
      <c r="NEB41" s="12"/>
      <c r="NEC41" s="12"/>
      <c r="NED41" s="12"/>
      <c r="NEE41" s="12"/>
      <c r="NEF41" s="12"/>
      <c r="NEG41" s="12"/>
      <c r="NEH41" s="12"/>
      <c r="NEI41" s="12"/>
      <c r="NEJ41" s="12"/>
      <c r="NEK41" s="12"/>
      <c r="NEL41" s="12"/>
      <c r="NEM41" s="12"/>
      <c r="NEN41" s="12"/>
      <c r="NEO41" s="12"/>
      <c r="NEP41" s="12"/>
      <c r="NEQ41" s="12"/>
      <c r="NER41" s="12"/>
      <c r="NES41" s="12"/>
      <c r="NET41" s="12"/>
      <c r="NEU41" s="12"/>
      <c r="NEV41" s="12"/>
      <c r="NEW41" s="12"/>
      <c r="NEX41" s="12"/>
      <c r="NEY41" s="12"/>
      <c r="NEZ41" s="12"/>
      <c r="NFA41" s="12"/>
      <c r="NFB41" s="12"/>
      <c r="NFC41" s="12"/>
      <c r="NFD41" s="12"/>
      <c r="NFE41" s="12"/>
      <c r="NFF41" s="12"/>
      <c r="NFG41" s="12"/>
      <c r="NFH41" s="12"/>
      <c r="NFI41" s="12"/>
      <c r="NFJ41" s="12"/>
      <c r="NFK41" s="12"/>
      <c r="NFL41" s="12"/>
      <c r="NFM41" s="12"/>
      <c r="NFN41" s="12"/>
      <c r="NFO41" s="12"/>
      <c r="NFP41" s="12"/>
      <c r="NFQ41" s="12"/>
      <c r="NFR41" s="12"/>
      <c r="NFS41" s="12"/>
      <c r="NFT41" s="12"/>
      <c r="NFU41" s="12"/>
      <c r="NFV41" s="12"/>
      <c r="NFW41" s="12"/>
      <c r="NFX41" s="12"/>
      <c r="NFY41" s="12"/>
      <c r="NFZ41" s="12"/>
      <c r="NGA41" s="12"/>
      <c r="NGB41" s="12"/>
      <c r="NGC41" s="12"/>
      <c r="NGD41" s="12"/>
      <c r="NGE41" s="12"/>
      <c r="NGF41" s="12"/>
      <c r="NGG41" s="12"/>
      <c r="NGH41" s="12"/>
      <c r="NGI41" s="12"/>
      <c r="NGJ41" s="12"/>
      <c r="NGK41" s="12"/>
      <c r="NGL41" s="12"/>
      <c r="NGM41" s="12"/>
      <c r="NGN41" s="12"/>
      <c r="NGO41" s="12"/>
      <c r="NGP41" s="12"/>
      <c r="NGQ41" s="12"/>
      <c r="NGR41" s="12"/>
      <c r="NGS41" s="12"/>
      <c r="NGT41" s="12"/>
      <c r="NGU41" s="12"/>
      <c r="NGV41" s="12"/>
      <c r="NGW41" s="12"/>
      <c r="NGX41" s="12"/>
      <c r="NGY41" s="12"/>
      <c r="NGZ41" s="12"/>
      <c r="NHA41" s="12"/>
      <c r="NHB41" s="12"/>
      <c r="NHC41" s="12"/>
      <c r="NHD41" s="12"/>
      <c r="NHE41" s="12"/>
      <c r="NHF41" s="12"/>
      <c r="NHG41" s="12"/>
      <c r="NHH41" s="12"/>
      <c r="NHI41" s="12"/>
      <c r="NHJ41" s="12"/>
      <c r="NHK41" s="12"/>
      <c r="NHL41" s="12"/>
      <c r="NHM41" s="12"/>
      <c r="NHN41" s="12"/>
      <c r="NHO41" s="12"/>
      <c r="NHP41" s="12"/>
      <c r="NHQ41" s="12"/>
      <c r="NHR41" s="12"/>
      <c r="NHS41" s="12"/>
      <c r="NHT41" s="12"/>
      <c r="NHU41" s="12"/>
      <c r="NHV41" s="12"/>
      <c r="NHW41" s="12"/>
      <c r="NHX41" s="12"/>
      <c r="NHY41" s="12"/>
      <c r="NHZ41" s="12"/>
      <c r="NIA41" s="12"/>
      <c r="NIB41" s="12"/>
      <c r="NIC41" s="12"/>
      <c r="NID41" s="12"/>
      <c r="NIE41" s="12"/>
      <c r="NIF41" s="12"/>
      <c r="NIG41" s="12"/>
      <c r="NIH41" s="12"/>
      <c r="NII41" s="12"/>
      <c r="NIJ41" s="12"/>
      <c r="NIK41" s="12"/>
      <c r="NIL41" s="12"/>
      <c r="NIM41" s="12"/>
      <c r="NIN41" s="12"/>
      <c r="NIO41" s="12"/>
      <c r="NIP41" s="12"/>
      <c r="NIQ41" s="12"/>
      <c r="NIR41" s="12"/>
      <c r="NIS41" s="12"/>
      <c r="NIT41" s="12"/>
      <c r="NIU41" s="12"/>
      <c r="NIV41" s="12"/>
      <c r="NIW41" s="12"/>
      <c r="NIX41" s="12"/>
      <c r="NIY41" s="12"/>
      <c r="NIZ41" s="12"/>
      <c r="NJA41" s="12"/>
      <c r="NJB41" s="12"/>
      <c r="NJC41" s="12"/>
      <c r="NJD41" s="12"/>
      <c r="NJE41" s="12"/>
      <c r="NJF41" s="12"/>
      <c r="NJG41" s="12"/>
      <c r="NJH41" s="12"/>
      <c r="NJI41" s="12"/>
      <c r="NJJ41" s="12"/>
      <c r="NJK41" s="12"/>
      <c r="NJL41" s="12"/>
      <c r="NJM41" s="12"/>
      <c r="NJN41" s="12"/>
      <c r="NJO41" s="12"/>
      <c r="NJP41" s="12"/>
      <c r="NJQ41" s="12"/>
      <c r="NJR41" s="12"/>
      <c r="NJS41" s="12"/>
      <c r="NJT41" s="12"/>
      <c r="NJU41" s="12"/>
      <c r="NJV41" s="12"/>
      <c r="NJW41" s="12"/>
      <c r="NJX41" s="12"/>
      <c r="NJY41" s="12"/>
      <c r="NJZ41" s="12"/>
      <c r="NKA41" s="12"/>
      <c r="NKB41" s="12"/>
      <c r="NKC41" s="12"/>
      <c r="NKD41" s="12"/>
      <c r="NKE41" s="12"/>
      <c r="NKF41" s="12"/>
      <c r="NKG41" s="12"/>
      <c r="NKH41" s="12"/>
      <c r="NKI41" s="12"/>
      <c r="NKJ41" s="12"/>
      <c r="NKK41" s="12"/>
      <c r="NKL41" s="12"/>
      <c r="NKM41" s="12"/>
      <c r="NKN41" s="12"/>
      <c r="NKO41" s="12"/>
      <c r="NKP41" s="12"/>
      <c r="NKQ41" s="12"/>
      <c r="NKR41" s="12"/>
      <c r="NKS41" s="12"/>
      <c r="NKT41" s="12"/>
      <c r="NKU41" s="12"/>
      <c r="NKV41" s="12"/>
      <c r="NKW41" s="12"/>
      <c r="NKX41" s="12"/>
      <c r="NKY41" s="12"/>
      <c r="NKZ41" s="12"/>
      <c r="NLA41" s="12"/>
      <c r="NLB41" s="12"/>
      <c r="NLC41" s="12"/>
      <c r="NLD41" s="12"/>
      <c r="NLE41" s="12"/>
      <c r="NLF41" s="12"/>
      <c r="NLG41" s="12"/>
      <c r="NLH41" s="12"/>
      <c r="NLI41" s="12"/>
      <c r="NLJ41" s="12"/>
      <c r="NLK41" s="12"/>
      <c r="NLL41" s="12"/>
      <c r="NLM41" s="12"/>
      <c r="NLN41" s="12"/>
      <c r="NLO41" s="12"/>
      <c r="NLP41" s="12"/>
      <c r="NLQ41" s="12"/>
      <c r="NLR41" s="12"/>
      <c r="NLS41" s="12"/>
      <c r="NLT41" s="12"/>
      <c r="NLU41" s="12"/>
      <c r="NLV41" s="12"/>
      <c r="NLW41" s="12"/>
      <c r="NLX41" s="12"/>
      <c r="NLY41" s="12"/>
      <c r="NLZ41" s="12"/>
      <c r="NMA41" s="12"/>
      <c r="NMB41" s="12"/>
      <c r="NMC41" s="12"/>
      <c r="NMD41" s="12"/>
      <c r="NME41" s="12"/>
      <c r="NMF41" s="12"/>
      <c r="NMG41" s="12"/>
      <c r="NMH41" s="12"/>
      <c r="NMI41" s="12"/>
      <c r="NMJ41" s="12"/>
      <c r="NMK41" s="12"/>
      <c r="NML41" s="12"/>
      <c r="NMM41" s="12"/>
      <c r="NMN41" s="12"/>
      <c r="NMO41" s="12"/>
      <c r="NMP41" s="12"/>
      <c r="NMQ41" s="12"/>
      <c r="NMR41" s="12"/>
      <c r="NMS41" s="12"/>
      <c r="NMT41" s="12"/>
      <c r="NMU41" s="12"/>
      <c r="NMV41" s="12"/>
      <c r="NMW41" s="12"/>
      <c r="NMX41" s="12"/>
      <c r="NMY41" s="12"/>
      <c r="NMZ41" s="12"/>
      <c r="NNA41" s="12"/>
      <c r="NNB41" s="12"/>
      <c r="NNC41" s="12"/>
      <c r="NND41" s="12"/>
      <c r="NNE41" s="12"/>
      <c r="NNF41" s="12"/>
      <c r="NNG41" s="12"/>
      <c r="NNH41" s="12"/>
      <c r="NNI41" s="12"/>
      <c r="NNJ41" s="12"/>
      <c r="NNK41" s="12"/>
      <c r="NNL41" s="12"/>
      <c r="NNM41" s="12"/>
      <c r="NNN41" s="12"/>
      <c r="NNO41" s="12"/>
      <c r="NNP41" s="12"/>
      <c r="NNQ41" s="12"/>
      <c r="NNR41" s="12"/>
      <c r="NNS41" s="12"/>
      <c r="NNT41" s="12"/>
      <c r="NNU41" s="12"/>
      <c r="NNV41" s="12"/>
      <c r="NNW41" s="12"/>
      <c r="NNX41" s="12"/>
      <c r="NNY41" s="12"/>
      <c r="NNZ41" s="12"/>
      <c r="NOA41" s="12"/>
      <c r="NOB41" s="12"/>
      <c r="NOC41" s="12"/>
      <c r="NOD41" s="12"/>
      <c r="NOE41" s="12"/>
      <c r="NOF41" s="12"/>
      <c r="NOG41" s="12"/>
      <c r="NOH41" s="12"/>
      <c r="NOI41" s="12"/>
      <c r="NOJ41" s="12"/>
      <c r="NOK41" s="12"/>
      <c r="NOL41" s="12"/>
      <c r="NOM41" s="12"/>
      <c r="NON41" s="12"/>
      <c r="NOO41" s="12"/>
      <c r="NOP41" s="12"/>
      <c r="NOQ41" s="12"/>
      <c r="NOR41" s="12"/>
      <c r="NOS41" s="12"/>
      <c r="NOT41" s="12"/>
      <c r="NOU41" s="12"/>
      <c r="NOV41" s="12"/>
      <c r="NOW41" s="12"/>
      <c r="NOX41" s="12"/>
      <c r="NOY41" s="12"/>
      <c r="NOZ41" s="12"/>
      <c r="NPA41" s="12"/>
      <c r="NPB41" s="12"/>
      <c r="NPC41" s="12"/>
      <c r="NPD41" s="12"/>
      <c r="NPE41" s="12"/>
      <c r="NPF41" s="12"/>
      <c r="NPG41" s="12"/>
      <c r="NPH41" s="12"/>
      <c r="NPI41" s="12"/>
      <c r="NPJ41" s="12"/>
      <c r="NPK41" s="12"/>
      <c r="NPL41" s="12"/>
      <c r="NPM41" s="12"/>
      <c r="NPN41" s="12"/>
      <c r="NPO41" s="12"/>
      <c r="NPP41" s="12"/>
      <c r="NPQ41" s="12"/>
      <c r="NPR41" s="12"/>
      <c r="NPS41" s="12"/>
      <c r="NPT41" s="12"/>
      <c r="NPU41" s="12"/>
      <c r="NPV41" s="12"/>
      <c r="NPW41" s="12"/>
      <c r="NPX41" s="12"/>
      <c r="NPY41" s="12"/>
      <c r="NPZ41" s="12"/>
      <c r="NQA41" s="12"/>
      <c r="NQB41" s="12"/>
      <c r="NQC41" s="12"/>
      <c r="NQD41" s="12"/>
      <c r="NQE41" s="12"/>
      <c r="NQF41" s="12"/>
      <c r="NQG41" s="12"/>
      <c r="NQH41" s="12"/>
      <c r="NQI41" s="12"/>
      <c r="NQJ41" s="12"/>
      <c r="NQK41" s="12"/>
      <c r="NQL41" s="12"/>
      <c r="NQM41" s="12"/>
      <c r="NQN41" s="12"/>
      <c r="NQO41" s="12"/>
      <c r="NQP41" s="12"/>
      <c r="NQQ41" s="12"/>
      <c r="NQR41" s="12"/>
      <c r="NQS41" s="12"/>
      <c r="NQT41" s="12"/>
      <c r="NQU41" s="12"/>
      <c r="NQV41" s="12"/>
      <c r="NQW41" s="12"/>
      <c r="NQX41" s="12"/>
      <c r="NQY41" s="12"/>
      <c r="NQZ41" s="12"/>
      <c r="NRA41" s="12"/>
      <c r="NRB41" s="12"/>
      <c r="NRC41" s="12"/>
      <c r="NRD41" s="12"/>
      <c r="NRE41" s="12"/>
      <c r="NRF41" s="12"/>
      <c r="NRG41" s="12"/>
      <c r="NRH41" s="12"/>
      <c r="NRI41" s="12"/>
      <c r="NRJ41" s="12"/>
      <c r="NRK41" s="12"/>
      <c r="NRL41" s="12"/>
      <c r="NRM41" s="12"/>
      <c r="NRN41" s="12"/>
      <c r="NRO41" s="12"/>
      <c r="NRP41" s="12"/>
      <c r="NRQ41" s="12"/>
      <c r="NRR41" s="12"/>
      <c r="NRS41" s="12"/>
      <c r="NRT41" s="12"/>
      <c r="NRU41" s="12"/>
      <c r="NRV41" s="12"/>
      <c r="NRW41" s="12"/>
      <c r="NRX41" s="12"/>
      <c r="NRY41" s="12"/>
      <c r="NRZ41" s="12"/>
      <c r="NSA41" s="12"/>
      <c r="NSB41" s="12"/>
      <c r="NSC41" s="12"/>
      <c r="NSD41" s="12"/>
      <c r="NSE41" s="12"/>
      <c r="NSF41" s="12"/>
      <c r="NSG41" s="12"/>
      <c r="NSH41" s="12"/>
      <c r="NSI41" s="12"/>
      <c r="NSJ41" s="12"/>
      <c r="NSK41" s="12"/>
      <c r="NSL41" s="12"/>
      <c r="NSM41" s="12"/>
      <c r="NSN41" s="12"/>
      <c r="NSO41" s="12"/>
      <c r="NSP41" s="12"/>
      <c r="NSQ41" s="12"/>
      <c r="NSR41" s="12"/>
      <c r="NSS41" s="12"/>
      <c r="NST41" s="12"/>
      <c r="NSU41" s="12"/>
      <c r="NSV41" s="12"/>
      <c r="NSW41" s="12"/>
      <c r="NSX41" s="12"/>
      <c r="NSY41" s="12"/>
      <c r="NSZ41" s="12"/>
      <c r="NTA41" s="12"/>
      <c r="NTB41" s="12"/>
      <c r="NTC41" s="12"/>
      <c r="NTD41" s="12"/>
      <c r="NTE41" s="12"/>
      <c r="NTF41" s="12"/>
      <c r="NTG41" s="12"/>
      <c r="NTH41" s="12"/>
      <c r="NTI41" s="12"/>
      <c r="NTJ41" s="12"/>
      <c r="NTK41" s="12"/>
      <c r="NTL41" s="12"/>
      <c r="NTM41" s="12"/>
      <c r="NTN41" s="12"/>
      <c r="NTO41" s="12"/>
      <c r="NTP41" s="12"/>
      <c r="NTQ41" s="12"/>
      <c r="NTR41" s="12"/>
      <c r="NTS41" s="12"/>
      <c r="NTT41" s="12"/>
      <c r="NTU41" s="12"/>
      <c r="NTV41" s="12"/>
      <c r="NTW41" s="12"/>
      <c r="NTX41" s="12"/>
      <c r="NTY41" s="12"/>
      <c r="NTZ41" s="12"/>
      <c r="NUA41" s="12"/>
      <c r="NUB41" s="12"/>
      <c r="NUC41" s="12"/>
      <c r="NUD41" s="12"/>
      <c r="NUE41" s="12"/>
      <c r="NUF41" s="12"/>
      <c r="NUG41" s="12"/>
      <c r="NUH41" s="12"/>
      <c r="NUI41" s="12"/>
      <c r="NUJ41" s="12"/>
      <c r="NUK41" s="12"/>
      <c r="NUL41" s="12"/>
      <c r="NUM41" s="12"/>
      <c r="NUN41" s="12"/>
      <c r="NUO41" s="12"/>
      <c r="NUP41" s="12"/>
      <c r="NUQ41" s="12"/>
      <c r="NUR41" s="12"/>
      <c r="NUS41" s="12"/>
      <c r="NUT41" s="12"/>
      <c r="NUU41" s="12"/>
      <c r="NUV41" s="12"/>
      <c r="NUW41" s="12"/>
      <c r="NUX41" s="12"/>
      <c r="NUY41" s="12"/>
      <c r="NUZ41" s="12"/>
      <c r="NVA41" s="12"/>
      <c r="NVB41" s="12"/>
      <c r="NVC41" s="12"/>
      <c r="NVD41" s="12"/>
      <c r="NVE41" s="12"/>
      <c r="NVF41" s="12"/>
      <c r="NVG41" s="12"/>
      <c r="NVH41" s="12"/>
      <c r="NVI41" s="12"/>
      <c r="NVJ41" s="12"/>
      <c r="NVK41" s="12"/>
      <c r="NVL41" s="12"/>
      <c r="NVM41" s="12"/>
      <c r="NVN41" s="12"/>
      <c r="NVO41" s="12"/>
      <c r="NVP41" s="12"/>
      <c r="NVQ41" s="12"/>
      <c r="NVR41" s="12"/>
      <c r="NVS41" s="12"/>
      <c r="NVT41" s="12"/>
      <c r="NVU41" s="12"/>
      <c r="NVV41" s="12"/>
      <c r="NVW41" s="12"/>
      <c r="NVX41" s="12"/>
      <c r="NVY41" s="12"/>
      <c r="NVZ41" s="12"/>
      <c r="NWA41" s="12"/>
      <c r="NWB41" s="12"/>
      <c r="NWC41" s="12"/>
      <c r="NWD41" s="12"/>
      <c r="NWE41" s="12"/>
      <c r="NWF41" s="12"/>
      <c r="NWG41" s="12"/>
      <c r="NWH41" s="12"/>
      <c r="NWI41" s="12"/>
      <c r="NWJ41" s="12"/>
      <c r="NWK41" s="12"/>
      <c r="NWL41" s="12"/>
      <c r="NWM41" s="12"/>
      <c r="NWN41" s="12"/>
      <c r="NWO41" s="12"/>
      <c r="NWP41" s="12"/>
      <c r="NWQ41" s="12"/>
      <c r="NWR41" s="12"/>
      <c r="NWS41" s="12"/>
      <c r="NWT41" s="12"/>
      <c r="NWU41" s="12"/>
      <c r="NWV41" s="12"/>
      <c r="NWW41" s="12"/>
      <c r="NWX41" s="12"/>
      <c r="NWY41" s="12"/>
      <c r="NWZ41" s="12"/>
      <c r="NXA41" s="12"/>
      <c r="NXB41" s="12"/>
      <c r="NXC41" s="12"/>
      <c r="NXD41" s="12"/>
      <c r="NXE41" s="12"/>
      <c r="NXF41" s="12"/>
      <c r="NXG41" s="12"/>
      <c r="NXH41" s="12"/>
      <c r="NXI41" s="12"/>
      <c r="NXJ41" s="12"/>
      <c r="NXK41" s="12"/>
      <c r="NXL41" s="12"/>
      <c r="NXM41" s="12"/>
      <c r="NXN41" s="12"/>
      <c r="NXO41" s="12"/>
      <c r="NXP41" s="12"/>
      <c r="NXQ41" s="12"/>
      <c r="NXR41" s="12"/>
      <c r="NXS41" s="12"/>
      <c r="NXT41" s="12"/>
      <c r="NXU41" s="12"/>
      <c r="NXV41" s="12"/>
      <c r="NXW41" s="12"/>
      <c r="NXX41" s="12"/>
      <c r="NXY41" s="12"/>
      <c r="NXZ41" s="12"/>
      <c r="NYA41" s="12"/>
      <c r="NYB41" s="12"/>
      <c r="NYC41" s="12"/>
      <c r="NYD41" s="12"/>
      <c r="NYE41" s="12"/>
      <c r="NYF41" s="12"/>
      <c r="NYG41" s="12"/>
      <c r="NYH41" s="12"/>
      <c r="NYI41" s="12"/>
      <c r="NYJ41" s="12"/>
      <c r="NYK41" s="12"/>
      <c r="NYL41" s="12"/>
      <c r="NYM41" s="12"/>
      <c r="NYN41" s="12"/>
      <c r="NYO41" s="12"/>
      <c r="NYP41" s="12"/>
      <c r="NYQ41" s="12"/>
      <c r="NYR41" s="12"/>
      <c r="NYS41" s="12"/>
      <c r="NYT41" s="12"/>
      <c r="NYU41" s="12"/>
      <c r="NYV41" s="12"/>
      <c r="NYW41" s="12"/>
      <c r="NYX41" s="12"/>
      <c r="NYY41" s="12"/>
      <c r="NYZ41" s="12"/>
      <c r="NZA41" s="12"/>
      <c r="NZB41" s="12"/>
      <c r="NZC41" s="12"/>
      <c r="NZD41" s="12"/>
      <c r="NZE41" s="12"/>
      <c r="NZF41" s="12"/>
      <c r="NZG41" s="12"/>
      <c r="NZH41" s="12"/>
      <c r="NZI41" s="12"/>
      <c r="NZJ41" s="12"/>
      <c r="NZK41" s="12"/>
      <c r="NZL41" s="12"/>
      <c r="NZM41" s="12"/>
      <c r="NZN41" s="12"/>
      <c r="NZO41" s="12"/>
      <c r="NZP41" s="12"/>
      <c r="NZQ41" s="12"/>
      <c r="NZR41" s="12"/>
      <c r="NZS41" s="12"/>
      <c r="NZT41" s="12"/>
      <c r="NZU41" s="12"/>
      <c r="NZV41" s="12"/>
      <c r="NZW41" s="12"/>
      <c r="NZX41" s="12"/>
      <c r="NZY41" s="12"/>
      <c r="NZZ41" s="12"/>
      <c r="OAA41" s="12"/>
      <c r="OAB41" s="12"/>
      <c r="OAC41" s="12"/>
      <c r="OAD41" s="12"/>
      <c r="OAE41" s="12"/>
      <c r="OAF41" s="12"/>
      <c r="OAG41" s="12"/>
      <c r="OAH41" s="12"/>
      <c r="OAI41" s="12"/>
      <c r="OAJ41" s="12"/>
      <c r="OAK41" s="12"/>
      <c r="OAL41" s="12"/>
      <c r="OAM41" s="12"/>
      <c r="OAN41" s="12"/>
      <c r="OAO41" s="12"/>
      <c r="OAP41" s="12"/>
      <c r="OAQ41" s="12"/>
      <c r="OAR41" s="12"/>
      <c r="OAS41" s="12"/>
      <c r="OAT41" s="12"/>
      <c r="OAU41" s="12"/>
      <c r="OAV41" s="12"/>
      <c r="OAW41" s="12"/>
      <c r="OAX41" s="12"/>
      <c r="OAY41" s="12"/>
      <c r="OAZ41" s="12"/>
      <c r="OBA41" s="12"/>
      <c r="OBB41" s="12"/>
      <c r="OBC41" s="12"/>
      <c r="OBD41" s="12"/>
      <c r="OBE41" s="12"/>
      <c r="OBF41" s="12"/>
      <c r="OBG41" s="12"/>
      <c r="OBH41" s="12"/>
      <c r="OBI41" s="12"/>
      <c r="OBJ41" s="12"/>
      <c r="OBK41" s="12"/>
      <c r="OBL41" s="12"/>
      <c r="OBM41" s="12"/>
      <c r="OBN41" s="12"/>
      <c r="OBO41" s="12"/>
      <c r="OBP41" s="12"/>
      <c r="OBQ41" s="12"/>
      <c r="OBR41" s="12"/>
      <c r="OBS41" s="12"/>
      <c r="OBT41" s="12"/>
      <c r="OBU41" s="12"/>
      <c r="OBV41" s="12"/>
      <c r="OBW41" s="12"/>
      <c r="OBX41" s="12"/>
      <c r="OBY41" s="12"/>
      <c r="OBZ41" s="12"/>
      <c r="OCA41" s="12"/>
      <c r="OCB41" s="12"/>
      <c r="OCC41" s="12"/>
      <c r="OCD41" s="12"/>
      <c r="OCE41" s="12"/>
      <c r="OCF41" s="12"/>
      <c r="OCG41" s="12"/>
      <c r="OCH41" s="12"/>
      <c r="OCI41" s="12"/>
      <c r="OCJ41" s="12"/>
      <c r="OCK41" s="12"/>
      <c r="OCL41" s="12"/>
      <c r="OCM41" s="12"/>
      <c r="OCN41" s="12"/>
      <c r="OCO41" s="12"/>
      <c r="OCP41" s="12"/>
      <c r="OCQ41" s="12"/>
      <c r="OCR41" s="12"/>
      <c r="OCS41" s="12"/>
      <c r="OCT41" s="12"/>
      <c r="OCU41" s="12"/>
      <c r="OCV41" s="12"/>
      <c r="OCW41" s="12"/>
      <c r="OCX41" s="12"/>
      <c r="OCY41" s="12"/>
      <c r="OCZ41" s="12"/>
      <c r="ODA41" s="12"/>
      <c r="ODB41" s="12"/>
      <c r="ODC41" s="12"/>
      <c r="ODD41" s="12"/>
      <c r="ODE41" s="12"/>
      <c r="ODF41" s="12"/>
      <c r="ODG41" s="12"/>
      <c r="ODH41" s="12"/>
      <c r="ODI41" s="12"/>
      <c r="ODJ41" s="12"/>
      <c r="ODK41" s="12"/>
      <c r="ODL41" s="12"/>
      <c r="ODM41" s="12"/>
      <c r="ODN41" s="12"/>
      <c r="ODO41" s="12"/>
      <c r="ODP41" s="12"/>
      <c r="ODQ41" s="12"/>
      <c r="ODR41" s="12"/>
      <c r="ODS41" s="12"/>
      <c r="ODT41" s="12"/>
      <c r="ODU41" s="12"/>
      <c r="ODV41" s="12"/>
      <c r="ODW41" s="12"/>
      <c r="ODX41" s="12"/>
      <c r="ODY41" s="12"/>
      <c r="ODZ41" s="12"/>
      <c r="OEA41" s="12"/>
      <c r="OEB41" s="12"/>
      <c r="OEC41" s="12"/>
      <c r="OED41" s="12"/>
      <c r="OEE41" s="12"/>
      <c r="OEF41" s="12"/>
      <c r="OEG41" s="12"/>
      <c r="OEH41" s="12"/>
      <c r="OEI41" s="12"/>
      <c r="OEJ41" s="12"/>
      <c r="OEK41" s="12"/>
      <c r="OEL41" s="12"/>
      <c r="OEM41" s="12"/>
      <c r="OEN41" s="12"/>
      <c r="OEO41" s="12"/>
      <c r="OEP41" s="12"/>
      <c r="OEQ41" s="12"/>
      <c r="OER41" s="12"/>
      <c r="OES41" s="12"/>
      <c r="OET41" s="12"/>
      <c r="OEU41" s="12"/>
      <c r="OEV41" s="12"/>
      <c r="OEW41" s="12"/>
      <c r="OEX41" s="12"/>
      <c r="OEY41" s="12"/>
      <c r="OEZ41" s="12"/>
      <c r="OFA41" s="12"/>
      <c r="OFB41" s="12"/>
      <c r="OFC41" s="12"/>
      <c r="OFD41" s="12"/>
      <c r="OFE41" s="12"/>
      <c r="OFF41" s="12"/>
      <c r="OFG41" s="12"/>
      <c r="OFH41" s="12"/>
      <c r="OFI41" s="12"/>
      <c r="OFJ41" s="12"/>
      <c r="OFK41" s="12"/>
      <c r="OFL41" s="12"/>
      <c r="OFM41" s="12"/>
      <c r="OFN41" s="12"/>
      <c r="OFO41" s="12"/>
      <c r="OFP41" s="12"/>
      <c r="OFQ41" s="12"/>
      <c r="OFR41" s="12"/>
      <c r="OFS41" s="12"/>
      <c r="OFT41" s="12"/>
      <c r="OFU41" s="12"/>
      <c r="OFV41" s="12"/>
      <c r="OFW41" s="12"/>
      <c r="OFX41" s="12"/>
      <c r="OFY41" s="12"/>
      <c r="OFZ41" s="12"/>
      <c r="OGA41" s="12"/>
      <c r="OGB41" s="12"/>
      <c r="OGC41" s="12"/>
      <c r="OGD41" s="12"/>
      <c r="OGE41" s="12"/>
      <c r="OGF41" s="12"/>
      <c r="OGG41" s="12"/>
      <c r="OGH41" s="12"/>
      <c r="OGI41" s="12"/>
      <c r="OGJ41" s="12"/>
      <c r="OGK41" s="12"/>
      <c r="OGL41" s="12"/>
      <c r="OGM41" s="12"/>
      <c r="OGN41" s="12"/>
      <c r="OGO41" s="12"/>
      <c r="OGP41" s="12"/>
      <c r="OGQ41" s="12"/>
      <c r="OGR41" s="12"/>
      <c r="OGS41" s="12"/>
      <c r="OGT41" s="12"/>
      <c r="OGU41" s="12"/>
      <c r="OGV41" s="12"/>
      <c r="OGW41" s="12"/>
      <c r="OGX41" s="12"/>
      <c r="OGY41" s="12"/>
      <c r="OGZ41" s="12"/>
      <c r="OHA41" s="12"/>
      <c r="OHB41" s="12"/>
      <c r="OHC41" s="12"/>
      <c r="OHD41" s="12"/>
      <c r="OHE41" s="12"/>
      <c r="OHF41" s="12"/>
      <c r="OHG41" s="12"/>
      <c r="OHH41" s="12"/>
      <c r="OHI41" s="12"/>
      <c r="OHJ41" s="12"/>
      <c r="OHK41" s="12"/>
      <c r="OHL41" s="12"/>
      <c r="OHM41" s="12"/>
      <c r="OHN41" s="12"/>
      <c r="OHO41" s="12"/>
      <c r="OHP41" s="12"/>
      <c r="OHQ41" s="12"/>
      <c r="OHR41" s="12"/>
      <c r="OHS41" s="12"/>
      <c r="OHT41" s="12"/>
      <c r="OHU41" s="12"/>
      <c r="OHV41" s="12"/>
      <c r="OHW41" s="12"/>
      <c r="OHX41" s="12"/>
      <c r="OHY41" s="12"/>
      <c r="OHZ41" s="12"/>
      <c r="OIA41" s="12"/>
      <c r="OIB41" s="12"/>
      <c r="OIC41" s="12"/>
      <c r="OID41" s="12"/>
      <c r="OIE41" s="12"/>
      <c r="OIF41" s="12"/>
      <c r="OIG41" s="12"/>
      <c r="OIH41" s="12"/>
      <c r="OII41" s="12"/>
      <c r="OIJ41" s="12"/>
      <c r="OIK41" s="12"/>
      <c r="OIL41" s="12"/>
      <c r="OIM41" s="12"/>
      <c r="OIN41" s="12"/>
      <c r="OIO41" s="12"/>
      <c r="OIP41" s="12"/>
      <c r="OIQ41" s="12"/>
      <c r="OIR41" s="12"/>
      <c r="OIS41" s="12"/>
      <c r="OIT41" s="12"/>
      <c r="OIU41" s="12"/>
      <c r="OIV41" s="12"/>
      <c r="OIW41" s="12"/>
      <c r="OIX41" s="12"/>
      <c r="OIY41" s="12"/>
      <c r="OIZ41" s="12"/>
      <c r="OJA41" s="12"/>
      <c r="OJB41" s="12"/>
      <c r="OJC41" s="12"/>
      <c r="OJD41" s="12"/>
      <c r="OJE41" s="12"/>
      <c r="OJF41" s="12"/>
      <c r="OJG41" s="12"/>
      <c r="OJH41" s="12"/>
      <c r="OJI41" s="12"/>
      <c r="OJJ41" s="12"/>
      <c r="OJK41" s="12"/>
      <c r="OJL41" s="12"/>
      <c r="OJM41" s="12"/>
      <c r="OJN41" s="12"/>
      <c r="OJO41" s="12"/>
      <c r="OJP41" s="12"/>
      <c r="OJQ41" s="12"/>
      <c r="OJR41" s="12"/>
      <c r="OJS41" s="12"/>
      <c r="OJT41" s="12"/>
      <c r="OJU41" s="12"/>
      <c r="OJV41" s="12"/>
      <c r="OJW41" s="12"/>
      <c r="OJX41" s="12"/>
      <c r="OJY41" s="12"/>
      <c r="OJZ41" s="12"/>
      <c r="OKA41" s="12"/>
      <c r="OKB41" s="12"/>
      <c r="OKC41" s="12"/>
      <c r="OKD41" s="12"/>
      <c r="OKE41" s="12"/>
      <c r="OKF41" s="12"/>
      <c r="OKG41" s="12"/>
      <c r="OKH41" s="12"/>
      <c r="OKI41" s="12"/>
      <c r="OKJ41" s="12"/>
      <c r="OKK41" s="12"/>
      <c r="OKL41" s="12"/>
      <c r="OKM41" s="12"/>
      <c r="OKN41" s="12"/>
      <c r="OKO41" s="12"/>
      <c r="OKP41" s="12"/>
      <c r="OKQ41" s="12"/>
      <c r="OKR41" s="12"/>
      <c r="OKS41" s="12"/>
      <c r="OKT41" s="12"/>
      <c r="OKU41" s="12"/>
      <c r="OKV41" s="12"/>
      <c r="OKW41" s="12"/>
      <c r="OKX41" s="12"/>
      <c r="OKY41" s="12"/>
      <c r="OKZ41" s="12"/>
      <c r="OLA41" s="12"/>
      <c r="OLB41" s="12"/>
      <c r="OLC41" s="12"/>
      <c r="OLD41" s="12"/>
      <c r="OLE41" s="12"/>
      <c r="OLF41" s="12"/>
      <c r="OLG41" s="12"/>
      <c r="OLH41" s="12"/>
      <c r="OLI41" s="12"/>
      <c r="OLJ41" s="12"/>
      <c r="OLK41" s="12"/>
      <c r="OLL41" s="12"/>
      <c r="OLM41" s="12"/>
      <c r="OLN41" s="12"/>
      <c r="OLO41" s="12"/>
      <c r="OLP41" s="12"/>
      <c r="OLQ41" s="12"/>
      <c r="OLR41" s="12"/>
      <c r="OLS41" s="12"/>
      <c r="OLT41" s="12"/>
      <c r="OLU41" s="12"/>
      <c r="OLV41" s="12"/>
      <c r="OLW41" s="12"/>
      <c r="OLX41" s="12"/>
      <c r="OLY41" s="12"/>
      <c r="OLZ41" s="12"/>
      <c r="OMA41" s="12"/>
      <c r="OMB41" s="12"/>
      <c r="OMC41" s="12"/>
      <c r="OMD41" s="12"/>
      <c r="OME41" s="12"/>
      <c r="OMF41" s="12"/>
      <c r="OMG41" s="12"/>
      <c r="OMH41" s="12"/>
      <c r="OMI41" s="12"/>
      <c r="OMJ41" s="12"/>
      <c r="OMK41" s="12"/>
      <c r="OML41" s="12"/>
      <c r="OMM41" s="12"/>
      <c r="OMN41" s="12"/>
      <c r="OMO41" s="12"/>
      <c r="OMP41" s="12"/>
      <c r="OMQ41" s="12"/>
      <c r="OMR41" s="12"/>
      <c r="OMS41" s="12"/>
      <c r="OMT41" s="12"/>
      <c r="OMU41" s="12"/>
      <c r="OMV41" s="12"/>
      <c r="OMW41" s="12"/>
      <c r="OMX41" s="12"/>
      <c r="OMY41" s="12"/>
      <c r="OMZ41" s="12"/>
      <c r="ONA41" s="12"/>
      <c r="ONB41" s="12"/>
      <c r="ONC41" s="12"/>
      <c r="OND41" s="12"/>
      <c r="ONE41" s="12"/>
      <c r="ONF41" s="12"/>
      <c r="ONG41" s="12"/>
      <c r="ONH41" s="12"/>
      <c r="ONI41" s="12"/>
      <c r="ONJ41" s="12"/>
      <c r="ONK41" s="12"/>
      <c r="ONL41" s="12"/>
      <c r="ONM41" s="12"/>
      <c r="ONN41" s="12"/>
      <c r="ONO41" s="12"/>
      <c r="ONP41" s="12"/>
      <c r="ONQ41" s="12"/>
      <c r="ONR41" s="12"/>
      <c r="ONS41" s="12"/>
      <c r="ONT41" s="12"/>
      <c r="ONU41" s="12"/>
      <c r="ONV41" s="12"/>
      <c r="ONW41" s="12"/>
      <c r="ONX41" s="12"/>
      <c r="ONY41" s="12"/>
      <c r="ONZ41" s="12"/>
      <c r="OOA41" s="12"/>
      <c r="OOB41" s="12"/>
      <c r="OOC41" s="12"/>
      <c r="OOD41" s="12"/>
      <c r="OOE41" s="12"/>
      <c r="OOF41" s="12"/>
      <c r="OOG41" s="12"/>
      <c r="OOH41" s="12"/>
      <c r="OOI41" s="12"/>
      <c r="OOJ41" s="12"/>
      <c r="OOK41" s="12"/>
      <c r="OOL41" s="12"/>
      <c r="OOM41" s="12"/>
      <c r="OON41" s="12"/>
      <c r="OOO41" s="12"/>
      <c r="OOP41" s="12"/>
      <c r="OOQ41" s="12"/>
      <c r="OOR41" s="12"/>
      <c r="OOS41" s="12"/>
      <c r="OOT41" s="12"/>
      <c r="OOU41" s="12"/>
      <c r="OOV41" s="12"/>
      <c r="OOW41" s="12"/>
      <c r="OOX41" s="12"/>
      <c r="OOY41" s="12"/>
      <c r="OOZ41" s="12"/>
      <c r="OPA41" s="12"/>
      <c r="OPB41" s="12"/>
      <c r="OPC41" s="12"/>
      <c r="OPD41" s="12"/>
      <c r="OPE41" s="12"/>
      <c r="OPF41" s="12"/>
      <c r="OPG41" s="12"/>
      <c r="OPH41" s="12"/>
      <c r="OPI41" s="12"/>
      <c r="OPJ41" s="12"/>
      <c r="OPK41" s="12"/>
      <c r="OPL41" s="12"/>
      <c r="OPM41" s="12"/>
      <c r="OPN41" s="12"/>
      <c r="OPO41" s="12"/>
      <c r="OPP41" s="12"/>
      <c r="OPQ41" s="12"/>
      <c r="OPR41" s="12"/>
      <c r="OPS41" s="12"/>
      <c r="OPT41" s="12"/>
      <c r="OPU41" s="12"/>
      <c r="OPV41" s="12"/>
      <c r="OPW41" s="12"/>
      <c r="OPX41" s="12"/>
      <c r="OPY41" s="12"/>
      <c r="OPZ41" s="12"/>
      <c r="OQA41" s="12"/>
      <c r="OQB41" s="12"/>
      <c r="OQC41" s="12"/>
      <c r="OQD41" s="12"/>
      <c r="OQE41" s="12"/>
      <c r="OQF41" s="12"/>
      <c r="OQG41" s="12"/>
      <c r="OQH41" s="12"/>
      <c r="OQI41" s="12"/>
      <c r="OQJ41" s="12"/>
      <c r="OQK41" s="12"/>
      <c r="OQL41" s="12"/>
      <c r="OQM41" s="12"/>
      <c r="OQN41" s="12"/>
      <c r="OQO41" s="12"/>
      <c r="OQP41" s="12"/>
      <c r="OQQ41" s="12"/>
      <c r="OQR41" s="12"/>
      <c r="OQS41" s="12"/>
      <c r="OQT41" s="12"/>
      <c r="OQU41" s="12"/>
      <c r="OQV41" s="12"/>
      <c r="OQW41" s="12"/>
      <c r="OQX41" s="12"/>
      <c r="OQY41" s="12"/>
      <c r="OQZ41" s="12"/>
      <c r="ORA41" s="12"/>
      <c r="ORB41" s="12"/>
      <c r="ORC41" s="12"/>
      <c r="ORD41" s="12"/>
      <c r="ORE41" s="12"/>
      <c r="ORF41" s="12"/>
      <c r="ORG41" s="12"/>
      <c r="ORH41" s="12"/>
      <c r="ORI41" s="12"/>
      <c r="ORJ41" s="12"/>
      <c r="ORK41" s="12"/>
      <c r="ORL41" s="12"/>
      <c r="ORM41" s="12"/>
      <c r="ORN41" s="12"/>
      <c r="ORO41" s="12"/>
      <c r="ORP41" s="12"/>
      <c r="ORQ41" s="12"/>
      <c r="ORR41" s="12"/>
      <c r="ORS41" s="12"/>
      <c r="ORT41" s="12"/>
      <c r="ORU41" s="12"/>
      <c r="ORV41" s="12"/>
      <c r="ORW41" s="12"/>
      <c r="ORX41" s="12"/>
      <c r="ORY41" s="12"/>
      <c r="ORZ41" s="12"/>
      <c r="OSA41" s="12"/>
      <c r="OSB41" s="12"/>
      <c r="OSC41" s="12"/>
      <c r="OSD41" s="12"/>
      <c r="OSE41" s="12"/>
      <c r="OSF41" s="12"/>
      <c r="OSG41" s="12"/>
      <c r="OSH41" s="12"/>
      <c r="OSI41" s="12"/>
      <c r="OSJ41" s="12"/>
      <c r="OSK41" s="12"/>
      <c r="OSL41" s="12"/>
      <c r="OSM41" s="12"/>
      <c r="OSN41" s="12"/>
      <c r="OSO41" s="12"/>
      <c r="OSP41" s="12"/>
      <c r="OSQ41" s="12"/>
      <c r="OSR41" s="12"/>
      <c r="OSS41" s="12"/>
      <c r="OST41" s="12"/>
      <c r="OSU41" s="12"/>
      <c r="OSV41" s="12"/>
      <c r="OSW41" s="12"/>
      <c r="OSX41" s="12"/>
      <c r="OSY41" s="12"/>
      <c r="OSZ41" s="12"/>
      <c r="OTA41" s="12"/>
      <c r="OTB41" s="12"/>
      <c r="OTC41" s="12"/>
      <c r="OTD41" s="12"/>
      <c r="OTE41" s="12"/>
      <c r="OTF41" s="12"/>
      <c r="OTG41" s="12"/>
      <c r="OTH41" s="12"/>
      <c r="OTI41" s="12"/>
      <c r="OTJ41" s="12"/>
      <c r="OTK41" s="12"/>
      <c r="OTL41" s="12"/>
      <c r="OTM41" s="12"/>
      <c r="OTN41" s="12"/>
      <c r="OTO41" s="12"/>
      <c r="OTP41" s="12"/>
      <c r="OTQ41" s="12"/>
      <c r="OTR41" s="12"/>
      <c r="OTS41" s="12"/>
      <c r="OTT41" s="12"/>
      <c r="OTU41" s="12"/>
      <c r="OTV41" s="12"/>
      <c r="OTW41" s="12"/>
      <c r="OTX41" s="12"/>
      <c r="OTY41" s="12"/>
      <c r="OTZ41" s="12"/>
      <c r="OUA41" s="12"/>
      <c r="OUB41" s="12"/>
      <c r="OUC41" s="12"/>
      <c r="OUD41" s="12"/>
      <c r="OUE41" s="12"/>
      <c r="OUF41" s="12"/>
      <c r="OUG41" s="12"/>
      <c r="OUH41" s="12"/>
      <c r="OUI41" s="12"/>
      <c r="OUJ41" s="12"/>
      <c r="OUK41" s="12"/>
      <c r="OUL41" s="12"/>
      <c r="OUM41" s="12"/>
      <c r="OUN41" s="12"/>
      <c r="OUO41" s="12"/>
      <c r="OUP41" s="12"/>
      <c r="OUQ41" s="12"/>
      <c r="OUR41" s="12"/>
      <c r="OUS41" s="12"/>
      <c r="OUT41" s="12"/>
      <c r="OUU41" s="12"/>
      <c r="OUV41" s="12"/>
      <c r="OUW41" s="12"/>
      <c r="OUX41" s="12"/>
      <c r="OUY41" s="12"/>
      <c r="OUZ41" s="12"/>
      <c r="OVA41" s="12"/>
      <c r="OVB41" s="12"/>
      <c r="OVC41" s="12"/>
      <c r="OVD41" s="12"/>
      <c r="OVE41" s="12"/>
      <c r="OVF41" s="12"/>
      <c r="OVG41" s="12"/>
      <c r="OVH41" s="12"/>
      <c r="OVI41" s="12"/>
      <c r="OVJ41" s="12"/>
      <c r="OVK41" s="12"/>
      <c r="OVL41" s="12"/>
      <c r="OVM41" s="12"/>
      <c r="OVN41" s="12"/>
      <c r="OVO41" s="12"/>
      <c r="OVP41" s="12"/>
      <c r="OVQ41" s="12"/>
      <c r="OVR41" s="12"/>
      <c r="OVS41" s="12"/>
      <c r="OVT41" s="12"/>
      <c r="OVU41" s="12"/>
      <c r="OVV41" s="12"/>
      <c r="OVW41" s="12"/>
      <c r="OVX41" s="12"/>
      <c r="OVY41" s="12"/>
      <c r="OVZ41" s="12"/>
      <c r="OWA41" s="12"/>
      <c r="OWB41" s="12"/>
      <c r="OWC41" s="12"/>
      <c r="OWD41" s="12"/>
      <c r="OWE41" s="12"/>
      <c r="OWF41" s="12"/>
      <c r="OWG41" s="12"/>
      <c r="OWH41" s="12"/>
      <c r="OWI41" s="12"/>
      <c r="OWJ41" s="12"/>
      <c r="OWK41" s="12"/>
      <c r="OWL41" s="12"/>
      <c r="OWM41" s="12"/>
      <c r="OWN41" s="12"/>
      <c r="OWO41" s="12"/>
      <c r="OWP41" s="12"/>
      <c r="OWQ41" s="12"/>
      <c r="OWR41" s="12"/>
      <c r="OWS41" s="12"/>
      <c r="OWT41" s="12"/>
      <c r="OWU41" s="12"/>
      <c r="OWV41" s="12"/>
      <c r="OWW41" s="12"/>
      <c r="OWX41" s="12"/>
      <c r="OWY41" s="12"/>
      <c r="OWZ41" s="12"/>
      <c r="OXA41" s="12"/>
      <c r="OXB41" s="12"/>
      <c r="OXC41" s="12"/>
      <c r="OXD41" s="12"/>
      <c r="OXE41" s="12"/>
      <c r="OXF41" s="12"/>
      <c r="OXG41" s="12"/>
      <c r="OXH41" s="12"/>
      <c r="OXI41" s="12"/>
      <c r="OXJ41" s="12"/>
      <c r="OXK41" s="12"/>
      <c r="OXL41" s="12"/>
      <c r="OXM41" s="12"/>
      <c r="OXN41" s="12"/>
      <c r="OXO41" s="12"/>
      <c r="OXP41" s="12"/>
      <c r="OXQ41" s="12"/>
      <c r="OXR41" s="12"/>
      <c r="OXS41" s="12"/>
      <c r="OXT41" s="12"/>
      <c r="OXU41" s="12"/>
      <c r="OXV41" s="12"/>
      <c r="OXW41" s="12"/>
      <c r="OXX41" s="12"/>
      <c r="OXY41" s="12"/>
      <c r="OXZ41" s="12"/>
      <c r="OYA41" s="12"/>
      <c r="OYB41" s="12"/>
      <c r="OYC41" s="12"/>
      <c r="OYD41" s="12"/>
      <c r="OYE41" s="12"/>
      <c r="OYF41" s="12"/>
      <c r="OYG41" s="12"/>
      <c r="OYH41" s="12"/>
      <c r="OYI41" s="12"/>
      <c r="OYJ41" s="12"/>
      <c r="OYK41" s="12"/>
      <c r="OYL41" s="12"/>
      <c r="OYM41" s="12"/>
      <c r="OYN41" s="12"/>
      <c r="OYO41" s="12"/>
      <c r="OYP41" s="12"/>
      <c r="OYQ41" s="12"/>
      <c r="OYR41" s="12"/>
      <c r="OYS41" s="12"/>
      <c r="OYT41" s="12"/>
      <c r="OYU41" s="12"/>
      <c r="OYV41" s="12"/>
      <c r="OYW41" s="12"/>
      <c r="OYX41" s="12"/>
      <c r="OYY41" s="12"/>
      <c r="OYZ41" s="12"/>
      <c r="OZA41" s="12"/>
      <c r="OZB41" s="12"/>
      <c r="OZC41" s="12"/>
      <c r="OZD41" s="12"/>
      <c r="OZE41" s="12"/>
      <c r="OZF41" s="12"/>
      <c r="OZG41" s="12"/>
      <c r="OZH41" s="12"/>
      <c r="OZI41" s="12"/>
      <c r="OZJ41" s="12"/>
      <c r="OZK41" s="12"/>
      <c r="OZL41" s="12"/>
      <c r="OZM41" s="12"/>
      <c r="OZN41" s="12"/>
      <c r="OZO41" s="12"/>
      <c r="OZP41" s="12"/>
      <c r="OZQ41" s="12"/>
      <c r="OZR41" s="12"/>
      <c r="OZS41" s="12"/>
      <c r="OZT41" s="12"/>
      <c r="OZU41" s="12"/>
      <c r="OZV41" s="12"/>
      <c r="OZW41" s="12"/>
      <c r="OZX41" s="12"/>
      <c r="OZY41" s="12"/>
      <c r="OZZ41" s="12"/>
      <c r="PAA41" s="12"/>
      <c r="PAB41" s="12"/>
      <c r="PAC41" s="12"/>
      <c r="PAD41" s="12"/>
      <c r="PAE41" s="12"/>
      <c r="PAF41" s="12"/>
      <c r="PAG41" s="12"/>
      <c r="PAH41" s="12"/>
      <c r="PAI41" s="12"/>
      <c r="PAJ41" s="12"/>
      <c r="PAK41" s="12"/>
      <c r="PAL41" s="12"/>
      <c r="PAM41" s="12"/>
      <c r="PAN41" s="12"/>
      <c r="PAO41" s="12"/>
      <c r="PAP41" s="12"/>
      <c r="PAQ41" s="12"/>
      <c r="PAR41" s="12"/>
      <c r="PAS41" s="12"/>
      <c r="PAT41" s="12"/>
      <c r="PAU41" s="12"/>
      <c r="PAV41" s="12"/>
      <c r="PAW41" s="12"/>
      <c r="PAX41" s="12"/>
      <c r="PAY41" s="12"/>
      <c r="PAZ41" s="12"/>
      <c r="PBA41" s="12"/>
      <c r="PBB41" s="12"/>
      <c r="PBC41" s="12"/>
      <c r="PBD41" s="12"/>
      <c r="PBE41" s="12"/>
      <c r="PBF41" s="12"/>
      <c r="PBG41" s="12"/>
      <c r="PBH41" s="12"/>
      <c r="PBI41" s="12"/>
      <c r="PBJ41" s="12"/>
      <c r="PBK41" s="12"/>
      <c r="PBL41" s="12"/>
      <c r="PBM41" s="12"/>
      <c r="PBN41" s="12"/>
      <c r="PBO41" s="12"/>
      <c r="PBP41" s="12"/>
      <c r="PBQ41" s="12"/>
      <c r="PBR41" s="12"/>
      <c r="PBS41" s="12"/>
      <c r="PBT41" s="12"/>
      <c r="PBU41" s="12"/>
      <c r="PBV41" s="12"/>
      <c r="PBW41" s="12"/>
      <c r="PBX41" s="12"/>
      <c r="PBY41" s="12"/>
      <c r="PBZ41" s="12"/>
      <c r="PCA41" s="12"/>
      <c r="PCB41" s="12"/>
      <c r="PCC41" s="12"/>
      <c r="PCD41" s="12"/>
      <c r="PCE41" s="12"/>
      <c r="PCF41" s="12"/>
      <c r="PCG41" s="12"/>
      <c r="PCH41" s="12"/>
      <c r="PCI41" s="12"/>
      <c r="PCJ41" s="12"/>
      <c r="PCK41" s="12"/>
      <c r="PCL41" s="12"/>
      <c r="PCM41" s="12"/>
      <c r="PCN41" s="12"/>
      <c r="PCO41" s="12"/>
      <c r="PCP41" s="12"/>
      <c r="PCQ41" s="12"/>
      <c r="PCR41" s="12"/>
      <c r="PCS41" s="12"/>
      <c r="PCT41" s="12"/>
      <c r="PCU41" s="12"/>
      <c r="PCV41" s="12"/>
      <c r="PCW41" s="12"/>
      <c r="PCX41" s="12"/>
      <c r="PCY41" s="12"/>
      <c r="PCZ41" s="12"/>
      <c r="PDA41" s="12"/>
      <c r="PDB41" s="12"/>
      <c r="PDC41" s="12"/>
      <c r="PDD41" s="12"/>
      <c r="PDE41" s="12"/>
      <c r="PDF41" s="12"/>
      <c r="PDG41" s="12"/>
      <c r="PDH41" s="12"/>
      <c r="PDI41" s="12"/>
      <c r="PDJ41" s="12"/>
      <c r="PDK41" s="12"/>
      <c r="PDL41" s="12"/>
      <c r="PDM41" s="12"/>
      <c r="PDN41" s="12"/>
      <c r="PDO41" s="12"/>
      <c r="PDP41" s="12"/>
      <c r="PDQ41" s="12"/>
      <c r="PDR41" s="12"/>
      <c r="PDS41" s="12"/>
      <c r="PDT41" s="12"/>
      <c r="PDU41" s="12"/>
      <c r="PDV41" s="12"/>
      <c r="PDW41" s="12"/>
      <c r="PDX41" s="12"/>
      <c r="PDY41" s="12"/>
      <c r="PDZ41" s="12"/>
      <c r="PEA41" s="12"/>
      <c r="PEB41" s="12"/>
      <c r="PEC41" s="12"/>
      <c r="PED41" s="12"/>
      <c r="PEE41" s="12"/>
      <c r="PEF41" s="12"/>
      <c r="PEG41" s="12"/>
      <c r="PEH41" s="12"/>
      <c r="PEI41" s="12"/>
      <c r="PEJ41" s="12"/>
      <c r="PEK41" s="12"/>
      <c r="PEL41" s="12"/>
      <c r="PEM41" s="12"/>
      <c r="PEN41" s="12"/>
      <c r="PEO41" s="12"/>
      <c r="PEP41" s="12"/>
      <c r="PEQ41" s="12"/>
      <c r="PER41" s="12"/>
      <c r="PES41" s="12"/>
      <c r="PET41" s="12"/>
      <c r="PEU41" s="12"/>
      <c r="PEV41" s="12"/>
      <c r="PEW41" s="12"/>
      <c r="PEX41" s="12"/>
      <c r="PEY41" s="12"/>
      <c r="PEZ41" s="12"/>
      <c r="PFA41" s="12"/>
      <c r="PFB41" s="12"/>
      <c r="PFC41" s="12"/>
      <c r="PFD41" s="12"/>
      <c r="PFE41" s="12"/>
      <c r="PFF41" s="12"/>
      <c r="PFG41" s="12"/>
      <c r="PFH41" s="12"/>
      <c r="PFI41" s="12"/>
      <c r="PFJ41" s="12"/>
      <c r="PFK41" s="12"/>
      <c r="PFL41" s="12"/>
      <c r="PFM41" s="12"/>
      <c r="PFN41" s="12"/>
      <c r="PFO41" s="12"/>
      <c r="PFP41" s="12"/>
      <c r="PFQ41" s="12"/>
      <c r="PFR41" s="12"/>
      <c r="PFS41" s="12"/>
      <c r="PFT41" s="12"/>
      <c r="PFU41" s="12"/>
      <c r="PFV41" s="12"/>
      <c r="PFW41" s="12"/>
      <c r="PFX41" s="12"/>
      <c r="PFY41" s="12"/>
      <c r="PFZ41" s="12"/>
      <c r="PGA41" s="12"/>
      <c r="PGB41" s="12"/>
      <c r="PGC41" s="12"/>
      <c r="PGD41" s="12"/>
      <c r="PGE41" s="12"/>
      <c r="PGF41" s="12"/>
      <c r="PGG41" s="12"/>
      <c r="PGH41" s="12"/>
      <c r="PGI41" s="12"/>
      <c r="PGJ41" s="12"/>
      <c r="PGK41" s="12"/>
      <c r="PGL41" s="12"/>
      <c r="PGM41" s="12"/>
      <c r="PGN41" s="12"/>
      <c r="PGO41" s="12"/>
      <c r="PGP41" s="12"/>
      <c r="PGQ41" s="12"/>
      <c r="PGR41" s="12"/>
      <c r="PGS41" s="12"/>
      <c r="PGT41" s="12"/>
      <c r="PGU41" s="12"/>
      <c r="PGV41" s="12"/>
      <c r="PGW41" s="12"/>
      <c r="PGX41" s="12"/>
      <c r="PGY41" s="12"/>
      <c r="PGZ41" s="12"/>
      <c r="PHA41" s="12"/>
      <c r="PHB41" s="12"/>
      <c r="PHC41" s="12"/>
      <c r="PHD41" s="12"/>
      <c r="PHE41" s="12"/>
      <c r="PHF41" s="12"/>
      <c r="PHG41" s="12"/>
      <c r="PHH41" s="12"/>
      <c r="PHI41" s="12"/>
      <c r="PHJ41" s="12"/>
      <c r="PHK41" s="12"/>
      <c r="PHL41" s="12"/>
      <c r="PHM41" s="12"/>
      <c r="PHN41" s="12"/>
      <c r="PHO41" s="12"/>
      <c r="PHP41" s="12"/>
      <c r="PHQ41" s="12"/>
      <c r="PHR41" s="12"/>
      <c r="PHS41" s="12"/>
      <c r="PHT41" s="12"/>
      <c r="PHU41" s="12"/>
      <c r="PHV41" s="12"/>
      <c r="PHW41" s="12"/>
      <c r="PHX41" s="12"/>
      <c r="PHY41" s="12"/>
      <c r="PHZ41" s="12"/>
      <c r="PIA41" s="12"/>
      <c r="PIB41" s="12"/>
      <c r="PIC41" s="12"/>
      <c r="PID41" s="12"/>
      <c r="PIE41" s="12"/>
      <c r="PIF41" s="12"/>
      <c r="PIG41" s="12"/>
      <c r="PIH41" s="12"/>
      <c r="PII41" s="12"/>
      <c r="PIJ41" s="12"/>
      <c r="PIK41" s="12"/>
      <c r="PIL41" s="12"/>
      <c r="PIM41" s="12"/>
      <c r="PIN41" s="12"/>
      <c r="PIO41" s="12"/>
      <c r="PIP41" s="12"/>
      <c r="PIQ41" s="12"/>
      <c r="PIR41" s="12"/>
      <c r="PIS41" s="12"/>
      <c r="PIT41" s="12"/>
      <c r="PIU41" s="12"/>
      <c r="PIV41" s="12"/>
      <c r="PIW41" s="12"/>
      <c r="PIX41" s="12"/>
      <c r="PIY41" s="12"/>
      <c r="PIZ41" s="12"/>
      <c r="PJA41" s="12"/>
      <c r="PJB41" s="12"/>
      <c r="PJC41" s="12"/>
      <c r="PJD41" s="12"/>
      <c r="PJE41" s="12"/>
      <c r="PJF41" s="12"/>
      <c r="PJG41" s="12"/>
      <c r="PJH41" s="12"/>
      <c r="PJI41" s="12"/>
      <c r="PJJ41" s="12"/>
      <c r="PJK41" s="12"/>
      <c r="PJL41" s="12"/>
      <c r="PJM41" s="12"/>
      <c r="PJN41" s="12"/>
      <c r="PJO41" s="12"/>
      <c r="PJP41" s="12"/>
      <c r="PJQ41" s="12"/>
      <c r="PJR41" s="12"/>
      <c r="PJS41" s="12"/>
      <c r="PJT41" s="12"/>
      <c r="PJU41" s="12"/>
      <c r="PJV41" s="12"/>
      <c r="PJW41" s="12"/>
      <c r="PJX41" s="12"/>
      <c r="PJY41" s="12"/>
      <c r="PJZ41" s="12"/>
      <c r="PKA41" s="12"/>
      <c r="PKB41" s="12"/>
      <c r="PKC41" s="12"/>
      <c r="PKD41" s="12"/>
      <c r="PKE41" s="12"/>
      <c r="PKF41" s="12"/>
      <c r="PKG41" s="12"/>
      <c r="PKH41" s="12"/>
      <c r="PKI41" s="12"/>
      <c r="PKJ41" s="12"/>
      <c r="PKK41" s="12"/>
      <c r="PKL41" s="12"/>
      <c r="PKM41" s="12"/>
      <c r="PKN41" s="12"/>
      <c r="PKO41" s="12"/>
      <c r="PKP41" s="12"/>
      <c r="PKQ41" s="12"/>
      <c r="PKR41" s="12"/>
      <c r="PKS41" s="12"/>
      <c r="PKT41" s="12"/>
      <c r="PKU41" s="12"/>
      <c r="PKV41" s="12"/>
      <c r="PKW41" s="12"/>
      <c r="PKX41" s="12"/>
      <c r="PKY41" s="12"/>
      <c r="PKZ41" s="12"/>
      <c r="PLA41" s="12"/>
      <c r="PLB41" s="12"/>
      <c r="PLC41" s="12"/>
      <c r="PLD41" s="12"/>
      <c r="PLE41" s="12"/>
      <c r="PLF41" s="12"/>
      <c r="PLG41" s="12"/>
      <c r="PLH41" s="12"/>
      <c r="PLI41" s="12"/>
      <c r="PLJ41" s="12"/>
      <c r="PLK41" s="12"/>
      <c r="PLL41" s="12"/>
      <c r="PLM41" s="12"/>
      <c r="PLN41" s="12"/>
      <c r="PLO41" s="12"/>
      <c r="PLP41" s="12"/>
      <c r="PLQ41" s="12"/>
      <c r="PLR41" s="12"/>
      <c r="PLS41" s="12"/>
      <c r="PLT41" s="12"/>
      <c r="PLU41" s="12"/>
      <c r="PLV41" s="12"/>
      <c r="PLW41" s="12"/>
      <c r="PLX41" s="12"/>
      <c r="PLY41" s="12"/>
      <c r="PLZ41" s="12"/>
      <c r="PMA41" s="12"/>
      <c r="PMB41" s="12"/>
      <c r="PMC41" s="12"/>
      <c r="PMD41" s="12"/>
      <c r="PME41" s="12"/>
      <c r="PMF41" s="12"/>
      <c r="PMG41" s="12"/>
      <c r="PMH41" s="12"/>
      <c r="PMI41" s="12"/>
      <c r="PMJ41" s="12"/>
      <c r="PMK41" s="12"/>
      <c r="PML41" s="12"/>
      <c r="PMM41" s="12"/>
      <c r="PMN41" s="12"/>
      <c r="PMO41" s="12"/>
      <c r="PMP41" s="12"/>
      <c r="PMQ41" s="12"/>
      <c r="PMR41" s="12"/>
      <c r="PMS41" s="12"/>
      <c r="PMT41" s="12"/>
      <c r="PMU41" s="12"/>
      <c r="PMV41" s="12"/>
      <c r="PMW41" s="12"/>
      <c r="PMX41" s="12"/>
      <c r="PMY41" s="12"/>
      <c r="PMZ41" s="12"/>
      <c r="PNA41" s="12"/>
      <c r="PNB41" s="12"/>
      <c r="PNC41" s="12"/>
      <c r="PND41" s="12"/>
      <c r="PNE41" s="12"/>
      <c r="PNF41" s="12"/>
      <c r="PNG41" s="12"/>
      <c r="PNH41" s="12"/>
      <c r="PNI41" s="12"/>
      <c r="PNJ41" s="12"/>
      <c r="PNK41" s="12"/>
      <c r="PNL41" s="12"/>
      <c r="PNM41" s="12"/>
      <c r="PNN41" s="12"/>
      <c r="PNO41" s="12"/>
      <c r="PNP41" s="12"/>
      <c r="PNQ41" s="12"/>
      <c r="PNR41" s="12"/>
      <c r="PNS41" s="12"/>
      <c r="PNT41" s="12"/>
      <c r="PNU41" s="12"/>
      <c r="PNV41" s="12"/>
      <c r="PNW41" s="12"/>
      <c r="PNX41" s="12"/>
      <c r="PNY41" s="12"/>
      <c r="PNZ41" s="12"/>
      <c r="POA41" s="12"/>
      <c r="POB41" s="12"/>
      <c r="POC41" s="12"/>
      <c r="POD41" s="12"/>
      <c r="POE41" s="12"/>
      <c r="POF41" s="12"/>
      <c r="POG41" s="12"/>
      <c r="POH41" s="12"/>
      <c r="POI41" s="12"/>
      <c r="POJ41" s="12"/>
      <c r="POK41" s="12"/>
      <c r="POL41" s="12"/>
      <c r="POM41" s="12"/>
      <c r="PON41" s="12"/>
      <c r="POO41" s="12"/>
      <c r="POP41" s="12"/>
      <c r="POQ41" s="12"/>
      <c r="POR41" s="12"/>
      <c r="POS41" s="12"/>
      <c r="POT41" s="12"/>
      <c r="POU41" s="12"/>
      <c r="POV41" s="12"/>
      <c r="POW41" s="12"/>
      <c r="POX41" s="12"/>
      <c r="POY41" s="12"/>
      <c r="POZ41" s="12"/>
      <c r="PPA41" s="12"/>
      <c r="PPB41" s="12"/>
      <c r="PPC41" s="12"/>
      <c r="PPD41" s="12"/>
      <c r="PPE41" s="12"/>
      <c r="PPF41" s="12"/>
      <c r="PPG41" s="12"/>
      <c r="PPH41" s="12"/>
      <c r="PPI41" s="12"/>
      <c r="PPJ41" s="12"/>
      <c r="PPK41" s="12"/>
      <c r="PPL41" s="12"/>
      <c r="PPM41" s="12"/>
      <c r="PPN41" s="12"/>
      <c r="PPO41" s="12"/>
      <c r="PPP41" s="12"/>
      <c r="PPQ41" s="12"/>
      <c r="PPR41" s="12"/>
      <c r="PPS41" s="12"/>
      <c r="PPT41" s="12"/>
      <c r="PPU41" s="12"/>
      <c r="PPV41" s="12"/>
      <c r="PPW41" s="12"/>
      <c r="PPX41" s="12"/>
      <c r="PPY41" s="12"/>
      <c r="PPZ41" s="12"/>
      <c r="PQA41" s="12"/>
      <c r="PQB41" s="12"/>
      <c r="PQC41" s="12"/>
      <c r="PQD41" s="12"/>
      <c r="PQE41" s="12"/>
      <c r="PQF41" s="12"/>
      <c r="PQG41" s="12"/>
      <c r="PQH41" s="12"/>
      <c r="PQI41" s="12"/>
      <c r="PQJ41" s="12"/>
      <c r="PQK41" s="12"/>
      <c r="PQL41" s="12"/>
      <c r="PQM41" s="12"/>
      <c r="PQN41" s="12"/>
      <c r="PQO41" s="12"/>
      <c r="PQP41" s="12"/>
      <c r="PQQ41" s="12"/>
      <c r="PQR41" s="12"/>
      <c r="PQS41" s="12"/>
      <c r="PQT41" s="12"/>
      <c r="PQU41" s="12"/>
      <c r="PQV41" s="12"/>
      <c r="PQW41" s="12"/>
      <c r="PQX41" s="12"/>
      <c r="PQY41" s="12"/>
      <c r="PQZ41" s="12"/>
      <c r="PRA41" s="12"/>
      <c r="PRB41" s="12"/>
      <c r="PRC41" s="12"/>
      <c r="PRD41" s="12"/>
      <c r="PRE41" s="12"/>
      <c r="PRF41" s="12"/>
      <c r="PRG41" s="12"/>
      <c r="PRH41" s="12"/>
      <c r="PRI41" s="12"/>
      <c r="PRJ41" s="12"/>
      <c r="PRK41" s="12"/>
      <c r="PRL41" s="12"/>
      <c r="PRM41" s="12"/>
      <c r="PRN41" s="12"/>
      <c r="PRO41" s="12"/>
      <c r="PRP41" s="12"/>
      <c r="PRQ41" s="12"/>
      <c r="PRR41" s="12"/>
      <c r="PRS41" s="12"/>
      <c r="PRT41" s="12"/>
      <c r="PRU41" s="12"/>
      <c r="PRV41" s="12"/>
      <c r="PRW41" s="12"/>
      <c r="PRX41" s="12"/>
      <c r="PRY41" s="12"/>
      <c r="PRZ41" s="12"/>
      <c r="PSA41" s="12"/>
      <c r="PSB41" s="12"/>
      <c r="PSC41" s="12"/>
      <c r="PSD41" s="12"/>
      <c r="PSE41" s="12"/>
      <c r="PSF41" s="12"/>
      <c r="PSG41" s="12"/>
      <c r="PSH41" s="12"/>
      <c r="PSI41" s="12"/>
      <c r="PSJ41" s="12"/>
      <c r="PSK41" s="12"/>
      <c r="PSL41" s="12"/>
      <c r="PSM41" s="12"/>
      <c r="PSN41" s="12"/>
      <c r="PSO41" s="12"/>
      <c r="PSP41" s="12"/>
      <c r="PSQ41" s="12"/>
      <c r="PSR41" s="12"/>
      <c r="PSS41" s="12"/>
      <c r="PST41" s="12"/>
      <c r="PSU41" s="12"/>
      <c r="PSV41" s="12"/>
      <c r="PSW41" s="12"/>
      <c r="PSX41" s="12"/>
      <c r="PSY41" s="12"/>
      <c r="PSZ41" s="12"/>
      <c r="PTA41" s="12"/>
      <c r="PTB41" s="12"/>
      <c r="PTC41" s="12"/>
      <c r="PTD41" s="12"/>
      <c r="PTE41" s="12"/>
      <c r="PTF41" s="12"/>
      <c r="PTG41" s="12"/>
      <c r="PTH41" s="12"/>
      <c r="PTI41" s="12"/>
      <c r="PTJ41" s="12"/>
      <c r="PTK41" s="12"/>
      <c r="PTL41" s="12"/>
      <c r="PTM41" s="12"/>
      <c r="PTN41" s="12"/>
      <c r="PTO41" s="12"/>
      <c r="PTP41" s="12"/>
      <c r="PTQ41" s="12"/>
      <c r="PTR41" s="12"/>
      <c r="PTS41" s="12"/>
      <c r="PTT41" s="12"/>
      <c r="PTU41" s="12"/>
      <c r="PTV41" s="12"/>
      <c r="PTW41" s="12"/>
      <c r="PTX41" s="12"/>
      <c r="PTY41" s="12"/>
      <c r="PTZ41" s="12"/>
      <c r="PUA41" s="12"/>
      <c r="PUB41" s="12"/>
      <c r="PUC41" s="12"/>
      <c r="PUD41" s="12"/>
      <c r="PUE41" s="12"/>
      <c r="PUF41" s="12"/>
      <c r="PUG41" s="12"/>
      <c r="PUH41" s="12"/>
      <c r="PUI41" s="12"/>
      <c r="PUJ41" s="12"/>
      <c r="PUK41" s="12"/>
      <c r="PUL41" s="12"/>
      <c r="PUM41" s="12"/>
      <c r="PUN41" s="12"/>
      <c r="PUO41" s="12"/>
      <c r="PUP41" s="12"/>
      <c r="PUQ41" s="12"/>
      <c r="PUR41" s="12"/>
      <c r="PUS41" s="12"/>
      <c r="PUT41" s="12"/>
      <c r="PUU41" s="12"/>
      <c r="PUV41" s="12"/>
      <c r="PUW41" s="12"/>
      <c r="PUX41" s="12"/>
      <c r="PUY41" s="12"/>
      <c r="PUZ41" s="12"/>
      <c r="PVA41" s="12"/>
      <c r="PVB41" s="12"/>
      <c r="PVC41" s="12"/>
      <c r="PVD41" s="12"/>
      <c r="PVE41" s="12"/>
      <c r="PVF41" s="12"/>
      <c r="PVG41" s="12"/>
      <c r="PVH41" s="12"/>
      <c r="PVI41" s="12"/>
      <c r="PVJ41" s="12"/>
      <c r="PVK41" s="12"/>
      <c r="PVL41" s="12"/>
      <c r="PVM41" s="12"/>
      <c r="PVN41" s="12"/>
      <c r="PVO41" s="12"/>
      <c r="PVP41" s="12"/>
      <c r="PVQ41" s="12"/>
      <c r="PVR41" s="12"/>
      <c r="PVS41" s="12"/>
      <c r="PVT41" s="12"/>
      <c r="PVU41" s="12"/>
      <c r="PVV41" s="12"/>
      <c r="PVW41" s="12"/>
      <c r="PVX41" s="12"/>
      <c r="PVY41" s="12"/>
      <c r="PVZ41" s="12"/>
      <c r="PWA41" s="12"/>
      <c r="PWB41" s="12"/>
      <c r="PWC41" s="12"/>
      <c r="PWD41" s="12"/>
      <c r="PWE41" s="12"/>
      <c r="PWF41" s="12"/>
      <c r="PWG41" s="12"/>
      <c r="PWH41" s="12"/>
      <c r="PWI41" s="12"/>
      <c r="PWJ41" s="12"/>
      <c r="PWK41" s="12"/>
      <c r="PWL41" s="12"/>
      <c r="PWM41" s="12"/>
      <c r="PWN41" s="12"/>
      <c r="PWO41" s="12"/>
      <c r="PWP41" s="12"/>
      <c r="PWQ41" s="12"/>
      <c r="PWR41" s="12"/>
      <c r="PWS41" s="12"/>
      <c r="PWT41" s="12"/>
      <c r="PWU41" s="12"/>
      <c r="PWV41" s="12"/>
      <c r="PWW41" s="12"/>
      <c r="PWX41" s="12"/>
      <c r="PWY41" s="12"/>
      <c r="PWZ41" s="12"/>
      <c r="PXA41" s="12"/>
      <c r="PXB41" s="12"/>
      <c r="PXC41" s="12"/>
      <c r="PXD41" s="12"/>
      <c r="PXE41" s="12"/>
      <c r="PXF41" s="12"/>
      <c r="PXG41" s="12"/>
      <c r="PXH41" s="12"/>
      <c r="PXI41" s="12"/>
      <c r="PXJ41" s="12"/>
      <c r="PXK41" s="12"/>
      <c r="PXL41" s="12"/>
      <c r="PXM41" s="12"/>
      <c r="PXN41" s="12"/>
      <c r="PXO41" s="12"/>
      <c r="PXP41" s="12"/>
      <c r="PXQ41" s="12"/>
      <c r="PXR41" s="12"/>
      <c r="PXS41" s="12"/>
      <c r="PXT41" s="12"/>
      <c r="PXU41" s="12"/>
      <c r="PXV41" s="12"/>
      <c r="PXW41" s="12"/>
      <c r="PXX41" s="12"/>
      <c r="PXY41" s="12"/>
      <c r="PXZ41" s="12"/>
      <c r="PYA41" s="12"/>
      <c r="PYB41" s="12"/>
      <c r="PYC41" s="12"/>
      <c r="PYD41" s="12"/>
      <c r="PYE41" s="12"/>
      <c r="PYF41" s="12"/>
      <c r="PYG41" s="12"/>
      <c r="PYH41" s="12"/>
      <c r="PYI41" s="12"/>
      <c r="PYJ41" s="12"/>
      <c r="PYK41" s="12"/>
      <c r="PYL41" s="12"/>
      <c r="PYM41" s="12"/>
      <c r="PYN41" s="12"/>
      <c r="PYO41" s="12"/>
      <c r="PYP41" s="12"/>
      <c r="PYQ41" s="12"/>
      <c r="PYR41" s="12"/>
      <c r="PYS41" s="12"/>
      <c r="PYT41" s="12"/>
      <c r="PYU41" s="12"/>
      <c r="PYV41" s="12"/>
      <c r="PYW41" s="12"/>
      <c r="PYX41" s="12"/>
      <c r="PYY41" s="12"/>
      <c r="PYZ41" s="12"/>
      <c r="PZA41" s="12"/>
      <c r="PZB41" s="12"/>
      <c r="PZC41" s="12"/>
      <c r="PZD41" s="12"/>
      <c r="PZE41" s="12"/>
      <c r="PZF41" s="12"/>
      <c r="PZG41" s="12"/>
      <c r="PZH41" s="12"/>
      <c r="PZI41" s="12"/>
      <c r="PZJ41" s="12"/>
      <c r="PZK41" s="12"/>
      <c r="PZL41" s="12"/>
      <c r="PZM41" s="12"/>
      <c r="PZN41" s="12"/>
      <c r="PZO41" s="12"/>
      <c r="PZP41" s="12"/>
      <c r="PZQ41" s="12"/>
      <c r="PZR41" s="12"/>
      <c r="PZS41" s="12"/>
      <c r="PZT41" s="12"/>
      <c r="PZU41" s="12"/>
      <c r="PZV41" s="12"/>
      <c r="PZW41" s="12"/>
      <c r="PZX41" s="12"/>
      <c r="PZY41" s="12"/>
      <c r="PZZ41" s="12"/>
      <c r="QAA41" s="12"/>
      <c r="QAB41" s="12"/>
      <c r="QAC41" s="12"/>
      <c r="QAD41" s="12"/>
      <c r="QAE41" s="12"/>
      <c r="QAF41" s="12"/>
      <c r="QAG41" s="12"/>
      <c r="QAH41" s="12"/>
      <c r="QAI41" s="12"/>
      <c r="QAJ41" s="12"/>
      <c r="QAK41" s="12"/>
      <c r="QAL41" s="12"/>
      <c r="QAM41" s="12"/>
      <c r="QAN41" s="12"/>
      <c r="QAO41" s="12"/>
      <c r="QAP41" s="12"/>
      <c r="QAQ41" s="12"/>
      <c r="QAR41" s="12"/>
      <c r="QAS41" s="12"/>
      <c r="QAT41" s="12"/>
      <c r="QAU41" s="12"/>
      <c r="QAV41" s="12"/>
      <c r="QAW41" s="12"/>
      <c r="QAX41" s="12"/>
      <c r="QAY41" s="12"/>
      <c r="QAZ41" s="12"/>
      <c r="QBA41" s="12"/>
      <c r="QBB41" s="12"/>
      <c r="QBC41" s="12"/>
      <c r="QBD41" s="12"/>
      <c r="QBE41" s="12"/>
      <c r="QBF41" s="12"/>
      <c r="QBG41" s="12"/>
      <c r="QBH41" s="12"/>
      <c r="QBI41" s="12"/>
      <c r="QBJ41" s="12"/>
      <c r="QBK41" s="12"/>
      <c r="QBL41" s="12"/>
      <c r="QBM41" s="12"/>
      <c r="QBN41" s="12"/>
      <c r="QBO41" s="12"/>
      <c r="QBP41" s="12"/>
      <c r="QBQ41" s="12"/>
      <c r="QBR41" s="12"/>
      <c r="QBS41" s="12"/>
      <c r="QBT41" s="12"/>
      <c r="QBU41" s="12"/>
      <c r="QBV41" s="12"/>
      <c r="QBW41" s="12"/>
      <c r="QBX41" s="12"/>
      <c r="QBY41" s="12"/>
      <c r="QBZ41" s="12"/>
      <c r="QCA41" s="12"/>
      <c r="QCB41" s="12"/>
      <c r="QCC41" s="12"/>
      <c r="QCD41" s="12"/>
      <c r="QCE41" s="12"/>
      <c r="QCF41" s="12"/>
      <c r="QCG41" s="12"/>
      <c r="QCH41" s="12"/>
      <c r="QCI41" s="12"/>
      <c r="QCJ41" s="12"/>
      <c r="QCK41" s="12"/>
      <c r="QCL41" s="12"/>
      <c r="QCM41" s="12"/>
      <c r="QCN41" s="12"/>
      <c r="QCO41" s="12"/>
      <c r="QCP41" s="12"/>
      <c r="QCQ41" s="12"/>
      <c r="QCR41" s="12"/>
      <c r="QCS41" s="12"/>
      <c r="QCT41" s="12"/>
      <c r="QCU41" s="12"/>
      <c r="QCV41" s="12"/>
      <c r="QCW41" s="12"/>
      <c r="QCX41" s="12"/>
      <c r="QCY41" s="12"/>
      <c r="QCZ41" s="12"/>
      <c r="QDA41" s="12"/>
      <c r="QDB41" s="12"/>
      <c r="QDC41" s="12"/>
      <c r="QDD41" s="12"/>
      <c r="QDE41" s="12"/>
      <c r="QDF41" s="12"/>
      <c r="QDG41" s="12"/>
      <c r="QDH41" s="12"/>
      <c r="QDI41" s="12"/>
      <c r="QDJ41" s="12"/>
      <c r="QDK41" s="12"/>
      <c r="QDL41" s="12"/>
      <c r="QDM41" s="12"/>
      <c r="QDN41" s="12"/>
      <c r="QDO41" s="12"/>
      <c r="QDP41" s="12"/>
      <c r="QDQ41" s="12"/>
      <c r="QDR41" s="12"/>
      <c r="QDS41" s="12"/>
      <c r="QDT41" s="12"/>
      <c r="QDU41" s="12"/>
      <c r="QDV41" s="12"/>
      <c r="QDW41" s="12"/>
      <c r="QDX41" s="12"/>
      <c r="QDY41" s="12"/>
      <c r="QDZ41" s="12"/>
      <c r="QEA41" s="12"/>
      <c r="QEB41" s="12"/>
      <c r="QEC41" s="12"/>
      <c r="QED41" s="12"/>
      <c r="QEE41" s="12"/>
      <c r="QEF41" s="12"/>
      <c r="QEG41" s="12"/>
      <c r="QEH41" s="12"/>
      <c r="QEI41" s="12"/>
      <c r="QEJ41" s="12"/>
      <c r="QEK41" s="12"/>
      <c r="QEL41" s="12"/>
      <c r="QEM41" s="12"/>
      <c r="QEN41" s="12"/>
      <c r="QEO41" s="12"/>
      <c r="QEP41" s="12"/>
      <c r="QEQ41" s="12"/>
      <c r="QER41" s="12"/>
      <c r="QES41" s="12"/>
      <c r="QET41" s="12"/>
      <c r="QEU41" s="12"/>
      <c r="QEV41" s="12"/>
      <c r="QEW41" s="12"/>
      <c r="QEX41" s="12"/>
      <c r="QEY41" s="12"/>
      <c r="QEZ41" s="12"/>
      <c r="QFA41" s="12"/>
      <c r="QFB41" s="12"/>
      <c r="QFC41" s="12"/>
      <c r="QFD41" s="12"/>
      <c r="QFE41" s="12"/>
      <c r="QFF41" s="12"/>
      <c r="QFG41" s="12"/>
      <c r="QFH41" s="12"/>
      <c r="QFI41" s="12"/>
      <c r="QFJ41" s="12"/>
      <c r="QFK41" s="12"/>
      <c r="QFL41" s="12"/>
      <c r="QFM41" s="12"/>
      <c r="QFN41" s="12"/>
      <c r="QFO41" s="12"/>
      <c r="QFP41" s="12"/>
      <c r="QFQ41" s="12"/>
      <c r="QFR41" s="12"/>
      <c r="QFS41" s="12"/>
      <c r="QFT41" s="12"/>
      <c r="QFU41" s="12"/>
      <c r="QFV41" s="12"/>
      <c r="QFW41" s="12"/>
      <c r="QFX41" s="12"/>
      <c r="QFY41" s="12"/>
      <c r="QFZ41" s="12"/>
      <c r="QGA41" s="12"/>
      <c r="QGB41" s="12"/>
      <c r="QGC41" s="12"/>
      <c r="QGD41" s="12"/>
      <c r="QGE41" s="12"/>
      <c r="QGF41" s="12"/>
      <c r="QGG41" s="12"/>
      <c r="QGH41" s="12"/>
      <c r="QGI41" s="12"/>
      <c r="QGJ41" s="12"/>
      <c r="QGK41" s="12"/>
      <c r="QGL41" s="12"/>
      <c r="QGM41" s="12"/>
      <c r="QGN41" s="12"/>
      <c r="QGO41" s="12"/>
      <c r="QGP41" s="12"/>
      <c r="QGQ41" s="12"/>
      <c r="QGR41" s="12"/>
      <c r="QGS41" s="12"/>
      <c r="QGT41" s="12"/>
      <c r="QGU41" s="12"/>
      <c r="QGV41" s="12"/>
      <c r="QGW41" s="12"/>
      <c r="QGX41" s="12"/>
      <c r="QGY41" s="12"/>
      <c r="QGZ41" s="12"/>
      <c r="QHA41" s="12"/>
      <c r="QHB41" s="12"/>
      <c r="QHC41" s="12"/>
      <c r="QHD41" s="12"/>
      <c r="QHE41" s="12"/>
      <c r="QHF41" s="12"/>
      <c r="QHG41" s="12"/>
      <c r="QHH41" s="12"/>
      <c r="QHI41" s="12"/>
      <c r="QHJ41" s="12"/>
      <c r="QHK41" s="12"/>
      <c r="QHL41" s="12"/>
      <c r="QHM41" s="12"/>
      <c r="QHN41" s="12"/>
      <c r="QHO41" s="12"/>
      <c r="QHP41" s="12"/>
      <c r="QHQ41" s="12"/>
      <c r="QHR41" s="12"/>
      <c r="QHS41" s="12"/>
      <c r="QHT41" s="12"/>
      <c r="QHU41" s="12"/>
      <c r="QHV41" s="12"/>
      <c r="QHW41" s="12"/>
      <c r="QHX41" s="12"/>
      <c r="QHY41" s="12"/>
      <c r="QHZ41" s="12"/>
      <c r="QIA41" s="12"/>
      <c r="QIB41" s="12"/>
      <c r="QIC41" s="12"/>
      <c r="QID41" s="12"/>
      <c r="QIE41" s="12"/>
      <c r="QIF41" s="12"/>
      <c r="QIG41" s="12"/>
      <c r="QIH41" s="12"/>
      <c r="QII41" s="12"/>
      <c r="QIJ41" s="12"/>
      <c r="QIK41" s="12"/>
      <c r="QIL41" s="12"/>
      <c r="QIM41" s="12"/>
      <c r="QIN41" s="12"/>
      <c r="QIO41" s="12"/>
      <c r="QIP41" s="12"/>
      <c r="QIQ41" s="12"/>
      <c r="QIR41" s="12"/>
      <c r="QIS41" s="12"/>
      <c r="QIT41" s="12"/>
      <c r="QIU41" s="12"/>
      <c r="QIV41" s="12"/>
      <c r="QIW41" s="12"/>
      <c r="QIX41" s="12"/>
      <c r="QIY41" s="12"/>
      <c r="QIZ41" s="12"/>
      <c r="QJA41" s="12"/>
      <c r="QJB41" s="12"/>
      <c r="QJC41" s="12"/>
      <c r="QJD41" s="12"/>
      <c r="QJE41" s="12"/>
      <c r="QJF41" s="12"/>
      <c r="QJG41" s="12"/>
      <c r="QJH41" s="12"/>
      <c r="QJI41" s="12"/>
      <c r="QJJ41" s="12"/>
      <c r="QJK41" s="12"/>
      <c r="QJL41" s="12"/>
      <c r="QJM41" s="12"/>
      <c r="QJN41" s="12"/>
      <c r="QJO41" s="12"/>
      <c r="QJP41" s="12"/>
      <c r="QJQ41" s="12"/>
      <c r="QJR41" s="12"/>
      <c r="QJS41" s="12"/>
      <c r="QJT41" s="12"/>
      <c r="QJU41" s="12"/>
      <c r="QJV41" s="12"/>
      <c r="QJW41" s="12"/>
      <c r="QJX41" s="12"/>
      <c r="QJY41" s="12"/>
      <c r="QJZ41" s="12"/>
      <c r="QKA41" s="12"/>
      <c r="QKB41" s="12"/>
      <c r="QKC41" s="12"/>
      <c r="QKD41" s="12"/>
      <c r="QKE41" s="12"/>
      <c r="QKF41" s="12"/>
      <c r="QKG41" s="12"/>
      <c r="QKH41" s="12"/>
      <c r="QKI41" s="12"/>
      <c r="QKJ41" s="12"/>
      <c r="QKK41" s="12"/>
      <c r="QKL41" s="12"/>
      <c r="QKM41" s="12"/>
      <c r="QKN41" s="12"/>
      <c r="QKO41" s="12"/>
      <c r="QKP41" s="12"/>
      <c r="QKQ41" s="12"/>
      <c r="QKR41" s="12"/>
      <c r="QKS41" s="12"/>
      <c r="QKT41" s="12"/>
      <c r="QKU41" s="12"/>
      <c r="QKV41" s="12"/>
      <c r="QKW41" s="12"/>
      <c r="QKX41" s="12"/>
      <c r="QKY41" s="12"/>
      <c r="QKZ41" s="12"/>
      <c r="QLA41" s="12"/>
      <c r="QLB41" s="12"/>
      <c r="QLC41" s="12"/>
      <c r="QLD41" s="12"/>
      <c r="QLE41" s="12"/>
      <c r="QLF41" s="12"/>
      <c r="QLG41" s="12"/>
      <c r="QLH41" s="12"/>
      <c r="QLI41" s="12"/>
      <c r="QLJ41" s="12"/>
      <c r="QLK41" s="12"/>
      <c r="QLL41" s="12"/>
      <c r="QLM41" s="12"/>
      <c r="QLN41" s="12"/>
      <c r="QLO41" s="12"/>
      <c r="QLP41" s="12"/>
      <c r="QLQ41" s="12"/>
      <c r="QLR41" s="12"/>
      <c r="QLS41" s="12"/>
      <c r="QLT41" s="12"/>
      <c r="QLU41" s="12"/>
      <c r="QLV41" s="12"/>
      <c r="QLW41" s="12"/>
      <c r="QLX41" s="12"/>
      <c r="QLY41" s="12"/>
      <c r="QLZ41" s="12"/>
      <c r="QMA41" s="12"/>
      <c r="QMB41" s="12"/>
      <c r="QMC41" s="12"/>
      <c r="QMD41" s="12"/>
      <c r="QME41" s="12"/>
      <c r="QMF41" s="12"/>
      <c r="QMG41" s="12"/>
      <c r="QMH41" s="12"/>
      <c r="QMI41" s="12"/>
      <c r="QMJ41" s="12"/>
      <c r="QMK41" s="12"/>
      <c r="QML41" s="12"/>
      <c r="QMM41" s="12"/>
      <c r="QMN41" s="12"/>
      <c r="QMO41" s="12"/>
      <c r="QMP41" s="12"/>
      <c r="QMQ41" s="12"/>
      <c r="QMR41" s="12"/>
      <c r="QMS41" s="12"/>
      <c r="QMT41" s="12"/>
      <c r="QMU41" s="12"/>
      <c r="QMV41" s="12"/>
      <c r="QMW41" s="12"/>
      <c r="QMX41" s="12"/>
      <c r="QMY41" s="12"/>
      <c r="QMZ41" s="12"/>
      <c r="QNA41" s="12"/>
      <c r="QNB41" s="12"/>
      <c r="QNC41" s="12"/>
      <c r="QND41" s="12"/>
      <c r="QNE41" s="12"/>
      <c r="QNF41" s="12"/>
      <c r="QNG41" s="12"/>
      <c r="QNH41" s="12"/>
      <c r="QNI41" s="12"/>
      <c r="QNJ41" s="12"/>
      <c r="QNK41" s="12"/>
      <c r="QNL41" s="12"/>
      <c r="QNM41" s="12"/>
      <c r="QNN41" s="12"/>
      <c r="QNO41" s="12"/>
      <c r="QNP41" s="12"/>
      <c r="QNQ41" s="12"/>
      <c r="QNR41" s="12"/>
      <c r="QNS41" s="12"/>
      <c r="QNT41" s="12"/>
      <c r="QNU41" s="12"/>
      <c r="QNV41" s="12"/>
      <c r="QNW41" s="12"/>
      <c r="QNX41" s="12"/>
      <c r="QNY41" s="12"/>
      <c r="QNZ41" s="12"/>
      <c r="QOA41" s="12"/>
      <c r="QOB41" s="12"/>
      <c r="QOC41" s="12"/>
      <c r="QOD41" s="12"/>
      <c r="QOE41" s="12"/>
      <c r="QOF41" s="12"/>
      <c r="QOG41" s="12"/>
      <c r="QOH41" s="12"/>
      <c r="QOI41" s="12"/>
      <c r="QOJ41" s="12"/>
      <c r="QOK41" s="12"/>
      <c r="QOL41" s="12"/>
      <c r="QOM41" s="12"/>
      <c r="QON41" s="12"/>
      <c r="QOO41" s="12"/>
      <c r="QOP41" s="12"/>
      <c r="QOQ41" s="12"/>
      <c r="QOR41" s="12"/>
      <c r="QOS41" s="12"/>
      <c r="QOT41" s="12"/>
      <c r="QOU41" s="12"/>
      <c r="QOV41" s="12"/>
      <c r="QOW41" s="12"/>
      <c r="QOX41" s="12"/>
      <c r="QOY41" s="12"/>
      <c r="QOZ41" s="12"/>
      <c r="QPA41" s="12"/>
      <c r="QPB41" s="12"/>
      <c r="QPC41" s="12"/>
      <c r="QPD41" s="12"/>
      <c r="QPE41" s="12"/>
      <c r="QPF41" s="12"/>
      <c r="QPG41" s="12"/>
      <c r="QPH41" s="12"/>
      <c r="QPI41" s="12"/>
      <c r="QPJ41" s="12"/>
      <c r="QPK41" s="12"/>
      <c r="QPL41" s="12"/>
      <c r="QPM41" s="12"/>
      <c r="QPN41" s="12"/>
      <c r="QPO41" s="12"/>
      <c r="QPP41" s="12"/>
      <c r="QPQ41" s="12"/>
      <c r="QPR41" s="12"/>
      <c r="QPS41" s="12"/>
      <c r="QPT41" s="12"/>
      <c r="QPU41" s="12"/>
      <c r="QPV41" s="12"/>
      <c r="QPW41" s="12"/>
      <c r="QPX41" s="12"/>
      <c r="QPY41" s="12"/>
      <c r="QPZ41" s="12"/>
      <c r="QQA41" s="12"/>
      <c r="QQB41" s="12"/>
      <c r="QQC41" s="12"/>
      <c r="QQD41" s="12"/>
      <c r="QQE41" s="12"/>
      <c r="QQF41" s="12"/>
      <c r="QQG41" s="12"/>
      <c r="QQH41" s="12"/>
      <c r="QQI41" s="12"/>
      <c r="QQJ41" s="12"/>
      <c r="QQK41" s="12"/>
      <c r="QQL41" s="12"/>
      <c r="QQM41" s="12"/>
      <c r="QQN41" s="12"/>
      <c r="QQO41" s="12"/>
      <c r="QQP41" s="12"/>
      <c r="QQQ41" s="12"/>
      <c r="QQR41" s="12"/>
      <c r="QQS41" s="12"/>
      <c r="QQT41" s="12"/>
      <c r="QQU41" s="12"/>
      <c r="QQV41" s="12"/>
      <c r="QQW41" s="12"/>
      <c r="QQX41" s="12"/>
      <c r="QQY41" s="12"/>
      <c r="QQZ41" s="12"/>
      <c r="QRA41" s="12"/>
      <c r="QRB41" s="12"/>
      <c r="QRC41" s="12"/>
      <c r="QRD41" s="12"/>
      <c r="QRE41" s="12"/>
      <c r="QRF41" s="12"/>
      <c r="QRG41" s="12"/>
      <c r="QRH41" s="12"/>
      <c r="QRI41" s="12"/>
      <c r="QRJ41" s="12"/>
      <c r="QRK41" s="12"/>
      <c r="QRL41" s="12"/>
      <c r="QRM41" s="12"/>
      <c r="QRN41" s="12"/>
      <c r="QRO41" s="12"/>
      <c r="QRP41" s="12"/>
      <c r="QRQ41" s="12"/>
      <c r="QRR41" s="12"/>
      <c r="QRS41" s="12"/>
      <c r="QRT41" s="12"/>
      <c r="QRU41" s="12"/>
      <c r="QRV41" s="12"/>
      <c r="QRW41" s="12"/>
      <c r="QRX41" s="12"/>
      <c r="QRY41" s="12"/>
      <c r="QRZ41" s="12"/>
      <c r="QSA41" s="12"/>
      <c r="QSB41" s="12"/>
      <c r="QSC41" s="12"/>
      <c r="QSD41" s="12"/>
      <c r="QSE41" s="12"/>
      <c r="QSF41" s="12"/>
      <c r="QSG41" s="12"/>
      <c r="QSH41" s="12"/>
      <c r="QSI41" s="12"/>
      <c r="QSJ41" s="12"/>
      <c r="QSK41" s="12"/>
      <c r="QSL41" s="12"/>
      <c r="QSM41" s="12"/>
      <c r="QSN41" s="12"/>
      <c r="QSO41" s="12"/>
      <c r="QSP41" s="12"/>
      <c r="QSQ41" s="12"/>
      <c r="QSR41" s="12"/>
      <c r="QSS41" s="12"/>
      <c r="QST41" s="12"/>
      <c r="QSU41" s="12"/>
      <c r="QSV41" s="12"/>
      <c r="QSW41" s="12"/>
      <c r="QSX41" s="12"/>
      <c r="QSY41" s="12"/>
      <c r="QSZ41" s="12"/>
      <c r="QTA41" s="12"/>
      <c r="QTB41" s="12"/>
      <c r="QTC41" s="12"/>
      <c r="QTD41" s="12"/>
      <c r="QTE41" s="12"/>
      <c r="QTF41" s="12"/>
      <c r="QTG41" s="12"/>
      <c r="QTH41" s="12"/>
      <c r="QTI41" s="12"/>
      <c r="QTJ41" s="12"/>
      <c r="QTK41" s="12"/>
      <c r="QTL41" s="12"/>
      <c r="QTM41" s="12"/>
      <c r="QTN41" s="12"/>
      <c r="QTO41" s="12"/>
      <c r="QTP41" s="12"/>
      <c r="QTQ41" s="12"/>
      <c r="QTR41" s="12"/>
      <c r="QTS41" s="12"/>
      <c r="QTT41" s="12"/>
      <c r="QTU41" s="12"/>
      <c r="QTV41" s="12"/>
      <c r="QTW41" s="12"/>
      <c r="QTX41" s="12"/>
      <c r="QTY41" s="12"/>
      <c r="QTZ41" s="12"/>
      <c r="QUA41" s="12"/>
      <c r="QUB41" s="12"/>
      <c r="QUC41" s="12"/>
      <c r="QUD41" s="12"/>
      <c r="QUE41" s="12"/>
      <c r="QUF41" s="12"/>
      <c r="QUG41" s="12"/>
      <c r="QUH41" s="12"/>
      <c r="QUI41" s="12"/>
      <c r="QUJ41" s="12"/>
      <c r="QUK41" s="12"/>
      <c r="QUL41" s="12"/>
      <c r="QUM41" s="12"/>
      <c r="QUN41" s="12"/>
      <c r="QUO41" s="12"/>
      <c r="QUP41" s="12"/>
      <c r="QUQ41" s="12"/>
      <c r="QUR41" s="12"/>
      <c r="QUS41" s="12"/>
      <c r="QUT41" s="12"/>
      <c r="QUU41" s="12"/>
      <c r="QUV41" s="12"/>
      <c r="QUW41" s="12"/>
      <c r="QUX41" s="12"/>
      <c r="QUY41" s="12"/>
      <c r="QUZ41" s="12"/>
      <c r="QVA41" s="12"/>
      <c r="QVB41" s="12"/>
      <c r="QVC41" s="12"/>
      <c r="QVD41" s="12"/>
      <c r="QVE41" s="12"/>
      <c r="QVF41" s="12"/>
      <c r="QVG41" s="12"/>
      <c r="QVH41" s="12"/>
      <c r="QVI41" s="12"/>
      <c r="QVJ41" s="12"/>
      <c r="QVK41" s="12"/>
      <c r="QVL41" s="12"/>
      <c r="QVM41" s="12"/>
      <c r="QVN41" s="12"/>
      <c r="QVO41" s="12"/>
      <c r="QVP41" s="12"/>
      <c r="QVQ41" s="12"/>
      <c r="QVR41" s="12"/>
      <c r="QVS41" s="12"/>
      <c r="QVT41" s="12"/>
      <c r="QVU41" s="12"/>
      <c r="QVV41" s="12"/>
      <c r="QVW41" s="12"/>
      <c r="QVX41" s="12"/>
      <c r="QVY41" s="12"/>
      <c r="QVZ41" s="12"/>
      <c r="QWA41" s="12"/>
      <c r="QWB41" s="12"/>
      <c r="QWC41" s="12"/>
      <c r="QWD41" s="12"/>
      <c r="QWE41" s="12"/>
      <c r="QWF41" s="12"/>
      <c r="QWG41" s="12"/>
      <c r="QWH41" s="12"/>
      <c r="QWI41" s="12"/>
      <c r="QWJ41" s="12"/>
      <c r="QWK41" s="12"/>
      <c r="QWL41" s="12"/>
      <c r="QWM41" s="12"/>
      <c r="QWN41" s="12"/>
      <c r="QWO41" s="12"/>
      <c r="QWP41" s="12"/>
      <c r="QWQ41" s="12"/>
      <c r="QWR41" s="12"/>
      <c r="QWS41" s="12"/>
      <c r="QWT41" s="12"/>
      <c r="QWU41" s="12"/>
      <c r="QWV41" s="12"/>
      <c r="QWW41" s="12"/>
      <c r="QWX41" s="12"/>
      <c r="QWY41" s="12"/>
      <c r="QWZ41" s="12"/>
      <c r="QXA41" s="12"/>
      <c r="QXB41" s="12"/>
      <c r="QXC41" s="12"/>
      <c r="QXD41" s="12"/>
      <c r="QXE41" s="12"/>
      <c r="QXF41" s="12"/>
      <c r="QXG41" s="12"/>
      <c r="QXH41" s="12"/>
      <c r="QXI41" s="12"/>
      <c r="QXJ41" s="12"/>
      <c r="QXK41" s="12"/>
      <c r="QXL41" s="12"/>
      <c r="QXM41" s="12"/>
      <c r="QXN41" s="12"/>
      <c r="QXO41" s="12"/>
      <c r="QXP41" s="12"/>
      <c r="QXQ41" s="12"/>
      <c r="QXR41" s="12"/>
      <c r="QXS41" s="12"/>
      <c r="QXT41" s="12"/>
      <c r="QXU41" s="12"/>
      <c r="QXV41" s="12"/>
      <c r="QXW41" s="12"/>
      <c r="QXX41" s="12"/>
      <c r="QXY41" s="12"/>
      <c r="QXZ41" s="12"/>
      <c r="QYA41" s="12"/>
      <c r="QYB41" s="12"/>
      <c r="QYC41" s="12"/>
      <c r="QYD41" s="12"/>
      <c r="QYE41" s="12"/>
      <c r="QYF41" s="12"/>
      <c r="QYG41" s="12"/>
      <c r="QYH41" s="12"/>
      <c r="QYI41" s="12"/>
      <c r="QYJ41" s="12"/>
      <c r="QYK41" s="12"/>
      <c r="QYL41" s="12"/>
      <c r="QYM41" s="12"/>
      <c r="QYN41" s="12"/>
      <c r="QYO41" s="12"/>
      <c r="QYP41" s="12"/>
      <c r="QYQ41" s="12"/>
      <c r="QYR41" s="12"/>
      <c r="QYS41" s="12"/>
      <c r="QYT41" s="12"/>
      <c r="QYU41" s="12"/>
      <c r="QYV41" s="12"/>
      <c r="QYW41" s="12"/>
      <c r="QYX41" s="12"/>
      <c r="QYY41" s="12"/>
      <c r="QYZ41" s="12"/>
      <c r="QZA41" s="12"/>
      <c r="QZB41" s="12"/>
      <c r="QZC41" s="12"/>
      <c r="QZD41" s="12"/>
      <c r="QZE41" s="12"/>
      <c r="QZF41" s="12"/>
      <c r="QZG41" s="12"/>
      <c r="QZH41" s="12"/>
      <c r="QZI41" s="12"/>
      <c r="QZJ41" s="12"/>
      <c r="QZK41" s="12"/>
      <c r="QZL41" s="12"/>
      <c r="QZM41" s="12"/>
      <c r="QZN41" s="12"/>
      <c r="QZO41" s="12"/>
      <c r="QZP41" s="12"/>
      <c r="QZQ41" s="12"/>
      <c r="QZR41" s="12"/>
      <c r="QZS41" s="12"/>
      <c r="QZT41" s="12"/>
      <c r="QZU41" s="12"/>
      <c r="QZV41" s="12"/>
      <c r="QZW41" s="12"/>
      <c r="QZX41" s="12"/>
      <c r="QZY41" s="12"/>
      <c r="QZZ41" s="12"/>
      <c r="RAA41" s="12"/>
      <c r="RAB41" s="12"/>
      <c r="RAC41" s="12"/>
      <c r="RAD41" s="12"/>
      <c r="RAE41" s="12"/>
      <c r="RAF41" s="12"/>
      <c r="RAG41" s="12"/>
      <c r="RAH41" s="12"/>
      <c r="RAI41" s="12"/>
      <c r="RAJ41" s="12"/>
      <c r="RAK41" s="12"/>
      <c r="RAL41" s="12"/>
      <c r="RAM41" s="12"/>
      <c r="RAN41" s="12"/>
      <c r="RAO41" s="12"/>
      <c r="RAP41" s="12"/>
      <c r="RAQ41" s="12"/>
      <c r="RAR41" s="12"/>
      <c r="RAS41" s="12"/>
      <c r="RAT41" s="12"/>
      <c r="RAU41" s="12"/>
      <c r="RAV41" s="12"/>
      <c r="RAW41" s="12"/>
      <c r="RAX41" s="12"/>
      <c r="RAY41" s="12"/>
      <c r="RAZ41" s="12"/>
      <c r="RBA41" s="12"/>
      <c r="RBB41" s="12"/>
      <c r="RBC41" s="12"/>
      <c r="RBD41" s="12"/>
      <c r="RBE41" s="12"/>
      <c r="RBF41" s="12"/>
      <c r="RBG41" s="12"/>
      <c r="RBH41" s="12"/>
      <c r="RBI41" s="12"/>
      <c r="RBJ41" s="12"/>
      <c r="RBK41" s="12"/>
      <c r="RBL41" s="12"/>
      <c r="RBM41" s="12"/>
      <c r="RBN41" s="12"/>
      <c r="RBO41" s="12"/>
      <c r="RBP41" s="12"/>
      <c r="RBQ41" s="12"/>
      <c r="RBR41" s="12"/>
      <c r="RBS41" s="12"/>
      <c r="RBT41" s="12"/>
      <c r="RBU41" s="12"/>
      <c r="RBV41" s="12"/>
      <c r="RBW41" s="12"/>
      <c r="RBX41" s="12"/>
      <c r="RBY41" s="12"/>
      <c r="RBZ41" s="12"/>
      <c r="RCA41" s="12"/>
      <c r="RCB41" s="12"/>
      <c r="RCC41" s="12"/>
      <c r="RCD41" s="12"/>
      <c r="RCE41" s="12"/>
      <c r="RCF41" s="12"/>
      <c r="RCG41" s="12"/>
      <c r="RCH41" s="12"/>
      <c r="RCI41" s="12"/>
      <c r="RCJ41" s="12"/>
      <c r="RCK41" s="12"/>
      <c r="RCL41" s="12"/>
      <c r="RCM41" s="12"/>
      <c r="RCN41" s="12"/>
      <c r="RCO41" s="12"/>
      <c r="RCP41" s="12"/>
      <c r="RCQ41" s="12"/>
      <c r="RCR41" s="12"/>
      <c r="RCS41" s="12"/>
      <c r="RCT41" s="12"/>
      <c r="RCU41" s="12"/>
      <c r="RCV41" s="12"/>
      <c r="RCW41" s="12"/>
      <c r="RCX41" s="12"/>
      <c r="RCY41" s="12"/>
      <c r="RCZ41" s="12"/>
      <c r="RDA41" s="12"/>
      <c r="RDB41" s="12"/>
      <c r="RDC41" s="12"/>
      <c r="RDD41" s="12"/>
      <c r="RDE41" s="12"/>
      <c r="RDF41" s="12"/>
      <c r="RDG41" s="12"/>
      <c r="RDH41" s="12"/>
      <c r="RDI41" s="12"/>
      <c r="RDJ41" s="12"/>
      <c r="RDK41" s="12"/>
      <c r="RDL41" s="12"/>
      <c r="RDM41" s="12"/>
      <c r="RDN41" s="12"/>
      <c r="RDO41" s="12"/>
      <c r="RDP41" s="12"/>
      <c r="RDQ41" s="12"/>
      <c r="RDR41" s="12"/>
      <c r="RDS41" s="12"/>
      <c r="RDT41" s="12"/>
      <c r="RDU41" s="12"/>
      <c r="RDV41" s="12"/>
      <c r="RDW41" s="12"/>
      <c r="RDX41" s="12"/>
      <c r="RDY41" s="12"/>
      <c r="RDZ41" s="12"/>
      <c r="REA41" s="12"/>
      <c r="REB41" s="12"/>
      <c r="REC41" s="12"/>
      <c r="RED41" s="12"/>
      <c r="REE41" s="12"/>
      <c r="REF41" s="12"/>
      <c r="REG41" s="12"/>
      <c r="REH41" s="12"/>
      <c r="REI41" s="12"/>
      <c r="REJ41" s="12"/>
      <c r="REK41" s="12"/>
      <c r="REL41" s="12"/>
      <c r="REM41" s="12"/>
      <c r="REN41" s="12"/>
      <c r="REO41" s="12"/>
      <c r="REP41" s="12"/>
      <c r="REQ41" s="12"/>
      <c r="RER41" s="12"/>
      <c r="RES41" s="12"/>
      <c r="RET41" s="12"/>
      <c r="REU41" s="12"/>
      <c r="REV41" s="12"/>
      <c r="REW41" s="12"/>
      <c r="REX41" s="12"/>
      <c r="REY41" s="12"/>
      <c r="REZ41" s="12"/>
      <c r="RFA41" s="12"/>
      <c r="RFB41" s="12"/>
      <c r="RFC41" s="12"/>
      <c r="RFD41" s="12"/>
      <c r="RFE41" s="12"/>
      <c r="RFF41" s="12"/>
      <c r="RFG41" s="12"/>
      <c r="RFH41" s="12"/>
      <c r="RFI41" s="12"/>
      <c r="RFJ41" s="12"/>
      <c r="RFK41" s="12"/>
      <c r="RFL41" s="12"/>
      <c r="RFM41" s="12"/>
      <c r="RFN41" s="12"/>
      <c r="RFO41" s="12"/>
      <c r="RFP41" s="12"/>
      <c r="RFQ41" s="12"/>
      <c r="RFR41" s="12"/>
      <c r="RFS41" s="12"/>
      <c r="RFT41" s="12"/>
      <c r="RFU41" s="12"/>
      <c r="RFV41" s="12"/>
      <c r="RFW41" s="12"/>
      <c r="RFX41" s="12"/>
      <c r="RFY41" s="12"/>
      <c r="RFZ41" s="12"/>
      <c r="RGA41" s="12"/>
      <c r="RGB41" s="12"/>
      <c r="RGC41" s="12"/>
      <c r="RGD41" s="12"/>
      <c r="RGE41" s="12"/>
      <c r="RGF41" s="12"/>
      <c r="RGG41" s="12"/>
      <c r="RGH41" s="12"/>
      <c r="RGI41" s="12"/>
      <c r="RGJ41" s="12"/>
      <c r="RGK41" s="12"/>
      <c r="RGL41" s="12"/>
      <c r="RGM41" s="12"/>
      <c r="RGN41" s="12"/>
      <c r="RGO41" s="12"/>
      <c r="RGP41" s="12"/>
      <c r="RGQ41" s="12"/>
      <c r="RGR41" s="12"/>
      <c r="RGS41" s="12"/>
      <c r="RGT41" s="12"/>
      <c r="RGU41" s="12"/>
      <c r="RGV41" s="12"/>
      <c r="RGW41" s="12"/>
      <c r="RGX41" s="12"/>
      <c r="RGY41" s="12"/>
      <c r="RGZ41" s="12"/>
      <c r="RHA41" s="12"/>
      <c r="RHB41" s="12"/>
      <c r="RHC41" s="12"/>
      <c r="RHD41" s="12"/>
      <c r="RHE41" s="12"/>
      <c r="RHF41" s="12"/>
      <c r="RHG41" s="12"/>
      <c r="RHH41" s="12"/>
      <c r="RHI41" s="12"/>
      <c r="RHJ41" s="12"/>
      <c r="RHK41" s="12"/>
      <c r="RHL41" s="12"/>
      <c r="RHM41" s="12"/>
      <c r="RHN41" s="12"/>
      <c r="RHO41" s="12"/>
      <c r="RHP41" s="12"/>
      <c r="RHQ41" s="12"/>
      <c r="RHR41" s="12"/>
      <c r="RHS41" s="12"/>
      <c r="RHT41" s="12"/>
      <c r="RHU41" s="12"/>
      <c r="RHV41" s="12"/>
      <c r="RHW41" s="12"/>
      <c r="RHX41" s="12"/>
      <c r="RHY41" s="12"/>
      <c r="RHZ41" s="12"/>
      <c r="RIA41" s="12"/>
      <c r="RIB41" s="12"/>
      <c r="RIC41" s="12"/>
      <c r="RID41" s="12"/>
      <c r="RIE41" s="12"/>
      <c r="RIF41" s="12"/>
      <c r="RIG41" s="12"/>
      <c r="RIH41" s="12"/>
      <c r="RII41" s="12"/>
      <c r="RIJ41" s="12"/>
      <c r="RIK41" s="12"/>
      <c r="RIL41" s="12"/>
      <c r="RIM41" s="12"/>
      <c r="RIN41" s="12"/>
      <c r="RIO41" s="12"/>
      <c r="RIP41" s="12"/>
      <c r="RIQ41" s="12"/>
      <c r="RIR41" s="12"/>
      <c r="RIS41" s="12"/>
      <c r="RIT41" s="12"/>
      <c r="RIU41" s="12"/>
      <c r="RIV41" s="12"/>
      <c r="RIW41" s="12"/>
      <c r="RIX41" s="12"/>
      <c r="RIY41" s="12"/>
      <c r="RIZ41" s="12"/>
      <c r="RJA41" s="12"/>
      <c r="RJB41" s="12"/>
      <c r="RJC41" s="12"/>
      <c r="RJD41" s="12"/>
      <c r="RJE41" s="12"/>
      <c r="RJF41" s="12"/>
      <c r="RJG41" s="12"/>
      <c r="RJH41" s="12"/>
      <c r="RJI41" s="12"/>
      <c r="RJJ41" s="12"/>
      <c r="RJK41" s="12"/>
      <c r="RJL41" s="12"/>
      <c r="RJM41" s="12"/>
      <c r="RJN41" s="12"/>
      <c r="RJO41" s="12"/>
      <c r="RJP41" s="12"/>
      <c r="RJQ41" s="12"/>
      <c r="RJR41" s="12"/>
      <c r="RJS41" s="12"/>
      <c r="RJT41" s="12"/>
      <c r="RJU41" s="12"/>
      <c r="RJV41" s="12"/>
      <c r="RJW41" s="12"/>
      <c r="RJX41" s="12"/>
      <c r="RJY41" s="12"/>
      <c r="RJZ41" s="12"/>
      <c r="RKA41" s="12"/>
      <c r="RKB41" s="12"/>
      <c r="RKC41" s="12"/>
      <c r="RKD41" s="12"/>
      <c r="RKE41" s="12"/>
      <c r="RKF41" s="12"/>
      <c r="RKG41" s="12"/>
      <c r="RKH41" s="12"/>
      <c r="RKI41" s="12"/>
      <c r="RKJ41" s="12"/>
      <c r="RKK41" s="12"/>
      <c r="RKL41" s="12"/>
      <c r="RKM41" s="12"/>
      <c r="RKN41" s="12"/>
      <c r="RKO41" s="12"/>
      <c r="RKP41" s="12"/>
      <c r="RKQ41" s="12"/>
      <c r="RKR41" s="12"/>
      <c r="RKS41" s="12"/>
      <c r="RKT41" s="12"/>
      <c r="RKU41" s="12"/>
      <c r="RKV41" s="12"/>
      <c r="RKW41" s="12"/>
      <c r="RKX41" s="12"/>
      <c r="RKY41" s="12"/>
      <c r="RKZ41" s="12"/>
      <c r="RLA41" s="12"/>
      <c r="RLB41" s="12"/>
      <c r="RLC41" s="12"/>
      <c r="RLD41" s="12"/>
      <c r="RLE41" s="12"/>
      <c r="RLF41" s="12"/>
      <c r="RLG41" s="12"/>
      <c r="RLH41" s="12"/>
      <c r="RLI41" s="12"/>
      <c r="RLJ41" s="12"/>
      <c r="RLK41" s="12"/>
      <c r="RLL41" s="12"/>
      <c r="RLM41" s="12"/>
      <c r="RLN41" s="12"/>
      <c r="RLO41" s="12"/>
      <c r="RLP41" s="12"/>
      <c r="RLQ41" s="12"/>
      <c r="RLR41" s="12"/>
      <c r="RLS41" s="12"/>
      <c r="RLT41" s="12"/>
      <c r="RLU41" s="12"/>
      <c r="RLV41" s="12"/>
      <c r="RLW41" s="12"/>
      <c r="RLX41" s="12"/>
      <c r="RLY41" s="12"/>
      <c r="RLZ41" s="12"/>
      <c r="RMA41" s="12"/>
      <c r="RMB41" s="12"/>
      <c r="RMC41" s="12"/>
      <c r="RMD41" s="12"/>
      <c r="RME41" s="12"/>
      <c r="RMF41" s="12"/>
      <c r="RMG41" s="12"/>
      <c r="RMH41" s="12"/>
      <c r="RMI41" s="12"/>
      <c r="RMJ41" s="12"/>
      <c r="RMK41" s="12"/>
      <c r="RML41" s="12"/>
      <c r="RMM41" s="12"/>
      <c r="RMN41" s="12"/>
      <c r="RMO41" s="12"/>
      <c r="RMP41" s="12"/>
      <c r="RMQ41" s="12"/>
      <c r="RMR41" s="12"/>
      <c r="RMS41" s="12"/>
      <c r="RMT41" s="12"/>
      <c r="RMU41" s="12"/>
      <c r="RMV41" s="12"/>
      <c r="RMW41" s="12"/>
      <c r="RMX41" s="12"/>
      <c r="RMY41" s="12"/>
      <c r="RMZ41" s="12"/>
      <c r="RNA41" s="12"/>
      <c r="RNB41" s="12"/>
      <c r="RNC41" s="12"/>
      <c r="RND41" s="12"/>
      <c r="RNE41" s="12"/>
      <c r="RNF41" s="12"/>
      <c r="RNG41" s="12"/>
      <c r="RNH41" s="12"/>
      <c r="RNI41" s="12"/>
      <c r="RNJ41" s="12"/>
      <c r="RNK41" s="12"/>
      <c r="RNL41" s="12"/>
      <c r="RNM41" s="12"/>
      <c r="RNN41" s="12"/>
      <c r="RNO41" s="12"/>
      <c r="RNP41" s="12"/>
      <c r="RNQ41" s="12"/>
      <c r="RNR41" s="12"/>
      <c r="RNS41" s="12"/>
      <c r="RNT41" s="12"/>
      <c r="RNU41" s="12"/>
      <c r="RNV41" s="12"/>
      <c r="RNW41" s="12"/>
      <c r="RNX41" s="12"/>
      <c r="RNY41" s="12"/>
      <c r="RNZ41" s="12"/>
      <c r="ROA41" s="12"/>
      <c r="ROB41" s="12"/>
      <c r="ROC41" s="12"/>
      <c r="ROD41" s="12"/>
      <c r="ROE41" s="12"/>
      <c r="ROF41" s="12"/>
      <c r="ROG41" s="12"/>
      <c r="ROH41" s="12"/>
      <c r="ROI41" s="12"/>
      <c r="ROJ41" s="12"/>
      <c r="ROK41" s="12"/>
      <c r="ROL41" s="12"/>
      <c r="ROM41" s="12"/>
      <c r="RON41" s="12"/>
      <c r="ROO41" s="12"/>
      <c r="ROP41" s="12"/>
      <c r="ROQ41" s="12"/>
      <c r="ROR41" s="12"/>
      <c r="ROS41" s="12"/>
      <c r="ROT41" s="12"/>
      <c r="ROU41" s="12"/>
      <c r="ROV41" s="12"/>
      <c r="ROW41" s="12"/>
      <c r="ROX41" s="12"/>
      <c r="ROY41" s="12"/>
      <c r="ROZ41" s="12"/>
      <c r="RPA41" s="12"/>
      <c r="RPB41" s="12"/>
      <c r="RPC41" s="12"/>
      <c r="RPD41" s="12"/>
      <c r="RPE41" s="12"/>
      <c r="RPF41" s="12"/>
      <c r="RPG41" s="12"/>
      <c r="RPH41" s="12"/>
      <c r="RPI41" s="12"/>
      <c r="RPJ41" s="12"/>
      <c r="RPK41" s="12"/>
      <c r="RPL41" s="12"/>
      <c r="RPM41" s="12"/>
      <c r="RPN41" s="12"/>
      <c r="RPO41" s="12"/>
      <c r="RPP41" s="12"/>
      <c r="RPQ41" s="12"/>
      <c r="RPR41" s="12"/>
      <c r="RPS41" s="12"/>
      <c r="RPT41" s="12"/>
      <c r="RPU41" s="12"/>
      <c r="RPV41" s="12"/>
      <c r="RPW41" s="12"/>
      <c r="RPX41" s="12"/>
      <c r="RPY41" s="12"/>
      <c r="RPZ41" s="12"/>
      <c r="RQA41" s="12"/>
      <c r="RQB41" s="12"/>
      <c r="RQC41" s="12"/>
      <c r="RQD41" s="12"/>
      <c r="RQE41" s="12"/>
      <c r="RQF41" s="12"/>
      <c r="RQG41" s="12"/>
      <c r="RQH41" s="12"/>
      <c r="RQI41" s="12"/>
      <c r="RQJ41" s="12"/>
      <c r="RQK41" s="12"/>
      <c r="RQL41" s="12"/>
      <c r="RQM41" s="12"/>
      <c r="RQN41" s="12"/>
      <c r="RQO41" s="12"/>
      <c r="RQP41" s="12"/>
      <c r="RQQ41" s="12"/>
      <c r="RQR41" s="12"/>
      <c r="RQS41" s="12"/>
      <c r="RQT41" s="12"/>
      <c r="RQU41" s="12"/>
      <c r="RQV41" s="12"/>
      <c r="RQW41" s="12"/>
      <c r="RQX41" s="12"/>
      <c r="RQY41" s="12"/>
      <c r="RQZ41" s="12"/>
      <c r="RRA41" s="12"/>
      <c r="RRB41" s="12"/>
      <c r="RRC41" s="12"/>
      <c r="RRD41" s="12"/>
      <c r="RRE41" s="12"/>
      <c r="RRF41" s="12"/>
      <c r="RRG41" s="12"/>
      <c r="RRH41" s="12"/>
      <c r="RRI41" s="12"/>
      <c r="RRJ41" s="12"/>
      <c r="RRK41" s="12"/>
      <c r="RRL41" s="12"/>
      <c r="RRM41" s="12"/>
      <c r="RRN41" s="12"/>
      <c r="RRO41" s="12"/>
      <c r="RRP41" s="12"/>
      <c r="RRQ41" s="12"/>
      <c r="RRR41" s="12"/>
      <c r="RRS41" s="12"/>
      <c r="RRT41" s="12"/>
      <c r="RRU41" s="12"/>
      <c r="RRV41" s="12"/>
      <c r="RRW41" s="12"/>
      <c r="RRX41" s="12"/>
      <c r="RRY41" s="12"/>
      <c r="RRZ41" s="12"/>
      <c r="RSA41" s="12"/>
      <c r="RSB41" s="12"/>
      <c r="RSC41" s="12"/>
      <c r="RSD41" s="12"/>
      <c r="RSE41" s="12"/>
      <c r="RSF41" s="12"/>
      <c r="RSG41" s="12"/>
      <c r="RSH41" s="12"/>
      <c r="RSI41" s="12"/>
      <c r="RSJ41" s="12"/>
      <c r="RSK41" s="12"/>
      <c r="RSL41" s="12"/>
      <c r="RSM41" s="12"/>
      <c r="RSN41" s="12"/>
      <c r="RSO41" s="12"/>
      <c r="RSP41" s="12"/>
      <c r="RSQ41" s="12"/>
      <c r="RSR41" s="12"/>
      <c r="RSS41" s="12"/>
      <c r="RST41" s="12"/>
      <c r="RSU41" s="12"/>
      <c r="RSV41" s="12"/>
      <c r="RSW41" s="12"/>
      <c r="RSX41" s="12"/>
      <c r="RSY41" s="12"/>
      <c r="RSZ41" s="12"/>
      <c r="RTA41" s="12"/>
      <c r="RTB41" s="12"/>
      <c r="RTC41" s="12"/>
      <c r="RTD41" s="12"/>
      <c r="RTE41" s="12"/>
      <c r="RTF41" s="12"/>
      <c r="RTG41" s="12"/>
      <c r="RTH41" s="12"/>
      <c r="RTI41" s="12"/>
      <c r="RTJ41" s="12"/>
      <c r="RTK41" s="12"/>
      <c r="RTL41" s="12"/>
      <c r="RTM41" s="12"/>
      <c r="RTN41" s="12"/>
      <c r="RTO41" s="12"/>
      <c r="RTP41" s="12"/>
      <c r="RTQ41" s="12"/>
      <c r="RTR41" s="12"/>
      <c r="RTS41" s="12"/>
      <c r="RTT41" s="12"/>
      <c r="RTU41" s="12"/>
      <c r="RTV41" s="12"/>
      <c r="RTW41" s="12"/>
      <c r="RTX41" s="12"/>
      <c r="RTY41" s="12"/>
      <c r="RTZ41" s="12"/>
      <c r="RUA41" s="12"/>
      <c r="RUB41" s="12"/>
      <c r="RUC41" s="12"/>
      <c r="RUD41" s="12"/>
      <c r="RUE41" s="12"/>
      <c r="RUF41" s="12"/>
      <c r="RUG41" s="12"/>
      <c r="RUH41" s="12"/>
      <c r="RUI41" s="12"/>
      <c r="RUJ41" s="12"/>
      <c r="RUK41" s="12"/>
      <c r="RUL41" s="12"/>
      <c r="RUM41" s="12"/>
      <c r="RUN41" s="12"/>
      <c r="RUO41" s="12"/>
      <c r="RUP41" s="12"/>
      <c r="RUQ41" s="12"/>
      <c r="RUR41" s="12"/>
      <c r="RUS41" s="12"/>
      <c r="RUT41" s="12"/>
      <c r="RUU41" s="12"/>
      <c r="RUV41" s="12"/>
      <c r="RUW41" s="12"/>
      <c r="RUX41" s="12"/>
      <c r="RUY41" s="12"/>
      <c r="RUZ41" s="12"/>
      <c r="RVA41" s="12"/>
      <c r="RVB41" s="12"/>
      <c r="RVC41" s="12"/>
      <c r="RVD41" s="12"/>
      <c r="RVE41" s="12"/>
      <c r="RVF41" s="12"/>
      <c r="RVG41" s="12"/>
      <c r="RVH41" s="12"/>
      <c r="RVI41" s="12"/>
      <c r="RVJ41" s="12"/>
      <c r="RVK41" s="12"/>
      <c r="RVL41" s="12"/>
      <c r="RVM41" s="12"/>
      <c r="RVN41" s="12"/>
      <c r="RVO41" s="12"/>
      <c r="RVP41" s="12"/>
      <c r="RVQ41" s="12"/>
      <c r="RVR41" s="12"/>
      <c r="RVS41" s="12"/>
      <c r="RVT41" s="12"/>
      <c r="RVU41" s="12"/>
      <c r="RVV41" s="12"/>
      <c r="RVW41" s="12"/>
      <c r="RVX41" s="12"/>
      <c r="RVY41" s="12"/>
      <c r="RVZ41" s="12"/>
      <c r="RWA41" s="12"/>
      <c r="RWB41" s="12"/>
      <c r="RWC41" s="12"/>
      <c r="RWD41" s="12"/>
      <c r="RWE41" s="12"/>
      <c r="RWF41" s="12"/>
      <c r="RWG41" s="12"/>
      <c r="RWH41" s="12"/>
      <c r="RWI41" s="12"/>
      <c r="RWJ41" s="12"/>
      <c r="RWK41" s="12"/>
      <c r="RWL41" s="12"/>
      <c r="RWM41" s="12"/>
      <c r="RWN41" s="12"/>
      <c r="RWO41" s="12"/>
      <c r="RWP41" s="12"/>
      <c r="RWQ41" s="12"/>
      <c r="RWR41" s="12"/>
      <c r="RWS41" s="12"/>
      <c r="RWT41" s="12"/>
      <c r="RWU41" s="12"/>
      <c r="RWV41" s="12"/>
      <c r="RWW41" s="12"/>
      <c r="RWX41" s="12"/>
      <c r="RWY41" s="12"/>
      <c r="RWZ41" s="12"/>
      <c r="RXA41" s="12"/>
      <c r="RXB41" s="12"/>
      <c r="RXC41" s="12"/>
      <c r="RXD41" s="12"/>
      <c r="RXE41" s="12"/>
      <c r="RXF41" s="12"/>
      <c r="RXG41" s="12"/>
      <c r="RXH41" s="12"/>
      <c r="RXI41" s="12"/>
      <c r="RXJ41" s="12"/>
      <c r="RXK41" s="12"/>
      <c r="RXL41" s="12"/>
      <c r="RXM41" s="12"/>
      <c r="RXN41" s="12"/>
      <c r="RXO41" s="12"/>
      <c r="RXP41" s="12"/>
      <c r="RXQ41" s="12"/>
      <c r="RXR41" s="12"/>
      <c r="RXS41" s="12"/>
      <c r="RXT41" s="12"/>
      <c r="RXU41" s="12"/>
      <c r="RXV41" s="12"/>
      <c r="RXW41" s="12"/>
      <c r="RXX41" s="12"/>
      <c r="RXY41" s="12"/>
      <c r="RXZ41" s="12"/>
      <c r="RYA41" s="12"/>
      <c r="RYB41" s="12"/>
      <c r="RYC41" s="12"/>
      <c r="RYD41" s="12"/>
      <c r="RYE41" s="12"/>
      <c r="RYF41" s="12"/>
      <c r="RYG41" s="12"/>
      <c r="RYH41" s="12"/>
      <c r="RYI41" s="12"/>
      <c r="RYJ41" s="12"/>
      <c r="RYK41" s="12"/>
      <c r="RYL41" s="12"/>
      <c r="RYM41" s="12"/>
      <c r="RYN41" s="12"/>
      <c r="RYO41" s="12"/>
      <c r="RYP41" s="12"/>
      <c r="RYQ41" s="12"/>
      <c r="RYR41" s="12"/>
      <c r="RYS41" s="12"/>
      <c r="RYT41" s="12"/>
      <c r="RYU41" s="12"/>
      <c r="RYV41" s="12"/>
      <c r="RYW41" s="12"/>
      <c r="RYX41" s="12"/>
      <c r="RYY41" s="12"/>
      <c r="RYZ41" s="12"/>
      <c r="RZA41" s="12"/>
      <c r="RZB41" s="12"/>
      <c r="RZC41" s="12"/>
      <c r="RZD41" s="12"/>
      <c r="RZE41" s="12"/>
      <c r="RZF41" s="12"/>
      <c r="RZG41" s="12"/>
      <c r="RZH41" s="12"/>
      <c r="RZI41" s="12"/>
      <c r="RZJ41" s="12"/>
      <c r="RZK41" s="12"/>
      <c r="RZL41" s="12"/>
      <c r="RZM41" s="12"/>
      <c r="RZN41" s="12"/>
      <c r="RZO41" s="12"/>
      <c r="RZP41" s="12"/>
      <c r="RZQ41" s="12"/>
      <c r="RZR41" s="12"/>
      <c r="RZS41" s="12"/>
      <c r="RZT41" s="12"/>
      <c r="RZU41" s="12"/>
      <c r="RZV41" s="12"/>
      <c r="RZW41" s="12"/>
      <c r="RZX41" s="12"/>
      <c r="RZY41" s="12"/>
      <c r="RZZ41" s="12"/>
      <c r="SAA41" s="12"/>
      <c r="SAB41" s="12"/>
      <c r="SAC41" s="12"/>
      <c r="SAD41" s="12"/>
      <c r="SAE41" s="12"/>
      <c r="SAF41" s="12"/>
      <c r="SAG41" s="12"/>
      <c r="SAH41" s="12"/>
      <c r="SAI41" s="12"/>
      <c r="SAJ41" s="12"/>
      <c r="SAK41" s="12"/>
      <c r="SAL41" s="12"/>
      <c r="SAM41" s="12"/>
      <c r="SAN41" s="12"/>
      <c r="SAO41" s="12"/>
      <c r="SAP41" s="12"/>
      <c r="SAQ41" s="12"/>
      <c r="SAR41" s="12"/>
      <c r="SAS41" s="12"/>
      <c r="SAT41" s="12"/>
      <c r="SAU41" s="12"/>
      <c r="SAV41" s="12"/>
      <c r="SAW41" s="12"/>
      <c r="SAX41" s="12"/>
      <c r="SAY41" s="12"/>
      <c r="SAZ41" s="12"/>
      <c r="SBA41" s="12"/>
      <c r="SBB41" s="12"/>
      <c r="SBC41" s="12"/>
      <c r="SBD41" s="12"/>
      <c r="SBE41" s="12"/>
      <c r="SBF41" s="12"/>
      <c r="SBG41" s="12"/>
      <c r="SBH41" s="12"/>
      <c r="SBI41" s="12"/>
      <c r="SBJ41" s="12"/>
      <c r="SBK41" s="12"/>
      <c r="SBL41" s="12"/>
      <c r="SBM41" s="12"/>
      <c r="SBN41" s="12"/>
      <c r="SBO41" s="12"/>
      <c r="SBP41" s="12"/>
      <c r="SBQ41" s="12"/>
      <c r="SBR41" s="12"/>
      <c r="SBS41" s="12"/>
      <c r="SBT41" s="12"/>
      <c r="SBU41" s="12"/>
      <c r="SBV41" s="12"/>
      <c r="SBW41" s="12"/>
      <c r="SBX41" s="12"/>
      <c r="SBY41" s="12"/>
      <c r="SBZ41" s="12"/>
      <c r="SCA41" s="12"/>
      <c r="SCB41" s="12"/>
      <c r="SCC41" s="12"/>
      <c r="SCD41" s="12"/>
      <c r="SCE41" s="12"/>
      <c r="SCF41" s="12"/>
      <c r="SCG41" s="12"/>
      <c r="SCH41" s="12"/>
      <c r="SCI41" s="12"/>
      <c r="SCJ41" s="12"/>
      <c r="SCK41" s="12"/>
      <c r="SCL41" s="12"/>
      <c r="SCM41" s="12"/>
      <c r="SCN41" s="12"/>
      <c r="SCO41" s="12"/>
      <c r="SCP41" s="12"/>
      <c r="SCQ41" s="12"/>
      <c r="SCR41" s="12"/>
      <c r="SCS41" s="12"/>
      <c r="SCT41" s="12"/>
      <c r="SCU41" s="12"/>
      <c r="SCV41" s="12"/>
      <c r="SCW41" s="12"/>
      <c r="SCX41" s="12"/>
      <c r="SCY41" s="12"/>
      <c r="SCZ41" s="12"/>
      <c r="SDA41" s="12"/>
      <c r="SDB41" s="12"/>
      <c r="SDC41" s="12"/>
      <c r="SDD41" s="12"/>
      <c r="SDE41" s="12"/>
      <c r="SDF41" s="12"/>
      <c r="SDG41" s="12"/>
      <c r="SDH41" s="12"/>
      <c r="SDI41" s="12"/>
      <c r="SDJ41" s="12"/>
      <c r="SDK41" s="12"/>
      <c r="SDL41" s="12"/>
      <c r="SDM41" s="12"/>
      <c r="SDN41" s="12"/>
      <c r="SDO41" s="12"/>
      <c r="SDP41" s="12"/>
      <c r="SDQ41" s="12"/>
      <c r="SDR41" s="12"/>
      <c r="SDS41" s="12"/>
      <c r="SDT41" s="12"/>
      <c r="SDU41" s="12"/>
      <c r="SDV41" s="12"/>
      <c r="SDW41" s="12"/>
      <c r="SDX41" s="12"/>
      <c r="SDY41" s="12"/>
      <c r="SDZ41" s="12"/>
      <c r="SEA41" s="12"/>
      <c r="SEB41" s="12"/>
      <c r="SEC41" s="12"/>
      <c r="SED41" s="12"/>
      <c r="SEE41" s="12"/>
      <c r="SEF41" s="12"/>
      <c r="SEG41" s="12"/>
      <c r="SEH41" s="12"/>
      <c r="SEI41" s="12"/>
      <c r="SEJ41" s="12"/>
      <c r="SEK41" s="12"/>
      <c r="SEL41" s="12"/>
      <c r="SEM41" s="12"/>
      <c r="SEN41" s="12"/>
      <c r="SEO41" s="12"/>
      <c r="SEP41" s="12"/>
      <c r="SEQ41" s="12"/>
      <c r="SER41" s="12"/>
      <c r="SES41" s="12"/>
      <c r="SET41" s="12"/>
      <c r="SEU41" s="12"/>
      <c r="SEV41" s="12"/>
      <c r="SEW41" s="12"/>
      <c r="SEX41" s="12"/>
      <c r="SEY41" s="12"/>
      <c r="SEZ41" s="12"/>
      <c r="SFA41" s="12"/>
      <c r="SFB41" s="12"/>
      <c r="SFC41" s="12"/>
      <c r="SFD41" s="12"/>
      <c r="SFE41" s="12"/>
      <c r="SFF41" s="12"/>
      <c r="SFG41" s="12"/>
      <c r="SFH41" s="12"/>
      <c r="SFI41" s="12"/>
      <c r="SFJ41" s="12"/>
      <c r="SFK41" s="12"/>
      <c r="SFL41" s="12"/>
      <c r="SFM41" s="12"/>
      <c r="SFN41" s="12"/>
      <c r="SFO41" s="12"/>
      <c r="SFP41" s="12"/>
      <c r="SFQ41" s="12"/>
      <c r="SFR41" s="12"/>
      <c r="SFS41" s="12"/>
      <c r="SFT41" s="12"/>
      <c r="SFU41" s="12"/>
      <c r="SFV41" s="12"/>
      <c r="SFW41" s="12"/>
      <c r="SFX41" s="12"/>
      <c r="SFY41" s="12"/>
      <c r="SFZ41" s="12"/>
      <c r="SGA41" s="12"/>
      <c r="SGB41" s="12"/>
      <c r="SGC41" s="12"/>
      <c r="SGD41" s="12"/>
      <c r="SGE41" s="12"/>
      <c r="SGF41" s="12"/>
      <c r="SGG41" s="12"/>
      <c r="SGH41" s="12"/>
      <c r="SGI41" s="12"/>
      <c r="SGJ41" s="12"/>
      <c r="SGK41" s="12"/>
      <c r="SGL41" s="12"/>
      <c r="SGM41" s="12"/>
      <c r="SGN41" s="12"/>
      <c r="SGO41" s="12"/>
      <c r="SGP41" s="12"/>
      <c r="SGQ41" s="12"/>
      <c r="SGR41" s="12"/>
      <c r="SGS41" s="12"/>
      <c r="SGT41" s="12"/>
      <c r="SGU41" s="12"/>
      <c r="SGV41" s="12"/>
      <c r="SGW41" s="12"/>
      <c r="SGX41" s="12"/>
      <c r="SGY41" s="12"/>
      <c r="SGZ41" s="12"/>
      <c r="SHA41" s="12"/>
      <c r="SHB41" s="12"/>
      <c r="SHC41" s="12"/>
      <c r="SHD41" s="12"/>
      <c r="SHE41" s="12"/>
      <c r="SHF41" s="12"/>
      <c r="SHG41" s="12"/>
      <c r="SHH41" s="12"/>
      <c r="SHI41" s="12"/>
      <c r="SHJ41" s="12"/>
      <c r="SHK41" s="12"/>
      <c r="SHL41" s="12"/>
      <c r="SHM41" s="12"/>
      <c r="SHN41" s="12"/>
      <c r="SHO41" s="12"/>
      <c r="SHP41" s="12"/>
      <c r="SHQ41" s="12"/>
      <c r="SHR41" s="12"/>
      <c r="SHS41" s="12"/>
      <c r="SHT41" s="12"/>
      <c r="SHU41" s="12"/>
      <c r="SHV41" s="12"/>
      <c r="SHW41" s="12"/>
      <c r="SHX41" s="12"/>
      <c r="SHY41" s="12"/>
      <c r="SHZ41" s="12"/>
      <c r="SIA41" s="12"/>
      <c r="SIB41" s="12"/>
      <c r="SIC41" s="12"/>
      <c r="SID41" s="12"/>
      <c r="SIE41" s="12"/>
      <c r="SIF41" s="12"/>
      <c r="SIG41" s="12"/>
      <c r="SIH41" s="12"/>
      <c r="SII41" s="12"/>
      <c r="SIJ41" s="12"/>
      <c r="SIK41" s="12"/>
      <c r="SIL41" s="12"/>
      <c r="SIM41" s="12"/>
      <c r="SIN41" s="12"/>
      <c r="SIO41" s="12"/>
      <c r="SIP41" s="12"/>
      <c r="SIQ41" s="12"/>
      <c r="SIR41" s="12"/>
      <c r="SIS41" s="12"/>
      <c r="SIT41" s="12"/>
      <c r="SIU41" s="12"/>
      <c r="SIV41" s="12"/>
      <c r="SIW41" s="12"/>
      <c r="SIX41" s="12"/>
      <c r="SIY41" s="12"/>
      <c r="SIZ41" s="12"/>
      <c r="SJA41" s="12"/>
      <c r="SJB41" s="12"/>
      <c r="SJC41" s="12"/>
      <c r="SJD41" s="12"/>
      <c r="SJE41" s="12"/>
      <c r="SJF41" s="12"/>
      <c r="SJG41" s="12"/>
      <c r="SJH41" s="12"/>
      <c r="SJI41" s="12"/>
      <c r="SJJ41" s="12"/>
      <c r="SJK41" s="12"/>
      <c r="SJL41" s="12"/>
      <c r="SJM41" s="12"/>
      <c r="SJN41" s="12"/>
      <c r="SJO41" s="12"/>
      <c r="SJP41" s="12"/>
      <c r="SJQ41" s="12"/>
      <c r="SJR41" s="12"/>
      <c r="SJS41" s="12"/>
      <c r="SJT41" s="12"/>
      <c r="SJU41" s="12"/>
      <c r="SJV41" s="12"/>
      <c r="SJW41" s="12"/>
      <c r="SJX41" s="12"/>
      <c r="SJY41" s="12"/>
      <c r="SJZ41" s="12"/>
      <c r="SKA41" s="12"/>
      <c r="SKB41" s="12"/>
      <c r="SKC41" s="12"/>
      <c r="SKD41" s="12"/>
      <c r="SKE41" s="12"/>
      <c r="SKF41" s="12"/>
      <c r="SKG41" s="12"/>
      <c r="SKH41" s="12"/>
      <c r="SKI41" s="12"/>
      <c r="SKJ41" s="12"/>
      <c r="SKK41" s="12"/>
      <c r="SKL41" s="12"/>
      <c r="SKM41" s="12"/>
      <c r="SKN41" s="12"/>
      <c r="SKO41" s="12"/>
      <c r="SKP41" s="12"/>
      <c r="SKQ41" s="12"/>
      <c r="SKR41" s="12"/>
      <c r="SKS41" s="12"/>
      <c r="SKT41" s="12"/>
      <c r="SKU41" s="12"/>
      <c r="SKV41" s="12"/>
      <c r="SKW41" s="12"/>
      <c r="SKX41" s="12"/>
      <c r="SKY41" s="12"/>
      <c r="SKZ41" s="12"/>
      <c r="SLA41" s="12"/>
      <c r="SLB41" s="12"/>
      <c r="SLC41" s="12"/>
      <c r="SLD41" s="12"/>
      <c r="SLE41" s="12"/>
      <c r="SLF41" s="12"/>
      <c r="SLG41" s="12"/>
      <c r="SLH41" s="12"/>
      <c r="SLI41" s="12"/>
      <c r="SLJ41" s="12"/>
      <c r="SLK41" s="12"/>
      <c r="SLL41" s="12"/>
      <c r="SLM41" s="12"/>
      <c r="SLN41" s="12"/>
      <c r="SLO41" s="12"/>
      <c r="SLP41" s="12"/>
      <c r="SLQ41" s="12"/>
      <c r="SLR41" s="12"/>
      <c r="SLS41" s="12"/>
      <c r="SLT41" s="12"/>
      <c r="SLU41" s="12"/>
      <c r="SLV41" s="12"/>
      <c r="SLW41" s="12"/>
      <c r="SLX41" s="12"/>
      <c r="SLY41" s="12"/>
      <c r="SLZ41" s="12"/>
      <c r="SMA41" s="12"/>
      <c r="SMB41" s="12"/>
      <c r="SMC41" s="12"/>
      <c r="SMD41" s="12"/>
      <c r="SME41" s="12"/>
      <c r="SMF41" s="12"/>
      <c r="SMG41" s="12"/>
      <c r="SMH41" s="12"/>
      <c r="SMI41" s="12"/>
      <c r="SMJ41" s="12"/>
      <c r="SMK41" s="12"/>
      <c r="SML41" s="12"/>
      <c r="SMM41" s="12"/>
      <c r="SMN41" s="12"/>
      <c r="SMO41" s="12"/>
      <c r="SMP41" s="12"/>
      <c r="SMQ41" s="12"/>
      <c r="SMR41" s="12"/>
      <c r="SMS41" s="12"/>
      <c r="SMT41" s="12"/>
      <c r="SMU41" s="12"/>
      <c r="SMV41" s="12"/>
      <c r="SMW41" s="12"/>
      <c r="SMX41" s="12"/>
      <c r="SMY41" s="12"/>
      <c r="SMZ41" s="12"/>
      <c r="SNA41" s="12"/>
      <c r="SNB41" s="12"/>
      <c r="SNC41" s="12"/>
      <c r="SND41" s="12"/>
      <c r="SNE41" s="12"/>
      <c r="SNF41" s="12"/>
      <c r="SNG41" s="12"/>
      <c r="SNH41" s="12"/>
      <c r="SNI41" s="12"/>
      <c r="SNJ41" s="12"/>
      <c r="SNK41" s="12"/>
      <c r="SNL41" s="12"/>
      <c r="SNM41" s="12"/>
      <c r="SNN41" s="12"/>
      <c r="SNO41" s="12"/>
      <c r="SNP41" s="12"/>
      <c r="SNQ41" s="12"/>
      <c r="SNR41" s="12"/>
      <c r="SNS41" s="12"/>
      <c r="SNT41" s="12"/>
      <c r="SNU41" s="12"/>
      <c r="SNV41" s="12"/>
      <c r="SNW41" s="12"/>
      <c r="SNX41" s="12"/>
      <c r="SNY41" s="12"/>
      <c r="SNZ41" s="12"/>
      <c r="SOA41" s="12"/>
      <c r="SOB41" s="12"/>
      <c r="SOC41" s="12"/>
      <c r="SOD41" s="12"/>
      <c r="SOE41" s="12"/>
      <c r="SOF41" s="12"/>
      <c r="SOG41" s="12"/>
      <c r="SOH41" s="12"/>
      <c r="SOI41" s="12"/>
      <c r="SOJ41" s="12"/>
      <c r="SOK41" s="12"/>
      <c r="SOL41" s="12"/>
      <c r="SOM41" s="12"/>
      <c r="SON41" s="12"/>
      <c r="SOO41" s="12"/>
      <c r="SOP41" s="12"/>
      <c r="SOQ41" s="12"/>
      <c r="SOR41" s="12"/>
      <c r="SOS41" s="12"/>
      <c r="SOT41" s="12"/>
      <c r="SOU41" s="12"/>
      <c r="SOV41" s="12"/>
      <c r="SOW41" s="12"/>
      <c r="SOX41" s="12"/>
      <c r="SOY41" s="12"/>
      <c r="SOZ41" s="12"/>
      <c r="SPA41" s="12"/>
      <c r="SPB41" s="12"/>
      <c r="SPC41" s="12"/>
      <c r="SPD41" s="12"/>
      <c r="SPE41" s="12"/>
      <c r="SPF41" s="12"/>
      <c r="SPG41" s="12"/>
      <c r="SPH41" s="12"/>
      <c r="SPI41" s="12"/>
      <c r="SPJ41" s="12"/>
      <c r="SPK41" s="12"/>
      <c r="SPL41" s="12"/>
      <c r="SPM41" s="12"/>
      <c r="SPN41" s="12"/>
      <c r="SPO41" s="12"/>
      <c r="SPP41" s="12"/>
      <c r="SPQ41" s="12"/>
      <c r="SPR41" s="12"/>
      <c r="SPS41" s="12"/>
      <c r="SPT41" s="12"/>
      <c r="SPU41" s="12"/>
      <c r="SPV41" s="12"/>
      <c r="SPW41" s="12"/>
      <c r="SPX41" s="12"/>
      <c r="SPY41" s="12"/>
      <c r="SPZ41" s="12"/>
      <c r="SQA41" s="12"/>
      <c r="SQB41" s="12"/>
      <c r="SQC41" s="12"/>
      <c r="SQD41" s="12"/>
      <c r="SQE41" s="12"/>
      <c r="SQF41" s="12"/>
      <c r="SQG41" s="12"/>
      <c r="SQH41" s="12"/>
      <c r="SQI41" s="12"/>
      <c r="SQJ41" s="12"/>
      <c r="SQK41" s="12"/>
      <c r="SQL41" s="12"/>
      <c r="SQM41" s="12"/>
      <c r="SQN41" s="12"/>
      <c r="SQO41" s="12"/>
      <c r="SQP41" s="12"/>
      <c r="SQQ41" s="12"/>
      <c r="SQR41" s="12"/>
      <c r="SQS41" s="12"/>
      <c r="SQT41" s="12"/>
      <c r="SQU41" s="12"/>
      <c r="SQV41" s="12"/>
      <c r="SQW41" s="12"/>
      <c r="SQX41" s="12"/>
      <c r="SQY41" s="12"/>
      <c r="SQZ41" s="12"/>
      <c r="SRA41" s="12"/>
      <c r="SRB41" s="12"/>
      <c r="SRC41" s="12"/>
      <c r="SRD41" s="12"/>
      <c r="SRE41" s="12"/>
      <c r="SRF41" s="12"/>
      <c r="SRG41" s="12"/>
      <c r="SRH41" s="12"/>
      <c r="SRI41" s="12"/>
      <c r="SRJ41" s="12"/>
      <c r="SRK41" s="12"/>
      <c r="SRL41" s="12"/>
      <c r="SRM41" s="12"/>
      <c r="SRN41" s="12"/>
      <c r="SRO41" s="12"/>
      <c r="SRP41" s="12"/>
      <c r="SRQ41" s="12"/>
      <c r="SRR41" s="12"/>
      <c r="SRS41" s="12"/>
      <c r="SRT41" s="12"/>
      <c r="SRU41" s="12"/>
      <c r="SRV41" s="12"/>
      <c r="SRW41" s="12"/>
      <c r="SRX41" s="12"/>
      <c r="SRY41" s="12"/>
      <c r="SRZ41" s="12"/>
      <c r="SSA41" s="12"/>
      <c r="SSB41" s="12"/>
      <c r="SSC41" s="12"/>
      <c r="SSD41" s="12"/>
      <c r="SSE41" s="12"/>
      <c r="SSF41" s="12"/>
      <c r="SSG41" s="12"/>
      <c r="SSH41" s="12"/>
      <c r="SSI41" s="12"/>
      <c r="SSJ41" s="12"/>
      <c r="SSK41" s="12"/>
      <c r="SSL41" s="12"/>
      <c r="SSM41" s="12"/>
      <c r="SSN41" s="12"/>
      <c r="SSO41" s="12"/>
      <c r="SSP41" s="12"/>
      <c r="SSQ41" s="12"/>
      <c r="SSR41" s="12"/>
      <c r="SSS41" s="12"/>
      <c r="SST41" s="12"/>
      <c r="SSU41" s="12"/>
      <c r="SSV41" s="12"/>
      <c r="SSW41" s="12"/>
      <c r="SSX41" s="12"/>
      <c r="SSY41" s="12"/>
      <c r="SSZ41" s="12"/>
      <c r="STA41" s="12"/>
      <c r="STB41" s="12"/>
      <c r="STC41" s="12"/>
      <c r="STD41" s="12"/>
      <c r="STE41" s="12"/>
      <c r="STF41" s="12"/>
      <c r="STG41" s="12"/>
      <c r="STH41" s="12"/>
      <c r="STI41" s="12"/>
      <c r="STJ41" s="12"/>
      <c r="STK41" s="12"/>
      <c r="STL41" s="12"/>
      <c r="STM41" s="12"/>
      <c r="STN41" s="12"/>
      <c r="STO41" s="12"/>
      <c r="STP41" s="12"/>
      <c r="STQ41" s="12"/>
      <c r="STR41" s="12"/>
      <c r="STS41" s="12"/>
      <c r="STT41" s="12"/>
      <c r="STU41" s="12"/>
      <c r="STV41" s="12"/>
      <c r="STW41" s="12"/>
      <c r="STX41" s="12"/>
      <c r="STY41" s="12"/>
      <c r="STZ41" s="12"/>
      <c r="SUA41" s="12"/>
      <c r="SUB41" s="12"/>
      <c r="SUC41" s="12"/>
      <c r="SUD41" s="12"/>
      <c r="SUE41" s="12"/>
      <c r="SUF41" s="12"/>
      <c r="SUG41" s="12"/>
      <c r="SUH41" s="12"/>
      <c r="SUI41" s="12"/>
      <c r="SUJ41" s="12"/>
      <c r="SUK41" s="12"/>
      <c r="SUL41" s="12"/>
      <c r="SUM41" s="12"/>
      <c r="SUN41" s="12"/>
      <c r="SUO41" s="12"/>
      <c r="SUP41" s="12"/>
      <c r="SUQ41" s="12"/>
      <c r="SUR41" s="12"/>
      <c r="SUS41" s="12"/>
      <c r="SUT41" s="12"/>
      <c r="SUU41" s="12"/>
      <c r="SUV41" s="12"/>
      <c r="SUW41" s="12"/>
      <c r="SUX41" s="12"/>
      <c r="SUY41" s="12"/>
      <c r="SUZ41" s="12"/>
      <c r="SVA41" s="12"/>
      <c r="SVB41" s="12"/>
      <c r="SVC41" s="12"/>
      <c r="SVD41" s="12"/>
      <c r="SVE41" s="12"/>
      <c r="SVF41" s="12"/>
      <c r="SVG41" s="12"/>
      <c r="SVH41" s="12"/>
      <c r="SVI41" s="12"/>
      <c r="SVJ41" s="12"/>
      <c r="SVK41" s="12"/>
      <c r="SVL41" s="12"/>
      <c r="SVM41" s="12"/>
      <c r="SVN41" s="12"/>
      <c r="SVO41" s="12"/>
      <c r="SVP41" s="12"/>
      <c r="SVQ41" s="12"/>
      <c r="SVR41" s="12"/>
      <c r="SVS41" s="12"/>
      <c r="SVT41" s="12"/>
      <c r="SVU41" s="12"/>
      <c r="SVV41" s="12"/>
      <c r="SVW41" s="12"/>
      <c r="SVX41" s="12"/>
      <c r="SVY41" s="12"/>
      <c r="SVZ41" s="12"/>
      <c r="SWA41" s="12"/>
      <c r="SWB41" s="12"/>
      <c r="SWC41" s="12"/>
      <c r="SWD41" s="12"/>
      <c r="SWE41" s="12"/>
      <c r="SWF41" s="12"/>
      <c r="SWG41" s="12"/>
      <c r="SWH41" s="12"/>
      <c r="SWI41" s="12"/>
      <c r="SWJ41" s="12"/>
      <c r="SWK41" s="12"/>
      <c r="SWL41" s="12"/>
      <c r="SWM41" s="12"/>
      <c r="SWN41" s="12"/>
      <c r="SWO41" s="12"/>
      <c r="SWP41" s="12"/>
      <c r="SWQ41" s="12"/>
      <c r="SWR41" s="12"/>
      <c r="SWS41" s="12"/>
      <c r="SWT41" s="12"/>
      <c r="SWU41" s="12"/>
      <c r="SWV41" s="12"/>
      <c r="SWW41" s="12"/>
      <c r="SWX41" s="12"/>
      <c r="SWY41" s="12"/>
      <c r="SWZ41" s="12"/>
      <c r="SXA41" s="12"/>
      <c r="SXB41" s="12"/>
      <c r="SXC41" s="12"/>
      <c r="SXD41" s="12"/>
      <c r="SXE41" s="12"/>
      <c r="SXF41" s="12"/>
      <c r="SXG41" s="12"/>
      <c r="SXH41" s="12"/>
      <c r="SXI41" s="12"/>
      <c r="SXJ41" s="12"/>
      <c r="SXK41" s="12"/>
      <c r="SXL41" s="12"/>
      <c r="SXM41" s="12"/>
      <c r="SXN41" s="12"/>
      <c r="SXO41" s="12"/>
      <c r="SXP41" s="12"/>
      <c r="SXQ41" s="12"/>
      <c r="SXR41" s="12"/>
      <c r="SXS41" s="12"/>
      <c r="SXT41" s="12"/>
      <c r="SXU41" s="12"/>
      <c r="SXV41" s="12"/>
      <c r="SXW41" s="12"/>
      <c r="SXX41" s="12"/>
      <c r="SXY41" s="12"/>
      <c r="SXZ41" s="12"/>
      <c r="SYA41" s="12"/>
      <c r="SYB41" s="12"/>
      <c r="SYC41" s="12"/>
      <c r="SYD41" s="12"/>
      <c r="SYE41" s="12"/>
      <c r="SYF41" s="12"/>
      <c r="SYG41" s="12"/>
      <c r="SYH41" s="12"/>
      <c r="SYI41" s="12"/>
      <c r="SYJ41" s="12"/>
      <c r="SYK41" s="12"/>
      <c r="SYL41" s="12"/>
      <c r="SYM41" s="12"/>
      <c r="SYN41" s="12"/>
      <c r="SYO41" s="12"/>
      <c r="SYP41" s="12"/>
      <c r="SYQ41" s="12"/>
      <c r="SYR41" s="12"/>
      <c r="SYS41" s="12"/>
      <c r="SYT41" s="12"/>
      <c r="SYU41" s="12"/>
      <c r="SYV41" s="12"/>
      <c r="SYW41" s="12"/>
      <c r="SYX41" s="12"/>
      <c r="SYY41" s="12"/>
      <c r="SYZ41" s="12"/>
      <c r="SZA41" s="12"/>
      <c r="SZB41" s="12"/>
      <c r="SZC41" s="12"/>
      <c r="SZD41" s="12"/>
      <c r="SZE41" s="12"/>
      <c r="SZF41" s="12"/>
      <c r="SZG41" s="12"/>
      <c r="SZH41" s="12"/>
      <c r="SZI41" s="12"/>
      <c r="SZJ41" s="12"/>
      <c r="SZK41" s="12"/>
      <c r="SZL41" s="12"/>
      <c r="SZM41" s="12"/>
      <c r="SZN41" s="12"/>
      <c r="SZO41" s="12"/>
      <c r="SZP41" s="12"/>
      <c r="SZQ41" s="12"/>
      <c r="SZR41" s="12"/>
      <c r="SZS41" s="12"/>
      <c r="SZT41" s="12"/>
      <c r="SZU41" s="12"/>
      <c r="SZV41" s="12"/>
      <c r="SZW41" s="12"/>
      <c r="SZX41" s="12"/>
      <c r="SZY41" s="12"/>
      <c r="SZZ41" s="12"/>
      <c r="TAA41" s="12"/>
      <c r="TAB41" s="12"/>
      <c r="TAC41" s="12"/>
      <c r="TAD41" s="12"/>
      <c r="TAE41" s="12"/>
      <c r="TAF41" s="12"/>
      <c r="TAG41" s="12"/>
      <c r="TAH41" s="12"/>
      <c r="TAI41" s="12"/>
      <c r="TAJ41" s="12"/>
      <c r="TAK41" s="12"/>
      <c r="TAL41" s="12"/>
      <c r="TAM41" s="12"/>
      <c r="TAN41" s="12"/>
      <c r="TAO41" s="12"/>
      <c r="TAP41" s="12"/>
      <c r="TAQ41" s="12"/>
      <c r="TAR41" s="12"/>
      <c r="TAS41" s="12"/>
      <c r="TAT41" s="12"/>
      <c r="TAU41" s="12"/>
      <c r="TAV41" s="12"/>
      <c r="TAW41" s="12"/>
      <c r="TAX41" s="12"/>
      <c r="TAY41" s="12"/>
      <c r="TAZ41" s="12"/>
      <c r="TBA41" s="12"/>
      <c r="TBB41" s="12"/>
      <c r="TBC41" s="12"/>
      <c r="TBD41" s="12"/>
      <c r="TBE41" s="12"/>
      <c r="TBF41" s="12"/>
      <c r="TBG41" s="12"/>
      <c r="TBH41" s="12"/>
      <c r="TBI41" s="12"/>
      <c r="TBJ41" s="12"/>
      <c r="TBK41" s="12"/>
      <c r="TBL41" s="12"/>
      <c r="TBM41" s="12"/>
      <c r="TBN41" s="12"/>
      <c r="TBO41" s="12"/>
      <c r="TBP41" s="12"/>
      <c r="TBQ41" s="12"/>
      <c r="TBR41" s="12"/>
      <c r="TBS41" s="12"/>
      <c r="TBT41" s="12"/>
      <c r="TBU41" s="12"/>
      <c r="TBV41" s="12"/>
      <c r="TBW41" s="12"/>
      <c r="TBX41" s="12"/>
      <c r="TBY41" s="12"/>
      <c r="TBZ41" s="12"/>
      <c r="TCA41" s="12"/>
      <c r="TCB41" s="12"/>
      <c r="TCC41" s="12"/>
      <c r="TCD41" s="12"/>
      <c r="TCE41" s="12"/>
      <c r="TCF41" s="12"/>
      <c r="TCG41" s="12"/>
      <c r="TCH41" s="12"/>
      <c r="TCI41" s="12"/>
      <c r="TCJ41" s="12"/>
      <c r="TCK41" s="12"/>
      <c r="TCL41" s="12"/>
      <c r="TCM41" s="12"/>
      <c r="TCN41" s="12"/>
      <c r="TCO41" s="12"/>
      <c r="TCP41" s="12"/>
      <c r="TCQ41" s="12"/>
      <c r="TCR41" s="12"/>
      <c r="TCS41" s="12"/>
      <c r="TCT41" s="12"/>
      <c r="TCU41" s="12"/>
      <c r="TCV41" s="12"/>
      <c r="TCW41" s="12"/>
      <c r="TCX41" s="12"/>
      <c r="TCY41" s="12"/>
      <c r="TCZ41" s="12"/>
      <c r="TDA41" s="12"/>
      <c r="TDB41" s="12"/>
      <c r="TDC41" s="12"/>
      <c r="TDD41" s="12"/>
      <c r="TDE41" s="12"/>
      <c r="TDF41" s="12"/>
      <c r="TDG41" s="12"/>
      <c r="TDH41" s="12"/>
      <c r="TDI41" s="12"/>
      <c r="TDJ41" s="12"/>
      <c r="TDK41" s="12"/>
      <c r="TDL41" s="12"/>
      <c r="TDM41" s="12"/>
      <c r="TDN41" s="12"/>
      <c r="TDO41" s="12"/>
      <c r="TDP41" s="12"/>
      <c r="TDQ41" s="12"/>
      <c r="TDR41" s="12"/>
      <c r="TDS41" s="12"/>
      <c r="TDT41" s="12"/>
      <c r="TDU41" s="12"/>
      <c r="TDV41" s="12"/>
      <c r="TDW41" s="12"/>
      <c r="TDX41" s="12"/>
      <c r="TDY41" s="12"/>
      <c r="TDZ41" s="12"/>
      <c r="TEA41" s="12"/>
      <c r="TEB41" s="12"/>
      <c r="TEC41" s="12"/>
      <c r="TED41" s="12"/>
      <c r="TEE41" s="12"/>
      <c r="TEF41" s="12"/>
      <c r="TEG41" s="12"/>
      <c r="TEH41" s="12"/>
      <c r="TEI41" s="12"/>
      <c r="TEJ41" s="12"/>
      <c r="TEK41" s="12"/>
      <c r="TEL41" s="12"/>
      <c r="TEM41" s="12"/>
      <c r="TEN41" s="12"/>
      <c r="TEO41" s="12"/>
      <c r="TEP41" s="12"/>
      <c r="TEQ41" s="12"/>
      <c r="TER41" s="12"/>
      <c r="TES41" s="12"/>
      <c r="TET41" s="12"/>
      <c r="TEU41" s="12"/>
      <c r="TEV41" s="12"/>
      <c r="TEW41" s="12"/>
      <c r="TEX41" s="12"/>
      <c r="TEY41" s="12"/>
      <c r="TEZ41" s="12"/>
      <c r="TFA41" s="12"/>
      <c r="TFB41" s="12"/>
      <c r="TFC41" s="12"/>
      <c r="TFD41" s="12"/>
      <c r="TFE41" s="12"/>
      <c r="TFF41" s="12"/>
      <c r="TFG41" s="12"/>
      <c r="TFH41" s="12"/>
      <c r="TFI41" s="12"/>
      <c r="TFJ41" s="12"/>
      <c r="TFK41" s="12"/>
      <c r="TFL41" s="12"/>
      <c r="TFM41" s="12"/>
      <c r="TFN41" s="12"/>
      <c r="TFO41" s="12"/>
      <c r="TFP41" s="12"/>
      <c r="TFQ41" s="12"/>
      <c r="TFR41" s="12"/>
      <c r="TFS41" s="12"/>
      <c r="TFT41" s="12"/>
      <c r="TFU41" s="12"/>
      <c r="TFV41" s="12"/>
      <c r="TFW41" s="12"/>
      <c r="TFX41" s="12"/>
      <c r="TFY41" s="12"/>
      <c r="TFZ41" s="12"/>
      <c r="TGA41" s="12"/>
      <c r="TGB41" s="12"/>
      <c r="TGC41" s="12"/>
      <c r="TGD41" s="12"/>
      <c r="TGE41" s="12"/>
      <c r="TGF41" s="12"/>
      <c r="TGG41" s="12"/>
      <c r="TGH41" s="12"/>
      <c r="TGI41" s="12"/>
      <c r="TGJ41" s="12"/>
      <c r="TGK41" s="12"/>
      <c r="TGL41" s="12"/>
      <c r="TGM41" s="12"/>
      <c r="TGN41" s="12"/>
      <c r="TGO41" s="12"/>
      <c r="TGP41" s="12"/>
      <c r="TGQ41" s="12"/>
      <c r="TGR41" s="12"/>
      <c r="TGS41" s="12"/>
      <c r="TGT41" s="12"/>
      <c r="TGU41" s="12"/>
      <c r="TGV41" s="12"/>
      <c r="TGW41" s="12"/>
      <c r="TGX41" s="12"/>
      <c r="TGY41" s="12"/>
      <c r="TGZ41" s="12"/>
      <c r="THA41" s="12"/>
      <c r="THB41" s="12"/>
      <c r="THC41" s="12"/>
      <c r="THD41" s="12"/>
      <c r="THE41" s="12"/>
      <c r="THF41" s="12"/>
      <c r="THG41" s="12"/>
      <c r="THH41" s="12"/>
      <c r="THI41" s="12"/>
      <c r="THJ41" s="12"/>
      <c r="THK41" s="12"/>
      <c r="THL41" s="12"/>
      <c r="THM41" s="12"/>
      <c r="THN41" s="12"/>
      <c r="THO41" s="12"/>
      <c r="THP41" s="12"/>
      <c r="THQ41" s="12"/>
      <c r="THR41" s="12"/>
      <c r="THS41" s="12"/>
      <c r="THT41" s="12"/>
      <c r="THU41" s="12"/>
      <c r="THV41" s="12"/>
      <c r="THW41" s="12"/>
      <c r="THX41" s="12"/>
      <c r="THY41" s="12"/>
      <c r="THZ41" s="12"/>
      <c r="TIA41" s="12"/>
      <c r="TIB41" s="12"/>
      <c r="TIC41" s="12"/>
      <c r="TID41" s="12"/>
      <c r="TIE41" s="12"/>
      <c r="TIF41" s="12"/>
      <c r="TIG41" s="12"/>
      <c r="TIH41" s="12"/>
      <c r="TII41" s="12"/>
      <c r="TIJ41" s="12"/>
      <c r="TIK41" s="12"/>
      <c r="TIL41" s="12"/>
      <c r="TIM41" s="12"/>
      <c r="TIN41" s="12"/>
      <c r="TIO41" s="12"/>
      <c r="TIP41" s="12"/>
      <c r="TIQ41" s="12"/>
      <c r="TIR41" s="12"/>
      <c r="TIS41" s="12"/>
      <c r="TIT41" s="12"/>
      <c r="TIU41" s="12"/>
      <c r="TIV41" s="12"/>
      <c r="TIW41" s="12"/>
      <c r="TIX41" s="12"/>
      <c r="TIY41" s="12"/>
      <c r="TIZ41" s="12"/>
      <c r="TJA41" s="12"/>
      <c r="TJB41" s="12"/>
      <c r="TJC41" s="12"/>
      <c r="TJD41" s="12"/>
      <c r="TJE41" s="12"/>
      <c r="TJF41" s="12"/>
      <c r="TJG41" s="12"/>
      <c r="TJH41" s="12"/>
      <c r="TJI41" s="12"/>
      <c r="TJJ41" s="12"/>
      <c r="TJK41" s="12"/>
      <c r="TJL41" s="12"/>
      <c r="TJM41" s="12"/>
      <c r="TJN41" s="12"/>
      <c r="TJO41" s="12"/>
      <c r="TJP41" s="12"/>
      <c r="TJQ41" s="12"/>
      <c r="TJR41" s="12"/>
      <c r="TJS41" s="12"/>
      <c r="TJT41" s="12"/>
      <c r="TJU41" s="12"/>
      <c r="TJV41" s="12"/>
      <c r="TJW41" s="12"/>
      <c r="TJX41" s="12"/>
      <c r="TJY41" s="12"/>
      <c r="TJZ41" s="12"/>
      <c r="TKA41" s="12"/>
      <c r="TKB41" s="12"/>
      <c r="TKC41" s="12"/>
      <c r="TKD41" s="12"/>
      <c r="TKE41" s="12"/>
      <c r="TKF41" s="12"/>
      <c r="TKG41" s="12"/>
      <c r="TKH41" s="12"/>
      <c r="TKI41" s="12"/>
      <c r="TKJ41" s="12"/>
      <c r="TKK41" s="12"/>
      <c r="TKL41" s="12"/>
      <c r="TKM41" s="12"/>
      <c r="TKN41" s="12"/>
      <c r="TKO41" s="12"/>
      <c r="TKP41" s="12"/>
      <c r="TKQ41" s="12"/>
      <c r="TKR41" s="12"/>
      <c r="TKS41" s="12"/>
      <c r="TKT41" s="12"/>
      <c r="TKU41" s="12"/>
      <c r="TKV41" s="12"/>
      <c r="TKW41" s="12"/>
      <c r="TKX41" s="12"/>
      <c r="TKY41" s="12"/>
      <c r="TKZ41" s="12"/>
      <c r="TLA41" s="12"/>
      <c r="TLB41" s="12"/>
      <c r="TLC41" s="12"/>
      <c r="TLD41" s="12"/>
      <c r="TLE41" s="12"/>
      <c r="TLF41" s="12"/>
      <c r="TLG41" s="12"/>
      <c r="TLH41" s="12"/>
      <c r="TLI41" s="12"/>
      <c r="TLJ41" s="12"/>
      <c r="TLK41" s="12"/>
      <c r="TLL41" s="12"/>
      <c r="TLM41" s="12"/>
      <c r="TLN41" s="12"/>
      <c r="TLO41" s="12"/>
      <c r="TLP41" s="12"/>
      <c r="TLQ41" s="12"/>
      <c r="TLR41" s="12"/>
      <c r="TLS41" s="12"/>
      <c r="TLT41" s="12"/>
      <c r="TLU41" s="12"/>
      <c r="TLV41" s="12"/>
      <c r="TLW41" s="12"/>
      <c r="TLX41" s="12"/>
      <c r="TLY41" s="12"/>
      <c r="TLZ41" s="12"/>
      <c r="TMA41" s="12"/>
      <c r="TMB41" s="12"/>
      <c r="TMC41" s="12"/>
      <c r="TMD41" s="12"/>
      <c r="TME41" s="12"/>
      <c r="TMF41" s="12"/>
      <c r="TMG41" s="12"/>
      <c r="TMH41" s="12"/>
      <c r="TMI41" s="12"/>
      <c r="TMJ41" s="12"/>
      <c r="TMK41" s="12"/>
      <c r="TML41" s="12"/>
      <c r="TMM41" s="12"/>
      <c r="TMN41" s="12"/>
      <c r="TMO41" s="12"/>
      <c r="TMP41" s="12"/>
      <c r="TMQ41" s="12"/>
      <c r="TMR41" s="12"/>
      <c r="TMS41" s="12"/>
      <c r="TMT41" s="12"/>
      <c r="TMU41" s="12"/>
      <c r="TMV41" s="12"/>
      <c r="TMW41" s="12"/>
      <c r="TMX41" s="12"/>
      <c r="TMY41" s="12"/>
      <c r="TMZ41" s="12"/>
      <c r="TNA41" s="12"/>
      <c r="TNB41" s="12"/>
      <c r="TNC41" s="12"/>
      <c r="TND41" s="12"/>
      <c r="TNE41" s="12"/>
      <c r="TNF41" s="12"/>
      <c r="TNG41" s="12"/>
      <c r="TNH41" s="12"/>
      <c r="TNI41" s="12"/>
      <c r="TNJ41" s="12"/>
      <c r="TNK41" s="12"/>
      <c r="TNL41" s="12"/>
      <c r="TNM41" s="12"/>
      <c r="TNN41" s="12"/>
      <c r="TNO41" s="12"/>
      <c r="TNP41" s="12"/>
      <c r="TNQ41" s="12"/>
      <c r="TNR41" s="12"/>
      <c r="TNS41" s="12"/>
      <c r="TNT41" s="12"/>
      <c r="TNU41" s="12"/>
      <c r="TNV41" s="12"/>
      <c r="TNW41" s="12"/>
      <c r="TNX41" s="12"/>
      <c r="TNY41" s="12"/>
      <c r="TNZ41" s="12"/>
      <c r="TOA41" s="12"/>
      <c r="TOB41" s="12"/>
      <c r="TOC41" s="12"/>
      <c r="TOD41" s="12"/>
      <c r="TOE41" s="12"/>
      <c r="TOF41" s="12"/>
      <c r="TOG41" s="12"/>
      <c r="TOH41" s="12"/>
      <c r="TOI41" s="12"/>
      <c r="TOJ41" s="12"/>
      <c r="TOK41" s="12"/>
      <c r="TOL41" s="12"/>
      <c r="TOM41" s="12"/>
      <c r="TON41" s="12"/>
      <c r="TOO41" s="12"/>
      <c r="TOP41" s="12"/>
      <c r="TOQ41" s="12"/>
      <c r="TOR41" s="12"/>
      <c r="TOS41" s="12"/>
      <c r="TOT41" s="12"/>
      <c r="TOU41" s="12"/>
      <c r="TOV41" s="12"/>
      <c r="TOW41" s="12"/>
      <c r="TOX41" s="12"/>
      <c r="TOY41" s="12"/>
      <c r="TOZ41" s="12"/>
      <c r="TPA41" s="12"/>
      <c r="TPB41" s="12"/>
      <c r="TPC41" s="12"/>
      <c r="TPD41" s="12"/>
      <c r="TPE41" s="12"/>
      <c r="TPF41" s="12"/>
      <c r="TPG41" s="12"/>
      <c r="TPH41" s="12"/>
      <c r="TPI41" s="12"/>
      <c r="TPJ41" s="12"/>
      <c r="TPK41" s="12"/>
      <c r="TPL41" s="12"/>
      <c r="TPM41" s="12"/>
      <c r="TPN41" s="12"/>
      <c r="TPO41" s="12"/>
      <c r="TPP41" s="12"/>
      <c r="TPQ41" s="12"/>
      <c r="TPR41" s="12"/>
      <c r="TPS41" s="12"/>
      <c r="TPT41" s="12"/>
      <c r="TPU41" s="12"/>
      <c r="TPV41" s="12"/>
      <c r="TPW41" s="12"/>
      <c r="TPX41" s="12"/>
      <c r="TPY41" s="12"/>
      <c r="TPZ41" s="12"/>
      <c r="TQA41" s="12"/>
      <c r="TQB41" s="12"/>
      <c r="TQC41" s="12"/>
      <c r="TQD41" s="12"/>
      <c r="TQE41" s="12"/>
      <c r="TQF41" s="12"/>
      <c r="TQG41" s="12"/>
      <c r="TQH41" s="12"/>
      <c r="TQI41" s="12"/>
      <c r="TQJ41" s="12"/>
      <c r="TQK41" s="12"/>
      <c r="TQL41" s="12"/>
      <c r="TQM41" s="12"/>
      <c r="TQN41" s="12"/>
      <c r="TQO41" s="12"/>
      <c r="TQP41" s="12"/>
      <c r="TQQ41" s="12"/>
      <c r="TQR41" s="12"/>
      <c r="TQS41" s="12"/>
      <c r="TQT41" s="12"/>
      <c r="TQU41" s="12"/>
      <c r="TQV41" s="12"/>
      <c r="TQW41" s="12"/>
      <c r="TQX41" s="12"/>
      <c r="TQY41" s="12"/>
      <c r="TQZ41" s="12"/>
      <c r="TRA41" s="12"/>
      <c r="TRB41" s="12"/>
      <c r="TRC41" s="12"/>
      <c r="TRD41" s="12"/>
      <c r="TRE41" s="12"/>
      <c r="TRF41" s="12"/>
      <c r="TRG41" s="12"/>
      <c r="TRH41" s="12"/>
      <c r="TRI41" s="12"/>
      <c r="TRJ41" s="12"/>
      <c r="TRK41" s="12"/>
      <c r="TRL41" s="12"/>
      <c r="TRM41" s="12"/>
      <c r="TRN41" s="12"/>
      <c r="TRO41" s="12"/>
      <c r="TRP41" s="12"/>
      <c r="TRQ41" s="12"/>
      <c r="TRR41" s="12"/>
      <c r="TRS41" s="12"/>
      <c r="TRT41" s="12"/>
      <c r="TRU41" s="12"/>
      <c r="TRV41" s="12"/>
      <c r="TRW41" s="12"/>
      <c r="TRX41" s="12"/>
      <c r="TRY41" s="12"/>
      <c r="TRZ41" s="12"/>
      <c r="TSA41" s="12"/>
      <c r="TSB41" s="12"/>
      <c r="TSC41" s="12"/>
      <c r="TSD41" s="12"/>
      <c r="TSE41" s="12"/>
      <c r="TSF41" s="12"/>
      <c r="TSG41" s="12"/>
      <c r="TSH41" s="12"/>
      <c r="TSI41" s="12"/>
      <c r="TSJ41" s="12"/>
      <c r="TSK41" s="12"/>
      <c r="TSL41" s="12"/>
      <c r="TSM41" s="12"/>
      <c r="TSN41" s="12"/>
      <c r="TSO41" s="12"/>
      <c r="TSP41" s="12"/>
      <c r="TSQ41" s="12"/>
      <c r="TSR41" s="12"/>
      <c r="TSS41" s="12"/>
      <c r="TST41" s="12"/>
      <c r="TSU41" s="12"/>
      <c r="TSV41" s="12"/>
      <c r="TSW41" s="12"/>
      <c r="TSX41" s="12"/>
      <c r="TSY41" s="12"/>
      <c r="TSZ41" s="12"/>
      <c r="TTA41" s="12"/>
      <c r="TTB41" s="12"/>
      <c r="TTC41" s="12"/>
      <c r="TTD41" s="12"/>
      <c r="TTE41" s="12"/>
      <c r="TTF41" s="12"/>
      <c r="TTG41" s="12"/>
      <c r="TTH41" s="12"/>
      <c r="TTI41" s="12"/>
      <c r="TTJ41" s="12"/>
      <c r="TTK41" s="12"/>
      <c r="TTL41" s="12"/>
      <c r="TTM41" s="12"/>
      <c r="TTN41" s="12"/>
      <c r="TTO41" s="12"/>
      <c r="TTP41" s="12"/>
      <c r="TTQ41" s="12"/>
      <c r="TTR41" s="12"/>
      <c r="TTS41" s="12"/>
      <c r="TTT41" s="12"/>
      <c r="TTU41" s="12"/>
      <c r="TTV41" s="12"/>
      <c r="TTW41" s="12"/>
      <c r="TTX41" s="12"/>
      <c r="TTY41" s="12"/>
      <c r="TTZ41" s="12"/>
      <c r="TUA41" s="12"/>
      <c r="TUB41" s="12"/>
      <c r="TUC41" s="12"/>
      <c r="TUD41" s="12"/>
      <c r="TUE41" s="12"/>
      <c r="TUF41" s="12"/>
      <c r="TUG41" s="12"/>
      <c r="TUH41" s="12"/>
      <c r="TUI41" s="12"/>
      <c r="TUJ41" s="12"/>
      <c r="TUK41" s="12"/>
      <c r="TUL41" s="12"/>
      <c r="TUM41" s="12"/>
      <c r="TUN41" s="12"/>
      <c r="TUO41" s="12"/>
      <c r="TUP41" s="12"/>
      <c r="TUQ41" s="12"/>
      <c r="TUR41" s="12"/>
      <c r="TUS41" s="12"/>
      <c r="TUT41" s="12"/>
      <c r="TUU41" s="12"/>
      <c r="TUV41" s="12"/>
      <c r="TUW41" s="12"/>
      <c r="TUX41" s="12"/>
      <c r="TUY41" s="12"/>
      <c r="TUZ41" s="12"/>
      <c r="TVA41" s="12"/>
      <c r="TVB41" s="12"/>
      <c r="TVC41" s="12"/>
      <c r="TVD41" s="12"/>
      <c r="TVE41" s="12"/>
      <c r="TVF41" s="12"/>
      <c r="TVG41" s="12"/>
      <c r="TVH41" s="12"/>
      <c r="TVI41" s="12"/>
      <c r="TVJ41" s="12"/>
      <c r="TVK41" s="12"/>
      <c r="TVL41" s="12"/>
      <c r="TVM41" s="12"/>
      <c r="TVN41" s="12"/>
      <c r="TVO41" s="12"/>
      <c r="TVP41" s="12"/>
      <c r="TVQ41" s="12"/>
      <c r="TVR41" s="12"/>
      <c r="TVS41" s="12"/>
      <c r="TVT41" s="12"/>
      <c r="TVU41" s="12"/>
      <c r="TVV41" s="12"/>
      <c r="TVW41" s="12"/>
      <c r="TVX41" s="12"/>
      <c r="TVY41" s="12"/>
      <c r="TVZ41" s="12"/>
      <c r="TWA41" s="12"/>
      <c r="TWB41" s="12"/>
      <c r="TWC41" s="12"/>
      <c r="TWD41" s="12"/>
      <c r="TWE41" s="12"/>
      <c r="TWF41" s="12"/>
      <c r="TWG41" s="12"/>
      <c r="TWH41" s="12"/>
      <c r="TWI41" s="12"/>
      <c r="TWJ41" s="12"/>
      <c r="TWK41" s="12"/>
      <c r="TWL41" s="12"/>
      <c r="TWM41" s="12"/>
      <c r="TWN41" s="12"/>
      <c r="TWO41" s="12"/>
      <c r="TWP41" s="12"/>
      <c r="TWQ41" s="12"/>
      <c r="TWR41" s="12"/>
      <c r="TWS41" s="12"/>
      <c r="TWT41" s="12"/>
      <c r="TWU41" s="12"/>
      <c r="TWV41" s="12"/>
      <c r="TWW41" s="12"/>
      <c r="TWX41" s="12"/>
      <c r="TWY41" s="12"/>
      <c r="TWZ41" s="12"/>
      <c r="TXA41" s="12"/>
      <c r="TXB41" s="12"/>
      <c r="TXC41" s="12"/>
      <c r="TXD41" s="12"/>
      <c r="TXE41" s="12"/>
      <c r="TXF41" s="12"/>
      <c r="TXG41" s="12"/>
      <c r="TXH41" s="12"/>
      <c r="TXI41" s="12"/>
      <c r="TXJ41" s="12"/>
      <c r="TXK41" s="12"/>
      <c r="TXL41" s="12"/>
      <c r="TXM41" s="12"/>
      <c r="TXN41" s="12"/>
      <c r="TXO41" s="12"/>
      <c r="TXP41" s="12"/>
      <c r="TXQ41" s="12"/>
      <c r="TXR41" s="12"/>
      <c r="TXS41" s="12"/>
      <c r="TXT41" s="12"/>
      <c r="TXU41" s="12"/>
      <c r="TXV41" s="12"/>
      <c r="TXW41" s="12"/>
      <c r="TXX41" s="12"/>
      <c r="TXY41" s="12"/>
      <c r="TXZ41" s="12"/>
      <c r="TYA41" s="12"/>
      <c r="TYB41" s="12"/>
      <c r="TYC41" s="12"/>
      <c r="TYD41" s="12"/>
      <c r="TYE41" s="12"/>
      <c r="TYF41" s="12"/>
      <c r="TYG41" s="12"/>
      <c r="TYH41" s="12"/>
      <c r="TYI41" s="12"/>
      <c r="TYJ41" s="12"/>
      <c r="TYK41" s="12"/>
      <c r="TYL41" s="12"/>
      <c r="TYM41" s="12"/>
      <c r="TYN41" s="12"/>
      <c r="TYO41" s="12"/>
      <c r="TYP41" s="12"/>
      <c r="TYQ41" s="12"/>
      <c r="TYR41" s="12"/>
      <c r="TYS41" s="12"/>
      <c r="TYT41" s="12"/>
      <c r="TYU41" s="12"/>
      <c r="TYV41" s="12"/>
      <c r="TYW41" s="12"/>
      <c r="TYX41" s="12"/>
      <c r="TYY41" s="12"/>
      <c r="TYZ41" s="12"/>
      <c r="TZA41" s="12"/>
      <c r="TZB41" s="12"/>
      <c r="TZC41" s="12"/>
      <c r="TZD41" s="12"/>
      <c r="TZE41" s="12"/>
      <c r="TZF41" s="12"/>
      <c r="TZG41" s="12"/>
      <c r="TZH41" s="12"/>
      <c r="TZI41" s="12"/>
      <c r="TZJ41" s="12"/>
      <c r="TZK41" s="12"/>
      <c r="TZL41" s="12"/>
      <c r="TZM41" s="12"/>
      <c r="TZN41" s="12"/>
      <c r="TZO41" s="12"/>
      <c r="TZP41" s="12"/>
      <c r="TZQ41" s="12"/>
      <c r="TZR41" s="12"/>
      <c r="TZS41" s="12"/>
      <c r="TZT41" s="12"/>
      <c r="TZU41" s="12"/>
      <c r="TZV41" s="12"/>
      <c r="TZW41" s="12"/>
      <c r="TZX41" s="12"/>
      <c r="TZY41" s="12"/>
      <c r="TZZ41" s="12"/>
      <c r="UAA41" s="12"/>
      <c r="UAB41" s="12"/>
      <c r="UAC41" s="12"/>
      <c r="UAD41" s="12"/>
      <c r="UAE41" s="12"/>
      <c r="UAF41" s="12"/>
      <c r="UAG41" s="12"/>
      <c r="UAH41" s="12"/>
      <c r="UAI41" s="12"/>
      <c r="UAJ41" s="12"/>
      <c r="UAK41" s="12"/>
      <c r="UAL41" s="12"/>
      <c r="UAM41" s="12"/>
      <c r="UAN41" s="12"/>
      <c r="UAO41" s="12"/>
      <c r="UAP41" s="12"/>
      <c r="UAQ41" s="12"/>
      <c r="UAR41" s="12"/>
      <c r="UAS41" s="12"/>
      <c r="UAT41" s="12"/>
      <c r="UAU41" s="12"/>
      <c r="UAV41" s="12"/>
      <c r="UAW41" s="12"/>
      <c r="UAX41" s="12"/>
      <c r="UAY41" s="12"/>
      <c r="UAZ41" s="12"/>
      <c r="UBA41" s="12"/>
      <c r="UBB41" s="12"/>
      <c r="UBC41" s="12"/>
      <c r="UBD41" s="12"/>
      <c r="UBE41" s="12"/>
      <c r="UBF41" s="12"/>
      <c r="UBG41" s="12"/>
      <c r="UBH41" s="12"/>
      <c r="UBI41" s="12"/>
      <c r="UBJ41" s="12"/>
      <c r="UBK41" s="12"/>
      <c r="UBL41" s="12"/>
      <c r="UBM41" s="12"/>
      <c r="UBN41" s="12"/>
      <c r="UBO41" s="12"/>
      <c r="UBP41" s="12"/>
      <c r="UBQ41" s="12"/>
      <c r="UBR41" s="12"/>
      <c r="UBS41" s="12"/>
      <c r="UBT41" s="12"/>
      <c r="UBU41" s="12"/>
      <c r="UBV41" s="12"/>
      <c r="UBW41" s="12"/>
      <c r="UBX41" s="12"/>
      <c r="UBY41" s="12"/>
      <c r="UBZ41" s="12"/>
      <c r="UCA41" s="12"/>
      <c r="UCB41" s="12"/>
      <c r="UCC41" s="12"/>
      <c r="UCD41" s="12"/>
      <c r="UCE41" s="12"/>
      <c r="UCF41" s="12"/>
      <c r="UCG41" s="12"/>
      <c r="UCH41" s="12"/>
      <c r="UCI41" s="12"/>
      <c r="UCJ41" s="12"/>
      <c r="UCK41" s="12"/>
      <c r="UCL41" s="12"/>
      <c r="UCM41" s="12"/>
      <c r="UCN41" s="12"/>
      <c r="UCO41" s="12"/>
      <c r="UCP41" s="12"/>
      <c r="UCQ41" s="12"/>
      <c r="UCR41" s="12"/>
      <c r="UCS41" s="12"/>
      <c r="UCT41" s="12"/>
      <c r="UCU41" s="12"/>
      <c r="UCV41" s="12"/>
      <c r="UCW41" s="12"/>
      <c r="UCX41" s="12"/>
      <c r="UCY41" s="12"/>
      <c r="UCZ41" s="12"/>
      <c r="UDA41" s="12"/>
      <c r="UDB41" s="12"/>
      <c r="UDC41" s="12"/>
      <c r="UDD41" s="12"/>
      <c r="UDE41" s="12"/>
      <c r="UDF41" s="12"/>
      <c r="UDG41" s="12"/>
      <c r="UDH41" s="12"/>
      <c r="UDI41" s="12"/>
      <c r="UDJ41" s="12"/>
      <c r="UDK41" s="12"/>
      <c r="UDL41" s="12"/>
      <c r="UDM41" s="12"/>
      <c r="UDN41" s="12"/>
      <c r="UDO41" s="12"/>
      <c r="UDP41" s="12"/>
      <c r="UDQ41" s="12"/>
      <c r="UDR41" s="12"/>
      <c r="UDS41" s="12"/>
      <c r="UDT41" s="12"/>
      <c r="UDU41" s="12"/>
      <c r="UDV41" s="12"/>
      <c r="UDW41" s="12"/>
      <c r="UDX41" s="12"/>
      <c r="UDY41" s="12"/>
      <c r="UDZ41" s="12"/>
      <c r="UEA41" s="12"/>
      <c r="UEB41" s="12"/>
      <c r="UEC41" s="12"/>
      <c r="UED41" s="12"/>
      <c r="UEE41" s="12"/>
      <c r="UEF41" s="12"/>
      <c r="UEG41" s="12"/>
      <c r="UEH41" s="12"/>
      <c r="UEI41" s="12"/>
      <c r="UEJ41" s="12"/>
      <c r="UEK41" s="12"/>
      <c r="UEL41" s="12"/>
      <c r="UEM41" s="12"/>
      <c r="UEN41" s="12"/>
      <c r="UEO41" s="12"/>
      <c r="UEP41" s="12"/>
      <c r="UEQ41" s="12"/>
      <c r="UER41" s="12"/>
      <c r="UES41" s="12"/>
      <c r="UET41" s="12"/>
      <c r="UEU41" s="12"/>
      <c r="UEV41" s="12"/>
      <c r="UEW41" s="12"/>
      <c r="UEX41" s="12"/>
      <c r="UEY41" s="12"/>
      <c r="UEZ41" s="12"/>
      <c r="UFA41" s="12"/>
      <c r="UFB41" s="12"/>
      <c r="UFC41" s="12"/>
      <c r="UFD41" s="12"/>
      <c r="UFE41" s="12"/>
      <c r="UFF41" s="12"/>
      <c r="UFG41" s="12"/>
      <c r="UFH41" s="12"/>
      <c r="UFI41" s="12"/>
      <c r="UFJ41" s="12"/>
      <c r="UFK41" s="12"/>
      <c r="UFL41" s="12"/>
      <c r="UFM41" s="12"/>
      <c r="UFN41" s="12"/>
      <c r="UFO41" s="12"/>
      <c r="UFP41" s="12"/>
      <c r="UFQ41" s="12"/>
      <c r="UFR41" s="12"/>
      <c r="UFS41" s="12"/>
      <c r="UFT41" s="12"/>
      <c r="UFU41" s="12"/>
      <c r="UFV41" s="12"/>
      <c r="UFW41" s="12"/>
      <c r="UFX41" s="12"/>
      <c r="UFY41" s="12"/>
      <c r="UFZ41" s="12"/>
      <c r="UGA41" s="12"/>
      <c r="UGB41" s="12"/>
      <c r="UGC41" s="12"/>
      <c r="UGD41" s="12"/>
      <c r="UGE41" s="12"/>
      <c r="UGF41" s="12"/>
      <c r="UGG41" s="12"/>
      <c r="UGH41" s="12"/>
      <c r="UGI41" s="12"/>
      <c r="UGJ41" s="12"/>
      <c r="UGK41" s="12"/>
      <c r="UGL41" s="12"/>
      <c r="UGM41" s="12"/>
      <c r="UGN41" s="12"/>
      <c r="UGO41" s="12"/>
      <c r="UGP41" s="12"/>
      <c r="UGQ41" s="12"/>
      <c r="UGR41" s="12"/>
      <c r="UGS41" s="12"/>
      <c r="UGT41" s="12"/>
      <c r="UGU41" s="12"/>
      <c r="UGV41" s="12"/>
      <c r="UGW41" s="12"/>
      <c r="UGX41" s="12"/>
      <c r="UGY41" s="12"/>
      <c r="UGZ41" s="12"/>
      <c r="UHA41" s="12"/>
      <c r="UHB41" s="12"/>
      <c r="UHC41" s="12"/>
      <c r="UHD41" s="12"/>
      <c r="UHE41" s="12"/>
      <c r="UHF41" s="12"/>
      <c r="UHG41" s="12"/>
      <c r="UHH41" s="12"/>
      <c r="UHI41" s="12"/>
      <c r="UHJ41" s="12"/>
      <c r="UHK41" s="12"/>
      <c r="UHL41" s="12"/>
      <c r="UHM41" s="12"/>
      <c r="UHN41" s="12"/>
      <c r="UHO41" s="12"/>
      <c r="UHP41" s="12"/>
      <c r="UHQ41" s="12"/>
      <c r="UHR41" s="12"/>
      <c r="UHS41" s="12"/>
      <c r="UHT41" s="12"/>
      <c r="UHU41" s="12"/>
      <c r="UHV41" s="12"/>
      <c r="UHW41" s="12"/>
      <c r="UHX41" s="12"/>
      <c r="UHY41" s="12"/>
      <c r="UHZ41" s="12"/>
      <c r="UIA41" s="12"/>
      <c r="UIB41" s="12"/>
      <c r="UIC41" s="12"/>
      <c r="UID41" s="12"/>
      <c r="UIE41" s="12"/>
      <c r="UIF41" s="12"/>
      <c r="UIG41" s="12"/>
      <c r="UIH41" s="12"/>
      <c r="UII41" s="12"/>
      <c r="UIJ41" s="12"/>
      <c r="UIK41" s="12"/>
      <c r="UIL41" s="12"/>
      <c r="UIM41" s="12"/>
      <c r="UIN41" s="12"/>
      <c r="UIO41" s="12"/>
      <c r="UIP41" s="12"/>
      <c r="UIQ41" s="12"/>
      <c r="UIR41" s="12"/>
      <c r="UIS41" s="12"/>
      <c r="UIT41" s="12"/>
      <c r="UIU41" s="12"/>
      <c r="UIV41" s="12"/>
      <c r="UIW41" s="12"/>
      <c r="UIX41" s="12"/>
      <c r="UIY41" s="12"/>
      <c r="UIZ41" s="12"/>
      <c r="UJA41" s="12"/>
      <c r="UJB41" s="12"/>
      <c r="UJC41" s="12"/>
      <c r="UJD41" s="12"/>
      <c r="UJE41" s="12"/>
      <c r="UJF41" s="12"/>
      <c r="UJG41" s="12"/>
      <c r="UJH41" s="12"/>
      <c r="UJI41" s="12"/>
      <c r="UJJ41" s="12"/>
      <c r="UJK41" s="12"/>
      <c r="UJL41" s="12"/>
      <c r="UJM41" s="12"/>
      <c r="UJN41" s="12"/>
      <c r="UJO41" s="12"/>
      <c r="UJP41" s="12"/>
      <c r="UJQ41" s="12"/>
      <c r="UJR41" s="12"/>
      <c r="UJS41" s="12"/>
      <c r="UJT41" s="12"/>
      <c r="UJU41" s="12"/>
      <c r="UJV41" s="12"/>
      <c r="UJW41" s="12"/>
      <c r="UJX41" s="12"/>
      <c r="UJY41" s="12"/>
      <c r="UJZ41" s="12"/>
      <c r="UKA41" s="12"/>
      <c r="UKB41" s="12"/>
      <c r="UKC41" s="12"/>
      <c r="UKD41" s="12"/>
      <c r="UKE41" s="12"/>
      <c r="UKF41" s="12"/>
      <c r="UKG41" s="12"/>
      <c r="UKH41" s="12"/>
      <c r="UKI41" s="12"/>
      <c r="UKJ41" s="12"/>
      <c r="UKK41" s="12"/>
      <c r="UKL41" s="12"/>
      <c r="UKM41" s="12"/>
      <c r="UKN41" s="12"/>
      <c r="UKO41" s="12"/>
      <c r="UKP41" s="12"/>
      <c r="UKQ41" s="12"/>
      <c r="UKR41" s="12"/>
      <c r="UKS41" s="12"/>
      <c r="UKT41" s="12"/>
      <c r="UKU41" s="12"/>
      <c r="UKV41" s="12"/>
      <c r="UKW41" s="12"/>
      <c r="UKX41" s="12"/>
      <c r="UKY41" s="12"/>
      <c r="UKZ41" s="12"/>
      <c r="ULA41" s="12"/>
      <c r="ULB41" s="12"/>
      <c r="ULC41" s="12"/>
      <c r="ULD41" s="12"/>
      <c r="ULE41" s="12"/>
      <c r="ULF41" s="12"/>
      <c r="ULG41" s="12"/>
      <c r="ULH41" s="12"/>
      <c r="ULI41" s="12"/>
      <c r="ULJ41" s="12"/>
      <c r="ULK41" s="12"/>
      <c r="ULL41" s="12"/>
      <c r="ULM41" s="12"/>
      <c r="ULN41" s="12"/>
      <c r="ULO41" s="12"/>
      <c r="ULP41" s="12"/>
      <c r="ULQ41" s="12"/>
      <c r="ULR41" s="12"/>
      <c r="ULS41" s="12"/>
      <c r="ULT41" s="12"/>
      <c r="ULU41" s="12"/>
      <c r="ULV41" s="12"/>
      <c r="ULW41" s="12"/>
      <c r="ULX41" s="12"/>
      <c r="ULY41" s="12"/>
      <c r="ULZ41" s="12"/>
      <c r="UMA41" s="12"/>
      <c r="UMB41" s="12"/>
      <c r="UMC41" s="12"/>
      <c r="UMD41" s="12"/>
      <c r="UME41" s="12"/>
      <c r="UMF41" s="12"/>
      <c r="UMG41" s="12"/>
      <c r="UMH41" s="12"/>
      <c r="UMI41" s="12"/>
      <c r="UMJ41" s="12"/>
      <c r="UMK41" s="12"/>
      <c r="UML41" s="12"/>
      <c r="UMM41" s="12"/>
      <c r="UMN41" s="12"/>
      <c r="UMO41" s="12"/>
      <c r="UMP41" s="12"/>
      <c r="UMQ41" s="12"/>
      <c r="UMR41" s="12"/>
      <c r="UMS41" s="12"/>
      <c r="UMT41" s="12"/>
      <c r="UMU41" s="12"/>
      <c r="UMV41" s="12"/>
      <c r="UMW41" s="12"/>
      <c r="UMX41" s="12"/>
      <c r="UMY41" s="12"/>
      <c r="UMZ41" s="12"/>
      <c r="UNA41" s="12"/>
      <c r="UNB41" s="12"/>
      <c r="UNC41" s="12"/>
      <c r="UND41" s="12"/>
      <c r="UNE41" s="12"/>
      <c r="UNF41" s="12"/>
      <c r="UNG41" s="12"/>
      <c r="UNH41" s="12"/>
      <c r="UNI41" s="12"/>
      <c r="UNJ41" s="12"/>
      <c r="UNK41" s="12"/>
      <c r="UNL41" s="12"/>
      <c r="UNM41" s="12"/>
      <c r="UNN41" s="12"/>
      <c r="UNO41" s="12"/>
      <c r="UNP41" s="12"/>
      <c r="UNQ41" s="12"/>
      <c r="UNR41" s="12"/>
      <c r="UNS41" s="12"/>
      <c r="UNT41" s="12"/>
      <c r="UNU41" s="12"/>
      <c r="UNV41" s="12"/>
      <c r="UNW41" s="12"/>
      <c r="UNX41" s="12"/>
      <c r="UNY41" s="12"/>
      <c r="UNZ41" s="12"/>
      <c r="UOA41" s="12"/>
      <c r="UOB41" s="12"/>
      <c r="UOC41" s="12"/>
      <c r="UOD41" s="12"/>
      <c r="UOE41" s="12"/>
      <c r="UOF41" s="12"/>
      <c r="UOG41" s="12"/>
      <c r="UOH41" s="12"/>
      <c r="UOI41" s="12"/>
      <c r="UOJ41" s="12"/>
      <c r="UOK41" s="12"/>
      <c r="UOL41" s="12"/>
      <c r="UOM41" s="12"/>
      <c r="UON41" s="12"/>
      <c r="UOO41" s="12"/>
      <c r="UOP41" s="12"/>
      <c r="UOQ41" s="12"/>
      <c r="UOR41" s="12"/>
      <c r="UOS41" s="12"/>
      <c r="UOT41" s="12"/>
      <c r="UOU41" s="12"/>
      <c r="UOV41" s="12"/>
      <c r="UOW41" s="12"/>
      <c r="UOX41" s="12"/>
      <c r="UOY41" s="12"/>
      <c r="UOZ41" s="12"/>
      <c r="UPA41" s="12"/>
      <c r="UPB41" s="12"/>
      <c r="UPC41" s="12"/>
      <c r="UPD41" s="12"/>
      <c r="UPE41" s="12"/>
      <c r="UPF41" s="12"/>
      <c r="UPG41" s="12"/>
      <c r="UPH41" s="12"/>
      <c r="UPI41" s="12"/>
      <c r="UPJ41" s="12"/>
      <c r="UPK41" s="12"/>
      <c r="UPL41" s="12"/>
      <c r="UPM41" s="12"/>
      <c r="UPN41" s="12"/>
      <c r="UPO41" s="12"/>
      <c r="UPP41" s="12"/>
      <c r="UPQ41" s="12"/>
      <c r="UPR41" s="12"/>
      <c r="UPS41" s="12"/>
      <c r="UPT41" s="12"/>
      <c r="UPU41" s="12"/>
      <c r="UPV41" s="12"/>
      <c r="UPW41" s="12"/>
      <c r="UPX41" s="12"/>
      <c r="UPY41" s="12"/>
      <c r="UPZ41" s="12"/>
      <c r="UQA41" s="12"/>
      <c r="UQB41" s="12"/>
      <c r="UQC41" s="12"/>
      <c r="UQD41" s="12"/>
      <c r="UQE41" s="12"/>
      <c r="UQF41" s="12"/>
      <c r="UQG41" s="12"/>
      <c r="UQH41" s="12"/>
      <c r="UQI41" s="12"/>
      <c r="UQJ41" s="12"/>
      <c r="UQK41" s="12"/>
      <c r="UQL41" s="12"/>
      <c r="UQM41" s="12"/>
      <c r="UQN41" s="12"/>
      <c r="UQO41" s="12"/>
      <c r="UQP41" s="12"/>
      <c r="UQQ41" s="12"/>
      <c r="UQR41" s="12"/>
      <c r="UQS41" s="12"/>
      <c r="UQT41" s="12"/>
      <c r="UQU41" s="12"/>
      <c r="UQV41" s="12"/>
      <c r="UQW41" s="12"/>
      <c r="UQX41" s="12"/>
      <c r="UQY41" s="12"/>
      <c r="UQZ41" s="12"/>
      <c r="URA41" s="12"/>
      <c r="URB41" s="12"/>
      <c r="URC41" s="12"/>
      <c r="URD41" s="12"/>
      <c r="URE41" s="12"/>
      <c r="URF41" s="12"/>
      <c r="URG41" s="12"/>
      <c r="URH41" s="12"/>
      <c r="URI41" s="12"/>
      <c r="URJ41" s="12"/>
      <c r="URK41" s="12"/>
      <c r="URL41" s="12"/>
      <c r="URM41" s="12"/>
      <c r="URN41" s="12"/>
      <c r="URO41" s="12"/>
      <c r="URP41" s="12"/>
      <c r="URQ41" s="12"/>
      <c r="URR41" s="12"/>
      <c r="URS41" s="12"/>
      <c r="URT41" s="12"/>
      <c r="URU41" s="12"/>
      <c r="URV41" s="12"/>
      <c r="URW41" s="12"/>
      <c r="URX41" s="12"/>
      <c r="URY41" s="12"/>
      <c r="URZ41" s="12"/>
      <c r="USA41" s="12"/>
      <c r="USB41" s="12"/>
      <c r="USC41" s="12"/>
      <c r="USD41" s="12"/>
      <c r="USE41" s="12"/>
      <c r="USF41" s="12"/>
      <c r="USG41" s="12"/>
      <c r="USH41" s="12"/>
      <c r="USI41" s="12"/>
      <c r="USJ41" s="12"/>
      <c r="USK41" s="12"/>
      <c r="USL41" s="12"/>
      <c r="USM41" s="12"/>
      <c r="USN41" s="12"/>
      <c r="USO41" s="12"/>
      <c r="USP41" s="12"/>
      <c r="USQ41" s="12"/>
      <c r="USR41" s="12"/>
      <c r="USS41" s="12"/>
      <c r="UST41" s="12"/>
      <c r="USU41" s="12"/>
      <c r="USV41" s="12"/>
      <c r="USW41" s="12"/>
      <c r="USX41" s="12"/>
      <c r="USY41" s="12"/>
      <c r="USZ41" s="12"/>
      <c r="UTA41" s="12"/>
      <c r="UTB41" s="12"/>
      <c r="UTC41" s="12"/>
      <c r="UTD41" s="12"/>
      <c r="UTE41" s="12"/>
      <c r="UTF41" s="12"/>
      <c r="UTG41" s="12"/>
      <c r="UTH41" s="12"/>
      <c r="UTI41" s="12"/>
      <c r="UTJ41" s="12"/>
      <c r="UTK41" s="12"/>
      <c r="UTL41" s="12"/>
      <c r="UTM41" s="12"/>
      <c r="UTN41" s="12"/>
      <c r="UTO41" s="12"/>
      <c r="UTP41" s="12"/>
      <c r="UTQ41" s="12"/>
      <c r="UTR41" s="12"/>
      <c r="UTS41" s="12"/>
      <c r="UTT41" s="12"/>
      <c r="UTU41" s="12"/>
      <c r="UTV41" s="12"/>
      <c r="UTW41" s="12"/>
      <c r="UTX41" s="12"/>
      <c r="UTY41" s="12"/>
      <c r="UTZ41" s="12"/>
      <c r="UUA41" s="12"/>
      <c r="UUB41" s="12"/>
      <c r="UUC41" s="12"/>
      <c r="UUD41" s="12"/>
      <c r="UUE41" s="12"/>
      <c r="UUF41" s="12"/>
      <c r="UUG41" s="12"/>
      <c r="UUH41" s="12"/>
      <c r="UUI41" s="12"/>
      <c r="UUJ41" s="12"/>
      <c r="UUK41" s="12"/>
      <c r="UUL41" s="12"/>
      <c r="UUM41" s="12"/>
      <c r="UUN41" s="12"/>
      <c r="UUO41" s="12"/>
      <c r="UUP41" s="12"/>
      <c r="UUQ41" s="12"/>
      <c r="UUR41" s="12"/>
      <c r="UUS41" s="12"/>
      <c r="UUT41" s="12"/>
      <c r="UUU41" s="12"/>
      <c r="UUV41" s="12"/>
      <c r="UUW41" s="12"/>
      <c r="UUX41" s="12"/>
      <c r="UUY41" s="12"/>
      <c r="UUZ41" s="12"/>
      <c r="UVA41" s="12"/>
      <c r="UVB41" s="12"/>
      <c r="UVC41" s="12"/>
      <c r="UVD41" s="12"/>
      <c r="UVE41" s="12"/>
      <c r="UVF41" s="12"/>
      <c r="UVG41" s="12"/>
      <c r="UVH41" s="12"/>
      <c r="UVI41" s="12"/>
      <c r="UVJ41" s="12"/>
      <c r="UVK41" s="12"/>
      <c r="UVL41" s="12"/>
      <c r="UVM41" s="12"/>
      <c r="UVN41" s="12"/>
      <c r="UVO41" s="12"/>
      <c r="UVP41" s="12"/>
      <c r="UVQ41" s="12"/>
      <c r="UVR41" s="12"/>
      <c r="UVS41" s="12"/>
      <c r="UVT41" s="12"/>
      <c r="UVU41" s="12"/>
      <c r="UVV41" s="12"/>
      <c r="UVW41" s="12"/>
      <c r="UVX41" s="12"/>
      <c r="UVY41" s="12"/>
      <c r="UVZ41" s="12"/>
      <c r="UWA41" s="12"/>
      <c r="UWB41" s="12"/>
      <c r="UWC41" s="12"/>
      <c r="UWD41" s="12"/>
      <c r="UWE41" s="12"/>
      <c r="UWF41" s="12"/>
      <c r="UWG41" s="12"/>
      <c r="UWH41" s="12"/>
      <c r="UWI41" s="12"/>
      <c r="UWJ41" s="12"/>
      <c r="UWK41" s="12"/>
      <c r="UWL41" s="12"/>
      <c r="UWM41" s="12"/>
      <c r="UWN41" s="12"/>
      <c r="UWO41" s="12"/>
      <c r="UWP41" s="12"/>
      <c r="UWQ41" s="12"/>
      <c r="UWR41" s="12"/>
      <c r="UWS41" s="12"/>
      <c r="UWT41" s="12"/>
      <c r="UWU41" s="12"/>
      <c r="UWV41" s="12"/>
      <c r="UWW41" s="12"/>
      <c r="UWX41" s="12"/>
      <c r="UWY41" s="12"/>
      <c r="UWZ41" s="12"/>
      <c r="UXA41" s="12"/>
      <c r="UXB41" s="12"/>
      <c r="UXC41" s="12"/>
      <c r="UXD41" s="12"/>
      <c r="UXE41" s="12"/>
      <c r="UXF41" s="12"/>
      <c r="UXG41" s="12"/>
      <c r="UXH41" s="12"/>
      <c r="UXI41" s="12"/>
      <c r="UXJ41" s="12"/>
      <c r="UXK41" s="12"/>
      <c r="UXL41" s="12"/>
      <c r="UXM41" s="12"/>
      <c r="UXN41" s="12"/>
      <c r="UXO41" s="12"/>
      <c r="UXP41" s="12"/>
      <c r="UXQ41" s="12"/>
      <c r="UXR41" s="12"/>
      <c r="UXS41" s="12"/>
      <c r="UXT41" s="12"/>
      <c r="UXU41" s="12"/>
      <c r="UXV41" s="12"/>
      <c r="UXW41" s="12"/>
      <c r="UXX41" s="12"/>
      <c r="UXY41" s="12"/>
      <c r="UXZ41" s="12"/>
      <c r="UYA41" s="12"/>
      <c r="UYB41" s="12"/>
      <c r="UYC41" s="12"/>
      <c r="UYD41" s="12"/>
      <c r="UYE41" s="12"/>
      <c r="UYF41" s="12"/>
      <c r="UYG41" s="12"/>
      <c r="UYH41" s="12"/>
      <c r="UYI41" s="12"/>
      <c r="UYJ41" s="12"/>
      <c r="UYK41" s="12"/>
      <c r="UYL41" s="12"/>
      <c r="UYM41" s="12"/>
      <c r="UYN41" s="12"/>
      <c r="UYO41" s="12"/>
      <c r="UYP41" s="12"/>
      <c r="UYQ41" s="12"/>
      <c r="UYR41" s="12"/>
      <c r="UYS41" s="12"/>
      <c r="UYT41" s="12"/>
      <c r="UYU41" s="12"/>
      <c r="UYV41" s="12"/>
      <c r="UYW41" s="12"/>
      <c r="UYX41" s="12"/>
      <c r="UYY41" s="12"/>
      <c r="UYZ41" s="12"/>
      <c r="UZA41" s="12"/>
      <c r="UZB41" s="12"/>
      <c r="UZC41" s="12"/>
      <c r="UZD41" s="12"/>
      <c r="UZE41" s="12"/>
      <c r="UZF41" s="12"/>
      <c r="UZG41" s="12"/>
      <c r="UZH41" s="12"/>
      <c r="UZI41" s="12"/>
      <c r="UZJ41" s="12"/>
      <c r="UZK41" s="12"/>
      <c r="UZL41" s="12"/>
      <c r="UZM41" s="12"/>
      <c r="UZN41" s="12"/>
      <c r="UZO41" s="12"/>
      <c r="UZP41" s="12"/>
      <c r="UZQ41" s="12"/>
      <c r="UZR41" s="12"/>
      <c r="UZS41" s="12"/>
      <c r="UZT41" s="12"/>
      <c r="UZU41" s="12"/>
      <c r="UZV41" s="12"/>
      <c r="UZW41" s="12"/>
      <c r="UZX41" s="12"/>
      <c r="UZY41" s="12"/>
      <c r="UZZ41" s="12"/>
      <c r="VAA41" s="12"/>
      <c r="VAB41" s="12"/>
      <c r="VAC41" s="12"/>
      <c r="VAD41" s="12"/>
      <c r="VAE41" s="12"/>
      <c r="VAF41" s="12"/>
      <c r="VAG41" s="12"/>
      <c r="VAH41" s="12"/>
      <c r="VAI41" s="12"/>
      <c r="VAJ41" s="12"/>
      <c r="VAK41" s="12"/>
      <c r="VAL41" s="12"/>
      <c r="VAM41" s="12"/>
      <c r="VAN41" s="12"/>
      <c r="VAO41" s="12"/>
      <c r="VAP41" s="12"/>
      <c r="VAQ41" s="12"/>
      <c r="VAR41" s="12"/>
      <c r="VAS41" s="12"/>
      <c r="VAT41" s="12"/>
      <c r="VAU41" s="12"/>
      <c r="VAV41" s="12"/>
      <c r="VAW41" s="12"/>
      <c r="VAX41" s="12"/>
      <c r="VAY41" s="12"/>
      <c r="VAZ41" s="12"/>
      <c r="VBA41" s="12"/>
      <c r="VBB41" s="12"/>
      <c r="VBC41" s="12"/>
      <c r="VBD41" s="12"/>
      <c r="VBE41" s="12"/>
      <c r="VBF41" s="12"/>
      <c r="VBG41" s="12"/>
      <c r="VBH41" s="12"/>
      <c r="VBI41" s="12"/>
      <c r="VBJ41" s="12"/>
      <c r="VBK41" s="12"/>
      <c r="VBL41" s="12"/>
      <c r="VBM41" s="12"/>
      <c r="VBN41" s="12"/>
      <c r="VBO41" s="12"/>
      <c r="VBP41" s="12"/>
      <c r="VBQ41" s="12"/>
      <c r="VBR41" s="12"/>
      <c r="VBS41" s="12"/>
      <c r="VBT41" s="12"/>
      <c r="VBU41" s="12"/>
      <c r="VBV41" s="12"/>
      <c r="VBW41" s="12"/>
      <c r="VBX41" s="12"/>
      <c r="VBY41" s="12"/>
      <c r="VBZ41" s="12"/>
      <c r="VCA41" s="12"/>
      <c r="VCB41" s="12"/>
      <c r="VCC41" s="12"/>
      <c r="VCD41" s="12"/>
      <c r="VCE41" s="12"/>
      <c r="VCF41" s="12"/>
      <c r="VCG41" s="12"/>
      <c r="VCH41" s="12"/>
      <c r="VCI41" s="12"/>
      <c r="VCJ41" s="12"/>
      <c r="VCK41" s="12"/>
      <c r="VCL41" s="12"/>
      <c r="VCM41" s="12"/>
      <c r="VCN41" s="12"/>
      <c r="VCO41" s="12"/>
      <c r="VCP41" s="12"/>
      <c r="VCQ41" s="12"/>
      <c r="VCR41" s="12"/>
      <c r="VCS41" s="12"/>
      <c r="VCT41" s="12"/>
      <c r="VCU41" s="12"/>
      <c r="VCV41" s="12"/>
      <c r="VCW41" s="12"/>
      <c r="VCX41" s="12"/>
      <c r="VCY41" s="12"/>
      <c r="VCZ41" s="12"/>
      <c r="VDA41" s="12"/>
      <c r="VDB41" s="12"/>
      <c r="VDC41" s="12"/>
      <c r="VDD41" s="12"/>
      <c r="VDE41" s="12"/>
      <c r="VDF41" s="12"/>
      <c r="VDG41" s="12"/>
      <c r="VDH41" s="12"/>
      <c r="VDI41" s="12"/>
      <c r="VDJ41" s="12"/>
      <c r="VDK41" s="12"/>
      <c r="VDL41" s="12"/>
      <c r="VDM41" s="12"/>
      <c r="VDN41" s="12"/>
      <c r="VDO41" s="12"/>
      <c r="VDP41" s="12"/>
      <c r="VDQ41" s="12"/>
      <c r="VDR41" s="12"/>
      <c r="VDS41" s="12"/>
      <c r="VDT41" s="12"/>
      <c r="VDU41" s="12"/>
      <c r="VDV41" s="12"/>
      <c r="VDW41" s="12"/>
      <c r="VDX41" s="12"/>
      <c r="VDY41" s="12"/>
      <c r="VDZ41" s="12"/>
      <c r="VEA41" s="12"/>
      <c r="VEB41" s="12"/>
      <c r="VEC41" s="12"/>
      <c r="VED41" s="12"/>
      <c r="VEE41" s="12"/>
      <c r="VEF41" s="12"/>
      <c r="VEG41" s="12"/>
      <c r="VEH41" s="12"/>
      <c r="VEI41" s="12"/>
      <c r="VEJ41" s="12"/>
      <c r="VEK41" s="12"/>
      <c r="VEL41" s="12"/>
      <c r="VEM41" s="12"/>
      <c r="VEN41" s="12"/>
      <c r="VEO41" s="12"/>
      <c r="VEP41" s="12"/>
      <c r="VEQ41" s="12"/>
      <c r="VER41" s="12"/>
      <c r="VES41" s="12"/>
      <c r="VET41" s="12"/>
      <c r="VEU41" s="12"/>
      <c r="VEV41" s="12"/>
      <c r="VEW41" s="12"/>
      <c r="VEX41" s="12"/>
      <c r="VEY41" s="12"/>
      <c r="VEZ41" s="12"/>
      <c r="VFA41" s="12"/>
      <c r="VFB41" s="12"/>
      <c r="VFC41" s="12"/>
      <c r="VFD41" s="12"/>
      <c r="VFE41" s="12"/>
      <c r="VFF41" s="12"/>
      <c r="VFG41" s="12"/>
      <c r="VFH41" s="12"/>
      <c r="VFI41" s="12"/>
      <c r="VFJ41" s="12"/>
      <c r="VFK41" s="12"/>
      <c r="VFL41" s="12"/>
      <c r="VFM41" s="12"/>
      <c r="VFN41" s="12"/>
      <c r="VFO41" s="12"/>
      <c r="VFP41" s="12"/>
      <c r="VFQ41" s="12"/>
      <c r="VFR41" s="12"/>
      <c r="VFS41" s="12"/>
      <c r="VFT41" s="12"/>
      <c r="VFU41" s="12"/>
      <c r="VFV41" s="12"/>
      <c r="VFW41" s="12"/>
      <c r="VFX41" s="12"/>
      <c r="VFY41" s="12"/>
      <c r="VFZ41" s="12"/>
      <c r="VGA41" s="12"/>
      <c r="VGB41" s="12"/>
      <c r="VGC41" s="12"/>
      <c r="VGD41" s="12"/>
      <c r="VGE41" s="12"/>
      <c r="VGF41" s="12"/>
      <c r="VGG41" s="12"/>
      <c r="VGH41" s="12"/>
      <c r="VGI41" s="12"/>
      <c r="VGJ41" s="12"/>
      <c r="VGK41" s="12"/>
      <c r="VGL41" s="12"/>
      <c r="VGM41" s="12"/>
      <c r="VGN41" s="12"/>
      <c r="VGO41" s="12"/>
      <c r="VGP41" s="12"/>
      <c r="VGQ41" s="12"/>
      <c r="VGR41" s="12"/>
      <c r="VGS41" s="12"/>
      <c r="VGT41" s="12"/>
      <c r="VGU41" s="12"/>
      <c r="VGV41" s="12"/>
      <c r="VGW41" s="12"/>
      <c r="VGX41" s="12"/>
      <c r="VGY41" s="12"/>
      <c r="VGZ41" s="12"/>
      <c r="VHA41" s="12"/>
      <c r="VHB41" s="12"/>
      <c r="VHC41" s="12"/>
      <c r="VHD41" s="12"/>
      <c r="VHE41" s="12"/>
      <c r="VHF41" s="12"/>
      <c r="VHG41" s="12"/>
      <c r="VHH41" s="12"/>
      <c r="VHI41" s="12"/>
      <c r="VHJ41" s="12"/>
      <c r="VHK41" s="12"/>
      <c r="VHL41" s="12"/>
      <c r="VHM41" s="12"/>
      <c r="VHN41" s="12"/>
      <c r="VHO41" s="12"/>
      <c r="VHP41" s="12"/>
      <c r="VHQ41" s="12"/>
      <c r="VHR41" s="12"/>
      <c r="VHS41" s="12"/>
      <c r="VHT41" s="12"/>
      <c r="VHU41" s="12"/>
      <c r="VHV41" s="12"/>
      <c r="VHW41" s="12"/>
      <c r="VHX41" s="12"/>
      <c r="VHY41" s="12"/>
      <c r="VHZ41" s="12"/>
      <c r="VIA41" s="12"/>
      <c r="VIB41" s="12"/>
      <c r="VIC41" s="12"/>
      <c r="VID41" s="12"/>
      <c r="VIE41" s="12"/>
      <c r="VIF41" s="12"/>
      <c r="VIG41" s="12"/>
      <c r="VIH41" s="12"/>
      <c r="VII41" s="12"/>
      <c r="VIJ41" s="12"/>
      <c r="VIK41" s="12"/>
      <c r="VIL41" s="12"/>
      <c r="VIM41" s="12"/>
      <c r="VIN41" s="12"/>
      <c r="VIO41" s="12"/>
      <c r="VIP41" s="12"/>
      <c r="VIQ41" s="12"/>
      <c r="VIR41" s="12"/>
      <c r="VIS41" s="12"/>
      <c r="VIT41" s="12"/>
      <c r="VIU41" s="12"/>
      <c r="VIV41" s="12"/>
      <c r="VIW41" s="12"/>
      <c r="VIX41" s="12"/>
      <c r="VIY41" s="12"/>
      <c r="VIZ41" s="12"/>
      <c r="VJA41" s="12"/>
      <c r="VJB41" s="12"/>
      <c r="VJC41" s="12"/>
      <c r="VJD41" s="12"/>
      <c r="VJE41" s="12"/>
      <c r="VJF41" s="12"/>
      <c r="VJG41" s="12"/>
      <c r="VJH41" s="12"/>
      <c r="VJI41" s="12"/>
      <c r="VJJ41" s="12"/>
      <c r="VJK41" s="12"/>
      <c r="VJL41" s="12"/>
      <c r="VJM41" s="12"/>
      <c r="VJN41" s="12"/>
      <c r="VJO41" s="12"/>
      <c r="VJP41" s="12"/>
      <c r="VJQ41" s="12"/>
      <c r="VJR41" s="12"/>
      <c r="VJS41" s="12"/>
      <c r="VJT41" s="12"/>
      <c r="VJU41" s="12"/>
      <c r="VJV41" s="12"/>
      <c r="VJW41" s="12"/>
      <c r="VJX41" s="12"/>
      <c r="VJY41" s="12"/>
      <c r="VJZ41" s="12"/>
      <c r="VKA41" s="12"/>
      <c r="VKB41" s="12"/>
      <c r="VKC41" s="12"/>
      <c r="VKD41" s="12"/>
      <c r="VKE41" s="12"/>
      <c r="VKF41" s="12"/>
      <c r="VKG41" s="12"/>
      <c r="VKH41" s="12"/>
      <c r="VKI41" s="12"/>
      <c r="VKJ41" s="12"/>
      <c r="VKK41" s="12"/>
      <c r="VKL41" s="12"/>
      <c r="VKM41" s="12"/>
      <c r="VKN41" s="12"/>
      <c r="VKO41" s="12"/>
      <c r="VKP41" s="12"/>
      <c r="VKQ41" s="12"/>
      <c r="VKR41" s="12"/>
      <c r="VKS41" s="12"/>
      <c r="VKT41" s="12"/>
      <c r="VKU41" s="12"/>
      <c r="VKV41" s="12"/>
      <c r="VKW41" s="12"/>
      <c r="VKX41" s="12"/>
      <c r="VKY41" s="12"/>
      <c r="VKZ41" s="12"/>
      <c r="VLA41" s="12"/>
      <c r="VLB41" s="12"/>
      <c r="VLC41" s="12"/>
      <c r="VLD41" s="12"/>
      <c r="VLE41" s="12"/>
      <c r="VLF41" s="12"/>
      <c r="VLG41" s="12"/>
      <c r="VLH41" s="12"/>
      <c r="VLI41" s="12"/>
      <c r="VLJ41" s="12"/>
      <c r="VLK41" s="12"/>
      <c r="VLL41" s="12"/>
      <c r="VLM41" s="12"/>
      <c r="VLN41" s="12"/>
      <c r="VLO41" s="12"/>
      <c r="VLP41" s="12"/>
      <c r="VLQ41" s="12"/>
      <c r="VLR41" s="12"/>
      <c r="VLS41" s="12"/>
      <c r="VLT41" s="12"/>
      <c r="VLU41" s="12"/>
      <c r="VLV41" s="12"/>
      <c r="VLW41" s="12"/>
      <c r="VLX41" s="12"/>
      <c r="VLY41" s="12"/>
      <c r="VLZ41" s="12"/>
      <c r="VMA41" s="12"/>
      <c r="VMB41" s="12"/>
      <c r="VMC41" s="12"/>
      <c r="VMD41" s="12"/>
      <c r="VME41" s="12"/>
      <c r="VMF41" s="12"/>
      <c r="VMG41" s="12"/>
      <c r="VMH41" s="12"/>
      <c r="VMI41" s="12"/>
      <c r="VMJ41" s="12"/>
      <c r="VMK41" s="12"/>
      <c r="VML41" s="12"/>
      <c r="VMM41" s="12"/>
      <c r="VMN41" s="12"/>
      <c r="VMO41" s="12"/>
      <c r="VMP41" s="12"/>
      <c r="VMQ41" s="12"/>
      <c r="VMR41" s="12"/>
      <c r="VMS41" s="12"/>
      <c r="VMT41" s="12"/>
      <c r="VMU41" s="12"/>
      <c r="VMV41" s="12"/>
      <c r="VMW41" s="12"/>
      <c r="VMX41" s="12"/>
      <c r="VMY41" s="12"/>
      <c r="VMZ41" s="12"/>
      <c r="VNA41" s="12"/>
      <c r="VNB41" s="12"/>
      <c r="VNC41" s="12"/>
      <c r="VND41" s="12"/>
      <c r="VNE41" s="12"/>
      <c r="VNF41" s="12"/>
      <c r="VNG41" s="12"/>
      <c r="VNH41" s="12"/>
      <c r="VNI41" s="12"/>
      <c r="VNJ41" s="12"/>
      <c r="VNK41" s="12"/>
      <c r="VNL41" s="12"/>
      <c r="VNM41" s="12"/>
      <c r="VNN41" s="12"/>
      <c r="VNO41" s="12"/>
      <c r="VNP41" s="12"/>
      <c r="VNQ41" s="12"/>
      <c r="VNR41" s="12"/>
      <c r="VNS41" s="12"/>
      <c r="VNT41" s="12"/>
      <c r="VNU41" s="12"/>
      <c r="VNV41" s="12"/>
      <c r="VNW41" s="12"/>
      <c r="VNX41" s="12"/>
      <c r="VNY41" s="12"/>
      <c r="VNZ41" s="12"/>
      <c r="VOA41" s="12"/>
      <c r="VOB41" s="12"/>
      <c r="VOC41" s="12"/>
      <c r="VOD41" s="12"/>
      <c r="VOE41" s="12"/>
      <c r="VOF41" s="12"/>
      <c r="VOG41" s="12"/>
      <c r="VOH41" s="12"/>
      <c r="VOI41" s="12"/>
      <c r="VOJ41" s="12"/>
      <c r="VOK41" s="12"/>
      <c r="VOL41" s="12"/>
      <c r="VOM41" s="12"/>
      <c r="VON41" s="12"/>
      <c r="VOO41" s="12"/>
      <c r="VOP41" s="12"/>
      <c r="VOQ41" s="12"/>
      <c r="VOR41" s="12"/>
      <c r="VOS41" s="12"/>
      <c r="VOT41" s="12"/>
      <c r="VOU41" s="12"/>
      <c r="VOV41" s="12"/>
      <c r="VOW41" s="12"/>
      <c r="VOX41" s="12"/>
      <c r="VOY41" s="12"/>
      <c r="VOZ41" s="12"/>
      <c r="VPA41" s="12"/>
      <c r="VPB41" s="12"/>
      <c r="VPC41" s="12"/>
      <c r="VPD41" s="12"/>
      <c r="VPE41" s="12"/>
      <c r="VPF41" s="12"/>
      <c r="VPG41" s="12"/>
      <c r="VPH41" s="12"/>
      <c r="VPI41" s="12"/>
      <c r="VPJ41" s="12"/>
      <c r="VPK41" s="12"/>
      <c r="VPL41" s="12"/>
      <c r="VPM41" s="12"/>
      <c r="VPN41" s="12"/>
      <c r="VPO41" s="12"/>
      <c r="VPP41" s="12"/>
      <c r="VPQ41" s="12"/>
      <c r="VPR41" s="12"/>
      <c r="VPS41" s="12"/>
      <c r="VPT41" s="12"/>
      <c r="VPU41" s="12"/>
      <c r="VPV41" s="12"/>
      <c r="VPW41" s="12"/>
      <c r="VPX41" s="12"/>
      <c r="VPY41" s="12"/>
      <c r="VPZ41" s="12"/>
      <c r="VQA41" s="12"/>
      <c r="VQB41" s="12"/>
      <c r="VQC41" s="12"/>
      <c r="VQD41" s="12"/>
      <c r="VQE41" s="12"/>
      <c r="VQF41" s="12"/>
      <c r="VQG41" s="12"/>
      <c r="VQH41" s="12"/>
      <c r="VQI41" s="12"/>
      <c r="VQJ41" s="12"/>
      <c r="VQK41" s="12"/>
      <c r="VQL41" s="12"/>
      <c r="VQM41" s="12"/>
      <c r="VQN41" s="12"/>
      <c r="VQO41" s="12"/>
      <c r="VQP41" s="12"/>
      <c r="VQQ41" s="12"/>
      <c r="VQR41" s="12"/>
      <c r="VQS41" s="12"/>
      <c r="VQT41" s="12"/>
      <c r="VQU41" s="12"/>
      <c r="VQV41" s="12"/>
      <c r="VQW41" s="12"/>
      <c r="VQX41" s="12"/>
      <c r="VQY41" s="12"/>
      <c r="VQZ41" s="12"/>
      <c r="VRA41" s="12"/>
      <c r="VRB41" s="12"/>
      <c r="VRC41" s="12"/>
      <c r="VRD41" s="12"/>
      <c r="VRE41" s="12"/>
      <c r="VRF41" s="12"/>
      <c r="VRG41" s="12"/>
      <c r="VRH41" s="12"/>
      <c r="VRI41" s="12"/>
      <c r="VRJ41" s="12"/>
      <c r="VRK41" s="12"/>
      <c r="VRL41" s="12"/>
      <c r="VRM41" s="12"/>
      <c r="VRN41" s="12"/>
      <c r="VRO41" s="12"/>
      <c r="VRP41" s="12"/>
      <c r="VRQ41" s="12"/>
      <c r="VRR41" s="12"/>
      <c r="VRS41" s="12"/>
      <c r="VRT41" s="12"/>
      <c r="VRU41" s="12"/>
      <c r="VRV41" s="12"/>
      <c r="VRW41" s="12"/>
      <c r="VRX41" s="12"/>
      <c r="VRY41" s="12"/>
      <c r="VRZ41" s="12"/>
      <c r="VSA41" s="12"/>
      <c r="VSB41" s="12"/>
      <c r="VSC41" s="12"/>
      <c r="VSD41" s="12"/>
      <c r="VSE41" s="12"/>
      <c r="VSF41" s="12"/>
      <c r="VSG41" s="12"/>
      <c r="VSH41" s="12"/>
      <c r="VSI41" s="12"/>
      <c r="VSJ41" s="12"/>
      <c r="VSK41" s="12"/>
      <c r="VSL41" s="12"/>
      <c r="VSM41" s="12"/>
      <c r="VSN41" s="12"/>
      <c r="VSO41" s="12"/>
      <c r="VSP41" s="12"/>
      <c r="VSQ41" s="12"/>
      <c r="VSR41" s="12"/>
      <c r="VSS41" s="12"/>
      <c r="VST41" s="12"/>
      <c r="VSU41" s="12"/>
      <c r="VSV41" s="12"/>
      <c r="VSW41" s="12"/>
      <c r="VSX41" s="12"/>
      <c r="VSY41" s="12"/>
      <c r="VSZ41" s="12"/>
      <c r="VTA41" s="12"/>
      <c r="VTB41" s="12"/>
      <c r="VTC41" s="12"/>
      <c r="VTD41" s="12"/>
      <c r="VTE41" s="12"/>
      <c r="VTF41" s="12"/>
      <c r="VTG41" s="12"/>
      <c r="VTH41" s="12"/>
      <c r="VTI41" s="12"/>
      <c r="VTJ41" s="12"/>
      <c r="VTK41" s="12"/>
      <c r="VTL41" s="12"/>
      <c r="VTM41" s="12"/>
      <c r="VTN41" s="12"/>
      <c r="VTO41" s="12"/>
      <c r="VTP41" s="12"/>
      <c r="VTQ41" s="12"/>
      <c r="VTR41" s="12"/>
      <c r="VTS41" s="12"/>
      <c r="VTT41" s="12"/>
      <c r="VTU41" s="12"/>
      <c r="VTV41" s="12"/>
      <c r="VTW41" s="12"/>
      <c r="VTX41" s="12"/>
      <c r="VTY41" s="12"/>
      <c r="VTZ41" s="12"/>
      <c r="VUA41" s="12"/>
      <c r="VUB41" s="12"/>
      <c r="VUC41" s="12"/>
      <c r="VUD41" s="12"/>
      <c r="VUE41" s="12"/>
      <c r="VUF41" s="12"/>
      <c r="VUG41" s="12"/>
      <c r="VUH41" s="12"/>
      <c r="VUI41" s="12"/>
      <c r="VUJ41" s="12"/>
      <c r="VUK41" s="12"/>
      <c r="VUL41" s="12"/>
      <c r="VUM41" s="12"/>
      <c r="VUN41" s="12"/>
      <c r="VUO41" s="12"/>
      <c r="VUP41" s="12"/>
      <c r="VUQ41" s="12"/>
      <c r="VUR41" s="12"/>
      <c r="VUS41" s="12"/>
      <c r="VUT41" s="12"/>
      <c r="VUU41" s="12"/>
      <c r="VUV41" s="12"/>
      <c r="VUW41" s="12"/>
      <c r="VUX41" s="12"/>
      <c r="VUY41" s="12"/>
      <c r="VUZ41" s="12"/>
      <c r="VVA41" s="12"/>
      <c r="VVB41" s="12"/>
      <c r="VVC41" s="12"/>
      <c r="VVD41" s="12"/>
      <c r="VVE41" s="12"/>
      <c r="VVF41" s="12"/>
      <c r="VVG41" s="12"/>
      <c r="VVH41" s="12"/>
      <c r="VVI41" s="12"/>
      <c r="VVJ41" s="12"/>
      <c r="VVK41" s="12"/>
      <c r="VVL41" s="12"/>
      <c r="VVM41" s="12"/>
      <c r="VVN41" s="12"/>
      <c r="VVO41" s="12"/>
      <c r="VVP41" s="12"/>
      <c r="VVQ41" s="12"/>
      <c r="VVR41" s="12"/>
      <c r="VVS41" s="12"/>
      <c r="VVT41" s="12"/>
      <c r="VVU41" s="12"/>
      <c r="VVV41" s="12"/>
      <c r="VVW41" s="12"/>
      <c r="VVX41" s="12"/>
      <c r="VVY41" s="12"/>
      <c r="VVZ41" s="12"/>
      <c r="VWA41" s="12"/>
      <c r="VWB41" s="12"/>
      <c r="VWC41" s="12"/>
      <c r="VWD41" s="12"/>
      <c r="VWE41" s="12"/>
      <c r="VWF41" s="12"/>
      <c r="VWG41" s="12"/>
      <c r="VWH41" s="12"/>
      <c r="VWI41" s="12"/>
      <c r="VWJ41" s="12"/>
      <c r="VWK41" s="12"/>
      <c r="VWL41" s="12"/>
      <c r="VWM41" s="12"/>
      <c r="VWN41" s="12"/>
      <c r="VWO41" s="12"/>
      <c r="VWP41" s="12"/>
      <c r="VWQ41" s="12"/>
      <c r="VWR41" s="12"/>
      <c r="VWS41" s="12"/>
      <c r="VWT41" s="12"/>
      <c r="VWU41" s="12"/>
      <c r="VWV41" s="12"/>
      <c r="VWW41" s="12"/>
      <c r="VWX41" s="12"/>
      <c r="VWY41" s="12"/>
      <c r="VWZ41" s="12"/>
      <c r="VXA41" s="12"/>
      <c r="VXB41" s="12"/>
      <c r="VXC41" s="12"/>
      <c r="VXD41" s="12"/>
      <c r="VXE41" s="12"/>
      <c r="VXF41" s="12"/>
      <c r="VXG41" s="12"/>
      <c r="VXH41" s="12"/>
      <c r="VXI41" s="12"/>
      <c r="VXJ41" s="12"/>
      <c r="VXK41" s="12"/>
      <c r="VXL41" s="12"/>
      <c r="VXM41" s="12"/>
      <c r="VXN41" s="12"/>
      <c r="VXO41" s="12"/>
      <c r="VXP41" s="12"/>
      <c r="VXQ41" s="12"/>
      <c r="VXR41" s="12"/>
      <c r="VXS41" s="12"/>
      <c r="VXT41" s="12"/>
      <c r="VXU41" s="12"/>
      <c r="VXV41" s="12"/>
      <c r="VXW41" s="12"/>
      <c r="VXX41" s="12"/>
      <c r="VXY41" s="12"/>
      <c r="VXZ41" s="12"/>
      <c r="VYA41" s="12"/>
      <c r="VYB41" s="12"/>
      <c r="VYC41" s="12"/>
      <c r="VYD41" s="12"/>
      <c r="VYE41" s="12"/>
      <c r="VYF41" s="12"/>
      <c r="VYG41" s="12"/>
      <c r="VYH41" s="12"/>
      <c r="VYI41" s="12"/>
      <c r="VYJ41" s="12"/>
      <c r="VYK41" s="12"/>
      <c r="VYL41" s="12"/>
      <c r="VYM41" s="12"/>
      <c r="VYN41" s="12"/>
      <c r="VYO41" s="12"/>
      <c r="VYP41" s="12"/>
      <c r="VYQ41" s="12"/>
      <c r="VYR41" s="12"/>
      <c r="VYS41" s="12"/>
      <c r="VYT41" s="12"/>
      <c r="VYU41" s="12"/>
      <c r="VYV41" s="12"/>
      <c r="VYW41" s="12"/>
      <c r="VYX41" s="12"/>
      <c r="VYY41" s="12"/>
      <c r="VYZ41" s="12"/>
      <c r="VZA41" s="12"/>
      <c r="VZB41" s="12"/>
      <c r="VZC41" s="12"/>
      <c r="VZD41" s="12"/>
      <c r="VZE41" s="12"/>
      <c r="VZF41" s="12"/>
      <c r="VZG41" s="12"/>
      <c r="VZH41" s="12"/>
      <c r="VZI41" s="12"/>
      <c r="VZJ41" s="12"/>
      <c r="VZK41" s="12"/>
      <c r="VZL41" s="12"/>
      <c r="VZM41" s="12"/>
      <c r="VZN41" s="12"/>
      <c r="VZO41" s="12"/>
      <c r="VZP41" s="12"/>
      <c r="VZQ41" s="12"/>
      <c r="VZR41" s="12"/>
      <c r="VZS41" s="12"/>
      <c r="VZT41" s="12"/>
      <c r="VZU41" s="12"/>
      <c r="VZV41" s="12"/>
      <c r="VZW41" s="12"/>
      <c r="VZX41" s="12"/>
      <c r="VZY41" s="12"/>
      <c r="VZZ41" s="12"/>
      <c r="WAA41" s="12"/>
      <c r="WAB41" s="12"/>
      <c r="WAC41" s="12"/>
      <c r="WAD41" s="12"/>
      <c r="WAE41" s="12"/>
      <c r="WAF41" s="12"/>
      <c r="WAG41" s="12"/>
      <c r="WAH41" s="12"/>
      <c r="WAI41" s="12"/>
      <c r="WAJ41" s="12"/>
      <c r="WAK41" s="12"/>
      <c r="WAL41" s="12"/>
      <c r="WAM41" s="12"/>
      <c r="WAN41" s="12"/>
      <c r="WAO41" s="12"/>
      <c r="WAP41" s="12"/>
      <c r="WAQ41" s="12"/>
      <c r="WAR41" s="12"/>
      <c r="WAS41" s="12"/>
      <c r="WAT41" s="12"/>
      <c r="WAU41" s="12"/>
      <c r="WAV41" s="12"/>
      <c r="WAW41" s="12"/>
      <c r="WAX41" s="12"/>
      <c r="WAY41" s="12"/>
      <c r="WAZ41" s="12"/>
      <c r="WBA41" s="12"/>
      <c r="WBB41" s="12"/>
      <c r="WBC41" s="12"/>
      <c r="WBD41" s="12"/>
      <c r="WBE41" s="12"/>
      <c r="WBF41" s="12"/>
      <c r="WBG41" s="12"/>
      <c r="WBH41" s="12"/>
      <c r="WBI41" s="12"/>
      <c r="WBJ41" s="12"/>
      <c r="WBK41" s="12"/>
      <c r="WBL41" s="12"/>
      <c r="WBM41" s="12"/>
      <c r="WBN41" s="12"/>
      <c r="WBO41" s="12"/>
      <c r="WBP41" s="12"/>
      <c r="WBQ41" s="12"/>
      <c r="WBR41" s="12"/>
      <c r="WBS41" s="12"/>
      <c r="WBT41" s="12"/>
      <c r="WBU41" s="12"/>
      <c r="WBV41" s="12"/>
      <c r="WBW41" s="12"/>
      <c r="WBX41" s="12"/>
      <c r="WBY41" s="12"/>
      <c r="WBZ41" s="12"/>
      <c r="WCA41" s="12"/>
      <c r="WCB41" s="12"/>
      <c r="WCC41" s="12"/>
      <c r="WCD41" s="12"/>
      <c r="WCE41" s="12"/>
      <c r="WCF41" s="12"/>
      <c r="WCG41" s="12"/>
      <c r="WCH41" s="12"/>
      <c r="WCI41" s="12"/>
      <c r="WCJ41" s="12"/>
      <c r="WCK41" s="12"/>
      <c r="WCL41" s="12"/>
      <c r="WCM41" s="12"/>
      <c r="WCN41" s="12"/>
      <c r="WCO41" s="12"/>
      <c r="WCP41" s="12"/>
      <c r="WCQ41" s="12"/>
      <c r="WCR41" s="12"/>
      <c r="WCS41" s="12"/>
      <c r="WCT41" s="12"/>
      <c r="WCU41" s="12"/>
      <c r="WCV41" s="12"/>
      <c r="WCW41" s="12"/>
      <c r="WCX41" s="12"/>
      <c r="WCY41" s="12"/>
      <c r="WCZ41" s="12"/>
      <c r="WDA41" s="12"/>
      <c r="WDB41" s="12"/>
      <c r="WDC41" s="12"/>
      <c r="WDD41" s="12"/>
      <c r="WDE41" s="12"/>
      <c r="WDF41" s="12"/>
      <c r="WDG41" s="12"/>
      <c r="WDH41" s="12"/>
      <c r="WDI41" s="12"/>
      <c r="WDJ41" s="12"/>
      <c r="WDK41" s="12"/>
      <c r="WDL41" s="12"/>
      <c r="WDM41" s="12"/>
      <c r="WDN41" s="12"/>
      <c r="WDO41" s="12"/>
      <c r="WDP41" s="12"/>
      <c r="WDQ41" s="12"/>
      <c r="WDR41" s="12"/>
      <c r="WDS41" s="12"/>
      <c r="WDT41" s="12"/>
      <c r="WDU41" s="12"/>
      <c r="WDV41" s="12"/>
      <c r="WDW41" s="12"/>
      <c r="WDX41" s="12"/>
      <c r="WDY41" s="12"/>
      <c r="WDZ41" s="12"/>
      <c r="WEA41" s="12"/>
      <c r="WEB41" s="12"/>
      <c r="WEC41" s="12"/>
      <c r="WED41" s="12"/>
      <c r="WEE41" s="12"/>
      <c r="WEF41" s="12"/>
      <c r="WEG41" s="12"/>
      <c r="WEH41" s="12"/>
      <c r="WEI41" s="12"/>
      <c r="WEJ41" s="12"/>
      <c r="WEK41" s="12"/>
      <c r="WEL41" s="12"/>
      <c r="WEM41" s="12"/>
      <c r="WEN41" s="12"/>
      <c r="WEO41" s="12"/>
      <c r="WEP41" s="12"/>
      <c r="WEQ41" s="12"/>
      <c r="WER41" s="12"/>
      <c r="WES41" s="12"/>
      <c r="WET41" s="12"/>
      <c r="WEU41" s="12"/>
      <c r="WEV41" s="12"/>
      <c r="WEW41" s="12"/>
      <c r="WEX41" s="12"/>
      <c r="WEY41" s="12"/>
      <c r="WEZ41" s="12"/>
      <c r="WFA41" s="12"/>
      <c r="WFB41" s="12"/>
      <c r="WFC41" s="12"/>
      <c r="WFD41" s="12"/>
      <c r="WFE41" s="12"/>
      <c r="WFF41" s="12"/>
      <c r="WFG41" s="12"/>
      <c r="WFH41" s="12"/>
      <c r="WFI41" s="12"/>
      <c r="WFJ41" s="12"/>
      <c r="WFK41" s="12"/>
      <c r="WFL41" s="12"/>
      <c r="WFM41" s="12"/>
      <c r="WFN41" s="12"/>
      <c r="WFO41" s="12"/>
      <c r="WFP41" s="12"/>
      <c r="WFQ41" s="12"/>
      <c r="WFR41" s="12"/>
      <c r="WFS41" s="12"/>
      <c r="WFT41" s="12"/>
      <c r="WFU41" s="12"/>
      <c r="WFV41" s="12"/>
      <c r="WFW41" s="12"/>
      <c r="WFX41" s="12"/>
      <c r="WFY41" s="12"/>
      <c r="WFZ41" s="12"/>
      <c r="WGA41" s="12"/>
      <c r="WGB41" s="12"/>
      <c r="WGC41" s="12"/>
      <c r="WGD41" s="12"/>
      <c r="WGE41" s="12"/>
      <c r="WGF41" s="12"/>
      <c r="WGG41" s="12"/>
      <c r="WGH41" s="12"/>
      <c r="WGI41" s="12"/>
      <c r="WGJ41" s="12"/>
      <c r="WGK41" s="12"/>
      <c r="WGL41" s="12"/>
      <c r="WGM41" s="12"/>
      <c r="WGN41" s="12"/>
      <c r="WGO41" s="12"/>
      <c r="WGP41" s="12"/>
      <c r="WGQ41" s="12"/>
      <c r="WGR41" s="12"/>
      <c r="WGS41" s="12"/>
      <c r="WGT41" s="12"/>
      <c r="WGU41" s="12"/>
      <c r="WGV41" s="12"/>
      <c r="WGW41" s="12"/>
      <c r="WGX41" s="12"/>
      <c r="WGY41" s="12"/>
      <c r="WGZ41" s="12"/>
      <c r="WHA41" s="12"/>
      <c r="WHB41" s="12"/>
      <c r="WHC41" s="12"/>
      <c r="WHD41" s="12"/>
      <c r="WHE41" s="12"/>
      <c r="WHF41" s="12"/>
      <c r="WHG41" s="12"/>
      <c r="WHH41" s="12"/>
      <c r="WHI41" s="12"/>
      <c r="WHJ41" s="12"/>
      <c r="WHK41" s="12"/>
      <c r="WHL41" s="12"/>
      <c r="WHM41" s="12"/>
      <c r="WHN41" s="12"/>
      <c r="WHO41" s="12"/>
      <c r="WHP41" s="12"/>
      <c r="WHQ41" s="12"/>
      <c r="WHR41" s="12"/>
      <c r="WHS41" s="12"/>
      <c r="WHT41" s="12"/>
      <c r="WHU41" s="12"/>
      <c r="WHV41" s="12"/>
      <c r="WHW41" s="12"/>
      <c r="WHX41" s="12"/>
      <c r="WHY41" s="12"/>
      <c r="WHZ41" s="12"/>
      <c r="WIA41" s="12"/>
      <c r="WIB41" s="12"/>
      <c r="WIC41" s="12"/>
      <c r="WID41" s="12"/>
      <c r="WIE41" s="12"/>
      <c r="WIF41" s="12"/>
      <c r="WIG41" s="12"/>
      <c r="WIH41" s="12"/>
      <c r="WII41" s="12"/>
      <c r="WIJ41" s="12"/>
      <c r="WIK41" s="12"/>
      <c r="WIL41" s="12"/>
      <c r="WIM41" s="12"/>
      <c r="WIN41" s="12"/>
      <c r="WIO41" s="12"/>
      <c r="WIP41" s="12"/>
      <c r="WIQ41" s="12"/>
      <c r="WIR41" s="12"/>
      <c r="WIS41" s="12"/>
      <c r="WIT41" s="12"/>
      <c r="WIU41" s="12"/>
      <c r="WIV41" s="12"/>
      <c r="WIW41" s="12"/>
      <c r="WIX41" s="12"/>
      <c r="WIY41" s="12"/>
      <c r="WIZ41" s="12"/>
      <c r="WJA41" s="12"/>
      <c r="WJB41" s="12"/>
      <c r="WJC41" s="12"/>
      <c r="WJD41" s="12"/>
      <c r="WJE41" s="12"/>
      <c r="WJF41" s="12"/>
      <c r="WJG41" s="12"/>
      <c r="WJH41" s="12"/>
      <c r="WJI41" s="12"/>
      <c r="WJJ41" s="12"/>
      <c r="WJK41" s="12"/>
      <c r="WJL41" s="12"/>
      <c r="WJM41" s="12"/>
      <c r="WJN41" s="12"/>
      <c r="WJO41" s="12"/>
      <c r="WJP41" s="12"/>
      <c r="WJQ41" s="12"/>
      <c r="WJR41" s="12"/>
      <c r="WJS41" s="12"/>
      <c r="WJT41" s="12"/>
      <c r="WJU41" s="12"/>
      <c r="WJV41" s="12"/>
      <c r="WJW41" s="12"/>
      <c r="WJX41" s="12"/>
      <c r="WJY41" s="12"/>
      <c r="WJZ41" s="12"/>
      <c r="WKA41" s="12"/>
      <c r="WKB41" s="12"/>
      <c r="WKC41" s="12"/>
      <c r="WKD41" s="12"/>
      <c r="WKE41" s="12"/>
      <c r="WKF41" s="12"/>
      <c r="WKG41" s="12"/>
      <c r="WKH41" s="12"/>
      <c r="WKI41" s="12"/>
      <c r="WKJ41" s="12"/>
      <c r="WKK41" s="12"/>
      <c r="WKL41" s="12"/>
      <c r="WKM41" s="12"/>
      <c r="WKN41" s="12"/>
      <c r="WKO41" s="12"/>
      <c r="WKP41" s="12"/>
      <c r="WKQ41" s="12"/>
      <c r="WKR41" s="12"/>
      <c r="WKS41" s="12"/>
      <c r="WKT41" s="12"/>
      <c r="WKU41" s="12"/>
      <c r="WKV41" s="12"/>
      <c r="WKW41" s="12"/>
      <c r="WKX41" s="12"/>
      <c r="WKY41" s="12"/>
      <c r="WKZ41" s="12"/>
      <c r="WLA41" s="12"/>
      <c r="WLB41" s="12"/>
      <c r="WLC41" s="12"/>
      <c r="WLD41" s="12"/>
      <c r="WLE41" s="12"/>
      <c r="WLF41" s="12"/>
      <c r="WLG41" s="12"/>
      <c r="WLH41" s="12"/>
      <c r="WLI41" s="12"/>
      <c r="WLJ41" s="12"/>
      <c r="WLK41" s="12"/>
      <c r="WLL41" s="12"/>
      <c r="WLM41" s="12"/>
      <c r="WLN41" s="12"/>
      <c r="WLO41" s="12"/>
      <c r="WLP41" s="12"/>
      <c r="WLQ41" s="12"/>
      <c r="WLR41" s="12"/>
      <c r="WLS41" s="12"/>
      <c r="WLT41" s="12"/>
      <c r="WLU41" s="12"/>
      <c r="WLV41" s="12"/>
      <c r="WLW41" s="12"/>
      <c r="WLX41" s="12"/>
      <c r="WLY41" s="12"/>
      <c r="WLZ41" s="12"/>
      <c r="WMA41" s="12"/>
      <c r="WMB41" s="12"/>
      <c r="WMC41" s="12"/>
      <c r="WMD41" s="12"/>
      <c r="WME41" s="12"/>
      <c r="WMF41" s="12"/>
      <c r="WMG41" s="12"/>
      <c r="WMH41" s="12"/>
      <c r="WMI41" s="12"/>
      <c r="WMJ41" s="12"/>
      <c r="WMK41" s="12"/>
      <c r="WML41" s="12"/>
      <c r="WMM41" s="12"/>
      <c r="WMN41" s="12"/>
      <c r="WMO41" s="12"/>
      <c r="WMP41" s="12"/>
      <c r="WMQ41" s="12"/>
      <c r="WMR41" s="12"/>
      <c r="WMS41" s="12"/>
      <c r="WMT41" s="12"/>
      <c r="WMU41" s="12"/>
      <c r="WMV41" s="12"/>
      <c r="WMW41" s="12"/>
      <c r="WMX41" s="12"/>
      <c r="WMY41" s="12"/>
      <c r="WMZ41" s="12"/>
      <c r="WNA41" s="12"/>
      <c r="WNB41" s="12"/>
      <c r="WNC41" s="12"/>
      <c r="WND41" s="12"/>
      <c r="WNE41" s="12"/>
      <c r="WNF41" s="12"/>
      <c r="WNG41" s="12"/>
      <c r="WNH41" s="12"/>
      <c r="WNI41" s="12"/>
      <c r="WNJ41" s="12"/>
      <c r="WNK41" s="12"/>
      <c r="WNL41" s="12"/>
      <c r="WNM41" s="12"/>
      <c r="WNN41" s="12"/>
      <c r="WNO41" s="12"/>
      <c r="WNP41" s="12"/>
      <c r="WNQ41" s="12"/>
      <c r="WNR41" s="12"/>
      <c r="WNS41" s="12"/>
      <c r="WNT41" s="12"/>
      <c r="WNU41" s="12"/>
      <c r="WNV41" s="12"/>
      <c r="WNW41" s="12"/>
      <c r="WNX41" s="12"/>
      <c r="WNY41" s="12"/>
      <c r="WNZ41" s="12"/>
      <c r="WOA41" s="12"/>
      <c r="WOB41" s="12"/>
      <c r="WOC41" s="12"/>
      <c r="WOD41" s="12"/>
      <c r="WOE41" s="12"/>
      <c r="WOF41" s="12"/>
      <c r="WOG41" s="12"/>
      <c r="WOH41" s="12"/>
      <c r="WOI41" s="12"/>
      <c r="WOJ41" s="12"/>
      <c r="WOK41" s="12"/>
      <c r="WOL41" s="12"/>
      <c r="WOM41" s="12"/>
      <c r="WON41" s="12"/>
      <c r="WOO41" s="12"/>
      <c r="WOP41" s="12"/>
      <c r="WOQ41" s="12"/>
      <c r="WOR41" s="12"/>
      <c r="WOS41" s="12"/>
      <c r="WOT41" s="12"/>
      <c r="WOU41" s="12"/>
      <c r="WOV41" s="12"/>
      <c r="WOW41" s="12"/>
      <c r="WOX41" s="12"/>
      <c r="WOY41" s="12"/>
      <c r="WOZ41" s="12"/>
      <c r="WPA41" s="12"/>
      <c r="WPB41" s="12"/>
      <c r="WPC41" s="12"/>
      <c r="WPD41" s="12"/>
      <c r="WPE41" s="12"/>
      <c r="WPF41" s="12"/>
      <c r="WPG41" s="12"/>
      <c r="WPH41" s="12"/>
      <c r="WPI41" s="12"/>
      <c r="WPJ41" s="12"/>
      <c r="WPK41" s="12"/>
      <c r="WPL41" s="12"/>
      <c r="WPM41" s="12"/>
      <c r="WPN41" s="12"/>
      <c r="WPO41" s="12"/>
      <c r="WPP41" s="12"/>
      <c r="WPQ41" s="12"/>
      <c r="WPR41" s="12"/>
      <c r="WPS41" s="12"/>
      <c r="WPT41" s="12"/>
      <c r="WPU41" s="12"/>
      <c r="WPV41" s="12"/>
      <c r="WPW41" s="12"/>
      <c r="WPX41" s="12"/>
      <c r="WPY41" s="12"/>
      <c r="WPZ41" s="12"/>
      <c r="WQA41" s="12"/>
      <c r="WQB41" s="12"/>
      <c r="WQC41" s="12"/>
      <c r="WQD41" s="12"/>
      <c r="WQE41" s="12"/>
      <c r="WQF41" s="12"/>
      <c r="WQG41" s="12"/>
      <c r="WQH41" s="12"/>
      <c r="WQI41" s="12"/>
      <c r="WQJ41" s="12"/>
      <c r="WQK41" s="12"/>
      <c r="WQL41" s="12"/>
      <c r="WQM41" s="12"/>
      <c r="WQN41" s="12"/>
      <c r="WQO41" s="12"/>
      <c r="WQP41" s="12"/>
      <c r="WQQ41" s="12"/>
      <c r="WQR41" s="12"/>
      <c r="WQS41" s="12"/>
      <c r="WQT41" s="12"/>
      <c r="WQU41" s="12"/>
      <c r="WQV41" s="12"/>
      <c r="WQW41" s="12"/>
      <c r="WQX41" s="12"/>
      <c r="WQY41" s="12"/>
      <c r="WQZ41" s="12"/>
      <c r="WRA41" s="12"/>
      <c r="WRB41" s="12"/>
      <c r="WRC41" s="12"/>
      <c r="WRD41" s="12"/>
      <c r="WRE41" s="12"/>
      <c r="WRF41" s="12"/>
      <c r="WRG41" s="12"/>
      <c r="WRH41" s="12"/>
      <c r="WRI41" s="12"/>
      <c r="WRJ41" s="12"/>
      <c r="WRK41" s="12"/>
      <c r="WRL41" s="12"/>
      <c r="WRM41" s="12"/>
      <c r="WRN41" s="12"/>
      <c r="WRO41" s="12"/>
      <c r="WRP41" s="12"/>
      <c r="WRQ41" s="12"/>
      <c r="WRR41" s="12"/>
      <c r="WRS41" s="12"/>
      <c r="WRT41" s="12"/>
      <c r="WRU41" s="12"/>
      <c r="WRV41" s="12"/>
      <c r="WRW41" s="12"/>
      <c r="WRX41" s="12"/>
      <c r="WRY41" s="12"/>
      <c r="WRZ41" s="12"/>
      <c r="WSA41" s="12"/>
      <c r="WSB41" s="12"/>
      <c r="WSC41" s="12"/>
      <c r="WSD41" s="12"/>
      <c r="WSE41" s="12"/>
      <c r="WSF41" s="12"/>
      <c r="WSG41" s="12"/>
      <c r="WSH41" s="12"/>
      <c r="WSI41" s="12"/>
      <c r="WSJ41" s="12"/>
      <c r="WSK41" s="12"/>
      <c r="WSL41" s="12"/>
      <c r="WSM41" s="12"/>
      <c r="WSN41" s="12"/>
      <c r="WSO41" s="12"/>
      <c r="WSP41" s="12"/>
      <c r="WSQ41" s="12"/>
      <c r="WSR41" s="12"/>
      <c r="WSS41" s="12"/>
      <c r="WST41" s="12"/>
      <c r="WSU41" s="12"/>
      <c r="WSV41" s="12"/>
      <c r="WSW41" s="12"/>
      <c r="WSX41" s="12"/>
      <c r="WSY41" s="12"/>
      <c r="WSZ41" s="12"/>
      <c r="WTA41" s="12"/>
      <c r="WTB41" s="12"/>
      <c r="WTC41" s="12"/>
      <c r="WTD41" s="12"/>
      <c r="WTE41" s="12"/>
      <c r="WTF41" s="12"/>
      <c r="WTG41" s="12"/>
      <c r="WTH41" s="12"/>
      <c r="WTI41" s="12"/>
      <c r="WTJ41" s="12"/>
      <c r="WTK41" s="12"/>
      <c r="WTL41" s="12"/>
      <c r="WTM41" s="12"/>
      <c r="WTN41" s="12"/>
      <c r="WTO41" s="12"/>
      <c r="WTP41" s="12"/>
      <c r="WTQ41" s="12"/>
      <c r="WTR41" s="12"/>
      <c r="WTS41" s="12"/>
      <c r="WTT41" s="12"/>
      <c r="WTU41" s="12"/>
      <c r="WTV41" s="12"/>
      <c r="WTW41" s="12"/>
      <c r="WTX41" s="12"/>
      <c r="WTY41" s="12"/>
      <c r="WTZ41" s="12"/>
      <c r="WUA41" s="12"/>
      <c r="WUB41" s="12"/>
      <c r="WUC41" s="12"/>
      <c r="WUD41" s="12"/>
      <c r="WUE41" s="12"/>
      <c r="WUF41" s="12"/>
      <c r="WUG41" s="12"/>
      <c r="WUH41" s="12"/>
      <c r="WUI41" s="12"/>
      <c r="WUJ41" s="12"/>
      <c r="WUK41" s="12"/>
      <c r="WUL41" s="12"/>
      <c r="WUM41" s="12"/>
      <c r="WUN41" s="12"/>
      <c r="WUO41" s="12"/>
      <c r="WUP41" s="12"/>
      <c r="WUQ41" s="12"/>
      <c r="WUR41" s="12"/>
      <c r="WUS41" s="12"/>
      <c r="WUT41" s="12"/>
      <c r="WUU41" s="12"/>
      <c r="WUV41" s="12"/>
      <c r="WUW41" s="12"/>
      <c r="WUX41" s="12"/>
      <c r="WUY41" s="12"/>
      <c r="WUZ41" s="12"/>
      <c r="WVA41" s="12"/>
      <c r="WVB41" s="12"/>
      <c r="WVC41" s="12"/>
      <c r="WVD41" s="12"/>
      <c r="WVE41" s="12"/>
      <c r="WVF41" s="12"/>
      <c r="WVG41" s="12"/>
      <c r="WVH41" s="12"/>
      <c r="WVI41" s="12"/>
      <c r="WVJ41" s="12"/>
      <c r="WVK41" s="12"/>
      <c r="WVL41" s="12"/>
      <c r="WVM41" s="12"/>
      <c r="WVN41" s="12"/>
      <c r="WVO41" s="12"/>
      <c r="WVP41" s="12"/>
      <c r="WVQ41" s="12"/>
      <c r="WVR41" s="12"/>
      <c r="WVS41" s="12"/>
      <c r="WVT41" s="12"/>
      <c r="WVU41" s="12"/>
      <c r="WVV41" s="12"/>
      <c r="WVW41" s="12"/>
      <c r="WVX41" s="12"/>
      <c r="WVY41" s="12"/>
      <c r="WVZ41" s="12"/>
      <c r="WWA41" s="12"/>
      <c r="WWB41" s="12"/>
      <c r="WWC41" s="12"/>
      <c r="WWD41" s="12"/>
      <c r="WWE41" s="12"/>
      <c r="WWF41" s="12"/>
      <c r="WWG41" s="12"/>
      <c r="WWH41" s="12"/>
      <c r="WWI41" s="12"/>
      <c r="WWJ41" s="12"/>
      <c r="WWK41" s="12"/>
      <c r="WWL41" s="12"/>
      <c r="WWM41" s="12"/>
      <c r="WWN41" s="12"/>
      <c r="WWO41" s="12"/>
      <c r="WWP41" s="12"/>
      <c r="WWQ41" s="12"/>
      <c r="WWR41" s="12"/>
      <c r="WWS41" s="12"/>
      <c r="WWT41" s="12"/>
      <c r="WWU41" s="12"/>
      <c r="WWV41" s="12"/>
      <c r="WWW41" s="12"/>
      <c r="WWX41" s="12"/>
      <c r="WWY41" s="12"/>
      <c r="WWZ41" s="12"/>
      <c r="WXA41" s="12"/>
      <c r="WXB41" s="12"/>
      <c r="WXC41" s="12"/>
      <c r="WXD41" s="12"/>
      <c r="WXE41" s="12"/>
      <c r="WXF41" s="12"/>
      <c r="WXG41" s="12"/>
      <c r="WXH41" s="12"/>
      <c r="WXI41" s="12"/>
      <c r="WXJ41" s="12"/>
      <c r="WXK41" s="12"/>
      <c r="WXL41" s="12"/>
      <c r="WXM41" s="12"/>
      <c r="WXN41" s="12"/>
      <c r="WXO41" s="12"/>
      <c r="WXP41" s="12"/>
      <c r="WXQ41" s="12"/>
      <c r="WXR41" s="12"/>
      <c r="WXS41" s="12"/>
      <c r="WXT41" s="12"/>
      <c r="WXU41" s="12"/>
      <c r="WXV41" s="12"/>
      <c r="WXW41" s="12"/>
      <c r="WXX41" s="12"/>
      <c r="WXY41" s="12"/>
      <c r="WXZ41" s="12"/>
      <c r="WYA41" s="12"/>
      <c r="WYB41" s="12"/>
      <c r="WYC41" s="12"/>
      <c r="WYD41" s="12"/>
      <c r="WYE41" s="12"/>
      <c r="WYF41" s="12"/>
      <c r="WYG41" s="12"/>
      <c r="WYH41" s="12"/>
      <c r="WYI41" s="12"/>
      <c r="WYJ41" s="12"/>
      <c r="WYK41" s="12"/>
      <c r="WYL41" s="12"/>
      <c r="WYM41" s="12"/>
      <c r="WYN41" s="12"/>
      <c r="WYO41" s="12"/>
      <c r="WYP41" s="12"/>
      <c r="WYQ41" s="12"/>
      <c r="WYR41" s="12"/>
      <c r="WYS41" s="12"/>
      <c r="WYT41" s="12"/>
      <c r="WYU41" s="12"/>
      <c r="WYV41" s="12"/>
      <c r="WYW41" s="12"/>
      <c r="WYX41" s="12"/>
      <c r="WYY41" s="12"/>
      <c r="WYZ41" s="12"/>
      <c r="WZA41" s="12"/>
      <c r="WZB41" s="12"/>
      <c r="WZC41" s="12"/>
      <c r="WZD41" s="12"/>
      <c r="WZE41" s="12"/>
      <c r="WZF41" s="12"/>
      <c r="WZG41" s="12"/>
      <c r="WZH41" s="12"/>
      <c r="WZI41" s="12"/>
      <c r="WZJ41" s="12"/>
      <c r="WZK41" s="12"/>
      <c r="WZL41" s="12"/>
      <c r="WZM41" s="12"/>
      <c r="WZN41" s="12"/>
      <c r="WZO41" s="12"/>
      <c r="WZP41" s="12"/>
      <c r="WZQ41" s="12"/>
      <c r="WZR41" s="12"/>
      <c r="WZS41" s="12"/>
      <c r="WZT41" s="12"/>
      <c r="WZU41" s="12"/>
      <c r="WZV41" s="12"/>
      <c r="WZW41" s="12"/>
      <c r="WZX41" s="12"/>
      <c r="WZY41" s="12"/>
      <c r="WZZ41" s="12"/>
      <c r="XAA41" s="12"/>
      <c r="XAB41" s="12"/>
      <c r="XAC41" s="12"/>
      <c r="XAD41" s="12"/>
      <c r="XAE41" s="12"/>
      <c r="XAF41" s="12"/>
      <c r="XAG41" s="12"/>
      <c r="XAH41" s="12"/>
      <c r="XAI41" s="12"/>
      <c r="XAJ41" s="12"/>
      <c r="XAK41" s="12"/>
      <c r="XAL41" s="12"/>
      <c r="XAM41" s="12"/>
      <c r="XAN41" s="12"/>
      <c r="XAO41" s="12"/>
      <c r="XAP41" s="12"/>
      <c r="XAQ41" s="12"/>
      <c r="XAR41" s="12"/>
      <c r="XAS41" s="12"/>
      <c r="XAT41" s="12"/>
      <c r="XAU41" s="12"/>
      <c r="XAV41" s="12"/>
      <c r="XAW41" s="12"/>
      <c r="XAX41" s="12"/>
      <c r="XAY41" s="12"/>
      <c r="XAZ41" s="12"/>
      <c r="XBA41" s="12"/>
      <c r="XBB41" s="12"/>
      <c r="XBC41" s="12"/>
      <c r="XBD41" s="12"/>
      <c r="XBE41" s="12"/>
      <c r="XBF41" s="12"/>
      <c r="XBG41" s="12"/>
      <c r="XBH41" s="12"/>
      <c r="XBI41" s="12"/>
      <c r="XBJ41" s="12"/>
      <c r="XBK41" s="12"/>
      <c r="XBL41" s="12"/>
      <c r="XBM41" s="12"/>
      <c r="XBN41" s="12"/>
      <c r="XBO41" s="12"/>
      <c r="XBP41" s="12"/>
      <c r="XBQ41" s="12"/>
      <c r="XBR41" s="12"/>
      <c r="XBS41" s="12"/>
      <c r="XBT41" s="12"/>
      <c r="XBU41" s="12"/>
      <c r="XBV41" s="12"/>
      <c r="XBW41" s="12"/>
      <c r="XBX41" s="12"/>
      <c r="XBY41" s="12"/>
      <c r="XBZ41" s="12"/>
      <c r="XCA41" s="12"/>
      <c r="XCB41" s="12"/>
      <c r="XCC41" s="12"/>
      <c r="XCD41" s="12"/>
      <c r="XCE41" s="12"/>
      <c r="XCF41" s="12"/>
      <c r="XCG41" s="12"/>
      <c r="XCH41" s="12"/>
      <c r="XCI41" s="12"/>
      <c r="XCJ41" s="12"/>
      <c r="XCK41" s="12"/>
      <c r="XCL41" s="12"/>
      <c r="XCM41" s="12"/>
      <c r="XCN41" s="12"/>
      <c r="XCO41" s="12"/>
      <c r="XCP41" s="12"/>
      <c r="XCQ41" s="12"/>
      <c r="XCR41" s="12"/>
      <c r="XCS41" s="12"/>
      <c r="XCT41" s="12"/>
      <c r="XCU41" s="12"/>
      <c r="XCV41" s="12"/>
      <c r="XCW41" s="12"/>
      <c r="XCX41" s="12"/>
      <c r="XCY41" s="12"/>
      <c r="XCZ41" s="12"/>
      <c r="XDA41" s="12"/>
      <c r="XDB41" s="12"/>
      <c r="XDC41" s="12"/>
      <c r="XDD41" s="12"/>
      <c r="XDE41" s="12"/>
      <c r="XDF41" s="12"/>
      <c r="XDG41" s="12"/>
      <c r="XDH41" s="12"/>
      <c r="XDI41" s="12"/>
      <c r="XDJ41" s="12"/>
      <c r="XDK41" s="12"/>
      <c r="XDL41" s="12"/>
      <c r="XDM41" s="12"/>
      <c r="XDN41" s="12"/>
      <c r="XDO41" s="12"/>
      <c r="XDP41" s="12"/>
      <c r="XDQ41" s="12"/>
      <c r="XDR41" s="12"/>
      <c r="XDS41" s="12"/>
      <c r="XDT41" s="12"/>
      <c r="XDU41" s="12"/>
      <c r="XDV41" s="12"/>
      <c r="XDW41" s="12"/>
      <c r="XDX41" s="12"/>
      <c r="XDY41" s="12"/>
      <c r="XDZ41" s="12"/>
      <c r="XEA41" s="12"/>
      <c r="XEB41" s="12"/>
      <c r="XEC41" s="12"/>
      <c r="XED41" s="12"/>
      <c r="XEE41" s="12"/>
      <c r="XEF41" s="12"/>
      <c r="XEG41" s="12"/>
      <c r="XEH41" s="12"/>
      <c r="XEI41" s="12"/>
      <c r="XEJ41" s="12"/>
      <c r="XEK41" s="12"/>
      <c r="XEL41" s="12"/>
      <c r="XEM41" s="12"/>
      <c r="XEN41" s="12"/>
      <c r="XEO41" s="12"/>
      <c r="XEP41" s="12"/>
      <c r="XEQ41" s="12"/>
      <c r="XER41" s="12"/>
      <c r="XES41" s="12"/>
      <c r="XET41" s="12"/>
      <c r="XEU41" s="12"/>
      <c r="XEV41" s="12"/>
      <c r="XEW41" s="12"/>
      <c r="XEX41" s="12"/>
      <c r="XEY41" s="12"/>
      <c r="XEZ41" s="12"/>
      <c r="XFA41" s="12"/>
      <c r="XFB41" s="12"/>
      <c r="XFC41" s="12"/>
      <c r="XFD41" s="12"/>
    </row>
    <row r="42" spans="1:16384" s="156" customFormat="1" x14ac:dyDescent="0.25">
      <c r="A42" s="228" t="s">
        <v>113</v>
      </c>
      <c r="B42" s="233"/>
      <c r="C42" s="232">
        <v>0</v>
      </c>
      <c r="D42" s="233">
        <v>5</v>
      </c>
      <c r="E42" s="232">
        <v>0.3125</v>
      </c>
      <c r="F42" s="233">
        <v>10</v>
      </c>
      <c r="G42" s="232">
        <v>0.625</v>
      </c>
      <c r="H42" s="233">
        <v>15</v>
      </c>
      <c r="I42" s="232">
        <v>0.9375</v>
      </c>
      <c r="J42" s="233">
        <v>1</v>
      </c>
      <c r="K42" s="232">
        <v>0.16666666666666666</v>
      </c>
      <c r="L42" s="233">
        <v>15</v>
      </c>
      <c r="M42" s="232">
        <v>0.83333333333333337</v>
      </c>
      <c r="N42" s="229">
        <v>2</v>
      </c>
      <c r="O42" s="232">
        <v>0.10526315789473684</v>
      </c>
      <c r="P42" s="233">
        <v>48</v>
      </c>
      <c r="Q42" s="232">
        <v>0.48979591836734693</v>
      </c>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c r="AKI42" s="12"/>
      <c r="AKJ42" s="12"/>
      <c r="AKK42" s="12"/>
      <c r="AKL42" s="12"/>
      <c r="AKM42" s="12"/>
      <c r="AKN42" s="12"/>
      <c r="AKO42" s="12"/>
      <c r="AKP42" s="12"/>
      <c r="AKQ42" s="12"/>
      <c r="AKR42" s="12"/>
      <c r="AKS42" s="12"/>
      <c r="AKT42" s="12"/>
      <c r="AKU42" s="12"/>
      <c r="AKV42" s="12"/>
      <c r="AKW42" s="12"/>
      <c r="AKX42" s="12"/>
      <c r="AKY42" s="12"/>
      <c r="AKZ42" s="12"/>
      <c r="ALA42" s="12"/>
      <c r="ALB42" s="12"/>
      <c r="ALC42" s="12"/>
      <c r="ALD42" s="12"/>
      <c r="ALE42" s="12"/>
      <c r="ALF42" s="12"/>
      <c r="ALG42" s="12"/>
      <c r="ALH42" s="12"/>
      <c r="ALI42" s="12"/>
      <c r="ALJ42" s="12"/>
      <c r="ALK42" s="12"/>
      <c r="ALL42" s="12"/>
      <c r="ALM42" s="12"/>
      <c r="ALN42" s="12"/>
      <c r="ALO42" s="12"/>
      <c r="ALP42" s="12"/>
      <c r="ALQ42" s="12"/>
      <c r="ALR42" s="12"/>
      <c r="ALS42" s="12"/>
      <c r="ALT42" s="12"/>
      <c r="ALU42" s="12"/>
      <c r="ALV42" s="12"/>
      <c r="ALW42" s="12"/>
      <c r="ALX42" s="12"/>
      <c r="ALY42" s="12"/>
      <c r="ALZ42" s="12"/>
      <c r="AMA42" s="12"/>
      <c r="AMB42" s="12"/>
      <c r="AMC42" s="12"/>
      <c r="AMD42" s="12"/>
      <c r="AME42" s="12"/>
      <c r="AMF42" s="12"/>
      <c r="AMG42" s="12"/>
      <c r="AMH42" s="12"/>
      <c r="AMI42" s="12"/>
      <c r="AMJ42" s="12"/>
      <c r="AMK42" s="12"/>
      <c r="AML42" s="12"/>
      <c r="AMM42" s="12"/>
      <c r="AMN42" s="12"/>
      <c r="AMO42" s="12"/>
      <c r="AMP42" s="12"/>
      <c r="AMQ42" s="12"/>
      <c r="AMR42" s="12"/>
      <c r="AMS42" s="12"/>
      <c r="AMT42" s="12"/>
      <c r="AMU42" s="12"/>
      <c r="AMV42" s="12"/>
      <c r="AMW42" s="12"/>
      <c r="AMX42" s="12"/>
      <c r="AMY42" s="12"/>
      <c r="AMZ42" s="12"/>
      <c r="ANA42" s="12"/>
      <c r="ANB42" s="12"/>
      <c r="ANC42" s="12"/>
      <c r="AND42" s="12"/>
      <c r="ANE42" s="12"/>
      <c r="ANF42" s="12"/>
      <c r="ANG42" s="12"/>
      <c r="ANH42" s="12"/>
      <c r="ANI42" s="12"/>
      <c r="ANJ42" s="12"/>
      <c r="ANK42" s="12"/>
      <c r="ANL42" s="12"/>
      <c r="ANM42" s="12"/>
      <c r="ANN42" s="12"/>
      <c r="ANO42" s="12"/>
      <c r="ANP42" s="12"/>
      <c r="ANQ42" s="12"/>
      <c r="ANR42" s="12"/>
      <c r="ANS42" s="12"/>
      <c r="ANT42" s="12"/>
      <c r="ANU42" s="12"/>
      <c r="ANV42" s="12"/>
      <c r="ANW42" s="12"/>
      <c r="ANX42" s="12"/>
      <c r="ANY42" s="12"/>
      <c r="ANZ42" s="12"/>
      <c r="AOA42" s="12"/>
      <c r="AOB42" s="12"/>
      <c r="AOC42" s="12"/>
      <c r="AOD42" s="12"/>
      <c r="AOE42" s="12"/>
      <c r="AOF42" s="12"/>
      <c r="AOG42" s="12"/>
      <c r="AOH42" s="12"/>
      <c r="AOI42" s="12"/>
      <c r="AOJ42" s="12"/>
      <c r="AOK42" s="12"/>
      <c r="AOL42" s="12"/>
      <c r="AOM42" s="12"/>
      <c r="AON42" s="12"/>
      <c r="AOO42" s="12"/>
      <c r="AOP42" s="12"/>
      <c r="AOQ42" s="12"/>
      <c r="AOR42" s="12"/>
      <c r="AOS42" s="12"/>
      <c r="AOT42" s="12"/>
      <c r="AOU42" s="12"/>
      <c r="AOV42" s="12"/>
      <c r="AOW42" s="12"/>
      <c r="AOX42" s="12"/>
      <c r="AOY42" s="12"/>
      <c r="AOZ42" s="12"/>
      <c r="APA42" s="12"/>
      <c r="APB42" s="12"/>
      <c r="APC42" s="12"/>
      <c r="APD42" s="12"/>
      <c r="APE42" s="12"/>
      <c r="APF42" s="12"/>
      <c r="APG42" s="12"/>
      <c r="APH42" s="12"/>
      <c r="API42" s="12"/>
      <c r="APJ42" s="12"/>
      <c r="APK42" s="12"/>
      <c r="APL42" s="12"/>
      <c r="APM42" s="12"/>
      <c r="APN42" s="12"/>
      <c r="APO42" s="12"/>
      <c r="APP42" s="12"/>
      <c r="APQ42" s="12"/>
      <c r="APR42" s="12"/>
      <c r="APS42" s="12"/>
      <c r="APT42" s="12"/>
      <c r="APU42" s="12"/>
      <c r="APV42" s="12"/>
      <c r="APW42" s="12"/>
      <c r="APX42" s="12"/>
      <c r="APY42" s="12"/>
      <c r="APZ42" s="12"/>
      <c r="AQA42" s="12"/>
      <c r="AQB42" s="12"/>
      <c r="AQC42" s="12"/>
      <c r="AQD42" s="12"/>
      <c r="AQE42" s="12"/>
      <c r="AQF42" s="12"/>
      <c r="AQG42" s="12"/>
      <c r="AQH42" s="12"/>
      <c r="AQI42" s="12"/>
      <c r="AQJ42" s="12"/>
      <c r="AQK42" s="12"/>
      <c r="AQL42" s="12"/>
      <c r="AQM42" s="12"/>
      <c r="AQN42" s="12"/>
      <c r="AQO42" s="12"/>
      <c r="AQP42" s="12"/>
      <c r="AQQ42" s="12"/>
      <c r="AQR42" s="12"/>
      <c r="AQS42" s="12"/>
      <c r="AQT42" s="12"/>
      <c r="AQU42" s="12"/>
      <c r="AQV42" s="12"/>
      <c r="AQW42" s="12"/>
      <c r="AQX42" s="12"/>
      <c r="AQY42" s="12"/>
      <c r="AQZ42" s="12"/>
      <c r="ARA42" s="12"/>
      <c r="ARB42" s="12"/>
      <c r="ARC42" s="12"/>
      <c r="ARD42" s="12"/>
      <c r="ARE42" s="12"/>
      <c r="ARF42" s="12"/>
      <c r="ARG42" s="12"/>
      <c r="ARH42" s="12"/>
      <c r="ARI42" s="12"/>
      <c r="ARJ42" s="12"/>
      <c r="ARK42" s="12"/>
      <c r="ARL42" s="12"/>
      <c r="ARM42" s="12"/>
      <c r="ARN42" s="12"/>
      <c r="ARO42" s="12"/>
      <c r="ARP42" s="12"/>
      <c r="ARQ42" s="12"/>
      <c r="ARR42" s="12"/>
      <c r="ARS42" s="12"/>
      <c r="ART42" s="12"/>
      <c r="ARU42" s="12"/>
      <c r="ARV42" s="12"/>
      <c r="ARW42" s="12"/>
      <c r="ARX42" s="12"/>
      <c r="ARY42" s="12"/>
      <c r="ARZ42" s="12"/>
      <c r="ASA42" s="12"/>
      <c r="ASB42" s="12"/>
      <c r="ASC42" s="12"/>
      <c r="ASD42" s="12"/>
      <c r="ASE42" s="12"/>
      <c r="ASF42" s="12"/>
      <c r="ASG42" s="12"/>
      <c r="ASH42" s="12"/>
      <c r="ASI42" s="12"/>
      <c r="ASJ42" s="12"/>
      <c r="ASK42" s="12"/>
      <c r="ASL42" s="12"/>
      <c r="ASM42" s="12"/>
      <c r="ASN42" s="12"/>
      <c r="ASO42" s="12"/>
      <c r="ASP42" s="12"/>
      <c r="ASQ42" s="12"/>
      <c r="ASR42" s="12"/>
      <c r="ASS42" s="12"/>
      <c r="AST42" s="12"/>
      <c r="ASU42" s="12"/>
      <c r="ASV42" s="12"/>
      <c r="ASW42" s="12"/>
      <c r="ASX42" s="12"/>
      <c r="ASY42" s="12"/>
      <c r="ASZ42" s="12"/>
      <c r="ATA42" s="12"/>
      <c r="ATB42" s="12"/>
      <c r="ATC42" s="12"/>
      <c r="ATD42" s="12"/>
      <c r="ATE42" s="12"/>
      <c r="ATF42" s="12"/>
      <c r="ATG42" s="12"/>
      <c r="ATH42" s="12"/>
      <c r="ATI42" s="12"/>
      <c r="ATJ42" s="12"/>
      <c r="ATK42" s="12"/>
      <c r="ATL42" s="12"/>
      <c r="ATM42" s="12"/>
      <c r="ATN42" s="12"/>
      <c r="ATO42" s="12"/>
      <c r="ATP42" s="12"/>
      <c r="ATQ42" s="12"/>
      <c r="ATR42" s="12"/>
      <c r="ATS42" s="12"/>
      <c r="ATT42" s="12"/>
      <c r="ATU42" s="12"/>
      <c r="ATV42" s="12"/>
      <c r="ATW42" s="12"/>
      <c r="ATX42" s="12"/>
      <c r="ATY42" s="12"/>
      <c r="ATZ42" s="12"/>
      <c r="AUA42" s="12"/>
      <c r="AUB42" s="12"/>
      <c r="AUC42" s="12"/>
      <c r="AUD42" s="12"/>
      <c r="AUE42" s="12"/>
      <c r="AUF42" s="12"/>
      <c r="AUG42" s="12"/>
      <c r="AUH42" s="12"/>
      <c r="AUI42" s="12"/>
      <c r="AUJ42" s="12"/>
      <c r="AUK42" s="12"/>
      <c r="AUL42" s="12"/>
      <c r="AUM42" s="12"/>
      <c r="AUN42" s="12"/>
      <c r="AUO42" s="12"/>
      <c r="AUP42" s="12"/>
      <c r="AUQ42" s="12"/>
      <c r="AUR42" s="12"/>
      <c r="AUS42" s="12"/>
      <c r="AUT42" s="12"/>
      <c r="AUU42" s="12"/>
      <c r="AUV42" s="12"/>
      <c r="AUW42" s="12"/>
      <c r="AUX42" s="12"/>
      <c r="AUY42" s="12"/>
      <c r="AUZ42" s="12"/>
      <c r="AVA42" s="12"/>
      <c r="AVB42" s="12"/>
      <c r="AVC42" s="12"/>
      <c r="AVD42" s="12"/>
      <c r="AVE42" s="12"/>
      <c r="AVF42" s="12"/>
      <c r="AVG42" s="12"/>
      <c r="AVH42" s="12"/>
      <c r="AVI42" s="12"/>
      <c r="AVJ42" s="12"/>
      <c r="AVK42" s="12"/>
      <c r="AVL42" s="12"/>
      <c r="AVM42" s="12"/>
      <c r="AVN42" s="12"/>
      <c r="AVO42" s="12"/>
      <c r="AVP42" s="12"/>
      <c r="AVQ42" s="12"/>
      <c r="AVR42" s="12"/>
      <c r="AVS42" s="12"/>
      <c r="AVT42" s="12"/>
      <c r="AVU42" s="12"/>
      <c r="AVV42" s="12"/>
      <c r="AVW42" s="12"/>
      <c r="AVX42" s="12"/>
      <c r="AVY42" s="12"/>
      <c r="AVZ42" s="12"/>
      <c r="AWA42" s="12"/>
      <c r="AWB42" s="12"/>
      <c r="AWC42" s="12"/>
      <c r="AWD42" s="12"/>
      <c r="AWE42" s="12"/>
      <c r="AWF42" s="12"/>
      <c r="AWG42" s="12"/>
      <c r="AWH42" s="12"/>
      <c r="AWI42" s="12"/>
      <c r="AWJ42" s="12"/>
      <c r="AWK42" s="12"/>
      <c r="AWL42" s="12"/>
      <c r="AWM42" s="12"/>
      <c r="AWN42" s="12"/>
      <c r="AWO42" s="12"/>
      <c r="AWP42" s="12"/>
      <c r="AWQ42" s="12"/>
      <c r="AWR42" s="12"/>
      <c r="AWS42" s="12"/>
      <c r="AWT42" s="12"/>
      <c r="AWU42" s="12"/>
      <c r="AWV42" s="12"/>
      <c r="AWW42" s="12"/>
      <c r="AWX42" s="12"/>
      <c r="AWY42" s="12"/>
      <c r="AWZ42" s="12"/>
      <c r="AXA42" s="12"/>
      <c r="AXB42" s="12"/>
      <c r="AXC42" s="12"/>
      <c r="AXD42" s="12"/>
      <c r="AXE42" s="12"/>
      <c r="AXF42" s="12"/>
      <c r="AXG42" s="12"/>
      <c r="AXH42" s="12"/>
      <c r="AXI42" s="12"/>
      <c r="AXJ42" s="12"/>
      <c r="AXK42" s="12"/>
      <c r="AXL42" s="12"/>
      <c r="AXM42" s="12"/>
      <c r="AXN42" s="12"/>
      <c r="AXO42" s="12"/>
      <c r="AXP42" s="12"/>
      <c r="AXQ42" s="12"/>
      <c r="AXR42" s="12"/>
      <c r="AXS42" s="12"/>
      <c r="AXT42" s="12"/>
      <c r="AXU42" s="12"/>
      <c r="AXV42" s="12"/>
      <c r="AXW42" s="12"/>
      <c r="AXX42" s="12"/>
      <c r="AXY42" s="12"/>
      <c r="AXZ42" s="12"/>
      <c r="AYA42" s="12"/>
      <c r="AYB42" s="12"/>
      <c r="AYC42" s="12"/>
      <c r="AYD42" s="12"/>
      <c r="AYE42" s="12"/>
      <c r="AYF42" s="12"/>
      <c r="AYG42" s="12"/>
      <c r="AYH42" s="12"/>
      <c r="AYI42" s="12"/>
      <c r="AYJ42" s="12"/>
      <c r="AYK42" s="12"/>
      <c r="AYL42" s="12"/>
      <c r="AYM42" s="12"/>
      <c r="AYN42" s="12"/>
      <c r="AYO42" s="12"/>
      <c r="AYP42" s="12"/>
      <c r="AYQ42" s="12"/>
      <c r="AYR42" s="12"/>
      <c r="AYS42" s="12"/>
      <c r="AYT42" s="12"/>
      <c r="AYU42" s="12"/>
      <c r="AYV42" s="12"/>
      <c r="AYW42" s="12"/>
      <c r="AYX42" s="12"/>
      <c r="AYY42" s="12"/>
      <c r="AYZ42" s="12"/>
      <c r="AZA42" s="12"/>
      <c r="AZB42" s="12"/>
      <c r="AZC42" s="12"/>
      <c r="AZD42" s="12"/>
      <c r="AZE42" s="12"/>
      <c r="AZF42" s="12"/>
      <c r="AZG42" s="12"/>
      <c r="AZH42" s="12"/>
      <c r="AZI42" s="12"/>
      <c r="AZJ42" s="12"/>
      <c r="AZK42" s="12"/>
      <c r="AZL42" s="12"/>
      <c r="AZM42" s="12"/>
      <c r="AZN42" s="12"/>
      <c r="AZO42" s="12"/>
      <c r="AZP42" s="12"/>
      <c r="AZQ42" s="12"/>
      <c r="AZR42" s="12"/>
      <c r="AZS42" s="12"/>
      <c r="AZT42" s="12"/>
      <c r="AZU42" s="12"/>
      <c r="AZV42" s="12"/>
      <c r="AZW42" s="12"/>
      <c r="AZX42" s="12"/>
      <c r="AZY42" s="12"/>
      <c r="AZZ42" s="12"/>
      <c r="BAA42" s="12"/>
      <c r="BAB42" s="12"/>
      <c r="BAC42" s="12"/>
      <c r="BAD42" s="12"/>
      <c r="BAE42" s="12"/>
      <c r="BAF42" s="12"/>
      <c r="BAG42" s="12"/>
      <c r="BAH42" s="12"/>
      <c r="BAI42" s="12"/>
      <c r="BAJ42" s="12"/>
      <c r="BAK42" s="12"/>
      <c r="BAL42" s="12"/>
      <c r="BAM42" s="12"/>
      <c r="BAN42" s="12"/>
      <c r="BAO42" s="12"/>
      <c r="BAP42" s="12"/>
      <c r="BAQ42" s="12"/>
      <c r="BAR42" s="12"/>
      <c r="BAS42" s="12"/>
      <c r="BAT42" s="12"/>
      <c r="BAU42" s="12"/>
      <c r="BAV42" s="12"/>
      <c r="BAW42" s="12"/>
      <c r="BAX42" s="12"/>
      <c r="BAY42" s="12"/>
      <c r="BAZ42" s="12"/>
      <c r="BBA42" s="12"/>
      <c r="BBB42" s="12"/>
      <c r="BBC42" s="12"/>
      <c r="BBD42" s="12"/>
      <c r="BBE42" s="12"/>
      <c r="BBF42" s="12"/>
      <c r="BBG42" s="12"/>
      <c r="BBH42" s="12"/>
      <c r="BBI42" s="12"/>
      <c r="BBJ42" s="12"/>
      <c r="BBK42" s="12"/>
      <c r="BBL42" s="12"/>
      <c r="BBM42" s="12"/>
      <c r="BBN42" s="12"/>
      <c r="BBO42" s="12"/>
      <c r="BBP42" s="12"/>
      <c r="BBQ42" s="12"/>
      <c r="BBR42" s="12"/>
      <c r="BBS42" s="12"/>
      <c r="BBT42" s="12"/>
      <c r="BBU42" s="12"/>
      <c r="BBV42" s="12"/>
      <c r="BBW42" s="12"/>
      <c r="BBX42" s="12"/>
      <c r="BBY42" s="12"/>
      <c r="BBZ42" s="12"/>
      <c r="BCA42" s="12"/>
      <c r="BCB42" s="12"/>
      <c r="BCC42" s="12"/>
      <c r="BCD42" s="12"/>
      <c r="BCE42" s="12"/>
      <c r="BCF42" s="12"/>
      <c r="BCG42" s="12"/>
      <c r="BCH42" s="12"/>
      <c r="BCI42" s="12"/>
      <c r="BCJ42" s="12"/>
      <c r="BCK42" s="12"/>
      <c r="BCL42" s="12"/>
      <c r="BCM42" s="12"/>
      <c r="BCN42" s="12"/>
      <c r="BCO42" s="12"/>
      <c r="BCP42" s="12"/>
      <c r="BCQ42" s="12"/>
      <c r="BCR42" s="12"/>
      <c r="BCS42" s="12"/>
      <c r="BCT42" s="12"/>
      <c r="BCU42" s="12"/>
      <c r="BCV42" s="12"/>
      <c r="BCW42" s="12"/>
      <c r="BCX42" s="12"/>
      <c r="BCY42" s="12"/>
      <c r="BCZ42" s="12"/>
      <c r="BDA42" s="12"/>
      <c r="BDB42" s="12"/>
      <c r="BDC42" s="12"/>
      <c r="BDD42" s="12"/>
      <c r="BDE42" s="12"/>
      <c r="BDF42" s="12"/>
      <c r="BDG42" s="12"/>
      <c r="BDH42" s="12"/>
      <c r="BDI42" s="12"/>
      <c r="BDJ42" s="12"/>
      <c r="BDK42" s="12"/>
      <c r="BDL42" s="12"/>
      <c r="BDM42" s="12"/>
      <c r="BDN42" s="12"/>
      <c r="BDO42" s="12"/>
      <c r="BDP42" s="12"/>
      <c r="BDQ42" s="12"/>
      <c r="BDR42" s="12"/>
      <c r="BDS42" s="12"/>
      <c r="BDT42" s="12"/>
      <c r="BDU42" s="12"/>
      <c r="BDV42" s="12"/>
      <c r="BDW42" s="12"/>
      <c r="BDX42" s="12"/>
      <c r="BDY42" s="12"/>
      <c r="BDZ42" s="12"/>
      <c r="BEA42" s="12"/>
      <c r="BEB42" s="12"/>
      <c r="BEC42" s="12"/>
      <c r="BED42" s="12"/>
      <c r="BEE42" s="12"/>
      <c r="BEF42" s="12"/>
      <c r="BEG42" s="12"/>
      <c r="BEH42" s="12"/>
      <c r="BEI42" s="12"/>
      <c r="BEJ42" s="12"/>
      <c r="BEK42" s="12"/>
      <c r="BEL42" s="12"/>
      <c r="BEM42" s="12"/>
      <c r="BEN42" s="12"/>
      <c r="BEO42" s="12"/>
      <c r="BEP42" s="12"/>
      <c r="BEQ42" s="12"/>
      <c r="BER42" s="12"/>
      <c r="BES42" s="12"/>
      <c r="BET42" s="12"/>
      <c r="BEU42" s="12"/>
      <c r="BEV42" s="12"/>
      <c r="BEW42" s="12"/>
      <c r="BEX42" s="12"/>
      <c r="BEY42" s="12"/>
      <c r="BEZ42" s="12"/>
      <c r="BFA42" s="12"/>
      <c r="BFB42" s="12"/>
      <c r="BFC42" s="12"/>
      <c r="BFD42" s="12"/>
      <c r="BFE42" s="12"/>
      <c r="BFF42" s="12"/>
      <c r="BFG42" s="12"/>
      <c r="BFH42" s="12"/>
      <c r="BFI42" s="12"/>
      <c r="BFJ42" s="12"/>
      <c r="BFK42" s="12"/>
      <c r="BFL42" s="12"/>
      <c r="BFM42" s="12"/>
      <c r="BFN42" s="12"/>
      <c r="BFO42" s="12"/>
      <c r="BFP42" s="12"/>
      <c r="BFQ42" s="12"/>
      <c r="BFR42" s="12"/>
      <c r="BFS42" s="12"/>
      <c r="BFT42" s="12"/>
      <c r="BFU42" s="12"/>
      <c r="BFV42" s="12"/>
      <c r="BFW42" s="12"/>
      <c r="BFX42" s="12"/>
      <c r="BFY42" s="12"/>
      <c r="BFZ42" s="12"/>
      <c r="BGA42" s="12"/>
      <c r="BGB42" s="12"/>
      <c r="BGC42" s="12"/>
      <c r="BGD42" s="12"/>
      <c r="BGE42" s="12"/>
      <c r="BGF42" s="12"/>
      <c r="BGG42" s="12"/>
      <c r="BGH42" s="12"/>
      <c r="BGI42" s="12"/>
      <c r="BGJ42" s="12"/>
      <c r="BGK42" s="12"/>
      <c r="BGL42" s="12"/>
      <c r="BGM42" s="12"/>
      <c r="BGN42" s="12"/>
      <c r="BGO42" s="12"/>
      <c r="BGP42" s="12"/>
      <c r="BGQ42" s="12"/>
      <c r="BGR42" s="12"/>
      <c r="BGS42" s="12"/>
      <c r="BGT42" s="12"/>
      <c r="BGU42" s="12"/>
      <c r="BGV42" s="12"/>
      <c r="BGW42" s="12"/>
      <c r="BGX42" s="12"/>
      <c r="BGY42" s="12"/>
      <c r="BGZ42" s="12"/>
      <c r="BHA42" s="12"/>
      <c r="BHB42" s="12"/>
      <c r="BHC42" s="12"/>
      <c r="BHD42" s="12"/>
      <c r="BHE42" s="12"/>
      <c r="BHF42" s="12"/>
      <c r="BHG42" s="12"/>
      <c r="BHH42" s="12"/>
      <c r="BHI42" s="12"/>
      <c r="BHJ42" s="12"/>
      <c r="BHK42" s="12"/>
      <c r="BHL42" s="12"/>
      <c r="BHM42" s="12"/>
      <c r="BHN42" s="12"/>
      <c r="BHO42" s="12"/>
      <c r="BHP42" s="12"/>
      <c r="BHQ42" s="12"/>
      <c r="BHR42" s="12"/>
      <c r="BHS42" s="12"/>
      <c r="BHT42" s="12"/>
      <c r="BHU42" s="12"/>
      <c r="BHV42" s="12"/>
      <c r="BHW42" s="12"/>
      <c r="BHX42" s="12"/>
      <c r="BHY42" s="12"/>
      <c r="BHZ42" s="12"/>
      <c r="BIA42" s="12"/>
      <c r="BIB42" s="12"/>
      <c r="BIC42" s="12"/>
      <c r="BID42" s="12"/>
      <c r="BIE42" s="12"/>
      <c r="BIF42" s="12"/>
      <c r="BIG42" s="12"/>
      <c r="BIH42" s="12"/>
      <c r="BII42" s="12"/>
      <c r="BIJ42" s="12"/>
      <c r="BIK42" s="12"/>
      <c r="BIL42" s="12"/>
      <c r="BIM42" s="12"/>
      <c r="BIN42" s="12"/>
      <c r="BIO42" s="12"/>
      <c r="BIP42" s="12"/>
      <c r="BIQ42" s="12"/>
      <c r="BIR42" s="12"/>
      <c r="BIS42" s="12"/>
      <c r="BIT42" s="12"/>
      <c r="BIU42" s="12"/>
      <c r="BIV42" s="12"/>
      <c r="BIW42" s="12"/>
      <c r="BIX42" s="12"/>
      <c r="BIY42" s="12"/>
      <c r="BIZ42" s="12"/>
      <c r="BJA42" s="12"/>
      <c r="BJB42" s="12"/>
      <c r="BJC42" s="12"/>
      <c r="BJD42" s="12"/>
      <c r="BJE42" s="12"/>
      <c r="BJF42" s="12"/>
      <c r="BJG42" s="12"/>
      <c r="BJH42" s="12"/>
      <c r="BJI42" s="12"/>
      <c r="BJJ42" s="12"/>
      <c r="BJK42" s="12"/>
      <c r="BJL42" s="12"/>
      <c r="BJM42" s="12"/>
      <c r="BJN42" s="12"/>
      <c r="BJO42" s="12"/>
      <c r="BJP42" s="12"/>
      <c r="BJQ42" s="12"/>
      <c r="BJR42" s="12"/>
      <c r="BJS42" s="12"/>
      <c r="BJT42" s="12"/>
      <c r="BJU42" s="12"/>
      <c r="BJV42" s="12"/>
      <c r="BJW42" s="12"/>
      <c r="BJX42" s="12"/>
      <c r="BJY42" s="12"/>
      <c r="BJZ42" s="12"/>
      <c r="BKA42" s="12"/>
      <c r="BKB42" s="12"/>
      <c r="BKC42" s="12"/>
      <c r="BKD42" s="12"/>
      <c r="BKE42" s="12"/>
      <c r="BKF42" s="12"/>
      <c r="BKG42" s="12"/>
      <c r="BKH42" s="12"/>
      <c r="BKI42" s="12"/>
      <c r="BKJ42" s="12"/>
      <c r="BKK42" s="12"/>
      <c r="BKL42" s="12"/>
      <c r="BKM42" s="12"/>
      <c r="BKN42" s="12"/>
      <c r="BKO42" s="12"/>
      <c r="BKP42" s="12"/>
      <c r="BKQ42" s="12"/>
      <c r="BKR42" s="12"/>
      <c r="BKS42" s="12"/>
      <c r="BKT42" s="12"/>
      <c r="BKU42" s="12"/>
      <c r="BKV42" s="12"/>
      <c r="BKW42" s="12"/>
      <c r="BKX42" s="12"/>
      <c r="BKY42" s="12"/>
      <c r="BKZ42" s="12"/>
      <c r="BLA42" s="12"/>
      <c r="BLB42" s="12"/>
      <c r="BLC42" s="12"/>
      <c r="BLD42" s="12"/>
      <c r="BLE42" s="12"/>
      <c r="BLF42" s="12"/>
      <c r="BLG42" s="12"/>
      <c r="BLH42" s="12"/>
      <c r="BLI42" s="12"/>
      <c r="BLJ42" s="12"/>
      <c r="BLK42" s="12"/>
      <c r="BLL42" s="12"/>
      <c r="BLM42" s="12"/>
      <c r="BLN42" s="12"/>
      <c r="BLO42" s="12"/>
      <c r="BLP42" s="12"/>
      <c r="BLQ42" s="12"/>
      <c r="BLR42" s="12"/>
      <c r="BLS42" s="12"/>
      <c r="BLT42" s="12"/>
      <c r="BLU42" s="12"/>
      <c r="BLV42" s="12"/>
      <c r="BLW42" s="12"/>
      <c r="BLX42" s="12"/>
      <c r="BLY42" s="12"/>
      <c r="BLZ42" s="12"/>
      <c r="BMA42" s="12"/>
      <c r="BMB42" s="12"/>
      <c r="BMC42" s="12"/>
      <c r="BMD42" s="12"/>
      <c r="BME42" s="12"/>
      <c r="BMF42" s="12"/>
      <c r="BMG42" s="12"/>
      <c r="BMH42" s="12"/>
      <c r="BMI42" s="12"/>
      <c r="BMJ42" s="12"/>
      <c r="BMK42" s="12"/>
      <c r="BML42" s="12"/>
      <c r="BMM42" s="12"/>
      <c r="BMN42" s="12"/>
      <c r="BMO42" s="12"/>
      <c r="BMP42" s="12"/>
      <c r="BMQ42" s="12"/>
      <c r="BMR42" s="12"/>
      <c r="BMS42" s="12"/>
      <c r="BMT42" s="12"/>
      <c r="BMU42" s="12"/>
      <c r="BMV42" s="12"/>
      <c r="BMW42" s="12"/>
      <c r="BMX42" s="12"/>
      <c r="BMY42" s="12"/>
      <c r="BMZ42" s="12"/>
      <c r="BNA42" s="12"/>
      <c r="BNB42" s="12"/>
      <c r="BNC42" s="12"/>
      <c r="BND42" s="12"/>
      <c r="BNE42" s="12"/>
      <c r="BNF42" s="12"/>
      <c r="BNG42" s="12"/>
      <c r="BNH42" s="12"/>
      <c r="BNI42" s="12"/>
      <c r="BNJ42" s="12"/>
      <c r="BNK42" s="12"/>
      <c r="BNL42" s="12"/>
      <c r="BNM42" s="12"/>
      <c r="BNN42" s="12"/>
      <c r="BNO42" s="12"/>
      <c r="BNP42" s="12"/>
      <c r="BNQ42" s="12"/>
      <c r="BNR42" s="12"/>
      <c r="BNS42" s="12"/>
      <c r="BNT42" s="12"/>
      <c r="BNU42" s="12"/>
      <c r="BNV42" s="12"/>
      <c r="BNW42" s="12"/>
      <c r="BNX42" s="12"/>
      <c r="BNY42" s="12"/>
      <c r="BNZ42" s="12"/>
      <c r="BOA42" s="12"/>
      <c r="BOB42" s="12"/>
      <c r="BOC42" s="12"/>
      <c r="BOD42" s="12"/>
      <c r="BOE42" s="12"/>
      <c r="BOF42" s="12"/>
      <c r="BOG42" s="12"/>
      <c r="BOH42" s="12"/>
      <c r="BOI42" s="12"/>
      <c r="BOJ42" s="12"/>
      <c r="BOK42" s="12"/>
      <c r="BOL42" s="12"/>
      <c r="BOM42" s="12"/>
      <c r="BON42" s="12"/>
      <c r="BOO42" s="12"/>
      <c r="BOP42" s="12"/>
      <c r="BOQ42" s="12"/>
      <c r="BOR42" s="12"/>
      <c r="BOS42" s="12"/>
      <c r="BOT42" s="12"/>
      <c r="BOU42" s="12"/>
      <c r="BOV42" s="12"/>
      <c r="BOW42" s="12"/>
      <c r="BOX42" s="12"/>
      <c r="BOY42" s="12"/>
      <c r="BOZ42" s="12"/>
      <c r="BPA42" s="12"/>
      <c r="BPB42" s="12"/>
      <c r="BPC42" s="12"/>
      <c r="BPD42" s="12"/>
      <c r="BPE42" s="12"/>
      <c r="BPF42" s="12"/>
      <c r="BPG42" s="12"/>
      <c r="BPH42" s="12"/>
      <c r="BPI42" s="12"/>
      <c r="BPJ42" s="12"/>
      <c r="BPK42" s="12"/>
      <c r="BPL42" s="12"/>
      <c r="BPM42" s="12"/>
      <c r="BPN42" s="12"/>
      <c r="BPO42" s="12"/>
      <c r="BPP42" s="12"/>
      <c r="BPQ42" s="12"/>
      <c r="BPR42" s="12"/>
      <c r="BPS42" s="12"/>
      <c r="BPT42" s="12"/>
      <c r="BPU42" s="12"/>
      <c r="BPV42" s="12"/>
      <c r="BPW42" s="12"/>
      <c r="BPX42" s="12"/>
      <c r="BPY42" s="12"/>
      <c r="BPZ42" s="12"/>
      <c r="BQA42" s="12"/>
      <c r="BQB42" s="12"/>
      <c r="BQC42" s="12"/>
      <c r="BQD42" s="12"/>
      <c r="BQE42" s="12"/>
      <c r="BQF42" s="12"/>
      <c r="BQG42" s="12"/>
      <c r="BQH42" s="12"/>
      <c r="BQI42" s="12"/>
      <c r="BQJ42" s="12"/>
      <c r="BQK42" s="12"/>
      <c r="BQL42" s="12"/>
      <c r="BQM42" s="12"/>
      <c r="BQN42" s="12"/>
      <c r="BQO42" s="12"/>
      <c r="BQP42" s="12"/>
      <c r="BQQ42" s="12"/>
      <c r="BQR42" s="12"/>
      <c r="BQS42" s="12"/>
      <c r="BQT42" s="12"/>
      <c r="BQU42" s="12"/>
      <c r="BQV42" s="12"/>
      <c r="BQW42" s="12"/>
      <c r="BQX42" s="12"/>
      <c r="BQY42" s="12"/>
      <c r="BQZ42" s="12"/>
      <c r="BRA42" s="12"/>
      <c r="BRB42" s="12"/>
      <c r="BRC42" s="12"/>
      <c r="BRD42" s="12"/>
      <c r="BRE42" s="12"/>
      <c r="BRF42" s="12"/>
      <c r="BRG42" s="12"/>
      <c r="BRH42" s="12"/>
      <c r="BRI42" s="12"/>
      <c r="BRJ42" s="12"/>
      <c r="BRK42" s="12"/>
      <c r="BRL42" s="12"/>
      <c r="BRM42" s="12"/>
      <c r="BRN42" s="12"/>
      <c r="BRO42" s="12"/>
      <c r="BRP42" s="12"/>
      <c r="BRQ42" s="12"/>
      <c r="BRR42" s="12"/>
      <c r="BRS42" s="12"/>
      <c r="BRT42" s="12"/>
      <c r="BRU42" s="12"/>
      <c r="BRV42" s="12"/>
      <c r="BRW42" s="12"/>
      <c r="BRX42" s="12"/>
      <c r="BRY42" s="12"/>
      <c r="BRZ42" s="12"/>
      <c r="BSA42" s="12"/>
      <c r="BSB42" s="12"/>
      <c r="BSC42" s="12"/>
      <c r="BSD42" s="12"/>
      <c r="BSE42" s="12"/>
      <c r="BSF42" s="12"/>
      <c r="BSG42" s="12"/>
      <c r="BSH42" s="12"/>
      <c r="BSI42" s="12"/>
      <c r="BSJ42" s="12"/>
      <c r="BSK42" s="12"/>
      <c r="BSL42" s="12"/>
      <c r="BSM42" s="12"/>
      <c r="BSN42" s="12"/>
      <c r="BSO42" s="12"/>
      <c r="BSP42" s="12"/>
      <c r="BSQ42" s="12"/>
      <c r="BSR42" s="12"/>
      <c r="BSS42" s="12"/>
      <c r="BST42" s="12"/>
      <c r="BSU42" s="12"/>
      <c r="BSV42" s="12"/>
      <c r="BSW42" s="12"/>
      <c r="BSX42" s="12"/>
      <c r="BSY42" s="12"/>
      <c r="BSZ42" s="12"/>
      <c r="BTA42" s="12"/>
      <c r="BTB42" s="12"/>
      <c r="BTC42" s="12"/>
      <c r="BTD42" s="12"/>
      <c r="BTE42" s="12"/>
      <c r="BTF42" s="12"/>
      <c r="BTG42" s="12"/>
      <c r="BTH42" s="12"/>
      <c r="BTI42" s="12"/>
      <c r="BTJ42" s="12"/>
      <c r="BTK42" s="12"/>
      <c r="BTL42" s="12"/>
      <c r="BTM42" s="12"/>
      <c r="BTN42" s="12"/>
      <c r="BTO42" s="12"/>
      <c r="BTP42" s="12"/>
      <c r="BTQ42" s="12"/>
      <c r="BTR42" s="12"/>
      <c r="BTS42" s="12"/>
      <c r="BTT42" s="12"/>
      <c r="BTU42" s="12"/>
      <c r="BTV42" s="12"/>
      <c r="BTW42" s="12"/>
      <c r="BTX42" s="12"/>
      <c r="BTY42" s="12"/>
      <c r="BTZ42" s="12"/>
      <c r="BUA42" s="12"/>
      <c r="BUB42" s="12"/>
      <c r="BUC42" s="12"/>
      <c r="BUD42" s="12"/>
      <c r="BUE42" s="12"/>
      <c r="BUF42" s="12"/>
      <c r="BUG42" s="12"/>
      <c r="BUH42" s="12"/>
      <c r="BUI42" s="12"/>
      <c r="BUJ42" s="12"/>
      <c r="BUK42" s="12"/>
      <c r="BUL42" s="12"/>
      <c r="BUM42" s="12"/>
      <c r="BUN42" s="12"/>
      <c r="BUO42" s="12"/>
      <c r="BUP42" s="12"/>
      <c r="BUQ42" s="12"/>
      <c r="BUR42" s="12"/>
      <c r="BUS42" s="12"/>
      <c r="BUT42" s="12"/>
      <c r="BUU42" s="12"/>
      <c r="BUV42" s="12"/>
      <c r="BUW42" s="12"/>
      <c r="BUX42" s="12"/>
      <c r="BUY42" s="12"/>
      <c r="BUZ42" s="12"/>
      <c r="BVA42" s="12"/>
      <c r="BVB42" s="12"/>
      <c r="BVC42" s="12"/>
      <c r="BVD42" s="12"/>
      <c r="BVE42" s="12"/>
      <c r="BVF42" s="12"/>
      <c r="BVG42" s="12"/>
      <c r="BVH42" s="12"/>
      <c r="BVI42" s="12"/>
      <c r="BVJ42" s="12"/>
      <c r="BVK42" s="12"/>
      <c r="BVL42" s="12"/>
      <c r="BVM42" s="12"/>
      <c r="BVN42" s="12"/>
      <c r="BVO42" s="12"/>
      <c r="BVP42" s="12"/>
      <c r="BVQ42" s="12"/>
      <c r="BVR42" s="12"/>
      <c r="BVS42" s="12"/>
      <c r="BVT42" s="12"/>
      <c r="BVU42" s="12"/>
      <c r="BVV42" s="12"/>
      <c r="BVW42" s="12"/>
      <c r="BVX42" s="12"/>
      <c r="BVY42" s="12"/>
      <c r="BVZ42" s="12"/>
      <c r="BWA42" s="12"/>
      <c r="BWB42" s="12"/>
      <c r="BWC42" s="12"/>
      <c r="BWD42" s="12"/>
      <c r="BWE42" s="12"/>
      <c r="BWF42" s="12"/>
      <c r="BWG42" s="12"/>
      <c r="BWH42" s="12"/>
      <c r="BWI42" s="12"/>
      <c r="BWJ42" s="12"/>
      <c r="BWK42" s="12"/>
      <c r="BWL42" s="12"/>
      <c r="BWM42" s="12"/>
      <c r="BWN42" s="12"/>
      <c r="BWO42" s="12"/>
      <c r="BWP42" s="12"/>
      <c r="BWQ42" s="12"/>
      <c r="BWR42" s="12"/>
      <c r="BWS42" s="12"/>
      <c r="BWT42" s="12"/>
      <c r="BWU42" s="12"/>
      <c r="BWV42" s="12"/>
      <c r="BWW42" s="12"/>
      <c r="BWX42" s="12"/>
      <c r="BWY42" s="12"/>
      <c r="BWZ42" s="12"/>
      <c r="BXA42" s="12"/>
      <c r="BXB42" s="12"/>
      <c r="BXC42" s="12"/>
      <c r="BXD42" s="12"/>
      <c r="BXE42" s="12"/>
      <c r="BXF42" s="12"/>
      <c r="BXG42" s="12"/>
      <c r="BXH42" s="12"/>
      <c r="BXI42" s="12"/>
      <c r="BXJ42" s="12"/>
      <c r="BXK42" s="12"/>
      <c r="BXL42" s="12"/>
      <c r="BXM42" s="12"/>
      <c r="BXN42" s="12"/>
      <c r="BXO42" s="12"/>
      <c r="BXP42" s="12"/>
      <c r="BXQ42" s="12"/>
      <c r="BXR42" s="12"/>
      <c r="BXS42" s="12"/>
      <c r="BXT42" s="12"/>
      <c r="BXU42" s="12"/>
      <c r="BXV42" s="12"/>
      <c r="BXW42" s="12"/>
      <c r="BXX42" s="12"/>
      <c r="BXY42" s="12"/>
      <c r="BXZ42" s="12"/>
      <c r="BYA42" s="12"/>
      <c r="BYB42" s="12"/>
      <c r="BYC42" s="12"/>
      <c r="BYD42" s="12"/>
      <c r="BYE42" s="12"/>
      <c r="BYF42" s="12"/>
      <c r="BYG42" s="12"/>
      <c r="BYH42" s="12"/>
      <c r="BYI42" s="12"/>
      <c r="BYJ42" s="12"/>
      <c r="BYK42" s="12"/>
      <c r="BYL42" s="12"/>
      <c r="BYM42" s="12"/>
      <c r="BYN42" s="12"/>
      <c r="BYO42" s="12"/>
      <c r="BYP42" s="12"/>
      <c r="BYQ42" s="12"/>
      <c r="BYR42" s="12"/>
      <c r="BYS42" s="12"/>
      <c r="BYT42" s="12"/>
      <c r="BYU42" s="12"/>
      <c r="BYV42" s="12"/>
      <c r="BYW42" s="12"/>
      <c r="BYX42" s="12"/>
      <c r="BYY42" s="12"/>
      <c r="BYZ42" s="12"/>
      <c r="BZA42" s="12"/>
      <c r="BZB42" s="12"/>
      <c r="BZC42" s="12"/>
      <c r="BZD42" s="12"/>
      <c r="BZE42" s="12"/>
      <c r="BZF42" s="12"/>
      <c r="BZG42" s="12"/>
      <c r="BZH42" s="12"/>
      <c r="BZI42" s="12"/>
      <c r="BZJ42" s="12"/>
      <c r="BZK42" s="12"/>
      <c r="BZL42" s="12"/>
      <c r="BZM42" s="12"/>
      <c r="BZN42" s="12"/>
      <c r="BZO42" s="12"/>
      <c r="BZP42" s="12"/>
      <c r="BZQ42" s="12"/>
      <c r="BZR42" s="12"/>
      <c r="BZS42" s="12"/>
      <c r="BZT42" s="12"/>
      <c r="BZU42" s="12"/>
      <c r="BZV42" s="12"/>
      <c r="BZW42" s="12"/>
      <c r="BZX42" s="12"/>
      <c r="BZY42" s="12"/>
      <c r="BZZ42" s="12"/>
      <c r="CAA42" s="12"/>
      <c r="CAB42" s="12"/>
      <c r="CAC42" s="12"/>
      <c r="CAD42" s="12"/>
      <c r="CAE42" s="12"/>
      <c r="CAF42" s="12"/>
      <c r="CAG42" s="12"/>
      <c r="CAH42" s="12"/>
      <c r="CAI42" s="12"/>
      <c r="CAJ42" s="12"/>
      <c r="CAK42" s="12"/>
      <c r="CAL42" s="12"/>
      <c r="CAM42" s="12"/>
      <c r="CAN42" s="12"/>
      <c r="CAO42" s="12"/>
      <c r="CAP42" s="12"/>
      <c r="CAQ42" s="12"/>
      <c r="CAR42" s="12"/>
      <c r="CAS42" s="12"/>
      <c r="CAT42" s="12"/>
      <c r="CAU42" s="12"/>
      <c r="CAV42" s="12"/>
      <c r="CAW42" s="12"/>
      <c r="CAX42" s="12"/>
      <c r="CAY42" s="12"/>
      <c r="CAZ42" s="12"/>
      <c r="CBA42" s="12"/>
      <c r="CBB42" s="12"/>
      <c r="CBC42" s="12"/>
      <c r="CBD42" s="12"/>
      <c r="CBE42" s="12"/>
      <c r="CBF42" s="12"/>
      <c r="CBG42" s="12"/>
      <c r="CBH42" s="12"/>
      <c r="CBI42" s="12"/>
      <c r="CBJ42" s="12"/>
      <c r="CBK42" s="12"/>
      <c r="CBL42" s="12"/>
      <c r="CBM42" s="12"/>
      <c r="CBN42" s="12"/>
      <c r="CBO42" s="12"/>
      <c r="CBP42" s="12"/>
      <c r="CBQ42" s="12"/>
      <c r="CBR42" s="12"/>
      <c r="CBS42" s="12"/>
      <c r="CBT42" s="12"/>
      <c r="CBU42" s="12"/>
      <c r="CBV42" s="12"/>
      <c r="CBW42" s="12"/>
      <c r="CBX42" s="12"/>
      <c r="CBY42" s="12"/>
      <c r="CBZ42" s="12"/>
      <c r="CCA42" s="12"/>
      <c r="CCB42" s="12"/>
      <c r="CCC42" s="12"/>
      <c r="CCD42" s="12"/>
      <c r="CCE42" s="12"/>
      <c r="CCF42" s="12"/>
      <c r="CCG42" s="12"/>
      <c r="CCH42" s="12"/>
      <c r="CCI42" s="12"/>
      <c r="CCJ42" s="12"/>
      <c r="CCK42" s="12"/>
      <c r="CCL42" s="12"/>
      <c r="CCM42" s="12"/>
      <c r="CCN42" s="12"/>
      <c r="CCO42" s="12"/>
      <c r="CCP42" s="12"/>
      <c r="CCQ42" s="12"/>
      <c r="CCR42" s="12"/>
      <c r="CCS42" s="12"/>
      <c r="CCT42" s="12"/>
      <c r="CCU42" s="12"/>
      <c r="CCV42" s="12"/>
      <c r="CCW42" s="12"/>
      <c r="CCX42" s="12"/>
      <c r="CCY42" s="12"/>
      <c r="CCZ42" s="12"/>
      <c r="CDA42" s="12"/>
      <c r="CDB42" s="12"/>
      <c r="CDC42" s="12"/>
      <c r="CDD42" s="12"/>
      <c r="CDE42" s="12"/>
      <c r="CDF42" s="12"/>
      <c r="CDG42" s="12"/>
      <c r="CDH42" s="12"/>
      <c r="CDI42" s="12"/>
      <c r="CDJ42" s="12"/>
      <c r="CDK42" s="12"/>
      <c r="CDL42" s="12"/>
      <c r="CDM42" s="12"/>
      <c r="CDN42" s="12"/>
      <c r="CDO42" s="12"/>
      <c r="CDP42" s="12"/>
      <c r="CDQ42" s="12"/>
      <c r="CDR42" s="12"/>
      <c r="CDS42" s="12"/>
      <c r="CDT42" s="12"/>
      <c r="CDU42" s="12"/>
      <c r="CDV42" s="12"/>
      <c r="CDW42" s="12"/>
      <c r="CDX42" s="12"/>
      <c r="CDY42" s="12"/>
      <c r="CDZ42" s="12"/>
      <c r="CEA42" s="12"/>
      <c r="CEB42" s="12"/>
      <c r="CEC42" s="12"/>
      <c r="CED42" s="12"/>
      <c r="CEE42" s="12"/>
      <c r="CEF42" s="12"/>
      <c r="CEG42" s="12"/>
      <c r="CEH42" s="12"/>
      <c r="CEI42" s="12"/>
      <c r="CEJ42" s="12"/>
      <c r="CEK42" s="12"/>
      <c r="CEL42" s="12"/>
      <c r="CEM42" s="12"/>
      <c r="CEN42" s="12"/>
      <c r="CEO42" s="12"/>
      <c r="CEP42" s="12"/>
      <c r="CEQ42" s="12"/>
      <c r="CER42" s="12"/>
      <c r="CES42" s="12"/>
      <c r="CET42" s="12"/>
      <c r="CEU42" s="12"/>
      <c r="CEV42" s="12"/>
      <c r="CEW42" s="12"/>
      <c r="CEX42" s="12"/>
      <c r="CEY42" s="12"/>
      <c r="CEZ42" s="12"/>
      <c r="CFA42" s="12"/>
      <c r="CFB42" s="12"/>
      <c r="CFC42" s="12"/>
      <c r="CFD42" s="12"/>
      <c r="CFE42" s="12"/>
      <c r="CFF42" s="12"/>
      <c r="CFG42" s="12"/>
      <c r="CFH42" s="12"/>
      <c r="CFI42" s="12"/>
      <c r="CFJ42" s="12"/>
      <c r="CFK42" s="12"/>
      <c r="CFL42" s="12"/>
      <c r="CFM42" s="12"/>
      <c r="CFN42" s="12"/>
      <c r="CFO42" s="12"/>
      <c r="CFP42" s="12"/>
      <c r="CFQ42" s="12"/>
      <c r="CFR42" s="12"/>
      <c r="CFS42" s="12"/>
      <c r="CFT42" s="12"/>
      <c r="CFU42" s="12"/>
      <c r="CFV42" s="12"/>
      <c r="CFW42" s="12"/>
      <c r="CFX42" s="12"/>
      <c r="CFY42" s="12"/>
      <c r="CFZ42" s="12"/>
      <c r="CGA42" s="12"/>
      <c r="CGB42" s="12"/>
      <c r="CGC42" s="12"/>
      <c r="CGD42" s="12"/>
      <c r="CGE42" s="12"/>
      <c r="CGF42" s="12"/>
      <c r="CGG42" s="12"/>
      <c r="CGH42" s="12"/>
      <c r="CGI42" s="12"/>
      <c r="CGJ42" s="12"/>
      <c r="CGK42" s="12"/>
      <c r="CGL42" s="12"/>
      <c r="CGM42" s="12"/>
      <c r="CGN42" s="12"/>
      <c r="CGO42" s="12"/>
      <c r="CGP42" s="12"/>
      <c r="CGQ42" s="12"/>
      <c r="CGR42" s="12"/>
      <c r="CGS42" s="12"/>
      <c r="CGT42" s="12"/>
      <c r="CGU42" s="12"/>
      <c r="CGV42" s="12"/>
      <c r="CGW42" s="12"/>
      <c r="CGX42" s="12"/>
      <c r="CGY42" s="12"/>
      <c r="CGZ42" s="12"/>
      <c r="CHA42" s="12"/>
      <c r="CHB42" s="12"/>
      <c r="CHC42" s="12"/>
      <c r="CHD42" s="12"/>
      <c r="CHE42" s="12"/>
      <c r="CHF42" s="12"/>
      <c r="CHG42" s="12"/>
      <c r="CHH42" s="12"/>
      <c r="CHI42" s="12"/>
      <c r="CHJ42" s="12"/>
      <c r="CHK42" s="12"/>
      <c r="CHL42" s="12"/>
      <c r="CHM42" s="12"/>
      <c r="CHN42" s="12"/>
      <c r="CHO42" s="12"/>
      <c r="CHP42" s="12"/>
      <c r="CHQ42" s="12"/>
      <c r="CHR42" s="12"/>
      <c r="CHS42" s="12"/>
      <c r="CHT42" s="12"/>
      <c r="CHU42" s="12"/>
      <c r="CHV42" s="12"/>
      <c r="CHW42" s="12"/>
      <c r="CHX42" s="12"/>
      <c r="CHY42" s="12"/>
      <c r="CHZ42" s="12"/>
      <c r="CIA42" s="12"/>
      <c r="CIB42" s="12"/>
      <c r="CIC42" s="12"/>
      <c r="CID42" s="12"/>
      <c r="CIE42" s="12"/>
      <c r="CIF42" s="12"/>
      <c r="CIG42" s="12"/>
      <c r="CIH42" s="12"/>
      <c r="CII42" s="12"/>
      <c r="CIJ42" s="12"/>
      <c r="CIK42" s="12"/>
      <c r="CIL42" s="12"/>
      <c r="CIM42" s="12"/>
      <c r="CIN42" s="12"/>
      <c r="CIO42" s="12"/>
      <c r="CIP42" s="12"/>
      <c r="CIQ42" s="12"/>
      <c r="CIR42" s="12"/>
      <c r="CIS42" s="12"/>
      <c r="CIT42" s="12"/>
      <c r="CIU42" s="12"/>
      <c r="CIV42" s="12"/>
      <c r="CIW42" s="12"/>
      <c r="CIX42" s="12"/>
      <c r="CIY42" s="12"/>
      <c r="CIZ42" s="12"/>
      <c r="CJA42" s="12"/>
      <c r="CJB42" s="12"/>
      <c r="CJC42" s="12"/>
      <c r="CJD42" s="12"/>
      <c r="CJE42" s="12"/>
      <c r="CJF42" s="12"/>
      <c r="CJG42" s="12"/>
      <c r="CJH42" s="12"/>
      <c r="CJI42" s="12"/>
      <c r="CJJ42" s="12"/>
      <c r="CJK42" s="12"/>
      <c r="CJL42" s="12"/>
      <c r="CJM42" s="12"/>
      <c r="CJN42" s="12"/>
      <c r="CJO42" s="12"/>
      <c r="CJP42" s="12"/>
      <c r="CJQ42" s="12"/>
      <c r="CJR42" s="12"/>
      <c r="CJS42" s="12"/>
      <c r="CJT42" s="12"/>
      <c r="CJU42" s="12"/>
      <c r="CJV42" s="12"/>
      <c r="CJW42" s="12"/>
      <c r="CJX42" s="12"/>
      <c r="CJY42" s="12"/>
      <c r="CJZ42" s="12"/>
      <c r="CKA42" s="12"/>
      <c r="CKB42" s="12"/>
      <c r="CKC42" s="12"/>
      <c r="CKD42" s="12"/>
      <c r="CKE42" s="12"/>
      <c r="CKF42" s="12"/>
      <c r="CKG42" s="12"/>
      <c r="CKH42" s="12"/>
      <c r="CKI42" s="12"/>
      <c r="CKJ42" s="12"/>
      <c r="CKK42" s="12"/>
      <c r="CKL42" s="12"/>
      <c r="CKM42" s="12"/>
      <c r="CKN42" s="12"/>
      <c r="CKO42" s="12"/>
      <c r="CKP42" s="12"/>
      <c r="CKQ42" s="12"/>
      <c r="CKR42" s="12"/>
      <c r="CKS42" s="12"/>
      <c r="CKT42" s="12"/>
      <c r="CKU42" s="12"/>
      <c r="CKV42" s="12"/>
      <c r="CKW42" s="12"/>
      <c r="CKX42" s="12"/>
      <c r="CKY42" s="12"/>
      <c r="CKZ42" s="12"/>
      <c r="CLA42" s="12"/>
      <c r="CLB42" s="12"/>
      <c r="CLC42" s="12"/>
      <c r="CLD42" s="12"/>
      <c r="CLE42" s="12"/>
      <c r="CLF42" s="12"/>
      <c r="CLG42" s="12"/>
      <c r="CLH42" s="12"/>
      <c r="CLI42" s="12"/>
      <c r="CLJ42" s="12"/>
      <c r="CLK42" s="12"/>
      <c r="CLL42" s="12"/>
      <c r="CLM42" s="12"/>
      <c r="CLN42" s="12"/>
      <c r="CLO42" s="12"/>
      <c r="CLP42" s="12"/>
      <c r="CLQ42" s="12"/>
      <c r="CLR42" s="12"/>
      <c r="CLS42" s="12"/>
      <c r="CLT42" s="12"/>
      <c r="CLU42" s="12"/>
      <c r="CLV42" s="12"/>
      <c r="CLW42" s="12"/>
      <c r="CLX42" s="12"/>
      <c r="CLY42" s="12"/>
      <c r="CLZ42" s="12"/>
      <c r="CMA42" s="12"/>
      <c r="CMB42" s="12"/>
      <c r="CMC42" s="12"/>
      <c r="CMD42" s="12"/>
      <c r="CME42" s="12"/>
      <c r="CMF42" s="12"/>
      <c r="CMG42" s="12"/>
      <c r="CMH42" s="12"/>
      <c r="CMI42" s="12"/>
      <c r="CMJ42" s="12"/>
      <c r="CMK42" s="12"/>
      <c r="CML42" s="12"/>
      <c r="CMM42" s="12"/>
      <c r="CMN42" s="12"/>
      <c r="CMO42" s="12"/>
      <c r="CMP42" s="12"/>
      <c r="CMQ42" s="12"/>
      <c r="CMR42" s="12"/>
      <c r="CMS42" s="12"/>
      <c r="CMT42" s="12"/>
      <c r="CMU42" s="12"/>
      <c r="CMV42" s="12"/>
      <c r="CMW42" s="12"/>
      <c r="CMX42" s="12"/>
      <c r="CMY42" s="12"/>
      <c r="CMZ42" s="12"/>
      <c r="CNA42" s="12"/>
      <c r="CNB42" s="12"/>
      <c r="CNC42" s="12"/>
      <c r="CND42" s="12"/>
      <c r="CNE42" s="12"/>
      <c r="CNF42" s="12"/>
      <c r="CNG42" s="12"/>
      <c r="CNH42" s="12"/>
      <c r="CNI42" s="12"/>
      <c r="CNJ42" s="12"/>
      <c r="CNK42" s="12"/>
      <c r="CNL42" s="12"/>
      <c r="CNM42" s="12"/>
      <c r="CNN42" s="12"/>
      <c r="CNO42" s="12"/>
      <c r="CNP42" s="12"/>
      <c r="CNQ42" s="12"/>
      <c r="CNR42" s="12"/>
      <c r="CNS42" s="12"/>
      <c r="CNT42" s="12"/>
      <c r="CNU42" s="12"/>
      <c r="CNV42" s="12"/>
      <c r="CNW42" s="12"/>
      <c r="CNX42" s="12"/>
      <c r="CNY42" s="12"/>
      <c r="CNZ42" s="12"/>
      <c r="COA42" s="12"/>
      <c r="COB42" s="12"/>
      <c r="COC42" s="12"/>
      <c r="COD42" s="12"/>
      <c r="COE42" s="12"/>
      <c r="COF42" s="12"/>
      <c r="COG42" s="12"/>
      <c r="COH42" s="12"/>
      <c r="COI42" s="12"/>
      <c r="COJ42" s="12"/>
      <c r="COK42" s="12"/>
      <c r="COL42" s="12"/>
      <c r="COM42" s="12"/>
      <c r="CON42" s="12"/>
      <c r="COO42" s="12"/>
      <c r="COP42" s="12"/>
      <c r="COQ42" s="12"/>
      <c r="COR42" s="12"/>
      <c r="COS42" s="12"/>
      <c r="COT42" s="12"/>
      <c r="COU42" s="12"/>
      <c r="COV42" s="12"/>
      <c r="COW42" s="12"/>
      <c r="COX42" s="12"/>
      <c r="COY42" s="12"/>
      <c r="COZ42" s="12"/>
      <c r="CPA42" s="12"/>
      <c r="CPB42" s="12"/>
      <c r="CPC42" s="12"/>
      <c r="CPD42" s="12"/>
      <c r="CPE42" s="12"/>
      <c r="CPF42" s="12"/>
      <c r="CPG42" s="12"/>
      <c r="CPH42" s="12"/>
      <c r="CPI42" s="12"/>
      <c r="CPJ42" s="12"/>
      <c r="CPK42" s="12"/>
      <c r="CPL42" s="12"/>
      <c r="CPM42" s="12"/>
      <c r="CPN42" s="12"/>
      <c r="CPO42" s="12"/>
      <c r="CPP42" s="12"/>
      <c r="CPQ42" s="12"/>
      <c r="CPR42" s="12"/>
      <c r="CPS42" s="12"/>
      <c r="CPT42" s="12"/>
      <c r="CPU42" s="12"/>
      <c r="CPV42" s="12"/>
      <c r="CPW42" s="12"/>
      <c r="CPX42" s="12"/>
      <c r="CPY42" s="12"/>
      <c r="CPZ42" s="12"/>
      <c r="CQA42" s="12"/>
      <c r="CQB42" s="12"/>
      <c r="CQC42" s="12"/>
      <c r="CQD42" s="12"/>
      <c r="CQE42" s="12"/>
      <c r="CQF42" s="12"/>
      <c r="CQG42" s="12"/>
      <c r="CQH42" s="12"/>
      <c r="CQI42" s="12"/>
      <c r="CQJ42" s="12"/>
      <c r="CQK42" s="12"/>
      <c r="CQL42" s="12"/>
      <c r="CQM42" s="12"/>
      <c r="CQN42" s="12"/>
      <c r="CQO42" s="12"/>
      <c r="CQP42" s="12"/>
      <c r="CQQ42" s="12"/>
      <c r="CQR42" s="12"/>
      <c r="CQS42" s="12"/>
      <c r="CQT42" s="12"/>
      <c r="CQU42" s="12"/>
      <c r="CQV42" s="12"/>
      <c r="CQW42" s="12"/>
      <c r="CQX42" s="12"/>
      <c r="CQY42" s="12"/>
      <c r="CQZ42" s="12"/>
      <c r="CRA42" s="12"/>
      <c r="CRB42" s="12"/>
      <c r="CRC42" s="12"/>
      <c r="CRD42" s="12"/>
      <c r="CRE42" s="12"/>
      <c r="CRF42" s="12"/>
      <c r="CRG42" s="12"/>
      <c r="CRH42" s="12"/>
      <c r="CRI42" s="12"/>
      <c r="CRJ42" s="12"/>
      <c r="CRK42" s="12"/>
      <c r="CRL42" s="12"/>
      <c r="CRM42" s="12"/>
      <c r="CRN42" s="12"/>
      <c r="CRO42" s="12"/>
      <c r="CRP42" s="12"/>
      <c r="CRQ42" s="12"/>
      <c r="CRR42" s="12"/>
      <c r="CRS42" s="12"/>
      <c r="CRT42" s="12"/>
      <c r="CRU42" s="12"/>
      <c r="CRV42" s="12"/>
      <c r="CRW42" s="12"/>
      <c r="CRX42" s="12"/>
      <c r="CRY42" s="12"/>
      <c r="CRZ42" s="12"/>
      <c r="CSA42" s="12"/>
      <c r="CSB42" s="12"/>
      <c r="CSC42" s="12"/>
      <c r="CSD42" s="12"/>
      <c r="CSE42" s="12"/>
      <c r="CSF42" s="12"/>
      <c r="CSG42" s="12"/>
      <c r="CSH42" s="12"/>
      <c r="CSI42" s="12"/>
      <c r="CSJ42" s="12"/>
      <c r="CSK42" s="12"/>
      <c r="CSL42" s="12"/>
      <c r="CSM42" s="12"/>
      <c r="CSN42" s="12"/>
      <c r="CSO42" s="12"/>
      <c r="CSP42" s="12"/>
      <c r="CSQ42" s="12"/>
      <c r="CSR42" s="12"/>
      <c r="CSS42" s="12"/>
      <c r="CST42" s="12"/>
      <c r="CSU42" s="12"/>
      <c r="CSV42" s="12"/>
      <c r="CSW42" s="12"/>
      <c r="CSX42" s="12"/>
      <c r="CSY42" s="12"/>
      <c r="CSZ42" s="12"/>
      <c r="CTA42" s="12"/>
      <c r="CTB42" s="12"/>
      <c r="CTC42" s="12"/>
      <c r="CTD42" s="12"/>
      <c r="CTE42" s="12"/>
      <c r="CTF42" s="12"/>
      <c r="CTG42" s="12"/>
      <c r="CTH42" s="12"/>
      <c r="CTI42" s="12"/>
      <c r="CTJ42" s="12"/>
      <c r="CTK42" s="12"/>
      <c r="CTL42" s="12"/>
      <c r="CTM42" s="12"/>
      <c r="CTN42" s="12"/>
      <c r="CTO42" s="12"/>
      <c r="CTP42" s="12"/>
      <c r="CTQ42" s="12"/>
      <c r="CTR42" s="12"/>
      <c r="CTS42" s="12"/>
      <c r="CTT42" s="12"/>
      <c r="CTU42" s="12"/>
      <c r="CTV42" s="12"/>
      <c r="CTW42" s="12"/>
      <c r="CTX42" s="12"/>
      <c r="CTY42" s="12"/>
      <c r="CTZ42" s="12"/>
      <c r="CUA42" s="12"/>
      <c r="CUB42" s="12"/>
      <c r="CUC42" s="12"/>
      <c r="CUD42" s="12"/>
      <c r="CUE42" s="12"/>
      <c r="CUF42" s="12"/>
      <c r="CUG42" s="12"/>
      <c r="CUH42" s="12"/>
      <c r="CUI42" s="12"/>
      <c r="CUJ42" s="12"/>
      <c r="CUK42" s="12"/>
      <c r="CUL42" s="12"/>
      <c r="CUM42" s="12"/>
      <c r="CUN42" s="12"/>
      <c r="CUO42" s="12"/>
      <c r="CUP42" s="12"/>
      <c r="CUQ42" s="12"/>
      <c r="CUR42" s="12"/>
      <c r="CUS42" s="12"/>
      <c r="CUT42" s="12"/>
      <c r="CUU42" s="12"/>
      <c r="CUV42" s="12"/>
      <c r="CUW42" s="12"/>
      <c r="CUX42" s="12"/>
      <c r="CUY42" s="12"/>
      <c r="CUZ42" s="12"/>
      <c r="CVA42" s="12"/>
      <c r="CVB42" s="12"/>
      <c r="CVC42" s="12"/>
      <c r="CVD42" s="12"/>
      <c r="CVE42" s="12"/>
      <c r="CVF42" s="12"/>
      <c r="CVG42" s="12"/>
      <c r="CVH42" s="12"/>
      <c r="CVI42" s="12"/>
      <c r="CVJ42" s="12"/>
      <c r="CVK42" s="12"/>
      <c r="CVL42" s="12"/>
      <c r="CVM42" s="12"/>
      <c r="CVN42" s="12"/>
      <c r="CVO42" s="12"/>
      <c r="CVP42" s="12"/>
      <c r="CVQ42" s="12"/>
      <c r="CVR42" s="12"/>
      <c r="CVS42" s="12"/>
      <c r="CVT42" s="12"/>
      <c r="CVU42" s="12"/>
      <c r="CVV42" s="12"/>
      <c r="CVW42" s="12"/>
      <c r="CVX42" s="12"/>
      <c r="CVY42" s="12"/>
      <c r="CVZ42" s="12"/>
      <c r="CWA42" s="12"/>
      <c r="CWB42" s="12"/>
      <c r="CWC42" s="12"/>
      <c r="CWD42" s="12"/>
      <c r="CWE42" s="12"/>
      <c r="CWF42" s="12"/>
      <c r="CWG42" s="12"/>
      <c r="CWH42" s="12"/>
      <c r="CWI42" s="12"/>
      <c r="CWJ42" s="12"/>
      <c r="CWK42" s="12"/>
      <c r="CWL42" s="12"/>
      <c r="CWM42" s="12"/>
      <c r="CWN42" s="12"/>
      <c r="CWO42" s="12"/>
      <c r="CWP42" s="12"/>
      <c r="CWQ42" s="12"/>
      <c r="CWR42" s="12"/>
      <c r="CWS42" s="12"/>
      <c r="CWT42" s="12"/>
      <c r="CWU42" s="12"/>
      <c r="CWV42" s="12"/>
      <c r="CWW42" s="12"/>
      <c r="CWX42" s="12"/>
      <c r="CWY42" s="12"/>
      <c r="CWZ42" s="12"/>
      <c r="CXA42" s="12"/>
      <c r="CXB42" s="12"/>
      <c r="CXC42" s="12"/>
      <c r="CXD42" s="12"/>
      <c r="CXE42" s="12"/>
      <c r="CXF42" s="12"/>
      <c r="CXG42" s="12"/>
      <c r="CXH42" s="12"/>
      <c r="CXI42" s="12"/>
      <c r="CXJ42" s="12"/>
      <c r="CXK42" s="12"/>
      <c r="CXL42" s="12"/>
      <c r="CXM42" s="12"/>
      <c r="CXN42" s="12"/>
      <c r="CXO42" s="12"/>
      <c r="CXP42" s="12"/>
      <c r="CXQ42" s="12"/>
      <c r="CXR42" s="12"/>
      <c r="CXS42" s="12"/>
      <c r="CXT42" s="12"/>
      <c r="CXU42" s="12"/>
      <c r="CXV42" s="12"/>
      <c r="CXW42" s="12"/>
      <c r="CXX42" s="12"/>
      <c r="CXY42" s="12"/>
      <c r="CXZ42" s="12"/>
      <c r="CYA42" s="12"/>
      <c r="CYB42" s="12"/>
      <c r="CYC42" s="12"/>
      <c r="CYD42" s="12"/>
      <c r="CYE42" s="12"/>
      <c r="CYF42" s="12"/>
      <c r="CYG42" s="12"/>
      <c r="CYH42" s="12"/>
      <c r="CYI42" s="12"/>
      <c r="CYJ42" s="12"/>
      <c r="CYK42" s="12"/>
      <c r="CYL42" s="12"/>
      <c r="CYM42" s="12"/>
      <c r="CYN42" s="12"/>
      <c r="CYO42" s="12"/>
      <c r="CYP42" s="12"/>
      <c r="CYQ42" s="12"/>
      <c r="CYR42" s="12"/>
      <c r="CYS42" s="12"/>
      <c r="CYT42" s="12"/>
      <c r="CYU42" s="12"/>
      <c r="CYV42" s="12"/>
      <c r="CYW42" s="12"/>
      <c r="CYX42" s="12"/>
      <c r="CYY42" s="12"/>
      <c r="CYZ42" s="12"/>
      <c r="CZA42" s="12"/>
      <c r="CZB42" s="12"/>
      <c r="CZC42" s="12"/>
      <c r="CZD42" s="12"/>
      <c r="CZE42" s="12"/>
      <c r="CZF42" s="12"/>
      <c r="CZG42" s="12"/>
      <c r="CZH42" s="12"/>
      <c r="CZI42" s="12"/>
      <c r="CZJ42" s="12"/>
      <c r="CZK42" s="12"/>
      <c r="CZL42" s="12"/>
      <c r="CZM42" s="12"/>
      <c r="CZN42" s="12"/>
      <c r="CZO42" s="12"/>
      <c r="CZP42" s="12"/>
      <c r="CZQ42" s="12"/>
      <c r="CZR42" s="12"/>
      <c r="CZS42" s="12"/>
      <c r="CZT42" s="12"/>
      <c r="CZU42" s="12"/>
      <c r="CZV42" s="12"/>
      <c r="CZW42" s="12"/>
      <c r="CZX42" s="12"/>
      <c r="CZY42" s="12"/>
      <c r="CZZ42" s="12"/>
      <c r="DAA42" s="12"/>
      <c r="DAB42" s="12"/>
      <c r="DAC42" s="12"/>
      <c r="DAD42" s="12"/>
      <c r="DAE42" s="12"/>
      <c r="DAF42" s="12"/>
      <c r="DAG42" s="12"/>
      <c r="DAH42" s="12"/>
      <c r="DAI42" s="12"/>
      <c r="DAJ42" s="12"/>
      <c r="DAK42" s="12"/>
      <c r="DAL42" s="12"/>
      <c r="DAM42" s="12"/>
      <c r="DAN42" s="12"/>
      <c r="DAO42" s="12"/>
      <c r="DAP42" s="12"/>
      <c r="DAQ42" s="12"/>
      <c r="DAR42" s="12"/>
      <c r="DAS42" s="12"/>
      <c r="DAT42" s="12"/>
      <c r="DAU42" s="12"/>
      <c r="DAV42" s="12"/>
      <c r="DAW42" s="12"/>
      <c r="DAX42" s="12"/>
      <c r="DAY42" s="12"/>
      <c r="DAZ42" s="12"/>
      <c r="DBA42" s="12"/>
      <c r="DBB42" s="12"/>
      <c r="DBC42" s="12"/>
      <c r="DBD42" s="12"/>
      <c r="DBE42" s="12"/>
      <c r="DBF42" s="12"/>
      <c r="DBG42" s="12"/>
      <c r="DBH42" s="12"/>
      <c r="DBI42" s="12"/>
      <c r="DBJ42" s="12"/>
      <c r="DBK42" s="12"/>
      <c r="DBL42" s="12"/>
      <c r="DBM42" s="12"/>
      <c r="DBN42" s="12"/>
      <c r="DBO42" s="12"/>
      <c r="DBP42" s="12"/>
      <c r="DBQ42" s="12"/>
      <c r="DBR42" s="12"/>
      <c r="DBS42" s="12"/>
      <c r="DBT42" s="12"/>
      <c r="DBU42" s="12"/>
      <c r="DBV42" s="12"/>
      <c r="DBW42" s="12"/>
      <c r="DBX42" s="12"/>
      <c r="DBY42" s="12"/>
      <c r="DBZ42" s="12"/>
      <c r="DCA42" s="12"/>
      <c r="DCB42" s="12"/>
      <c r="DCC42" s="12"/>
      <c r="DCD42" s="12"/>
      <c r="DCE42" s="12"/>
      <c r="DCF42" s="12"/>
      <c r="DCG42" s="12"/>
      <c r="DCH42" s="12"/>
      <c r="DCI42" s="12"/>
      <c r="DCJ42" s="12"/>
      <c r="DCK42" s="12"/>
      <c r="DCL42" s="12"/>
      <c r="DCM42" s="12"/>
      <c r="DCN42" s="12"/>
      <c r="DCO42" s="12"/>
      <c r="DCP42" s="12"/>
      <c r="DCQ42" s="12"/>
      <c r="DCR42" s="12"/>
      <c r="DCS42" s="12"/>
      <c r="DCT42" s="12"/>
      <c r="DCU42" s="12"/>
      <c r="DCV42" s="12"/>
      <c r="DCW42" s="12"/>
      <c r="DCX42" s="12"/>
      <c r="DCY42" s="12"/>
      <c r="DCZ42" s="12"/>
      <c r="DDA42" s="12"/>
      <c r="DDB42" s="12"/>
      <c r="DDC42" s="12"/>
      <c r="DDD42" s="12"/>
      <c r="DDE42" s="12"/>
      <c r="DDF42" s="12"/>
      <c r="DDG42" s="12"/>
      <c r="DDH42" s="12"/>
      <c r="DDI42" s="12"/>
      <c r="DDJ42" s="12"/>
      <c r="DDK42" s="12"/>
      <c r="DDL42" s="12"/>
      <c r="DDM42" s="12"/>
      <c r="DDN42" s="12"/>
      <c r="DDO42" s="12"/>
      <c r="DDP42" s="12"/>
      <c r="DDQ42" s="12"/>
      <c r="DDR42" s="12"/>
      <c r="DDS42" s="12"/>
      <c r="DDT42" s="12"/>
      <c r="DDU42" s="12"/>
      <c r="DDV42" s="12"/>
      <c r="DDW42" s="12"/>
      <c r="DDX42" s="12"/>
      <c r="DDY42" s="12"/>
      <c r="DDZ42" s="12"/>
      <c r="DEA42" s="12"/>
      <c r="DEB42" s="12"/>
      <c r="DEC42" s="12"/>
      <c r="DED42" s="12"/>
      <c r="DEE42" s="12"/>
      <c r="DEF42" s="12"/>
      <c r="DEG42" s="12"/>
      <c r="DEH42" s="12"/>
      <c r="DEI42" s="12"/>
      <c r="DEJ42" s="12"/>
      <c r="DEK42" s="12"/>
      <c r="DEL42" s="12"/>
      <c r="DEM42" s="12"/>
      <c r="DEN42" s="12"/>
      <c r="DEO42" s="12"/>
      <c r="DEP42" s="12"/>
      <c r="DEQ42" s="12"/>
      <c r="DER42" s="12"/>
      <c r="DES42" s="12"/>
      <c r="DET42" s="12"/>
      <c r="DEU42" s="12"/>
      <c r="DEV42" s="12"/>
      <c r="DEW42" s="12"/>
      <c r="DEX42" s="12"/>
      <c r="DEY42" s="12"/>
      <c r="DEZ42" s="12"/>
      <c r="DFA42" s="12"/>
      <c r="DFB42" s="12"/>
      <c r="DFC42" s="12"/>
      <c r="DFD42" s="12"/>
      <c r="DFE42" s="12"/>
      <c r="DFF42" s="12"/>
      <c r="DFG42" s="12"/>
      <c r="DFH42" s="12"/>
      <c r="DFI42" s="12"/>
      <c r="DFJ42" s="12"/>
      <c r="DFK42" s="12"/>
      <c r="DFL42" s="12"/>
      <c r="DFM42" s="12"/>
      <c r="DFN42" s="12"/>
      <c r="DFO42" s="12"/>
      <c r="DFP42" s="12"/>
      <c r="DFQ42" s="12"/>
      <c r="DFR42" s="12"/>
      <c r="DFS42" s="12"/>
      <c r="DFT42" s="12"/>
      <c r="DFU42" s="12"/>
      <c r="DFV42" s="12"/>
      <c r="DFW42" s="12"/>
      <c r="DFX42" s="12"/>
      <c r="DFY42" s="12"/>
      <c r="DFZ42" s="12"/>
      <c r="DGA42" s="12"/>
      <c r="DGB42" s="12"/>
      <c r="DGC42" s="12"/>
      <c r="DGD42" s="12"/>
      <c r="DGE42" s="12"/>
      <c r="DGF42" s="12"/>
      <c r="DGG42" s="12"/>
      <c r="DGH42" s="12"/>
      <c r="DGI42" s="12"/>
      <c r="DGJ42" s="12"/>
      <c r="DGK42" s="12"/>
      <c r="DGL42" s="12"/>
      <c r="DGM42" s="12"/>
      <c r="DGN42" s="12"/>
      <c r="DGO42" s="12"/>
      <c r="DGP42" s="12"/>
      <c r="DGQ42" s="12"/>
      <c r="DGR42" s="12"/>
      <c r="DGS42" s="12"/>
      <c r="DGT42" s="12"/>
      <c r="DGU42" s="12"/>
      <c r="DGV42" s="12"/>
      <c r="DGW42" s="12"/>
      <c r="DGX42" s="12"/>
      <c r="DGY42" s="12"/>
      <c r="DGZ42" s="12"/>
      <c r="DHA42" s="12"/>
      <c r="DHB42" s="12"/>
      <c r="DHC42" s="12"/>
      <c r="DHD42" s="12"/>
      <c r="DHE42" s="12"/>
      <c r="DHF42" s="12"/>
      <c r="DHG42" s="12"/>
      <c r="DHH42" s="12"/>
      <c r="DHI42" s="12"/>
      <c r="DHJ42" s="12"/>
      <c r="DHK42" s="12"/>
      <c r="DHL42" s="12"/>
      <c r="DHM42" s="12"/>
      <c r="DHN42" s="12"/>
      <c r="DHO42" s="12"/>
      <c r="DHP42" s="12"/>
      <c r="DHQ42" s="12"/>
      <c r="DHR42" s="12"/>
      <c r="DHS42" s="12"/>
      <c r="DHT42" s="12"/>
      <c r="DHU42" s="12"/>
      <c r="DHV42" s="12"/>
      <c r="DHW42" s="12"/>
      <c r="DHX42" s="12"/>
      <c r="DHY42" s="12"/>
      <c r="DHZ42" s="12"/>
      <c r="DIA42" s="12"/>
      <c r="DIB42" s="12"/>
      <c r="DIC42" s="12"/>
      <c r="DID42" s="12"/>
      <c r="DIE42" s="12"/>
      <c r="DIF42" s="12"/>
      <c r="DIG42" s="12"/>
      <c r="DIH42" s="12"/>
      <c r="DII42" s="12"/>
      <c r="DIJ42" s="12"/>
      <c r="DIK42" s="12"/>
      <c r="DIL42" s="12"/>
      <c r="DIM42" s="12"/>
      <c r="DIN42" s="12"/>
      <c r="DIO42" s="12"/>
      <c r="DIP42" s="12"/>
      <c r="DIQ42" s="12"/>
      <c r="DIR42" s="12"/>
      <c r="DIS42" s="12"/>
      <c r="DIT42" s="12"/>
      <c r="DIU42" s="12"/>
      <c r="DIV42" s="12"/>
      <c r="DIW42" s="12"/>
      <c r="DIX42" s="12"/>
      <c r="DIY42" s="12"/>
      <c r="DIZ42" s="12"/>
      <c r="DJA42" s="12"/>
      <c r="DJB42" s="12"/>
      <c r="DJC42" s="12"/>
      <c r="DJD42" s="12"/>
      <c r="DJE42" s="12"/>
      <c r="DJF42" s="12"/>
      <c r="DJG42" s="12"/>
      <c r="DJH42" s="12"/>
      <c r="DJI42" s="12"/>
      <c r="DJJ42" s="12"/>
      <c r="DJK42" s="12"/>
      <c r="DJL42" s="12"/>
      <c r="DJM42" s="12"/>
      <c r="DJN42" s="12"/>
      <c r="DJO42" s="12"/>
      <c r="DJP42" s="12"/>
      <c r="DJQ42" s="12"/>
      <c r="DJR42" s="12"/>
      <c r="DJS42" s="12"/>
      <c r="DJT42" s="12"/>
      <c r="DJU42" s="12"/>
      <c r="DJV42" s="12"/>
      <c r="DJW42" s="12"/>
      <c r="DJX42" s="12"/>
      <c r="DJY42" s="12"/>
      <c r="DJZ42" s="12"/>
      <c r="DKA42" s="12"/>
      <c r="DKB42" s="12"/>
      <c r="DKC42" s="12"/>
      <c r="DKD42" s="12"/>
      <c r="DKE42" s="12"/>
      <c r="DKF42" s="12"/>
      <c r="DKG42" s="12"/>
      <c r="DKH42" s="12"/>
      <c r="DKI42" s="12"/>
      <c r="DKJ42" s="12"/>
      <c r="DKK42" s="12"/>
      <c r="DKL42" s="12"/>
      <c r="DKM42" s="12"/>
      <c r="DKN42" s="12"/>
      <c r="DKO42" s="12"/>
      <c r="DKP42" s="12"/>
      <c r="DKQ42" s="12"/>
      <c r="DKR42" s="12"/>
      <c r="DKS42" s="12"/>
      <c r="DKT42" s="12"/>
      <c r="DKU42" s="12"/>
      <c r="DKV42" s="12"/>
      <c r="DKW42" s="12"/>
      <c r="DKX42" s="12"/>
      <c r="DKY42" s="12"/>
      <c r="DKZ42" s="12"/>
      <c r="DLA42" s="12"/>
      <c r="DLB42" s="12"/>
      <c r="DLC42" s="12"/>
      <c r="DLD42" s="12"/>
      <c r="DLE42" s="12"/>
      <c r="DLF42" s="12"/>
      <c r="DLG42" s="12"/>
      <c r="DLH42" s="12"/>
      <c r="DLI42" s="12"/>
      <c r="DLJ42" s="12"/>
      <c r="DLK42" s="12"/>
      <c r="DLL42" s="12"/>
      <c r="DLM42" s="12"/>
      <c r="DLN42" s="12"/>
      <c r="DLO42" s="12"/>
      <c r="DLP42" s="12"/>
      <c r="DLQ42" s="12"/>
      <c r="DLR42" s="12"/>
      <c r="DLS42" s="12"/>
      <c r="DLT42" s="12"/>
      <c r="DLU42" s="12"/>
      <c r="DLV42" s="12"/>
      <c r="DLW42" s="12"/>
      <c r="DLX42" s="12"/>
      <c r="DLY42" s="12"/>
      <c r="DLZ42" s="12"/>
      <c r="DMA42" s="12"/>
      <c r="DMB42" s="12"/>
      <c r="DMC42" s="12"/>
      <c r="DMD42" s="12"/>
      <c r="DME42" s="12"/>
      <c r="DMF42" s="12"/>
      <c r="DMG42" s="12"/>
      <c r="DMH42" s="12"/>
      <c r="DMI42" s="12"/>
      <c r="DMJ42" s="12"/>
      <c r="DMK42" s="12"/>
      <c r="DML42" s="12"/>
      <c r="DMM42" s="12"/>
      <c r="DMN42" s="12"/>
      <c r="DMO42" s="12"/>
      <c r="DMP42" s="12"/>
      <c r="DMQ42" s="12"/>
      <c r="DMR42" s="12"/>
      <c r="DMS42" s="12"/>
      <c r="DMT42" s="12"/>
      <c r="DMU42" s="12"/>
      <c r="DMV42" s="12"/>
      <c r="DMW42" s="12"/>
      <c r="DMX42" s="12"/>
      <c r="DMY42" s="12"/>
      <c r="DMZ42" s="12"/>
      <c r="DNA42" s="12"/>
      <c r="DNB42" s="12"/>
      <c r="DNC42" s="12"/>
      <c r="DND42" s="12"/>
      <c r="DNE42" s="12"/>
      <c r="DNF42" s="12"/>
      <c r="DNG42" s="12"/>
      <c r="DNH42" s="12"/>
      <c r="DNI42" s="12"/>
      <c r="DNJ42" s="12"/>
      <c r="DNK42" s="12"/>
      <c r="DNL42" s="12"/>
      <c r="DNM42" s="12"/>
      <c r="DNN42" s="12"/>
      <c r="DNO42" s="12"/>
      <c r="DNP42" s="12"/>
      <c r="DNQ42" s="12"/>
      <c r="DNR42" s="12"/>
      <c r="DNS42" s="12"/>
      <c r="DNT42" s="12"/>
      <c r="DNU42" s="12"/>
      <c r="DNV42" s="12"/>
      <c r="DNW42" s="12"/>
      <c r="DNX42" s="12"/>
      <c r="DNY42" s="12"/>
      <c r="DNZ42" s="12"/>
      <c r="DOA42" s="12"/>
      <c r="DOB42" s="12"/>
      <c r="DOC42" s="12"/>
      <c r="DOD42" s="12"/>
      <c r="DOE42" s="12"/>
      <c r="DOF42" s="12"/>
      <c r="DOG42" s="12"/>
      <c r="DOH42" s="12"/>
      <c r="DOI42" s="12"/>
      <c r="DOJ42" s="12"/>
      <c r="DOK42" s="12"/>
      <c r="DOL42" s="12"/>
      <c r="DOM42" s="12"/>
      <c r="DON42" s="12"/>
      <c r="DOO42" s="12"/>
      <c r="DOP42" s="12"/>
      <c r="DOQ42" s="12"/>
      <c r="DOR42" s="12"/>
      <c r="DOS42" s="12"/>
      <c r="DOT42" s="12"/>
      <c r="DOU42" s="12"/>
      <c r="DOV42" s="12"/>
      <c r="DOW42" s="12"/>
      <c r="DOX42" s="12"/>
      <c r="DOY42" s="12"/>
      <c r="DOZ42" s="12"/>
      <c r="DPA42" s="12"/>
      <c r="DPB42" s="12"/>
      <c r="DPC42" s="12"/>
      <c r="DPD42" s="12"/>
      <c r="DPE42" s="12"/>
      <c r="DPF42" s="12"/>
      <c r="DPG42" s="12"/>
      <c r="DPH42" s="12"/>
      <c r="DPI42" s="12"/>
      <c r="DPJ42" s="12"/>
      <c r="DPK42" s="12"/>
      <c r="DPL42" s="12"/>
      <c r="DPM42" s="12"/>
      <c r="DPN42" s="12"/>
      <c r="DPO42" s="12"/>
      <c r="DPP42" s="12"/>
      <c r="DPQ42" s="12"/>
      <c r="DPR42" s="12"/>
      <c r="DPS42" s="12"/>
      <c r="DPT42" s="12"/>
      <c r="DPU42" s="12"/>
      <c r="DPV42" s="12"/>
      <c r="DPW42" s="12"/>
      <c r="DPX42" s="12"/>
      <c r="DPY42" s="12"/>
      <c r="DPZ42" s="12"/>
      <c r="DQA42" s="12"/>
      <c r="DQB42" s="12"/>
      <c r="DQC42" s="12"/>
      <c r="DQD42" s="12"/>
      <c r="DQE42" s="12"/>
      <c r="DQF42" s="12"/>
      <c r="DQG42" s="12"/>
      <c r="DQH42" s="12"/>
      <c r="DQI42" s="12"/>
      <c r="DQJ42" s="12"/>
      <c r="DQK42" s="12"/>
      <c r="DQL42" s="12"/>
      <c r="DQM42" s="12"/>
      <c r="DQN42" s="12"/>
      <c r="DQO42" s="12"/>
      <c r="DQP42" s="12"/>
      <c r="DQQ42" s="12"/>
      <c r="DQR42" s="12"/>
      <c r="DQS42" s="12"/>
      <c r="DQT42" s="12"/>
      <c r="DQU42" s="12"/>
      <c r="DQV42" s="12"/>
      <c r="DQW42" s="12"/>
      <c r="DQX42" s="12"/>
      <c r="DQY42" s="12"/>
      <c r="DQZ42" s="12"/>
      <c r="DRA42" s="12"/>
      <c r="DRB42" s="12"/>
      <c r="DRC42" s="12"/>
      <c r="DRD42" s="12"/>
      <c r="DRE42" s="12"/>
      <c r="DRF42" s="12"/>
      <c r="DRG42" s="12"/>
      <c r="DRH42" s="12"/>
      <c r="DRI42" s="12"/>
      <c r="DRJ42" s="12"/>
      <c r="DRK42" s="12"/>
      <c r="DRL42" s="12"/>
      <c r="DRM42" s="12"/>
      <c r="DRN42" s="12"/>
      <c r="DRO42" s="12"/>
      <c r="DRP42" s="12"/>
      <c r="DRQ42" s="12"/>
      <c r="DRR42" s="12"/>
      <c r="DRS42" s="12"/>
      <c r="DRT42" s="12"/>
      <c r="DRU42" s="12"/>
      <c r="DRV42" s="12"/>
      <c r="DRW42" s="12"/>
      <c r="DRX42" s="12"/>
      <c r="DRY42" s="12"/>
      <c r="DRZ42" s="12"/>
      <c r="DSA42" s="12"/>
      <c r="DSB42" s="12"/>
      <c r="DSC42" s="12"/>
      <c r="DSD42" s="12"/>
      <c r="DSE42" s="12"/>
      <c r="DSF42" s="12"/>
      <c r="DSG42" s="12"/>
      <c r="DSH42" s="12"/>
      <c r="DSI42" s="12"/>
      <c r="DSJ42" s="12"/>
      <c r="DSK42" s="12"/>
      <c r="DSL42" s="12"/>
      <c r="DSM42" s="12"/>
      <c r="DSN42" s="12"/>
      <c r="DSO42" s="12"/>
      <c r="DSP42" s="12"/>
      <c r="DSQ42" s="12"/>
      <c r="DSR42" s="12"/>
      <c r="DSS42" s="12"/>
      <c r="DST42" s="12"/>
      <c r="DSU42" s="12"/>
      <c r="DSV42" s="12"/>
      <c r="DSW42" s="12"/>
      <c r="DSX42" s="12"/>
      <c r="DSY42" s="12"/>
      <c r="DSZ42" s="12"/>
      <c r="DTA42" s="12"/>
      <c r="DTB42" s="12"/>
      <c r="DTC42" s="12"/>
      <c r="DTD42" s="12"/>
      <c r="DTE42" s="12"/>
      <c r="DTF42" s="12"/>
      <c r="DTG42" s="12"/>
      <c r="DTH42" s="12"/>
      <c r="DTI42" s="12"/>
      <c r="DTJ42" s="12"/>
      <c r="DTK42" s="12"/>
      <c r="DTL42" s="12"/>
      <c r="DTM42" s="12"/>
      <c r="DTN42" s="12"/>
      <c r="DTO42" s="12"/>
      <c r="DTP42" s="12"/>
      <c r="DTQ42" s="12"/>
      <c r="DTR42" s="12"/>
      <c r="DTS42" s="12"/>
      <c r="DTT42" s="12"/>
      <c r="DTU42" s="12"/>
      <c r="DTV42" s="12"/>
      <c r="DTW42" s="12"/>
      <c r="DTX42" s="12"/>
      <c r="DTY42" s="12"/>
      <c r="DTZ42" s="12"/>
      <c r="DUA42" s="12"/>
      <c r="DUB42" s="12"/>
      <c r="DUC42" s="12"/>
      <c r="DUD42" s="12"/>
      <c r="DUE42" s="12"/>
      <c r="DUF42" s="12"/>
      <c r="DUG42" s="12"/>
      <c r="DUH42" s="12"/>
      <c r="DUI42" s="12"/>
      <c r="DUJ42" s="12"/>
      <c r="DUK42" s="12"/>
      <c r="DUL42" s="12"/>
      <c r="DUM42" s="12"/>
      <c r="DUN42" s="12"/>
      <c r="DUO42" s="12"/>
      <c r="DUP42" s="12"/>
      <c r="DUQ42" s="12"/>
      <c r="DUR42" s="12"/>
      <c r="DUS42" s="12"/>
      <c r="DUT42" s="12"/>
      <c r="DUU42" s="12"/>
      <c r="DUV42" s="12"/>
      <c r="DUW42" s="12"/>
      <c r="DUX42" s="12"/>
      <c r="DUY42" s="12"/>
      <c r="DUZ42" s="12"/>
      <c r="DVA42" s="12"/>
      <c r="DVB42" s="12"/>
      <c r="DVC42" s="12"/>
      <c r="DVD42" s="12"/>
      <c r="DVE42" s="12"/>
      <c r="DVF42" s="12"/>
      <c r="DVG42" s="12"/>
      <c r="DVH42" s="12"/>
      <c r="DVI42" s="12"/>
      <c r="DVJ42" s="12"/>
      <c r="DVK42" s="12"/>
      <c r="DVL42" s="12"/>
      <c r="DVM42" s="12"/>
      <c r="DVN42" s="12"/>
      <c r="DVO42" s="12"/>
      <c r="DVP42" s="12"/>
      <c r="DVQ42" s="12"/>
      <c r="DVR42" s="12"/>
      <c r="DVS42" s="12"/>
      <c r="DVT42" s="12"/>
      <c r="DVU42" s="12"/>
      <c r="DVV42" s="12"/>
      <c r="DVW42" s="12"/>
      <c r="DVX42" s="12"/>
      <c r="DVY42" s="12"/>
      <c r="DVZ42" s="12"/>
      <c r="DWA42" s="12"/>
      <c r="DWB42" s="12"/>
      <c r="DWC42" s="12"/>
      <c r="DWD42" s="12"/>
      <c r="DWE42" s="12"/>
      <c r="DWF42" s="12"/>
      <c r="DWG42" s="12"/>
      <c r="DWH42" s="12"/>
      <c r="DWI42" s="12"/>
      <c r="DWJ42" s="12"/>
      <c r="DWK42" s="12"/>
      <c r="DWL42" s="12"/>
      <c r="DWM42" s="12"/>
      <c r="DWN42" s="12"/>
      <c r="DWO42" s="12"/>
      <c r="DWP42" s="12"/>
      <c r="DWQ42" s="12"/>
      <c r="DWR42" s="12"/>
      <c r="DWS42" s="12"/>
      <c r="DWT42" s="12"/>
      <c r="DWU42" s="12"/>
      <c r="DWV42" s="12"/>
      <c r="DWW42" s="12"/>
      <c r="DWX42" s="12"/>
      <c r="DWY42" s="12"/>
      <c r="DWZ42" s="12"/>
      <c r="DXA42" s="12"/>
      <c r="DXB42" s="12"/>
      <c r="DXC42" s="12"/>
      <c r="DXD42" s="12"/>
      <c r="DXE42" s="12"/>
      <c r="DXF42" s="12"/>
      <c r="DXG42" s="12"/>
      <c r="DXH42" s="12"/>
      <c r="DXI42" s="12"/>
      <c r="DXJ42" s="12"/>
      <c r="DXK42" s="12"/>
      <c r="DXL42" s="12"/>
      <c r="DXM42" s="12"/>
      <c r="DXN42" s="12"/>
      <c r="DXO42" s="12"/>
      <c r="DXP42" s="12"/>
      <c r="DXQ42" s="12"/>
      <c r="DXR42" s="12"/>
      <c r="DXS42" s="12"/>
      <c r="DXT42" s="12"/>
      <c r="DXU42" s="12"/>
      <c r="DXV42" s="12"/>
      <c r="DXW42" s="12"/>
      <c r="DXX42" s="12"/>
      <c r="DXY42" s="12"/>
      <c r="DXZ42" s="12"/>
      <c r="DYA42" s="12"/>
      <c r="DYB42" s="12"/>
      <c r="DYC42" s="12"/>
      <c r="DYD42" s="12"/>
      <c r="DYE42" s="12"/>
      <c r="DYF42" s="12"/>
      <c r="DYG42" s="12"/>
      <c r="DYH42" s="12"/>
      <c r="DYI42" s="12"/>
      <c r="DYJ42" s="12"/>
      <c r="DYK42" s="12"/>
      <c r="DYL42" s="12"/>
      <c r="DYM42" s="12"/>
      <c r="DYN42" s="12"/>
      <c r="DYO42" s="12"/>
      <c r="DYP42" s="12"/>
      <c r="DYQ42" s="12"/>
      <c r="DYR42" s="12"/>
      <c r="DYS42" s="12"/>
      <c r="DYT42" s="12"/>
      <c r="DYU42" s="12"/>
      <c r="DYV42" s="12"/>
      <c r="DYW42" s="12"/>
      <c r="DYX42" s="12"/>
      <c r="DYY42" s="12"/>
      <c r="DYZ42" s="12"/>
      <c r="DZA42" s="12"/>
      <c r="DZB42" s="12"/>
      <c r="DZC42" s="12"/>
      <c r="DZD42" s="12"/>
      <c r="DZE42" s="12"/>
      <c r="DZF42" s="12"/>
      <c r="DZG42" s="12"/>
      <c r="DZH42" s="12"/>
      <c r="DZI42" s="12"/>
      <c r="DZJ42" s="12"/>
      <c r="DZK42" s="12"/>
      <c r="DZL42" s="12"/>
      <c r="DZM42" s="12"/>
      <c r="DZN42" s="12"/>
      <c r="DZO42" s="12"/>
      <c r="DZP42" s="12"/>
      <c r="DZQ42" s="12"/>
      <c r="DZR42" s="12"/>
      <c r="DZS42" s="12"/>
      <c r="DZT42" s="12"/>
      <c r="DZU42" s="12"/>
      <c r="DZV42" s="12"/>
      <c r="DZW42" s="12"/>
      <c r="DZX42" s="12"/>
      <c r="DZY42" s="12"/>
      <c r="DZZ42" s="12"/>
      <c r="EAA42" s="12"/>
      <c r="EAB42" s="12"/>
      <c r="EAC42" s="12"/>
      <c r="EAD42" s="12"/>
      <c r="EAE42" s="12"/>
      <c r="EAF42" s="12"/>
      <c r="EAG42" s="12"/>
      <c r="EAH42" s="12"/>
      <c r="EAI42" s="12"/>
      <c r="EAJ42" s="12"/>
      <c r="EAK42" s="12"/>
      <c r="EAL42" s="12"/>
      <c r="EAM42" s="12"/>
      <c r="EAN42" s="12"/>
      <c r="EAO42" s="12"/>
      <c r="EAP42" s="12"/>
      <c r="EAQ42" s="12"/>
      <c r="EAR42" s="12"/>
      <c r="EAS42" s="12"/>
      <c r="EAT42" s="12"/>
      <c r="EAU42" s="12"/>
      <c r="EAV42" s="12"/>
      <c r="EAW42" s="12"/>
      <c r="EAX42" s="12"/>
      <c r="EAY42" s="12"/>
      <c r="EAZ42" s="12"/>
      <c r="EBA42" s="12"/>
      <c r="EBB42" s="12"/>
      <c r="EBC42" s="12"/>
      <c r="EBD42" s="12"/>
      <c r="EBE42" s="12"/>
      <c r="EBF42" s="12"/>
      <c r="EBG42" s="12"/>
      <c r="EBH42" s="12"/>
      <c r="EBI42" s="12"/>
      <c r="EBJ42" s="12"/>
      <c r="EBK42" s="12"/>
      <c r="EBL42" s="12"/>
      <c r="EBM42" s="12"/>
      <c r="EBN42" s="12"/>
      <c r="EBO42" s="12"/>
      <c r="EBP42" s="12"/>
      <c r="EBQ42" s="12"/>
      <c r="EBR42" s="12"/>
      <c r="EBS42" s="12"/>
      <c r="EBT42" s="12"/>
      <c r="EBU42" s="12"/>
      <c r="EBV42" s="12"/>
      <c r="EBW42" s="12"/>
      <c r="EBX42" s="12"/>
      <c r="EBY42" s="12"/>
      <c r="EBZ42" s="12"/>
      <c r="ECA42" s="12"/>
      <c r="ECB42" s="12"/>
      <c r="ECC42" s="12"/>
      <c r="ECD42" s="12"/>
      <c r="ECE42" s="12"/>
      <c r="ECF42" s="12"/>
      <c r="ECG42" s="12"/>
      <c r="ECH42" s="12"/>
      <c r="ECI42" s="12"/>
      <c r="ECJ42" s="12"/>
      <c r="ECK42" s="12"/>
      <c r="ECL42" s="12"/>
      <c r="ECM42" s="12"/>
      <c r="ECN42" s="12"/>
      <c r="ECO42" s="12"/>
      <c r="ECP42" s="12"/>
      <c r="ECQ42" s="12"/>
      <c r="ECR42" s="12"/>
      <c r="ECS42" s="12"/>
      <c r="ECT42" s="12"/>
      <c r="ECU42" s="12"/>
      <c r="ECV42" s="12"/>
      <c r="ECW42" s="12"/>
      <c r="ECX42" s="12"/>
      <c r="ECY42" s="12"/>
      <c r="ECZ42" s="12"/>
      <c r="EDA42" s="12"/>
      <c r="EDB42" s="12"/>
      <c r="EDC42" s="12"/>
      <c r="EDD42" s="12"/>
      <c r="EDE42" s="12"/>
      <c r="EDF42" s="12"/>
      <c r="EDG42" s="12"/>
      <c r="EDH42" s="12"/>
      <c r="EDI42" s="12"/>
      <c r="EDJ42" s="12"/>
      <c r="EDK42" s="12"/>
      <c r="EDL42" s="12"/>
      <c r="EDM42" s="12"/>
      <c r="EDN42" s="12"/>
      <c r="EDO42" s="12"/>
      <c r="EDP42" s="12"/>
      <c r="EDQ42" s="12"/>
      <c r="EDR42" s="12"/>
      <c r="EDS42" s="12"/>
      <c r="EDT42" s="12"/>
      <c r="EDU42" s="12"/>
      <c r="EDV42" s="12"/>
      <c r="EDW42" s="12"/>
      <c r="EDX42" s="12"/>
      <c r="EDY42" s="12"/>
      <c r="EDZ42" s="12"/>
      <c r="EEA42" s="12"/>
      <c r="EEB42" s="12"/>
      <c r="EEC42" s="12"/>
      <c r="EED42" s="12"/>
      <c r="EEE42" s="12"/>
      <c r="EEF42" s="12"/>
      <c r="EEG42" s="12"/>
      <c r="EEH42" s="12"/>
      <c r="EEI42" s="12"/>
      <c r="EEJ42" s="12"/>
      <c r="EEK42" s="12"/>
      <c r="EEL42" s="12"/>
      <c r="EEM42" s="12"/>
      <c r="EEN42" s="12"/>
      <c r="EEO42" s="12"/>
      <c r="EEP42" s="12"/>
      <c r="EEQ42" s="12"/>
      <c r="EER42" s="12"/>
      <c r="EES42" s="12"/>
      <c r="EET42" s="12"/>
      <c r="EEU42" s="12"/>
      <c r="EEV42" s="12"/>
      <c r="EEW42" s="12"/>
      <c r="EEX42" s="12"/>
      <c r="EEY42" s="12"/>
      <c r="EEZ42" s="12"/>
      <c r="EFA42" s="12"/>
      <c r="EFB42" s="12"/>
      <c r="EFC42" s="12"/>
      <c r="EFD42" s="12"/>
      <c r="EFE42" s="12"/>
      <c r="EFF42" s="12"/>
      <c r="EFG42" s="12"/>
      <c r="EFH42" s="12"/>
      <c r="EFI42" s="12"/>
      <c r="EFJ42" s="12"/>
      <c r="EFK42" s="12"/>
      <c r="EFL42" s="12"/>
      <c r="EFM42" s="12"/>
      <c r="EFN42" s="12"/>
      <c r="EFO42" s="12"/>
      <c r="EFP42" s="12"/>
      <c r="EFQ42" s="12"/>
      <c r="EFR42" s="12"/>
      <c r="EFS42" s="12"/>
      <c r="EFT42" s="12"/>
      <c r="EFU42" s="12"/>
      <c r="EFV42" s="12"/>
      <c r="EFW42" s="12"/>
      <c r="EFX42" s="12"/>
      <c r="EFY42" s="12"/>
      <c r="EFZ42" s="12"/>
      <c r="EGA42" s="12"/>
      <c r="EGB42" s="12"/>
      <c r="EGC42" s="12"/>
      <c r="EGD42" s="12"/>
      <c r="EGE42" s="12"/>
      <c r="EGF42" s="12"/>
      <c r="EGG42" s="12"/>
      <c r="EGH42" s="12"/>
      <c r="EGI42" s="12"/>
      <c r="EGJ42" s="12"/>
      <c r="EGK42" s="12"/>
      <c r="EGL42" s="12"/>
      <c r="EGM42" s="12"/>
      <c r="EGN42" s="12"/>
      <c r="EGO42" s="12"/>
      <c r="EGP42" s="12"/>
      <c r="EGQ42" s="12"/>
      <c r="EGR42" s="12"/>
      <c r="EGS42" s="12"/>
      <c r="EGT42" s="12"/>
      <c r="EGU42" s="12"/>
      <c r="EGV42" s="12"/>
      <c r="EGW42" s="12"/>
      <c r="EGX42" s="12"/>
      <c r="EGY42" s="12"/>
      <c r="EGZ42" s="12"/>
      <c r="EHA42" s="12"/>
      <c r="EHB42" s="12"/>
      <c r="EHC42" s="12"/>
      <c r="EHD42" s="12"/>
      <c r="EHE42" s="12"/>
      <c r="EHF42" s="12"/>
      <c r="EHG42" s="12"/>
      <c r="EHH42" s="12"/>
      <c r="EHI42" s="12"/>
      <c r="EHJ42" s="12"/>
      <c r="EHK42" s="12"/>
      <c r="EHL42" s="12"/>
      <c r="EHM42" s="12"/>
      <c r="EHN42" s="12"/>
      <c r="EHO42" s="12"/>
      <c r="EHP42" s="12"/>
      <c r="EHQ42" s="12"/>
      <c r="EHR42" s="12"/>
      <c r="EHS42" s="12"/>
      <c r="EHT42" s="12"/>
      <c r="EHU42" s="12"/>
      <c r="EHV42" s="12"/>
      <c r="EHW42" s="12"/>
      <c r="EHX42" s="12"/>
      <c r="EHY42" s="12"/>
      <c r="EHZ42" s="12"/>
      <c r="EIA42" s="12"/>
      <c r="EIB42" s="12"/>
      <c r="EIC42" s="12"/>
      <c r="EID42" s="12"/>
      <c r="EIE42" s="12"/>
      <c r="EIF42" s="12"/>
      <c r="EIG42" s="12"/>
      <c r="EIH42" s="12"/>
      <c r="EII42" s="12"/>
      <c r="EIJ42" s="12"/>
      <c r="EIK42" s="12"/>
      <c r="EIL42" s="12"/>
      <c r="EIM42" s="12"/>
      <c r="EIN42" s="12"/>
      <c r="EIO42" s="12"/>
      <c r="EIP42" s="12"/>
      <c r="EIQ42" s="12"/>
      <c r="EIR42" s="12"/>
      <c r="EIS42" s="12"/>
      <c r="EIT42" s="12"/>
      <c r="EIU42" s="12"/>
      <c r="EIV42" s="12"/>
      <c r="EIW42" s="12"/>
      <c r="EIX42" s="12"/>
      <c r="EIY42" s="12"/>
      <c r="EIZ42" s="12"/>
      <c r="EJA42" s="12"/>
      <c r="EJB42" s="12"/>
      <c r="EJC42" s="12"/>
      <c r="EJD42" s="12"/>
      <c r="EJE42" s="12"/>
      <c r="EJF42" s="12"/>
      <c r="EJG42" s="12"/>
      <c r="EJH42" s="12"/>
      <c r="EJI42" s="12"/>
      <c r="EJJ42" s="12"/>
      <c r="EJK42" s="12"/>
      <c r="EJL42" s="12"/>
      <c r="EJM42" s="12"/>
      <c r="EJN42" s="12"/>
      <c r="EJO42" s="12"/>
      <c r="EJP42" s="12"/>
      <c r="EJQ42" s="12"/>
      <c r="EJR42" s="12"/>
      <c r="EJS42" s="12"/>
      <c r="EJT42" s="12"/>
      <c r="EJU42" s="12"/>
      <c r="EJV42" s="12"/>
      <c r="EJW42" s="12"/>
      <c r="EJX42" s="12"/>
      <c r="EJY42" s="12"/>
      <c r="EJZ42" s="12"/>
      <c r="EKA42" s="12"/>
      <c r="EKB42" s="12"/>
      <c r="EKC42" s="12"/>
      <c r="EKD42" s="12"/>
      <c r="EKE42" s="12"/>
      <c r="EKF42" s="12"/>
      <c r="EKG42" s="12"/>
      <c r="EKH42" s="12"/>
      <c r="EKI42" s="12"/>
      <c r="EKJ42" s="12"/>
      <c r="EKK42" s="12"/>
      <c r="EKL42" s="12"/>
      <c r="EKM42" s="12"/>
      <c r="EKN42" s="12"/>
      <c r="EKO42" s="12"/>
      <c r="EKP42" s="12"/>
      <c r="EKQ42" s="12"/>
      <c r="EKR42" s="12"/>
      <c r="EKS42" s="12"/>
      <c r="EKT42" s="12"/>
      <c r="EKU42" s="12"/>
      <c r="EKV42" s="12"/>
      <c r="EKW42" s="12"/>
      <c r="EKX42" s="12"/>
      <c r="EKY42" s="12"/>
      <c r="EKZ42" s="12"/>
      <c r="ELA42" s="12"/>
      <c r="ELB42" s="12"/>
      <c r="ELC42" s="12"/>
      <c r="ELD42" s="12"/>
      <c r="ELE42" s="12"/>
      <c r="ELF42" s="12"/>
      <c r="ELG42" s="12"/>
      <c r="ELH42" s="12"/>
      <c r="ELI42" s="12"/>
      <c r="ELJ42" s="12"/>
      <c r="ELK42" s="12"/>
      <c r="ELL42" s="12"/>
      <c r="ELM42" s="12"/>
      <c r="ELN42" s="12"/>
      <c r="ELO42" s="12"/>
      <c r="ELP42" s="12"/>
      <c r="ELQ42" s="12"/>
      <c r="ELR42" s="12"/>
      <c r="ELS42" s="12"/>
      <c r="ELT42" s="12"/>
      <c r="ELU42" s="12"/>
      <c r="ELV42" s="12"/>
      <c r="ELW42" s="12"/>
      <c r="ELX42" s="12"/>
      <c r="ELY42" s="12"/>
      <c r="ELZ42" s="12"/>
      <c r="EMA42" s="12"/>
      <c r="EMB42" s="12"/>
      <c r="EMC42" s="12"/>
      <c r="EMD42" s="12"/>
      <c r="EME42" s="12"/>
      <c r="EMF42" s="12"/>
      <c r="EMG42" s="12"/>
      <c r="EMH42" s="12"/>
      <c r="EMI42" s="12"/>
      <c r="EMJ42" s="12"/>
      <c r="EMK42" s="12"/>
      <c r="EML42" s="12"/>
      <c r="EMM42" s="12"/>
      <c r="EMN42" s="12"/>
      <c r="EMO42" s="12"/>
      <c r="EMP42" s="12"/>
      <c r="EMQ42" s="12"/>
      <c r="EMR42" s="12"/>
      <c r="EMS42" s="12"/>
      <c r="EMT42" s="12"/>
      <c r="EMU42" s="12"/>
      <c r="EMV42" s="12"/>
      <c r="EMW42" s="12"/>
      <c r="EMX42" s="12"/>
      <c r="EMY42" s="12"/>
      <c r="EMZ42" s="12"/>
      <c r="ENA42" s="12"/>
      <c r="ENB42" s="12"/>
      <c r="ENC42" s="12"/>
      <c r="END42" s="12"/>
      <c r="ENE42" s="12"/>
      <c r="ENF42" s="12"/>
      <c r="ENG42" s="12"/>
      <c r="ENH42" s="12"/>
      <c r="ENI42" s="12"/>
      <c r="ENJ42" s="12"/>
      <c r="ENK42" s="12"/>
      <c r="ENL42" s="12"/>
      <c r="ENM42" s="12"/>
      <c r="ENN42" s="12"/>
      <c r="ENO42" s="12"/>
      <c r="ENP42" s="12"/>
      <c r="ENQ42" s="12"/>
      <c r="ENR42" s="12"/>
      <c r="ENS42" s="12"/>
      <c r="ENT42" s="12"/>
      <c r="ENU42" s="12"/>
      <c r="ENV42" s="12"/>
      <c r="ENW42" s="12"/>
      <c r="ENX42" s="12"/>
      <c r="ENY42" s="12"/>
      <c r="ENZ42" s="12"/>
      <c r="EOA42" s="12"/>
      <c r="EOB42" s="12"/>
      <c r="EOC42" s="12"/>
      <c r="EOD42" s="12"/>
      <c r="EOE42" s="12"/>
      <c r="EOF42" s="12"/>
      <c r="EOG42" s="12"/>
      <c r="EOH42" s="12"/>
      <c r="EOI42" s="12"/>
      <c r="EOJ42" s="12"/>
      <c r="EOK42" s="12"/>
      <c r="EOL42" s="12"/>
      <c r="EOM42" s="12"/>
      <c r="EON42" s="12"/>
      <c r="EOO42" s="12"/>
      <c r="EOP42" s="12"/>
      <c r="EOQ42" s="12"/>
      <c r="EOR42" s="12"/>
      <c r="EOS42" s="12"/>
      <c r="EOT42" s="12"/>
      <c r="EOU42" s="12"/>
      <c r="EOV42" s="12"/>
      <c r="EOW42" s="12"/>
      <c r="EOX42" s="12"/>
      <c r="EOY42" s="12"/>
      <c r="EOZ42" s="12"/>
      <c r="EPA42" s="12"/>
      <c r="EPB42" s="12"/>
      <c r="EPC42" s="12"/>
      <c r="EPD42" s="12"/>
      <c r="EPE42" s="12"/>
      <c r="EPF42" s="12"/>
      <c r="EPG42" s="12"/>
      <c r="EPH42" s="12"/>
      <c r="EPI42" s="12"/>
      <c r="EPJ42" s="12"/>
      <c r="EPK42" s="12"/>
      <c r="EPL42" s="12"/>
      <c r="EPM42" s="12"/>
      <c r="EPN42" s="12"/>
      <c r="EPO42" s="12"/>
      <c r="EPP42" s="12"/>
      <c r="EPQ42" s="12"/>
      <c r="EPR42" s="12"/>
      <c r="EPS42" s="12"/>
      <c r="EPT42" s="12"/>
      <c r="EPU42" s="12"/>
      <c r="EPV42" s="12"/>
      <c r="EPW42" s="12"/>
      <c r="EPX42" s="12"/>
      <c r="EPY42" s="12"/>
      <c r="EPZ42" s="12"/>
      <c r="EQA42" s="12"/>
      <c r="EQB42" s="12"/>
      <c r="EQC42" s="12"/>
      <c r="EQD42" s="12"/>
      <c r="EQE42" s="12"/>
      <c r="EQF42" s="12"/>
      <c r="EQG42" s="12"/>
      <c r="EQH42" s="12"/>
      <c r="EQI42" s="12"/>
      <c r="EQJ42" s="12"/>
      <c r="EQK42" s="12"/>
      <c r="EQL42" s="12"/>
      <c r="EQM42" s="12"/>
      <c r="EQN42" s="12"/>
      <c r="EQO42" s="12"/>
      <c r="EQP42" s="12"/>
      <c r="EQQ42" s="12"/>
      <c r="EQR42" s="12"/>
      <c r="EQS42" s="12"/>
      <c r="EQT42" s="12"/>
      <c r="EQU42" s="12"/>
      <c r="EQV42" s="12"/>
      <c r="EQW42" s="12"/>
      <c r="EQX42" s="12"/>
      <c r="EQY42" s="12"/>
      <c r="EQZ42" s="12"/>
      <c r="ERA42" s="12"/>
      <c r="ERB42" s="12"/>
      <c r="ERC42" s="12"/>
      <c r="ERD42" s="12"/>
      <c r="ERE42" s="12"/>
      <c r="ERF42" s="12"/>
      <c r="ERG42" s="12"/>
      <c r="ERH42" s="12"/>
      <c r="ERI42" s="12"/>
      <c r="ERJ42" s="12"/>
      <c r="ERK42" s="12"/>
      <c r="ERL42" s="12"/>
      <c r="ERM42" s="12"/>
      <c r="ERN42" s="12"/>
      <c r="ERO42" s="12"/>
      <c r="ERP42" s="12"/>
      <c r="ERQ42" s="12"/>
      <c r="ERR42" s="12"/>
      <c r="ERS42" s="12"/>
      <c r="ERT42" s="12"/>
      <c r="ERU42" s="12"/>
      <c r="ERV42" s="12"/>
      <c r="ERW42" s="12"/>
      <c r="ERX42" s="12"/>
      <c r="ERY42" s="12"/>
      <c r="ERZ42" s="12"/>
      <c r="ESA42" s="12"/>
      <c r="ESB42" s="12"/>
      <c r="ESC42" s="12"/>
      <c r="ESD42" s="12"/>
      <c r="ESE42" s="12"/>
      <c r="ESF42" s="12"/>
      <c r="ESG42" s="12"/>
      <c r="ESH42" s="12"/>
      <c r="ESI42" s="12"/>
      <c r="ESJ42" s="12"/>
      <c r="ESK42" s="12"/>
      <c r="ESL42" s="12"/>
      <c r="ESM42" s="12"/>
      <c r="ESN42" s="12"/>
      <c r="ESO42" s="12"/>
      <c r="ESP42" s="12"/>
      <c r="ESQ42" s="12"/>
      <c r="ESR42" s="12"/>
      <c r="ESS42" s="12"/>
      <c r="EST42" s="12"/>
      <c r="ESU42" s="12"/>
      <c r="ESV42" s="12"/>
      <c r="ESW42" s="12"/>
      <c r="ESX42" s="12"/>
      <c r="ESY42" s="12"/>
      <c r="ESZ42" s="12"/>
      <c r="ETA42" s="12"/>
      <c r="ETB42" s="12"/>
      <c r="ETC42" s="12"/>
      <c r="ETD42" s="12"/>
      <c r="ETE42" s="12"/>
      <c r="ETF42" s="12"/>
      <c r="ETG42" s="12"/>
      <c r="ETH42" s="12"/>
      <c r="ETI42" s="12"/>
      <c r="ETJ42" s="12"/>
      <c r="ETK42" s="12"/>
      <c r="ETL42" s="12"/>
      <c r="ETM42" s="12"/>
      <c r="ETN42" s="12"/>
      <c r="ETO42" s="12"/>
      <c r="ETP42" s="12"/>
      <c r="ETQ42" s="12"/>
      <c r="ETR42" s="12"/>
      <c r="ETS42" s="12"/>
      <c r="ETT42" s="12"/>
      <c r="ETU42" s="12"/>
      <c r="ETV42" s="12"/>
      <c r="ETW42" s="12"/>
      <c r="ETX42" s="12"/>
      <c r="ETY42" s="12"/>
      <c r="ETZ42" s="12"/>
      <c r="EUA42" s="12"/>
      <c r="EUB42" s="12"/>
      <c r="EUC42" s="12"/>
      <c r="EUD42" s="12"/>
      <c r="EUE42" s="12"/>
      <c r="EUF42" s="12"/>
      <c r="EUG42" s="12"/>
      <c r="EUH42" s="12"/>
      <c r="EUI42" s="12"/>
      <c r="EUJ42" s="12"/>
      <c r="EUK42" s="12"/>
      <c r="EUL42" s="12"/>
      <c r="EUM42" s="12"/>
      <c r="EUN42" s="12"/>
      <c r="EUO42" s="12"/>
      <c r="EUP42" s="12"/>
      <c r="EUQ42" s="12"/>
      <c r="EUR42" s="12"/>
      <c r="EUS42" s="12"/>
      <c r="EUT42" s="12"/>
      <c r="EUU42" s="12"/>
      <c r="EUV42" s="12"/>
      <c r="EUW42" s="12"/>
      <c r="EUX42" s="12"/>
      <c r="EUY42" s="12"/>
      <c r="EUZ42" s="12"/>
      <c r="EVA42" s="12"/>
      <c r="EVB42" s="12"/>
      <c r="EVC42" s="12"/>
      <c r="EVD42" s="12"/>
      <c r="EVE42" s="12"/>
      <c r="EVF42" s="12"/>
      <c r="EVG42" s="12"/>
      <c r="EVH42" s="12"/>
      <c r="EVI42" s="12"/>
      <c r="EVJ42" s="12"/>
      <c r="EVK42" s="12"/>
      <c r="EVL42" s="12"/>
      <c r="EVM42" s="12"/>
      <c r="EVN42" s="12"/>
      <c r="EVO42" s="12"/>
      <c r="EVP42" s="12"/>
      <c r="EVQ42" s="12"/>
      <c r="EVR42" s="12"/>
      <c r="EVS42" s="12"/>
      <c r="EVT42" s="12"/>
      <c r="EVU42" s="12"/>
      <c r="EVV42" s="12"/>
      <c r="EVW42" s="12"/>
      <c r="EVX42" s="12"/>
      <c r="EVY42" s="12"/>
      <c r="EVZ42" s="12"/>
      <c r="EWA42" s="12"/>
      <c r="EWB42" s="12"/>
      <c r="EWC42" s="12"/>
      <c r="EWD42" s="12"/>
      <c r="EWE42" s="12"/>
      <c r="EWF42" s="12"/>
      <c r="EWG42" s="12"/>
      <c r="EWH42" s="12"/>
      <c r="EWI42" s="12"/>
      <c r="EWJ42" s="12"/>
      <c r="EWK42" s="12"/>
      <c r="EWL42" s="12"/>
      <c r="EWM42" s="12"/>
      <c r="EWN42" s="12"/>
      <c r="EWO42" s="12"/>
      <c r="EWP42" s="12"/>
      <c r="EWQ42" s="12"/>
      <c r="EWR42" s="12"/>
      <c r="EWS42" s="12"/>
      <c r="EWT42" s="12"/>
      <c r="EWU42" s="12"/>
      <c r="EWV42" s="12"/>
      <c r="EWW42" s="12"/>
      <c r="EWX42" s="12"/>
      <c r="EWY42" s="12"/>
      <c r="EWZ42" s="12"/>
      <c r="EXA42" s="12"/>
      <c r="EXB42" s="12"/>
      <c r="EXC42" s="12"/>
      <c r="EXD42" s="12"/>
      <c r="EXE42" s="12"/>
      <c r="EXF42" s="12"/>
      <c r="EXG42" s="12"/>
      <c r="EXH42" s="12"/>
      <c r="EXI42" s="12"/>
      <c r="EXJ42" s="12"/>
      <c r="EXK42" s="12"/>
      <c r="EXL42" s="12"/>
      <c r="EXM42" s="12"/>
      <c r="EXN42" s="12"/>
      <c r="EXO42" s="12"/>
      <c r="EXP42" s="12"/>
      <c r="EXQ42" s="12"/>
      <c r="EXR42" s="12"/>
      <c r="EXS42" s="12"/>
      <c r="EXT42" s="12"/>
      <c r="EXU42" s="12"/>
      <c r="EXV42" s="12"/>
      <c r="EXW42" s="12"/>
      <c r="EXX42" s="12"/>
      <c r="EXY42" s="12"/>
      <c r="EXZ42" s="12"/>
      <c r="EYA42" s="12"/>
      <c r="EYB42" s="12"/>
      <c r="EYC42" s="12"/>
      <c r="EYD42" s="12"/>
      <c r="EYE42" s="12"/>
      <c r="EYF42" s="12"/>
      <c r="EYG42" s="12"/>
      <c r="EYH42" s="12"/>
      <c r="EYI42" s="12"/>
      <c r="EYJ42" s="12"/>
      <c r="EYK42" s="12"/>
      <c r="EYL42" s="12"/>
      <c r="EYM42" s="12"/>
      <c r="EYN42" s="12"/>
      <c r="EYO42" s="12"/>
      <c r="EYP42" s="12"/>
      <c r="EYQ42" s="12"/>
      <c r="EYR42" s="12"/>
      <c r="EYS42" s="12"/>
      <c r="EYT42" s="12"/>
      <c r="EYU42" s="12"/>
      <c r="EYV42" s="12"/>
      <c r="EYW42" s="12"/>
      <c r="EYX42" s="12"/>
      <c r="EYY42" s="12"/>
      <c r="EYZ42" s="12"/>
      <c r="EZA42" s="12"/>
      <c r="EZB42" s="12"/>
      <c r="EZC42" s="12"/>
      <c r="EZD42" s="12"/>
      <c r="EZE42" s="12"/>
      <c r="EZF42" s="12"/>
      <c r="EZG42" s="12"/>
      <c r="EZH42" s="12"/>
      <c r="EZI42" s="12"/>
      <c r="EZJ42" s="12"/>
      <c r="EZK42" s="12"/>
      <c r="EZL42" s="12"/>
      <c r="EZM42" s="12"/>
      <c r="EZN42" s="12"/>
      <c r="EZO42" s="12"/>
      <c r="EZP42" s="12"/>
      <c r="EZQ42" s="12"/>
      <c r="EZR42" s="12"/>
      <c r="EZS42" s="12"/>
      <c r="EZT42" s="12"/>
      <c r="EZU42" s="12"/>
      <c r="EZV42" s="12"/>
      <c r="EZW42" s="12"/>
      <c r="EZX42" s="12"/>
      <c r="EZY42" s="12"/>
      <c r="EZZ42" s="12"/>
      <c r="FAA42" s="12"/>
      <c r="FAB42" s="12"/>
      <c r="FAC42" s="12"/>
      <c r="FAD42" s="12"/>
      <c r="FAE42" s="12"/>
      <c r="FAF42" s="12"/>
      <c r="FAG42" s="12"/>
      <c r="FAH42" s="12"/>
      <c r="FAI42" s="12"/>
      <c r="FAJ42" s="12"/>
      <c r="FAK42" s="12"/>
      <c r="FAL42" s="12"/>
      <c r="FAM42" s="12"/>
      <c r="FAN42" s="12"/>
      <c r="FAO42" s="12"/>
      <c r="FAP42" s="12"/>
      <c r="FAQ42" s="12"/>
      <c r="FAR42" s="12"/>
      <c r="FAS42" s="12"/>
      <c r="FAT42" s="12"/>
      <c r="FAU42" s="12"/>
      <c r="FAV42" s="12"/>
      <c r="FAW42" s="12"/>
      <c r="FAX42" s="12"/>
      <c r="FAY42" s="12"/>
      <c r="FAZ42" s="12"/>
      <c r="FBA42" s="12"/>
      <c r="FBB42" s="12"/>
      <c r="FBC42" s="12"/>
      <c r="FBD42" s="12"/>
      <c r="FBE42" s="12"/>
      <c r="FBF42" s="12"/>
      <c r="FBG42" s="12"/>
      <c r="FBH42" s="12"/>
      <c r="FBI42" s="12"/>
      <c r="FBJ42" s="12"/>
      <c r="FBK42" s="12"/>
      <c r="FBL42" s="12"/>
      <c r="FBM42" s="12"/>
      <c r="FBN42" s="12"/>
      <c r="FBO42" s="12"/>
      <c r="FBP42" s="12"/>
      <c r="FBQ42" s="12"/>
      <c r="FBR42" s="12"/>
      <c r="FBS42" s="12"/>
      <c r="FBT42" s="12"/>
      <c r="FBU42" s="12"/>
      <c r="FBV42" s="12"/>
      <c r="FBW42" s="12"/>
      <c r="FBX42" s="12"/>
      <c r="FBY42" s="12"/>
      <c r="FBZ42" s="12"/>
      <c r="FCA42" s="12"/>
      <c r="FCB42" s="12"/>
      <c r="FCC42" s="12"/>
      <c r="FCD42" s="12"/>
      <c r="FCE42" s="12"/>
      <c r="FCF42" s="12"/>
      <c r="FCG42" s="12"/>
      <c r="FCH42" s="12"/>
      <c r="FCI42" s="12"/>
      <c r="FCJ42" s="12"/>
      <c r="FCK42" s="12"/>
      <c r="FCL42" s="12"/>
      <c r="FCM42" s="12"/>
      <c r="FCN42" s="12"/>
      <c r="FCO42" s="12"/>
      <c r="FCP42" s="12"/>
      <c r="FCQ42" s="12"/>
      <c r="FCR42" s="12"/>
      <c r="FCS42" s="12"/>
      <c r="FCT42" s="12"/>
      <c r="FCU42" s="12"/>
      <c r="FCV42" s="12"/>
      <c r="FCW42" s="12"/>
      <c r="FCX42" s="12"/>
      <c r="FCY42" s="12"/>
      <c r="FCZ42" s="12"/>
      <c r="FDA42" s="12"/>
      <c r="FDB42" s="12"/>
      <c r="FDC42" s="12"/>
      <c r="FDD42" s="12"/>
      <c r="FDE42" s="12"/>
      <c r="FDF42" s="12"/>
      <c r="FDG42" s="12"/>
      <c r="FDH42" s="12"/>
      <c r="FDI42" s="12"/>
      <c r="FDJ42" s="12"/>
      <c r="FDK42" s="12"/>
      <c r="FDL42" s="12"/>
      <c r="FDM42" s="12"/>
      <c r="FDN42" s="12"/>
      <c r="FDO42" s="12"/>
      <c r="FDP42" s="12"/>
      <c r="FDQ42" s="12"/>
      <c r="FDR42" s="12"/>
      <c r="FDS42" s="12"/>
      <c r="FDT42" s="12"/>
      <c r="FDU42" s="12"/>
      <c r="FDV42" s="12"/>
      <c r="FDW42" s="12"/>
      <c r="FDX42" s="12"/>
      <c r="FDY42" s="12"/>
      <c r="FDZ42" s="12"/>
      <c r="FEA42" s="12"/>
      <c r="FEB42" s="12"/>
      <c r="FEC42" s="12"/>
      <c r="FED42" s="12"/>
      <c r="FEE42" s="12"/>
      <c r="FEF42" s="12"/>
      <c r="FEG42" s="12"/>
      <c r="FEH42" s="12"/>
      <c r="FEI42" s="12"/>
      <c r="FEJ42" s="12"/>
      <c r="FEK42" s="12"/>
      <c r="FEL42" s="12"/>
      <c r="FEM42" s="12"/>
      <c r="FEN42" s="12"/>
      <c r="FEO42" s="12"/>
      <c r="FEP42" s="12"/>
      <c r="FEQ42" s="12"/>
      <c r="FER42" s="12"/>
      <c r="FES42" s="12"/>
      <c r="FET42" s="12"/>
      <c r="FEU42" s="12"/>
      <c r="FEV42" s="12"/>
      <c r="FEW42" s="12"/>
      <c r="FEX42" s="12"/>
      <c r="FEY42" s="12"/>
      <c r="FEZ42" s="12"/>
      <c r="FFA42" s="12"/>
      <c r="FFB42" s="12"/>
      <c r="FFC42" s="12"/>
      <c r="FFD42" s="12"/>
      <c r="FFE42" s="12"/>
      <c r="FFF42" s="12"/>
      <c r="FFG42" s="12"/>
      <c r="FFH42" s="12"/>
      <c r="FFI42" s="12"/>
      <c r="FFJ42" s="12"/>
      <c r="FFK42" s="12"/>
      <c r="FFL42" s="12"/>
      <c r="FFM42" s="12"/>
      <c r="FFN42" s="12"/>
      <c r="FFO42" s="12"/>
      <c r="FFP42" s="12"/>
      <c r="FFQ42" s="12"/>
      <c r="FFR42" s="12"/>
      <c r="FFS42" s="12"/>
      <c r="FFT42" s="12"/>
      <c r="FFU42" s="12"/>
      <c r="FFV42" s="12"/>
      <c r="FFW42" s="12"/>
      <c r="FFX42" s="12"/>
      <c r="FFY42" s="12"/>
      <c r="FFZ42" s="12"/>
      <c r="FGA42" s="12"/>
      <c r="FGB42" s="12"/>
      <c r="FGC42" s="12"/>
      <c r="FGD42" s="12"/>
      <c r="FGE42" s="12"/>
      <c r="FGF42" s="12"/>
      <c r="FGG42" s="12"/>
      <c r="FGH42" s="12"/>
      <c r="FGI42" s="12"/>
      <c r="FGJ42" s="12"/>
      <c r="FGK42" s="12"/>
      <c r="FGL42" s="12"/>
      <c r="FGM42" s="12"/>
      <c r="FGN42" s="12"/>
      <c r="FGO42" s="12"/>
      <c r="FGP42" s="12"/>
      <c r="FGQ42" s="12"/>
      <c r="FGR42" s="12"/>
      <c r="FGS42" s="12"/>
      <c r="FGT42" s="12"/>
      <c r="FGU42" s="12"/>
      <c r="FGV42" s="12"/>
      <c r="FGW42" s="12"/>
      <c r="FGX42" s="12"/>
      <c r="FGY42" s="12"/>
      <c r="FGZ42" s="12"/>
      <c r="FHA42" s="12"/>
      <c r="FHB42" s="12"/>
      <c r="FHC42" s="12"/>
      <c r="FHD42" s="12"/>
      <c r="FHE42" s="12"/>
      <c r="FHF42" s="12"/>
      <c r="FHG42" s="12"/>
      <c r="FHH42" s="12"/>
      <c r="FHI42" s="12"/>
      <c r="FHJ42" s="12"/>
      <c r="FHK42" s="12"/>
      <c r="FHL42" s="12"/>
      <c r="FHM42" s="12"/>
      <c r="FHN42" s="12"/>
      <c r="FHO42" s="12"/>
      <c r="FHP42" s="12"/>
      <c r="FHQ42" s="12"/>
      <c r="FHR42" s="12"/>
      <c r="FHS42" s="12"/>
      <c r="FHT42" s="12"/>
      <c r="FHU42" s="12"/>
      <c r="FHV42" s="12"/>
      <c r="FHW42" s="12"/>
      <c r="FHX42" s="12"/>
      <c r="FHY42" s="12"/>
      <c r="FHZ42" s="12"/>
      <c r="FIA42" s="12"/>
      <c r="FIB42" s="12"/>
      <c r="FIC42" s="12"/>
      <c r="FID42" s="12"/>
      <c r="FIE42" s="12"/>
      <c r="FIF42" s="12"/>
      <c r="FIG42" s="12"/>
      <c r="FIH42" s="12"/>
      <c r="FII42" s="12"/>
      <c r="FIJ42" s="12"/>
      <c r="FIK42" s="12"/>
      <c r="FIL42" s="12"/>
      <c r="FIM42" s="12"/>
      <c r="FIN42" s="12"/>
      <c r="FIO42" s="12"/>
      <c r="FIP42" s="12"/>
      <c r="FIQ42" s="12"/>
      <c r="FIR42" s="12"/>
      <c r="FIS42" s="12"/>
      <c r="FIT42" s="12"/>
      <c r="FIU42" s="12"/>
      <c r="FIV42" s="12"/>
      <c r="FIW42" s="12"/>
      <c r="FIX42" s="12"/>
      <c r="FIY42" s="12"/>
      <c r="FIZ42" s="12"/>
      <c r="FJA42" s="12"/>
      <c r="FJB42" s="12"/>
      <c r="FJC42" s="12"/>
      <c r="FJD42" s="12"/>
      <c r="FJE42" s="12"/>
      <c r="FJF42" s="12"/>
      <c r="FJG42" s="12"/>
      <c r="FJH42" s="12"/>
      <c r="FJI42" s="12"/>
      <c r="FJJ42" s="12"/>
      <c r="FJK42" s="12"/>
      <c r="FJL42" s="12"/>
      <c r="FJM42" s="12"/>
      <c r="FJN42" s="12"/>
      <c r="FJO42" s="12"/>
      <c r="FJP42" s="12"/>
      <c r="FJQ42" s="12"/>
      <c r="FJR42" s="12"/>
      <c r="FJS42" s="12"/>
      <c r="FJT42" s="12"/>
      <c r="FJU42" s="12"/>
      <c r="FJV42" s="12"/>
      <c r="FJW42" s="12"/>
      <c r="FJX42" s="12"/>
      <c r="FJY42" s="12"/>
      <c r="FJZ42" s="12"/>
      <c r="FKA42" s="12"/>
      <c r="FKB42" s="12"/>
      <c r="FKC42" s="12"/>
      <c r="FKD42" s="12"/>
      <c r="FKE42" s="12"/>
      <c r="FKF42" s="12"/>
      <c r="FKG42" s="12"/>
      <c r="FKH42" s="12"/>
      <c r="FKI42" s="12"/>
      <c r="FKJ42" s="12"/>
      <c r="FKK42" s="12"/>
      <c r="FKL42" s="12"/>
      <c r="FKM42" s="12"/>
      <c r="FKN42" s="12"/>
      <c r="FKO42" s="12"/>
      <c r="FKP42" s="12"/>
      <c r="FKQ42" s="12"/>
      <c r="FKR42" s="12"/>
      <c r="FKS42" s="12"/>
      <c r="FKT42" s="12"/>
      <c r="FKU42" s="12"/>
      <c r="FKV42" s="12"/>
      <c r="FKW42" s="12"/>
      <c r="FKX42" s="12"/>
      <c r="FKY42" s="12"/>
      <c r="FKZ42" s="12"/>
      <c r="FLA42" s="12"/>
      <c r="FLB42" s="12"/>
      <c r="FLC42" s="12"/>
      <c r="FLD42" s="12"/>
      <c r="FLE42" s="12"/>
      <c r="FLF42" s="12"/>
      <c r="FLG42" s="12"/>
      <c r="FLH42" s="12"/>
      <c r="FLI42" s="12"/>
      <c r="FLJ42" s="12"/>
      <c r="FLK42" s="12"/>
      <c r="FLL42" s="12"/>
      <c r="FLM42" s="12"/>
      <c r="FLN42" s="12"/>
      <c r="FLO42" s="12"/>
      <c r="FLP42" s="12"/>
      <c r="FLQ42" s="12"/>
      <c r="FLR42" s="12"/>
      <c r="FLS42" s="12"/>
      <c r="FLT42" s="12"/>
      <c r="FLU42" s="12"/>
      <c r="FLV42" s="12"/>
      <c r="FLW42" s="12"/>
      <c r="FLX42" s="12"/>
      <c r="FLY42" s="12"/>
      <c r="FLZ42" s="12"/>
      <c r="FMA42" s="12"/>
      <c r="FMB42" s="12"/>
      <c r="FMC42" s="12"/>
      <c r="FMD42" s="12"/>
      <c r="FME42" s="12"/>
      <c r="FMF42" s="12"/>
      <c r="FMG42" s="12"/>
      <c r="FMH42" s="12"/>
      <c r="FMI42" s="12"/>
      <c r="FMJ42" s="12"/>
      <c r="FMK42" s="12"/>
      <c r="FML42" s="12"/>
      <c r="FMM42" s="12"/>
      <c r="FMN42" s="12"/>
      <c r="FMO42" s="12"/>
      <c r="FMP42" s="12"/>
      <c r="FMQ42" s="12"/>
      <c r="FMR42" s="12"/>
      <c r="FMS42" s="12"/>
      <c r="FMT42" s="12"/>
      <c r="FMU42" s="12"/>
      <c r="FMV42" s="12"/>
      <c r="FMW42" s="12"/>
      <c r="FMX42" s="12"/>
      <c r="FMY42" s="12"/>
      <c r="FMZ42" s="12"/>
      <c r="FNA42" s="12"/>
      <c r="FNB42" s="12"/>
      <c r="FNC42" s="12"/>
      <c r="FND42" s="12"/>
      <c r="FNE42" s="12"/>
      <c r="FNF42" s="12"/>
      <c r="FNG42" s="12"/>
      <c r="FNH42" s="12"/>
      <c r="FNI42" s="12"/>
      <c r="FNJ42" s="12"/>
      <c r="FNK42" s="12"/>
      <c r="FNL42" s="12"/>
      <c r="FNM42" s="12"/>
      <c r="FNN42" s="12"/>
      <c r="FNO42" s="12"/>
      <c r="FNP42" s="12"/>
      <c r="FNQ42" s="12"/>
      <c r="FNR42" s="12"/>
      <c r="FNS42" s="12"/>
      <c r="FNT42" s="12"/>
      <c r="FNU42" s="12"/>
      <c r="FNV42" s="12"/>
      <c r="FNW42" s="12"/>
      <c r="FNX42" s="12"/>
      <c r="FNY42" s="12"/>
      <c r="FNZ42" s="12"/>
      <c r="FOA42" s="12"/>
      <c r="FOB42" s="12"/>
      <c r="FOC42" s="12"/>
      <c r="FOD42" s="12"/>
      <c r="FOE42" s="12"/>
      <c r="FOF42" s="12"/>
      <c r="FOG42" s="12"/>
      <c r="FOH42" s="12"/>
      <c r="FOI42" s="12"/>
      <c r="FOJ42" s="12"/>
      <c r="FOK42" s="12"/>
      <c r="FOL42" s="12"/>
      <c r="FOM42" s="12"/>
      <c r="FON42" s="12"/>
      <c r="FOO42" s="12"/>
      <c r="FOP42" s="12"/>
      <c r="FOQ42" s="12"/>
      <c r="FOR42" s="12"/>
      <c r="FOS42" s="12"/>
      <c r="FOT42" s="12"/>
      <c r="FOU42" s="12"/>
      <c r="FOV42" s="12"/>
      <c r="FOW42" s="12"/>
      <c r="FOX42" s="12"/>
      <c r="FOY42" s="12"/>
      <c r="FOZ42" s="12"/>
      <c r="FPA42" s="12"/>
      <c r="FPB42" s="12"/>
      <c r="FPC42" s="12"/>
      <c r="FPD42" s="12"/>
      <c r="FPE42" s="12"/>
      <c r="FPF42" s="12"/>
      <c r="FPG42" s="12"/>
      <c r="FPH42" s="12"/>
      <c r="FPI42" s="12"/>
      <c r="FPJ42" s="12"/>
      <c r="FPK42" s="12"/>
      <c r="FPL42" s="12"/>
      <c r="FPM42" s="12"/>
      <c r="FPN42" s="12"/>
      <c r="FPO42" s="12"/>
      <c r="FPP42" s="12"/>
      <c r="FPQ42" s="12"/>
      <c r="FPR42" s="12"/>
      <c r="FPS42" s="12"/>
      <c r="FPT42" s="12"/>
      <c r="FPU42" s="12"/>
      <c r="FPV42" s="12"/>
      <c r="FPW42" s="12"/>
      <c r="FPX42" s="12"/>
      <c r="FPY42" s="12"/>
      <c r="FPZ42" s="12"/>
      <c r="FQA42" s="12"/>
      <c r="FQB42" s="12"/>
      <c r="FQC42" s="12"/>
      <c r="FQD42" s="12"/>
      <c r="FQE42" s="12"/>
      <c r="FQF42" s="12"/>
      <c r="FQG42" s="12"/>
      <c r="FQH42" s="12"/>
      <c r="FQI42" s="12"/>
      <c r="FQJ42" s="12"/>
      <c r="FQK42" s="12"/>
      <c r="FQL42" s="12"/>
      <c r="FQM42" s="12"/>
      <c r="FQN42" s="12"/>
      <c r="FQO42" s="12"/>
      <c r="FQP42" s="12"/>
      <c r="FQQ42" s="12"/>
      <c r="FQR42" s="12"/>
      <c r="FQS42" s="12"/>
      <c r="FQT42" s="12"/>
      <c r="FQU42" s="12"/>
      <c r="FQV42" s="12"/>
      <c r="FQW42" s="12"/>
      <c r="FQX42" s="12"/>
      <c r="FQY42" s="12"/>
      <c r="FQZ42" s="12"/>
      <c r="FRA42" s="12"/>
      <c r="FRB42" s="12"/>
      <c r="FRC42" s="12"/>
      <c r="FRD42" s="12"/>
      <c r="FRE42" s="12"/>
      <c r="FRF42" s="12"/>
      <c r="FRG42" s="12"/>
      <c r="FRH42" s="12"/>
      <c r="FRI42" s="12"/>
      <c r="FRJ42" s="12"/>
      <c r="FRK42" s="12"/>
      <c r="FRL42" s="12"/>
      <c r="FRM42" s="12"/>
      <c r="FRN42" s="12"/>
      <c r="FRO42" s="12"/>
      <c r="FRP42" s="12"/>
      <c r="FRQ42" s="12"/>
      <c r="FRR42" s="12"/>
      <c r="FRS42" s="12"/>
      <c r="FRT42" s="12"/>
      <c r="FRU42" s="12"/>
      <c r="FRV42" s="12"/>
      <c r="FRW42" s="12"/>
      <c r="FRX42" s="12"/>
      <c r="FRY42" s="12"/>
      <c r="FRZ42" s="12"/>
      <c r="FSA42" s="12"/>
      <c r="FSB42" s="12"/>
      <c r="FSC42" s="12"/>
      <c r="FSD42" s="12"/>
      <c r="FSE42" s="12"/>
      <c r="FSF42" s="12"/>
      <c r="FSG42" s="12"/>
      <c r="FSH42" s="12"/>
      <c r="FSI42" s="12"/>
      <c r="FSJ42" s="12"/>
      <c r="FSK42" s="12"/>
      <c r="FSL42" s="12"/>
      <c r="FSM42" s="12"/>
      <c r="FSN42" s="12"/>
      <c r="FSO42" s="12"/>
      <c r="FSP42" s="12"/>
      <c r="FSQ42" s="12"/>
      <c r="FSR42" s="12"/>
      <c r="FSS42" s="12"/>
      <c r="FST42" s="12"/>
      <c r="FSU42" s="12"/>
      <c r="FSV42" s="12"/>
      <c r="FSW42" s="12"/>
      <c r="FSX42" s="12"/>
      <c r="FSY42" s="12"/>
      <c r="FSZ42" s="12"/>
      <c r="FTA42" s="12"/>
      <c r="FTB42" s="12"/>
      <c r="FTC42" s="12"/>
      <c r="FTD42" s="12"/>
      <c r="FTE42" s="12"/>
      <c r="FTF42" s="12"/>
      <c r="FTG42" s="12"/>
      <c r="FTH42" s="12"/>
      <c r="FTI42" s="12"/>
      <c r="FTJ42" s="12"/>
      <c r="FTK42" s="12"/>
      <c r="FTL42" s="12"/>
      <c r="FTM42" s="12"/>
      <c r="FTN42" s="12"/>
      <c r="FTO42" s="12"/>
      <c r="FTP42" s="12"/>
      <c r="FTQ42" s="12"/>
      <c r="FTR42" s="12"/>
      <c r="FTS42" s="12"/>
      <c r="FTT42" s="12"/>
      <c r="FTU42" s="12"/>
      <c r="FTV42" s="12"/>
      <c r="FTW42" s="12"/>
      <c r="FTX42" s="12"/>
      <c r="FTY42" s="12"/>
      <c r="FTZ42" s="12"/>
      <c r="FUA42" s="12"/>
      <c r="FUB42" s="12"/>
      <c r="FUC42" s="12"/>
      <c r="FUD42" s="12"/>
      <c r="FUE42" s="12"/>
      <c r="FUF42" s="12"/>
      <c r="FUG42" s="12"/>
      <c r="FUH42" s="12"/>
      <c r="FUI42" s="12"/>
      <c r="FUJ42" s="12"/>
      <c r="FUK42" s="12"/>
      <c r="FUL42" s="12"/>
      <c r="FUM42" s="12"/>
      <c r="FUN42" s="12"/>
      <c r="FUO42" s="12"/>
      <c r="FUP42" s="12"/>
      <c r="FUQ42" s="12"/>
      <c r="FUR42" s="12"/>
      <c r="FUS42" s="12"/>
      <c r="FUT42" s="12"/>
      <c r="FUU42" s="12"/>
      <c r="FUV42" s="12"/>
      <c r="FUW42" s="12"/>
      <c r="FUX42" s="12"/>
      <c r="FUY42" s="12"/>
      <c r="FUZ42" s="12"/>
      <c r="FVA42" s="12"/>
      <c r="FVB42" s="12"/>
      <c r="FVC42" s="12"/>
      <c r="FVD42" s="12"/>
      <c r="FVE42" s="12"/>
      <c r="FVF42" s="12"/>
      <c r="FVG42" s="12"/>
      <c r="FVH42" s="12"/>
      <c r="FVI42" s="12"/>
      <c r="FVJ42" s="12"/>
      <c r="FVK42" s="12"/>
      <c r="FVL42" s="12"/>
      <c r="FVM42" s="12"/>
      <c r="FVN42" s="12"/>
      <c r="FVO42" s="12"/>
      <c r="FVP42" s="12"/>
      <c r="FVQ42" s="12"/>
      <c r="FVR42" s="12"/>
      <c r="FVS42" s="12"/>
      <c r="FVT42" s="12"/>
      <c r="FVU42" s="12"/>
      <c r="FVV42" s="12"/>
      <c r="FVW42" s="12"/>
      <c r="FVX42" s="12"/>
      <c r="FVY42" s="12"/>
      <c r="FVZ42" s="12"/>
      <c r="FWA42" s="12"/>
      <c r="FWB42" s="12"/>
      <c r="FWC42" s="12"/>
      <c r="FWD42" s="12"/>
      <c r="FWE42" s="12"/>
      <c r="FWF42" s="12"/>
      <c r="FWG42" s="12"/>
      <c r="FWH42" s="12"/>
      <c r="FWI42" s="12"/>
      <c r="FWJ42" s="12"/>
      <c r="FWK42" s="12"/>
      <c r="FWL42" s="12"/>
      <c r="FWM42" s="12"/>
      <c r="FWN42" s="12"/>
      <c r="FWO42" s="12"/>
      <c r="FWP42" s="12"/>
      <c r="FWQ42" s="12"/>
      <c r="FWR42" s="12"/>
      <c r="FWS42" s="12"/>
      <c r="FWT42" s="12"/>
      <c r="FWU42" s="12"/>
      <c r="FWV42" s="12"/>
      <c r="FWW42" s="12"/>
      <c r="FWX42" s="12"/>
      <c r="FWY42" s="12"/>
      <c r="FWZ42" s="12"/>
      <c r="FXA42" s="12"/>
      <c r="FXB42" s="12"/>
      <c r="FXC42" s="12"/>
      <c r="FXD42" s="12"/>
      <c r="FXE42" s="12"/>
      <c r="FXF42" s="12"/>
      <c r="FXG42" s="12"/>
      <c r="FXH42" s="12"/>
      <c r="FXI42" s="12"/>
      <c r="FXJ42" s="12"/>
      <c r="FXK42" s="12"/>
      <c r="FXL42" s="12"/>
      <c r="FXM42" s="12"/>
      <c r="FXN42" s="12"/>
      <c r="FXO42" s="12"/>
      <c r="FXP42" s="12"/>
      <c r="FXQ42" s="12"/>
      <c r="FXR42" s="12"/>
      <c r="FXS42" s="12"/>
      <c r="FXT42" s="12"/>
      <c r="FXU42" s="12"/>
      <c r="FXV42" s="12"/>
      <c r="FXW42" s="12"/>
      <c r="FXX42" s="12"/>
      <c r="FXY42" s="12"/>
      <c r="FXZ42" s="12"/>
      <c r="FYA42" s="12"/>
      <c r="FYB42" s="12"/>
      <c r="FYC42" s="12"/>
      <c r="FYD42" s="12"/>
      <c r="FYE42" s="12"/>
      <c r="FYF42" s="12"/>
      <c r="FYG42" s="12"/>
      <c r="FYH42" s="12"/>
      <c r="FYI42" s="12"/>
      <c r="FYJ42" s="12"/>
      <c r="FYK42" s="12"/>
      <c r="FYL42" s="12"/>
      <c r="FYM42" s="12"/>
      <c r="FYN42" s="12"/>
      <c r="FYO42" s="12"/>
      <c r="FYP42" s="12"/>
      <c r="FYQ42" s="12"/>
      <c r="FYR42" s="12"/>
      <c r="FYS42" s="12"/>
      <c r="FYT42" s="12"/>
      <c r="FYU42" s="12"/>
      <c r="FYV42" s="12"/>
      <c r="FYW42" s="12"/>
      <c r="FYX42" s="12"/>
      <c r="FYY42" s="12"/>
      <c r="FYZ42" s="12"/>
      <c r="FZA42" s="12"/>
      <c r="FZB42" s="12"/>
      <c r="FZC42" s="12"/>
      <c r="FZD42" s="12"/>
      <c r="FZE42" s="12"/>
      <c r="FZF42" s="12"/>
      <c r="FZG42" s="12"/>
      <c r="FZH42" s="12"/>
      <c r="FZI42" s="12"/>
      <c r="FZJ42" s="12"/>
      <c r="FZK42" s="12"/>
      <c r="FZL42" s="12"/>
      <c r="FZM42" s="12"/>
      <c r="FZN42" s="12"/>
      <c r="FZO42" s="12"/>
      <c r="FZP42" s="12"/>
      <c r="FZQ42" s="12"/>
      <c r="FZR42" s="12"/>
      <c r="FZS42" s="12"/>
      <c r="FZT42" s="12"/>
      <c r="FZU42" s="12"/>
      <c r="FZV42" s="12"/>
      <c r="FZW42" s="12"/>
      <c r="FZX42" s="12"/>
      <c r="FZY42" s="12"/>
      <c r="FZZ42" s="12"/>
      <c r="GAA42" s="12"/>
      <c r="GAB42" s="12"/>
      <c r="GAC42" s="12"/>
      <c r="GAD42" s="12"/>
      <c r="GAE42" s="12"/>
      <c r="GAF42" s="12"/>
      <c r="GAG42" s="12"/>
      <c r="GAH42" s="12"/>
      <c r="GAI42" s="12"/>
      <c r="GAJ42" s="12"/>
      <c r="GAK42" s="12"/>
      <c r="GAL42" s="12"/>
      <c r="GAM42" s="12"/>
      <c r="GAN42" s="12"/>
      <c r="GAO42" s="12"/>
      <c r="GAP42" s="12"/>
      <c r="GAQ42" s="12"/>
      <c r="GAR42" s="12"/>
      <c r="GAS42" s="12"/>
      <c r="GAT42" s="12"/>
      <c r="GAU42" s="12"/>
      <c r="GAV42" s="12"/>
      <c r="GAW42" s="12"/>
      <c r="GAX42" s="12"/>
      <c r="GAY42" s="12"/>
      <c r="GAZ42" s="12"/>
      <c r="GBA42" s="12"/>
      <c r="GBB42" s="12"/>
      <c r="GBC42" s="12"/>
      <c r="GBD42" s="12"/>
      <c r="GBE42" s="12"/>
      <c r="GBF42" s="12"/>
      <c r="GBG42" s="12"/>
      <c r="GBH42" s="12"/>
      <c r="GBI42" s="12"/>
      <c r="GBJ42" s="12"/>
      <c r="GBK42" s="12"/>
      <c r="GBL42" s="12"/>
      <c r="GBM42" s="12"/>
      <c r="GBN42" s="12"/>
      <c r="GBO42" s="12"/>
      <c r="GBP42" s="12"/>
      <c r="GBQ42" s="12"/>
      <c r="GBR42" s="12"/>
      <c r="GBS42" s="12"/>
      <c r="GBT42" s="12"/>
      <c r="GBU42" s="12"/>
      <c r="GBV42" s="12"/>
      <c r="GBW42" s="12"/>
      <c r="GBX42" s="12"/>
      <c r="GBY42" s="12"/>
      <c r="GBZ42" s="12"/>
      <c r="GCA42" s="12"/>
      <c r="GCB42" s="12"/>
      <c r="GCC42" s="12"/>
      <c r="GCD42" s="12"/>
      <c r="GCE42" s="12"/>
      <c r="GCF42" s="12"/>
      <c r="GCG42" s="12"/>
      <c r="GCH42" s="12"/>
      <c r="GCI42" s="12"/>
      <c r="GCJ42" s="12"/>
      <c r="GCK42" s="12"/>
      <c r="GCL42" s="12"/>
      <c r="GCM42" s="12"/>
      <c r="GCN42" s="12"/>
      <c r="GCO42" s="12"/>
      <c r="GCP42" s="12"/>
      <c r="GCQ42" s="12"/>
      <c r="GCR42" s="12"/>
      <c r="GCS42" s="12"/>
      <c r="GCT42" s="12"/>
      <c r="GCU42" s="12"/>
      <c r="GCV42" s="12"/>
      <c r="GCW42" s="12"/>
      <c r="GCX42" s="12"/>
      <c r="GCY42" s="12"/>
      <c r="GCZ42" s="12"/>
      <c r="GDA42" s="12"/>
      <c r="GDB42" s="12"/>
      <c r="GDC42" s="12"/>
      <c r="GDD42" s="12"/>
      <c r="GDE42" s="12"/>
      <c r="GDF42" s="12"/>
      <c r="GDG42" s="12"/>
      <c r="GDH42" s="12"/>
      <c r="GDI42" s="12"/>
      <c r="GDJ42" s="12"/>
      <c r="GDK42" s="12"/>
      <c r="GDL42" s="12"/>
      <c r="GDM42" s="12"/>
      <c r="GDN42" s="12"/>
      <c r="GDO42" s="12"/>
      <c r="GDP42" s="12"/>
      <c r="GDQ42" s="12"/>
      <c r="GDR42" s="12"/>
      <c r="GDS42" s="12"/>
      <c r="GDT42" s="12"/>
      <c r="GDU42" s="12"/>
      <c r="GDV42" s="12"/>
      <c r="GDW42" s="12"/>
      <c r="GDX42" s="12"/>
      <c r="GDY42" s="12"/>
      <c r="GDZ42" s="12"/>
      <c r="GEA42" s="12"/>
      <c r="GEB42" s="12"/>
      <c r="GEC42" s="12"/>
      <c r="GED42" s="12"/>
      <c r="GEE42" s="12"/>
      <c r="GEF42" s="12"/>
      <c r="GEG42" s="12"/>
      <c r="GEH42" s="12"/>
      <c r="GEI42" s="12"/>
      <c r="GEJ42" s="12"/>
      <c r="GEK42" s="12"/>
      <c r="GEL42" s="12"/>
      <c r="GEM42" s="12"/>
      <c r="GEN42" s="12"/>
      <c r="GEO42" s="12"/>
      <c r="GEP42" s="12"/>
      <c r="GEQ42" s="12"/>
      <c r="GER42" s="12"/>
      <c r="GES42" s="12"/>
      <c r="GET42" s="12"/>
      <c r="GEU42" s="12"/>
      <c r="GEV42" s="12"/>
      <c r="GEW42" s="12"/>
      <c r="GEX42" s="12"/>
      <c r="GEY42" s="12"/>
      <c r="GEZ42" s="12"/>
      <c r="GFA42" s="12"/>
      <c r="GFB42" s="12"/>
      <c r="GFC42" s="12"/>
      <c r="GFD42" s="12"/>
      <c r="GFE42" s="12"/>
      <c r="GFF42" s="12"/>
      <c r="GFG42" s="12"/>
      <c r="GFH42" s="12"/>
      <c r="GFI42" s="12"/>
      <c r="GFJ42" s="12"/>
      <c r="GFK42" s="12"/>
      <c r="GFL42" s="12"/>
      <c r="GFM42" s="12"/>
      <c r="GFN42" s="12"/>
      <c r="GFO42" s="12"/>
      <c r="GFP42" s="12"/>
      <c r="GFQ42" s="12"/>
      <c r="GFR42" s="12"/>
      <c r="GFS42" s="12"/>
      <c r="GFT42" s="12"/>
      <c r="GFU42" s="12"/>
      <c r="GFV42" s="12"/>
      <c r="GFW42" s="12"/>
      <c r="GFX42" s="12"/>
      <c r="GFY42" s="12"/>
      <c r="GFZ42" s="12"/>
      <c r="GGA42" s="12"/>
      <c r="GGB42" s="12"/>
      <c r="GGC42" s="12"/>
      <c r="GGD42" s="12"/>
      <c r="GGE42" s="12"/>
      <c r="GGF42" s="12"/>
      <c r="GGG42" s="12"/>
      <c r="GGH42" s="12"/>
      <c r="GGI42" s="12"/>
      <c r="GGJ42" s="12"/>
      <c r="GGK42" s="12"/>
      <c r="GGL42" s="12"/>
      <c r="GGM42" s="12"/>
      <c r="GGN42" s="12"/>
      <c r="GGO42" s="12"/>
      <c r="GGP42" s="12"/>
      <c r="GGQ42" s="12"/>
      <c r="GGR42" s="12"/>
      <c r="GGS42" s="12"/>
      <c r="GGT42" s="12"/>
      <c r="GGU42" s="12"/>
      <c r="GGV42" s="12"/>
      <c r="GGW42" s="12"/>
      <c r="GGX42" s="12"/>
      <c r="GGY42" s="12"/>
      <c r="GGZ42" s="12"/>
      <c r="GHA42" s="12"/>
      <c r="GHB42" s="12"/>
      <c r="GHC42" s="12"/>
      <c r="GHD42" s="12"/>
      <c r="GHE42" s="12"/>
      <c r="GHF42" s="12"/>
      <c r="GHG42" s="12"/>
      <c r="GHH42" s="12"/>
      <c r="GHI42" s="12"/>
      <c r="GHJ42" s="12"/>
      <c r="GHK42" s="12"/>
      <c r="GHL42" s="12"/>
      <c r="GHM42" s="12"/>
      <c r="GHN42" s="12"/>
      <c r="GHO42" s="12"/>
      <c r="GHP42" s="12"/>
      <c r="GHQ42" s="12"/>
      <c r="GHR42" s="12"/>
      <c r="GHS42" s="12"/>
      <c r="GHT42" s="12"/>
      <c r="GHU42" s="12"/>
      <c r="GHV42" s="12"/>
      <c r="GHW42" s="12"/>
      <c r="GHX42" s="12"/>
      <c r="GHY42" s="12"/>
      <c r="GHZ42" s="12"/>
      <c r="GIA42" s="12"/>
      <c r="GIB42" s="12"/>
      <c r="GIC42" s="12"/>
      <c r="GID42" s="12"/>
      <c r="GIE42" s="12"/>
      <c r="GIF42" s="12"/>
      <c r="GIG42" s="12"/>
      <c r="GIH42" s="12"/>
      <c r="GII42" s="12"/>
      <c r="GIJ42" s="12"/>
      <c r="GIK42" s="12"/>
      <c r="GIL42" s="12"/>
      <c r="GIM42" s="12"/>
      <c r="GIN42" s="12"/>
      <c r="GIO42" s="12"/>
      <c r="GIP42" s="12"/>
      <c r="GIQ42" s="12"/>
      <c r="GIR42" s="12"/>
      <c r="GIS42" s="12"/>
      <c r="GIT42" s="12"/>
      <c r="GIU42" s="12"/>
      <c r="GIV42" s="12"/>
      <c r="GIW42" s="12"/>
      <c r="GIX42" s="12"/>
      <c r="GIY42" s="12"/>
      <c r="GIZ42" s="12"/>
      <c r="GJA42" s="12"/>
      <c r="GJB42" s="12"/>
      <c r="GJC42" s="12"/>
      <c r="GJD42" s="12"/>
      <c r="GJE42" s="12"/>
      <c r="GJF42" s="12"/>
      <c r="GJG42" s="12"/>
      <c r="GJH42" s="12"/>
      <c r="GJI42" s="12"/>
      <c r="GJJ42" s="12"/>
      <c r="GJK42" s="12"/>
      <c r="GJL42" s="12"/>
      <c r="GJM42" s="12"/>
      <c r="GJN42" s="12"/>
      <c r="GJO42" s="12"/>
      <c r="GJP42" s="12"/>
      <c r="GJQ42" s="12"/>
      <c r="GJR42" s="12"/>
      <c r="GJS42" s="12"/>
      <c r="GJT42" s="12"/>
      <c r="GJU42" s="12"/>
      <c r="GJV42" s="12"/>
      <c r="GJW42" s="12"/>
      <c r="GJX42" s="12"/>
      <c r="GJY42" s="12"/>
      <c r="GJZ42" s="12"/>
      <c r="GKA42" s="12"/>
      <c r="GKB42" s="12"/>
      <c r="GKC42" s="12"/>
      <c r="GKD42" s="12"/>
      <c r="GKE42" s="12"/>
      <c r="GKF42" s="12"/>
      <c r="GKG42" s="12"/>
      <c r="GKH42" s="12"/>
      <c r="GKI42" s="12"/>
      <c r="GKJ42" s="12"/>
      <c r="GKK42" s="12"/>
      <c r="GKL42" s="12"/>
      <c r="GKM42" s="12"/>
      <c r="GKN42" s="12"/>
      <c r="GKO42" s="12"/>
      <c r="GKP42" s="12"/>
      <c r="GKQ42" s="12"/>
      <c r="GKR42" s="12"/>
      <c r="GKS42" s="12"/>
      <c r="GKT42" s="12"/>
      <c r="GKU42" s="12"/>
      <c r="GKV42" s="12"/>
      <c r="GKW42" s="12"/>
      <c r="GKX42" s="12"/>
      <c r="GKY42" s="12"/>
      <c r="GKZ42" s="12"/>
      <c r="GLA42" s="12"/>
      <c r="GLB42" s="12"/>
      <c r="GLC42" s="12"/>
      <c r="GLD42" s="12"/>
      <c r="GLE42" s="12"/>
      <c r="GLF42" s="12"/>
      <c r="GLG42" s="12"/>
      <c r="GLH42" s="12"/>
      <c r="GLI42" s="12"/>
      <c r="GLJ42" s="12"/>
      <c r="GLK42" s="12"/>
      <c r="GLL42" s="12"/>
      <c r="GLM42" s="12"/>
      <c r="GLN42" s="12"/>
      <c r="GLO42" s="12"/>
      <c r="GLP42" s="12"/>
      <c r="GLQ42" s="12"/>
      <c r="GLR42" s="12"/>
      <c r="GLS42" s="12"/>
      <c r="GLT42" s="12"/>
      <c r="GLU42" s="12"/>
      <c r="GLV42" s="12"/>
      <c r="GLW42" s="12"/>
      <c r="GLX42" s="12"/>
      <c r="GLY42" s="12"/>
      <c r="GLZ42" s="12"/>
      <c r="GMA42" s="12"/>
      <c r="GMB42" s="12"/>
      <c r="GMC42" s="12"/>
      <c r="GMD42" s="12"/>
      <c r="GME42" s="12"/>
      <c r="GMF42" s="12"/>
      <c r="GMG42" s="12"/>
      <c r="GMH42" s="12"/>
      <c r="GMI42" s="12"/>
      <c r="GMJ42" s="12"/>
      <c r="GMK42" s="12"/>
      <c r="GML42" s="12"/>
      <c r="GMM42" s="12"/>
      <c r="GMN42" s="12"/>
      <c r="GMO42" s="12"/>
      <c r="GMP42" s="12"/>
      <c r="GMQ42" s="12"/>
      <c r="GMR42" s="12"/>
      <c r="GMS42" s="12"/>
      <c r="GMT42" s="12"/>
      <c r="GMU42" s="12"/>
      <c r="GMV42" s="12"/>
      <c r="GMW42" s="12"/>
      <c r="GMX42" s="12"/>
      <c r="GMY42" s="12"/>
      <c r="GMZ42" s="12"/>
      <c r="GNA42" s="12"/>
      <c r="GNB42" s="12"/>
      <c r="GNC42" s="12"/>
      <c r="GND42" s="12"/>
      <c r="GNE42" s="12"/>
      <c r="GNF42" s="12"/>
      <c r="GNG42" s="12"/>
      <c r="GNH42" s="12"/>
      <c r="GNI42" s="12"/>
      <c r="GNJ42" s="12"/>
      <c r="GNK42" s="12"/>
      <c r="GNL42" s="12"/>
      <c r="GNM42" s="12"/>
      <c r="GNN42" s="12"/>
      <c r="GNO42" s="12"/>
      <c r="GNP42" s="12"/>
      <c r="GNQ42" s="12"/>
      <c r="GNR42" s="12"/>
      <c r="GNS42" s="12"/>
      <c r="GNT42" s="12"/>
      <c r="GNU42" s="12"/>
      <c r="GNV42" s="12"/>
      <c r="GNW42" s="12"/>
      <c r="GNX42" s="12"/>
      <c r="GNY42" s="12"/>
      <c r="GNZ42" s="12"/>
      <c r="GOA42" s="12"/>
      <c r="GOB42" s="12"/>
      <c r="GOC42" s="12"/>
      <c r="GOD42" s="12"/>
      <c r="GOE42" s="12"/>
      <c r="GOF42" s="12"/>
      <c r="GOG42" s="12"/>
      <c r="GOH42" s="12"/>
      <c r="GOI42" s="12"/>
      <c r="GOJ42" s="12"/>
      <c r="GOK42" s="12"/>
      <c r="GOL42" s="12"/>
      <c r="GOM42" s="12"/>
      <c r="GON42" s="12"/>
      <c r="GOO42" s="12"/>
      <c r="GOP42" s="12"/>
      <c r="GOQ42" s="12"/>
      <c r="GOR42" s="12"/>
      <c r="GOS42" s="12"/>
      <c r="GOT42" s="12"/>
      <c r="GOU42" s="12"/>
      <c r="GOV42" s="12"/>
      <c r="GOW42" s="12"/>
      <c r="GOX42" s="12"/>
      <c r="GOY42" s="12"/>
      <c r="GOZ42" s="12"/>
      <c r="GPA42" s="12"/>
      <c r="GPB42" s="12"/>
      <c r="GPC42" s="12"/>
      <c r="GPD42" s="12"/>
      <c r="GPE42" s="12"/>
      <c r="GPF42" s="12"/>
      <c r="GPG42" s="12"/>
      <c r="GPH42" s="12"/>
      <c r="GPI42" s="12"/>
      <c r="GPJ42" s="12"/>
      <c r="GPK42" s="12"/>
      <c r="GPL42" s="12"/>
      <c r="GPM42" s="12"/>
      <c r="GPN42" s="12"/>
      <c r="GPO42" s="12"/>
      <c r="GPP42" s="12"/>
      <c r="GPQ42" s="12"/>
      <c r="GPR42" s="12"/>
      <c r="GPS42" s="12"/>
      <c r="GPT42" s="12"/>
      <c r="GPU42" s="12"/>
      <c r="GPV42" s="12"/>
      <c r="GPW42" s="12"/>
      <c r="GPX42" s="12"/>
      <c r="GPY42" s="12"/>
      <c r="GPZ42" s="12"/>
      <c r="GQA42" s="12"/>
      <c r="GQB42" s="12"/>
      <c r="GQC42" s="12"/>
      <c r="GQD42" s="12"/>
      <c r="GQE42" s="12"/>
      <c r="GQF42" s="12"/>
      <c r="GQG42" s="12"/>
      <c r="GQH42" s="12"/>
      <c r="GQI42" s="12"/>
      <c r="GQJ42" s="12"/>
      <c r="GQK42" s="12"/>
      <c r="GQL42" s="12"/>
      <c r="GQM42" s="12"/>
      <c r="GQN42" s="12"/>
      <c r="GQO42" s="12"/>
      <c r="GQP42" s="12"/>
      <c r="GQQ42" s="12"/>
      <c r="GQR42" s="12"/>
      <c r="GQS42" s="12"/>
      <c r="GQT42" s="12"/>
      <c r="GQU42" s="12"/>
      <c r="GQV42" s="12"/>
      <c r="GQW42" s="12"/>
      <c r="GQX42" s="12"/>
      <c r="GQY42" s="12"/>
      <c r="GQZ42" s="12"/>
      <c r="GRA42" s="12"/>
      <c r="GRB42" s="12"/>
      <c r="GRC42" s="12"/>
      <c r="GRD42" s="12"/>
      <c r="GRE42" s="12"/>
      <c r="GRF42" s="12"/>
      <c r="GRG42" s="12"/>
      <c r="GRH42" s="12"/>
      <c r="GRI42" s="12"/>
      <c r="GRJ42" s="12"/>
      <c r="GRK42" s="12"/>
      <c r="GRL42" s="12"/>
      <c r="GRM42" s="12"/>
      <c r="GRN42" s="12"/>
      <c r="GRO42" s="12"/>
      <c r="GRP42" s="12"/>
      <c r="GRQ42" s="12"/>
      <c r="GRR42" s="12"/>
      <c r="GRS42" s="12"/>
      <c r="GRT42" s="12"/>
      <c r="GRU42" s="12"/>
      <c r="GRV42" s="12"/>
      <c r="GRW42" s="12"/>
      <c r="GRX42" s="12"/>
      <c r="GRY42" s="12"/>
      <c r="GRZ42" s="12"/>
      <c r="GSA42" s="12"/>
      <c r="GSB42" s="12"/>
      <c r="GSC42" s="12"/>
      <c r="GSD42" s="12"/>
      <c r="GSE42" s="12"/>
      <c r="GSF42" s="12"/>
      <c r="GSG42" s="12"/>
      <c r="GSH42" s="12"/>
      <c r="GSI42" s="12"/>
      <c r="GSJ42" s="12"/>
      <c r="GSK42" s="12"/>
      <c r="GSL42" s="12"/>
      <c r="GSM42" s="12"/>
      <c r="GSN42" s="12"/>
      <c r="GSO42" s="12"/>
      <c r="GSP42" s="12"/>
      <c r="GSQ42" s="12"/>
      <c r="GSR42" s="12"/>
      <c r="GSS42" s="12"/>
      <c r="GST42" s="12"/>
      <c r="GSU42" s="12"/>
      <c r="GSV42" s="12"/>
      <c r="GSW42" s="12"/>
      <c r="GSX42" s="12"/>
      <c r="GSY42" s="12"/>
      <c r="GSZ42" s="12"/>
      <c r="GTA42" s="12"/>
      <c r="GTB42" s="12"/>
      <c r="GTC42" s="12"/>
      <c r="GTD42" s="12"/>
      <c r="GTE42" s="12"/>
      <c r="GTF42" s="12"/>
      <c r="GTG42" s="12"/>
      <c r="GTH42" s="12"/>
      <c r="GTI42" s="12"/>
      <c r="GTJ42" s="12"/>
      <c r="GTK42" s="12"/>
      <c r="GTL42" s="12"/>
      <c r="GTM42" s="12"/>
      <c r="GTN42" s="12"/>
      <c r="GTO42" s="12"/>
      <c r="GTP42" s="12"/>
      <c r="GTQ42" s="12"/>
      <c r="GTR42" s="12"/>
      <c r="GTS42" s="12"/>
      <c r="GTT42" s="12"/>
      <c r="GTU42" s="12"/>
      <c r="GTV42" s="12"/>
      <c r="GTW42" s="12"/>
      <c r="GTX42" s="12"/>
      <c r="GTY42" s="12"/>
      <c r="GTZ42" s="12"/>
      <c r="GUA42" s="12"/>
      <c r="GUB42" s="12"/>
      <c r="GUC42" s="12"/>
      <c r="GUD42" s="12"/>
      <c r="GUE42" s="12"/>
      <c r="GUF42" s="12"/>
      <c r="GUG42" s="12"/>
      <c r="GUH42" s="12"/>
      <c r="GUI42" s="12"/>
      <c r="GUJ42" s="12"/>
      <c r="GUK42" s="12"/>
      <c r="GUL42" s="12"/>
      <c r="GUM42" s="12"/>
      <c r="GUN42" s="12"/>
      <c r="GUO42" s="12"/>
      <c r="GUP42" s="12"/>
      <c r="GUQ42" s="12"/>
      <c r="GUR42" s="12"/>
      <c r="GUS42" s="12"/>
      <c r="GUT42" s="12"/>
      <c r="GUU42" s="12"/>
      <c r="GUV42" s="12"/>
      <c r="GUW42" s="12"/>
      <c r="GUX42" s="12"/>
      <c r="GUY42" s="12"/>
      <c r="GUZ42" s="12"/>
      <c r="GVA42" s="12"/>
      <c r="GVB42" s="12"/>
      <c r="GVC42" s="12"/>
      <c r="GVD42" s="12"/>
      <c r="GVE42" s="12"/>
      <c r="GVF42" s="12"/>
      <c r="GVG42" s="12"/>
      <c r="GVH42" s="12"/>
      <c r="GVI42" s="12"/>
      <c r="GVJ42" s="12"/>
      <c r="GVK42" s="12"/>
      <c r="GVL42" s="12"/>
      <c r="GVM42" s="12"/>
      <c r="GVN42" s="12"/>
      <c r="GVO42" s="12"/>
      <c r="GVP42" s="12"/>
      <c r="GVQ42" s="12"/>
      <c r="GVR42" s="12"/>
      <c r="GVS42" s="12"/>
      <c r="GVT42" s="12"/>
      <c r="GVU42" s="12"/>
      <c r="GVV42" s="12"/>
      <c r="GVW42" s="12"/>
      <c r="GVX42" s="12"/>
      <c r="GVY42" s="12"/>
      <c r="GVZ42" s="12"/>
      <c r="GWA42" s="12"/>
      <c r="GWB42" s="12"/>
      <c r="GWC42" s="12"/>
      <c r="GWD42" s="12"/>
      <c r="GWE42" s="12"/>
      <c r="GWF42" s="12"/>
      <c r="GWG42" s="12"/>
      <c r="GWH42" s="12"/>
      <c r="GWI42" s="12"/>
      <c r="GWJ42" s="12"/>
      <c r="GWK42" s="12"/>
      <c r="GWL42" s="12"/>
      <c r="GWM42" s="12"/>
      <c r="GWN42" s="12"/>
      <c r="GWO42" s="12"/>
      <c r="GWP42" s="12"/>
      <c r="GWQ42" s="12"/>
      <c r="GWR42" s="12"/>
      <c r="GWS42" s="12"/>
      <c r="GWT42" s="12"/>
      <c r="GWU42" s="12"/>
      <c r="GWV42" s="12"/>
      <c r="GWW42" s="12"/>
      <c r="GWX42" s="12"/>
      <c r="GWY42" s="12"/>
      <c r="GWZ42" s="12"/>
      <c r="GXA42" s="12"/>
      <c r="GXB42" s="12"/>
      <c r="GXC42" s="12"/>
      <c r="GXD42" s="12"/>
      <c r="GXE42" s="12"/>
      <c r="GXF42" s="12"/>
      <c r="GXG42" s="12"/>
      <c r="GXH42" s="12"/>
      <c r="GXI42" s="12"/>
      <c r="GXJ42" s="12"/>
      <c r="GXK42" s="12"/>
      <c r="GXL42" s="12"/>
      <c r="GXM42" s="12"/>
      <c r="GXN42" s="12"/>
      <c r="GXO42" s="12"/>
      <c r="GXP42" s="12"/>
      <c r="GXQ42" s="12"/>
      <c r="GXR42" s="12"/>
      <c r="GXS42" s="12"/>
      <c r="GXT42" s="12"/>
      <c r="GXU42" s="12"/>
      <c r="GXV42" s="12"/>
      <c r="GXW42" s="12"/>
      <c r="GXX42" s="12"/>
      <c r="GXY42" s="12"/>
      <c r="GXZ42" s="12"/>
      <c r="GYA42" s="12"/>
      <c r="GYB42" s="12"/>
      <c r="GYC42" s="12"/>
      <c r="GYD42" s="12"/>
      <c r="GYE42" s="12"/>
      <c r="GYF42" s="12"/>
      <c r="GYG42" s="12"/>
      <c r="GYH42" s="12"/>
      <c r="GYI42" s="12"/>
      <c r="GYJ42" s="12"/>
      <c r="GYK42" s="12"/>
      <c r="GYL42" s="12"/>
      <c r="GYM42" s="12"/>
      <c r="GYN42" s="12"/>
      <c r="GYO42" s="12"/>
      <c r="GYP42" s="12"/>
      <c r="GYQ42" s="12"/>
      <c r="GYR42" s="12"/>
      <c r="GYS42" s="12"/>
      <c r="GYT42" s="12"/>
      <c r="GYU42" s="12"/>
      <c r="GYV42" s="12"/>
      <c r="GYW42" s="12"/>
      <c r="GYX42" s="12"/>
      <c r="GYY42" s="12"/>
      <c r="GYZ42" s="12"/>
      <c r="GZA42" s="12"/>
      <c r="GZB42" s="12"/>
      <c r="GZC42" s="12"/>
      <c r="GZD42" s="12"/>
      <c r="GZE42" s="12"/>
      <c r="GZF42" s="12"/>
      <c r="GZG42" s="12"/>
      <c r="GZH42" s="12"/>
      <c r="GZI42" s="12"/>
      <c r="GZJ42" s="12"/>
      <c r="GZK42" s="12"/>
      <c r="GZL42" s="12"/>
      <c r="GZM42" s="12"/>
      <c r="GZN42" s="12"/>
      <c r="GZO42" s="12"/>
      <c r="GZP42" s="12"/>
      <c r="GZQ42" s="12"/>
      <c r="GZR42" s="12"/>
      <c r="GZS42" s="12"/>
      <c r="GZT42" s="12"/>
      <c r="GZU42" s="12"/>
      <c r="GZV42" s="12"/>
      <c r="GZW42" s="12"/>
      <c r="GZX42" s="12"/>
      <c r="GZY42" s="12"/>
      <c r="GZZ42" s="12"/>
      <c r="HAA42" s="12"/>
      <c r="HAB42" s="12"/>
      <c r="HAC42" s="12"/>
      <c r="HAD42" s="12"/>
      <c r="HAE42" s="12"/>
      <c r="HAF42" s="12"/>
      <c r="HAG42" s="12"/>
      <c r="HAH42" s="12"/>
      <c r="HAI42" s="12"/>
      <c r="HAJ42" s="12"/>
      <c r="HAK42" s="12"/>
      <c r="HAL42" s="12"/>
      <c r="HAM42" s="12"/>
      <c r="HAN42" s="12"/>
      <c r="HAO42" s="12"/>
      <c r="HAP42" s="12"/>
      <c r="HAQ42" s="12"/>
      <c r="HAR42" s="12"/>
      <c r="HAS42" s="12"/>
      <c r="HAT42" s="12"/>
      <c r="HAU42" s="12"/>
      <c r="HAV42" s="12"/>
      <c r="HAW42" s="12"/>
      <c r="HAX42" s="12"/>
      <c r="HAY42" s="12"/>
      <c r="HAZ42" s="12"/>
      <c r="HBA42" s="12"/>
      <c r="HBB42" s="12"/>
      <c r="HBC42" s="12"/>
      <c r="HBD42" s="12"/>
      <c r="HBE42" s="12"/>
      <c r="HBF42" s="12"/>
      <c r="HBG42" s="12"/>
      <c r="HBH42" s="12"/>
      <c r="HBI42" s="12"/>
      <c r="HBJ42" s="12"/>
      <c r="HBK42" s="12"/>
      <c r="HBL42" s="12"/>
      <c r="HBM42" s="12"/>
      <c r="HBN42" s="12"/>
      <c r="HBO42" s="12"/>
      <c r="HBP42" s="12"/>
      <c r="HBQ42" s="12"/>
      <c r="HBR42" s="12"/>
      <c r="HBS42" s="12"/>
      <c r="HBT42" s="12"/>
      <c r="HBU42" s="12"/>
      <c r="HBV42" s="12"/>
      <c r="HBW42" s="12"/>
      <c r="HBX42" s="12"/>
      <c r="HBY42" s="12"/>
      <c r="HBZ42" s="12"/>
      <c r="HCA42" s="12"/>
      <c r="HCB42" s="12"/>
      <c r="HCC42" s="12"/>
      <c r="HCD42" s="12"/>
      <c r="HCE42" s="12"/>
      <c r="HCF42" s="12"/>
      <c r="HCG42" s="12"/>
      <c r="HCH42" s="12"/>
      <c r="HCI42" s="12"/>
      <c r="HCJ42" s="12"/>
      <c r="HCK42" s="12"/>
      <c r="HCL42" s="12"/>
      <c r="HCM42" s="12"/>
      <c r="HCN42" s="12"/>
      <c r="HCO42" s="12"/>
      <c r="HCP42" s="12"/>
      <c r="HCQ42" s="12"/>
      <c r="HCR42" s="12"/>
      <c r="HCS42" s="12"/>
      <c r="HCT42" s="12"/>
      <c r="HCU42" s="12"/>
      <c r="HCV42" s="12"/>
      <c r="HCW42" s="12"/>
      <c r="HCX42" s="12"/>
      <c r="HCY42" s="12"/>
      <c r="HCZ42" s="12"/>
      <c r="HDA42" s="12"/>
      <c r="HDB42" s="12"/>
      <c r="HDC42" s="12"/>
      <c r="HDD42" s="12"/>
      <c r="HDE42" s="12"/>
      <c r="HDF42" s="12"/>
      <c r="HDG42" s="12"/>
      <c r="HDH42" s="12"/>
      <c r="HDI42" s="12"/>
      <c r="HDJ42" s="12"/>
      <c r="HDK42" s="12"/>
      <c r="HDL42" s="12"/>
      <c r="HDM42" s="12"/>
      <c r="HDN42" s="12"/>
      <c r="HDO42" s="12"/>
      <c r="HDP42" s="12"/>
      <c r="HDQ42" s="12"/>
      <c r="HDR42" s="12"/>
      <c r="HDS42" s="12"/>
      <c r="HDT42" s="12"/>
      <c r="HDU42" s="12"/>
      <c r="HDV42" s="12"/>
      <c r="HDW42" s="12"/>
      <c r="HDX42" s="12"/>
      <c r="HDY42" s="12"/>
      <c r="HDZ42" s="12"/>
      <c r="HEA42" s="12"/>
      <c r="HEB42" s="12"/>
      <c r="HEC42" s="12"/>
      <c r="HED42" s="12"/>
      <c r="HEE42" s="12"/>
      <c r="HEF42" s="12"/>
      <c r="HEG42" s="12"/>
      <c r="HEH42" s="12"/>
      <c r="HEI42" s="12"/>
      <c r="HEJ42" s="12"/>
      <c r="HEK42" s="12"/>
      <c r="HEL42" s="12"/>
      <c r="HEM42" s="12"/>
      <c r="HEN42" s="12"/>
      <c r="HEO42" s="12"/>
      <c r="HEP42" s="12"/>
      <c r="HEQ42" s="12"/>
      <c r="HER42" s="12"/>
      <c r="HES42" s="12"/>
      <c r="HET42" s="12"/>
      <c r="HEU42" s="12"/>
      <c r="HEV42" s="12"/>
      <c r="HEW42" s="12"/>
      <c r="HEX42" s="12"/>
      <c r="HEY42" s="12"/>
      <c r="HEZ42" s="12"/>
      <c r="HFA42" s="12"/>
      <c r="HFB42" s="12"/>
      <c r="HFC42" s="12"/>
      <c r="HFD42" s="12"/>
      <c r="HFE42" s="12"/>
      <c r="HFF42" s="12"/>
      <c r="HFG42" s="12"/>
      <c r="HFH42" s="12"/>
      <c r="HFI42" s="12"/>
      <c r="HFJ42" s="12"/>
      <c r="HFK42" s="12"/>
      <c r="HFL42" s="12"/>
      <c r="HFM42" s="12"/>
      <c r="HFN42" s="12"/>
      <c r="HFO42" s="12"/>
      <c r="HFP42" s="12"/>
      <c r="HFQ42" s="12"/>
      <c r="HFR42" s="12"/>
      <c r="HFS42" s="12"/>
      <c r="HFT42" s="12"/>
      <c r="HFU42" s="12"/>
      <c r="HFV42" s="12"/>
      <c r="HFW42" s="12"/>
      <c r="HFX42" s="12"/>
      <c r="HFY42" s="12"/>
      <c r="HFZ42" s="12"/>
      <c r="HGA42" s="12"/>
      <c r="HGB42" s="12"/>
      <c r="HGC42" s="12"/>
      <c r="HGD42" s="12"/>
      <c r="HGE42" s="12"/>
      <c r="HGF42" s="12"/>
      <c r="HGG42" s="12"/>
      <c r="HGH42" s="12"/>
      <c r="HGI42" s="12"/>
      <c r="HGJ42" s="12"/>
      <c r="HGK42" s="12"/>
      <c r="HGL42" s="12"/>
      <c r="HGM42" s="12"/>
      <c r="HGN42" s="12"/>
      <c r="HGO42" s="12"/>
      <c r="HGP42" s="12"/>
      <c r="HGQ42" s="12"/>
      <c r="HGR42" s="12"/>
      <c r="HGS42" s="12"/>
      <c r="HGT42" s="12"/>
      <c r="HGU42" s="12"/>
      <c r="HGV42" s="12"/>
      <c r="HGW42" s="12"/>
      <c r="HGX42" s="12"/>
      <c r="HGY42" s="12"/>
      <c r="HGZ42" s="12"/>
      <c r="HHA42" s="12"/>
      <c r="HHB42" s="12"/>
      <c r="HHC42" s="12"/>
      <c r="HHD42" s="12"/>
      <c r="HHE42" s="12"/>
      <c r="HHF42" s="12"/>
      <c r="HHG42" s="12"/>
      <c r="HHH42" s="12"/>
      <c r="HHI42" s="12"/>
      <c r="HHJ42" s="12"/>
      <c r="HHK42" s="12"/>
      <c r="HHL42" s="12"/>
      <c r="HHM42" s="12"/>
      <c r="HHN42" s="12"/>
      <c r="HHO42" s="12"/>
      <c r="HHP42" s="12"/>
      <c r="HHQ42" s="12"/>
      <c r="HHR42" s="12"/>
      <c r="HHS42" s="12"/>
      <c r="HHT42" s="12"/>
      <c r="HHU42" s="12"/>
      <c r="HHV42" s="12"/>
      <c r="HHW42" s="12"/>
      <c r="HHX42" s="12"/>
      <c r="HHY42" s="12"/>
      <c r="HHZ42" s="12"/>
      <c r="HIA42" s="12"/>
      <c r="HIB42" s="12"/>
      <c r="HIC42" s="12"/>
      <c r="HID42" s="12"/>
      <c r="HIE42" s="12"/>
      <c r="HIF42" s="12"/>
      <c r="HIG42" s="12"/>
      <c r="HIH42" s="12"/>
      <c r="HII42" s="12"/>
      <c r="HIJ42" s="12"/>
      <c r="HIK42" s="12"/>
      <c r="HIL42" s="12"/>
      <c r="HIM42" s="12"/>
      <c r="HIN42" s="12"/>
      <c r="HIO42" s="12"/>
      <c r="HIP42" s="12"/>
      <c r="HIQ42" s="12"/>
      <c r="HIR42" s="12"/>
      <c r="HIS42" s="12"/>
      <c r="HIT42" s="12"/>
      <c r="HIU42" s="12"/>
      <c r="HIV42" s="12"/>
      <c r="HIW42" s="12"/>
      <c r="HIX42" s="12"/>
      <c r="HIY42" s="12"/>
      <c r="HIZ42" s="12"/>
      <c r="HJA42" s="12"/>
      <c r="HJB42" s="12"/>
      <c r="HJC42" s="12"/>
      <c r="HJD42" s="12"/>
      <c r="HJE42" s="12"/>
      <c r="HJF42" s="12"/>
      <c r="HJG42" s="12"/>
      <c r="HJH42" s="12"/>
      <c r="HJI42" s="12"/>
      <c r="HJJ42" s="12"/>
      <c r="HJK42" s="12"/>
      <c r="HJL42" s="12"/>
      <c r="HJM42" s="12"/>
      <c r="HJN42" s="12"/>
      <c r="HJO42" s="12"/>
      <c r="HJP42" s="12"/>
      <c r="HJQ42" s="12"/>
      <c r="HJR42" s="12"/>
      <c r="HJS42" s="12"/>
      <c r="HJT42" s="12"/>
      <c r="HJU42" s="12"/>
      <c r="HJV42" s="12"/>
      <c r="HJW42" s="12"/>
      <c r="HJX42" s="12"/>
      <c r="HJY42" s="12"/>
      <c r="HJZ42" s="12"/>
      <c r="HKA42" s="12"/>
      <c r="HKB42" s="12"/>
      <c r="HKC42" s="12"/>
      <c r="HKD42" s="12"/>
      <c r="HKE42" s="12"/>
      <c r="HKF42" s="12"/>
      <c r="HKG42" s="12"/>
      <c r="HKH42" s="12"/>
      <c r="HKI42" s="12"/>
      <c r="HKJ42" s="12"/>
      <c r="HKK42" s="12"/>
      <c r="HKL42" s="12"/>
      <c r="HKM42" s="12"/>
      <c r="HKN42" s="12"/>
      <c r="HKO42" s="12"/>
      <c r="HKP42" s="12"/>
      <c r="HKQ42" s="12"/>
      <c r="HKR42" s="12"/>
      <c r="HKS42" s="12"/>
      <c r="HKT42" s="12"/>
      <c r="HKU42" s="12"/>
      <c r="HKV42" s="12"/>
      <c r="HKW42" s="12"/>
      <c r="HKX42" s="12"/>
      <c r="HKY42" s="12"/>
      <c r="HKZ42" s="12"/>
      <c r="HLA42" s="12"/>
      <c r="HLB42" s="12"/>
      <c r="HLC42" s="12"/>
      <c r="HLD42" s="12"/>
      <c r="HLE42" s="12"/>
      <c r="HLF42" s="12"/>
      <c r="HLG42" s="12"/>
      <c r="HLH42" s="12"/>
      <c r="HLI42" s="12"/>
      <c r="HLJ42" s="12"/>
      <c r="HLK42" s="12"/>
      <c r="HLL42" s="12"/>
      <c r="HLM42" s="12"/>
      <c r="HLN42" s="12"/>
      <c r="HLO42" s="12"/>
      <c r="HLP42" s="12"/>
      <c r="HLQ42" s="12"/>
      <c r="HLR42" s="12"/>
      <c r="HLS42" s="12"/>
      <c r="HLT42" s="12"/>
      <c r="HLU42" s="12"/>
      <c r="HLV42" s="12"/>
      <c r="HLW42" s="12"/>
      <c r="HLX42" s="12"/>
      <c r="HLY42" s="12"/>
      <c r="HLZ42" s="12"/>
      <c r="HMA42" s="12"/>
      <c r="HMB42" s="12"/>
      <c r="HMC42" s="12"/>
      <c r="HMD42" s="12"/>
      <c r="HME42" s="12"/>
      <c r="HMF42" s="12"/>
      <c r="HMG42" s="12"/>
      <c r="HMH42" s="12"/>
      <c r="HMI42" s="12"/>
      <c r="HMJ42" s="12"/>
      <c r="HMK42" s="12"/>
      <c r="HML42" s="12"/>
      <c r="HMM42" s="12"/>
      <c r="HMN42" s="12"/>
      <c r="HMO42" s="12"/>
      <c r="HMP42" s="12"/>
      <c r="HMQ42" s="12"/>
      <c r="HMR42" s="12"/>
      <c r="HMS42" s="12"/>
      <c r="HMT42" s="12"/>
      <c r="HMU42" s="12"/>
      <c r="HMV42" s="12"/>
      <c r="HMW42" s="12"/>
      <c r="HMX42" s="12"/>
      <c r="HMY42" s="12"/>
      <c r="HMZ42" s="12"/>
      <c r="HNA42" s="12"/>
      <c r="HNB42" s="12"/>
      <c r="HNC42" s="12"/>
      <c r="HND42" s="12"/>
      <c r="HNE42" s="12"/>
      <c r="HNF42" s="12"/>
      <c r="HNG42" s="12"/>
      <c r="HNH42" s="12"/>
      <c r="HNI42" s="12"/>
      <c r="HNJ42" s="12"/>
      <c r="HNK42" s="12"/>
      <c r="HNL42" s="12"/>
      <c r="HNM42" s="12"/>
      <c r="HNN42" s="12"/>
      <c r="HNO42" s="12"/>
      <c r="HNP42" s="12"/>
      <c r="HNQ42" s="12"/>
      <c r="HNR42" s="12"/>
      <c r="HNS42" s="12"/>
      <c r="HNT42" s="12"/>
      <c r="HNU42" s="12"/>
      <c r="HNV42" s="12"/>
      <c r="HNW42" s="12"/>
      <c r="HNX42" s="12"/>
      <c r="HNY42" s="12"/>
      <c r="HNZ42" s="12"/>
      <c r="HOA42" s="12"/>
      <c r="HOB42" s="12"/>
      <c r="HOC42" s="12"/>
      <c r="HOD42" s="12"/>
      <c r="HOE42" s="12"/>
      <c r="HOF42" s="12"/>
      <c r="HOG42" s="12"/>
      <c r="HOH42" s="12"/>
      <c r="HOI42" s="12"/>
      <c r="HOJ42" s="12"/>
      <c r="HOK42" s="12"/>
      <c r="HOL42" s="12"/>
      <c r="HOM42" s="12"/>
      <c r="HON42" s="12"/>
      <c r="HOO42" s="12"/>
      <c r="HOP42" s="12"/>
      <c r="HOQ42" s="12"/>
      <c r="HOR42" s="12"/>
      <c r="HOS42" s="12"/>
      <c r="HOT42" s="12"/>
      <c r="HOU42" s="12"/>
      <c r="HOV42" s="12"/>
      <c r="HOW42" s="12"/>
      <c r="HOX42" s="12"/>
      <c r="HOY42" s="12"/>
      <c r="HOZ42" s="12"/>
      <c r="HPA42" s="12"/>
      <c r="HPB42" s="12"/>
      <c r="HPC42" s="12"/>
      <c r="HPD42" s="12"/>
      <c r="HPE42" s="12"/>
      <c r="HPF42" s="12"/>
      <c r="HPG42" s="12"/>
      <c r="HPH42" s="12"/>
      <c r="HPI42" s="12"/>
      <c r="HPJ42" s="12"/>
      <c r="HPK42" s="12"/>
      <c r="HPL42" s="12"/>
      <c r="HPM42" s="12"/>
      <c r="HPN42" s="12"/>
      <c r="HPO42" s="12"/>
      <c r="HPP42" s="12"/>
      <c r="HPQ42" s="12"/>
      <c r="HPR42" s="12"/>
      <c r="HPS42" s="12"/>
      <c r="HPT42" s="12"/>
      <c r="HPU42" s="12"/>
      <c r="HPV42" s="12"/>
      <c r="HPW42" s="12"/>
      <c r="HPX42" s="12"/>
      <c r="HPY42" s="12"/>
      <c r="HPZ42" s="12"/>
      <c r="HQA42" s="12"/>
      <c r="HQB42" s="12"/>
      <c r="HQC42" s="12"/>
      <c r="HQD42" s="12"/>
      <c r="HQE42" s="12"/>
      <c r="HQF42" s="12"/>
      <c r="HQG42" s="12"/>
      <c r="HQH42" s="12"/>
      <c r="HQI42" s="12"/>
      <c r="HQJ42" s="12"/>
      <c r="HQK42" s="12"/>
      <c r="HQL42" s="12"/>
      <c r="HQM42" s="12"/>
      <c r="HQN42" s="12"/>
      <c r="HQO42" s="12"/>
      <c r="HQP42" s="12"/>
      <c r="HQQ42" s="12"/>
      <c r="HQR42" s="12"/>
      <c r="HQS42" s="12"/>
      <c r="HQT42" s="12"/>
      <c r="HQU42" s="12"/>
      <c r="HQV42" s="12"/>
      <c r="HQW42" s="12"/>
      <c r="HQX42" s="12"/>
      <c r="HQY42" s="12"/>
      <c r="HQZ42" s="12"/>
      <c r="HRA42" s="12"/>
      <c r="HRB42" s="12"/>
      <c r="HRC42" s="12"/>
      <c r="HRD42" s="12"/>
      <c r="HRE42" s="12"/>
      <c r="HRF42" s="12"/>
      <c r="HRG42" s="12"/>
      <c r="HRH42" s="12"/>
      <c r="HRI42" s="12"/>
      <c r="HRJ42" s="12"/>
      <c r="HRK42" s="12"/>
      <c r="HRL42" s="12"/>
      <c r="HRM42" s="12"/>
      <c r="HRN42" s="12"/>
      <c r="HRO42" s="12"/>
      <c r="HRP42" s="12"/>
      <c r="HRQ42" s="12"/>
      <c r="HRR42" s="12"/>
      <c r="HRS42" s="12"/>
      <c r="HRT42" s="12"/>
      <c r="HRU42" s="12"/>
      <c r="HRV42" s="12"/>
      <c r="HRW42" s="12"/>
      <c r="HRX42" s="12"/>
      <c r="HRY42" s="12"/>
      <c r="HRZ42" s="12"/>
      <c r="HSA42" s="12"/>
      <c r="HSB42" s="12"/>
      <c r="HSC42" s="12"/>
      <c r="HSD42" s="12"/>
      <c r="HSE42" s="12"/>
      <c r="HSF42" s="12"/>
      <c r="HSG42" s="12"/>
      <c r="HSH42" s="12"/>
      <c r="HSI42" s="12"/>
      <c r="HSJ42" s="12"/>
      <c r="HSK42" s="12"/>
      <c r="HSL42" s="12"/>
      <c r="HSM42" s="12"/>
      <c r="HSN42" s="12"/>
      <c r="HSO42" s="12"/>
      <c r="HSP42" s="12"/>
      <c r="HSQ42" s="12"/>
      <c r="HSR42" s="12"/>
      <c r="HSS42" s="12"/>
      <c r="HST42" s="12"/>
      <c r="HSU42" s="12"/>
      <c r="HSV42" s="12"/>
      <c r="HSW42" s="12"/>
      <c r="HSX42" s="12"/>
      <c r="HSY42" s="12"/>
      <c r="HSZ42" s="12"/>
      <c r="HTA42" s="12"/>
      <c r="HTB42" s="12"/>
      <c r="HTC42" s="12"/>
      <c r="HTD42" s="12"/>
      <c r="HTE42" s="12"/>
      <c r="HTF42" s="12"/>
      <c r="HTG42" s="12"/>
      <c r="HTH42" s="12"/>
      <c r="HTI42" s="12"/>
      <c r="HTJ42" s="12"/>
      <c r="HTK42" s="12"/>
      <c r="HTL42" s="12"/>
      <c r="HTM42" s="12"/>
      <c r="HTN42" s="12"/>
      <c r="HTO42" s="12"/>
      <c r="HTP42" s="12"/>
      <c r="HTQ42" s="12"/>
      <c r="HTR42" s="12"/>
      <c r="HTS42" s="12"/>
      <c r="HTT42" s="12"/>
      <c r="HTU42" s="12"/>
      <c r="HTV42" s="12"/>
      <c r="HTW42" s="12"/>
      <c r="HTX42" s="12"/>
      <c r="HTY42" s="12"/>
      <c r="HTZ42" s="12"/>
      <c r="HUA42" s="12"/>
      <c r="HUB42" s="12"/>
      <c r="HUC42" s="12"/>
      <c r="HUD42" s="12"/>
      <c r="HUE42" s="12"/>
      <c r="HUF42" s="12"/>
      <c r="HUG42" s="12"/>
      <c r="HUH42" s="12"/>
      <c r="HUI42" s="12"/>
      <c r="HUJ42" s="12"/>
      <c r="HUK42" s="12"/>
      <c r="HUL42" s="12"/>
      <c r="HUM42" s="12"/>
      <c r="HUN42" s="12"/>
      <c r="HUO42" s="12"/>
      <c r="HUP42" s="12"/>
      <c r="HUQ42" s="12"/>
      <c r="HUR42" s="12"/>
      <c r="HUS42" s="12"/>
      <c r="HUT42" s="12"/>
      <c r="HUU42" s="12"/>
      <c r="HUV42" s="12"/>
      <c r="HUW42" s="12"/>
      <c r="HUX42" s="12"/>
      <c r="HUY42" s="12"/>
      <c r="HUZ42" s="12"/>
      <c r="HVA42" s="12"/>
      <c r="HVB42" s="12"/>
      <c r="HVC42" s="12"/>
      <c r="HVD42" s="12"/>
      <c r="HVE42" s="12"/>
      <c r="HVF42" s="12"/>
      <c r="HVG42" s="12"/>
      <c r="HVH42" s="12"/>
      <c r="HVI42" s="12"/>
      <c r="HVJ42" s="12"/>
      <c r="HVK42" s="12"/>
      <c r="HVL42" s="12"/>
      <c r="HVM42" s="12"/>
      <c r="HVN42" s="12"/>
      <c r="HVO42" s="12"/>
      <c r="HVP42" s="12"/>
      <c r="HVQ42" s="12"/>
      <c r="HVR42" s="12"/>
      <c r="HVS42" s="12"/>
      <c r="HVT42" s="12"/>
      <c r="HVU42" s="12"/>
      <c r="HVV42" s="12"/>
      <c r="HVW42" s="12"/>
      <c r="HVX42" s="12"/>
      <c r="HVY42" s="12"/>
      <c r="HVZ42" s="12"/>
      <c r="HWA42" s="12"/>
      <c r="HWB42" s="12"/>
      <c r="HWC42" s="12"/>
      <c r="HWD42" s="12"/>
      <c r="HWE42" s="12"/>
      <c r="HWF42" s="12"/>
      <c r="HWG42" s="12"/>
      <c r="HWH42" s="12"/>
      <c r="HWI42" s="12"/>
      <c r="HWJ42" s="12"/>
      <c r="HWK42" s="12"/>
      <c r="HWL42" s="12"/>
      <c r="HWM42" s="12"/>
      <c r="HWN42" s="12"/>
      <c r="HWO42" s="12"/>
      <c r="HWP42" s="12"/>
      <c r="HWQ42" s="12"/>
      <c r="HWR42" s="12"/>
      <c r="HWS42" s="12"/>
      <c r="HWT42" s="12"/>
      <c r="HWU42" s="12"/>
      <c r="HWV42" s="12"/>
      <c r="HWW42" s="12"/>
      <c r="HWX42" s="12"/>
      <c r="HWY42" s="12"/>
      <c r="HWZ42" s="12"/>
      <c r="HXA42" s="12"/>
      <c r="HXB42" s="12"/>
      <c r="HXC42" s="12"/>
      <c r="HXD42" s="12"/>
      <c r="HXE42" s="12"/>
      <c r="HXF42" s="12"/>
      <c r="HXG42" s="12"/>
      <c r="HXH42" s="12"/>
      <c r="HXI42" s="12"/>
      <c r="HXJ42" s="12"/>
      <c r="HXK42" s="12"/>
      <c r="HXL42" s="12"/>
      <c r="HXM42" s="12"/>
      <c r="HXN42" s="12"/>
      <c r="HXO42" s="12"/>
      <c r="HXP42" s="12"/>
      <c r="HXQ42" s="12"/>
      <c r="HXR42" s="12"/>
      <c r="HXS42" s="12"/>
      <c r="HXT42" s="12"/>
      <c r="HXU42" s="12"/>
      <c r="HXV42" s="12"/>
      <c r="HXW42" s="12"/>
      <c r="HXX42" s="12"/>
      <c r="HXY42" s="12"/>
      <c r="HXZ42" s="12"/>
      <c r="HYA42" s="12"/>
      <c r="HYB42" s="12"/>
      <c r="HYC42" s="12"/>
      <c r="HYD42" s="12"/>
      <c r="HYE42" s="12"/>
      <c r="HYF42" s="12"/>
      <c r="HYG42" s="12"/>
      <c r="HYH42" s="12"/>
      <c r="HYI42" s="12"/>
      <c r="HYJ42" s="12"/>
      <c r="HYK42" s="12"/>
      <c r="HYL42" s="12"/>
      <c r="HYM42" s="12"/>
      <c r="HYN42" s="12"/>
      <c r="HYO42" s="12"/>
      <c r="HYP42" s="12"/>
      <c r="HYQ42" s="12"/>
      <c r="HYR42" s="12"/>
      <c r="HYS42" s="12"/>
      <c r="HYT42" s="12"/>
      <c r="HYU42" s="12"/>
      <c r="HYV42" s="12"/>
      <c r="HYW42" s="12"/>
      <c r="HYX42" s="12"/>
      <c r="HYY42" s="12"/>
      <c r="HYZ42" s="12"/>
      <c r="HZA42" s="12"/>
      <c r="HZB42" s="12"/>
      <c r="HZC42" s="12"/>
      <c r="HZD42" s="12"/>
      <c r="HZE42" s="12"/>
      <c r="HZF42" s="12"/>
      <c r="HZG42" s="12"/>
      <c r="HZH42" s="12"/>
      <c r="HZI42" s="12"/>
      <c r="HZJ42" s="12"/>
      <c r="HZK42" s="12"/>
      <c r="HZL42" s="12"/>
      <c r="HZM42" s="12"/>
      <c r="HZN42" s="12"/>
      <c r="HZO42" s="12"/>
      <c r="HZP42" s="12"/>
      <c r="HZQ42" s="12"/>
      <c r="HZR42" s="12"/>
      <c r="HZS42" s="12"/>
      <c r="HZT42" s="12"/>
      <c r="HZU42" s="12"/>
      <c r="HZV42" s="12"/>
      <c r="HZW42" s="12"/>
      <c r="HZX42" s="12"/>
      <c r="HZY42" s="12"/>
      <c r="HZZ42" s="12"/>
      <c r="IAA42" s="12"/>
      <c r="IAB42" s="12"/>
      <c r="IAC42" s="12"/>
      <c r="IAD42" s="12"/>
      <c r="IAE42" s="12"/>
      <c r="IAF42" s="12"/>
      <c r="IAG42" s="12"/>
      <c r="IAH42" s="12"/>
      <c r="IAI42" s="12"/>
      <c r="IAJ42" s="12"/>
      <c r="IAK42" s="12"/>
      <c r="IAL42" s="12"/>
      <c r="IAM42" s="12"/>
      <c r="IAN42" s="12"/>
      <c r="IAO42" s="12"/>
      <c r="IAP42" s="12"/>
      <c r="IAQ42" s="12"/>
      <c r="IAR42" s="12"/>
      <c r="IAS42" s="12"/>
      <c r="IAT42" s="12"/>
      <c r="IAU42" s="12"/>
      <c r="IAV42" s="12"/>
      <c r="IAW42" s="12"/>
      <c r="IAX42" s="12"/>
      <c r="IAY42" s="12"/>
      <c r="IAZ42" s="12"/>
      <c r="IBA42" s="12"/>
      <c r="IBB42" s="12"/>
      <c r="IBC42" s="12"/>
      <c r="IBD42" s="12"/>
      <c r="IBE42" s="12"/>
      <c r="IBF42" s="12"/>
      <c r="IBG42" s="12"/>
      <c r="IBH42" s="12"/>
      <c r="IBI42" s="12"/>
      <c r="IBJ42" s="12"/>
      <c r="IBK42" s="12"/>
      <c r="IBL42" s="12"/>
      <c r="IBM42" s="12"/>
      <c r="IBN42" s="12"/>
      <c r="IBO42" s="12"/>
      <c r="IBP42" s="12"/>
      <c r="IBQ42" s="12"/>
      <c r="IBR42" s="12"/>
      <c r="IBS42" s="12"/>
      <c r="IBT42" s="12"/>
      <c r="IBU42" s="12"/>
      <c r="IBV42" s="12"/>
      <c r="IBW42" s="12"/>
      <c r="IBX42" s="12"/>
      <c r="IBY42" s="12"/>
      <c r="IBZ42" s="12"/>
      <c r="ICA42" s="12"/>
      <c r="ICB42" s="12"/>
      <c r="ICC42" s="12"/>
      <c r="ICD42" s="12"/>
      <c r="ICE42" s="12"/>
      <c r="ICF42" s="12"/>
      <c r="ICG42" s="12"/>
      <c r="ICH42" s="12"/>
      <c r="ICI42" s="12"/>
      <c r="ICJ42" s="12"/>
      <c r="ICK42" s="12"/>
      <c r="ICL42" s="12"/>
      <c r="ICM42" s="12"/>
      <c r="ICN42" s="12"/>
      <c r="ICO42" s="12"/>
      <c r="ICP42" s="12"/>
      <c r="ICQ42" s="12"/>
      <c r="ICR42" s="12"/>
      <c r="ICS42" s="12"/>
      <c r="ICT42" s="12"/>
      <c r="ICU42" s="12"/>
      <c r="ICV42" s="12"/>
      <c r="ICW42" s="12"/>
      <c r="ICX42" s="12"/>
      <c r="ICY42" s="12"/>
      <c r="ICZ42" s="12"/>
      <c r="IDA42" s="12"/>
      <c r="IDB42" s="12"/>
      <c r="IDC42" s="12"/>
      <c r="IDD42" s="12"/>
      <c r="IDE42" s="12"/>
      <c r="IDF42" s="12"/>
      <c r="IDG42" s="12"/>
      <c r="IDH42" s="12"/>
      <c r="IDI42" s="12"/>
      <c r="IDJ42" s="12"/>
      <c r="IDK42" s="12"/>
      <c r="IDL42" s="12"/>
      <c r="IDM42" s="12"/>
      <c r="IDN42" s="12"/>
      <c r="IDO42" s="12"/>
      <c r="IDP42" s="12"/>
      <c r="IDQ42" s="12"/>
      <c r="IDR42" s="12"/>
      <c r="IDS42" s="12"/>
      <c r="IDT42" s="12"/>
      <c r="IDU42" s="12"/>
      <c r="IDV42" s="12"/>
      <c r="IDW42" s="12"/>
      <c r="IDX42" s="12"/>
      <c r="IDY42" s="12"/>
      <c r="IDZ42" s="12"/>
      <c r="IEA42" s="12"/>
      <c r="IEB42" s="12"/>
      <c r="IEC42" s="12"/>
      <c r="IED42" s="12"/>
      <c r="IEE42" s="12"/>
      <c r="IEF42" s="12"/>
      <c r="IEG42" s="12"/>
      <c r="IEH42" s="12"/>
      <c r="IEI42" s="12"/>
      <c r="IEJ42" s="12"/>
      <c r="IEK42" s="12"/>
      <c r="IEL42" s="12"/>
      <c r="IEM42" s="12"/>
      <c r="IEN42" s="12"/>
      <c r="IEO42" s="12"/>
      <c r="IEP42" s="12"/>
      <c r="IEQ42" s="12"/>
      <c r="IER42" s="12"/>
      <c r="IES42" s="12"/>
      <c r="IET42" s="12"/>
      <c r="IEU42" s="12"/>
      <c r="IEV42" s="12"/>
      <c r="IEW42" s="12"/>
      <c r="IEX42" s="12"/>
      <c r="IEY42" s="12"/>
      <c r="IEZ42" s="12"/>
      <c r="IFA42" s="12"/>
      <c r="IFB42" s="12"/>
      <c r="IFC42" s="12"/>
      <c r="IFD42" s="12"/>
      <c r="IFE42" s="12"/>
      <c r="IFF42" s="12"/>
      <c r="IFG42" s="12"/>
      <c r="IFH42" s="12"/>
      <c r="IFI42" s="12"/>
      <c r="IFJ42" s="12"/>
      <c r="IFK42" s="12"/>
      <c r="IFL42" s="12"/>
      <c r="IFM42" s="12"/>
      <c r="IFN42" s="12"/>
      <c r="IFO42" s="12"/>
      <c r="IFP42" s="12"/>
      <c r="IFQ42" s="12"/>
      <c r="IFR42" s="12"/>
      <c r="IFS42" s="12"/>
      <c r="IFT42" s="12"/>
      <c r="IFU42" s="12"/>
      <c r="IFV42" s="12"/>
      <c r="IFW42" s="12"/>
      <c r="IFX42" s="12"/>
      <c r="IFY42" s="12"/>
      <c r="IFZ42" s="12"/>
      <c r="IGA42" s="12"/>
      <c r="IGB42" s="12"/>
      <c r="IGC42" s="12"/>
      <c r="IGD42" s="12"/>
      <c r="IGE42" s="12"/>
      <c r="IGF42" s="12"/>
      <c r="IGG42" s="12"/>
      <c r="IGH42" s="12"/>
      <c r="IGI42" s="12"/>
      <c r="IGJ42" s="12"/>
      <c r="IGK42" s="12"/>
      <c r="IGL42" s="12"/>
      <c r="IGM42" s="12"/>
      <c r="IGN42" s="12"/>
      <c r="IGO42" s="12"/>
      <c r="IGP42" s="12"/>
      <c r="IGQ42" s="12"/>
      <c r="IGR42" s="12"/>
      <c r="IGS42" s="12"/>
      <c r="IGT42" s="12"/>
      <c r="IGU42" s="12"/>
      <c r="IGV42" s="12"/>
      <c r="IGW42" s="12"/>
      <c r="IGX42" s="12"/>
      <c r="IGY42" s="12"/>
      <c r="IGZ42" s="12"/>
      <c r="IHA42" s="12"/>
      <c r="IHB42" s="12"/>
      <c r="IHC42" s="12"/>
      <c r="IHD42" s="12"/>
      <c r="IHE42" s="12"/>
      <c r="IHF42" s="12"/>
      <c r="IHG42" s="12"/>
      <c r="IHH42" s="12"/>
      <c r="IHI42" s="12"/>
      <c r="IHJ42" s="12"/>
      <c r="IHK42" s="12"/>
      <c r="IHL42" s="12"/>
      <c r="IHM42" s="12"/>
      <c r="IHN42" s="12"/>
      <c r="IHO42" s="12"/>
      <c r="IHP42" s="12"/>
      <c r="IHQ42" s="12"/>
      <c r="IHR42" s="12"/>
      <c r="IHS42" s="12"/>
      <c r="IHT42" s="12"/>
      <c r="IHU42" s="12"/>
      <c r="IHV42" s="12"/>
      <c r="IHW42" s="12"/>
      <c r="IHX42" s="12"/>
      <c r="IHY42" s="12"/>
      <c r="IHZ42" s="12"/>
      <c r="IIA42" s="12"/>
      <c r="IIB42" s="12"/>
      <c r="IIC42" s="12"/>
      <c r="IID42" s="12"/>
      <c r="IIE42" s="12"/>
      <c r="IIF42" s="12"/>
      <c r="IIG42" s="12"/>
      <c r="IIH42" s="12"/>
      <c r="III42" s="12"/>
      <c r="IIJ42" s="12"/>
      <c r="IIK42" s="12"/>
      <c r="IIL42" s="12"/>
      <c r="IIM42" s="12"/>
      <c r="IIN42" s="12"/>
      <c r="IIO42" s="12"/>
      <c r="IIP42" s="12"/>
      <c r="IIQ42" s="12"/>
      <c r="IIR42" s="12"/>
      <c r="IIS42" s="12"/>
      <c r="IIT42" s="12"/>
      <c r="IIU42" s="12"/>
      <c r="IIV42" s="12"/>
      <c r="IIW42" s="12"/>
      <c r="IIX42" s="12"/>
      <c r="IIY42" s="12"/>
      <c r="IIZ42" s="12"/>
      <c r="IJA42" s="12"/>
      <c r="IJB42" s="12"/>
      <c r="IJC42" s="12"/>
      <c r="IJD42" s="12"/>
      <c r="IJE42" s="12"/>
      <c r="IJF42" s="12"/>
      <c r="IJG42" s="12"/>
      <c r="IJH42" s="12"/>
      <c r="IJI42" s="12"/>
      <c r="IJJ42" s="12"/>
      <c r="IJK42" s="12"/>
      <c r="IJL42" s="12"/>
      <c r="IJM42" s="12"/>
      <c r="IJN42" s="12"/>
      <c r="IJO42" s="12"/>
      <c r="IJP42" s="12"/>
      <c r="IJQ42" s="12"/>
      <c r="IJR42" s="12"/>
      <c r="IJS42" s="12"/>
      <c r="IJT42" s="12"/>
      <c r="IJU42" s="12"/>
      <c r="IJV42" s="12"/>
      <c r="IJW42" s="12"/>
      <c r="IJX42" s="12"/>
      <c r="IJY42" s="12"/>
      <c r="IJZ42" s="12"/>
      <c r="IKA42" s="12"/>
      <c r="IKB42" s="12"/>
      <c r="IKC42" s="12"/>
      <c r="IKD42" s="12"/>
      <c r="IKE42" s="12"/>
      <c r="IKF42" s="12"/>
      <c r="IKG42" s="12"/>
      <c r="IKH42" s="12"/>
      <c r="IKI42" s="12"/>
      <c r="IKJ42" s="12"/>
      <c r="IKK42" s="12"/>
      <c r="IKL42" s="12"/>
      <c r="IKM42" s="12"/>
      <c r="IKN42" s="12"/>
      <c r="IKO42" s="12"/>
      <c r="IKP42" s="12"/>
      <c r="IKQ42" s="12"/>
      <c r="IKR42" s="12"/>
      <c r="IKS42" s="12"/>
      <c r="IKT42" s="12"/>
      <c r="IKU42" s="12"/>
      <c r="IKV42" s="12"/>
      <c r="IKW42" s="12"/>
      <c r="IKX42" s="12"/>
      <c r="IKY42" s="12"/>
      <c r="IKZ42" s="12"/>
      <c r="ILA42" s="12"/>
      <c r="ILB42" s="12"/>
      <c r="ILC42" s="12"/>
      <c r="ILD42" s="12"/>
      <c r="ILE42" s="12"/>
      <c r="ILF42" s="12"/>
      <c r="ILG42" s="12"/>
      <c r="ILH42" s="12"/>
      <c r="ILI42" s="12"/>
      <c r="ILJ42" s="12"/>
      <c r="ILK42" s="12"/>
      <c r="ILL42" s="12"/>
      <c r="ILM42" s="12"/>
      <c r="ILN42" s="12"/>
      <c r="ILO42" s="12"/>
      <c r="ILP42" s="12"/>
      <c r="ILQ42" s="12"/>
      <c r="ILR42" s="12"/>
      <c r="ILS42" s="12"/>
      <c r="ILT42" s="12"/>
      <c r="ILU42" s="12"/>
      <c r="ILV42" s="12"/>
      <c r="ILW42" s="12"/>
      <c r="ILX42" s="12"/>
      <c r="ILY42" s="12"/>
      <c r="ILZ42" s="12"/>
      <c r="IMA42" s="12"/>
      <c r="IMB42" s="12"/>
      <c r="IMC42" s="12"/>
      <c r="IMD42" s="12"/>
      <c r="IME42" s="12"/>
      <c r="IMF42" s="12"/>
      <c r="IMG42" s="12"/>
      <c r="IMH42" s="12"/>
      <c r="IMI42" s="12"/>
      <c r="IMJ42" s="12"/>
      <c r="IMK42" s="12"/>
      <c r="IML42" s="12"/>
      <c r="IMM42" s="12"/>
      <c r="IMN42" s="12"/>
      <c r="IMO42" s="12"/>
      <c r="IMP42" s="12"/>
      <c r="IMQ42" s="12"/>
      <c r="IMR42" s="12"/>
      <c r="IMS42" s="12"/>
      <c r="IMT42" s="12"/>
      <c r="IMU42" s="12"/>
      <c r="IMV42" s="12"/>
      <c r="IMW42" s="12"/>
      <c r="IMX42" s="12"/>
      <c r="IMY42" s="12"/>
      <c r="IMZ42" s="12"/>
      <c r="INA42" s="12"/>
      <c r="INB42" s="12"/>
      <c r="INC42" s="12"/>
      <c r="IND42" s="12"/>
      <c r="INE42" s="12"/>
      <c r="INF42" s="12"/>
      <c r="ING42" s="12"/>
      <c r="INH42" s="12"/>
      <c r="INI42" s="12"/>
      <c r="INJ42" s="12"/>
      <c r="INK42" s="12"/>
      <c r="INL42" s="12"/>
      <c r="INM42" s="12"/>
      <c r="INN42" s="12"/>
      <c r="INO42" s="12"/>
      <c r="INP42" s="12"/>
      <c r="INQ42" s="12"/>
      <c r="INR42" s="12"/>
      <c r="INS42" s="12"/>
      <c r="INT42" s="12"/>
      <c r="INU42" s="12"/>
      <c r="INV42" s="12"/>
      <c r="INW42" s="12"/>
      <c r="INX42" s="12"/>
      <c r="INY42" s="12"/>
      <c r="INZ42" s="12"/>
      <c r="IOA42" s="12"/>
      <c r="IOB42" s="12"/>
      <c r="IOC42" s="12"/>
      <c r="IOD42" s="12"/>
      <c r="IOE42" s="12"/>
      <c r="IOF42" s="12"/>
      <c r="IOG42" s="12"/>
      <c r="IOH42" s="12"/>
      <c r="IOI42" s="12"/>
      <c r="IOJ42" s="12"/>
      <c r="IOK42" s="12"/>
      <c r="IOL42" s="12"/>
      <c r="IOM42" s="12"/>
      <c r="ION42" s="12"/>
      <c r="IOO42" s="12"/>
      <c r="IOP42" s="12"/>
      <c r="IOQ42" s="12"/>
      <c r="IOR42" s="12"/>
      <c r="IOS42" s="12"/>
      <c r="IOT42" s="12"/>
      <c r="IOU42" s="12"/>
      <c r="IOV42" s="12"/>
      <c r="IOW42" s="12"/>
      <c r="IOX42" s="12"/>
      <c r="IOY42" s="12"/>
      <c r="IOZ42" s="12"/>
      <c r="IPA42" s="12"/>
      <c r="IPB42" s="12"/>
      <c r="IPC42" s="12"/>
      <c r="IPD42" s="12"/>
      <c r="IPE42" s="12"/>
      <c r="IPF42" s="12"/>
      <c r="IPG42" s="12"/>
      <c r="IPH42" s="12"/>
      <c r="IPI42" s="12"/>
      <c r="IPJ42" s="12"/>
      <c r="IPK42" s="12"/>
      <c r="IPL42" s="12"/>
      <c r="IPM42" s="12"/>
      <c r="IPN42" s="12"/>
      <c r="IPO42" s="12"/>
      <c r="IPP42" s="12"/>
      <c r="IPQ42" s="12"/>
      <c r="IPR42" s="12"/>
      <c r="IPS42" s="12"/>
      <c r="IPT42" s="12"/>
      <c r="IPU42" s="12"/>
      <c r="IPV42" s="12"/>
      <c r="IPW42" s="12"/>
      <c r="IPX42" s="12"/>
      <c r="IPY42" s="12"/>
      <c r="IPZ42" s="12"/>
      <c r="IQA42" s="12"/>
      <c r="IQB42" s="12"/>
      <c r="IQC42" s="12"/>
      <c r="IQD42" s="12"/>
      <c r="IQE42" s="12"/>
      <c r="IQF42" s="12"/>
      <c r="IQG42" s="12"/>
      <c r="IQH42" s="12"/>
      <c r="IQI42" s="12"/>
      <c r="IQJ42" s="12"/>
      <c r="IQK42" s="12"/>
      <c r="IQL42" s="12"/>
      <c r="IQM42" s="12"/>
      <c r="IQN42" s="12"/>
      <c r="IQO42" s="12"/>
      <c r="IQP42" s="12"/>
      <c r="IQQ42" s="12"/>
      <c r="IQR42" s="12"/>
      <c r="IQS42" s="12"/>
      <c r="IQT42" s="12"/>
      <c r="IQU42" s="12"/>
      <c r="IQV42" s="12"/>
      <c r="IQW42" s="12"/>
      <c r="IQX42" s="12"/>
      <c r="IQY42" s="12"/>
      <c r="IQZ42" s="12"/>
      <c r="IRA42" s="12"/>
      <c r="IRB42" s="12"/>
      <c r="IRC42" s="12"/>
      <c r="IRD42" s="12"/>
      <c r="IRE42" s="12"/>
      <c r="IRF42" s="12"/>
      <c r="IRG42" s="12"/>
      <c r="IRH42" s="12"/>
      <c r="IRI42" s="12"/>
      <c r="IRJ42" s="12"/>
      <c r="IRK42" s="12"/>
      <c r="IRL42" s="12"/>
      <c r="IRM42" s="12"/>
      <c r="IRN42" s="12"/>
      <c r="IRO42" s="12"/>
      <c r="IRP42" s="12"/>
      <c r="IRQ42" s="12"/>
      <c r="IRR42" s="12"/>
      <c r="IRS42" s="12"/>
      <c r="IRT42" s="12"/>
      <c r="IRU42" s="12"/>
      <c r="IRV42" s="12"/>
      <c r="IRW42" s="12"/>
      <c r="IRX42" s="12"/>
      <c r="IRY42" s="12"/>
      <c r="IRZ42" s="12"/>
      <c r="ISA42" s="12"/>
      <c r="ISB42" s="12"/>
      <c r="ISC42" s="12"/>
      <c r="ISD42" s="12"/>
      <c r="ISE42" s="12"/>
      <c r="ISF42" s="12"/>
      <c r="ISG42" s="12"/>
      <c r="ISH42" s="12"/>
      <c r="ISI42" s="12"/>
      <c r="ISJ42" s="12"/>
      <c r="ISK42" s="12"/>
      <c r="ISL42" s="12"/>
      <c r="ISM42" s="12"/>
      <c r="ISN42" s="12"/>
      <c r="ISO42" s="12"/>
      <c r="ISP42" s="12"/>
      <c r="ISQ42" s="12"/>
      <c r="ISR42" s="12"/>
      <c r="ISS42" s="12"/>
      <c r="IST42" s="12"/>
      <c r="ISU42" s="12"/>
      <c r="ISV42" s="12"/>
      <c r="ISW42" s="12"/>
      <c r="ISX42" s="12"/>
      <c r="ISY42" s="12"/>
      <c r="ISZ42" s="12"/>
      <c r="ITA42" s="12"/>
      <c r="ITB42" s="12"/>
      <c r="ITC42" s="12"/>
      <c r="ITD42" s="12"/>
      <c r="ITE42" s="12"/>
      <c r="ITF42" s="12"/>
      <c r="ITG42" s="12"/>
      <c r="ITH42" s="12"/>
      <c r="ITI42" s="12"/>
      <c r="ITJ42" s="12"/>
      <c r="ITK42" s="12"/>
      <c r="ITL42" s="12"/>
      <c r="ITM42" s="12"/>
      <c r="ITN42" s="12"/>
      <c r="ITO42" s="12"/>
      <c r="ITP42" s="12"/>
      <c r="ITQ42" s="12"/>
      <c r="ITR42" s="12"/>
      <c r="ITS42" s="12"/>
      <c r="ITT42" s="12"/>
      <c r="ITU42" s="12"/>
      <c r="ITV42" s="12"/>
      <c r="ITW42" s="12"/>
      <c r="ITX42" s="12"/>
      <c r="ITY42" s="12"/>
      <c r="ITZ42" s="12"/>
      <c r="IUA42" s="12"/>
      <c r="IUB42" s="12"/>
      <c r="IUC42" s="12"/>
      <c r="IUD42" s="12"/>
      <c r="IUE42" s="12"/>
      <c r="IUF42" s="12"/>
      <c r="IUG42" s="12"/>
      <c r="IUH42" s="12"/>
      <c r="IUI42" s="12"/>
      <c r="IUJ42" s="12"/>
      <c r="IUK42" s="12"/>
      <c r="IUL42" s="12"/>
      <c r="IUM42" s="12"/>
      <c r="IUN42" s="12"/>
      <c r="IUO42" s="12"/>
      <c r="IUP42" s="12"/>
      <c r="IUQ42" s="12"/>
      <c r="IUR42" s="12"/>
      <c r="IUS42" s="12"/>
      <c r="IUT42" s="12"/>
      <c r="IUU42" s="12"/>
      <c r="IUV42" s="12"/>
      <c r="IUW42" s="12"/>
      <c r="IUX42" s="12"/>
      <c r="IUY42" s="12"/>
      <c r="IUZ42" s="12"/>
      <c r="IVA42" s="12"/>
      <c r="IVB42" s="12"/>
      <c r="IVC42" s="12"/>
      <c r="IVD42" s="12"/>
      <c r="IVE42" s="12"/>
      <c r="IVF42" s="12"/>
      <c r="IVG42" s="12"/>
      <c r="IVH42" s="12"/>
      <c r="IVI42" s="12"/>
      <c r="IVJ42" s="12"/>
      <c r="IVK42" s="12"/>
      <c r="IVL42" s="12"/>
      <c r="IVM42" s="12"/>
      <c r="IVN42" s="12"/>
      <c r="IVO42" s="12"/>
      <c r="IVP42" s="12"/>
      <c r="IVQ42" s="12"/>
      <c r="IVR42" s="12"/>
      <c r="IVS42" s="12"/>
      <c r="IVT42" s="12"/>
      <c r="IVU42" s="12"/>
      <c r="IVV42" s="12"/>
      <c r="IVW42" s="12"/>
      <c r="IVX42" s="12"/>
      <c r="IVY42" s="12"/>
      <c r="IVZ42" s="12"/>
      <c r="IWA42" s="12"/>
      <c r="IWB42" s="12"/>
      <c r="IWC42" s="12"/>
      <c r="IWD42" s="12"/>
      <c r="IWE42" s="12"/>
      <c r="IWF42" s="12"/>
      <c r="IWG42" s="12"/>
      <c r="IWH42" s="12"/>
      <c r="IWI42" s="12"/>
      <c r="IWJ42" s="12"/>
      <c r="IWK42" s="12"/>
      <c r="IWL42" s="12"/>
      <c r="IWM42" s="12"/>
      <c r="IWN42" s="12"/>
      <c r="IWO42" s="12"/>
      <c r="IWP42" s="12"/>
      <c r="IWQ42" s="12"/>
      <c r="IWR42" s="12"/>
      <c r="IWS42" s="12"/>
      <c r="IWT42" s="12"/>
      <c r="IWU42" s="12"/>
      <c r="IWV42" s="12"/>
      <c r="IWW42" s="12"/>
      <c r="IWX42" s="12"/>
      <c r="IWY42" s="12"/>
      <c r="IWZ42" s="12"/>
      <c r="IXA42" s="12"/>
      <c r="IXB42" s="12"/>
      <c r="IXC42" s="12"/>
      <c r="IXD42" s="12"/>
      <c r="IXE42" s="12"/>
      <c r="IXF42" s="12"/>
      <c r="IXG42" s="12"/>
      <c r="IXH42" s="12"/>
      <c r="IXI42" s="12"/>
      <c r="IXJ42" s="12"/>
      <c r="IXK42" s="12"/>
      <c r="IXL42" s="12"/>
      <c r="IXM42" s="12"/>
      <c r="IXN42" s="12"/>
      <c r="IXO42" s="12"/>
      <c r="IXP42" s="12"/>
      <c r="IXQ42" s="12"/>
      <c r="IXR42" s="12"/>
      <c r="IXS42" s="12"/>
      <c r="IXT42" s="12"/>
      <c r="IXU42" s="12"/>
      <c r="IXV42" s="12"/>
      <c r="IXW42" s="12"/>
      <c r="IXX42" s="12"/>
      <c r="IXY42" s="12"/>
      <c r="IXZ42" s="12"/>
      <c r="IYA42" s="12"/>
      <c r="IYB42" s="12"/>
      <c r="IYC42" s="12"/>
      <c r="IYD42" s="12"/>
      <c r="IYE42" s="12"/>
      <c r="IYF42" s="12"/>
      <c r="IYG42" s="12"/>
      <c r="IYH42" s="12"/>
      <c r="IYI42" s="12"/>
      <c r="IYJ42" s="12"/>
      <c r="IYK42" s="12"/>
      <c r="IYL42" s="12"/>
      <c r="IYM42" s="12"/>
      <c r="IYN42" s="12"/>
      <c r="IYO42" s="12"/>
      <c r="IYP42" s="12"/>
      <c r="IYQ42" s="12"/>
      <c r="IYR42" s="12"/>
      <c r="IYS42" s="12"/>
      <c r="IYT42" s="12"/>
      <c r="IYU42" s="12"/>
      <c r="IYV42" s="12"/>
      <c r="IYW42" s="12"/>
      <c r="IYX42" s="12"/>
      <c r="IYY42" s="12"/>
      <c r="IYZ42" s="12"/>
      <c r="IZA42" s="12"/>
      <c r="IZB42" s="12"/>
      <c r="IZC42" s="12"/>
      <c r="IZD42" s="12"/>
      <c r="IZE42" s="12"/>
      <c r="IZF42" s="12"/>
      <c r="IZG42" s="12"/>
      <c r="IZH42" s="12"/>
      <c r="IZI42" s="12"/>
      <c r="IZJ42" s="12"/>
      <c r="IZK42" s="12"/>
      <c r="IZL42" s="12"/>
      <c r="IZM42" s="12"/>
      <c r="IZN42" s="12"/>
      <c r="IZO42" s="12"/>
      <c r="IZP42" s="12"/>
      <c r="IZQ42" s="12"/>
      <c r="IZR42" s="12"/>
      <c r="IZS42" s="12"/>
      <c r="IZT42" s="12"/>
      <c r="IZU42" s="12"/>
      <c r="IZV42" s="12"/>
      <c r="IZW42" s="12"/>
      <c r="IZX42" s="12"/>
      <c r="IZY42" s="12"/>
      <c r="IZZ42" s="12"/>
      <c r="JAA42" s="12"/>
      <c r="JAB42" s="12"/>
      <c r="JAC42" s="12"/>
      <c r="JAD42" s="12"/>
      <c r="JAE42" s="12"/>
      <c r="JAF42" s="12"/>
      <c r="JAG42" s="12"/>
      <c r="JAH42" s="12"/>
      <c r="JAI42" s="12"/>
      <c r="JAJ42" s="12"/>
      <c r="JAK42" s="12"/>
      <c r="JAL42" s="12"/>
      <c r="JAM42" s="12"/>
      <c r="JAN42" s="12"/>
      <c r="JAO42" s="12"/>
      <c r="JAP42" s="12"/>
      <c r="JAQ42" s="12"/>
      <c r="JAR42" s="12"/>
      <c r="JAS42" s="12"/>
      <c r="JAT42" s="12"/>
      <c r="JAU42" s="12"/>
      <c r="JAV42" s="12"/>
      <c r="JAW42" s="12"/>
      <c r="JAX42" s="12"/>
      <c r="JAY42" s="12"/>
      <c r="JAZ42" s="12"/>
      <c r="JBA42" s="12"/>
      <c r="JBB42" s="12"/>
      <c r="JBC42" s="12"/>
      <c r="JBD42" s="12"/>
      <c r="JBE42" s="12"/>
      <c r="JBF42" s="12"/>
      <c r="JBG42" s="12"/>
      <c r="JBH42" s="12"/>
      <c r="JBI42" s="12"/>
      <c r="JBJ42" s="12"/>
      <c r="JBK42" s="12"/>
      <c r="JBL42" s="12"/>
      <c r="JBM42" s="12"/>
      <c r="JBN42" s="12"/>
      <c r="JBO42" s="12"/>
      <c r="JBP42" s="12"/>
      <c r="JBQ42" s="12"/>
      <c r="JBR42" s="12"/>
      <c r="JBS42" s="12"/>
      <c r="JBT42" s="12"/>
      <c r="JBU42" s="12"/>
      <c r="JBV42" s="12"/>
      <c r="JBW42" s="12"/>
      <c r="JBX42" s="12"/>
      <c r="JBY42" s="12"/>
      <c r="JBZ42" s="12"/>
      <c r="JCA42" s="12"/>
      <c r="JCB42" s="12"/>
      <c r="JCC42" s="12"/>
      <c r="JCD42" s="12"/>
      <c r="JCE42" s="12"/>
      <c r="JCF42" s="12"/>
      <c r="JCG42" s="12"/>
      <c r="JCH42" s="12"/>
      <c r="JCI42" s="12"/>
      <c r="JCJ42" s="12"/>
      <c r="JCK42" s="12"/>
      <c r="JCL42" s="12"/>
      <c r="JCM42" s="12"/>
      <c r="JCN42" s="12"/>
      <c r="JCO42" s="12"/>
      <c r="JCP42" s="12"/>
      <c r="JCQ42" s="12"/>
      <c r="JCR42" s="12"/>
      <c r="JCS42" s="12"/>
      <c r="JCT42" s="12"/>
      <c r="JCU42" s="12"/>
      <c r="JCV42" s="12"/>
      <c r="JCW42" s="12"/>
      <c r="JCX42" s="12"/>
      <c r="JCY42" s="12"/>
      <c r="JCZ42" s="12"/>
      <c r="JDA42" s="12"/>
      <c r="JDB42" s="12"/>
      <c r="JDC42" s="12"/>
      <c r="JDD42" s="12"/>
      <c r="JDE42" s="12"/>
      <c r="JDF42" s="12"/>
      <c r="JDG42" s="12"/>
      <c r="JDH42" s="12"/>
      <c r="JDI42" s="12"/>
      <c r="JDJ42" s="12"/>
      <c r="JDK42" s="12"/>
      <c r="JDL42" s="12"/>
      <c r="JDM42" s="12"/>
      <c r="JDN42" s="12"/>
      <c r="JDO42" s="12"/>
      <c r="JDP42" s="12"/>
      <c r="JDQ42" s="12"/>
      <c r="JDR42" s="12"/>
      <c r="JDS42" s="12"/>
      <c r="JDT42" s="12"/>
      <c r="JDU42" s="12"/>
      <c r="JDV42" s="12"/>
      <c r="JDW42" s="12"/>
      <c r="JDX42" s="12"/>
      <c r="JDY42" s="12"/>
      <c r="JDZ42" s="12"/>
      <c r="JEA42" s="12"/>
      <c r="JEB42" s="12"/>
      <c r="JEC42" s="12"/>
      <c r="JED42" s="12"/>
      <c r="JEE42" s="12"/>
      <c r="JEF42" s="12"/>
      <c r="JEG42" s="12"/>
      <c r="JEH42" s="12"/>
      <c r="JEI42" s="12"/>
      <c r="JEJ42" s="12"/>
      <c r="JEK42" s="12"/>
      <c r="JEL42" s="12"/>
      <c r="JEM42" s="12"/>
      <c r="JEN42" s="12"/>
      <c r="JEO42" s="12"/>
      <c r="JEP42" s="12"/>
      <c r="JEQ42" s="12"/>
      <c r="JER42" s="12"/>
      <c r="JES42" s="12"/>
      <c r="JET42" s="12"/>
      <c r="JEU42" s="12"/>
      <c r="JEV42" s="12"/>
      <c r="JEW42" s="12"/>
      <c r="JEX42" s="12"/>
      <c r="JEY42" s="12"/>
      <c r="JEZ42" s="12"/>
      <c r="JFA42" s="12"/>
      <c r="JFB42" s="12"/>
      <c r="JFC42" s="12"/>
      <c r="JFD42" s="12"/>
      <c r="JFE42" s="12"/>
      <c r="JFF42" s="12"/>
      <c r="JFG42" s="12"/>
      <c r="JFH42" s="12"/>
      <c r="JFI42" s="12"/>
      <c r="JFJ42" s="12"/>
      <c r="JFK42" s="12"/>
      <c r="JFL42" s="12"/>
      <c r="JFM42" s="12"/>
      <c r="JFN42" s="12"/>
      <c r="JFO42" s="12"/>
      <c r="JFP42" s="12"/>
      <c r="JFQ42" s="12"/>
      <c r="JFR42" s="12"/>
      <c r="JFS42" s="12"/>
      <c r="JFT42" s="12"/>
      <c r="JFU42" s="12"/>
      <c r="JFV42" s="12"/>
      <c r="JFW42" s="12"/>
      <c r="JFX42" s="12"/>
      <c r="JFY42" s="12"/>
      <c r="JFZ42" s="12"/>
      <c r="JGA42" s="12"/>
      <c r="JGB42" s="12"/>
      <c r="JGC42" s="12"/>
      <c r="JGD42" s="12"/>
      <c r="JGE42" s="12"/>
      <c r="JGF42" s="12"/>
      <c r="JGG42" s="12"/>
      <c r="JGH42" s="12"/>
      <c r="JGI42" s="12"/>
      <c r="JGJ42" s="12"/>
      <c r="JGK42" s="12"/>
      <c r="JGL42" s="12"/>
      <c r="JGM42" s="12"/>
      <c r="JGN42" s="12"/>
      <c r="JGO42" s="12"/>
      <c r="JGP42" s="12"/>
      <c r="JGQ42" s="12"/>
      <c r="JGR42" s="12"/>
      <c r="JGS42" s="12"/>
      <c r="JGT42" s="12"/>
      <c r="JGU42" s="12"/>
      <c r="JGV42" s="12"/>
      <c r="JGW42" s="12"/>
      <c r="JGX42" s="12"/>
      <c r="JGY42" s="12"/>
      <c r="JGZ42" s="12"/>
      <c r="JHA42" s="12"/>
      <c r="JHB42" s="12"/>
      <c r="JHC42" s="12"/>
      <c r="JHD42" s="12"/>
      <c r="JHE42" s="12"/>
      <c r="JHF42" s="12"/>
      <c r="JHG42" s="12"/>
      <c r="JHH42" s="12"/>
      <c r="JHI42" s="12"/>
      <c r="JHJ42" s="12"/>
      <c r="JHK42" s="12"/>
      <c r="JHL42" s="12"/>
      <c r="JHM42" s="12"/>
      <c r="JHN42" s="12"/>
      <c r="JHO42" s="12"/>
      <c r="JHP42" s="12"/>
      <c r="JHQ42" s="12"/>
      <c r="JHR42" s="12"/>
      <c r="JHS42" s="12"/>
      <c r="JHT42" s="12"/>
      <c r="JHU42" s="12"/>
      <c r="JHV42" s="12"/>
      <c r="JHW42" s="12"/>
      <c r="JHX42" s="12"/>
      <c r="JHY42" s="12"/>
      <c r="JHZ42" s="12"/>
      <c r="JIA42" s="12"/>
      <c r="JIB42" s="12"/>
      <c r="JIC42" s="12"/>
      <c r="JID42" s="12"/>
      <c r="JIE42" s="12"/>
      <c r="JIF42" s="12"/>
      <c r="JIG42" s="12"/>
      <c r="JIH42" s="12"/>
      <c r="JII42" s="12"/>
      <c r="JIJ42" s="12"/>
      <c r="JIK42" s="12"/>
      <c r="JIL42" s="12"/>
      <c r="JIM42" s="12"/>
      <c r="JIN42" s="12"/>
      <c r="JIO42" s="12"/>
      <c r="JIP42" s="12"/>
      <c r="JIQ42" s="12"/>
      <c r="JIR42" s="12"/>
      <c r="JIS42" s="12"/>
      <c r="JIT42" s="12"/>
      <c r="JIU42" s="12"/>
      <c r="JIV42" s="12"/>
      <c r="JIW42" s="12"/>
      <c r="JIX42" s="12"/>
      <c r="JIY42" s="12"/>
      <c r="JIZ42" s="12"/>
      <c r="JJA42" s="12"/>
      <c r="JJB42" s="12"/>
      <c r="JJC42" s="12"/>
      <c r="JJD42" s="12"/>
      <c r="JJE42" s="12"/>
      <c r="JJF42" s="12"/>
      <c r="JJG42" s="12"/>
      <c r="JJH42" s="12"/>
      <c r="JJI42" s="12"/>
      <c r="JJJ42" s="12"/>
      <c r="JJK42" s="12"/>
      <c r="JJL42" s="12"/>
      <c r="JJM42" s="12"/>
      <c r="JJN42" s="12"/>
      <c r="JJO42" s="12"/>
      <c r="JJP42" s="12"/>
      <c r="JJQ42" s="12"/>
      <c r="JJR42" s="12"/>
      <c r="JJS42" s="12"/>
      <c r="JJT42" s="12"/>
      <c r="JJU42" s="12"/>
      <c r="JJV42" s="12"/>
      <c r="JJW42" s="12"/>
      <c r="JJX42" s="12"/>
      <c r="JJY42" s="12"/>
      <c r="JJZ42" s="12"/>
      <c r="JKA42" s="12"/>
      <c r="JKB42" s="12"/>
      <c r="JKC42" s="12"/>
      <c r="JKD42" s="12"/>
      <c r="JKE42" s="12"/>
      <c r="JKF42" s="12"/>
      <c r="JKG42" s="12"/>
      <c r="JKH42" s="12"/>
      <c r="JKI42" s="12"/>
      <c r="JKJ42" s="12"/>
      <c r="JKK42" s="12"/>
      <c r="JKL42" s="12"/>
      <c r="JKM42" s="12"/>
      <c r="JKN42" s="12"/>
      <c r="JKO42" s="12"/>
      <c r="JKP42" s="12"/>
      <c r="JKQ42" s="12"/>
      <c r="JKR42" s="12"/>
      <c r="JKS42" s="12"/>
      <c r="JKT42" s="12"/>
      <c r="JKU42" s="12"/>
      <c r="JKV42" s="12"/>
      <c r="JKW42" s="12"/>
      <c r="JKX42" s="12"/>
      <c r="JKY42" s="12"/>
      <c r="JKZ42" s="12"/>
      <c r="JLA42" s="12"/>
      <c r="JLB42" s="12"/>
      <c r="JLC42" s="12"/>
      <c r="JLD42" s="12"/>
      <c r="JLE42" s="12"/>
      <c r="JLF42" s="12"/>
      <c r="JLG42" s="12"/>
      <c r="JLH42" s="12"/>
      <c r="JLI42" s="12"/>
      <c r="JLJ42" s="12"/>
      <c r="JLK42" s="12"/>
      <c r="JLL42" s="12"/>
      <c r="JLM42" s="12"/>
      <c r="JLN42" s="12"/>
      <c r="JLO42" s="12"/>
      <c r="JLP42" s="12"/>
      <c r="JLQ42" s="12"/>
      <c r="JLR42" s="12"/>
      <c r="JLS42" s="12"/>
      <c r="JLT42" s="12"/>
      <c r="JLU42" s="12"/>
      <c r="JLV42" s="12"/>
      <c r="JLW42" s="12"/>
      <c r="JLX42" s="12"/>
      <c r="JLY42" s="12"/>
      <c r="JLZ42" s="12"/>
      <c r="JMA42" s="12"/>
      <c r="JMB42" s="12"/>
      <c r="JMC42" s="12"/>
      <c r="JMD42" s="12"/>
      <c r="JME42" s="12"/>
      <c r="JMF42" s="12"/>
      <c r="JMG42" s="12"/>
      <c r="JMH42" s="12"/>
      <c r="JMI42" s="12"/>
      <c r="JMJ42" s="12"/>
      <c r="JMK42" s="12"/>
      <c r="JML42" s="12"/>
      <c r="JMM42" s="12"/>
      <c r="JMN42" s="12"/>
      <c r="JMO42" s="12"/>
      <c r="JMP42" s="12"/>
      <c r="JMQ42" s="12"/>
      <c r="JMR42" s="12"/>
      <c r="JMS42" s="12"/>
      <c r="JMT42" s="12"/>
      <c r="JMU42" s="12"/>
      <c r="JMV42" s="12"/>
      <c r="JMW42" s="12"/>
      <c r="JMX42" s="12"/>
      <c r="JMY42" s="12"/>
      <c r="JMZ42" s="12"/>
      <c r="JNA42" s="12"/>
      <c r="JNB42" s="12"/>
      <c r="JNC42" s="12"/>
      <c r="JND42" s="12"/>
      <c r="JNE42" s="12"/>
      <c r="JNF42" s="12"/>
      <c r="JNG42" s="12"/>
      <c r="JNH42" s="12"/>
      <c r="JNI42" s="12"/>
      <c r="JNJ42" s="12"/>
      <c r="JNK42" s="12"/>
      <c r="JNL42" s="12"/>
      <c r="JNM42" s="12"/>
      <c r="JNN42" s="12"/>
      <c r="JNO42" s="12"/>
      <c r="JNP42" s="12"/>
      <c r="JNQ42" s="12"/>
      <c r="JNR42" s="12"/>
      <c r="JNS42" s="12"/>
      <c r="JNT42" s="12"/>
      <c r="JNU42" s="12"/>
      <c r="JNV42" s="12"/>
      <c r="JNW42" s="12"/>
      <c r="JNX42" s="12"/>
      <c r="JNY42" s="12"/>
      <c r="JNZ42" s="12"/>
      <c r="JOA42" s="12"/>
      <c r="JOB42" s="12"/>
      <c r="JOC42" s="12"/>
      <c r="JOD42" s="12"/>
      <c r="JOE42" s="12"/>
      <c r="JOF42" s="12"/>
      <c r="JOG42" s="12"/>
      <c r="JOH42" s="12"/>
      <c r="JOI42" s="12"/>
      <c r="JOJ42" s="12"/>
      <c r="JOK42" s="12"/>
      <c r="JOL42" s="12"/>
      <c r="JOM42" s="12"/>
      <c r="JON42" s="12"/>
      <c r="JOO42" s="12"/>
      <c r="JOP42" s="12"/>
      <c r="JOQ42" s="12"/>
      <c r="JOR42" s="12"/>
      <c r="JOS42" s="12"/>
      <c r="JOT42" s="12"/>
      <c r="JOU42" s="12"/>
      <c r="JOV42" s="12"/>
      <c r="JOW42" s="12"/>
      <c r="JOX42" s="12"/>
      <c r="JOY42" s="12"/>
      <c r="JOZ42" s="12"/>
      <c r="JPA42" s="12"/>
      <c r="JPB42" s="12"/>
      <c r="JPC42" s="12"/>
      <c r="JPD42" s="12"/>
      <c r="JPE42" s="12"/>
      <c r="JPF42" s="12"/>
      <c r="JPG42" s="12"/>
      <c r="JPH42" s="12"/>
      <c r="JPI42" s="12"/>
      <c r="JPJ42" s="12"/>
      <c r="JPK42" s="12"/>
      <c r="JPL42" s="12"/>
      <c r="JPM42" s="12"/>
      <c r="JPN42" s="12"/>
      <c r="JPO42" s="12"/>
      <c r="JPP42" s="12"/>
      <c r="JPQ42" s="12"/>
      <c r="JPR42" s="12"/>
      <c r="JPS42" s="12"/>
      <c r="JPT42" s="12"/>
      <c r="JPU42" s="12"/>
      <c r="JPV42" s="12"/>
      <c r="JPW42" s="12"/>
      <c r="JPX42" s="12"/>
      <c r="JPY42" s="12"/>
      <c r="JPZ42" s="12"/>
      <c r="JQA42" s="12"/>
      <c r="JQB42" s="12"/>
      <c r="JQC42" s="12"/>
      <c r="JQD42" s="12"/>
      <c r="JQE42" s="12"/>
      <c r="JQF42" s="12"/>
      <c r="JQG42" s="12"/>
      <c r="JQH42" s="12"/>
      <c r="JQI42" s="12"/>
      <c r="JQJ42" s="12"/>
      <c r="JQK42" s="12"/>
      <c r="JQL42" s="12"/>
      <c r="JQM42" s="12"/>
      <c r="JQN42" s="12"/>
      <c r="JQO42" s="12"/>
      <c r="JQP42" s="12"/>
      <c r="JQQ42" s="12"/>
      <c r="JQR42" s="12"/>
      <c r="JQS42" s="12"/>
      <c r="JQT42" s="12"/>
      <c r="JQU42" s="12"/>
      <c r="JQV42" s="12"/>
      <c r="JQW42" s="12"/>
      <c r="JQX42" s="12"/>
      <c r="JQY42" s="12"/>
      <c r="JQZ42" s="12"/>
      <c r="JRA42" s="12"/>
      <c r="JRB42" s="12"/>
      <c r="JRC42" s="12"/>
      <c r="JRD42" s="12"/>
      <c r="JRE42" s="12"/>
      <c r="JRF42" s="12"/>
      <c r="JRG42" s="12"/>
      <c r="JRH42" s="12"/>
      <c r="JRI42" s="12"/>
      <c r="JRJ42" s="12"/>
      <c r="JRK42" s="12"/>
      <c r="JRL42" s="12"/>
      <c r="JRM42" s="12"/>
      <c r="JRN42" s="12"/>
      <c r="JRO42" s="12"/>
      <c r="JRP42" s="12"/>
      <c r="JRQ42" s="12"/>
      <c r="JRR42" s="12"/>
      <c r="JRS42" s="12"/>
      <c r="JRT42" s="12"/>
      <c r="JRU42" s="12"/>
      <c r="JRV42" s="12"/>
      <c r="JRW42" s="12"/>
      <c r="JRX42" s="12"/>
      <c r="JRY42" s="12"/>
      <c r="JRZ42" s="12"/>
      <c r="JSA42" s="12"/>
      <c r="JSB42" s="12"/>
      <c r="JSC42" s="12"/>
      <c r="JSD42" s="12"/>
      <c r="JSE42" s="12"/>
      <c r="JSF42" s="12"/>
      <c r="JSG42" s="12"/>
      <c r="JSH42" s="12"/>
      <c r="JSI42" s="12"/>
      <c r="JSJ42" s="12"/>
      <c r="JSK42" s="12"/>
      <c r="JSL42" s="12"/>
      <c r="JSM42" s="12"/>
      <c r="JSN42" s="12"/>
      <c r="JSO42" s="12"/>
      <c r="JSP42" s="12"/>
      <c r="JSQ42" s="12"/>
      <c r="JSR42" s="12"/>
      <c r="JSS42" s="12"/>
      <c r="JST42" s="12"/>
      <c r="JSU42" s="12"/>
      <c r="JSV42" s="12"/>
      <c r="JSW42" s="12"/>
      <c r="JSX42" s="12"/>
      <c r="JSY42" s="12"/>
      <c r="JSZ42" s="12"/>
      <c r="JTA42" s="12"/>
      <c r="JTB42" s="12"/>
      <c r="JTC42" s="12"/>
      <c r="JTD42" s="12"/>
      <c r="JTE42" s="12"/>
      <c r="JTF42" s="12"/>
      <c r="JTG42" s="12"/>
      <c r="JTH42" s="12"/>
      <c r="JTI42" s="12"/>
      <c r="JTJ42" s="12"/>
      <c r="JTK42" s="12"/>
      <c r="JTL42" s="12"/>
      <c r="JTM42" s="12"/>
      <c r="JTN42" s="12"/>
      <c r="JTO42" s="12"/>
      <c r="JTP42" s="12"/>
      <c r="JTQ42" s="12"/>
      <c r="JTR42" s="12"/>
      <c r="JTS42" s="12"/>
      <c r="JTT42" s="12"/>
      <c r="JTU42" s="12"/>
      <c r="JTV42" s="12"/>
      <c r="JTW42" s="12"/>
      <c r="JTX42" s="12"/>
      <c r="JTY42" s="12"/>
      <c r="JTZ42" s="12"/>
      <c r="JUA42" s="12"/>
      <c r="JUB42" s="12"/>
      <c r="JUC42" s="12"/>
      <c r="JUD42" s="12"/>
      <c r="JUE42" s="12"/>
      <c r="JUF42" s="12"/>
      <c r="JUG42" s="12"/>
      <c r="JUH42" s="12"/>
      <c r="JUI42" s="12"/>
      <c r="JUJ42" s="12"/>
      <c r="JUK42" s="12"/>
      <c r="JUL42" s="12"/>
      <c r="JUM42" s="12"/>
      <c r="JUN42" s="12"/>
      <c r="JUO42" s="12"/>
      <c r="JUP42" s="12"/>
      <c r="JUQ42" s="12"/>
      <c r="JUR42" s="12"/>
      <c r="JUS42" s="12"/>
      <c r="JUT42" s="12"/>
      <c r="JUU42" s="12"/>
      <c r="JUV42" s="12"/>
      <c r="JUW42" s="12"/>
      <c r="JUX42" s="12"/>
      <c r="JUY42" s="12"/>
      <c r="JUZ42" s="12"/>
      <c r="JVA42" s="12"/>
      <c r="JVB42" s="12"/>
      <c r="JVC42" s="12"/>
      <c r="JVD42" s="12"/>
      <c r="JVE42" s="12"/>
      <c r="JVF42" s="12"/>
      <c r="JVG42" s="12"/>
      <c r="JVH42" s="12"/>
      <c r="JVI42" s="12"/>
      <c r="JVJ42" s="12"/>
      <c r="JVK42" s="12"/>
      <c r="JVL42" s="12"/>
      <c r="JVM42" s="12"/>
      <c r="JVN42" s="12"/>
      <c r="JVO42" s="12"/>
      <c r="JVP42" s="12"/>
      <c r="JVQ42" s="12"/>
      <c r="JVR42" s="12"/>
      <c r="JVS42" s="12"/>
      <c r="JVT42" s="12"/>
      <c r="JVU42" s="12"/>
      <c r="JVV42" s="12"/>
      <c r="JVW42" s="12"/>
      <c r="JVX42" s="12"/>
      <c r="JVY42" s="12"/>
      <c r="JVZ42" s="12"/>
      <c r="JWA42" s="12"/>
      <c r="JWB42" s="12"/>
      <c r="JWC42" s="12"/>
      <c r="JWD42" s="12"/>
      <c r="JWE42" s="12"/>
      <c r="JWF42" s="12"/>
      <c r="JWG42" s="12"/>
      <c r="JWH42" s="12"/>
      <c r="JWI42" s="12"/>
      <c r="JWJ42" s="12"/>
      <c r="JWK42" s="12"/>
      <c r="JWL42" s="12"/>
      <c r="JWM42" s="12"/>
      <c r="JWN42" s="12"/>
      <c r="JWO42" s="12"/>
      <c r="JWP42" s="12"/>
      <c r="JWQ42" s="12"/>
      <c r="JWR42" s="12"/>
      <c r="JWS42" s="12"/>
      <c r="JWT42" s="12"/>
      <c r="JWU42" s="12"/>
      <c r="JWV42" s="12"/>
      <c r="JWW42" s="12"/>
      <c r="JWX42" s="12"/>
      <c r="JWY42" s="12"/>
      <c r="JWZ42" s="12"/>
      <c r="JXA42" s="12"/>
      <c r="JXB42" s="12"/>
      <c r="JXC42" s="12"/>
      <c r="JXD42" s="12"/>
      <c r="JXE42" s="12"/>
      <c r="JXF42" s="12"/>
      <c r="JXG42" s="12"/>
      <c r="JXH42" s="12"/>
      <c r="JXI42" s="12"/>
      <c r="JXJ42" s="12"/>
      <c r="JXK42" s="12"/>
      <c r="JXL42" s="12"/>
      <c r="JXM42" s="12"/>
      <c r="JXN42" s="12"/>
      <c r="JXO42" s="12"/>
      <c r="JXP42" s="12"/>
      <c r="JXQ42" s="12"/>
      <c r="JXR42" s="12"/>
      <c r="JXS42" s="12"/>
      <c r="JXT42" s="12"/>
      <c r="JXU42" s="12"/>
      <c r="JXV42" s="12"/>
      <c r="JXW42" s="12"/>
      <c r="JXX42" s="12"/>
      <c r="JXY42" s="12"/>
      <c r="JXZ42" s="12"/>
      <c r="JYA42" s="12"/>
      <c r="JYB42" s="12"/>
      <c r="JYC42" s="12"/>
      <c r="JYD42" s="12"/>
      <c r="JYE42" s="12"/>
      <c r="JYF42" s="12"/>
      <c r="JYG42" s="12"/>
      <c r="JYH42" s="12"/>
      <c r="JYI42" s="12"/>
      <c r="JYJ42" s="12"/>
      <c r="JYK42" s="12"/>
      <c r="JYL42" s="12"/>
      <c r="JYM42" s="12"/>
      <c r="JYN42" s="12"/>
      <c r="JYO42" s="12"/>
      <c r="JYP42" s="12"/>
      <c r="JYQ42" s="12"/>
      <c r="JYR42" s="12"/>
      <c r="JYS42" s="12"/>
      <c r="JYT42" s="12"/>
      <c r="JYU42" s="12"/>
      <c r="JYV42" s="12"/>
      <c r="JYW42" s="12"/>
      <c r="JYX42" s="12"/>
      <c r="JYY42" s="12"/>
      <c r="JYZ42" s="12"/>
      <c r="JZA42" s="12"/>
      <c r="JZB42" s="12"/>
      <c r="JZC42" s="12"/>
      <c r="JZD42" s="12"/>
      <c r="JZE42" s="12"/>
      <c r="JZF42" s="12"/>
      <c r="JZG42" s="12"/>
      <c r="JZH42" s="12"/>
      <c r="JZI42" s="12"/>
      <c r="JZJ42" s="12"/>
      <c r="JZK42" s="12"/>
      <c r="JZL42" s="12"/>
      <c r="JZM42" s="12"/>
      <c r="JZN42" s="12"/>
      <c r="JZO42" s="12"/>
      <c r="JZP42" s="12"/>
      <c r="JZQ42" s="12"/>
      <c r="JZR42" s="12"/>
      <c r="JZS42" s="12"/>
      <c r="JZT42" s="12"/>
      <c r="JZU42" s="12"/>
      <c r="JZV42" s="12"/>
      <c r="JZW42" s="12"/>
      <c r="JZX42" s="12"/>
      <c r="JZY42" s="12"/>
      <c r="JZZ42" s="12"/>
      <c r="KAA42" s="12"/>
      <c r="KAB42" s="12"/>
      <c r="KAC42" s="12"/>
      <c r="KAD42" s="12"/>
      <c r="KAE42" s="12"/>
      <c r="KAF42" s="12"/>
      <c r="KAG42" s="12"/>
      <c r="KAH42" s="12"/>
      <c r="KAI42" s="12"/>
      <c r="KAJ42" s="12"/>
      <c r="KAK42" s="12"/>
      <c r="KAL42" s="12"/>
      <c r="KAM42" s="12"/>
      <c r="KAN42" s="12"/>
      <c r="KAO42" s="12"/>
      <c r="KAP42" s="12"/>
      <c r="KAQ42" s="12"/>
      <c r="KAR42" s="12"/>
      <c r="KAS42" s="12"/>
      <c r="KAT42" s="12"/>
      <c r="KAU42" s="12"/>
      <c r="KAV42" s="12"/>
      <c r="KAW42" s="12"/>
      <c r="KAX42" s="12"/>
      <c r="KAY42" s="12"/>
      <c r="KAZ42" s="12"/>
      <c r="KBA42" s="12"/>
      <c r="KBB42" s="12"/>
      <c r="KBC42" s="12"/>
      <c r="KBD42" s="12"/>
      <c r="KBE42" s="12"/>
      <c r="KBF42" s="12"/>
      <c r="KBG42" s="12"/>
      <c r="KBH42" s="12"/>
      <c r="KBI42" s="12"/>
      <c r="KBJ42" s="12"/>
      <c r="KBK42" s="12"/>
      <c r="KBL42" s="12"/>
      <c r="KBM42" s="12"/>
      <c r="KBN42" s="12"/>
      <c r="KBO42" s="12"/>
      <c r="KBP42" s="12"/>
      <c r="KBQ42" s="12"/>
      <c r="KBR42" s="12"/>
      <c r="KBS42" s="12"/>
      <c r="KBT42" s="12"/>
      <c r="KBU42" s="12"/>
      <c r="KBV42" s="12"/>
      <c r="KBW42" s="12"/>
      <c r="KBX42" s="12"/>
      <c r="KBY42" s="12"/>
      <c r="KBZ42" s="12"/>
      <c r="KCA42" s="12"/>
      <c r="KCB42" s="12"/>
      <c r="KCC42" s="12"/>
      <c r="KCD42" s="12"/>
      <c r="KCE42" s="12"/>
      <c r="KCF42" s="12"/>
      <c r="KCG42" s="12"/>
      <c r="KCH42" s="12"/>
      <c r="KCI42" s="12"/>
      <c r="KCJ42" s="12"/>
      <c r="KCK42" s="12"/>
      <c r="KCL42" s="12"/>
      <c r="KCM42" s="12"/>
      <c r="KCN42" s="12"/>
      <c r="KCO42" s="12"/>
      <c r="KCP42" s="12"/>
      <c r="KCQ42" s="12"/>
      <c r="KCR42" s="12"/>
      <c r="KCS42" s="12"/>
      <c r="KCT42" s="12"/>
      <c r="KCU42" s="12"/>
      <c r="KCV42" s="12"/>
      <c r="KCW42" s="12"/>
      <c r="KCX42" s="12"/>
      <c r="KCY42" s="12"/>
      <c r="KCZ42" s="12"/>
      <c r="KDA42" s="12"/>
      <c r="KDB42" s="12"/>
      <c r="KDC42" s="12"/>
      <c r="KDD42" s="12"/>
      <c r="KDE42" s="12"/>
      <c r="KDF42" s="12"/>
      <c r="KDG42" s="12"/>
      <c r="KDH42" s="12"/>
      <c r="KDI42" s="12"/>
      <c r="KDJ42" s="12"/>
      <c r="KDK42" s="12"/>
      <c r="KDL42" s="12"/>
      <c r="KDM42" s="12"/>
      <c r="KDN42" s="12"/>
      <c r="KDO42" s="12"/>
      <c r="KDP42" s="12"/>
      <c r="KDQ42" s="12"/>
      <c r="KDR42" s="12"/>
      <c r="KDS42" s="12"/>
      <c r="KDT42" s="12"/>
      <c r="KDU42" s="12"/>
      <c r="KDV42" s="12"/>
      <c r="KDW42" s="12"/>
      <c r="KDX42" s="12"/>
      <c r="KDY42" s="12"/>
      <c r="KDZ42" s="12"/>
      <c r="KEA42" s="12"/>
      <c r="KEB42" s="12"/>
      <c r="KEC42" s="12"/>
      <c r="KED42" s="12"/>
      <c r="KEE42" s="12"/>
      <c r="KEF42" s="12"/>
      <c r="KEG42" s="12"/>
      <c r="KEH42" s="12"/>
      <c r="KEI42" s="12"/>
      <c r="KEJ42" s="12"/>
      <c r="KEK42" s="12"/>
      <c r="KEL42" s="12"/>
      <c r="KEM42" s="12"/>
      <c r="KEN42" s="12"/>
      <c r="KEO42" s="12"/>
      <c r="KEP42" s="12"/>
      <c r="KEQ42" s="12"/>
      <c r="KER42" s="12"/>
      <c r="KES42" s="12"/>
      <c r="KET42" s="12"/>
      <c r="KEU42" s="12"/>
      <c r="KEV42" s="12"/>
      <c r="KEW42" s="12"/>
      <c r="KEX42" s="12"/>
      <c r="KEY42" s="12"/>
      <c r="KEZ42" s="12"/>
      <c r="KFA42" s="12"/>
      <c r="KFB42" s="12"/>
      <c r="KFC42" s="12"/>
      <c r="KFD42" s="12"/>
      <c r="KFE42" s="12"/>
      <c r="KFF42" s="12"/>
      <c r="KFG42" s="12"/>
      <c r="KFH42" s="12"/>
      <c r="KFI42" s="12"/>
      <c r="KFJ42" s="12"/>
      <c r="KFK42" s="12"/>
      <c r="KFL42" s="12"/>
      <c r="KFM42" s="12"/>
      <c r="KFN42" s="12"/>
      <c r="KFO42" s="12"/>
      <c r="KFP42" s="12"/>
      <c r="KFQ42" s="12"/>
      <c r="KFR42" s="12"/>
      <c r="KFS42" s="12"/>
      <c r="KFT42" s="12"/>
      <c r="KFU42" s="12"/>
      <c r="KFV42" s="12"/>
      <c r="KFW42" s="12"/>
      <c r="KFX42" s="12"/>
      <c r="KFY42" s="12"/>
      <c r="KFZ42" s="12"/>
      <c r="KGA42" s="12"/>
      <c r="KGB42" s="12"/>
      <c r="KGC42" s="12"/>
      <c r="KGD42" s="12"/>
      <c r="KGE42" s="12"/>
      <c r="KGF42" s="12"/>
      <c r="KGG42" s="12"/>
      <c r="KGH42" s="12"/>
      <c r="KGI42" s="12"/>
      <c r="KGJ42" s="12"/>
      <c r="KGK42" s="12"/>
      <c r="KGL42" s="12"/>
      <c r="KGM42" s="12"/>
      <c r="KGN42" s="12"/>
      <c r="KGO42" s="12"/>
      <c r="KGP42" s="12"/>
      <c r="KGQ42" s="12"/>
      <c r="KGR42" s="12"/>
      <c r="KGS42" s="12"/>
      <c r="KGT42" s="12"/>
      <c r="KGU42" s="12"/>
      <c r="KGV42" s="12"/>
      <c r="KGW42" s="12"/>
      <c r="KGX42" s="12"/>
      <c r="KGY42" s="12"/>
      <c r="KGZ42" s="12"/>
      <c r="KHA42" s="12"/>
      <c r="KHB42" s="12"/>
      <c r="KHC42" s="12"/>
      <c r="KHD42" s="12"/>
      <c r="KHE42" s="12"/>
      <c r="KHF42" s="12"/>
      <c r="KHG42" s="12"/>
      <c r="KHH42" s="12"/>
      <c r="KHI42" s="12"/>
      <c r="KHJ42" s="12"/>
      <c r="KHK42" s="12"/>
      <c r="KHL42" s="12"/>
      <c r="KHM42" s="12"/>
      <c r="KHN42" s="12"/>
      <c r="KHO42" s="12"/>
      <c r="KHP42" s="12"/>
      <c r="KHQ42" s="12"/>
      <c r="KHR42" s="12"/>
      <c r="KHS42" s="12"/>
      <c r="KHT42" s="12"/>
      <c r="KHU42" s="12"/>
      <c r="KHV42" s="12"/>
      <c r="KHW42" s="12"/>
      <c r="KHX42" s="12"/>
      <c r="KHY42" s="12"/>
      <c r="KHZ42" s="12"/>
      <c r="KIA42" s="12"/>
      <c r="KIB42" s="12"/>
      <c r="KIC42" s="12"/>
      <c r="KID42" s="12"/>
      <c r="KIE42" s="12"/>
      <c r="KIF42" s="12"/>
      <c r="KIG42" s="12"/>
      <c r="KIH42" s="12"/>
      <c r="KII42" s="12"/>
      <c r="KIJ42" s="12"/>
      <c r="KIK42" s="12"/>
      <c r="KIL42" s="12"/>
      <c r="KIM42" s="12"/>
      <c r="KIN42" s="12"/>
      <c r="KIO42" s="12"/>
      <c r="KIP42" s="12"/>
      <c r="KIQ42" s="12"/>
      <c r="KIR42" s="12"/>
      <c r="KIS42" s="12"/>
      <c r="KIT42" s="12"/>
      <c r="KIU42" s="12"/>
      <c r="KIV42" s="12"/>
      <c r="KIW42" s="12"/>
      <c r="KIX42" s="12"/>
      <c r="KIY42" s="12"/>
      <c r="KIZ42" s="12"/>
      <c r="KJA42" s="12"/>
      <c r="KJB42" s="12"/>
      <c r="KJC42" s="12"/>
      <c r="KJD42" s="12"/>
      <c r="KJE42" s="12"/>
      <c r="KJF42" s="12"/>
      <c r="KJG42" s="12"/>
      <c r="KJH42" s="12"/>
      <c r="KJI42" s="12"/>
      <c r="KJJ42" s="12"/>
      <c r="KJK42" s="12"/>
      <c r="KJL42" s="12"/>
      <c r="KJM42" s="12"/>
      <c r="KJN42" s="12"/>
      <c r="KJO42" s="12"/>
      <c r="KJP42" s="12"/>
      <c r="KJQ42" s="12"/>
      <c r="KJR42" s="12"/>
      <c r="KJS42" s="12"/>
      <c r="KJT42" s="12"/>
      <c r="KJU42" s="12"/>
      <c r="KJV42" s="12"/>
      <c r="KJW42" s="12"/>
      <c r="KJX42" s="12"/>
      <c r="KJY42" s="12"/>
      <c r="KJZ42" s="12"/>
      <c r="KKA42" s="12"/>
      <c r="KKB42" s="12"/>
      <c r="KKC42" s="12"/>
      <c r="KKD42" s="12"/>
      <c r="KKE42" s="12"/>
      <c r="KKF42" s="12"/>
      <c r="KKG42" s="12"/>
      <c r="KKH42" s="12"/>
      <c r="KKI42" s="12"/>
      <c r="KKJ42" s="12"/>
      <c r="KKK42" s="12"/>
      <c r="KKL42" s="12"/>
      <c r="KKM42" s="12"/>
      <c r="KKN42" s="12"/>
      <c r="KKO42" s="12"/>
      <c r="KKP42" s="12"/>
      <c r="KKQ42" s="12"/>
      <c r="KKR42" s="12"/>
      <c r="KKS42" s="12"/>
      <c r="KKT42" s="12"/>
      <c r="KKU42" s="12"/>
      <c r="KKV42" s="12"/>
      <c r="KKW42" s="12"/>
      <c r="KKX42" s="12"/>
      <c r="KKY42" s="12"/>
      <c r="KKZ42" s="12"/>
      <c r="KLA42" s="12"/>
      <c r="KLB42" s="12"/>
      <c r="KLC42" s="12"/>
      <c r="KLD42" s="12"/>
      <c r="KLE42" s="12"/>
      <c r="KLF42" s="12"/>
      <c r="KLG42" s="12"/>
      <c r="KLH42" s="12"/>
      <c r="KLI42" s="12"/>
      <c r="KLJ42" s="12"/>
      <c r="KLK42" s="12"/>
      <c r="KLL42" s="12"/>
      <c r="KLM42" s="12"/>
      <c r="KLN42" s="12"/>
      <c r="KLO42" s="12"/>
      <c r="KLP42" s="12"/>
      <c r="KLQ42" s="12"/>
      <c r="KLR42" s="12"/>
      <c r="KLS42" s="12"/>
      <c r="KLT42" s="12"/>
      <c r="KLU42" s="12"/>
      <c r="KLV42" s="12"/>
      <c r="KLW42" s="12"/>
      <c r="KLX42" s="12"/>
      <c r="KLY42" s="12"/>
      <c r="KLZ42" s="12"/>
      <c r="KMA42" s="12"/>
      <c r="KMB42" s="12"/>
      <c r="KMC42" s="12"/>
      <c r="KMD42" s="12"/>
      <c r="KME42" s="12"/>
      <c r="KMF42" s="12"/>
      <c r="KMG42" s="12"/>
      <c r="KMH42" s="12"/>
      <c r="KMI42" s="12"/>
      <c r="KMJ42" s="12"/>
      <c r="KMK42" s="12"/>
      <c r="KML42" s="12"/>
      <c r="KMM42" s="12"/>
      <c r="KMN42" s="12"/>
      <c r="KMO42" s="12"/>
      <c r="KMP42" s="12"/>
      <c r="KMQ42" s="12"/>
      <c r="KMR42" s="12"/>
      <c r="KMS42" s="12"/>
      <c r="KMT42" s="12"/>
      <c r="KMU42" s="12"/>
      <c r="KMV42" s="12"/>
      <c r="KMW42" s="12"/>
      <c r="KMX42" s="12"/>
      <c r="KMY42" s="12"/>
      <c r="KMZ42" s="12"/>
      <c r="KNA42" s="12"/>
      <c r="KNB42" s="12"/>
      <c r="KNC42" s="12"/>
      <c r="KND42" s="12"/>
      <c r="KNE42" s="12"/>
      <c r="KNF42" s="12"/>
      <c r="KNG42" s="12"/>
      <c r="KNH42" s="12"/>
      <c r="KNI42" s="12"/>
      <c r="KNJ42" s="12"/>
      <c r="KNK42" s="12"/>
      <c r="KNL42" s="12"/>
      <c r="KNM42" s="12"/>
      <c r="KNN42" s="12"/>
      <c r="KNO42" s="12"/>
      <c r="KNP42" s="12"/>
      <c r="KNQ42" s="12"/>
      <c r="KNR42" s="12"/>
      <c r="KNS42" s="12"/>
      <c r="KNT42" s="12"/>
      <c r="KNU42" s="12"/>
      <c r="KNV42" s="12"/>
      <c r="KNW42" s="12"/>
      <c r="KNX42" s="12"/>
      <c r="KNY42" s="12"/>
      <c r="KNZ42" s="12"/>
      <c r="KOA42" s="12"/>
      <c r="KOB42" s="12"/>
      <c r="KOC42" s="12"/>
      <c r="KOD42" s="12"/>
      <c r="KOE42" s="12"/>
      <c r="KOF42" s="12"/>
      <c r="KOG42" s="12"/>
      <c r="KOH42" s="12"/>
      <c r="KOI42" s="12"/>
      <c r="KOJ42" s="12"/>
      <c r="KOK42" s="12"/>
      <c r="KOL42" s="12"/>
      <c r="KOM42" s="12"/>
      <c r="KON42" s="12"/>
      <c r="KOO42" s="12"/>
      <c r="KOP42" s="12"/>
      <c r="KOQ42" s="12"/>
      <c r="KOR42" s="12"/>
      <c r="KOS42" s="12"/>
      <c r="KOT42" s="12"/>
      <c r="KOU42" s="12"/>
      <c r="KOV42" s="12"/>
      <c r="KOW42" s="12"/>
      <c r="KOX42" s="12"/>
      <c r="KOY42" s="12"/>
      <c r="KOZ42" s="12"/>
      <c r="KPA42" s="12"/>
      <c r="KPB42" s="12"/>
      <c r="KPC42" s="12"/>
      <c r="KPD42" s="12"/>
      <c r="KPE42" s="12"/>
      <c r="KPF42" s="12"/>
      <c r="KPG42" s="12"/>
      <c r="KPH42" s="12"/>
      <c r="KPI42" s="12"/>
      <c r="KPJ42" s="12"/>
      <c r="KPK42" s="12"/>
      <c r="KPL42" s="12"/>
      <c r="KPM42" s="12"/>
      <c r="KPN42" s="12"/>
      <c r="KPO42" s="12"/>
      <c r="KPP42" s="12"/>
      <c r="KPQ42" s="12"/>
      <c r="KPR42" s="12"/>
      <c r="KPS42" s="12"/>
      <c r="KPT42" s="12"/>
      <c r="KPU42" s="12"/>
      <c r="KPV42" s="12"/>
      <c r="KPW42" s="12"/>
      <c r="KPX42" s="12"/>
      <c r="KPY42" s="12"/>
      <c r="KPZ42" s="12"/>
      <c r="KQA42" s="12"/>
      <c r="KQB42" s="12"/>
      <c r="KQC42" s="12"/>
      <c r="KQD42" s="12"/>
      <c r="KQE42" s="12"/>
      <c r="KQF42" s="12"/>
      <c r="KQG42" s="12"/>
      <c r="KQH42" s="12"/>
      <c r="KQI42" s="12"/>
      <c r="KQJ42" s="12"/>
      <c r="KQK42" s="12"/>
      <c r="KQL42" s="12"/>
      <c r="KQM42" s="12"/>
      <c r="KQN42" s="12"/>
      <c r="KQO42" s="12"/>
      <c r="KQP42" s="12"/>
      <c r="KQQ42" s="12"/>
      <c r="KQR42" s="12"/>
      <c r="KQS42" s="12"/>
      <c r="KQT42" s="12"/>
      <c r="KQU42" s="12"/>
      <c r="KQV42" s="12"/>
      <c r="KQW42" s="12"/>
      <c r="KQX42" s="12"/>
      <c r="KQY42" s="12"/>
      <c r="KQZ42" s="12"/>
      <c r="KRA42" s="12"/>
      <c r="KRB42" s="12"/>
      <c r="KRC42" s="12"/>
      <c r="KRD42" s="12"/>
      <c r="KRE42" s="12"/>
      <c r="KRF42" s="12"/>
      <c r="KRG42" s="12"/>
      <c r="KRH42" s="12"/>
      <c r="KRI42" s="12"/>
      <c r="KRJ42" s="12"/>
      <c r="KRK42" s="12"/>
      <c r="KRL42" s="12"/>
      <c r="KRM42" s="12"/>
      <c r="KRN42" s="12"/>
      <c r="KRO42" s="12"/>
      <c r="KRP42" s="12"/>
      <c r="KRQ42" s="12"/>
      <c r="KRR42" s="12"/>
      <c r="KRS42" s="12"/>
      <c r="KRT42" s="12"/>
      <c r="KRU42" s="12"/>
      <c r="KRV42" s="12"/>
      <c r="KRW42" s="12"/>
      <c r="KRX42" s="12"/>
      <c r="KRY42" s="12"/>
      <c r="KRZ42" s="12"/>
      <c r="KSA42" s="12"/>
      <c r="KSB42" s="12"/>
      <c r="KSC42" s="12"/>
      <c r="KSD42" s="12"/>
      <c r="KSE42" s="12"/>
      <c r="KSF42" s="12"/>
      <c r="KSG42" s="12"/>
      <c r="KSH42" s="12"/>
      <c r="KSI42" s="12"/>
      <c r="KSJ42" s="12"/>
      <c r="KSK42" s="12"/>
      <c r="KSL42" s="12"/>
      <c r="KSM42" s="12"/>
      <c r="KSN42" s="12"/>
      <c r="KSO42" s="12"/>
      <c r="KSP42" s="12"/>
      <c r="KSQ42" s="12"/>
      <c r="KSR42" s="12"/>
      <c r="KSS42" s="12"/>
      <c r="KST42" s="12"/>
      <c r="KSU42" s="12"/>
      <c r="KSV42" s="12"/>
      <c r="KSW42" s="12"/>
      <c r="KSX42" s="12"/>
      <c r="KSY42" s="12"/>
      <c r="KSZ42" s="12"/>
      <c r="KTA42" s="12"/>
      <c r="KTB42" s="12"/>
      <c r="KTC42" s="12"/>
      <c r="KTD42" s="12"/>
      <c r="KTE42" s="12"/>
      <c r="KTF42" s="12"/>
      <c r="KTG42" s="12"/>
      <c r="KTH42" s="12"/>
      <c r="KTI42" s="12"/>
      <c r="KTJ42" s="12"/>
      <c r="KTK42" s="12"/>
      <c r="KTL42" s="12"/>
      <c r="KTM42" s="12"/>
      <c r="KTN42" s="12"/>
      <c r="KTO42" s="12"/>
      <c r="KTP42" s="12"/>
      <c r="KTQ42" s="12"/>
      <c r="KTR42" s="12"/>
      <c r="KTS42" s="12"/>
      <c r="KTT42" s="12"/>
      <c r="KTU42" s="12"/>
      <c r="KTV42" s="12"/>
      <c r="KTW42" s="12"/>
      <c r="KTX42" s="12"/>
      <c r="KTY42" s="12"/>
      <c r="KTZ42" s="12"/>
      <c r="KUA42" s="12"/>
      <c r="KUB42" s="12"/>
      <c r="KUC42" s="12"/>
      <c r="KUD42" s="12"/>
      <c r="KUE42" s="12"/>
      <c r="KUF42" s="12"/>
      <c r="KUG42" s="12"/>
      <c r="KUH42" s="12"/>
      <c r="KUI42" s="12"/>
      <c r="KUJ42" s="12"/>
      <c r="KUK42" s="12"/>
      <c r="KUL42" s="12"/>
      <c r="KUM42" s="12"/>
      <c r="KUN42" s="12"/>
      <c r="KUO42" s="12"/>
      <c r="KUP42" s="12"/>
      <c r="KUQ42" s="12"/>
      <c r="KUR42" s="12"/>
      <c r="KUS42" s="12"/>
      <c r="KUT42" s="12"/>
      <c r="KUU42" s="12"/>
      <c r="KUV42" s="12"/>
      <c r="KUW42" s="12"/>
      <c r="KUX42" s="12"/>
      <c r="KUY42" s="12"/>
      <c r="KUZ42" s="12"/>
      <c r="KVA42" s="12"/>
      <c r="KVB42" s="12"/>
      <c r="KVC42" s="12"/>
      <c r="KVD42" s="12"/>
      <c r="KVE42" s="12"/>
      <c r="KVF42" s="12"/>
      <c r="KVG42" s="12"/>
      <c r="KVH42" s="12"/>
      <c r="KVI42" s="12"/>
      <c r="KVJ42" s="12"/>
      <c r="KVK42" s="12"/>
      <c r="KVL42" s="12"/>
      <c r="KVM42" s="12"/>
      <c r="KVN42" s="12"/>
      <c r="KVO42" s="12"/>
      <c r="KVP42" s="12"/>
      <c r="KVQ42" s="12"/>
      <c r="KVR42" s="12"/>
      <c r="KVS42" s="12"/>
      <c r="KVT42" s="12"/>
      <c r="KVU42" s="12"/>
      <c r="KVV42" s="12"/>
      <c r="KVW42" s="12"/>
      <c r="KVX42" s="12"/>
      <c r="KVY42" s="12"/>
      <c r="KVZ42" s="12"/>
      <c r="KWA42" s="12"/>
      <c r="KWB42" s="12"/>
      <c r="KWC42" s="12"/>
      <c r="KWD42" s="12"/>
      <c r="KWE42" s="12"/>
      <c r="KWF42" s="12"/>
      <c r="KWG42" s="12"/>
      <c r="KWH42" s="12"/>
      <c r="KWI42" s="12"/>
      <c r="KWJ42" s="12"/>
      <c r="KWK42" s="12"/>
      <c r="KWL42" s="12"/>
      <c r="KWM42" s="12"/>
      <c r="KWN42" s="12"/>
      <c r="KWO42" s="12"/>
      <c r="KWP42" s="12"/>
      <c r="KWQ42" s="12"/>
      <c r="KWR42" s="12"/>
      <c r="KWS42" s="12"/>
      <c r="KWT42" s="12"/>
      <c r="KWU42" s="12"/>
      <c r="KWV42" s="12"/>
      <c r="KWW42" s="12"/>
      <c r="KWX42" s="12"/>
      <c r="KWY42" s="12"/>
      <c r="KWZ42" s="12"/>
      <c r="KXA42" s="12"/>
      <c r="KXB42" s="12"/>
      <c r="KXC42" s="12"/>
      <c r="KXD42" s="12"/>
      <c r="KXE42" s="12"/>
      <c r="KXF42" s="12"/>
      <c r="KXG42" s="12"/>
      <c r="KXH42" s="12"/>
      <c r="KXI42" s="12"/>
      <c r="KXJ42" s="12"/>
      <c r="KXK42" s="12"/>
      <c r="KXL42" s="12"/>
      <c r="KXM42" s="12"/>
      <c r="KXN42" s="12"/>
      <c r="KXO42" s="12"/>
      <c r="KXP42" s="12"/>
      <c r="KXQ42" s="12"/>
      <c r="KXR42" s="12"/>
      <c r="KXS42" s="12"/>
      <c r="KXT42" s="12"/>
      <c r="KXU42" s="12"/>
      <c r="KXV42" s="12"/>
      <c r="KXW42" s="12"/>
      <c r="KXX42" s="12"/>
      <c r="KXY42" s="12"/>
      <c r="KXZ42" s="12"/>
      <c r="KYA42" s="12"/>
      <c r="KYB42" s="12"/>
      <c r="KYC42" s="12"/>
      <c r="KYD42" s="12"/>
      <c r="KYE42" s="12"/>
      <c r="KYF42" s="12"/>
      <c r="KYG42" s="12"/>
      <c r="KYH42" s="12"/>
      <c r="KYI42" s="12"/>
      <c r="KYJ42" s="12"/>
      <c r="KYK42" s="12"/>
      <c r="KYL42" s="12"/>
      <c r="KYM42" s="12"/>
      <c r="KYN42" s="12"/>
      <c r="KYO42" s="12"/>
      <c r="KYP42" s="12"/>
      <c r="KYQ42" s="12"/>
      <c r="KYR42" s="12"/>
      <c r="KYS42" s="12"/>
      <c r="KYT42" s="12"/>
      <c r="KYU42" s="12"/>
      <c r="KYV42" s="12"/>
      <c r="KYW42" s="12"/>
      <c r="KYX42" s="12"/>
      <c r="KYY42" s="12"/>
      <c r="KYZ42" s="12"/>
      <c r="KZA42" s="12"/>
      <c r="KZB42" s="12"/>
      <c r="KZC42" s="12"/>
      <c r="KZD42" s="12"/>
      <c r="KZE42" s="12"/>
      <c r="KZF42" s="12"/>
      <c r="KZG42" s="12"/>
      <c r="KZH42" s="12"/>
      <c r="KZI42" s="12"/>
      <c r="KZJ42" s="12"/>
      <c r="KZK42" s="12"/>
      <c r="KZL42" s="12"/>
      <c r="KZM42" s="12"/>
      <c r="KZN42" s="12"/>
      <c r="KZO42" s="12"/>
      <c r="KZP42" s="12"/>
      <c r="KZQ42" s="12"/>
      <c r="KZR42" s="12"/>
      <c r="KZS42" s="12"/>
      <c r="KZT42" s="12"/>
      <c r="KZU42" s="12"/>
      <c r="KZV42" s="12"/>
      <c r="KZW42" s="12"/>
      <c r="KZX42" s="12"/>
      <c r="KZY42" s="12"/>
      <c r="KZZ42" s="12"/>
      <c r="LAA42" s="12"/>
      <c r="LAB42" s="12"/>
      <c r="LAC42" s="12"/>
      <c r="LAD42" s="12"/>
      <c r="LAE42" s="12"/>
      <c r="LAF42" s="12"/>
      <c r="LAG42" s="12"/>
      <c r="LAH42" s="12"/>
      <c r="LAI42" s="12"/>
      <c r="LAJ42" s="12"/>
      <c r="LAK42" s="12"/>
      <c r="LAL42" s="12"/>
      <c r="LAM42" s="12"/>
      <c r="LAN42" s="12"/>
      <c r="LAO42" s="12"/>
      <c r="LAP42" s="12"/>
      <c r="LAQ42" s="12"/>
      <c r="LAR42" s="12"/>
      <c r="LAS42" s="12"/>
      <c r="LAT42" s="12"/>
      <c r="LAU42" s="12"/>
      <c r="LAV42" s="12"/>
      <c r="LAW42" s="12"/>
      <c r="LAX42" s="12"/>
      <c r="LAY42" s="12"/>
      <c r="LAZ42" s="12"/>
      <c r="LBA42" s="12"/>
      <c r="LBB42" s="12"/>
      <c r="LBC42" s="12"/>
      <c r="LBD42" s="12"/>
      <c r="LBE42" s="12"/>
      <c r="LBF42" s="12"/>
      <c r="LBG42" s="12"/>
      <c r="LBH42" s="12"/>
      <c r="LBI42" s="12"/>
      <c r="LBJ42" s="12"/>
      <c r="LBK42" s="12"/>
      <c r="LBL42" s="12"/>
      <c r="LBM42" s="12"/>
      <c r="LBN42" s="12"/>
      <c r="LBO42" s="12"/>
      <c r="LBP42" s="12"/>
      <c r="LBQ42" s="12"/>
      <c r="LBR42" s="12"/>
      <c r="LBS42" s="12"/>
      <c r="LBT42" s="12"/>
      <c r="LBU42" s="12"/>
      <c r="LBV42" s="12"/>
      <c r="LBW42" s="12"/>
      <c r="LBX42" s="12"/>
      <c r="LBY42" s="12"/>
      <c r="LBZ42" s="12"/>
      <c r="LCA42" s="12"/>
      <c r="LCB42" s="12"/>
      <c r="LCC42" s="12"/>
      <c r="LCD42" s="12"/>
      <c r="LCE42" s="12"/>
      <c r="LCF42" s="12"/>
      <c r="LCG42" s="12"/>
      <c r="LCH42" s="12"/>
      <c r="LCI42" s="12"/>
      <c r="LCJ42" s="12"/>
      <c r="LCK42" s="12"/>
      <c r="LCL42" s="12"/>
      <c r="LCM42" s="12"/>
      <c r="LCN42" s="12"/>
      <c r="LCO42" s="12"/>
      <c r="LCP42" s="12"/>
      <c r="LCQ42" s="12"/>
      <c r="LCR42" s="12"/>
      <c r="LCS42" s="12"/>
      <c r="LCT42" s="12"/>
      <c r="LCU42" s="12"/>
      <c r="LCV42" s="12"/>
      <c r="LCW42" s="12"/>
      <c r="LCX42" s="12"/>
      <c r="LCY42" s="12"/>
      <c r="LCZ42" s="12"/>
      <c r="LDA42" s="12"/>
      <c r="LDB42" s="12"/>
      <c r="LDC42" s="12"/>
      <c r="LDD42" s="12"/>
      <c r="LDE42" s="12"/>
      <c r="LDF42" s="12"/>
      <c r="LDG42" s="12"/>
      <c r="LDH42" s="12"/>
      <c r="LDI42" s="12"/>
      <c r="LDJ42" s="12"/>
      <c r="LDK42" s="12"/>
      <c r="LDL42" s="12"/>
      <c r="LDM42" s="12"/>
      <c r="LDN42" s="12"/>
      <c r="LDO42" s="12"/>
      <c r="LDP42" s="12"/>
      <c r="LDQ42" s="12"/>
      <c r="LDR42" s="12"/>
      <c r="LDS42" s="12"/>
      <c r="LDT42" s="12"/>
      <c r="LDU42" s="12"/>
      <c r="LDV42" s="12"/>
      <c r="LDW42" s="12"/>
      <c r="LDX42" s="12"/>
      <c r="LDY42" s="12"/>
      <c r="LDZ42" s="12"/>
      <c r="LEA42" s="12"/>
      <c r="LEB42" s="12"/>
      <c r="LEC42" s="12"/>
      <c r="LED42" s="12"/>
      <c r="LEE42" s="12"/>
      <c r="LEF42" s="12"/>
      <c r="LEG42" s="12"/>
      <c r="LEH42" s="12"/>
      <c r="LEI42" s="12"/>
      <c r="LEJ42" s="12"/>
      <c r="LEK42" s="12"/>
      <c r="LEL42" s="12"/>
      <c r="LEM42" s="12"/>
      <c r="LEN42" s="12"/>
      <c r="LEO42" s="12"/>
      <c r="LEP42" s="12"/>
      <c r="LEQ42" s="12"/>
      <c r="LER42" s="12"/>
      <c r="LES42" s="12"/>
      <c r="LET42" s="12"/>
      <c r="LEU42" s="12"/>
      <c r="LEV42" s="12"/>
      <c r="LEW42" s="12"/>
      <c r="LEX42" s="12"/>
      <c r="LEY42" s="12"/>
      <c r="LEZ42" s="12"/>
      <c r="LFA42" s="12"/>
      <c r="LFB42" s="12"/>
      <c r="LFC42" s="12"/>
      <c r="LFD42" s="12"/>
      <c r="LFE42" s="12"/>
      <c r="LFF42" s="12"/>
      <c r="LFG42" s="12"/>
      <c r="LFH42" s="12"/>
      <c r="LFI42" s="12"/>
      <c r="LFJ42" s="12"/>
      <c r="LFK42" s="12"/>
      <c r="LFL42" s="12"/>
      <c r="LFM42" s="12"/>
      <c r="LFN42" s="12"/>
      <c r="LFO42" s="12"/>
      <c r="LFP42" s="12"/>
      <c r="LFQ42" s="12"/>
      <c r="LFR42" s="12"/>
      <c r="LFS42" s="12"/>
      <c r="LFT42" s="12"/>
      <c r="LFU42" s="12"/>
      <c r="LFV42" s="12"/>
      <c r="LFW42" s="12"/>
      <c r="LFX42" s="12"/>
      <c r="LFY42" s="12"/>
      <c r="LFZ42" s="12"/>
      <c r="LGA42" s="12"/>
      <c r="LGB42" s="12"/>
      <c r="LGC42" s="12"/>
      <c r="LGD42" s="12"/>
      <c r="LGE42" s="12"/>
      <c r="LGF42" s="12"/>
      <c r="LGG42" s="12"/>
      <c r="LGH42" s="12"/>
      <c r="LGI42" s="12"/>
      <c r="LGJ42" s="12"/>
      <c r="LGK42" s="12"/>
      <c r="LGL42" s="12"/>
      <c r="LGM42" s="12"/>
      <c r="LGN42" s="12"/>
      <c r="LGO42" s="12"/>
      <c r="LGP42" s="12"/>
      <c r="LGQ42" s="12"/>
      <c r="LGR42" s="12"/>
      <c r="LGS42" s="12"/>
      <c r="LGT42" s="12"/>
      <c r="LGU42" s="12"/>
      <c r="LGV42" s="12"/>
      <c r="LGW42" s="12"/>
      <c r="LGX42" s="12"/>
      <c r="LGY42" s="12"/>
      <c r="LGZ42" s="12"/>
      <c r="LHA42" s="12"/>
      <c r="LHB42" s="12"/>
      <c r="LHC42" s="12"/>
      <c r="LHD42" s="12"/>
      <c r="LHE42" s="12"/>
      <c r="LHF42" s="12"/>
      <c r="LHG42" s="12"/>
      <c r="LHH42" s="12"/>
      <c r="LHI42" s="12"/>
      <c r="LHJ42" s="12"/>
      <c r="LHK42" s="12"/>
      <c r="LHL42" s="12"/>
      <c r="LHM42" s="12"/>
      <c r="LHN42" s="12"/>
      <c r="LHO42" s="12"/>
      <c r="LHP42" s="12"/>
      <c r="LHQ42" s="12"/>
      <c r="LHR42" s="12"/>
      <c r="LHS42" s="12"/>
      <c r="LHT42" s="12"/>
      <c r="LHU42" s="12"/>
      <c r="LHV42" s="12"/>
      <c r="LHW42" s="12"/>
      <c r="LHX42" s="12"/>
      <c r="LHY42" s="12"/>
      <c r="LHZ42" s="12"/>
      <c r="LIA42" s="12"/>
      <c r="LIB42" s="12"/>
      <c r="LIC42" s="12"/>
      <c r="LID42" s="12"/>
      <c r="LIE42" s="12"/>
      <c r="LIF42" s="12"/>
      <c r="LIG42" s="12"/>
      <c r="LIH42" s="12"/>
      <c r="LII42" s="12"/>
      <c r="LIJ42" s="12"/>
      <c r="LIK42" s="12"/>
      <c r="LIL42" s="12"/>
      <c r="LIM42" s="12"/>
      <c r="LIN42" s="12"/>
      <c r="LIO42" s="12"/>
      <c r="LIP42" s="12"/>
      <c r="LIQ42" s="12"/>
      <c r="LIR42" s="12"/>
      <c r="LIS42" s="12"/>
      <c r="LIT42" s="12"/>
      <c r="LIU42" s="12"/>
      <c r="LIV42" s="12"/>
      <c r="LIW42" s="12"/>
      <c r="LIX42" s="12"/>
      <c r="LIY42" s="12"/>
      <c r="LIZ42" s="12"/>
      <c r="LJA42" s="12"/>
      <c r="LJB42" s="12"/>
      <c r="LJC42" s="12"/>
      <c r="LJD42" s="12"/>
      <c r="LJE42" s="12"/>
      <c r="LJF42" s="12"/>
      <c r="LJG42" s="12"/>
      <c r="LJH42" s="12"/>
      <c r="LJI42" s="12"/>
      <c r="LJJ42" s="12"/>
      <c r="LJK42" s="12"/>
      <c r="LJL42" s="12"/>
      <c r="LJM42" s="12"/>
      <c r="LJN42" s="12"/>
      <c r="LJO42" s="12"/>
      <c r="LJP42" s="12"/>
      <c r="LJQ42" s="12"/>
      <c r="LJR42" s="12"/>
      <c r="LJS42" s="12"/>
      <c r="LJT42" s="12"/>
      <c r="LJU42" s="12"/>
      <c r="LJV42" s="12"/>
      <c r="LJW42" s="12"/>
      <c r="LJX42" s="12"/>
      <c r="LJY42" s="12"/>
      <c r="LJZ42" s="12"/>
      <c r="LKA42" s="12"/>
      <c r="LKB42" s="12"/>
      <c r="LKC42" s="12"/>
      <c r="LKD42" s="12"/>
      <c r="LKE42" s="12"/>
      <c r="LKF42" s="12"/>
      <c r="LKG42" s="12"/>
      <c r="LKH42" s="12"/>
      <c r="LKI42" s="12"/>
      <c r="LKJ42" s="12"/>
      <c r="LKK42" s="12"/>
      <c r="LKL42" s="12"/>
      <c r="LKM42" s="12"/>
      <c r="LKN42" s="12"/>
      <c r="LKO42" s="12"/>
      <c r="LKP42" s="12"/>
      <c r="LKQ42" s="12"/>
      <c r="LKR42" s="12"/>
      <c r="LKS42" s="12"/>
      <c r="LKT42" s="12"/>
      <c r="LKU42" s="12"/>
      <c r="LKV42" s="12"/>
      <c r="LKW42" s="12"/>
      <c r="LKX42" s="12"/>
      <c r="LKY42" s="12"/>
      <c r="LKZ42" s="12"/>
      <c r="LLA42" s="12"/>
      <c r="LLB42" s="12"/>
      <c r="LLC42" s="12"/>
      <c r="LLD42" s="12"/>
      <c r="LLE42" s="12"/>
      <c r="LLF42" s="12"/>
      <c r="LLG42" s="12"/>
      <c r="LLH42" s="12"/>
      <c r="LLI42" s="12"/>
      <c r="LLJ42" s="12"/>
      <c r="LLK42" s="12"/>
      <c r="LLL42" s="12"/>
      <c r="LLM42" s="12"/>
      <c r="LLN42" s="12"/>
      <c r="LLO42" s="12"/>
      <c r="LLP42" s="12"/>
      <c r="LLQ42" s="12"/>
      <c r="LLR42" s="12"/>
      <c r="LLS42" s="12"/>
      <c r="LLT42" s="12"/>
      <c r="LLU42" s="12"/>
      <c r="LLV42" s="12"/>
      <c r="LLW42" s="12"/>
      <c r="LLX42" s="12"/>
      <c r="LLY42" s="12"/>
      <c r="LLZ42" s="12"/>
      <c r="LMA42" s="12"/>
      <c r="LMB42" s="12"/>
      <c r="LMC42" s="12"/>
      <c r="LMD42" s="12"/>
      <c r="LME42" s="12"/>
      <c r="LMF42" s="12"/>
      <c r="LMG42" s="12"/>
      <c r="LMH42" s="12"/>
      <c r="LMI42" s="12"/>
      <c r="LMJ42" s="12"/>
      <c r="LMK42" s="12"/>
      <c r="LML42" s="12"/>
      <c r="LMM42" s="12"/>
      <c r="LMN42" s="12"/>
      <c r="LMO42" s="12"/>
      <c r="LMP42" s="12"/>
      <c r="LMQ42" s="12"/>
      <c r="LMR42" s="12"/>
      <c r="LMS42" s="12"/>
      <c r="LMT42" s="12"/>
      <c r="LMU42" s="12"/>
      <c r="LMV42" s="12"/>
      <c r="LMW42" s="12"/>
      <c r="LMX42" s="12"/>
      <c r="LMY42" s="12"/>
      <c r="LMZ42" s="12"/>
      <c r="LNA42" s="12"/>
      <c r="LNB42" s="12"/>
      <c r="LNC42" s="12"/>
      <c r="LND42" s="12"/>
      <c r="LNE42" s="12"/>
      <c r="LNF42" s="12"/>
      <c r="LNG42" s="12"/>
      <c r="LNH42" s="12"/>
      <c r="LNI42" s="12"/>
      <c r="LNJ42" s="12"/>
      <c r="LNK42" s="12"/>
      <c r="LNL42" s="12"/>
      <c r="LNM42" s="12"/>
      <c r="LNN42" s="12"/>
      <c r="LNO42" s="12"/>
      <c r="LNP42" s="12"/>
      <c r="LNQ42" s="12"/>
      <c r="LNR42" s="12"/>
      <c r="LNS42" s="12"/>
      <c r="LNT42" s="12"/>
      <c r="LNU42" s="12"/>
      <c r="LNV42" s="12"/>
      <c r="LNW42" s="12"/>
      <c r="LNX42" s="12"/>
      <c r="LNY42" s="12"/>
      <c r="LNZ42" s="12"/>
      <c r="LOA42" s="12"/>
      <c r="LOB42" s="12"/>
      <c r="LOC42" s="12"/>
      <c r="LOD42" s="12"/>
      <c r="LOE42" s="12"/>
      <c r="LOF42" s="12"/>
      <c r="LOG42" s="12"/>
      <c r="LOH42" s="12"/>
      <c r="LOI42" s="12"/>
      <c r="LOJ42" s="12"/>
      <c r="LOK42" s="12"/>
      <c r="LOL42" s="12"/>
      <c r="LOM42" s="12"/>
      <c r="LON42" s="12"/>
      <c r="LOO42" s="12"/>
      <c r="LOP42" s="12"/>
      <c r="LOQ42" s="12"/>
      <c r="LOR42" s="12"/>
      <c r="LOS42" s="12"/>
      <c r="LOT42" s="12"/>
      <c r="LOU42" s="12"/>
      <c r="LOV42" s="12"/>
      <c r="LOW42" s="12"/>
      <c r="LOX42" s="12"/>
      <c r="LOY42" s="12"/>
      <c r="LOZ42" s="12"/>
      <c r="LPA42" s="12"/>
      <c r="LPB42" s="12"/>
      <c r="LPC42" s="12"/>
      <c r="LPD42" s="12"/>
      <c r="LPE42" s="12"/>
      <c r="LPF42" s="12"/>
      <c r="LPG42" s="12"/>
      <c r="LPH42" s="12"/>
      <c r="LPI42" s="12"/>
      <c r="LPJ42" s="12"/>
      <c r="LPK42" s="12"/>
      <c r="LPL42" s="12"/>
      <c r="LPM42" s="12"/>
      <c r="LPN42" s="12"/>
      <c r="LPO42" s="12"/>
      <c r="LPP42" s="12"/>
      <c r="LPQ42" s="12"/>
      <c r="LPR42" s="12"/>
      <c r="LPS42" s="12"/>
      <c r="LPT42" s="12"/>
      <c r="LPU42" s="12"/>
      <c r="LPV42" s="12"/>
      <c r="LPW42" s="12"/>
      <c r="LPX42" s="12"/>
      <c r="LPY42" s="12"/>
      <c r="LPZ42" s="12"/>
      <c r="LQA42" s="12"/>
      <c r="LQB42" s="12"/>
      <c r="LQC42" s="12"/>
      <c r="LQD42" s="12"/>
      <c r="LQE42" s="12"/>
      <c r="LQF42" s="12"/>
      <c r="LQG42" s="12"/>
      <c r="LQH42" s="12"/>
      <c r="LQI42" s="12"/>
      <c r="LQJ42" s="12"/>
      <c r="LQK42" s="12"/>
      <c r="LQL42" s="12"/>
      <c r="LQM42" s="12"/>
      <c r="LQN42" s="12"/>
      <c r="LQO42" s="12"/>
      <c r="LQP42" s="12"/>
      <c r="LQQ42" s="12"/>
      <c r="LQR42" s="12"/>
      <c r="LQS42" s="12"/>
      <c r="LQT42" s="12"/>
      <c r="LQU42" s="12"/>
      <c r="LQV42" s="12"/>
      <c r="LQW42" s="12"/>
      <c r="LQX42" s="12"/>
      <c r="LQY42" s="12"/>
      <c r="LQZ42" s="12"/>
      <c r="LRA42" s="12"/>
      <c r="LRB42" s="12"/>
      <c r="LRC42" s="12"/>
      <c r="LRD42" s="12"/>
      <c r="LRE42" s="12"/>
      <c r="LRF42" s="12"/>
      <c r="LRG42" s="12"/>
      <c r="LRH42" s="12"/>
      <c r="LRI42" s="12"/>
      <c r="LRJ42" s="12"/>
      <c r="LRK42" s="12"/>
      <c r="LRL42" s="12"/>
      <c r="LRM42" s="12"/>
      <c r="LRN42" s="12"/>
      <c r="LRO42" s="12"/>
      <c r="LRP42" s="12"/>
      <c r="LRQ42" s="12"/>
      <c r="LRR42" s="12"/>
      <c r="LRS42" s="12"/>
      <c r="LRT42" s="12"/>
      <c r="LRU42" s="12"/>
      <c r="LRV42" s="12"/>
      <c r="LRW42" s="12"/>
      <c r="LRX42" s="12"/>
      <c r="LRY42" s="12"/>
      <c r="LRZ42" s="12"/>
      <c r="LSA42" s="12"/>
      <c r="LSB42" s="12"/>
      <c r="LSC42" s="12"/>
      <c r="LSD42" s="12"/>
      <c r="LSE42" s="12"/>
      <c r="LSF42" s="12"/>
      <c r="LSG42" s="12"/>
      <c r="LSH42" s="12"/>
      <c r="LSI42" s="12"/>
      <c r="LSJ42" s="12"/>
      <c r="LSK42" s="12"/>
      <c r="LSL42" s="12"/>
      <c r="LSM42" s="12"/>
      <c r="LSN42" s="12"/>
      <c r="LSO42" s="12"/>
      <c r="LSP42" s="12"/>
      <c r="LSQ42" s="12"/>
      <c r="LSR42" s="12"/>
      <c r="LSS42" s="12"/>
      <c r="LST42" s="12"/>
      <c r="LSU42" s="12"/>
      <c r="LSV42" s="12"/>
      <c r="LSW42" s="12"/>
      <c r="LSX42" s="12"/>
      <c r="LSY42" s="12"/>
      <c r="LSZ42" s="12"/>
      <c r="LTA42" s="12"/>
      <c r="LTB42" s="12"/>
      <c r="LTC42" s="12"/>
      <c r="LTD42" s="12"/>
      <c r="LTE42" s="12"/>
      <c r="LTF42" s="12"/>
      <c r="LTG42" s="12"/>
      <c r="LTH42" s="12"/>
      <c r="LTI42" s="12"/>
      <c r="LTJ42" s="12"/>
      <c r="LTK42" s="12"/>
      <c r="LTL42" s="12"/>
      <c r="LTM42" s="12"/>
      <c r="LTN42" s="12"/>
      <c r="LTO42" s="12"/>
      <c r="LTP42" s="12"/>
      <c r="LTQ42" s="12"/>
      <c r="LTR42" s="12"/>
      <c r="LTS42" s="12"/>
      <c r="LTT42" s="12"/>
      <c r="LTU42" s="12"/>
      <c r="LTV42" s="12"/>
      <c r="LTW42" s="12"/>
      <c r="LTX42" s="12"/>
      <c r="LTY42" s="12"/>
      <c r="LTZ42" s="12"/>
      <c r="LUA42" s="12"/>
      <c r="LUB42" s="12"/>
      <c r="LUC42" s="12"/>
      <c r="LUD42" s="12"/>
      <c r="LUE42" s="12"/>
      <c r="LUF42" s="12"/>
      <c r="LUG42" s="12"/>
      <c r="LUH42" s="12"/>
      <c r="LUI42" s="12"/>
      <c r="LUJ42" s="12"/>
      <c r="LUK42" s="12"/>
      <c r="LUL42" s="12"/>
      <c r="LUM42" s="12"/>
      <c r="LUN42" s="12"/>
      <c r="LUO42" s="12"/>
      <c r="LUP42" s="12"/>
      <c r="LUQ42" s="12"/>
      <c r="LUR42" s="12"/>
      <c r="LUS42" s="12"/>
      <c r="LUT42" s="12"/>
      <c r="LUU42" s="12"/>
      <c r="LUV42" s="12"/>
      <c r="LUW42" s="12"/>
      <c r="LUX42" s="12"/>
      <c r="LUY42" s="12"/>
      <c r="LUZ42" s="12"/>
      <c r="LVA42" s="12"/>
      <c r="LVB42" s="12"/>
      <c r="LVC42" s="12"/>
      <c r="LVD42" s="12"/>
      <c r="LVE42" s="12"/>
      <c r="LVF42" s="12"/>
      <c r="LVG42" s="12"/>
      <c r="LVH42" s="12"/>
      <c r="LVI42" s="12"/>
      <c r="LVJ42" s="12"/>
      <c r="LVK42" s="12"/>
      <c r="LVL42" s="12"/>
      <c r="LVM42" s="12"/>
      <c r="LVN42" s="12"/>
      <c r="LVO42" s="12"/>
      <c r="LVP42" s="12"/>
      <c r="LVQ42" s="12"/>
      <c r="LVR42" s="12"/>
      <c r="LVS42" s="12"/>
      <c r="LVT42" s="12"/>
      <c r="LVU42" s="12"/>
      <c r="LVV42" s="12"/>
      <c r="LVW42" s="12"/>
      <c r="LVX42" s="12"/>
      <c r="LVY42" s="12"/>
      <c r="LVZ42" s="12"/>
      <c r="LWA42" s="12"/>
      <c r="LWB42" s="12"/>
      <c r="LWC42" s="12"/>
      <c r="LWD42" s="12"/>
      <c r="LWE42" s="12"/>
      <c r="LWF42" s="12"/>
      <c r="LWG42" s="12"/>
      <c r="LWH42" s="12"/>
      <c r="LWI42" s="12"/>
      <c r="LWJ42" s="12"/>
      <c r="LWK42" s="12"/>
      <c r="LWL42" s="12"/>
      <c r="LWM42" s="12"/>
      <c r="LWN42" s="12"/>
      <c r="LWO42" s="12"/>
      <c r="LWP42" s="12"/>
      <c r="LWQ42" s="12"/>
      <c r="LWR42" s="12"/>
      <c r="LWS42" s="12"/>
      <c r="LWT42" s="12"/>
      <c r="LWU42" s="12"/>
      <c r="LWV42" s="12"/>
      <c r="LWW42" s="12"/>
      <c r="LWX42" s="12"/>
      <c r="LWY42" s="12"/>
      <c r="LWZ42" s="12"/>
      <c r="LXA42" s="12"/>
      <c r="LXB42" s="12"/>
      <c r="LXC42" s="12"/>
      <c r="LXD42" s="12"/>
      <c r="LXE42" s="12"/>
      <c r="LXF42" s="12"/>
      <c r="LXG42" s="12"/>
      <c r="LXH42" s="12"/>
      <c r="LXI42" s="12"/>
      <c r="LXJ42" s="12"/>
      <c r="LXK42" s="12"/>
      <c r="LXL42" s="12"/>
      <c r="LXM42" s="12"/>
      <c r="LXN42" s="12"/>
      <c r="LXO42" s="12"/>
      <c r="LXP42" s="12"/>
      <c r="LXQ42" s="12"/>
      <c r="LXR42" s="12"/>
      <c r="LXS42" s="12"/>
      <c r="LXT42" s="12"/>
      <c r="LXU42" s="12"/>
      <c r="LXV42" s="12"/>
      <c r="LXW42" s="12"/>
      <c r="LXX42" s="12"/>
      <c r="LXY42" s="12"/>
      <c r="LXZ42" s="12"/>
      <c r="LYA42" s="12"/>
      <c r="LYB42" s="12"/>
      <c r="LYC42" s="12"/>
      <c r="LYD42" s="12"/>
      <c r="LYE42" s="12"/>
      <c r="LYF42" s="12"/>
      <c r="LYG42" s="12"/>
      <c r="LYH42" s="12"/>
      <c r="LYI42" s="12"/>
      <c r="LYJ42" s="12"/>
      <c r="LYK42" s="12"/>
      <c r="LYL42" s="12"/>
      <c r="LYM42" s="12"/>
      <c r="LYN42" s="12"/>
      <c r="LYO42" s="12"/>
      <c r="LYP42" s="12"/>
      <c r="LYQ42" s="12"/>
      <c r="LYR42" s="12"/>
      <c r="LYS42" s="12"/>
      <c r="LYT42" s="12"/>
      <c r="LYU42" s="12"/>
      <c r="LYV42" s="12"/>
      <c r="LYW42" s="12"/>
      <c r="LYX42" s="12"/>
      <c r="LYY42" s="12"/>
      <c r="LYZ42" s="12"/>
      <c r="LZA42" s="12"/>
      <c r="LZB42" s="12"/>
      <c r="LZC42" s="12"/>
      <c r="LZD42" s="12"/>
      <c r="LZE42" s="12"/>
      <c r="LZF42" s="12"/>
      <c r="LZG42" s="12"/>
      <c r="LZH42" s="12"/>
      <c r="LZI42" s="12"/>
      <c r="LZJ42" s="12"/>
      <c r="LZK42" s="12"/>
      <c r="LZL42" s="12"/>
      <c r="LZM42" s="12"/>
      <c r="LZN42" s="12"/>
      <c r="LZO42" s="12"/>
      <c r="LZP42" s="12"/>
      <c r="LZQ42" s="12"/>
      <c r="LZR42" s="12"/>
      <c r="LZS42" s="12"/>
      <c r="LZT42" s="12"/>
      <c r="LZU42" s="12"/>
      <c r="LZV42" s="12"/>
      <c r="LZW42" s="12"/>
      <c r="LZX42" s="12"/>
      <c r="LZY42" s="12"/>
      <c r="LZZ42" s="12"/>
      <c r="MAA42" s="12"/>
      <c r="MAB42" s="12"/>
      <c r="MAC42" s="12"/>
      <c r="MAD42" s="12"/>
      <c r="MAE42" s="12"/>
      <c r="MAF42" s="12"/>
      <c r="MAG42" s="12"/>
      <c r="MAH42" s="12"/>
      <c r="MAI42" s="12"/>
      <c r="MAJ42" s="12"/>
      <c r="MAK42" s="12"/>
      <c r="MAL42" s="12"/>
      <c r="MAM42" s="12"/>
      <c r="MAN42" s="12"/>
      <c r="MAO42" s="12"/>
      <c r="MAP42" s="12"/>
      <c r="MAQ42" s="12"/>
      <c r="MAR42" s="12"/>
      <c r="MAS42" s="12"/>
      <c r="MAT42" s="12"/>
      <c r="MAU42" s="12"/>
      <c r="MAV42" s="12"/>
      <c r="MAW42" s="12"/>
      <c r="MAX42" s="12"/>
      <c r="MAY42" s="12"/>
      <c r="MAZ42" s="12"/>
      <c r="MBA42" s="12"/>
      <c r="MBB42" s="12"/>
      <c r="MBC42" s="12"/>
      <c r="MBD42" s="12"/>
      <c r="MBE42" s="12"/>
      <c r="MBF42" s="12"/>
      <c r="MBG42" s="12"/>
      <c r="MBH42" s="12"/>
      <c r="MBI42" s="12"/>
      <c r="MBJ42" s="12"/>
      <c r="MBK42" s="12"/>
      <c r="MBL42" s="12"/>
      <c r="MBM42" s="12"/>
      <c r="MBN42" s="12"/>
      <c r="MBO42" s="12"/>
      <c r="MBP42" s="12"/>
      <c r="MBQ42" s="12"/>
      <c r="MBR42" s="12"/>
      <c r="MBS42" s="12"/>
      <c r="MBT42" s="12"/>
      <c r="MBU42" s="12"/>
      <c r="MBV42" s="12"/>
      <c r="MBW42" s="12"/>
      <c r="MBX42" s="12"/>
      <c r="MBY42" s="12"/>
      <c r="MBZ42" s="12"/>
      <c r="MCA42" s="12"/>
      <c r="MCB42" s="12"/>
      <c r="MCC42" s="12"/>
      <c r="MCD42" s="12"/>
      <c r="MCE42" s="12"/>
      <c r="MCF42" s="12"/>
      <c r="MCG42" s="12"/>
      <c r="MCH42" s="12"/>
      <c r="MCI42" s="12"/>
      <c r="MCJ42" s="12"/>
      <c r="MCK42" s="12"/>
      <c r="MCL42" s="12"/>
      <c r="MCM42" s="12"/>
      <c r="MCN42" s="12"/>
      <c r="MCO42" s="12"/>
      <c r="MCP42" s="12"/>
      <c r="MCQ42" s="12"/>
      <c r="MCR42" s="12"/>
      <c r="MCS42" s="12"/>
      <c r="MCT42" s="12"/>
      <c r="MCU42" s="12"/>
      <c r="MCV42" s="12"/>
      <c r="MCW42" s="12"/>
      <c r="MCX42" s="12"/>
      <c r="MCY42" s="12"/>
      <c r="MCZ42" s="12"/>
      <c r="MDA42" s="12"/>
      <c r="MDB42" s="12"/>
      <c r="MDC42" s="12"/>
      <c r="MDD42" s="12"/>
      <c r="MDE42" s="12"/>
      <c r="MDF42" s="12"/>
      <c r="MDG42" s="12"/>
      <c r="MDH42" s="12"/>
      <c r="MDI42" s="12"/>
      <c r="MDJ42" s="12"/>
      <c r="MDK42" s="12"/>
      <c r="MDL42" s="12"/>
      <c r="MDM42" s="12"/>
      <c r="MDN42" s="12"/>
      <c r="MDO42" s="12"/>
      <c r="MDP42" s="12"/>
      <c r="MDQ42" s="12"/>
      <c r="MDR42" s="12"/>
      <c r="MDS42" s="12"/>
      <c r="MDT42" s="12"/>
      <c r="MDU42" s="12"/>
      <c r="MDV42" s="12"/>
      <c r="MDW42" s="12"/>
      <c r="MDX42" s="12"/>
      <c r="MDY42" s="12"/>
      <c r="MDZ42" s="12"/>
      <c r="MEA42" s="12"/>
      <c r="MEB42" s="12"/>
      <c r="MEC42" s="12"/>
      <c r="MED42" s="12"/>
      <c r="MEE42" s="12"/>
      <c r="MEF42" s="12"/>
      <c r="MEG42" s="12"/>
      <c r="MEH42" s="12"/>
      <c r="MEI42" s="12"/>
      <c r="MEJ42" s="12"/>
      <c r="MEK42" s="12"/>
      <c r="MEL42" s="12"/>
      <c r="MEM42" s="12"/>
      <c r="MEN42" s="12"/>
      <c r="MEO42" s="12"/>
      <c r="MEP42" s="12"/>
      <c r="MEQ42" s="12"/>
      <c r="MER42" s="12"/>
      <c r="MES42" s="12"/>
      <c r="MET42" s="12"/>
      <c r="MEU42" s="12"/>
      <c r="MEV42" s="12"/>
      <c r="MEW42" s="12"/>
      <c r="MEX42" s="12"/>
      <c r="MEY42" s="12"/>
      <c r="MEZ42" s="12"/>
      <c r="MFA42" s="12"/>
      <c r="MFB42" s="12"/>
      <c r="MFC42" s="12"/>
      <c r="MFD42" s="12"/>
      <c r="MFE42" s="12"/>
      <c r="MFF42" s="12"/>
      <c r="MFG42" s="12"/>
      <c r="MFH42" s="12"/>
      <c r="MFI42" s="12"/>
      <c r="MFJ42" s="12"/>
      <c r="MFK42" s="12"/>
      <c r="MFL42" s="12"/>
      <c r="MFM42" s="12"/>
      <c r="MFN42" s="12"/>
      <c r="MFO42" s="12"/>
      <c r="MFP42" s="12"/>
      <c r="MFQ42" s="12"/>
      <c r="MFR42" s="12"/>
      <c r="MFS42" s="12"/>
      <c r="MFT42" s="12"/>
      <c r="MFU42" s="12"/>
      <c r="MFV42" s="12"/>
      <c r="MFW42" s="12"/>
      <c r="MFX42" s="12"/>
      <c r="MFY42" s="12"/>
      <c r="MFZ42" s="12"/>
      <c r="MGA42" s="12"/>
      <c r="MGB42" s="12"/>
      <c r="MGC42" s="12"/>
      <c r="MGD42" s="12"/>
      <c r="MGE42" s="12"/>
      <c r="MGF42" s="12"/>
      <c r="MGG42" s="12"/>
      <c r="MGH42" s="12"/>
      <c r="MGI42" s="12"/>
      <c r="MGJ42" s="12"/>
      <c r="MGK42" s="12"/>
      <c r="MGL42" s="12"/>
      <c r="MGM42" s="12"/>
      <c r="MGN42" s="12"/>
      <c r="MGO42" s="12"/>
      <c r="MGP42" s="12"/>
      <c r="MGQ42" s="12"/>
      <c r="MGR42" s="12"/>
      <c r="MGS42" s="12"/>
      <c r="MGT42" s="12"/>
      <c r="MGU42" s="12"/>
      <c r="MGV42" s="12"/>
      <c r="MGW42" s="12"/>
      <c r="MGX42" s="12"/>
      <c r="MGY42" s="12"/>
      <c r="MGZ42" s="12"/>
      <c r="MHA42" s="12"/>
      <c r="MHB42" s="12"/>
      <c r="MHC42" s="12"/>
      <c r="MHD42" s="12"/>
      <c r="MHE42" s="12"/>
      <c r="MHF42" s="12"/>
      <c r="MHG42" s="12"/>
      <c r="MHH42" s="12"/>
      <c r="MHI42" s="12"/>
      <c r="MHJ42" s="12"/>
      <c r="MHK42" s="12"/>
      <c r="MHL42" s="12"/>
      <c r="MHM42" s="12"/>
      <c r="MHN42" s="12"/>
      <c r="MHO42" s="12"/>
      <c r="MHP42" s="12"/>
      <c r="MHQ42" s="12"/>
      <c r="MHR42" s="12"/>
      <c r="MHS42" s="12"/>
      <c r="MHT42" s="12"/>
      <c r="MHU42" s="12"/>
      <c r="MHV42" s="12"/>
      <c r="MHW42" s="12"/>
      <c r="MHX42" s="12"/>
      <c r="MHY42" s="12"/>
      <c r="MHZ42" s="12"/>
      <c r="MIA42" s="12"/>
      <c r="MIB42" s="12"/>
      <c r="MIC42" s="12"/>
      <c r="MID42" s="12"/>
      <c r="MIE42" s="12"/>
      <c r="MIF42" s="12"/>
      <c r="MIG42" s="12"/>
      <c r="MIH42" s="12"/>
      <c r="MII42" s="12"/>
      <c r="MIJ42" s="12"/>
      <c r="MIK42" s="12"/>
      <c r="MIL42" s="12"/>
      <c r="MIM42" s="12"/>
      <c r="MIN42" s="12"/>
      <c r="MIO42" s="12"/>
      <c r="MIP42" s="12"/>
      <c r="MIQ42" s="12"/>
      <c r="MIR42" s="12"/>
      <c r="MIS42" s="12"/>
      <c r="MIT42" s="12"/>
      <c r="MIU42" s="12"/>
      <c r="MIV42" s="12"/>
      <c r="MIW42" s="12"/>
      <c r="MIX42" s="12"/>
      <c r="MIY42" s="12"/>
      <c r="MIZ42" s="12"/>
      <c r="MJA42" s="12"/>
      <c r="MJB42" s="12"/>
      <c r="MJC42" s="12"/>
      <c r="MJD42" s="12"/>
      <c r="MJE42" s="12"/>
      <c r="MJF42" s="12"/>
      <c r="MJG42" s="12"/>
      <c r="MJH42" s="12"/>
      <c r="MJI42" s="12"/>
      <c r="MJJ42" s="12"/>
      <c r="MJK42" s="12"/>
      <c r="MJL42" s="12"/>
      <c r="MJM42" s="12"/>
      <c r="MJN42" s="12"/>
      <c r="MJO42" s="12"/>
      <c r="MJP42" s="12"/>
      <c r="MJQ42" s="12"/>
      <c r="MJR42" s="12"/>
      <c r="MJS42" s="12"/>
      <c r="MJT42" s="12"/>
      <c r="MJU42" s="12"/>
      <c r="MJV42" s="12"/>
      <c r="MJW42" s="12"/>
      <c r="MJX42" s="12"/>
      <c r="MJY42" s="12"/>
      <c r="MJZ42" s="12"/>
      <c r="MKA42" s="12"/>
      <c r="MKB42" s="12"/>
      <c r="MKC42" s="12"/>
      <c r="MKD42" s="12"/>
      <c r="MKE42" s="12"/>
      <c r="MKF42" s="12"/>
      <c r="MKG42" s="12"/>
      <c r="MKH42" s="12"/>
      <c r="MKI42" s="12"/>
      <c r="MKJ42" s="12"/>
      <c r="MKK42" s="12"/>
      <c r="MKL42" s="12"/>
      <c r="MKM42" s="12"/>
      <c r="MKN42" s="12"/>
      <c r="MKO42" s="12"/>
      <c r="MKP42" s="12"/>
      <c r="MKQ42" s="12"/>
      <c r="MKR42" s="12"/>
      <c r="MKS42" s="12"/>
      <c r="MKT42" s="12"/>
      <c r="MKU42" s="12"/>
      <c r="MKV42" s="12"/>
      <c r="MKW42" s="12"/>
      <c r="MKX42" s="12"/>
      <c r="MKY42" s="12"/>
      <c r="MKZ42" s="12"/>
      <c r="MLA42" s="12"/>
      <c r="MLB42" s="12"/>
      <c r="MLC42" s="12"/>
      <c r="MLD42" s="12"/>
      <c r="MLE42" s="12"/>
      <c r="MLF42" s="12"/>
      <c r="MLG42" s="12"/>
      <c r="MLH42" s="12"/>
      <c r="MLI42" s="12"/>
      <c r="MLJ42" s="12"/>
      <c r="MLK42" s="12"/>
      <c r="MLL42" s="12"/>
      <c r="MLM42" s="12"/>
      <c r="MLN42" s="12"/>
      <c r="MLO42" s="12"/>
      <c r="MLP42" s="12"/>
      <c r="MLQ42" s="12"/>
      <c r="MLR42" s="12"/>
      <c r="MLS42" s="12"/>
      <c r="MLT42" s="12"/>
      <c r="MLU42" s="12"/>
      <c r="MLV42" s="12"/>
      <c r="MLW42" s="12"/>
      <c r="MLX42" s="12"/>
      <c r="MLY42" s="12"/>
      <c r="MLZ42" s="12"/>
      <c r="MMA42" s="12"/>
      <c r="MMB42" s="12"/>
      <c r="MMC42" s="12"/>
      <c r="MMD42" s="12"/>
      <c r="MME42" s="12"/>
      <c r="MMF42" s="12"/>
      <c r="MMG42" s="12"/>
      <c r="MMH42" s="12"/>
      <c r="MMI42" s="12"/>
      <c r="MMJ42" s="12"/>
      <c r="MMK42" s="12"/>
      <c r="MML42" s="12"/>
      <c r="MMM42" s="12"/>
      <c r="MMN42" s="12"/>
      <c r="MMO42" s="12"/>
      <c r="MMP42" s="12"/>
      <c r="MMQ42" s="12"/>
      <c r="MMR42" s="12"/>
      <c r="MMS42" s="12"/>
      <c r="MMT42" s="12"/>
      <c r="MMU42" s="12"/>
      <c r="MMV42" s="12"/>
      <c r="MMW42" s="12"/>
      <c r="MMX42" s="12"/>
      <c r="MMY42" s="12"/>
      <c r="MMZ42" s="12"/>
      <c r="MNA42" s="12"/>
      <c r="MNB42" s="12"/>
      <c r="MNC42" s="12"/>
      <c r="MND42" s="12"/>
      <c r="MNE42" s="12"/>
      <c r="MNF42" s="12"/>
      <c r="MNG42" s="12"/>
      <c r="MNH42" s="12"/>
      <c r="MNI42" s="12"/>
      <c r="MNJ42" s="12"/>
      <c r="MNK42" s="12"/>
      <c r="MNL42" s="12"/>
      <c r="MNM42" s="12"/>
      <c r="MNN42" s="12"/>
      <c r="MNO42" s="12"/>
      <c r="MNP42" s="12"/>
      <c r="MNQ42" s="12"/>
      <c r="MNR42" s="12"/>
      <c r="MNS42" s="12"/>
      <c r="MNT42" s="12"/>
      <c r="MNU42" s="12"/>
      <c r="MNV42" s="12"/>
      <c r="MNW42" s="12"/>
      <c r="MNX42" s="12"/>
      <c r="MNY42" s="12"/>
      <c r="MNZ42" s="12"/>
      <c r="MOA42" s="12"/>
      <c r="MOB42" s="12"/>
      <c r="MOC42" s="12"/>
      <c r="MOD42" s="12"/>
      <c r="MOE42" s="12"/>
      <c r="MOF42" s="12"/>
      <c r="MOG42" s="12"/>
      <c r="MOH42" s="12"/>
      <c r="MOI42" s="12"/>
      <c r="MOJ42" s="12"/>
      <c r="MOK42" s="12"/>
      <c r="MOL42" s="12"/>
      <c r="MOM42" s="12"/>
      <c r="MON42" s="12"/>
      <c r="MOO42" s="12"/>
      <c r="MOP42" s="12"/>
      <c r="MOQ42" s="12"/>
      <c r="MOR42" s="12"/>
      <c r="MOS42" s="12"/>
      <c r="MOT42" s="12"/>
      <c r="MOU42" s="12"/>
      <c r="MOV42" s="12"/>
      <c r="MOW42" s="12"/>
      <c r="MOX42" s="12"/>
      <c r="MOY42" s="12"/>
      <c r="MOZ42" s="12"/>
      <c r="MPA42" s="12"/>
      <c r="MPB42" s="12"/>
      <c r="MPC42" s="12"/>
      <c r="MPD42" s="12"/>
      <c r="MPE42" s="12"/>
      <c r="MPF42" s="12"/>
      <c r="MPG42" s="12"/>
      <c r="MPH42" s="12"/>
      <c r="MPI42" s="12"/>
      <c r="MPJ42" s="12"/>
      <c r="MPK42" s="12"/>
      <c r="MPL42" s="12"/>
      <c r="MPM42" s="12"/>
      <c r="MPN42" s="12"/>
      <c r="MPO42" s="12"/>
      <c r="MPP42" s="12"/>
      <c r="MPQ42" s="12"/>
      <c r="MPR42" s="12"/>
      <c r="MPS42" s="12"/>
      <c r="MPT42" s="12"/>
      <c r="MPU42" s="12"/>
      <c r="MPV42" s="12"/>
      <c r="MPW42" s="12"/>
      <c r="MPX42" s="12"/>
      <c r="MPY42" s="12"/>
      <c r="MPZ42" s="12"/>
      <c r="MQA42" s="12"/>
      <c r="MQB42" s="12"/>
      <c r="MQC42" s="12"/>
      <c r="MQD42" s="12"/>
      <c r="MQE42" s="12"/>
      <c r="MQF42" s="12"/>
      <c r="MQG42" s="12"/>
      <c r="MQH42" s="12"/>
      <c r="MQI42" s="12"/>
      <c r="MQJ42" s="12"/>
      <c r="MQK42" s="12"/>
      <c r="MQL42" s="12"/>
      <c r="MQM42" s="12"/>
      <c r="MQN42" s="12"/>
      <c r="MQO42" s="12"/>
      <c r="MQP42" s="12"/>
      <c r="MQQ42" s="12"/>
      <c r="MQR42" s="12"/>
      <c r="MQS42" s="12"/>
      <c r="MQT42" s="12"/>
      <c r="MQU42" s="12"/>
      <c r="MQV42" s="12"/>
      <c r="MQW42" s="12"/>
      <c r="MQX42" s="12"/>
      <c r="MQY42" s="12"/>
      <c r="MQZ42" s="12"/>
      <c r="MRA42" s="12"/>
      <c r="MRB42" s="12"/>
      <c r="MRC42" s="12"/>
      <c r="MRD42" s="12"/>
      <c r="MRE42" s="12"/>
      <c r="MRF42" s="12"/>
      <c r="MRG42" s="12"/>
      <c r="MRH42" s="12"/>
      <c r="MRI42" s="12"/>
      <c r="MRJ42" s="12"/>
      <c r="MRK42" s="12"/>
      <c r="MRL42" s="12"/>
      <c r="MRM42" s="12"/>
      <c r="MRN42" s="12"/>
      <c r="MRO42" s="12"/>
      <c r="MRP42" s="12"/>
      <c r="MRQ42" s="12"/>
      <c r="MRR42" s="12"/>
      <c r="MRS42" s="12"/>
      <c r="MRT42" s="12"/>
      <c r="MRU42" s="12"/>
      <c r="MRV42" s="12"/>
      <c r="MRW42" s="12"/>
      <c r="MRX42" s="12"/>
      <c r="MRY42" s="12"/>
      <c r="MRZ42" s="12"/>
      <c r="MSA42" s="12"/>
      <c r="MSB42" s="12"/>
      <c r="MSC42" s="12"/>
      <c r="MSD42" s="12"/>
      <c r="MSE42" s="12"/>
      <c r="MSF42" s="12"/>
      <c r="MSG42" s="12"/>
      <c r="MSH42" s="12"/>
      <c r="MSI42" s="12"/>
      <c r="MSJ42" s="12"/>
      <c r="MSK42" s="12"/>
      <c r="MSL42" s="12"/>
      <c r="MSM42" s="12"/>
      <c r="MSN42" s="12"/>
      <c r="MSO42" s="12"/>
      <c r="MSP42" s="12"/>
      <c r="MSQ42" s="12"/>
      <c r="MSR42" s="12"/>
      <c r="MSS42" s="12"/>
      <c r="MST42" s="12"/>
      <c r="MSU42" s="12"/>
      <c r="MSV42" s="12"/>
      <c r="MSW42" s="12"/>
      <c r="MSX42" s="12"/>
      <c r="MSY42" s="12"/>
      <c r="MSZ42" s="12"/>
      <c r="MTA42" s="12"/>
      <c r="MTB42" s="12"/>
      <c r="MTC42" s="12"/>
      <c r="MTD42" s="12"/>
      <c r="MTE42" s="12"/>
      <c r="MTF42" s="12"/>
      <c r="MTG42" s="12"/>
      <c r="MTH42" s="12"/>
      <c r="MTI42" s="12"/>
      <c r="MTJ42" s="12"/>
      <c r="MTK42" s="12"/>
      <c r="MTL42" s="12"/>
      <c r="MTM42" s="12"/>
      <c r="MTN42" s="12"/>
      <c r="MTO42" s="12"/>
      <c r="MTP42" s="12"/>
      <c r="MTQ42" s="12"/>
      <c r="MTR42" s="12"/>
      <c r="MTS42" s="12"/>
      <c r="MTT42" s="12"/>
      <c r="MTU42" s="12"/>
      <c r="MTV42" s="12"/>
      <c r="MTW42" s="12"/>
      <c r="MTX42" s="12"/>
      <c r="MTY42" s="12"/>
      <c r="MTZ42" s="12"/>
      <c r="MUA42" s="12"/>
      <c r="MUB42" s="12"/>
      <c r="MUC42" s="12"/>
      <c r="MUD42" s="12"/>
      <c r="MUE42" s="12"/>
      <c r="MUF42" s="12"/>
      <c r="MUG42" s="12"/>
      <c r="MUH42" s="12"/>
      <c r="MUI42" s="12"/>
      <c r="MUJ42" s="12"/>
      <c r="MUK42" s="12"/>
      <c r="MUL42" s="12"/>
      <c r="MUM42" s="12"/>
      <c r="MUN42" s="12"/>
      <c r="MUO42" s="12"/>
      <c r="MUP42" s="12"/>
      <c r="MUQ42" s="12"/>
      <c r="MUR42" s="12"/>
      <c r="MUS42" s="12"/>
      <c r="MUT42" s="12"/>
      <c r="MUU42" s="12"/>
      <c r="MUV42" s="12"/>
      <c r="MUW42" s="12"/>
      <c r="MUX42" s="12"/>
      <c r="MUY42" s="12"/>
      <c r="MUZ42" s="12"/>
      <c r="MVA42" s="12"/>
      <c r="MVB42" s="12"/>
      <c r="MVC42" s="12"/>
      <c r="MVD42" s="12"/>
      <c r="MVE42" s="12"/>
      <c r="MVF42" s="12"/>
      <c r="MVG42" s="12"/>
      <c r="MVH42" s="12"/>
      <c r="MVI42" s="12"/>
      <c r="MVJ42" s="12"/>
      <c r="MVK42" s="12"/>
      <c r="MVL42" s="12"/>
      <c r="MVM42" s="12"/>
      <c r="MVN42" s="12"/>
      <c r="MVO42" s="12"/>
      <c r="MVP42" s="12"/>
      <c r="MVQ42" s="12"/>
      <c r="MVR42" s="12"/>
      <c r="MVS42" s="12"/>
      <c r="MVT42" s="12"/>
      <c r="MVU42" s="12"/>
      <c r="MVV42" s="12"/>
      <c r="MVW42" s="12"/>
      <c r="MVX42" s="12"/>
      <c r="MVY42" s="12"/>
      <c r="MVZ42" s="12"/>
      <c r="MWA42" s="12"/>
      <c r="MWB42" s="12"/>
      <c r="MWC42" s="12"/>
      <c r="MWD42" s="12"/>
      <c r="MWE42" s="12"/>
      <c r="MWF42" s="12"/>
      <c r="MWG42" s="12"/>
      <c r="MWH42" s="12"/>
      <c r="MWI42" s="12"/>
      <c r="MWJ42" s="12"/>
      <c r="MWK42" s="12"/>
      <c r="MWL42" s="12"/>
      <c r="MWM42" s="12"/>
      <c r="MWN42" s="12"/>
      <c r="MWO42" s="12"/>
      <c r="MWP42" s="12"/>
      <c r="MWQ42" s="12"/>
      <c r="MWR42" s="12"/>
      <c r="MWS42" s="12"/>
      <c r="MWT42" s="12"/>
      <c r="MWU42" s="12"/>
      <c r="MWV42" s="12"/>
      <c r="MWW42" s="12"/>
      <c r="MWX42" s="12"/>
      <c r="MWY42" s="12"/>
      <c r="MWZ42" s="12"/>
      <c r="MXA42" s="12"/>
      <c r="MXB42" s="12"/>
      <c r="MXC42" s="12"/>
      <c r="MXD42" s="12"/>
      <c r="MXE42" s="12"/>
      <c r="MXF42" s="12"/>
      <c r="MXG42" s="12"/>
      <c r="MXH42" s="12"/>
      <c r="MXI42" s="12"/>
      <c r="MXJ42" s="12"/>
      <c r="MXK42" s="12"/>
      <c r="MXL42" s="12"/>
      <c r="MXM42" s="12"/>
      <c r="MXN42" s="12"/>
      <c r="MXO42" s="12"/>
      <c r="MXP42" s="12"/>
      <c r="MXQ42" s="12"/>
      <c r="MXR42" s="12"/>
      <c r="MXS42" s="12"/>
      <c r="MXT42" s="12"/>
      <c r="MXU42" s="12"/>
      <c r="MXV42" s="12"/>
      <c r="MXW42" s="12"/>
      <c r="MXX42" s="12"/>
      <c r="MXY42" s="12"/>
      <c r="MXZ42" s="12"/>
      <c r="MYA42" s="12"/>
      <c r="MYB42" s="12"/>
      <c r="MYC42" s="12"/>
      <c r="MYD42" s="12"/>
      <c r="MYE42" s="12"/>
      <c r="MYF42" s="12"/>
      <c r="MYG42" s="12"/>
      <c r="MYH42" s="12"/>
      <c r="MYI42" s="12"/>
      <c r="MYJ42" s="12"/>
      <c r="MYK42" s="12"/>
      <c r="MYL42" s="12"/>
      <c r="MYM42" s="12"/>
      <c r="MYN42" s="12"/>
      <c r="MYO42" s="12"/>
      <c r="MYP42" s="12"/>
      <c r="MYQ42" s="12"/>
      <c r="MYR42" s="12"/>
      <c r="MYS42" s="12"/>
      <c r="MYT42" s="12"/>
      <c r="MYU42" s="12"/>
      <c r="MYV42" s="12"/>
      <c r="MYW42" s="12"/>
      <c r="MYX42" s="12"/>
      <c r="MYY42" s="12"/>
      <c r="MYZ42" s="12"/>
      <c r="MZA42" s="12"/>
      <c r="MZB42" s="12"/>
      <c r="MZC42" s="12"/>
      <c r="MZD42" s="12"/>
      <c r="MZE42" s="12"/>
      <c r="MZF42" s="12"/>
      <c r="MZG42" s="12"/>
      <c r="MZH42" s="12"/>
      <c r="MZI42" s="12"/>
      <c r="MZJ42" s="12"/>
      <c r="MZK42" s="12"/>
      <c r="MZL42" s="12"/>
      <c r="MZM42" s="12"/>
      <c r="MZN42" s="12"/>
      <c r="MZO42" s="12"/>
      <c r="MZP42" s="12"/>
      <c r="MZQ42" s="12"/>
      <c r="MZR42" s="12"/>
      <c r="MZS42" s="12"/>
      <c r="MZT42" s="12"/>
      <c r="MZU42" s="12"/>
      <c r="MZV42" s="12"/>
      <c r="MZW42" s="12"/>
      <c r="MZX42" s="12"/>
      <c r="MZY42" s="12"/>
      <c r="MZZ42" s="12"/>
      <c r="NAA42" s="12"/>
      <c r="NAB42" s="12"/>
      <c r="NAC42" s="12"/>
      <c r="NAD42" s="12"/>
      <c r="NAE42" s="12"/>
      <c r="NAF42" s="12"/>
      <c r="NAG42" s="12"/>
      <c r="NAH42" s="12"/>
      <c r="NAI42" s="12"/>
      <c r="NAJ42" s="12"/>
      <c r="NAK42" s="12"/>
      <c r="NAL42" s="12"/>
      <c r="NAM42" s="12"/>
      <c r="NAN42" s="12"/>
      <c r="NAO42" s="12"/>
      <c r="NAP42" s="12"/>
      <c r="NAQ42" s="12"/>
      <c r="NAR42" s="12"/>
      <c r="NAS42" s="12"/>
      <c r="NAT42" s="12"/>
      <c r="NAU42" s="12"/>
      <c r="NAV42" s="12"/>
      <c r="NAW42" s="12"/>
      <c r="NAX42" s="12"/>
      <c r="NAY42" s="12"/>
      <c r="NAZ42" s="12"/>
      <c r="NBA42" s="12"/>
      <c r="NBB42" s="12"/>
      <c r="NBC42" s="12"/>
      <c r="NBD42" s="12"/>
      <c r="NBE42" s="12"/>
      <c r="NBF42" s="12"/>
      <c r="NBG42" s="12"/>
      <c r="NBH42" s="12"/>
      <c r="NBI42" s="12"/>
      <c r="NBJ42" s="12"/>
      <c r="NBK42" s="12"/>
      <c r="NBL42" s="12"/>
      <c r="NBM42" s="12"/>
      <c r="NBN42" s="12"/>
      <c r="NBO42" s="12"/>
      <c r="NBP42" s="12"/>
      <c r="NBQ42" s="12"/>
      <c r="NBR42" s="12"/>
      <c r="NBS42" s="12"/>
      <c r="NBT42" s="12"/>
      <c r="NBU42" s="12"/>
      <c r="NBV42" s="12"/>
      <c r="NBW42" s="12"/>
      <c r="NBX42" s="12"/>
      <c r="NBY42" s="12"/>
      <c r="NBZ42" s="12"/>
      <c r="NCA42" s="12"/>
      <c r="NCB42" s="12"/>
      <c r="NCC42" s="12"/>
      <c r="NCD42" s="12"/>
      <c r="NCE42" s="12"/>
      <c r="NCF42" s="12"/>
      <c r="NCG42" s="12"/>
      <c r="NCH42" s="12"/>
      <c r="NCI42" s="12"/>
      <c r="NCJ42" s="12"/>
      <c r="NCK42" s="12"/>
      <c r="NCL42" s="12"/>
      <c r="NCM42" s="12"/>
      <c r="NCN42" s="12"/>
      <c r="NCO42" s="12"/>
      <c r="NCP42" s="12"/>
      <c r="NCQ42" s="12"/>
      <c r="NCR42" s="12"/>
      <c r="NCS42" s="12"/>
      <c r="NCT42" s="12"/>
      <c r="NCU42" s="12"/>
      <c r="NCV42" s="12"/>
      <c r="NCW42" s="12"/>
      <c r="NCX42" s="12"/>
      <c r="NCY42" s="12"/>
      <c r="NCZ42" s="12"/>
      <c r="NDA42" s="12"/>
      <c r="NDB42" s="12"/>
      <c r="NDC42" s="12"/>
      <c r="NDD42" s="12"/>
      <c r="NDE42" s="12"/>
      <c r="NDF42" s="12"/>
      <c r="NDG42" s="12"/>
      <c r="NDH42" s="12"/>
      <c r="NDI42" s="12"/>
      <c r="NDJ42" s="12"/>
      <c r="NDK42" s="12"/>
      <c r="NDL42" s="12"/>
      <c r="NDM42" s="12"/>
      <c r="NDN42" s="12"/>
      <c r="NDO42" s="12"/>
      <c r="NDP42" s="12"/>
      <c r="NDQ42" s="12"/>
      <c r="NDR42" s="12"/>
      <c r="NDS42" s="12"/>
      <c r="NDT42" s="12"/>
      <c r="NDU42" s="12"/>
      <c r="NDV42" s="12"/>
      <c r="NDW42" s="12"/>
      <c r="NDX42" s="12"/>
      <c r="NDY42" s="12"/>
      <c r="NDZ42" s="12"/>
      <c r="NEA42" s="12"/>
      <c r="NEB42" s="12"/>
      <c r="NEC42" s="12"/>
      <c r="NED42" s="12"/>
      <c r="NEE42" s="12"/>
      <c r="NEF42" s="12"/>
      <c r="NEG42" s="12"/>
      <c r="NEH42" s="12"/>
      <c r="NEI42" s="12"/>
      <c r="NEJ42" s="12"/>
      <c r="NEK42" s="12"/>
      <c r="NEL42" s="12"/>
      <c r="NEM42" s="12"/>
      <c r="NEN42" s="12"/>
      <c r="NEO42" s="12"/>
      <c r="NEP42" s="12"/>
      <c r="NEQ42" s="12"/>
      <c r="NER42" s="12"/>
      <c r="NES42" s="12"/>
      <c r="NET42" s="12"/>
      <c r="NEU42" s="12"/>
      <c r="NEV42" s="12"/>
      <c r="NEW42" s="12"/>
      <c r="NEX42" s="12"/>
      <c r="NEY42" s="12"/>
      <c r="NEZ42" s="12"/>
      <c r="NFA42" s="12"/>
      <c r="NFB42" s="12"/>
      <c r="NFC42" s="12"/>
      <c r="NFD42" s="12"/>
      <c r="NFE42" s="12"/>
      <c r="NFF42" s="12"/>
      <c r="NFG42" s="12"/>
      <c r="NFH42" s="12"/>
      <c r="NFI42" s="12"/>
      <c r="NFJ42" s="12"/>
      <c r="NFK42" s="12"/>
      <c r="NFL42" s="12"/>
      <c r="NFM42" s="12"/>
      <c r="NFN42" s="12"/>
      <c r="NFO42" s="12"/>
      <c r="NFP42" s="12"/>
      <c r="NFQ42" s="12"/>
      <c r="NFR42" s="12"/>
      <c r="NFS42" s="12"/>
      <c r="NFT42" s="12"/>
      <c r="NFU42" s="12"/>
      <c r="NFV42" s="12"/>
      <c r="NFW42" s="12"/>
      <c r="NFX42" s="12"/>
      <c r="NFY42" s="12"/>
      <c r="NFZ42" s="12"/>
      <c r="NGA42" s="12"/>
      <c r="NGB42" s="12"/>
      <c r="NGC42" s="12"/>
      <c r="NGD42" s="12"/>
      <c r="NGE42" s="12"/>
      <c r="NGF42" s="12"/>
      <c r="NGG42" s="12"/>
      <c r="NGH42" s="12"/>
      <c r="NGI42" s="12"/>
      <c r="NGJ42" s="12"/>
      <c r="NGK42" s="12"/>
      <c r="NGL42" s="12"/>
      <c r="NGM42" s="12"/>
      <c r="NGN42" s="12"/>
      <c r="NGO42" s="12"/>
      <c r="NGP42" s="12"/>
      <c r="NGQ42" s="12"/>
      <c r="NGR42" s="12"/>
      <c r="NGS42" s="12"/>
      <c r="NGT42" s="12"/>
      <c r="NGU42" s="12"/>
      <c r="NGV42" s="12"/>
      <c r="NGW42" s="12"/>
      <c r="NGX42" s="12"/>
      <c r="NGY42" s="12"/>
      <c r="NGZ42" s="12"/>
      <c r="NHA42" s="12"/>
      <c r="NHB42" s="12"/>
      <c r="NHC42" s="12"/>
      <c r="NHD42" s="12"/>
      <c r="NHE42" s="12"/>
      <c r="NHF42" s="12"/>
      <c r="NHG42" s="12"/>
      <c r="NHH42" s="12"/>
      <c r="NHI42" s="12"/>
      <c r="NHJ42" s="12"/>
      <c r="NHK42" s="12"/>
      <c r="NHL42" s="12"/>
      <c r="NHM42" s="12"/>
      <c r="NHN42" s="12"/>
      <c r="NHO42" s="12"/>
      <c r="NHP42" s="12"/>
      <c r="NHQ42" s="12"/>
      <c r="NHR42" s="12"/>
      <c r="NHS42" s="12"/>
      <c r="NHT42" s="12"/>
      <c r="NHU42" s="12"/>
      <c r="NHV42" s="12"/>
      <c r="NHW42" s="12"/>
      <c r="NHX42" s="12"/>
      <c r="NHY42" s="12"/>
      <c r="NHZ42" s="12"/>
      <c r="NIA42" s="12"/>
      <c r="NIB42" s="12"/>
      <c r="NIC42" s="12"/>
      <c r="NID42" s="12"/>
      <c r="NIE42" s="12"/>
      <c r="NIF42" s="12"/>
      <c r="NIG42" s="12"/>
      <c r="NIH42" s="12"/>
      <c r="NII42" s="12"/>
      <c r="NIJ42" s="12"/>
      <c r="NIK42" s="12"/>
      <c r="NIL42" s="12"/>
      <c r="NIM42" s="12"/>
      <c r="NIN42" s="12"/>
      <c r="NIO42" s="12"/>
      <c r="NIP42" s="12"/>
      <c r="NIQ42" s="12"/>
      <c r="NIR42" s="12"/>
      <c r="NIS42" s="12"/>
      <c r="NIT42" s="12"/>
      <c r="NIU42" s="12"/>
      <c r="NIV42" s="12"/>
      <c r="NIW42" s="12"/>
      <c r="NIX42" s="12"/>
      <c r="NIY42" s="12"/>
      <c r="NIZ42" s="12"/>
      <c r="NJA42" s="12"/>
      <c r="NJB42" s="12"/>
      <c r="NJC42" s="12"/>
      <c r="NJD42" s="12"/>
      <c r="NJE42" s="12"/>
      <c r="NJF42" s="12"/>
      <c r="NJG42" s="12"/>
      <c r="NJH42" s="12"/>
      <c r="NJI42" s="12"/>
      <c r="NJJ42" s="12"/>
      <c r="NJK42" s="12"/>
      <c r="NJL42" s="12"/>
      <c r="NJM42" s="12"/>
      <c r="NJN42" s="12"/>
      <c r="NJO42" s="12"/>
      <c r="NJP42" s="12"/>
      <c r="NJQ42" s="12"/>
      <c r="NJR42" s="12"/>
      <c r="NJS42" s="12"/>
      <c r="NJT42" s="12"/>
      <c r="NJU42" s="12"/>
      <c r="NJV42" s="12"/>
      <c r="NJW42" s="12"/>
      <c r="NJX42" s="12"/>
      <c r="NJY42" s="12"/>
      <c r="NJZ42" s="12"/>
      <c r="NKA42" s="12"/>
      <c r="NKB42" s="12"/>
      <c r="NKC42" s="12"/>
      <c r="NKD42" s="12"/>
      <c r="NKE42" s="12"/>
      <c r="NKF42" s="12"/>
      <c r="NKG42" s="12"/>
      <c r="NKH42" s="12"/>
      <c r="NKI42" s="12"/>
      <c r="NKJ42" s="12"/>
      <c r="NKK42" s="12"/>
      <c r="NKL42" s="12"/>
      <c r="NKM42" s="12"/>
      <c r="NKN42" s="12"/>
      <c r="NKO42" s="12"/>
      <c r="NKP42" s="12"/>
      <c r="NKQ42" s="12"/>
      <c r="NKR42" s="12"/>
      <c r="NKS42" s="12"/>
      <c r="NKT42" s="12"/>
      <c r="NKU42" s="12"/>
      <c r="NKV42" s="12"/>
      <c r="NKW42" s="12"/>
      <c r="NKX42" s="12"/>
      <c r="NKY42" s="12"/>
      <c r="NKZ42" s="12"/>
      <c r="NLA42" s="12"/>
      <c r="NLB42" s="12"/>
      <c r="NLC42" s="12"/>
      <c r="NLD42" s="12"/>
      <c r="NLE42" s="12"/>
      <c r="NLF42" s="12"/>
      <c r="NLG42" s="12"/>
      <c r="NLH42" s="12"/>
      <c r="NLI42" s="12"/>
      <c r="NLJ42" s="12"/>
      <c r="NLK42" s="12"/>
      <c r="NLL42" s="12"/>
      <c r="NLM42" s="12"/>
      <c r="NLN42" s="12"/>
      <c r="NLO42" s="12"/>
      <c r="NLP42" s="12"/>
      <c r="NLQ42" s="12"/>
      <c r="NLR42" s="12"/>
      <c r="NLS42" s="12"/>
      <c r="NLT42" s="12"/>
      <c r="NLU42" s="12"/>
      <c r="NLV42" s="12"/>
      <c r="NLW42" s="12"/>
      <c r="NLX42" s="12"/>
      <c r="NLY42" s="12"/>
      <c r="NLZ42" s="12"/>
      <c r="NMA42" s="12"/>
      <c r="NMB42" s="12"/>
      <c r="NMC42" s="12"/>
      <c r="NMD42" s="12"/>
      <c r="NME42" s="12"/>
      <c r="NMF42" s="12"/>
      <c r="NMG42" s="12"/>
      <c r="NMH42" s="12"/>
      <c r="NMI42" s="12"/>
      <c r="NMJ42" s="12"/>
      <c r="NMK42" s="12"/>
      <c r="NML42" s="12"/>
      <c r="NMM42" s="12"/>
      <c r="NMN42" s="12"/>
      <c r="NMO42" s="12"/>
      <c r="NMP42" s="12"/>
      <c r="NMQ42" s="12"/>
      <c r="NMR42" s="12"/>
      <c r="NMS42" s="12"/>
      <c r="NMT42" s="12"/>
      <c r="NMU42" s="12"/>
      <c r="NMV42" s="12"/>
      <c r="NMW42" s="12"/>
      <c r="NMX42" s="12"/>
      <c r="NMY42" s="12"/>
      <c r="NMZ42" s="12"/>
      <c r="NNA42" s="12"/>
      <c r="NNB42" s="12"/>
      <c r="NNC42" s="12"/>
      <c r="NND42" s="12"/>
      <c r="NNE42" s="12"/>
      <c r="NNF42" s="12"/>
      <c r="NNG42" s="12"/>
      <c r="NNH42" s="12"/>
      <c r="NNI42" s="12"/>
      <c r="NNJ42" s="12"/>
      <c r="NNK42" s="12"/>
      <c r="NNL42" s="12"/>
      <c r="NNM42" s="12"/>
      <c r="NNN42" s="12"/>
      <c r="NNO42" s="12"/>
      <c r="NNP42" s="12"/>
      <c r="NNQ42" s="12"/>
      <c r="NNR42" s="12"/>
      <c r="NNS42" s="12"/>
      <c r="NNT42" s="12"/>
      <c r="NNU42" s="12"/>
      <c r="NNV42" s="12"/>
      <c r="NNW42" s="12"/>
      <c r="NNX42" s="12"/>
      <c r="NNY42" s="12"/>
      <c r="NNZ42" s="12"/>
      <c r="NOA42" s="12"/>
      <c r="NOB42" s="12"/>
      <c r="NOC42" s="12"/>
      <c r="NOD42" s="12"/>
      <c r="NOE42" s="12"/>
      <c r="NOF42" s="12"/>
      <c r="NOG42" s="12"/>
      <c r="NOH42" s="12"/>
      <c r="NOI42" s="12"/>
      <c r="NOJ42" s="12"/>
      <c r="NOK42" s="12"/>
      <c r="NOL42" s="12"/>
      <c r="NOM42" s="12"/>
      <c r="NON42" s="12"/>
      <c r="NOO42" s="12"/>
      <c r="NOP42" s="12"/>
      <c r="NOQ42" s="12"/>
      <c r="NOR42" s="12"/>
      <c r="NOS42" s="12"/>
      <c r="NOT42" s="12"/>
      <c r="NOU42" s="12"/>
      <c r="NOV42" s="12"/>
      <c r="NOW42" s="12"/>
      <c r="NOX42" s="12"/>
      <c r="NOY42" s="12"/>
      <c r="NOZ42" s="12"/>
      <c r="NPA42" s="12"/>
      <c r="NPB42" s="12"/>
      <c r="NPC42" s="12"/>
      <c r="NPD42" s="12"/>
      <c r="NPE42" s="12"/>
      <c r="NPF42" s="12"/>
      <c r="NPG42" s="12"/>
      <c r="NPH42" s="12"/>
      <c r="NPI42" s="12"/>
      <c r="NPJ42" s="12"/>
      <c r="NPK42" s="12"/>
      <c r="NPL42" s="12"/>
      <c r="NPM42" s="12"/>
      <c r="NPN42" s="12"/>
      <c r="NPO42" s="12"/>
      <c r="NPP42" s="12"/>
      <c r="NPQ42" s="12"/>
      <c r="NPR42" s="12"/>
      <c r="NPS42" s="12"/>
      <c r="NPT42" s="12"/>
      <c r="NPU42" s="12"/>
      <c r="NPV42" s="12"/>
      <c r="NPW42" s="12"/>
      <c r="NPX42" s="12"/>
      <c r="NPY42" s="12"/>
      <c r="NPZ42" s="12"/>
      <c r="NQA42" s="12"/>
      <c r="NQB42" s="12"/>
      <c r="NQC42" s="12"/>
      <c r="NQD42" s="12"/>
      <c r="NQE42" s="12"/>
      <c r="NQF42" s="12"/>
      <c r="NQG42" s="12"/>
      <c r="NQH42" s="12"/>
      <c r="NQI42" s="12"/>
      <c r="NQJ42" s="12"/>
      <c r="NQK42" s="12"/>
      <c r="NQL42" s="12"/>
      <c r="NQM42" s="12"/>
      <c r="NQN42" s="12"/>
      <c r="NQO42" s="12"/>
      <c r="NQP42" s="12"/>
      <c r="NQQ42" s="12"/>
      <c r="NQR42" s="12"/>
      <c r="NQS42" s="12"/>
      <c r="NQT42" s="12"/>
      <c r="NQU42" s="12"/>
      <c r="NQV42" s="12"/>
      <c r="NQW42" s="12"/>
      <c r="NQX42" s="12"/>
      <c r="NQY42" s="12"/>
      <c r="NQZ42" s="12"/>
      <c r="NRA42" s="12"/>
      <c r="NRB42" s="12"/>
      <c r="NRC42" s="12"/>
      <c r="NRD42" s="12"/>
      <c r="NRE42" s="12"/>
      <c r="NRF42" s="12"/>
      <c r="NRG42" s="12"/>
      <c r="NRH42" s="12"/>
      <c r="NRI42" s="12"/>
      <c r="NRJ42" s="12"/>
      <c r="NRK42" s="12"/>
      <c r="NRL42" s="12"/>
      <c r="NRM42" s="12"/>
      <c r="NRN42" s="12"/>
      <c r="NRO42" s="12"/>
      <c r="NRP42" s="12"/>
      <c r="NRQ42" s="12"/>
      <c r="NRR42" s="12"/>
      <c r="NRS42" s="12"/>
      <c r="NRT42" s="12"/>
      <c r="NRU42" s="12"/>
      <c r="NRV42" s="12"/>
      <c r="NRW42" s="12"/>
      <c r="NRX42" s="12"/>
      <c r="NRY42" s="12"/>
      <c r="NRZ42" s="12"/>
      <c r="NSA42" s="12"/>
      <c r="NSB42" s="12"/>
      <c r="NSC42" s="12"/>
      <c r="NSD42" s="12"/>
      <c r="NSE42" s="12"/>
      <c r="NSF42" s="12"/>
      <c r="NSG42" s="12"/>
      <c r="NSH42" s="12"/>
      <c r="NSI42" s="12"/>
      <c r="NSJ42" s="12"/>
      <c r="NSK42" s="12"/>
      <c r="NSL42" s="12"/>
      <c r="NSM42" s="12"/>
      <c r="NSN42" s="12"/>
      <c r="NSO42" s="12"/>
      <c r="NSP42" s="12"/>
      <c r="NSQ42" s="12"/>
      <c r="NSR42" s="12"/>
      <c r="NSS42" s="12"/>
      <c r="NST42" s="12"/>
      <c r="NSU42" s="12"/>
      <c r="NSV42" s="12"/>
      <c r="NSW42" s="12"/>
      <c r="NSX42" s="12"/>
      <c r="NSY42" s="12"/>
      <c r="NSZ42" s="12"/>
      <c r="NTA42" s="12"/>
      <c r="NTB42" s="12"/>
      <c r="NTC42" s="12"/>
      <c r="NTD42" s="12"/>
      <c r="NTE42" s="12"/>
      <c r="NTF42" s="12"/>
      <c r="NTG42" s="12"/>
      <c r="NTH42" s="12"/>
      <c r="NTI42" s="12"/>
      <c r="NTJ42" s="12"/>
      <c r="NTK42" s="12"/>
      <c r="NTL42" s="12"/>
      <c r="NTM42" s="12"/>
      <c r="NTN42" s="12"/>
      <c r="NTO42" s="12"/>
      <c r="NTP42" s="12"/>
      <c r="NTQ42" s="12"/>
      <c r="NTR42" s="12"/>
      <c r="NTS42" s="12"/>
      <c r="NTT42" s="12"/>
      <c r="NTU42" s="12"/>
      <c r="NTV42" s="12"/>
      <c r="NTW42" s="12"/>
      <c r="NTX42" s="12"/>
      <c r="NTY42" s="12"/>
      <c r="NTZ42" s="12"/>
      <c r="NUA42" s="12"/>
      <c r="NUB42" s="12"/>
      <c r="NUC42" s="12"/>
      <c r="NUD42" s="12"/>
      <c r="NUE42" s="12"/>
      <c r="NUF42" s="12"/>
      <c r="NUG42" s="12"/>
      <c r="NUH42" s="12"/>
      <c r="NUI42" s="12"/>
      <c r="NUJ42" s="12"/>
      <c r="NUK42" s="12"/>
      <c r="NUL42" s="12"/>
      <c r="NUM42" s="12"/>
      <c r="NUN42" s="12"/>
      <c r="NUO42" s="12"/>
      <c r="NUP42" s="12"/>
      <c r="NUQ42" s="12"/>
      <c r="NUR42" s="12"/>
      <c r="NUS42" s="12"/>
      <c r="NUT42" s="12"/>
      <c r="NUU42" s="12"/>
      <c r="NUV42" s="12"/>
      <c r="NUW42" s="12"/>
      <c r="NUX42" s="12"/>
      <c r="NUY42" s="12"/>
      <c r="NUZ42" s="12"/>
      <c r="NVA42" s="12"/>
      <c r="NVB42" s="12"/>
      <c r="NVC42" s="12"/>
      <c r="NVD42" s="12"/>
      <c r="NVE42" s="12"/>
      <c r="NVF42" s="12"/>
      <c r="NVG42" s="12"/>
      <c r="NVH42" s="12"/>
      <c r="NVI42" s="12"/>
      <c r="NVJ42" s="12"/>
      <c r="NVK42" s="12"/>
      <c r="NVL42" s="12"/>
      <c r="NVM42" s="12"/>
      <c r="NVN42" s="12"/>
      <c r="NVO42" s="12"/>
      <c r="NVP42" s="12"/>
      <c r="NVQ42" s="12"/>
      <c r="NVR42" s="12"/>
      <c r="NVS42" s="12"/>
      <c r="NVT42" s="12"/>
      <c r="NVU42" s="12"/>
      <c r="NVV42" s="12"/>
      <c r="NVW42" s="12"/>
      <c r="NVX42" s="12"/>
      <c r="NVY42" s="12"/>
      <c r="NVZ42" s="12"/>
      <c r="NWA42" s="12"/>
      <c r="NWB42" s="12"/>
      <c r="NWC42" s="12"/>
      <c r="NWD42" s="12"/>
      <c r="NWE42" s="12"/>
      <c r="NWF42" s="12"/>
      <c r="NWG42" s="12"/>
      <c r="NWH42" s="12"/>
      <c r="NWI42" s="12"/>
      <c r="NWJ42" s="12"/>
      <c r="NWK42" s="12"/>
      <c r="NWL42" s="12"/>
      <c r="NWM42" s="12"/>
      <c r="NWN42" s="12"/>
      <c r="NWO42" s="12"/>
      <c r="NWP42" s="12"/>
      <c r="NWQ42" s="12"/>
      <c r="NWR42" s="12"/>
      <c r="NWS42" s="12"/>
      <c r="NWT42" s="12"/>
      <c r="NWU42" s="12"/>
      <c r="NWV42" s="12"/>
      <c r="NWW42" s="12"/>
      <c r="NWX42" s="12"/>
      <c r="NWY42" s="12"/>
      <c r="NWZ42" s="12"/>
      <c r="NXA42" s="12"/>
      <c r="NXB42" s="12"/>
      <c r="NXC42" s="12"/>
      <c r="NXD42" s="12"/>
      <c r="NXE42" s="12"/>
      <c r="NXF42" s="12"/>
      <c r="NXG42" s="12"/>
      <c r="NXH42" s="12"/>
      <c r="NXI42" s="12"/>
      <c r="NXJ42" s="12"/>
      <c r="NXK42" s="12"/>
      <c r="NXL42" s="12"/>
      <c r="NXM42" s="12"/>
      <c r="NXN42" s="12"/>
      <c r="NXO42" s="12"/>
      <c r="NXP42" s="12"/>
      <c r="NXQ42" s="12"/>
      <c r="NXR42" s="12"/>
      <c r="NXS42" s="12"/>
      <c r="NXT42" s="12"/>
      <c r="NXU42" s="12"/>
      <c r="NXV42" s="12"/>
      <c r="NXW42" s="12"/>
      <c r="NXX42" s="12"/>
      <c r="NXY42" s="12"/>
      <c r="NXZ42" s="12"/>
      <c r="NYA42" s="12"/>
      <c r="NYB42" s="12"/>
      <c r="NYC42" s="12"/>
      <c r="NYD42" s="12"/>
      <c r="NYE42" s="12"/>
      <c r="NYF42" s="12"/>
      <c r="NYG42" s="12"/>
      <c r="NYH42" s="12"/>
      <c r="NYI42" s="12"/>
      <c r="NYJ42" s="12"/>
      <c r="NYK42" s="12"/>
      <c r="NYL42" s="12"/>
      <c r="NYM42" s="12"/>
      <c r="NYN42" s="12"/>
      <c r="NYO42" s="12"/>
      <c r="NYP42" s="12"/>
      <c r="NYQ42" s="12"/>
      <c r="NYR42" s="12"/>
      <c r="NYS42" s="12"/>
      <c r="NYT42" s="12"/>
      <c r="NYU42" s="12"/>
      <c r="NYV42" s="12"/>
      <c r="NYW42" s="12"/>
      <c r="NYX42" s="12"/>
      <c r="NYY42" s="12"/>
      <c r="NYZ42" s="12"/>
      <c r="NZA42" s="12"/>
      <c r="NZB42" s="12"/>
      <c r="NZC42" s="12"/>
      <c r="NZD42" s="12"/>
      <c r="NZE42" s="12"/>
      <c r="NZF42" s="12"/>
      <c r="NZG42" s="12"/>
      <c r="NZH42" s="12"/>
      <c r="NZI42" s="12"/>
      <c r="NZJ42" s="12"/>
      <c r="NZK42" s="12"/>
      <c r="NZL42" s="12"/>
      <c r="NZM42" s="12"/>
      <c r="NZN42" s="12"/>
      <c r="NZO42" s="12"/>
      <c r="NZP42" s="12"/>
      <c r="NZQ42" s="12"/>
      <c r="NZR42" s="12"/>
      <c r="NZS42" s="12"/>
      <c r="NZT42" s="12"/>
      <c r="NZU42" s="12"/>
      <c r="NZV42" s="12"/>
      <c r="NZW42" s="12"/>
      <c r="NZX42" s="12"/>
      <c r="NZY42" s="12"/>
      <c r="NZZ42" s="12"/>
      <c r="OAA42" s="12"/>
      <c r="OAB42" s="12"/>
      <c r="OAC42" s="12"/>
      <c r="OAD42" s="12"/>
      <c r="OAE42" s="12"/>
      <c r="OAF42" s="12"/>
      <c r="OAG42" s="12"/>
      <c r="OAH42" s="12"/>
      <c r="OAI42" s="12"/>
      <c r="OAJ42" s="12"/>
      <c r="OAK42" s="12"/>
      <c r="OAL42" s="12"/>
      <c r="OAM42" s="12"/>
      <c r="OAN42" s="12"/>
      <c r="OAO42" s="12"/>
      <c r="OAP42" s="12"/>
      <c r="OAQ42" s="12"/>
      <c r="OAR42" s="12"/>
      <c r="OAS42" s="12"/>
      <c r="OAT42" s="12"/>
      <c r="OAU42" s="12"/>
      <c r="OAV42" s="12"/>
      <c r="OAW42" s="12"/>
      <c r="OAX42" s="12"/>
      <c r="OAY42" s="12"/>
      <c r="OAZ42" s="12"/>
      <c r="OBA42" s="12"/>
      <c r="OBB42" s="12"/>
      <c r="OBC42" s="12"/>
      <c r="OBD42" s="12"/>
      <c r="OBE42" s="12"/>
      <c r="OBF42" s="12"/>
      <c r="OBG42" s="12"/>
      <c r="OBH42" s="12"/>
      <c r="OBI42" s="12"/>
      <c r="OBJ42" s="12"/>
      <c r="OBK42" s="12"/>
      <c r="OBL42" s="12"/>
      <c r="OBM42" s="12"/>
      <c r="OBN42" s="12"/>
      <c r="OBO42" s="12"/>
      <c r="OBP42" s="12"/>
      <c r="OBQ42" s="12"/>
      <c r="OBR42" s="12"/>
      <c r="OBS42" s="12"/>
      <c r="OBT42" s="12"/>
      <c r="OBU42" s="12"/>
      <c r="OBV42" s="12"/>
      <c r="OBW42" s="12"/>
      <c r="OBX42" s="12"/>
      <c r="OBY42" s="12"/>
      <c r="OBZ42" s="12"/>
      <c r="OCA42" s="12"/>
      <c r="OCB42" s="12"/>
      <c r="OCC42" s="12"/>
      <c r="OCD42" s="12"/>
      <c r="OCE42" s="12"/>
      <c r="OCF42" s="12"/>
      <c r="OCG42" s="12"/>
      <c r="OCH42" s="12"/>
      <c r="OCI42" s="12"/>
      <c r="OCJ42" s="12"/>
      <c r="OCK42" s="12"/>
      <c r="OCL42" s="12"/>
      <c r="OCM42" s="12"/>
      <c r="OCN42" s="12"/>
      <c r="OCO42" s="12"/>
      <c r="OCP42" s="12"/>
      <c r="OCQ42" s="12"/>
      <c r="OCR42" s="12"/>
      <c r="OCS42" s="12"/>
      <c r="OCT42" s="12"/>
      <c r="OCU42" s="12"/>
      <c r="OCV42" s="12"/>
      <c r="OCW42" s="12"/>
      <c r="OCX42" s="12"/>
      <c r="OCY42" s="12"/>
      <c r="OCZ42" s="12"/>
      <c r="ODA42" s="12"/>
      <c r="ODB42" s="12"/>
      <c r="ODC42" s="12"/>
      <c r="ODD42" s="12"/>
      <c r="ODE42" s="12"/>
      <c r="ODF42" s="12"/>
      <c r="ODG42" s="12"/>
      <c r="ODH42" s="12"/>
      <c r="ODI42" s="12"/>
      <c r="ODJ42" s="12"/>
      <c r="ODK42" s="12"/>
      <c r="ODL42" s="12"/>
      <c r="ODM42" s="12"/>
      <c r="ODN42" s="12"/>
      <c r="ODO42" s="12"/>
      <c r="ODP42" s="12"/>
      <c r="ODQ42" s="12"/>
      <c r="ODR42" s="12"/>
      <c r="ODS42" s="12"/>
      <c r="ODT42" s="12"/>
      <c r="ODU42" s="12"/>
      <c r="ODV42" s="12"/>
      <c r="ODW42" s="12"/>
      <c r="ODX42" s="12"/>
      <c r="ODY42" s="12"/>
      <c r="ODZ42" s="12"/>
      <c r="OEA42" s="12"/>
      <c r="OEB42" s="12"/>
      <c r="OEC42" s="12"/>
      <c r="OED42" s="12"/>
      <c r="OEE42" s="12"/>
      <c r="OEF42" s="12"/>
      <c r="OEG42" s="12"/>
      <c r="OEH42" s="12"/>
      <c r="OEI42" s="12"/>
      <c r="OEJ42" s="12"/>
      <c r="OEK42" s="12"/>
      <c r="OEL42" s="12"/>
      <c r="OEM42" s="12"/>
      <c r="OEN42" s="12"/>
      <c r="OEO42" s="12"/>
      <c r="OEP42" s="12"/>
      <c r="OEQ42" s="12"/>
      <c r="OER42" s="12"/>
      <c r="OES42" s="12"/>
      <c r="OET42" s="12"/>
      <c r="OEU42" s="12"/>
      <c r="OEV42" s="12"/>
      <c r="OEW42" s="12"/>
      <c r="OEX42" s="12"/>
      <c r="OEY42" s="12"/>
      <c r="OEZ42" s="12"/>
      <c r="OFA42" s="12"/>
      <c r="OFB42" s="12"/>
      <c r="OFC42" s="12"/>
      <c r="OFD42" s="12"/>
      <c r="OFE42" s="12"/>
      <c r="OFF42" s="12"/>
      <c r="OFG42" s="12"/>
      <c r="OFH42" s="12"/>
      <c r="OFI42" s="12"/>
      <c r="OFJ42" s="12"/>
      <c r="OFK42" s="12"/>
      <c r="OFL42" s="12"/>
      <c r="OFM42" s="12"/>
      <c r="OFN42" s="12"/>
      <c r="OFO42" s="12"/>
      <c r="OFP42" s="12"/>
      <c r="OFQ42" s="12"/>
      <c r="OFR42" s="12"/>
      <c r="OFS42" s="12"/>
      <c r="OFT42" s="12"/>
      <c r="OFU42" s="12"/>
      <c r="OFV42" s="12"/>
      <c r="OFW42" s="12"/>
      <c r="OFX42" s="12"/>
      <c r="OFY42" s="12"/>
      <c r="OFZ42" s="12"/>
      <c r="OGA42" s="12"/>
      <c r="OGB42" s="12"/>
      <c r="OGC42" s="12"/>
      <c r="OGD42" s="12"/>
      <c r="OGE42" s="12"/>
      <c r="OGF42" s="12"/>
      <c r="OGG42" s="12"/>
      <c r="OGH42" s="12"/>
      <c r="OGI42" s="12"/>
      <c r="OGJ42" s="12"/>
      <c r="OGK42" s="12"/>
      <c r="OGL42" s="12"/>
      <c r="OGM42" s="12"/>
      <c r="OGN42" s="12"/>
      <c r="OGO42" s="12"/>
      <c r="OGP42" s="12"/>
      <c r="OGQ42" s="12"/>
      <c r="OGR42" s="12"/>
      <c r="OGS42" s="12"/>
      <c r="OGT42" s="12"/>
      <c r="OGU42" s="12"/>
      <c r="OGV42" s="12"/>
      <c r="OGW42" s="12"/>
      <c r="OGX42" s="12"/>
      <c r="OGY42" s="12"/>
      <c r="OGZ42" s="12"/>
      <c r="OHA42" s="12"/>
      <c r="OHB42" s="12"/>
      <c r="OHC42" s="12"/>
      <c r="OHD42" s="12"/>
      <c r="OHE42" s="12"/>
      <c r="OHF42" s="12"/>
      <c r="OHG42" s="12"/>
      <c r="OHH42" s="12"/>
      <c r="OHI42" s="12"/>
      <c r="OHJ42" s="12"/>
      <c r="OHK42" s="12"/>
      <c r="OHL42" s="12"/>
      <c r="OHM42" s="12"/>
      <c r="OHN42" s="12"/>
      <c r="OHO42" s="12"/>
      <c r="OHP42" s="12"/>
      <c r="OHQ42" s="12"/>
      <c r="OHR42" s="12"/>
      <c r="OHS42" s="12"/>
      <c r="OHT42" s="12"/>
      <c r="OHU42" s="12"/>
      <c r="OHV42" s="12"/>
      <c r="OHW42" s="12"/>
      <c r="OHX42" s="12"/>
      <c r="OHY42" s="12"/>
      <c r="OHZ42" s="12"/>
      <c r="OIA42" s="12"/>
      <c r="OIB42" s="12"/>
      <c r="OIC42" s="12"/>
      <c r="OID42" s="12"/>
      <c r="OIE42" s="12"/>
      <c r="OIF42" s="12"/>
      <c r="OIG42" s="12"/>
      <c r="OIH42" s="12"/>
      <c r="OII42" s="12"/>
      <c r="OIJ42" s="12"/>
      <c r="OIK42" s="12"/>
      <c r="OIL42" s="12"/>
      <c r="OIM42" s="12"/>
      <c r="OIN42" s="12"/>
      <c r="OIO42" s="12"/>
      <c r="OIP42" s="12"/>
      <c r="OIQ42" s="12"/>
      <c r="OIR42" s="12"/>
      <c r="OIS42" s="12"/>
      <c r="OIT42" s="12"/>
      <c r="OIU42" s="12"/>
      <c r="OIV42" s="12"/>
      <c r="OIW42" s="12"/>
      <c r="OIX42" s="12"/>
      <c r="OIY42" s="12"/>
      <c r="OIZ42" s="12"/>
      <c r="OJA42" s="12"/>
      <c r="OJB42" s="12"/>
      <c r="OJC42" s="12"/>
      <c r="OJD42" s="12"/>
      <c r="OJE42" s="12"/>
      <c r="OJF42" s="12"/>
      <c r="OJG42" s="12"/>
      <c r="OJH42" s="12"/>
      <c r="OJI42" s="12"/>
      <c r="OJJ42" s="12"/>
      <c r="OJK42" s="12"/>
      <c r="OJL42" s="12"/>
      <c r="OJM42" s="12"/>
      <c r="OJN42" s="12"/>
      <c r="OJO42" s="12"/>
      <c r="OJP42" s="12"/>
      <c r="OJQ42" s="12"/>
      <c r="OJR42" s="12"/>
      <c r="OJS42" s="12"/>
      <c r="OJT42" s="12"/>
      <c r="OJU42" s="12"/>
      <c r="OJV42" s="12"/>
      <c r="OJW42" s="12"/>
      <c r="OJX42" s="12"/>
      <c r="OJY42" s="12"/>
      <c r="OJZ42" s="12"/>
      <c r="OKA42" s="12"/>
      <c r="OKB42" s="12"/>
      <c r="OKC42" s="12"/>
      <c r="OKD42" s="12"/>
      <c r="OKE42" s="12"/>
      <c r="OKF42" s="12"/>
      <c r="OKG42" s="12"/>
      <c r="OKH42" s="12"/>
      <c r="OKI42" s="12"/>
      <c r="OKJ42" s="12"/>
      <c r="OKK42" s="12"/>
      <c r="OKL42" s="12"/>
      <c r="OKM42" s="12"/>
      <c r="OKN42" s="12"/>
      <c r="OKO42" s="12"/>
      <c r="OKP42" s="12"/>
      <c r="OKQ42" s="12"/>
      <c r="OKR42" s="12"/>
      <c r="OKS42" s="12"/>
      <c r="OKT42" s="12"/>
      <c r="OKU42" s="12"/>
      <c r="OKV42" s="12"/>
      <c r="OKW42" s="12"/>
      <c r="OKX42" s="12"/>
      <c r="OKY42" s="12"/>
      <c r="OKZ42" s="12"/>
      <c r="OLA42" s="12"/>
      <c r="OLB42" s="12"/>
      <c r="OLC42" s="12"/>
      <c r="OLD42" s="12"/>
      <c r="OLE42" s="12"/>
      <c r="OLF42" s="12"/>
      <c r="OLG42" s="12"/>
      <c r="OLH42" s="12"/>
      <c r="OLI42" s="12"/>
      <c r="OLJ42" s="12"/>
      <c r="OLK42" s="12"/>
      <c r="OLL42" s="12"/>
      <c r="OLM42" s="12"/>
      <c r="OLN42" s="12"/>
      <c r="OLO42" s="12"/>
      <c r="OLP42" s="12"/>
      <c r="OLQ42" s="12"/>
      <c r="OLR42" s="12"/>
      <c r="OLS42" s="12"/>
      <c r="OLT42" s="12"/>
      <c r="OLU42" s="12"/>
      <c r="OLV42" s="12"/>
      <c r="OLW42" s="12"/>
      <c r="OLX42" s="12"/>
      <c r="OLY42" s="12"/>
      <c r="OLZ42" s="12"/>
      <c r="OMA42" s="12"/>
      <c r="OMB42" s="12"/>
      <c r="OMC42" s="12"/>
      <c r="OMD42" s="12"/>
      <c r="OME42" s="12"/>
      <c r="OMF42" s="12"/>
      <c r="OMG42" s="12"/>
      <c r="OMH42" s="12"/>
      <c r="OMI42" s="12"/>
      <c r="OMJ42" s="12"/>
      <c r="OMK42" s="12"/>
      <c r="OML42" s="12"/>
      <c r="OMM42" s="12"/>
      <c r="OMN42" s="12"/>
      <c r="OMO42" s="12"/>
      <c r="OMP42" s="12"/>
      <c r="OMQ42" s="12"/>
      <c r="OMR42" s="12"/>
      <c r="OMS42" s="12"/>
      <c r="OMT42" s="12"/>
      <c r="OMU42" s="12"/>
      <c r="OMV42" s="12"/>
      <c r="OMW42" s="12"/>
      <c r="OMX42" s="12"/>
      <c r="OMY42" s="12"/>
      <c r="OMZ42" s="12"/>
      <c r="ONA42" s="12"/>
      <c r="ONB42" s="12"/>
      <c r="ONC42" s="12"/>
      <c r="OND42" s="12"/>
      <c r="ONE42" s="12"/>
      <c r="ONF42" s="12"/>
      <c r="ONG42" s="12"/>
      <c r="ONH42" s="12"/>
      <c r="ONI42" s="12"/>
      <c r="ONJ42" s="12"/>
      <c r="ONK42" s="12"/>
      <c r="ONL42" s="12"/>
      <c r="ONM42" s="12"/>
      <c r="ONN42" s="12"/>
      <c r="ONO42" s="12"/>
      <c r="ONP42" s="12"/>
      <c r="ONQ42" s="12"/>
      <c r="ONR42" s="12"/>
      <c r="ONS42" s="12"/>
      <c r="ONT42" s="12"/>
      <c r="ONU42" s="12"/>
      <c r="ONV42" s="12"/>
      <c r="ONW42" s="12"/>
      <c r="ONX42" s="12"/>
      <c r="ONY42" s="12"/>
      <c r="ONZ42" s="12"/>
      <c r="OOA42" s="12"/>
      <c r="OOB42" s="12"/>
      <c r="OOC42" s="12"/>
      <c r="OOD42" s="12"/>
      <c r="OOE42" s="12"/>
      <c r="OOF42" s="12"/>
      <c r="OOG42" s="12"/>
      <c r="OOH42" s="12"/>
      <c r="OOI42" s="12"/>
      <c r="OOJ42" s="12"/>
      <c r="OOK42" s="12"/>
      <c r="OOL42" s="12"/>
      <c r="OOM42" s="12"/>
      <c r="OON42" s="12"/>
      <c r="OOO42" s="12"/>
      <c r="OOP42" s="12"/>
      <c r="OOQ42" s="12"/>
      <c r="OOR42" s="12"/>
      <c r="OOS42" s="12"/>
      <c r="OOT42" s="12"/>
      <c r="OOU42" s="12"/>
      <c r="OOV42" s="12"/>
      <c r="OOW42" s="12"/>
      <c r="OOX42" s="12"/>
      <c r="OOY42" s="12"/>
      <c r="OOZ42" s="12"/>
      <c r="OPA42" s="12"/>
      <c r="OPB42" s="12"/>
      <c r="OPC42" s="12"/>
      <c r="OPD42" s="12"/>
      <c r="OPE42" s="12"/>
      <c r="OPF42" s="12"/>
      <c r="OPG42" s="12"/>
      <c r="OPH42" s="12"/>
      <c r="OPI42" s="12"/>
      <c r="OPJ42" s="12"/>
      <c r="OPK42" s="12"/>
      <c r="OPL42" s="12"/>
      <c r="OPM42" s="12"/>
      <c r="OPN42" s="12"/>
      <c r="OPO42" s="12"/>
      <c r="OPP42" s="12"/>
      <c r="OPQ42" s="12"/>
      <c r="OPR42" s="12"/>
      <c r="OPS42" s="12"/>
      <c r="OPT42" s="12"/>
      <c r="OPU42" s="12"/>
      <c r="OPV42" s="12"/>
      <c r="OPW42" s="12"/>
      <c r="OPX42" s="12"/>
      <c r="OPY42" s="12"/>
      <c r="OPZ42" s="12"/>
      <c r="OQA42" s="12"/>
      <c r="OQB42" s="12"/>
      <c r="OQC42" s="12"/>
      <c r="OQD42" s="12"/>
      <c r="OQE42" s="12"/>
      <c r="OQF42" s="12"/>
      <c r="OQG42" s="12"/>
      <c r="OQH42" s="12"/>
      <c r="OQI42" s="12"/>
      <c r="OQJ42" s="12"/>
      <c r="OQK42" s="12"/>
      <c r="OQL42" s="12"/>
      <c r="OQM42" s="12"/>
      <c r="OQN42" s="12"/>
      <c r="OQO42" s="12"/>
      <c r="OQP42" s="12"/>
      <c r="OQQ42" s="12"/>
      <c r="OQR42" s="12"/>
      <c r="OQS42" s="12"/>
      <c r="OQT42" s="12"/>
      <c r="OQU42" s="12"/>
      <c r="OQV42" s="12"/>
      <c r="OQW42" s="12"/>
      <c r="OQX42" s="12"/>
      <c r="OQY42" s="12"/>
      <c r="OQZ42" s="12"/>
      <c r="ORA42" s="12"/>
      <c r="ORB42" s="12"/>
      <c r="ORC42" s="12"/>
      <c r="ORD42" s="12"/>
      <c r="ORE42" s="12"/>
      <c r="ORF42" s="12"/>
      <c r="ORG42" s="12"/>
      <c r="ORH42" s="12"/>
      <c r="ORI42" s="12"/>
      <c r="ORJ42" s="12"/>
      <c r="ORK42" s="12"/>
      <c r="ORL42" s="12"/>
      <c r="ORM42" s="12"/>
      <c r="ORN42" s="12"/>
      <c r="ORO42" s="12"/>
      <c r="ORP42" s="12"/>
      <c r="ORQ42" s="12"/>
      <c r="ORR42" s="12"/>
      <c r="ORS42" s="12"/>
      <c r="ORT42" s="12"/>
      <c r="ORU42" s="12"/>
      <c r="ORV42" s="12"/>
      <c r="ORW42" s="12"/>
      <c r="ORX42" s="12"/>
      <c r="ORY42" s="12"/>
      <c r="ORZ42" s="12"/>
      <c r="OSA42" s="12"/>
      <c r="OSB42" s="12"/>
      <c r="OSC42" s="12"/>
      <c r="OSD42" s="12"/>
      <c r="OSE42" s="12"/>
      <c r="OSF42" s="12"/>
      <c r="OSG42" s="12"/>
      <c r="OSH42" s="12"/>
      <c r="OSI42" s="12"/>
      <c r="OSJ42" s="12"/>
      <c r="OSK42" s="12"/>
      <c r="OSL42" s="12"/>
      <c r="OSM42" s="12"/>
      <c r="OSN42" s="12"/>
      <c r="OSO42" s="12"/>
      <c r="OSP42" s="12"/>
      <c r="OSQ42" s="12"/>
      <c r="OSR42" s="12"/>
      <c r="OSS42" s="12"/>
      <c r="OST42" s="12"/>
      <c r="OSU42" s="12"/>
      <c r="OSV42" s="12"/>
      <c r="OSW42" s="12"/>
      <c r="OSX42" s="12"/>
      <c r="OSY42" s="12"/>
      <c r="OSZ42" s="12"/>
      <c r="OTA42" s="12"/>
      <c r="OTB42" s="12"/>
      <c r="OTC42" s="12"/>
      <c r="OTD42" s="12"/>
      <c r="OTE42" s="12"/>
      <c r="OTF42" s="12"/>
      <c r="OTG42" s="12"/>
      <c r="OTH42" s="12"/>
      <c r="OTI42" s="12"/>
      <c r="OTJ42" s="12"/>
      <c r="OTK42" s="12"/>
      <c r="OTL42" s="12"/>
      <c r="OTM42" s="12"/>
      <c r="OTN42" s="12"/>
      <c r="OTO42" s="12"/>
      <c r="OTP42" s="12"/>
      <c r="OTQ42" s="12"/>
      <c r="OTR42" s="12"/>
      <c r="OTS42" s="12"/>
      <c r="OTT42" s="12"/>
      <c r="OTU42" s="12"/>
      <c r="OTV42" s="12"/>
      <c r="OTW42" s="12"/>
      <c r="OTX42" s="12"/>
      <c r="OTY42" s="12"/>
      <c r="OTZ42" s="12"/>
      <c r="OUA42" s="12"/>
      <c r="OUB42" s="12"/>
      <c r="OUC42" s="12"/>
      <c r="OUD42" s="12"/>
      <c r="OUE42" s="12"/>
      <c r="OUF42" s="12"/>
      <c r="OUG42" s="12"/>
      <c r="OUH42" s="12"/>
      <c r="OUI42" s="12"/>
      <c r="OUJ42" s="12"/>
      <c r="OUK42" s="12"/>
      <c r="OUL42" s="12"/>
      <c r="OUM42" s="12"/>
      <c r="OUN42" s="12"/>
      <c r="OUO42" s="12"/>
      <c r="OUP42" s="12"/>
      <c r="OUQ42" s="12"/>
      <c r="OUR42" s="12"/>
      <c r="OUS42" s="12"/>
      <c r="OUT42" s="12"/>
      <c r="OUU42" s="12"/>
      <c r="OUV42" s="12"/>
      <c r="OUW42" s="12"/>
      <c r="OUX42" s="12"/>
      <c r="OUY42" s="12"/>
      <c r="OUZ42" s="12"/>
      <c r="OVA42" s="12"/>
      <c r="OVB42" s="12"/>
      <c r="OVC42" s="12"/>
      <c r="OVD42" s="12"/>
      <c r="OVE42" s="12"/>
      <c r="OVF42" s="12"/>
      <c r="OVG42" s="12"/>
      <c r="OVH42" s="12"/>
      <c r="OVI42" s="12"/>
      <c r="OVJ42" s="12"/>
      <c r="OVK42" s="12"/>
      <c r="OVL42" s="12"/>
      <c r="OVM42" s="12"/>
      <c r="OVN42" s="12"/>
      <c r="OVO42" s="12"/>
      <c r="OVP42" s="12"/>
      <c r="OVQ42" s="12"/>
      <c r="OVR42" s="12"/>
      <c r="OVS42" s="12"/>
      <c r="OVT42" s="12"/>
      <c r="OVU42" s="12"/>
      <c r="OVV42" s="12"/>
      <c r="OVW42" s="12"/>
      <c r="OVX42" s="12"/>
      <c r="OVY42" s="12"/>
      <c r="OVZ42" s="12"/>
      <c r="OWA42" s="12"/>
      <c r="OWB42" s="12"/>
      <c r="OWC42" s="12"/>
      <c r="OWD42" s="12"/>
      <c r="OWE42" s="12"/>
      <c r="OWF42" s="12"/>
      <c r="OWG42" s="12"/>
      <c r="OWH42" s="12"/>
      <c r="OWI42" s="12"/>
      <c r="OWJ42" s="12"/>
      <c r="OWK42" s="12"/>
      <c r="OWL42" s="12"/>
      <c r="OWM42" s="12"/>
      <c r="OWN42" s="12"/>
      <c r="OWO42" s="12"/>
      <c r="OWP42" s="12"/>
      <c r="OWQ42" s="12"/>
      <c r="OWR42" s="12"/>
      <c r="OWS42" s="12"/>
      <c r="OWT42" s="12"/>
      <c r="OWU42" s="12"/>
      <c r="OWV42" s="12"/>
      <c r="OWW42" s="12"/>
      <c r="OWX42" s="12"/>
      <c r="OWY42" s="12"/>
      <c r="OWZ42" s="12"/>
      <c r="OXA42" s="12"/>
      <c r="OXB42" s="12"/>
      <c r="OXC42" s="12"/>
      <c r="OXD42" s="12"/>
      <c r="OXE42" s="12"/>
      <c r="OXF42" s="12"/>
      <c r="OXG42" s="12"/>
      <c r="OXH42" s="12"/>
      <c r="OXI42" s="12"/>
      <c r="OXJ42" s="12"/>
      <c r="OXK42" s="12"/>
      <c r="OXL42" s="12"/>
      <c r="OXM42" s="12"/>
      <c r="OXN42" s="12"/>
      <c r="OXO42" s="12"/>
      <c r="OXP42" s="12"/>
      <c r="OXQ42" s="12"/>
      <c r="OXR42" s="12"/>
      <c r="OXS42" s="12"/>
      <c r="OXT42" s="12"/>
      <c r="OXU42" s="12"/>
      <c r="OXV42" s="12"/>
      <c r="OXW42" s="12"/>
      <c r="OXX42" s="12"/>
      <c r="OXY42" s="12"/>
      <c r="OXZ42" s="12"/>
      <c r="OYA42" s="12"/>
      <c r="OYB42" s="12"/>
      <c r="OYC42" s="12"/>
      <c r="OYD42" s="12"/>
      <c r="OYE42" s="12"/>
      <c r="OYF42" s="12"/>
      <c r="OYG42" s="12"/>
      <c r="OYH42" s="12"/>
      <c r="OYI42" s="12"/>
      <c r="OYJ42" s="12"/>
      <c r="OYK42" s="12"/>
      <c r="OYL42" s="12"/>
      <c r="OYM42" s="12"/>
      <c r="OYN42" s="12"/>
      <c r="OYO42" s="12"/>
      <c r="OYP42" s="12"/>
      <c r="OYQ42" s="12"/>
      <c r="OYR42" s="12"/>
      <c r="OYS42" s="12"/>
      <c r="OYT42" s="12"/>
      <c r="OYU42" s="12"/>
      <c r="OYV42" s="12"/>
      <c r="OYW42" s="12"/>
      <c r="OYX42" s="12"/>
      <c r="OYY42" s="12"/>
      <c r="OYZ42" s="12"/>
      <c r="OZA42" s="12"/>
      <c r="OZB42" s="12"/>
      <c r="OZC42" s="12"/>
      <c r="OZD42" s="12"/>
      <c r="OZE42" s="12"/>
      <c r="OZF42" s="12"/>
      <c r="OZG42" s="12"/>
      <c r="OZH42" s="12"/>
      <c r="OZI42" s="12"/>
      <c r="OZJ42" s="12"/>
      <c r="OZK42" s="12"/>
      <c r="OZL42" s="12"/>
      <c r="OZM42" s="12"/>
      <c r="OZN42" s="12"/>
      <c r="OZO42" s="12"/>
      <c r="OZP42" s="12"/>
      <c r="OZQ42" s="12"/>
      <c r="OZR42" s="12"/>
      <c r="OZS42" s="12"/>
      <c r="OZT42" s="12"/>
      <c r="OZU42" s="12"/>
      <c r="OZV42" s="12"/>
      <c r="OZW42" s="12"/>
      <c r="OZX42" s="12"/>
      <c r="OZY42" s="12"/>
      <c r="OZZ42" s="12"/>
      <c r="PAA42" s="12"/>
      <c r="PAB42" s="12"/>
      <c r="PAC42" s="12"/>
      <c r="PAD42" s="12"/>
      <c r="PAE42" s="12"/>
      <c r="PAF42" s="12"/>
      <c r="PAG42" s="12"/>
      <c r="PAH42" s="12"/>
      <c r="PAI42" s="12"/>
      <c r="PAJ42" s="12"/>
      <c r="PAK42" s="12"/>
      <c r="PAL42" s="12"/>
      <c r="PAM42" s="12"/>
      <c r="PAN42" s="12"/>
      <c r="PAO42" s="12"/>
      <c r="PAP42" s="12"/>
      <c r="PAQ42" s="12"/>
      <c r="PAR42" s="12"/>
      <c r="PAS42" s="12"/>
      <c r="PAT42" s="12"/>
      <c r="PAU42" s="12"/>
      <c r="PAV42" s="12"/>
      <c r="PAW42" s="12"/>
      <c r="PAX42" s="12"/>
      <c r="PAY42" s="12"/>
      <c r="PAZ42" s="12"/>
      <c r="PBA42" s="12"/>
      <c r="PBB42" s="12"/>
      <c r="PBC42" s="12"/>
      <c r="PBD42" s="12"/>
      <c r="PBE42" s="12"/>
      <c r="PBF42" s="12"/>
      <c r="PBG42" s="12"/>
      <c r="PBH42" s="12"/>
      <c r="PBI42" s="12"/>
      <c r="PBJ42" s="12"/>
      <c r="PBK42" s="12"/>
      <c r="PBL42" s="12"/>
      <c r="PBM42" s="12"/>
      <c r="PBN42" s="12"/>
      <c r="PBO42" s="12"/>
      <c r="PBP42" s="12"/>
      <c r="PBQ42" s="12"/>
      <c r="PBR42" s="12"/>
      <c r="PBS42" s="12"/>
      <c r="PBT42" s="12"/>
      <c r="PBU42" s="12"/>
      <c r="PBV42" s="12"/>
      <c r="PBW42" s="12"/>
      <c r="PBX42" s="12"/>
      <c r="PBY42" s="12"/>
      <c r="PBZ42" s="12"/>
      <c r="PCA42" s="12"/>
      <c r="PCB42" s="12"/>
      <c r="PCC42" s="12"/>
      <c r="PCD42" s="12"/>
      <c r="PCE42" s="12"/>
      <c r="PCF42" s="12"/>
      <c r="PCG42" s="12"/>
      <c r="PCH42" s="12"/>
      <c r="PCI42" s="12"/>
      <c r="PCJ42" s="12"/>
      <c r="PCK42" s="12"/>
      <c r="PCL42" s="12"/>
      <c r="PCM42" s="12"/>
      <c r="PCN42" s="12"/>
      <c r="PCO42" s="12"/>
      <c r="PCP42" s="12"/>
      <c r="PCQ42" s="12"/>
      <c r="PCR42" s="12"/>
      <c r="PCS42" s="12"/>
      <c r="PCT42" s="12"/>
      <c r="PCU42" s="12"/>
      <c r="PCV42" s="12"/>
      <c r="PCW42" s="12"/>
      <c r="PCX42" s="12"/>
      <c r="PCY42" s="12"/>
      <c r="PCZ42" s="12"/>
      <c r="PDA42" s="12"/>
      <c r="PDB42" s="12"/>
      <c r="PDC42" s="12"/>
      <c r="PDD42" s="12"/>
      <c r="PDE42" s="12"/>
      <c r="PDF42" s="12"/>
      <c r="PDG42" s="12"/>
      <c r="PDH42" s="12"/>
      <c r="PDI42" s="12"/>
      <c r="PDJ42" s="12"/>
      <c r="PDK42" s="12"/>
      <c r="PDL42" s="12"/>
      <c r="PDM42" s="12"/>
      <c r="PDN42" s="12"/>
      <c r="PDO42" s="12"/>
      <c r="PDP42" s="12"/>
      <c r="PDQ42" s="12"/>
      <c r="PDR42" s="12"/>
      <c r="PDS42" s="12"/>
      <c r="PDT42" s="12"/>
      <c r="PDU42" s="12"/>
      <c r="PDV42" s="12"/>
      <c r="PDW42" s="12"/>
      <c r="PDX42" s="12"/>
      <c r="PDY42" s="12"/>
      <c r="PDZ42" s="12"/>
      <c r="PEA42" s="12"/>
      <c r="PEB42" s="12"/>
      <c r="PEC42" s="12"/>
      <c r="PED42" s="12"/>
      <c r="PEE42" s="12"/>
      <c r="PEF42" s="12"/>
      <c r="PEG42" s="12"/>
      <c r="PEH42" s="12"/>
      <c r="PEI42" s="12"/>
      <c r="PEJ42" s="12"/>
      <c r="PEK42" s="12"/>
      <c r="PEL42" s="12"/>
      <c r="PEM42" s="12"/>
      <c r="PEN42" s="12"/>
      <c r="PEO42" s="12"/>
      <c r="PEP42" s="12"/>
      <c r="PEQ42" s="12"/>
      <c r="PER42" s="12"/>
      <c r="PES42" s="12"/>
      <c r="PET42" s="12"/>
      <c r="PEU42" s="12"/>
      <c r="PEV42" s="12"/>
      <c r="PEW42" s="12"/>
      <c r="PEX42" s="12"/>
      <c r="PEY42" s="12"/>
      <c r="PEZ42" s="12"/>
      <c r="PFA42" s="12"/>
      <c r="PFB42" s="12"/>
      <c r="PFC42" s="12"/>
      <c r="PFD42" s="12"/>
      <c r="PFE42" s="12"/>
      <c r="PFF42" s="12"/>
      <c r="PFG42" s="12"/>
      <c r="PFH42" s="12"/>
      <c r="PFI42" s="12"/>
      <c r="PFJ42" s="12"/>
      <c r="PFK42" s="12"/>
      <c r="PFL42" s="12"/>
      <c r="PFM42" s="12"/>
      <c r="PFN42" s="12"/>
      <c r="PFO42" s="12"/>
      <c r="PFP42" s="12"/>
      <c r="PFQ42" s="12"/>
      <c r="PFR42" s="12"/>
      <c r="PFS42" s="12"/>
      <c r="PFT42" s="12"/>
      <c r="PFU42" s="12"/>
      <c r="PFV42" s="12"/>
      <c r="PFW42" s="12"/>
      <c r="PFX42" s="12"/>
      <c r="PFY42" s="12"/>
      <c r="PFZ42" s="12"/>
      <c r="PGA42" s="12"/>
      <c r="PGB42" s="12"/>
      <c r="PGC42" s="12"/>
      <c r="PGD42" s="12"/>
      <c r="PGE42" s="12"/>
      <c r="PGF42" s="12"/>
      <c r="PGG42" s="12"/>
      <c r="PGH42" s="12"/>
      <c r="PGI42" s="12"/>
      <c r="PGJ42" s="12"/>
      <c r="PGK42" s="12"/>
      <c r="PGL42" s="12"/>
      <c r="PGM42" s="12"/>
      <c r="PGN42" s="12"/>
      <c r="PGO42" s="12"/>
      <c r="PGP42" s="12"/>
      <c r="PGQ42" s="12"/>
      <c r="PGR42" s="12"/>
      <c r="PGS42" s="12"/>
      <c r="PGT42" s="12"/>
      <c r="PGU42" s="12"/>
      <c r="PGV42" s="12"/>
      <c r="PGW42" s="12"/>
      <c r="PGX42" s="12"/>
      <c r="PGY42" s="12"/>
      <c r="PGZ42" s="12"/>
      <c r="PHA42" s="12"/>
      <c r="PHB42" s="12"/>
      <c r="PHC42" s="12"/>
      <c r="PHD42" s="12"/>
      <c r="PHE42" s="12"/>
      <c r="PHF42" s="12"/>
      <c r="PHG42" s="12"/>
      <c r="PHH42" s="12"/>
      <c r="PHI42" s="12"/>
      <c r="PHJ42" s="12"/>
      <c r="PHK42" s="12"/>
      <c r="PHL42" s="12"/>
      <c r="PHM42" s="12"/>
      <c r="PHN42" s="12"/>
      <c r="PHO42" s="12"/>
      <c r="PHP42" s="12"/>
      <c r="PHQ42" s="12"/>
      <c r="PHR42" s="12"/>
      <c r="PHS42" s="12"/>
      <c r="PHT42" s="12"/>
      <c r="PHU42" s="12"/>
      <c r="PHV42" s="12"/>
      <c r="PHW42" s="12"/>
      <c r="PHX42" s="12"/>
      <c r="PHY42" s="12"/>
      <c r="PHZ42" s="12"/>
      <c r="PIA42" s="12"/>
      <c r="PIB42" s="12"/>
      <c r="PIC42" s="12"/>
      <c r="PID42" s="12"/>
      <c r="PIE42" s="12"/>
      <c r="PIF42" s="12"/>
      <c r="PIG42" s="12"/>
      <c r="PIH42" s="12"/>
      <c r="PII42" s="12"/>
      <c r="PIJ42" s="12"/>
      <c r="PIK42" s="12"/>
      <c r="PIL42" s="12"/>
      <c r="PIM42" s="12"/>
      <c r="PIN42" s="12"/>
      <c r="PIO42" s="12"/>
      <c r="PIP42" s="12"/>
      <c r="PIQ42" s="12"/>
      <c r="PIR42" s="12"/>
      <c r="PIS42" s="12"/>
      <c r="PIT42" s="12"/>
      <c r="PIU42" s="12"/>
      <c r="PIV42" s="12"/>
      <c r="PIW42" s="12"/>
      <c r="PIX42" s="12"/>
      <c r="PIY42" s="12"/>
      <c r="PIZ42" s="12"/>
      <c r="PJA42" s="12"/>
      <c r="PJB42" s="12"/>
      <c r="PJC42" s="12"/>
      <c r="PJD42" s="12"/>
      <c r="PJE42" s="12"/>
      <c r="PJF42" s="12"/>
      <c r="PJG42" s="12"/>
      <c r="PJH42" s="12"/>
      <c r="PJI42" s="12"/>
      <c r="PJJ42" s="12"/>
      <c r="PJK42" s="12"/>
      <c r="PJL42" s="12"/>
      <c r="PJM42" s="12"/>
      <c r="PJN42" s="12"/>
      <c r="PJO42" s="12"/>
      <c r="PJP42" s="12"/>
      <c r="PJQ42" s="12"/>
      <c r="PJR42" s="12"/>
      <c r="PJS42" s="12"/>
      <c r="PJT42" s="12"/>
      <c r="PJU42" s="12"/>
      <c r="PJV42" s="12"/>
      <c r="PJW42" s="12"/>
      <c r="PJX42" s="12"/>
      <c r="PJY42" s="12"/>
      <c r="PJZ42" s="12"/>
      <c r="PKA42" s="12"/>
      <c r="PKB42" s="12"/>
      <c r="PKC42" s="12"/>
      <c r="PKD42" s="12"/>
      <c r="PKE42" s="12"/>
      <c r="PKF42" s="12"/>
      <c r="PKG42" s="12"/>
      <c r="PKH42" s="12"/>
      <c r="PKI42" s="12"/>
      <c r="PKJ42" s="12"/>
      <c r="PKK42" s="12"/>
      <c r="PKL42" s="12"/>
      <c r="PKM42" s="12"/>
      <c r="PKN42" s="12"/>
      <c r="PKO42" s="12"/>
      <c r="PKP42" s="12"/>
      <c r="PKQ42" s="12"/>
      <c r="PKR42" s="12"/>
      <c r="PKS42" s="12"/>
      <c r="PKT42" s="12"/>
      <c r="PKU42" s="12"/>
      <c r="PKV42" s="12"/>
      <c r="PKW42" s="12"/>
      <c r="PKX42" s="12"/>
      <c r="PKY42" s="12"/>
      <c r="PKZ42" s="12"/>
      <c r="PLA42" s="12"/>
      <c r="PLB42" s="12"/>
      <c r="PLC42" s="12"/>
      <c r="PLD42" s="12"/>
      <c r="PLE42" s="12"/>
      <c r="PLF42" s="12"/>
      <c r="PLG42" s="12"/>
      <c r="PLH42" s="12"/>
      <c r="PLI42" s="12"/>
      <c r="PLJ42" s="12"/>
      <c r="PLK42" s="12"/>
      <c r="PLL42" s="12"/>
      <c r="PLM42" s="12"/>
      <c r="PLN42" s="12"/>
      <c r="PLO42" s="12"/>
      <c r="PLP42" s="12"/>
      <c r="PLQ42" s="12"/>
      <c r="PLR42" s="12"/>
      <c r="PLS42" s="12"/>
      <c r="PLT42" s="12"/>
      <c r="PLU42" s="12"/>
      <c r="PLV42" s="12"/>
      <c r="PLW42" s="12"/>
      <c r="PLX42" s="12"/>
      <c r="PLY42" s="12"/>
      <c r="PLZ42" s="12"/>
      <c r="PMA42" s="12"/>
      <c r="PMB42" s="12"/>
      <c r="PMC42" s="12"/>
      <c r="PMD42" s="12"/>
      <c r="PME42" s="12"/>
      <c r="PMF42" s="12"/>
      <c r="PMG42" s="12"/>
      <c r="PMH42" s="12"/>
      <c r="PMI42" s="12"/>
      <c r="PMJ42" s="12"/>
      <c r="PMK42" s="12"/>
      <c r="PML42" s="12"/>
      <c r="PMM42" s="12"/>
      <c r="PMN42" s="12"/>
      <c r="PMO42" s="12"/>
      <c r="PMP42" s="12"/>
      <c r="PMQ42" s="12"/>
      <c r="PMR42" s="12"/>
      <c r="PMS42" s="12"/>
      <c r="PMT42" s="12"/>
      <c r="PMU42" s="12"/>
      <c r="PMV42" s="12"/>
      <c r="PMW42" s="12"/>
      <c r="PMX42" s="12"/>
      <c r="PMY42" s="12"/>
      <c r="PMZ42" s="12"/>
      <c r="PNA42" s="12"/>
      <c r="PNB42" s="12"/>
      <c r="PNC42" s="12"/>
      <c r="PND42" s="12"/>
      <c r="PNE42" s="12"/>
      <c r="PNF42" s="12"/>
      <c r="PNG42" s="12"/>
      <c r="PNH42" s="12"/>
      <c r="PNI42" s="12"/>
      <c r="PNJ42" s="12"/>
      <c r="PNK42" s="12"/>
      <c r="PNL42" s="12"/>
      <c r="PNM42" s="12"/>
      <c r="PNN42" s="12"/>
      <c r="PNO42" s="12"/>
      <c r="PNP42" s="12"/>
      <c r="PNQ42" s="12"/>
      <c r="PNR42" s="12"/>
      <c r="PNS42" s="12"/>
      <c r="PNT42" s="12"/>
      <c r="PNU42" s="12"/>
      <c r="PNV42" s="12"/>
      <c r="PNW42" s="12"/>
      <c r="PNX42" s="12"/>
      <c r="PNY42" s="12"/>
      <c r="PNZ42" s="12"/>
      <c r="POA42" s="12"/>
      <c r="POB42" s="12"/>
      <c r="POC42" s="12"/>
      <c r="POD42" s="12"/>
      <c r="POE42" s="12"/>
      <c r="POF42" s="12"/>
      <c r="POG42" s="12"/>
      <c r="POH42" s="12"/>
      <c r="POI42" s="12"/>
      <c r="POJ42" s="12"/>
      <c r="POK42" s="12"/>
      <c r="POL42" s="12"/>
      <c r="POM42" s="12"/>
      <c r="PON42" s="12"/>
      <c r="POO42" s="12"/>
      <c r="POP42" s="12"/>
      <c r="POQ42" s="12"/>
      <c r="POR42" s="12"/>
      <c r="POS42" s="12"/>
      <c r="POT42" s="12"/>
      <c r="POU42" s="12"/>
      <c r="POV42" s="12"/>
      <c r="POW42" s="12"/>
      <c r="POX42" s="12"/>
      <c r="POY42" s="12"/>
      <c r="POZ42" s="12"/>
      <c r="PPA42" s="12"/>
      <c r="PPB42" s="12"/>
      <c r="PPC42" s="12"/>
      <c r="PPD42" s="12"/>
      <c r="PPE42" s="12"/>
      <c r="PPF42" s="12"/>
      <c r="PPG42" s="12"/>
      <c r="PPH42" s="12"/>
      <c r="PPI42" s="12"/>
      <c r="PPJ42" s="12"/>
      <c r="PPK42" s="12"/>
      <c r="PPL42" s="12"/>
      <c r="PPM42" s="12"/>
      <c r="PPN42" s="12"/>
      <c r="PPO42" s="12"/>
      <c r="PPP42" s="12"/>
      <c r="PPQ42" s="12"/>
      <c r="PPR42" s="12"/>
      <c r="PPS42" s="12"/>
      <c r="PPT42" s="12"/>
      <c r="PPU42" s="12"/>
      <c r="PPV42" s="12"/>
      <c r="PPW42" s="12"/>
      <c r="PPX42" s="12"/>
      <c r="PPY42" s="12"/>
      <c r="PPZ42" s="12"/>
      <c r="PQA42" s="12"/>
      <c r="PQB42" s="12"/>
      <c r="PQC42" s="12"/>
      <c r="PQD42" s="12"/>
      <c r="PQE42" s="12"/>
      <c r="PQF42" s="12"/>
      <c r="PQG42" s="12"/>
      <c r="PQH42" s="12"/>
      <c r="PQI42" s="12"/>
      <c r="PQJ42" s="12"/>
      <c r="PQK42" s="12"/>
      <c r="PQL42" s="12"/>
      <c r="PQM42" s="12"/>
      <c r="PQN42" s="12"/>
      <c r="PQO42" s="12"/>
      <c r="PQP42" s="12"/>
      <c r="PQQ42" s="12"/>
      <c r="PQR42" s="12"/>
      <c r="PQS42" s="12"/>
      <c r="PQT42" s="12"/>
      <c r="PQU42" s="12"/>
      <c r="PQV42" s="12"/>
      <c r="PQW42" s="12"/>
      <c r="PQX42" s="12"/>
      <c r="PQY42" s="12"/>
      <c r="PQZ42" s="12"/>
      <c r="PRA42" s="12"/>
      <c r="PRB42" s="12"/>
      <c r="PRC42" s="12"/>
      <c r="PRD42" s="12"/>
      <c r="PRE42" s="12"/>
      <c r="PRF42" s="12"/>
      <c r="PRG42" s="12"/>
      <c r="PRH42" s="12"/>
      <c r="PRI42" s="12"/>
      <c r="PRJ42" s="12"/>
      <c r="PRK42" s="12"/>
      <c r="PRL42" s="12"/>
      <c r="PRM42" s="12"/>
      <c r="PRN42" s="12"/>
      <c r="PRO42" s="12"/>
      <c r="PRP42" s="12"/>
      <c r="PRQ42" s="12"/>
      <c r="PRR42" s="12"/>
      <c r="PRS42" s="12"/>
      <c r="PRT42" s="12"/>
      <c r="PRU42" s="12"/>
      <c r="PRV42" s="12"/>
      <c r="PRW42" s="12"/>
      <c r="PRX42" s="12"/>
      <c r="PRY42" s="12"/>
      <c r="PRZ42" s="12"/>
      <c r="PSA42" s="12"/>
      <c r="PSB42" s="12"/>
      <c r="PSC42" s="12"/>
      <c r="PSD42" s="12"/>
      <c r="PSE42" s="12"/>
      <c r="PSF42" s="12"/>
      <c r="PSG42" s="12"/>
      <c r="PSH42" s="12"/>
      <c r="PSI42" s="12"/>
      <c r="PSJ42" s="12"/>
      <c r="PSK42" s="12"/>
      <c r="PSL42" s="12"/>
      <c r="PSM42" s="12"/>
      <c r="PSN42" s="12"/>
      <c r="PSO42" s="12"/>
      <c r="PSP42" s="12"/>
      <c r="PSQ42" s="12"/>
      <c r="PSR42" s="12"/>
      <c r="PSS42" s="12"/>
      <c r="PST42" s="12"/>
      <c r="PSU42" s="12"/>
      <c r="PSV42" s="12"/>
      <c r="PSW42" s="12"/>
      <c r="PSX42" s="12"/>
      <c r="PSY42" s="12"/>
      <c r="PSZ42" s="12"/>
      <c r="PTA42" s="12"/>
      <c r="PTB42" s="12"/>
      <c r="PTC42" s="12"/>
      <c r="PTD42" s="12"/>
      <c r="PTE42" s="12"/>
      <c r="PTF42" s="12"/>
      <c r="PTG42" s="12"/>
      <c r="PTH42" s="12"/>
      <c r="PTI42" s="12"/>
      <c r="PTJ42" s="12"/>
      <c r="PTK42" s="12"/>
      <c r="PTL42" s="12"/>
      <c r="PTM42" s="12"/>
      <c r="PTN42" s="12"/>
      <c r="PTO42" s="12"/>
      <c r="PTP42" s="12"/>
      <c r="PTQ42" s="12"/>
      <c r="PTR42" s="12"/>
      <c r="PTS42" s="12"/>
      <c r="PTT42" s="12"/>
      <c r="PTU42" s="12"/>
      <c r="PTV42" s="12"/>
      <c r="PTW42" s="12"/>
      <c r="PTX42" s="12"/>
      <c r="PTY42" s="12"/>
      <c r="PTZ42" s="12"/>
      <c r="PUA42" s="12"/>
      <c r="PUB42" s="12"/>
      <c r="PUC42" s="12"/>
      <c r="PUD42" s="12"/>
      <c r="PUE42" s="12"/>
      <c r="PUF42" s="12"/>
      <c r="PUG42" s="12"/>
      <c r="PUH42" s="12"/>
      <c r="PUI42" s="12"/>
      <c r="PUJ42" s="12"/>
      <c r="PUK42" s="12"/>
      <c r="PUL42" s="12"/>
      <c r="PUM42" s="12"/>
      <c r="PUN42" s="12"/>
      <c r="PUO42" s="12"/>
      <c r="PUP42" s="12"/>
      <c r="PUQ42" s="12"/>
      <c r="PUR42" s="12"/>
      <c r="PUS42" s="12"/>
      <c r="PUT42" s="12"/>
      <c r="PUU42" s="12"/>
      <c r="PUV42" s="12"/>
      <c r="PUW42" s="12"/>
      <c r="PUX42" s="12"/>
      <c r="PUY42" s="12"/>
      <c r="PUZ42" s="12"/>
      <c r="PVA42" s="12"/>
      <c r="PVB42" s="12"/>
      <c r="PVC42" s="12"/>
      <c r="PVD42" s="12"/>
      <c r="PVE42" s="12"/>
      <c r="PVF42" s="12"/>
      <c r="PVG42" s="12"/>
      <c r="PVH42" s="12"/>
      <c r="PVI42" s="12"/>
      <c r="PVJ42" s="12"/>
      <c r="PVK42" s="12"/>
      <c r="PVL42" s="12"/>
      <c r="PVM42" s="12"/>
      <c r="PVN42" s="12"/>
      <c r="PVO42" s="12"/>
      <c r="PVP42" s="12"/>
      <c r="PVQ42" s="12"/>
      <c r="PVR42" s="12"/>
      <c r="PVS42" s="12"/>
      <c r="PVT42" s="12"/>
      <c r="PVU42" s="12"/>
      <c r="PVV42" s="12"/>
      <c r="PVW42" s="12"/>
      <c r="PVX42" s="12"/>
      <c r="PVY42" s="12"/>
      <c r="PVZ42" s="12"/>
      <c r="PWA42" s="12"/>
      <c r="PWB42" s="12"/>
      <c r="PWC42" s="12"/>
      <c r="PWD42" s="12"/>
      <c r="PWE42" s="12"/>
      <c r="PWF42" s="12"/>
      <c r="PWG42" s="12"/>
      <c r="PWH42" s="12"/>
      <c r="PWI42" s="12"/>
      <c r="PWJ42" s="12"/>
      <c r="PWK42" s="12"/>
      <c r="PWL42" s="12"/>
      <c r="PWM42" s="12"/>
      <c r="PWN42" s="12"/>
      <c r="PWO42" s="12"/>
      <c r="PWP42" s="12"/>
      <c r="PWQ42" s="12"/>
      <c r="PWR42" s="12"/>
      <c r="PWS42" s="12"/>
      <c r="PWT42" s="12"/>
      <c r="PWU42" s="12"/>
      <c r="PWV42" s="12"/>
      <c r="PWW42" s="12"/>
      <c r="PWX42" s="12"/>
      <c r="PWY42" s="12"/>
      <c r="PWZ42" s="12"/>
      <c r="PXA42" s="12"/>
      <c r="PXB42" s="12"/>
      <c r="PXC42" s="12"/>
      <c r="PXD42" s="12"/>
      <c r="PXE42" s="12"/>
      <c r="PXF42" s="12"/>
      <c r="PXG42" s="12"/>
      <c r="PXH42" s="12"/>
      <c r="PXI42" s="12"/>
      <c r="PXJ42" s="12"/>
      <c r="PXK42" s="12"/>
      <c r="PXL42" s="12"/>
      <c r="PXM42" s="12"/>
      <c r="PXN42" s="12"/>
      <c r="PXO42" s="12"/>
      <c r="PXP42" s="12"/>
      <c r="PXQ42" s="12"/>
      <c r="PXR42" s="12"/>
      <c r="PXS42" s="12"/>
      <c r="PXT42" s="12"/>
      <c r="PXU42" s="12"/>
      <c r="PXV42" s="12"/>
      <c r="PXW42" s="12"/>
      <c r="PXX42" s="12"/>
      <c r="PXY42" s="12"/>
      <c r="PXZ42" s="12"/>
      <c r="PYA42" s="12"/>
      <c r="PYB42" s="12"/>
      <c r="PYC42" s="12"/>
      <c r="PYD42" s="12"/>
      <c r="PYE42" s="12"/>
      <c r="PYF42" s="12"/>
      <c r="PYG42" s="12"/>
      <c r="PYH42" s="12"/>
      <c r="PYI42" s="12"/>
      <c r="PYJ42" s="12"/>
      <c r="PYK42" s="12"/>
      <c r="PYL42" s="12"/>
      <c r="PYM42" s="12"/>
      <c r="PYN42" s="12"/>
      <c r="PYO42" s="12"/>
      <c r="PYP42" s="12"/>
      <c r="PYQ42" s="12"/>
      <c r="PYR42" s="12"/>
      <c r="PYS42" s="12"/>
      <c r="PYT42" s="12"/>
      <c r="PYU42" s="12"/>
      <c r="PYV42" s="12"/>
      <c r="PYW42" s="12"/>
      <c r="PYX42" s="12"/>
      <c r="PYY42" s="12"/>
      <c r="PYZ42" s="12"/>
      <c r="PZA42" s="12"/>
      <c r="PZB42" s="12"/>
      <c r="PZC42" s="12"/>
      <c r="PZD42" s="12"/>
      <c r="PZE42" s="12"/>
      <c r="PZF42" s="12"/>
      <c r="PZG42" s="12"/>
      <c r="PZH42" s="12"/>
      <c r="PZI42" s="12"/>
      <c r="PZJ42" s="12"/>
      <c r="PZK42" s="12"/>
      <c r="PZL42" s="12"/>
      <c r="PZM42" s="12"/>
      <c r="PZN42" s="12"/>
      <c r="PZO42" s="12"/>
      <c r="PZP42" s="12"/>
      <c r="PZQ42" s="12"/>
      <c r="PZR42" s="12"/>
      <c r="PZS42" s="12"/>
      <c r="PZT42" s="12"/>
      <c r="PZU42" s="12"/>
      <c r="PZV42" s="12"/>
      <c r="PZW42" s="12"/>
      <c r="PZX42" s="12"/>
      <c r="PZY42" s="12"/>
      <c r="PZZ42" s="12"/>
      <c r="QAA42" s="12"/>
      <c r="QAB42" s="12"/>
      <c r="QAC42" s="12"/>
      <c r="QAD42" s="12"/>
      <c r="QAE42" s="12"/>
      <c r="QAF42" s="12"/>
      <c r="QAG42" s="12"/>
      <c r="QAH42" s="12"/>
      <c r="QAI42" s="12"/>
      <c r="QAJ42" s="12"/>
      <c r="QAK42" s="12"/>
      <c r="QAL42" s="12"/>
      <c r="QAM42" s="12"/>
      <c r="QAN42" s="12"/>
      <c r="QAO42" s="12"/>
      <c r="QAP42" s="12"/>
      <c r="QAQ42" s="12"/>
      <c r="QAR42" s="12"/>
      <c r="QAS42" s="12"/>
      <c r="QAT42" s="12"/>
      <c r="QAU42" s="12"/>
      <c r="QAV42" s="12"/>
      <c r="QAW42" s="12"/>
      <c r="QAX42" s="12"/>
      <c r="QAY42" s="12"/>
      <c r="QAZ42" s="12"/>
      <c r="QBA42" s="12"/>
      <c r="QBB42" s="12"/>
      <c r="QBC42" s="12"/>
      <c r="QBD42" s="12"/>
      <c r="QBE42" s="12"/>
      <c r="QBF42" s="12"/>
      <c r="QBG42" s="12"/>
      <c r="QBH42" s="12"/>
      <c r="QBI42" s="12"/>
      <c r="QBJ42" s="12"/>
      <c r="QBK42" s="12"/>
      <c r="QBL42" s="12"/>
      <c r="QBM42" s="12"/>
      <c r="QBN42" s="12"/>
      <c r="QBO42" s="12"/>
      <c r="QBP42" s="12"/>
      <c r="QBQ42" s="12"/>
      <c r="QBR42" s="12"/>
      <c r="QBS42" s="12"/>
      <c r="QBT42" s="12"/>
      <c r="QBU42" s="12"/>
      <c r="QBV42" s="12"/>
      <c r="QBW42" s="12"/>
      <c r="QBX42" s="12"/>
      <c r="QBY42" s="12"/>
      <c r="QBZ42" s="12"/>
      <c r="QCA42" s="12"/>
      <c r="QCB42" s="12"/>
      <c r="QCC42" s="12"/>
      <c r="QCD42" s="12"/>
      <c r="QCE42" s="12"/>
      <c r="QCF42" s="12"/>
      <c r="QCG42" s="12"/>
      <c r="QCH42" s="12"/>
      <c r="QCI42" s="12"/>
      <c r="QCJ42" s="12"/>
      <c r="QCK42" s="12"/>
      <c r="QCL42" s="12"/>
      <c r="QCM42" s="12"/>
      <c r="QCN42" s="12"/>
      <c r="QCO42" s="12"/>
      <c r="QCP42" s="12"/>
      <c r="QCQ42" s="12"/>
      <c r="QCR42" s="12"/>
      <c r="QCS42" s="12"/>
      <c r="QCT42" s="12"/>
      <c r="QCU42" s="12"/>
      <c r="QCV42" s="12"/>
      <c r="QCW42" s="12"/>
      <c r="QCX42" s="12"/>
      <c r="QCY42" s="12"/>
      <c r="QCZ42" s="12"/>
      <c r="QDA42" s="12"/>
      <c r="QDB42" s="12"/>
      <c r="QDC42" s="12"/>
      <c r="QDD42" s="12"/>
      <c r="QDE42" s="12"/>
      <c r="QDF42" s="12"/>
      <c r="QDG42" s="12"/>
      <c r="QDH42" s="12"/>
      <c r="QDI42" s="12"/>
      <c r="QDJ42" s="12"/>
      <c r="QDK42" s="12"/>
      <c r="QDL42" s="12"/>
      <c r="QDM42" s="12"/>
      <c r="QDN42" s="12"/>
      <c r="QDO42" s="12"/>
      <c r="QDP42" s="12"/>
      <c r="QDQ42" s="12"/>
      <c r="QDR42" s="12"/>
      <c r="QDS42" s="12"/>
      <c r="QDT42" s="12"/>
      <c r="QDU42" s="12"/>
      <c r="QDV42" s="12"/>
      <c r="QDW42" s="12"/>
      <c r="QDX42" s="12"/>
      <c r="QDY42" s="12"/>
      <c r="QDZ42" s="12"/>
      <c r="QEA42" s="12"/>
      <c r="QEB42" s="12"/>
      <c r="QEC42" s="12"/>
      <c r="QED42" s="12"/>
      <c r="QEE42" s="12"/>
      <c r="QEF42" s="12"/>
      <c r="QEG42" s="12"/>
      <c r="QEH42" s="12"/>
      <c r="QEI42" s="12"/>
      <c r="QEJ42" s="12"/>
      <c r="QEK42" s="12"/>
      <c r="QEL42" s="12"/>
      <c r="QEM42" s="12"/>
      <c r="QEN42" s="12"/>
      <c r="QEO42" s="12"/>
      <c r="QEP42" s="12"/>
      <c r="QEQ42" s="12"/>
      <c r="QER42" s="12"/>
      <c r="QES42" s="12"/>
      <c r="QET42" s="12"/>
      <c r="QEU42" s="12"/>
      <c r="QEV42" s="12"/>
      <c r="QEW42" s="12"/>
      <c r="QEX42" s="12"/>
      <c r="QEY42" s="12"/>
      <c r="QEZ42" s="12"/>
      <c r="QFA42" s="12"/>
      <c r="QFB42" s="12"/>
      <c r="QFC42" s="12"/>
      <c r="QFD42" s="12"/>
      <c r="QFE42" s="12"/>
      <c r="QFF42" s="12"/>
      <c r="QFG42" s="12"/>
      <c r="QFH42" s="12"/>
      <c r="QFI42" s="12"/>
      <c r="QFJ42" s="12"/>
      <c r="QFK42" s="12"/>
      <c r="QFL42" s="12"/>
      <c r="QFM42" s="12"/>
      <c r="QFN42" s="12"/>
      <c r="QFO42" s="12"/>
      <c r="QFP42" s="12"/>
      <c r="QFQ42" s="12"/>
      <c r="QFR42" s="12"/>
      <c r="QFS42" s="12"/>
      <c r="QFT42" s="12"/>
      <c r="QFU42" s="12"/>
      <c r="QFV42" s="12"/>
      <c r="QFW42" s="12"/>
      <c r="QFX42" s="12"/>
      <c r="QFY42" s="12"/>
      <c r="QFZ42" s="12"/>
      <c r="QGA42" s="12"/>
      <c r="QGB42" s="12"/>
      <c r="QGC42" s="12"/>
      <c r="QGD42" s="12"/>
      <c r="QGE42" s="12"/>
      <c r="QGF42" s="12"/>
      <c r="QGG42" s="12"/>
      <c r="QGH42" s="12"/>
      <c r="QGI42" s="12"/>
      <c r="QGJ42" s="12"/>
      <c r="QGK42" s="12"/>
      <c r="QGL42" s="12"/>
      <c r="QGM42" s="12"/>
      <c r="QGN42" s="12"/>
      <c r="QGO42" s="12"/>
      <c r="QGP42" s="12"/>
      <c r="QGQ42" s="12"/>
      <c r="QGR42" s="12"/>
      <c r="QGS42" s="12"/>
      <c r="QGT42" s="12"/>
      <c r="QGU42" s="12"/>
      <c r="QGV42" s="12"/>
      <c r="QGW42" s="12"/>
      <c r="QGX42" s="12"/>
      <c r="QGY42" s="12"/>
      <c r="QGZ42" s="12"/>
      <c r="QHA42" s="12"/>
      <c r="QHB42" s="12"/>
      <c r="QHC42" s="12"/>
      <c r="QHD42" s="12"/>
      <c r="QHE42" s="12"/>
      <c r="QHF42" s="12"/>
      <c r="QHG42" s="12"/>
      <c r="QHH42" s="12"/>
      <c r="QHI42" s="12"/>
      <c r="QHJ42" s="12"/>
      <c r="QHK42" s="12"/>
      <c r="QHL42" s="12"/>
      <c r="QHM42" s="12"/>
      <c r="QHN42" s="12"/>
      <c r="QHO42" s="12"/>
      <c r="QHP42" s="12"/>
      <c r="QHQ42" s="12"/>
      <c r="QHR42" s="12"/>
      <c r="QHS42" s="12"/>
      <c r="QHT42" s="12"/>
      <c r="QHU42" s="12"/>
      <c r="QHV42" s="12"/>
      <c r="QHW42" s="12"/>
      <c r="QHX42" s="12"/>
      <c r="QHY42" s="12"/>
      <c r="QHZ42" s="12"/>
      <c r="QIA42" s="12"/>
      <c r="QIB42" s="12"/>
      <c r="QIC42" s="12"/>
      <c r="QID42" s="12"/>
      <c r="QIE42" s="12"/>
      <c r="QIF42" s="12"/>
      <c r="QIG42" s="12"/>
      <c r="QIH42" s="12"/>
      <c r="QII42" s="12"/>
      <c r="QIJ42" s="12"/>
      <c r="QIK42" s="12"/>
      <c r="QIL42" s="12"/>
      <c r="QIM42" s="12"/>
      <c r="QIN42" s="12"/>
      <c r="QIO42" s="12"/>
      <c r="QIP42" s="12"/>
      <c r="QIQ42" s="12"/>
      <c r="QIR42" s="12"/>
      <c r="QIS42" s="12"/>
      <c r="QIT42" s="12"/>
      <c r="QIU42" s="12"/>
      <c r="QIV42" s="12"/>
      <c r="QIW42" s="12"/>
      <c r="QIX42" s="12"/>
      <c r="QIY42" s="12"/>
      <c r="QIZ42" s="12"/>
      <c r="QJA42" s="12"/>
      <c r="QJB42" s="12"/>
      <c r="QJC42" s="12"/>
      <c r="QJD42" s="12"/>
      <c r="QJE42" s="12"/>
      <c r="QJF42" s="12"/>
      <c r="QJG42" s="12"/>
      <c r="QJH42" s="12"/>
      <c r="QJI42" s="12"/>
      <c r="QJJ42" s="12"/>
      <c r="QJK42" s="12"/>
      <c r="QJL42" s="12"/>
      <c r="QJM42" s="12"/>
      <c r="QJN42" s="12"/>
      <c r="QJO42" s="12"/>
      <c r="QJP42" s="12"/>
      <c r="QJQ42" s="12"/>
      <c r="QJR42" s="12"/>
      <c r="QJS42" s="12"/>
      <c r="QJT42" s="12"/>
      <c r="QJU42" s="12"/>
      <c r="QJV42" s="12"/>
      <c r="QJW42" s="12"/>
      <c r="QJX42" s="12"/>
      <c r="QJY42" s="12"/>
      <c r="QJZ42" s="12"/>
      <c r="QKA42" s="12"/>
      <c r="QKB42" s="12"/>
      <c r="QKC42" s="12"/>
      <c r="QKD42" s="12"/>
      <c r="QKE42" s="12"/>
      <c r="QKF42" s="12"/>
      <c r="QKG42" s="12"/>
      <c r="QKH42" s="12"/>
      <c r="QKI42" s="12"/>
      <c r="QKJ42" s="12"/>
      <c r="QKK42" s="12"/>
      <c r="QKL42" s="12"/>
      <c r="QKM42" s="12"/>
      <c r="QKN42" s="12"/>
      <c r="QKO42" s="12"/>
      <c r="QKP42" s="12"/>
      <c r="QKQ42" s="12"/>
      <c r="QKR42" s="12"/>
      <c r="QKS42" s="12"/>
      <c r="QKT42" s="12"/>
      <c r="QKU42" s="12"/>
      <c r="QKV42" s="12"/>
      <c r="QKW42" s="12"/>
      <c r="QKX42" s="12"/>
      <c r="QKY42" s="12"/>
      <c r="QKZ42" s="12"/>
      <c r="QLA42" s="12"/>
      <c r="QLB42" s="12"/>
      <c r="QLC42" s="12"/>
      <c r="QLD42" s="12"/>
      <c r="QLE42" s="12"/>
      <c r="QLF42" s="12"/>
      <c r="QLG42" s="12"/>
      <c r="QLH42" s="12"/>
      <c r="QLI42" s="12"/>
      <c r="QLJ42" s="12"/>
      <c r="QLK42" s="12"/>
      <c r="QLL42" s="12"/>
      <c r="QLM42" s="12"/>
      <c r="QLN42" s="12"/>
      <c r="QLO42" s="12"/>
      <c r="QLP42" s="12"/>
      <c r="QLQ42" s="12"/>
      <c r="QLR42" s="12"/>
      <c r="QLS42" s="12"/>
      <c r="QLT42" s="12"/>
      <c r="QLU42" s="12"/>
      <c r="QLV42" s="12"/>
      <c r="QLW42" s="12"/>
      <c r="QLX42" s="12"/>
      <c r="QLY42" s="12"/>
      <c r="QLZ42" s="12"/>
      <c r="QMA42" s="12"/>
      <c r="QMB42" s="12"/>
      <c r="QMC42" s="12"/>
      <c r="QMD42" s="12"/>
      <c r="QME42" s="12"/>
      <c r="QMF42" s="12"/>
      <c r="QMG42" s="12"/>
      <c r="QMH42" s="12"/>
      <c r="QMI42" s="12"/>
      <c r="QMJ42" s="12"/>
      <c r="QMK42" s="12"/>
      <c r="QML42" s="12"/>
      <c r="QMM42" s="12"/>
      <c r="QMN42" s="12"/>
      <c r="QMO42" s="12"/>
      <c r="QMP42" s="12"/>
      <c r="QMQ42" s="12"/>
      <c r="QMR42" s="12"/>
      <c r="QMS42" s="12"/>
      <c r="QMT42" s="12"/>
      <c r="QMU42" s="12"/>
      <c r="QMV42" s="12"/>
      <c r="QMW42" s="12"/>
      <c r="QMX42" s="12"/>
      <c r="QMY42" s="12"/>
      <c r="QMZ42" s="12"/>
      <c r="QNA42" s="12"/>
      <c r="QNB42" s="12"/>
      <c r="QNC42" s="12"/>
      <c r="QND42" s="12"/>
      <c r="QNE42" s="12"/>
      <c r="QNF42" s="12"/>
      <c r="QNG42" s="12"/>
      <c r="QNH42" s="12"/>
      <c r="QNI42" s="12"/>
      <c r="QNJ42" s="12"/>
      <c r="QNK42" s="12"/>
      <c r="QNL42" s="12"/>
      <c r="QNM42" s="12"/>
      <c r="QNN42" s="12"/>
      <c r="QNO42" s="12"/>
      <c r="QNP42" s="12"/>
      <c r="QNQ42" s="12"/>
      <c r="QNR42" s="12"/>
      <c r="QNS42" s="12"/>
      <c r="QNT42" s="12"/>
      <c r="QNU42" s="12"/>
      <c r="QNV42" s="12"/>
      <c r="QNW42" s="12"/>
      <c r="QNX42" s="12"/>
      <c r="QNY42" s="12"/>
      <c r="QNZ42" s="12"/>
      <c r="QOA42" s="12"/>
      <c r="QOB42" s="12"/>
      <c r="QOC42" s="12"/>
      <c r="QOD42" s="12"/>
      <c r="QOE42" s="12"/>
      <c r="QOF42" s="12"/>
      <c r="QOG42" s="12"/>
      <c r="QOH42" s="12"/>
      <c r="QOI42" s="12"/>
      <c r="QOJ42" s="12"/>
      <c r="QOK42" s="12"/>
      <c r="QOL42" s="12"/>
      <c r="QOM42" s="12"/>
      <c r="QON42" s="12"/>
      <c r="QOO42" s="12"/>
      <c r="QOP42" s="12"/>
      <c r="QOQ42" s="12"/>
      <c r="QOR42" s="12"/>
      <c r="QOS42" s="12"/>
      <c r="QOT42" s="12"/>
      <c r="QOU42" s="12"/>
      <c r="QOV42" s="12"/>
      <c r="QOW42" s="12"/>
      <c r="QOX42" s="12"/>
      <c r="QOY42" s="12"/>
      <c r="QOZ42" s="12"/>
      <c r="QPA42" s="12"/>
      <c r="QPB42" s="12"/>
      <c r="QPC42" s="12"/>
      <c r="QPD42" s="12"/>
      <c r="QPE42" s="12"/>
      <c r="QPF42" s="12"/>
      <c r="QPG42" s="12"/>
      <c r="QPH42" s="12"/>
      <c r="QPI42" s="12"/>
      <c r="QPJ42" s="12"/>
      <c r="QPK42" s="12"/>
      <c r="QPL42" s="12"/>
      <c r="QPM42" s="12"/>
      <c r="QPN42" s="12"/>
      <c r="QPO42" s="12"/>
      <c r="QPP42" s="12"/>
      <c r="QPQ42" s="12"/>
      <c r="QPR42" s="12"/>
      <c r="QPS42" s="12"/>
      <c r="QPT42" s="12"/>
      <c r="QPU42" s="12"/>
      <c r="QPV42" s="12"/>
      <c r="QPW42" s="12"/>
      <c r="QPX42" s="12"/>
      <c r="QPY42" s="12"/>
      <c r="QPZ42" s="12"/>
      <c r="QQA42" s="12"/>
      <c r="QQB42" s="12"/>
      <c r="QQC42" s="12"/>
      <c r="QQD42" s="12"/>
      <c r="QQE42" s="12"/>
      <c r="QQF42" s="12"/>
      <c r="QQG42" s="12"/>
      <c r="QQH42" s="12"/>
      <c r="QQI42" s="12"/>
      <c r="QQJ42" s="12"/>
      <c r="QQK42" s="12"/>
      <c r="QQL42" s="12"/>
      <c r="QQM42" s="12"/>
      <c r="QQN42" s="12"/>
      <c r="QQO42" s="12"/>
      <c r="QQP42" s="12"/>
      <c r="QQQ42" s="12"/>
      <c r="QQR42" s="12"/>
      <c r="QQS42" s="12"/>
      <c r="QQT42" s="12"/>
      <c r="QQU42" s="12"/>
      <c r="QQV42" s="12"/>
      <c r="QQW42" s="12"/>
      <c r="QQX42" s="12"/>
      <c r="QQY42" s="12"/>
      <c r="QQZ42" s="12"/>
      <c r="QRA42" s="12"/>
      <c r="QRB42" s="12"/>
      <c r="QRC42" s="12"/>
      <c r="QRD42" s="12"/>
      <c r="QRE42" s="12"/>
      <c r="QRF42" s="12"/>
      <c r="QRG42" s="12"/>
      <c r="QRH42" s="12"/>
      <c r="QRI42" s="12"/>
      <c r="QRJ42" s="12"/>
      <c r="QRK42" s="12"/>
      <c r="QRL42" s="12"/>
      <c r="QRM42" s="12"/>
      <c r="QRN42" s="12"/>
      <c r="QRO42" s="12"/>
      <c r="QRP42" s="12"/>
      <c r="QRQ42" s="12"/>
      <c r="QRR42" s="12"/>
      <c r="QRS42" s="12"/>
      <c r="QRT42" s="12"/>
      <c r="QRU42" s="12"/>
      <c r="QRV42" s="12"/>
      <c r="QRW42" s="12"/>
      <c r="QRX42" s="12"/>
      <c r="QRY42" s="12"/>
      <c r="QRZ42" s="12"/>
      <c r="QSA42" s="12"/>
      <c r="QSB42" s="12"/>
      <c r="QSC42" s="12"/>
      <c r="QSD42" s="12"/>
      <c r="QSE42" s="12"/>
      <c r="QSF42" s="12"/>
      <c r="QSG42" s="12"/>
      <c r="QSH42" s="12"/>
      <c r="QSI42" s="12"/>
      <c r="QSJ42" s="12"/>
      <c r="QSK42" s="12"/>
      <c r="QSL42" s="12"/>
      <c r="QSM42" s="12"/>
      <c r="QSN42" s="12"/>
      <c r="QSO42" s="12"/>
      <c r="QSP42" s="12"/>
      <c r="QSQ42" s="12"/>
      <c r="QSR42" s="12"/>
      <c r="QSS42" s="12"/>
      <c r="QST42" s="12"/>
      <c r="QSU42" s="12"/>
      <c r="QSV42" s="12"/>
      <c r="QSW42" s="12"/>
      <c r="QSX42" s="12"/>
      <c r="QSY42" s="12"/>
      <c r="QSZ42" s="12"/>
      <c r="QTA42" s="12"/>
      <c r="QTB42" s="12"/>
      <c r="QTC42" s="12"/>
      <c r="QTD42" s="12"/>
      <c r="QTE42" s="12"/>
      <c r="QTF42" s="12"/>
      <c r="QTG42" s="12"/>
      <c r="QTH42" s="12"/>
      <c r="QTI42" s="12"/>
      <c r="QTJ42" s="12"/>
      <c r="QTK42" s="12"/>
      <c r="QTL42" s="12"/>
      <c r="QTM42" s="12"/>
      <c r="QTN42" s="12"/>
      <c r="QTO42" s="12"/>
      <c r="QTP42" s="12"/>
      <c r="QTQ42" s="12"/>
      <c r="QTR42" s="12"/>
      <c r="QTS42" s="12"/>
      <c r="QTT42" s="12"/>
      <c r="QTU42" s="12"/>
      <c r="QTV42" s="12"/>
      <c r="QTW42" s="12"/>
      <c r="QTX42" s="12"/>
      <c r="QTY42" s="12"/>
      <c r="QTZ42" s="12"/>
      <c r="QUA42" s="12"/>
      <c r="QUB42" s="12"/>
      <c r="QUC42" s="12"/>
      <c r="QUD42" s="12"/>
      <c r="QUE42" s="12"/>
      <c r="QUF42" s="12"/>
      <c r="QUG42" s="12"/>
      <c r="QUH42" s="12"/>
      <c r="QUI42" s="12"/>
      <c r="QUJ42" s="12"/>
      <c r="QUK42" s="12"/>
      <c r="QUL42" s="12"/>
      <c r="QUM42" s="12"/>
      <c r="QUN42" s="12"/>
      <c r="QUO42" s="12"/>
      <c r="QUP42" s="12"/>
      <c r="QUQ42" s="12"/>
      <c r="QUR42" s="12"/>
      <c r="QUS42" s="12"/>
      <c r="QUT42" s="12"/>
      <c r="QUU42" s="12"/>
      <c r="QUV42" s="12"/>
      <c r="QUW42" s="12"/>
      <c r="QUX42" s="12"/>
      <c r="QUY42" s="12"/>
      <c r="QUZ42" s="12"/>
      <c r="QVA42" s="12"/>
      <c r="QVB42" s="12"/>
      <c r="QVC42" s="12"/>
      <c r="QVD42" s="12"/>
      <c r="QVE42" s="12"/>
      <c r="QVF42" s="12"/>
      <c r="QVG42" s="12"/>
      <c r="QVH42" s="12"/>
      <c r="QVI42" s="12"/>
      <c r="QVJ42" s="12"/>
      <c r="QVK42" s="12"/>
      <c r="QVL42" s="12"/>
      <c r="QVM42" s="12"/>
      <c r="QVN42" s="12"/>
      <c r="QVO42" s="12"/>
      <c r="QVP42" s="12"/>
      <c r="QVQ42" s="12"/>
      <c r="QVR42" s="12"/>
      <c r="QVS42" s="12"/>
      <c r="QVT42" s="12"/>
      <c r="QVU42" s="12"/>
      <c r="QVV42" s="12"/>
      <c r="QVW42" s="12"/>
      <c r="QVX42" s="12"/>
      <c r="QVY42" s="12"/>
      <c r="QVZ42" s="12"/>
      <c r="QWA42" s="12"/>
      <c r="QWB42" s="12"/>
      <c r="QWC42" s="12"/>
      <c r="QWD42" s="12"/>
      <c r="QWE42" s="12"/>
      <c r="QWF42" s="12"/>
      <c r="QWG42" s="12"/>
      <c r="QWH42" s="12"/>
      <c r="QWI42" s="12"/>
      <c r="QWJ42" s="12"/>
      <c r="QWK42" s="12"/>
      <c r="QWL42" s="12"/>
      <c r="QWM42" s="12"/>
      <c r="QWN42" s="12"/>
      <c r="QWO42" s="12"/>
      <c r="QWP42" s="12"/>
      <c r="QWQ42" s="12"/>
      <c r="QWR42" s="12"/>
      <c r="QWS42" s="12"/>
      <c r="QWT42" s="12"/>
      <c r="QWU42" s="12"/>
      <c r="QWV42" s="12"/>
      <c r="QWW42" s="12"/>
      <c r="QWX42" s="12"/>
      <c r="QWY42" s="12"/>
      <c r="QWZ42" s="12"/>
      <c r="QXA42" s="12"/>
      <c r="QXB42" s="12"/>
      <c r="QXC42" s="12"/>
      <c r="QXD42" s="12"/>
      <c r="QXE42" s="12"/>
      <c r="QXF42" s="12"/>
      <c r="QXG42" s="12"/>
      <c r="QXH42" s="12"/>
      <c r="QXI42" s="12"/>
      <c r="QXJ42" s="12"/>
      <c r="QXK42" s="12"/>
      <c r="QXL42" s="12"/>
      <c r="QXM42" s="12"/>
      <c r="QXN42" s="12"/>
      <c r="QXO42" s="12"/>
      <c r="QXP42" s="12"/>
      <c r="QXQ42" s="12"/>
      <c r="QXR42" s="12"/>
      <c r="QXS42" s="12"/>
      <c r="QXT42" s="12"/>
      <c r="QXU42" s="12"/>
      <c r="QXV42" s="12"/>
      <c r="QXW42" s="12"/>
      <c r="QXX42" s="12"/>
      <c r="QXY42" s="12"/>
      <c r="QXZ42" s="12"/>
      <c r="QYA42" s="12"/>
      <c r="QYB42" s="12"/>
      <c r="QYC42" s="12"/>
      <c r="QYD42" s="12"/>
      <c r="QYE42" s="12"/>
      <c r="QYF42" s="12"/>
      <c r="QYG42" s="12"/>
      <c r="QYH42" s="12"/>
      <c r="QYI42" s="12"/>
      <c r="QYJ42" s="12"/>
      <c r="QYK42" s="12"/>
      <c r="QYL42" s="12"/>
      <c r="QYM42" s="12"/>
      <c r="QYN42" s="12"/>
      <c r="QYO42" s="12"/>
      <c r="QYP42" s="12"/>
      <c r="QYQ42" s="12"/>
      <c r="QYR42" s="12"/>
      <c r="QYS42" s="12"/>
      <c r="QYT42" s="12"/>
      <c r="QYU42" s="12"/>
      <c r="QYV42" s="12"/>
      <c r="QYW42" s="12"/>
      <c r="QYX42" s="12"/>
      <c r="QYY42" s="12"/>
      <c r="QYZ42" s="12"/>
      <c r="QZA42" s="12"/>
      <c r="QZB42" s="12"/>
      <c r="QZC42" s="12"/>
      <c r="QZD42" s="12"/>
      <c r="QZE42" s="12"/>
      <c r="QZF42" s="12"/>
      <c r="QZG42" s="12"/>
      <c r="QZH42" s="12"/>
      <c r="QZI42" s="12"/>
      <c r="QZJ42" s="12"/>
      <c r="QZK42" s="12"/>
      <c r="QZL42" s="12"/>
      <c r="QZM42" s="12"/>
      <c r="QZN42" s="12"/>
      <c r="QZO42" s="12"/>
      <c r="QZP42" s="12"/>
      <c r="QZQ42" s="12"/>
      <c r="QZR42" s="12"/>
      <c r="QZS42" s="12"/>
      <c r="QZT42" s="12"/>
      <c r="QZU42" s="12"/>
      <c r="QZV42" s="12"/>
      <c r="QZW42" s="12"/>
      <c r="QZX42" s="12"/>
      <c r="QZY42" s="12"/>
      <c r="QZZ42" s="12"/>
      <c r="RAA42" s="12"/>
      <c r="RAB42" s="12"/>
      <c r="RAC42" s="12"/>
      <c r="RAD42" s="12"/>
      <c r="RAE42" s="12"/>
      <c r="RAF42" s="12"/>
      <c r="RAG42" s="12"/>
      <c r="RAH42" s="12"/>
      <c r="RAI42" s="12"/>
      <c r="RAJ42" s="12"/>
      <c r="RAK42" s="12"/>
      <c r="RAL42" s="12"/>
      <c r="RAM42" s="12"/>
      <c r="RAN42" s="12"/>
      <c r="RAO42" s="12"/>
      <c r="RAP42" s="12"/>
      <c r="RAQ42" s="12"/>
      <c r="RAR42" s="12"/>
      <c r="RAS42" s="12"/>
      <c r="RAT42" s="12"/>
      <c r="RAU42" s="12"/>
      <c r="RAV42" s="12"/>
      <c r="RAW42" s="12"/>
      <c r="RAX42" s="12"/>
      <c r="RAY42" s="12"/>
      <c r="RAZ42" s="12"/>
      <c r="RBA42" s="12"/>
      <c r="RBB42" s="12"/>
      <c r="RBC42" s="12"/>
      <c r="RBD42" s="12"/>
      <c r="RBE42" s="12"/>
      <c r="RBF42" s="12"/>
      <c r="RBG42" s="12"/>
      <c r="RBH42" s="12"/>
      <c r="RBI42" s="12"/>
      <c r="RBJ42" s="12"/>
      <c r="RBK42" s="12"/>
      <c r="RBL42" s="12"/>
      <c r="RBM42" s="12"/>
      <c r="RBN42" s="12"/>
      <c r="RBO42" s="12"/>
      <c r="RBP42" s="12"/>
      <c r="RBQ42" s="12"/>
      <c r="RBR42" s="12"/>
      <c r="RBS42" s="12"/>
      <c r="RBT42" s="12"/>
      <c r="RBU42" s="12"/>
      <c r="RBV42" s="12"/>
      <c r="RBW42" s="12"/>
      <c r="RBX42" s="12"/>
      <c r="RBY42" s="12"/>
      <c r="RBZ42" s="12"/>
      <c r="RCA42" s="12"/>
      <c r="RCB42" s="12"/>
      <c r="RCC42" s="12"/>
      <c r="RCD42" s="12"/>
      <c r="RCE42" s="12"/>
      <c r="RCF42" s="12"/>
      <c r="RCG42" s="12"/>
      <c r="RCH42" s="12"/>
      <c r="RCI42" s="12"/>
      <c r="RCJ42" s="12"/>
      <c r="RCK42" s="12"/>
      <c r="RCL42" s="12"/>
      <c r="RCM42" s="12"/>
      <c r="RCN42" s="12"/>
      <c r="RCO42" s="12"/>
      <c r="RCP42" s="12"/>
      <c r="RCQ42" s="12"/>
      <c r="RCR42" s="12"/>
      <c r="RCS42" s="12"/>
      <c r="RCT42" s="12"/>
      <c r="RCU42" s="12"/>
      <c r="RCV42" s="12"/>
      <c r="RCW42" s="12"/>
      <c r="RCX42" s="12"/>
      <c r="RCY42" s="12"/>
      <c r="RCZ42" s="12"/>
      <c r="RDA42" s="12"/>
      <c r="RDB42" s="12"/>
      <c r="RDC42" s="12"/>
      <c r="RDD42" s="12"/>
      <c r="RDE42" s="12"/>
      <c r="RDF42" s="12"/>
      <c r="RDG42" s="12"/>
      <c r="RDH42" s="12"/>
      <c r="RDI42" s="12"/>
      <c r="RDJ42" s="12"/>
      <c r="RDK42" s="12"/>
      <c r="RDL42" s="12"/>
      <c r="RDM42" s="12"/>
      <c r="RDN42" s="12"/>
      <c r="RDO42" s="12"/>
      <c r="RDP42" s="12"/>
      <c r="RDQ42" s="12"/>
      <c r="RDR42" s="12"/>
      <c r="RDS42" s="12"/>
      <c r="RDT42" s="12"/>
      <c r="RDU42" s="12"/>
      <c r="RDV42" s="12"/>
      <c r="RDW42" s="12"/>
      <c r="RDX42" s="12"/>
      <c r="RDY42" s="12"/>
      <c r="RDZ42" s="12"/>
      <c r="REA42" s="12"/>
      <c r="REB42" s="12"/>
      <c r="REC42" s="12"/>
      <c r="RED42" s="12"/>
      <c r="REE42" s="12"/>
      <c r="REF42" s="12"/>
      <c r="REG42" s="12"/>
      <c r="REH42" s="12"/>
      <c r="REI42" s="12"/>
      <c r="REJ42" s="12"/>
      <c r="REK42" s="12"/>
      <c r="REL42" s="12"/>
      <c r="REM42" s="12"/>
      <c r="REN42" s="12"/>
      <c r="REO42" s="12"/>
      <c r="REP42" s="12"/>
      <c r="REQ42" s="12"/>
      <c r="RER42" s="12"/>
      <c r="RES42" s="12"/>
      <c r="RET42" s="12"/>
      <c r="REU42" s="12"/>
      <c r="REV42" s="12"/>
      <c r="REW42" s="12"/>
      <c r="REX42" s="12"/>
      <c r="REY42" s="12"/>
      <c r="REZ42" s="12"/>
      <c r="RFA42" s="12"/>
      <c r="RFB42" s="12"/>
      <c r="RFC42" s="12"/>
      <c r="RFD42" s="12"/>
      <c r="RFE42" s="12"/>
      <c r="RFF42" s="12"/>
      <c r="RFG42" s="12"/>
      <c r="RFH42" s="12"/>
      <c r="RFI42" s="12"/>
      <c r="RFJ42" s="12"/>
      <c r="RFK42" s="12"/>
      <c r="RFL42" s="12"/>
      <c r="RFM42" s="12"/>
      <c r="RFN42" s="12"/>
      <c r="RFO42" s="12"/>
      <c r="RFP42" s="12"/>
      <c r="RFQ42" s="12"/>
      <c r="RFR42" s="12"/>
      <c r="RFS42" s="12"/>
      <c r="RFT42" s="12"/>
      <c r="RFU42" s="12"/>
      <c r="RFV42" s="12"/>
      <c r="RFW42" s="12"/>
      <c r="RFX42" s="12"/>
      <c r="RFY42" s="12"/>
      <c r="RFZ42" s="12"/>
      <c r="RGA42" s="12"/>
      <c r="RGB42" s="12"/>
      <c r="RGC42" s="12"/>
      <c r="RGD42" s="12"/>
      <c r="RGE42" s="12"/>
      <c r="RGF42" s="12"/>
      <c r="RGG42" s="12"/>
      <c r="RGH42" s="12"/>
      <c r="RGI42" s="12"/>
      <c r="RGJ42" s="12"/>
      <c r="RGK42" s="12"/>
      <c r="RGL42" s="12"/>
      <c r="RGM42" s="12"/>
      <c r="RGN42" s="12"/>
      <c r="RGO42" s="12"/>
      <c r="RGP42" s="12"/>
      <c r="RGQ42" s="12"/>
      <c r="RGR42" s="12"/>
      <c r="RGS42" s="12"/>
      <c r="RGT42" s="12"/>
      <c r="RGU42" s="12"/>
      <c r="RGV42" s="12"/>
      <c r="RGW42" s="12"/>
      <c r="RGX42" s="12"/>
      <c r="RGY42" s="12"/>
      <c r="RGZ42" s="12"/>
      <c r="RHA42" s="12"/>
      <c r="RHB42" s="12"/>
      <c r="RHC42" s="12"/>
      <c r="RHD42" s="12"/>
      <c r="RHE42" s="12"/>
      <c r="RHF42" s="12"/>
      <c r="RHG42" s="12"/>
      <c r="RHH42" s="12"/>
      <c r="RHI42" s="12"/>
      <c r="RHJ42" s="12"/>
      <c r="RHK42" s="12"/>
      <c r="RHL42" s="12"/>
      <c r="RHM42" s="12"/>
      <c r="RHN42" s="12"/>
      <c r="RHO42" s="12"/>
      <c r="RHP42" s="12"/>
      <c r="RHQ42" s="12"/>
      <c r="RHR42" s="12"/>
      <c r="RHS42" s="12"/>
      <c r="RHT42" s="12"/>
      <c r="RHU42" s="12"/>
      <c r="RHV42" s="12"/>
      <c r="RHW42" s="12"/>
      <c r="RHX42" s="12"/>
      <c r="RHY42" s="12"/>
      <c r="RHZ42" s="12"/>
      <c r="RIA42" s="12"/>
      <c r="RIB42" s="12"/>
      <c r="RIC42" s="12"/>
      <c r="RID42" s="12"/>
      <c r="RIE42" s="12"/>
      <c r="RIF42" s="12"/>
      <c r="RIG42" s="12"/>
      <c r="RIH42" s="12"/>
      <c r="RII42" s="12"/>
      <c r="RIJ42" s="12"/>
      <c r="RIK42" s="12"/>
      <c r="RIL42" s="12"/>
      <c r="RIM42" s="12"/>
      <c r="RIN42" s="12"/>
      <c r="RIO42" s="12"/>
      <c r="RIP42" s="12"/>
      <c r="RIQ42" s="12"/>
      <c r="RIR42" s="12"/>
      <c r="RIS42" s="12"/>
      <c r="RIT42" s="12"/>
      <c r="RIU42" s="12"/>
      <c r="RIV42" s="12"/>
      <c r="RIW42" s="12"/>
      <c r="RIX42" s="12"/>
      <c r="RIY42" s="12"/>
      <c r="RIZ42" s="12"/>
      <c r="RJA42" s="12"/>
      <c r="RJB42" s="12"/>
      <c r="RJC42" s="12"/>
      <c r="RJD42" s="12"/>
      <c r="RJE42" s="12"/>
      <c r="RJF42" s="12"/>
      <c r="RJG42" s="12"/>
      <c r="RJH42" s="12"/>
      <c r="RJI42" s="12"/>
      <c r="RJJ42" s="12"/>
      <c r="RJK42" s="12"/>
      <c r="RJL42" s="12"/>
      <c r="RJM42" s="12"/>
      <c r="RJN42" s="12"/>
      <c r="RJO42" s="12"/>
      <c r="RJP42" s="12"/>
      <c r="RJQ42" s="12"/>
      <c r="RJR42" s="12"/>
      <c r="RJS42" s="12"/>
      <c r="RJT42" s="12"/>
      <c r="RJU42" s="12"/>
      <c r="RJV42" s="12"/>
      <c r="RJW42" s="12"/>
      <c r="RJX42" s="12"/>
      <c r="RJY42" s="12"/>
      <c r="RJZ42" s="12"/>
      <c r="RKA42" s="12"/>
      <c r="RKB42" s="12"/>
      <c r="RKC42" s="12"/>
      <c r="RKD42" s="12"/>
      <c r="RKE42" s="12"/>
      <c r="RKF42" s="12"/>
      <c r="RKG42" s="12"/>
      <c r="RKH42" s="12"/>
      <c r="RKI42" s="12"/>
      <c r="RKJ42" s="12"/>
      <c r="RKK42" s="12"/>
      <c r="RKL42" s="12"/>
      <c r="RKM42" s="12"/>
      <c r="RKN42" s="12"/>
      <c r="RKO42" s="12"/>
      <c r="RKP42" s="12"/>
      <c r="RKQ42" s="12"/>
      <c r="RKR42" s="12"/>
      <c r="RKS42" s="12"/>
      <c r="RKT42" s="12"/>
      <c r="RKU42" s="12"/>
      <c r="RKV42" s="12"/>
      <c r="RKW42" s="12"/>
      <c r="RKX42" s="12"/>
      <c r="RKY42" s="12"/>
      <c r="RKZ42" s="12"/>
      <c r="RLA42" s="12"/>
      <c r="RLB42" s="12"/>
      <c r="RLC42" s="12"/>
      <c r="RLD42" s="12"/>
      <c r="RLE42" s="12"/>
      <c r="RLF42" s="12"/>
      <c r="RLG42" s="12"/>
      <c r="RLH42" s="12"/>
      <c r="RLI42" s="12"/>
      <c r="RLJ42" s="12"/>
      <c r="RLK42" s="12"/>
      <c r="RLL42" s="12"/>
      <c r="RLM42" s="12"/>
      <c r="RLN42" s="12"/>
      <c r="RLO42" s="12"/>
      <c r="RLP42" s="12"/>
      <c r="RLQ42" s="12"/>
      <c r="RLR42" s="12"/>
      <c r="RLS42" s="12"/>
      <c r="RLT42" s="12"/>
      <c r="RLU42" s="12"/>
      <c r="RLV42" s="12"/>
      <c r="RLW42" s="12"/>
      <c r="RLX42" s="12"/>
      <c r="RLY42" s="12"/>
      <c r="RLZ42" s="12"/>
      <c r="RMA42" s="12"/>
      <c r="RMB42" s="12"/>
      <c r="RMC42" s="12"/>
      <c r="RMD42" s="12"/>
      <c r="RME42" s="12"/>
      <c r="RMF42" s="12"/>
      <c r="RMG42" s="12"/>
      <c r="RMH42" s="12"/>
      <c r="RMI42" s="12"/>
      <c r="RMJ42" s="12"/>
      <c r="RMK42" s="12"/>
      <c r="RML42" s="12"/>
      <c r="RMM42" s="12"/>
      <c r="RMN42" s="12"/>
      <c r="RMO42" s="12"/>
      <c r="RMP42" s="12"/>
      <c r="RMQ42" s="12"/>
      <c r="RMR42" s="12"/>
      <c r="RMS42" s="12"/>
      <c r="RMT42" s="12"/>
      <c r="RMU42" s="12"/>
      <c r="RMV42" s="12"/>
      <c r="RMW42" s="12"/>
      <c r="RMX42" s="12"/>
      <c r="RMY42" s="12"/>
      <c r="RMZ42" s="12"/>
      <c r="RNA42" s="12"/>
      <c r="RNB42" s="12"/>
      <c r="RNC42" s="12"/>
      <c r="RND42" s="12"/>
      <c r="RNE42" s="12"/>
      <c r="RNF42" s="12"/>
      <c r="RNG42" s="12"/>
      <c r="RNH42" s="12"/>
      <c r="RNI42" s="12"/>
      <c r="RNJ42" s="12"/>
      <c r="RNK42" s="12"/>
      <c r="RNL42" s="12"/>
      <c r="RNM42" s="12"/>
      <c r="RNN42" s="12"/>
      <c r="RNO42" s="12"/>
      <c r="RNP42" s="12"/>
      <c r="RNQ42" s="12"/>
      <c r="RNR42" s="12"/>
      <c r="RNS42" s="12"/>
      <c r="RNT42" s="12"/>
      <c r="RNU42" s="12"/>
      <c r="RNV42" s="12"/>
      <c r="RNW42" s="12"/>
      <c r="RNX42" s="12"/>
      <c r="RNY42" s="12"/>
      <c r="RNZ42" s="12"/>
      <c r="ROA42" s="12"/>
      <c r="ROB42" s="12"/>
      <c r="ROC42" s="12"/>
      <c r="ROD42" s="12"/>
      <c r="ROE42" s="12"/>
      <c r="ROF42" s="12"/>
      <c r="ROG42" s="12"/>
      <c r="ROH42" s="12"/>
      <c r="ROI42" s="12"/>
      <c r="ROJ42" s="12"/>
      <c r="ROK42" s="12"/>
      <c r="ROL42" s="12"/>
      <c r="ROM42" s="12"/>
      <c r="RON42" s="12"/>
      <c r="ROO42" s="12"/>
      <c r="ROP42" s="12"/>
      <c r="ROQ42" s="12"/>
      <c r="ROR42" s="12"/>
      <c r="ROS42" s="12"/>
      <c r="ROT42" s="12"/>
      <c r="ROU42" s="12"/>
      <c r="ROV42" s="12"/>
      <c r="ROW42" s="12"/>
      <c r="ROX42" s="12"/>
      <c r="ROY42" s="12"/>
      <c r="ROZ42" s="12"/>
      <c r="RPA42" s="12"/>
      <c r="RPB42" s="12"/>
      <c r="RPC42" s="12"/>
      <c r="RPD42" s="12"/>
      <c r="RPE42" s="12"/>
      <c r="RPF42" s="12"/>
      <c r="RPG42" s="12"/>
      <c r="RPH42" s="12"/>
      <c r="RPI42" s="12"/>
      <c r="RPJ42" s="12"/>
      <c r="RPK42" s="12"/>
      <c r="RPL42" s="12"/>
      <c r="RPM42" s="12"/>
      <c r="RPN42" s="12"/>
      <c r="RPO42" s="12"/>
      <c r="RPP42" s="12"/>
      <c r="RPQ42" s="12"/>
      <c r="RPR42" s="12"/>
      <c r="RPS42" s="12"/>
      <c r="RPT42" s="12"/>
      <c r="RPU42" s="12"/>
      <c r="RPV42" s="12"/>
      <c r="RPW42" s="12"/>
      <c r="RPX42" s="12"/>
      <c r="RPY42" s="12"/>
      <c r="RPZ42" s="12"/>
      <c r="RQA42" s="12"/>
      <c r="RQB42" s="12"/>
      <c r="RQC42" s="12"/>
      <c r="RQD42" s="12"/>
      <c r="RQE42" s="12"/>
      <c r="RQF42" s="12"/>
      <c r="RQG42" s="12"/>
      <c r="RQH42" s="12"/>
      <c r="RQI42" s="12"/>
      <c r="RQJ42" s="12"/>
      <c r="RQK42" s="12"/>
      <c r="RQL42" s="12"/>
      <c r="RQM42" s="12"/>
      <c r="RQN42" s="12"/>
      <c r="RQO42" s="12"/>
      <c r="RQP42" s="12"/>
      <c r="RQQ42" s="12"/>
      <c r="RQR42" s="12"/>
      <c r="RQS42" s="12"/>
      <c r="RQT42" s="12"/>
      <c r="RQU42" s="12"/>
      <c r="RQV42" s="12"/>
      <c r="RQW42" s="12"/>
      <c r="RQX42" s="12"/>
      <c r="RQY42" s="12"/>
      <c r="RQZ42" s="12"/>
      <c r="RRA42" s="12"/>
      <c r="RRB42" s="12"/>
      <c r="RRC42" s="12"/>
      <c r="RRD42" s="12"/>
      <c r="RRE42" s="12"/>
      <c r="RRF42" s="12"/>
      <c r="RRG42" s="12"/>
      <c r="RRH42" s="12"/>
      <c r="RRI42" s="12"/>
      <c r="RRJ42" s="12"/>
      <c r="RRK42" s="12"/>
      <c r="RRL42" s="12"/>
      <c r="RRM42" s="12"/>
      <c r="RRN42" s="12"/>
      <c r="RRO42" s="12"/>
      <c r="RRP42" s="12"/>
      <c r="RRQ42" s="12"/>
      <c r="RRR42" s="12"/>
      <c r="RRS42" s="12"/>
      <c r="RRT42" s="12"/>
      <c r="RRU42" s="12"/>
      <c r="RRV42" s="12"/>
      <c r="RRW42" s="12"/>
      <c r="RRX42" s="12"/>
      <c r="RRY42" s="12"/>
      <c r="RRZ42" s="12"/>
      <c r="RSA42" s="12"/>
      <c r="RSB42" s="12"/>
      <c r="RSC42" s="12"/>
      <c r="RSD42" s="12"/>
      <c r="RSE42" s="12"/>
      <c r="RSF42" s="12"/>
      <c r="RSG42" s="12"/>
      <c r="RSH42" s="12"/>
      <c r="RSI42" s="12"/>
      <c r="RSJ42" s="12"/>
      <c r="RSK42" s="12"/>
      <c r="RSL42" s="12"/>
      <c r="RSM42" s="12"/>
      <c r="RSN42" s="12"/>
      <c r="RSO42" s="12"/>
      <c r="RSP42" s="12"/>
      <c r="RSQ42" s="12"/>
      <c r="RSR42" s="12"/>
      <c r="RSS42" s="12"/>
      <c r="RST42" s="12"/>
      <c r="RSU42" s="12"/>
      <c r="RSV42" s="12"/>
      <c r="RSW42" s="12"/>
      <c r="RSX42" s="12"/>
      <c r="RSY42" s="12"/>
      <c r="RSZ42" s="12"/>
      <c r="RTA42" s="12"/>
      <c r="RTB42" s="12"/>
      <c r="RTC42" s="12"/>
      <c r="RTD42" s="12"/>
      <c r="RTE42" s="12"/>
      <c r="RTF42" s="12"/>
      <c r="RTG42" s="12"/>
      <c r="RTH42" s="12"/>
      <c r="RTI42" s="12"/>
      <c r="RTJ42" s="12"/>
      <c r="RTK42" s="12"/>
      <c r="RTL42" s="12"/>
      <c r="RTM42" s="12"/>
      <c r="RTN42" s="12"/>
      <c r="RTO42" s="12"/>
      <c r="RTP42" s="12"/>
      <c r="RTQ42" s="12"/>
      <c r="RTR42" s="12"/>
      <c r="RTS42" s="12"/>
      <c r="RTT42" s="12"/>
      <c r="RTU42" s="12"/>
      <c r="RTV42" s="12"/>
      <c r="RTW42" s="12"/>
      <c r="RTX42" s="12"/>
      <c r="RTY42" s="12"/>
      <c r="RTZ42" s="12"/>
      <c r="RUA42" s="12"/>
      <c r="RUB42" s="12"/>
      <c r="RUC42" s="12"/>
      <c r="RUD42" s="12"/>
      <c r="RUE42" s="12"/>
      <c r="RUF42" s="12"/>
      <c r="RUG42" s="12"/>
      <c r="RUH42" s="12"/>
      <c r="RUI42" s="12"/>
      <c r="RUJ42" s="12"/>
      <c r="RUK42" s="12"/>
      <c r="RUL42" s="12"/>
      <c r="RUM42" s="12"/>
      <c r="RUN42" s="12"/>
      <c r="RUO42" s="12"/>
      <c r="RUP42" s="12"/>
      <c r="RUQ42" s="12"/>
      <c r="RUR42" s="12"/>
      <c r="RUS42" s="12"/>
      <c r="RUT42" s="12"/>
      <c r="RUU42" s="12"/>
      <c r="RUV42" s="12"/>
      <c r="RUW42" s="12"/>
      <c r="RUX42" s="12"/>
      <c r="RUY42" s="12"/>
      <c r="RUZ42" s="12"/>
      <c r="RVA42" s="12"/>
      <c r="RVB42" s="12"/>
      <c r="RVC42" s="12"/>
      <c r="RVD42" s="12"/>
      <c r="RVE42" s="12"/>
      <c r="RVF42" s="12"/>
      <c r="RVG42" s="12"/>
      <c r="RVH42" s="12"/>
      <c r="RVI42" s="12"/>
      <c r="RVJ42" s="12"/>
      <c r="RVK42" s="12"/>
      <c r="RVL42" s="12"/>
      <c r="RVM42" s="12"/>
      <c r="RVN42" s="12"/>
      <c r="RVO42" s="12"/>
      <c r="RVP42" s="12"/>
      <c r="RVQ42" s="12"/>
      <c r="RVR42" s="12"/>
      <c r="RVS42" s="12"/>
      <c r="RVT42" s="12"/>
      <c r="RVU42" s="12"/>
      <c r="RVV42" s="12"/>
      <c r="RVW42" s="12"/>
      <c r="RVX42" s="12"/>
      <c r="RVY42" s="12"/>
      <c r="RVZ42" s="12"/>
      <c r="RWA42" s="12"/>
      <c r="RWB42" s="12"/>
      <c r="RWC42" s="12"/>
      <c r="RWD42" s="12"/>
      <c r="RWE42" s="12"/>
      <c r="RWF42" s="12"/>
      <c r="RWG42" s="12"/>
      <c r="RWH42" s="12"/>
      <c r="RWI42" s="12"/>
      <c r="RWJ42" s="12"/>
      <c r="RWK42" s="12"/>
      <c r="RWL42" s="12"/>
      <c r="RWM42" s="12"/>
      <c r="RWN42" s="12"/>
      <c r="RWO42" s="12"/>
      <c r="RWP42" s="12"/>
      <c r="RWQ42" s="12"/>
      <c r="RWR42" s="12"/>
      <c r="RWS42" s="12"/>
      <c r="RWT42" s="12"/>
      <c r="RWU42" s="12"/>
      <c r="RWV42" s="12"/>
      <c r="RWW42" s="12"/>
      <c r="RWX42" s="12"/>
      <c r="RWY42" s="12"/>
      <c r="RWZ42" s="12"/>
      <c r="RXA42" s="12"/>
      <c r="RXB42" s="12"/>
      <c r="RXC42" s="12"/>
      <c r="RXD42" s="12"/>
      <c r="RXE42" s="12"/>
      <c r="RXF42" s="12"/>
      <c r="RXG42" s="12"/>
      <c r="RXH42" s="12"/>
      <c r="RXI42" s="12"/>
      <c r="RXJ42" s="12"/>
      <c r="RXK42" s="12"/>
      <c r="RXL42" s="12"/>
      <c r="RXM42" s="12"/>
      <c r="RXN42" s="12"/>
      <c r="RXO42" s="12"/>
      <c r="RXP42" s="12"/>
      <c r="RXQ42" s="12"/>
      <c r="RXR42" s="12"/>
      <c r="RXS42" s="12"/>
      <c r="RXT42" s="12"/>
      <c r="RXU42" s="12"/>
      <c r="RXV42" s="12"/>
      <c r="RXW42" s="12"/>
      <c r="RXX42" s="12"/>
      <c r="RXY42" s="12"/>
      <c r="RXZ42" s="12"/>
      <c r="RYA42" s="12"/>
      <c r="RYB42" s="12"/>
      <c r="RYC42" s="12"/>
      <c r="RYD42" s="12"/>
      <c r="RYE42" s="12"/>
      <c r="RYF42" s="12"/>
      <c r="RYG42" s="12"/>
      <c r="RYH42" s="12"/>
      <c r="RYI42" s="12"/>
      <c r="RYJ42" s="12"/>
      <c r="RYK42" s="12"/>
      <c r="RYL42" s="12"/>
      <c r="RYM42" s="12"/>
      <c r="RYN42" s="12"/>
      <c r="RYO42" s="12"/>
      <c r="RYP42" s="12"/>
      <c r="RYQ42" s="12"/>
      <c r="RYR42" s="12"/>
      <c r="RYS42" s="12"/>
      <c r="RYT42" s="12"/>
      <c r="RYU42" s="12"/>
      <c r="RYV42" s="12"/>
      <c r="RYW42" s="12"/>
      <c r="RYX42" s="12"/>
      <c r="RYY42" s="12"/>
      <c r="RYZ42" s="12"/>
      <c r="RZA42" s="12"/>
      <c r="RZB42" s="12"/>
      <c r="RZC42" s="12"/>
      <c r="RZD42" s="12"/>
      <c r="RZE42" s="12"/>
      <c r="RZF42" s="12"/>
      <c r="RZG42" s="12"/>
      <c r="RZH42" s="12"/>
      <c r="RZI42" s="12"/>
      <c r="RZJ42" s="12"/>
      <c r="RZK42" s="12"/>
      <c r="RZL42" s="12"/>
      <c r="RZM42" s="12"/>
      <c r="RZN42" s="12"/>
      <c r="RZO42" s="12"/>
      <c r="RZP42" s="12"/>
      <c r="RZQ42" s="12"/>
      <c r="RZR42" s="12"/>
      <c r="RZS42" s="12"/>
      <c r="RZT42" s="12"/>
      <c r="RZU42" s="12"/>
      <c r="RZV42" s="12"/>
      <c r="RZW42" s="12"/>
      <c r="RZX42" s="12"/>
      <c r="RZY42" s="12"/>
      <c r="RZZ42" s="12"/>
      <c r="SAA42" s="12"/>
      <c r="SAB42" s="12"/>
      <c r="SAC42" s="12"/>
      <c r="SAD42" s="12"/>
      <c r="SAE42" s="12"/>
      <c r="SAF42" s="12"/>
      <c r="SAG42" s="12"/>
      <c r="SAH42" s="12"/>
      <c r="SAI42" s="12"/>
      <c r="SAJ42" s="12"/>
      <c r="SAK42" s="12"/>
      <c r="SAL42" s="12"/>
      <c r="SAM42" s="12"/>
      <c r="SAN42" s="12"/>
      <c r="SAO42" s="12"/>
      <c r="SAP42" s="12"/>
      <c r="SAQ42" s="12"/>
      <c r="SAR42" s="12"/>
      <c r="SAS42" s="12"/>
      <c r="SAT42" s="12"/>
      <c r="SAU42" s="12"/>
      <c r="SAV42" s="12"/>
      <c r="SAW42" s="12"/>
      <c r="SAX42" s="12"/>
      <c r="SAY42" s="12"/>
      <c r="SAZ42" s="12"/>
      <c r="SBA42" s="12"/>
      <c r="SBB42" s="12"/>
      <c r="SBC42" s="12"/>
      <c r="SBD42" s="12"/>
      <c r="SBE42" s="12"/>
      <c r="SBF42" s="12"/>
      <c r="SBG42" s="12"/>
      <c r="SBH42" s="12"/>
      <c r="SBI42" s="12"/>
      <c r="SBJ42" s="12"/>
      <c r="SBK42" s="12"/>
      <c r="SBL42" s="12"/>
      <c r="SBM42" s="12"/>
      <c r="SBN42" s="12"/>
      <c r="SBO42" s="12"/>
      <c r="SBP42" s="12"/>
      <c r="SBQ42" s="12"/>
      <c r="SBR42" s="12"/>
      <c r="SBS42" s="12"/>
      <c r="SBT42" s="12"/>
      <c r="SBU42" s="12"/>
      <c r="SBV42" s="12"/>
      <c r="SBW42" s="12"/>
      <c r="SBX42" s="12"/>
      <c r="SBY42" s="12"/>
      <c r="SBZ42" s="12"/>
      <c r="SCA42" s="12"/>
      <c r="SCB42" s="12"/>
      <c r="SCC42" s="12"/>
      <c r="SCD42" s="12"/>
      <c r="SCE42" s="12"/>
      <c r="SCF42" s="12"/>
      <c r="SCG42" s="12"/>
      <c r="SCH42" s="12"/>
      <c r="SCI42" s="12"/>
      <c r="SCJ42" s="12"/>
      <c r="SCK42" s="12"/>
      <c r="SCL42" s="12"/>
      <c r="SCM42" s="12"/>
      <c r="SCN42" s="12"/>
      <c r="SCO42" s="12"/>
      <c r="SCP42" s="12"/>
      <c r="SCQ42" s="12"/>
      <c r="SCR42" s="12"/>
      <c r="SCS42" s="12"/>
      <c r="SCT42" s="12"/>
      <c r="SCU42" s="12"/>
      <c r="SCV42" s="12"/>
      <c r="SCW42" s="12"/>
      <c r="SCX42" s="12"/>
      <c r="SCY42" s="12"/>
      <c r="SCZ42" s="12"/>
      <c r="SDA42" s="12"/>
      <c r="SDB42" s="12"/>
      <c r="SDC42" s="12"/>
      <c r="SDD42" s="12"/>
      <c r="SDE42" s="12"/>
      <c r="SDF42" s="12"/>
      <c r="SDG42" s="12"/>
      <c r="SDH42" s="12"/>
      <c r="SDI42" s="12"/>
      <c r="SDJ42" s="12"/>
      <c r="SDK42" s="12"/>
      <c r="SDL42" s="12"/>
      <c r="SDM42" s="12"/>
      <c r="SDN42" s="12"/>
      <c r="SDO42" s="12"/>
      <c r="SDP42" s="12"/>
      <c r="SDQ42" s="12"/>
      <c r="SDR42" s="12"/>
      <c r="SDS42" s="12"/>
      <c r="SDT42" s="12"/>
      <c r="SDU42" s="12"/>
      <c r="SDV42" s="12"/>
      <c r="SDW42" s="12"/>
      <c r="SDX42" s="12"/>
      <c r="SDY42" s="12"/>
      <c r="SDZ42" s="12"/>
      <c r="SEA42" s="12"/>
      <c r="SEB42" s="12"/>
      <c r="SEC42" s="12"/>
      <c r="SED42" s="12"/>
      <c r="SEE42" s="12"/>
      <c r="SEF42" s="12"/>
      <c r="SEG42" s="12"/>
      <c r="SEH42" s="12"/>
      <c r="SEI42" s="12"/>
      <c r="SEJ42" s="12"/>
      <c r="SEK42" s="12"/>
      <c r="SEL42" s="12"/>
      <c r="SEM42" s="12"/>
      <c r="SEN42" s="12"/>
      <c r="SEO42" s="12"/>
      <c r="SEP42" s="12"/>
      <c r="SEQ42" s="12"/>
      <c r="SER42" s="12"/>
      <c r="SES42" s="12"/>
      <c r="SET42" s="12"/>
      <c r="SEU42" s="12"/>
      <c r="SEV42" s="12"/>
      <c r="SEW42" s="12"/>
      <c r="SEX42" s="12"/>
      <c r="SEY42" s="12"/>
      <c r="SEZ42" s="12"/>
      <c r="SFA42" s="12"/>
      <c r="SFB42" s="12"/>
      <c r="SFC42" s="12"/>
      <c r="SFD42" s="12"/>
      <c r="SFE42" s="12"/>
      <c r="SFF42" s="12"/>
      <c r="SFG42" s="12"/>
      <c r="SFH42" s="12"/>
      <c r="SFI42" s="12"/>
      <c r="SFJ42" s="12"/>
      <c r="SFK42" s="12"/>
      <c r="SFL42" s="12"/>
      <c r="SFM42" s="12"/>
      <c r="SFN42" s="12"/>
      <c r="SFO42" s="12"/>
      <c r="SFP42" s="12"/>
      <c r="SFQ42" s="12"/>
      <c r="SFR42" s="12"/>
      <c r="SFS42" s="12"/>
      <c r="SFT42" s="12"/>
      <c r="SFU42" s="12"/>
      <c r="SFV42" s="12"/>
      <c r="SFW42" s="12"/>
      <c r="SFX42" s="12"/>
      <c r="SFY42" s="12"/>
      <c r="SFZ42" s="12"/>
      <c r="SGA42" s="12"/>
      <c r="SGB42" s="12"/>
      <c r="SGC42" s="12"/>
      <c r="SGD42" s="12"/>
      <c r="SGE42" s="12"/>
      <c r="SGF42" s="12"/>
      <c r="SGG42" s="12"/>
      <c r="SGH42" s="12"/>
      <c r="SGI42" s="12"/>
      <c r="SGJ42" s="12"/>
      <c r="SGK42" s="12"/>
      <c r="SGL42" s="12"/>
      <c r="SGM42" s="12"/>
      <c r="SGN42" s="12"/>
      <c r="SGO42" s="12"/>
      <c r="SGP42" s="12"/>
      <c r="SGQ42" s="12"/>
      <c r="SGR42" s="12"/>
      <c r="SGS42" s="12"/>
      <c r="SGT42" s="12"/>
      <c r="SGU42" s="12"/>
      <c r="SGV42" s="12"/>
      <c r="SGW42" s="12"/>
      <c r="SGX42" s="12"/>
      <c r="SGY42" s="12"/>
      <c r="SGZ42" s="12"/>
      <c r="SHA42" s="12"/>
      <c r="SHB42" s="12"/>
      <c r="SHC42" s="12"/>
      <c r="SHD42" s="12"/>
      <c r="SHE42" s="12"/>
      <c r="SHF42" s="12"/>
      <c r="SHG42" s="12"/>
      <c r="SHH42" s="12"/>
      <c r="SHI42" s="12"/>
      <c r="SHJ42" s="12"/>
      <c r="SHK42" s="12"/>
      <c r="SHL42" s="12"/>
      <c r="SHM42" s="12"/>
      <c r="SHN42" s="12"/>
      <c r="SHO42" s="12"/>
      <c r="SHP42" s="12"/>
      <c r="SHQ42" s="12"/>
      <c r="SHR42" s="12"/>
      <c r="SHS42" s="12"/>
      <c r="SHT42" s="12"/>
      <c r="SHU42" s="12"/>
      <c r="SHV42" s="12"/>
      <c r="SHW42" s="12"/>
      <c r="SHX42" s="12"/>
      <c r="SHY42" s="12"/>
      <c r="SHZ42" s="12"/>
      <c r="SIA42" s="12"/>
      <c r="SIB42" s="12"/>
      <c r="SIC42" s="12"/>
      <c r="SID42" s="12"/>
      <c r="SIE42" s="12"/>
      <c r="SIF42" s="12"/>
      <c r="SIG42" s="12"/>
      <c r="SIH42" s="12"/>
      <c r="SII42" s="12"/>
      <c r="SIJ42" s="12"/>
      <c r="SIK42" s="12"/>
      <c r="SIL42" s="12"/>
      <c r="SIM42" s="12"/>
      <c r="SIN42" s="12"/>
      <c r="SIO42" s="12"/>
      <c r="SIP42" s="12"/>
      <c r="SIQ42" s="12"/>
      <c r="SIR42" s="12"/>
      <c r="SIS42" s="12"/>
      <c r="SIT42" s="12"/>
      <c r="SIU42" s="12"/>
      <c r="SIV42" s="12"/>
      <c r="SIW42" s="12"/>
      <c r="SIX42" s="12"/>
      <c r="SIY42" s="12"/>
      <c r="SIZ42" s="12"/>
      <c r="SJA42" s="12"/>
      <c r="SJB42" s="12"/>
      <c r="SJC42" s="12"/>
      <c r="SJD42" s="12"/>
      <c r="SJE42" s="12"/>
      <c r="SJF42" s="12"/>
      <c r="SJG42" s="12"/>
      <c r="SJH42" s="12"/>
      <c r="SJI42" s="12"/>
      <c r="SJJ42" s="12"/>
      <c r="SJK42" s="12"/>
      <c r="SJL42" s="12"/>
      <c r="SJM42" s="12"/>
      <c r="SJN42" s="12"/>
      <c r="SJO42" s="12"/>
      <c r="SJP42" s="12"/>
      <c r="SJQ42" s="12"/>
      <c r="SJR42" s="12"/>
      <c r="SJS42" s="12"/>
      <c r="SJT42" s="12"/>
      <c r="SJU42" s="12"/>
      <c r="SJV42" s="12"/>
      <c r="SJW42" s="12"/>
      <c r="SJX42" s="12"/>
      <c r="SJY42" s="12"/>
      <c r="SJZ42" s="12"/>
      <c r="SKA42" s="12"/>
      <c r="SKB42" s="12"/>
      <c r="SKC42" s="12"/>
      <c r="SKD42" s="12"/>
      <c r="SKE42" s="12"/>
      <c r="SKF42" s="12"/>
      <c r="SKG42" s="12"/>
      <c r="SKH42" s="12"/>
      <c r="SKI42" s="12"/>
      <c r="SKJ42" s="12"/>
      <c r="SKK42" s="12"/>
      <c r="SKL42" s="12"/>
      <c r="SKM42" s="12"/>
      <c r="SKN42" s="12"/>
      <c r="SKO42" s="12"/>
      <c r="SKP42" s="12"/>
      <c r="SKQ42" s="12"/>
      <c r="SKR42" s="12"/>
      <c r="SKS42" s="12"/>
      <c r="SKT42" s="12"/>
      <c r="SKU42" s="12"/>
      <c r="SKV42" s="12"/>
      <c r="SKW42" s="12"/>
      <c r="SKX42" s="12"/>
      <c r="SKY42" s="12"/>
      <c r="SKZ42" s="12"/>
      <c r="SLA42" s="12"/>
      <c r="SLB42" s="12"/>
      <c r="SLC42" s="12"/>
      <c r="SLD42" s="12"/>
      <c r="SLE42" s="12"/>
      <c r="SLF42" s="12"/>
      <c r="SLG42" s="12"/>
      <c r="SLH42" s="12"/>
      <c r="SLI42" s="12"/>
      <c r="SLJ42" s="12"/>
      <c r="SLK42" s="12"/>
      <c r="SLL42" s="12"/>
      <c r="SLM42" s="12"/>
      <c r="SLN42" s="12"/>
      <c r="SLO42" s="12"/>
      <c r="SLP42" s="12"/>
      <c r="SLQ42" s="12"/>
      <c r="SLR42" s="12"/>
      <c r="SLS42" s="12"/>
      <c r="SLT42" s="12"/>
      <c r="SLU42" s="12"/>
      <c r="SLV42" s="12"/>
      <c r="SLW42" s="12"/>
      <c r="SLX42" s="12"/>
      <c r="SLY42" s="12"/>
      <c r="SLZ42" s="12"/>
      <c r="SMA42" s="12"/>
      <c r="SMB42" s="12"/>
      <c r="SMC42" s="12"/>
      <c r="SMD42" s="12"/>
      <c r="SME42" s="12"/>
      <c r="SMF42" s="12"/>
      <c r="SMG42" s="12"/>
      <c r="SMH42" s="12"/>
      <c r="SMI42" s="12"/>
      <c r="SMJ42" s="12"/>
      <c r="SMK42" s="12"/>
      <c r="SML42" s="12"/>
      <c r="SMM42" s="12"/>
      <c r="SMN42" s="12"/>
      <c r="SMO42" s="12"/>
      <c r="SMP42" s="12"/>
      <c r="SMQ42" s="12"/>
      <c r="SMR42" s="12"/>
      <c r="SMS42" s="12"/>
      <c r="SMT42" s="12"/>
      <c r="SMU42" s="12"/>
      <c r="SMV42" s="12"/>
      <c r="SMW42" s="12"/>
      <c r="SMX42" s="12"/>
      <c r="SMY42" s="12"/>
      <c r="SMZ42" s="12"/>
      <c r="SNA42" s="12"/>
      <c r="SNB42" s="12"/>
      <c r="SNC42" s="12"/>
      <c r="SND42" s="12"/>
      <c r="SNE42" s="12"/>
      <c r="SNF42" s="12"/>
      <c r="SNG42" s="12"/>
      <c r="SNH42" s="12"/>
      <c r="SNI42" s="12"/>
      <c r="SNJ42" s="12"/>
      <c r="SNK42" s="12"/>
      <c r="SNL42" s="12"/>
      <c r="SNM42" s="12"/>
      <c r="SNN42" s="12"/>
      <c r="SNO42" s="12"/>
      <c r="SNP42" s="12"/>
      <c r="SNQ42" s="12"/>
      <c r="SNR42" s="12"/>
      <c r="SNS42" s="12"/>
      <c r="SNT42" s="12"/>
      <c r="SNU42" s="12"/>
      <c r="SNV42" s="12"/>
      <c r="SNW42" s="12"/>
      <c r="SNX42" s="12"/>
      <c r="SNY42" s="12"/>
      <c r="SNZ42" s="12"/>
      <c r="SOA42" s="12"/>
      <c r="SOB42" s="12"/>
      <c r="SOC42" s="12"/>
      <c r="SOD42" s="12"/>
      <c r="SOE42" s="12"/>
      <c r="SOF42" s="12"/>
      <c r="SOG42" s="12"/>
      <c r="SOH42" s="12"/>
      <c r="SOI42" s="12"/>
      <c r="SOJ42" s="12"/>
      <c r="SOK42" s="12"/>
      <c r="SOL42" s="12"/>
      <c r="SOM42" s="12"/>
      <c r="SON42" s="12"/>
      <c r="SOO42" s="12"/>
      <c r="SOP42" s="12"/>
      <c r="SOQ42" s="12"/>
      <c r="SOR42" s="12"/>
      <c r="SOS42" s="12"/>
      <c r="SOT42" s="12"/>
      <c r="SOU42" s="12"/>
      <c r="SOV42" s="12"/>
      <c r="SOW42" s="12"/>
      <c r="SOX42" s="12"/>
      <c r="SOY42" s="12"/>
      <c r="SOZ42" s="12"/>
      <c r="SPA42" s="12"/>
      <c r="SPB42" s="12"/>
      <c r="SPC42" s="12"/>
      <c r="SPD42" s="12"/>
      <c r="SPE42" s="12"/>
      <c r="SPF42" s="12"/>
      <c r="SPG42" s="12"/>
      <c r="SPH42" s="12"/>
      <c r="SPI42" s="12"/>
      <c r="SPJ42" s="12"/>
      <c r="SPK42" s="12"/>
      <c r="SPL42" s="12"/>
      <c r="SPM42" s="12"/>
      <c r="SPN42" s="12"/>
      <c r="SPO42" s="12"/>
      <c r="SPP42" s="12"/>
      <c r="SPQ42" s="12"/>
      <c r="SPR42" s="12"/>
      <c r="SPS42" s="12"/>
      <c r="SPT42" s="12"/>
      <c r="SPU42" s="12"/>
      <c r="SPV42" s="12"/>
      <c r="SPW42" s="12"/>
      <c r="SPX42" s="12"/>
      <c r="SPY42" s="12"/>
      <c r="SPZ42" s="12"/>
      <c r="SQA42" s="12"/>
      <c r="SQB42" s="12"/>
      <c r="SQC42" s="12"/>
      <c r="SQD42" s="12"/>
      <c r="SQE42" s="12"/>
      <c r="SQF42" s="12"/>
      <c r="SQG42" s="12"/>
      <c r="SQH42" s="12"/>
      <c r="SQI42" s="12"/>
      <c r="SQJ42" s="12"/>
      <c r="SQK42" s="12"/>
      <c r="SQL42" s="12"/>
      <c r="SQM42" s="12"/>
      <c r="SQN42" s="12"/>
      <c r="SQO42" s="12"/>
      <c r="SQP42" s="12"/>
      <c r="SQQ42" s="12"/>
      <c r="SQR42" s="12"/>
      <c r="SQS42" s="12"/>
      <c r="SQT42" s="12"/>
      <c r="SQU42" s="12"/>
      <c r="SQV42" s="12"/>
      <c r="SQW42" s="12"/>
      <c r="SQX42" s="12"/>
      <c r="SQY42" s="12"/>
      <c r="SQZ42" s="12"/>
      <c r="SRA42" s="12"/>
      <c r="SRB42" s="12"/>
      <c r="SRC42" s="12"/>
      <c r="SRD42" s="12"/>
      <c r="SRE42" s="12"/>
      <c r="SRF42" s="12"/>
      <c r="SRG42" s="12"/>
      <c r="SRH42" s="12"/>
      <c r="SRI42" s="12"/>
      <c r="SRJ42" s="12"/>
      <c r="SRK42" s="12"/>
      <c r="SRL42" s="12"/>
      <c r="SRM42" s="12"/>
      <c r="SRN42" s="12"/>
      <c r="SRO42" s="12"/>
      <c r="SRP42" s="12"/>
      <c r="SRQ42" s="12"/>
      <c r="SRR42" s="12"/>
      <c r="SRS42" s="12"/>
      <c r="SRT42" s="12"/>
      <c r="SRU42" s="12"/>
      <c r="SRV42" s="12"/>
      <c r="SRW42" s="12"/>
      <c r="SRX42" s="12"/>
      <c r="SRY42" s="12"/>
      <c r="SRZ42" s="12"/>
      <c r="SSA42" s="12"/>
      <c r="SSB42" s="12"/>
      <c r="SSC42" s="12"/>
      <c r="SSD42" s="12"/>
      <c r="SSE42" s="12"/>
      <c r="SSF42" s="12"/>
      <c r="SSG42" s="12"/>
      <c r="SSH42" s="12"/>
      <c r="SSI42" s="12"/>
      <c r="SSJ42" s="12"/>
      <c r="SSK42" s="12"/>
      <c r="SSL42" s="12"/>
      <c r="SSM42" s="12"/>
      <c r="SSN42" s="12"/>
      <c r="SSO42" s="12"/>
      <c r="SSP42" s="12"/>
      <c r="SSQ42" s="12"/>
      <c r="SSR42" s="12"/>
      <c r="SSS42" s="12"/>
      <c r="SST42" s="12"/>
      <c r="SSU42" s="12"/>
      <c r="SSV42" s="12"/>
      <c r="SSW42" s="12"/>
      <c r="SSX42" s="12"/>
      <c r="SSY42" s="12"/>
      <c r="SSZ42" s="12"/>
      <c r="STA42" s="12"/>
      <c r="STB42" s="12"/>
      <c r="STC42" s="12"/>
      <c r="STD42" s="12"/>
      <c r="STE42" s="12"/>
      <c r="STF42" s="12"/>
      <c r="STG42" s="12"/>
      <c r="STH42" s="12"/>
      <c r="STI42" s="12"/>
      <c r="STJ42" s="12"/>
      <c r="STK42" s="12"/>
      <c r="STL42" s="12"/>
      <c r="STM42" s="12"/>
      <c r="STN42" s="12"/>
      <c r="STO42" s="12"/>
      <c r="STP42" s="12"/>
      <c r="STQ42" s="12"/>
      <c r="STR42" s="12"/>
      <c r="STS42" s="12"/>
      <c r="STT42" s="12"/>
      <c r="STU42" s="12"/>
      <c r="STV42" s="12"/>
      <c r="STW42" s="12"/>
      <c r="STX42" s="12"/>
      <c r="STY42" s="12"/>
      <c r="STZ42" s="12"/>
      <c r="SUA42" s="12"/>
      <c r="SUB42" s="12"/>
      <c r="SUC42" s="12"/>
      <c r="SUD42" s="12"/>
      <c r="SUE42" s="12"/>
      <c r="SUF42" s="12"/>
      <c r="SUG42" s="12"/>
      <c r="SUH42" s="12"/>
      <c r="SUI42" s="12"/>
      <c r="SUJ42" s="12"/>
      <c r="SUK42" s="12"/>
      <c r="SUL42" s="12"/>
      <c r="SUM42" s="12"/>
      <c r="SUN42" s="12"/>
      <c r="SUO42" s="12"/>
      <c r="SUP42" s="12"/>
      <c r="SUQ42" s="12"/>
      <c r="SUR42" s="12"/>
      <c r="SUS42" s="12"/>
      <c r="SUT42" s="12"/>
      <c r="SUU42" s="12"/>
      <c r="SUV42" s="12"/>
      <c r="SUW42" s="12"/>
      <c r="SUX42" s="12"/>
      <c r="SUY42" s="12"/>
      <c r="SUZ42" s="12"/>
      <c r="SVA42" s="12"/>
      <c r="SVB42" s="12"/>
      <c r="SVC42" s="12"/>
      <c r="SVD42" s="12"/>
      <c r="SVE42" s="12"/>
      <c r="SVF42" s="12"/>
      <c r="SVG42" s="12"/>
      <c r="SVH42" s="12"/>
      <c r="SVI42" s="12"/>
      <c r="SVJ42" s="12"/>
      <c r="SVK42" s="12"/>
      <c r="SVL42" s="12"/>
      <c r="SVM42" s="12"/>
      <c r="SVN42" s="12"/>
      <c r="SVO42" s="12"/>
      <c r="SVP42" s="12"/>
      <c r="SVQ42" s="12"/>
      <c r="SVR42" s="12"/>
      <c r="SVS42" s="12"/>
      <c r="SVT42" s="12"/>
      <c r="SVU42" s="12"/>
      <c r="SVV42" s="12"/>
      <c r="SVW42" s="12"/>
      <c r="SVX42" s="12"/>
      <c r="SVY42" s="12"/>
      <c r="SVZ42" s="12"/>
      <c r="SWA42" s="12"/>
      <c r="SWB42" s="12"/>
      <c r="SWC42" s="12"/>
      <c r="SWD42" s="12"/>
      <c r="SWE42" s="12"/>
      <c r="SWF42" s="12"/>
      <c r="SWG42" s="12"/>
      <c r="SWH42" s="12"/>
      <c r="SWI42" s="12"/>
      <c r="SWJ42" s="12"/>
      <c r="SWK42" s="12"/>
      <c r="SWL42" s="12"/>
      <c r="SWM42" s="12"/>
      <c r="SWN42" s="12"/>
      <c r="SWO42" s="12"/>
      <c r="SWP42" s="12"/>
      <c r="SWQ42" s="12"/>
      <c r="SWR42" s="12"/>
      <c r="SWS42" s="12"/>
      <c r="SWT42" s="12"/>
      <c r="SWU42" s="12"/>
      <c r="SWV42" s="12"/>
      <c r="SWW42" s="12"/>
      <c r="SWX42" s="12"/>
      <c r="SWY42" s="12"/>
      <c r="SWZ42" s="12"/>
      <c r="SXA42" s="12"/>
      <c r="SXB42" s="12"/>
      <c r="SXC42" s="12"/>
      <c r="SXD42" s="12"/>
      <c r="SXE42" s="12"/>
      <c r="SXF42" s="12"/>
      <c r="SXG42" s="12"/>
      <c r="SXH42" s="12"/>
      <c r="SXI42" s="12"/>
      <c r="SXJ42" s="12"/>
      <c r="SXK42" s="12"/>
      <c r="SXL42" s="12"/>
      <c r="SXM42" s="12"/>
      <c r="SXN42" s="12"/>
      <c r="SXO42" s="12"/>
      <c r="SXP42" s="12"/>
      <c r="SXQ42" s="12"/>
      <c r="SXR42" s="12"/>
      <c r="SXS42" s="12"/>
      <c r="SXT42" s="12"/>
      <c r="SXU42" s="12"/>
      <c r="SXV42" s="12"/>
      <c r="SXW42" s="12"/>
      <c r="SXX42" s="12"/>
      <c r="SXY42" s="12"/>
      <c r="SXZ42" s="12"/>
      <c r="SYA42" s="12"/>
      <c r="SYB42" s="12"/>
      <c r="SYC42" s="12"/>
      <c r="SYD42" s="12"/>
      <c r="SYE42" s="12"/>
      <c r="SYF42" s="12"/>
      <c r="SYG42" s="12"/>
      <c r="SYH42" s="12"/>
      <c r="SYI42" s="12"/>
      <c r="SYJ42" s="12"/>
      <c r="SYK42" s="12"/>
      <c r="SYL42" s="12"/>
      <c r="SYM42" s="12"/>
      <c r="SYN42" s="12"/>
      <c r="SYO42" s="12"/>
      <c r="SYP42" s="12"/>
      <c r="SYQ42" s="12"/>
      <c r="SYR42" s="12"/>
      <c r="SYS42" s="12"/>
      <c r="SYT42" s="12"/>
      <c r="SYU42" s="12"/>
      <c r="SYV42" s="12"/>
      <c r="SYW42" s="12"/>
      <c r="SYX42" s="12"/>
      <c r="SYY42" s="12"/>
      <c r="SYZ42" s="12"/>
      <c r="SZA42" s="12"/>
      <c r="SZB42" s="12"/>
      <c r="SZC42" s="12"/>
      <c r="SZD42" s="12"/>
      <c r="SZE42" s="12"/>
      <c r="SZF42" s="12"/>
      <c r="SZG42" s="12"/>
      <c r="SZH42" s="12"/>
      <c r="SZI42" s="12"/>
      <c r="SZJ42" s="12"/>
      <c r="SZK42" s="12"/>
      <c r="SZL42" s="12"/>
      <c r="SZM42" s="12"/>
      <c r="SZN42" s="12"/>
      <c r="SZO42" s="12"/>
      <c r="SZP42" s="12"/>
      <c r="SZQ42" s="12"/>
      <c r="SZR42" s="12"/>
      <c r="SZS42" s="12"/>
      <c r="SZT42" s="12"/>
      <c r="SZU42" s="12"/>
      <c r="SZV42" s="12"/>
      <c r="SZW42" s="12"/>
      <c r="SZX42" s="12"/>
      <c r="SZY42" s="12"/>
      <c r="SZZ42" s="12"/>
      <c r="TAA42" s="12"/>
      <c r="TAB42" s="12"/>
      <c r="TAC42" s="12"/>
      <c r="TAD42" s="12"/>
      <c r="TAE42" s="12"/>
      <c r="TAF42" s="12"/>
      <c r="TAG42" s="12"/>
      <c r="TAH42" s="12"/>
      <c r="TAI42" s="12"/>
      <c r="TAJ42" s="12"/>
      <c r="TAK42" s="12"/>
      <c r="TAL42" s="12"/>
      <c r="TAM42" s="12"/>
      <c r="TAN42" s="12"/>
      <c r="TAO42" s="12"/>
      <c r="TAP42" s="12"/>
      <c r="TAQ42" s="12"/>
      <c r="TAR42" s="12"/>
      <c r="TAS42" s="12"/>
      <c r="TAT42" s="12"/>
      <c r="TAU42" s="12"/>
      <c r="TAV42" s="12"/>
      <c r="TAW42" s="12"/>
      <c r="TAX42" s="12"/>
      <c r="TAY42" s="12"/>
      <c r="TAZ42" s="12"/>
      <c r="TBA42" s="12"/>
      <c r="TBB42" s="12"/>
      <c r="TBC42" s="12"/>
      <c r="TBD42" s="12"/>
      <c r="TBE42" s="12"/>
      <c r="TBF42" s="12"/>
      <c r="TBG42" s="12"/>
      <c r="TBH42" s="12"/>
      <c r="TBI42" s="12"/>
      <c r="TBJ42" s="12"/>
      <c r="TBK42" s="12"/>
      <c r="TBL42" s="12"/>
      <c r="TBM42" s="12"/>
      <c r="TBN42" s="12"/>
      <c r="TBO42" s="12"/>
      <c r="TBP42" s="12"/>
      <c r="TBQ42" s="12"/>
      <c r="TBR42" s="12"/>
      <c r="TBS42" s="12"/>
      <c r="TBT42" s="12"/>
      <c r="TBU42" s="12"/>
      <c r="TBV42" s="12"/>
      <c r="TBW42" s="12"/>
      <c r="TBX42" s="12"/>
      <c r="TBY42" s="12"/>
      <c r="TBZ42" s="12"/>
      <c r="TCA42" s="12"/>
      <c r="TCB42" s="12"/>
      <c r="TCC42" s="12"/>
      <c r="TCD42" s="12"/>
      <c r="TCE42" s="12"/>
      <c r="TCF42" s="12"/>
      <c r="TCG42" s="12"/>
      <c r="TCH42" s="12"/>
      <c r="TCI42" s="12"/>
      <c r="TCJ42" s="12"/>
      <c r="TCK42" s="12"/>
      <c r="TCL42" s="12"/>
      <c r="TCM42" s="12"/>
      <c r="TCN42" s="12"/>
      <c r="TCO42" s="12"/>
      <c r="TCP42" s="12"/>
      <c r="TCQ42" s="12"/>
      <c r="TCR42" s="12"/>
      <c r="TCS42" s="12"/>
      <c r="TCT42" s="12"/>
      <c r="TCU42" s="12"/>
      <c r="TCV42" s="12"/>
      <c r="TCW42" s="12"/>
      <c r="TCX42" s="12"/>
      <c r="TCY42" s="12"/>
      <c r="TCZ42" s="12"/>
      <c r="TDA42" s="12"/>
      <c r="TDB42" s="12"/>
      <c r="TDC42" s="12"/>
      <c r="TDD42" s="12"/>
      <c r="TDE42" s="12"/>
      <c r="TDF42" s="12"/>
      <c r="TDG42" s="12"/>
      <c r="TDH42" s="12"/>
      <c r="TDI42" s="12"/>
      <c r="TDJ42" s="12"/>
      <c r="TDK42" s="12"/>
      <c r="TDL42" s="12"/>
      <c r="TDM42" s="12"/>
      <c r="TDN42" s="12"/>
      <c r="TDO42" s="12"/>
      <c r="TDP42" s="12"/>
      <c r="TDQ42" s="12"/>
      <c r="TDR42" s="12"/>
      <c r="TDS42" s="12"/>
      <c r="TDT42" s="12"/>
      <c r="TDU42" s="12"/>
      <c r="TDV42" s="12"/>
      <c r="TDW42" s="12"/>
      <c r="TDX42" s="12"/>
      <c r="TDY42" s="12"/>
      <c r="TDZ42" s="12"/>
      <c r="TEA42" s="12"/>
      <c r="TEB42" s="12"/>
      <c r="TEC42" s="12"/>
      <c r="TED42" s="12"/>
      <c r="TEE42" s="12"/>
      <c r="TEF42" s="12"/>
      <c r="TEG42" s="12"/>
      <c r="TEH42" s="12"/>
      <c r="TEI42" s="12"/>
      <c r="TEJ42" s="12"/>
      <c r="TEK42" s="12"/>
      <c r="TEL42" s="12"/>
      <c r="TEM42" s="12"/>
      <c r="TEN42" s="12"/>
      <c r="TEO42" s="12"/>
      <c r="TEP42" s="12"/>
      <c r="TEQ42" s="12"/>
      <c r="TER42" s="12"/>
      <c r="TES42" s="12"/>
      <c r="TET42" s="12"/>
      <c r="TEU42" s="12"/>
      <c r="TEV42" s="12"/>
      <c r="TEW42" s="12"/>
      <c r="TEX42" s="12"/>
      <c r="TEY42" s="12"/>
      <c r="TEZ42" s="12"/>
      <c r="TFA42" s="12"/>
      <c r="TFB42" s="12"/>
      <c r="TFC42" s="12"/>
      <c r="TFD42" s="12"/>
      <c r="TFE42" s="12"/>
      <c r="TFF42" s="12"/>
      <c r="TFG42" s="12"/>
      <c r="TFH42" s="12"/>
      <c r="TFI42" s="12"/>
      <c r="TFJ42" s="12"/>
      <c r="TFK42" s="12"/>
      <c r="TFL42" s="12"/>
      <c r="TFM42" s="12"/>
      <c r="TFN42" s="12"/>
      <c r="TFO42" s="12"/>
      <c r="TFP42" s="12"/>
      <c r="TFQ42" s="12"/>
      <c r="TFR42" s="12"/>
      <c r="TFS42" s="12"/>
      <c r="TFT42" s="12"/>
      <c r="TFU42" s="12"/>
      <c r="TFV42" s="12"/>
      <c r="TFW42" s="12"/>
      <c r="TFX42" s="12"/>
      <c r="TFY42" s="12"/>
      <c r="TFZ42" s="12"/>
      <c r="TGA42" s="12"/>
      <c r="TGB42" s="12"/>
      <c r="TGC42" s="12"/>
      <c r="TGD42" s="12"/>
      <c r="TGE42" s="12"/>
      <c r="TGF42" s="12"/>
      <c r="TGG42" s="12"/>
      <c r="TGH42" s="12"/>
      <c r="TGI42" s="12"/>
      <c r="TGJ42" s="12"/>
      <c r="TGK42" s="12"/>
      <c r="TGL42" s="12"/>
      <c r="TGM42" s="12"/>
      <c r="TGN42" s="12"/>
      <c r="TGO42" s="12"/>
      <c r="TGP42" s="12"/>
      <c r="TGQ42" s="12"/>
      <c r="TGR42" s="12"/>
      <c r="TGS42" s="12"/>
      <c r="TGT42" s="12"/>
      <c r="TGU42" s="12"/>
      <c r="TGV42" s="12"/>
      <c r="TGW42" s="12"/>
      <c r="TGX42" s="12"/>
      <c r="TGY42" s="12"/>
      <c r="TGZ42" s="12"/>
      <c r="THA42" s="12"/>
      <c r="THB42" s="12"/>
      <c r="THC42" s="12"/>
      <c r="THD42" s="12"/>
      <c r="THE42" s="12"/>
      <c r="THF42" s="12"/>
      <c r="THG42" s="12"/>
      <c r="THH42" s="12"/>
      <c r="THI42" s="12"/>
      <c r="THJ42" s="12"/>
      <c r="THK42" s="12"/>
      <c r="THL42" s="12"/>
      <c r="THM42" s="12"/>
      <c r="THN42" s="12"/>
      <c r="THO42" s="12"/>
      <c r="THP42" s="12"/>
      <c r="THQ42" s="12"/>
      <c r="THR42" s="12"/>
      <c r="THS42" s="12"/>
      <c r="THT42" s="12"/>
      <c r="THU42" s="12"/>
      <c r="THV42" s="12"/>
      <c r="THW42" s="12"/>
      <c r="THX42" s="12"/>
      <c r="THY42" s="12"/>
      <c r="THZ42" s="12"/>
      <c r="TIA42" s="12"/>
      <c r="TIB42" s="12"/>
      <c r="TIC42" s="12"/>
      <c r="TID42" s="12"/>
      <c r="TIE42" s="12"/>
      <c r="TIF42" s="12"/>
      <c r="TIG42" s="12"/>
      <c r="TIH42" s="12"/>
      <c r="TII42" s="12"/>
      <c r="TIJ42" s="12"/>
      <c r="TIK42" s="12"/>
      <c r="TIL42" s="12"/>
      <c r="TIM42" s="12"/>
      <c r="TIN42" s="12"/>
      <c r="TIO42" s="12"/>
      <c r="TIP42" s="12"/>
      <c r="TIQ42" s="12"/>
      <c r="TIR42" s="12"/>
      <c r="TIS42" s="12"/>
      <c r="TIT42" s="12"/>
      <c r="TIU42" s="12"/>
      <c r="TIV42" s="12"/>
      <c r="TIW42" s="12"/>
      <c r="TIX42" s="12"/>
      <c r="TIY42" s="12"/>
      <c r="TIZ42" s="12"/>
      <c r="TJA42" s="12"/>
      <c r="TJB42" s="12"/>
      <c r="TJC42" s="12"/>
      <c r="TJD42" s="12"/>
      <c r="TJE42" s="12"/>
      <c r="TJF42" s="12"/>
      <c r="TJG42" s="12"/>
      <c r="TJH42" s="12"/>
      <c r="TJI42" s="12"/>
      <c r="TJJ42" s="12"/>
      <c r="TJK42" s="12"/>
      <c r="TJL42" s="12"/>
      <c r="TJM42" s="12"/>
      <c r="TJN42" s="12"/>
      <c r="TJO42" s="12"/>
      <c r="TJP42" s="12"/>
      <c r="TJQ42" s="12"/>
      <c r="TJR42" s="12"/>
      <c r="TJS42" s="12"/>
      <c r="TJT42" s="12"/>
      <c r="TJU42" s="12"/>
      <c r="TJV42" s="12"/>
      <c r="TJW42" s="12"/>
      <c r="TJX42" s="12"/>
      <c r="TJY42" s="12"/>
      <c r="TJZ42" s="12"/>
      <c r="TKA42" s="12"/>
      <c r="TKB42" s="12"/>
      <c r="TKC42" s="12"/>
      <c r="TKD42" s="12"/>
      <c r="TKE42" s="12"/>
      <c r="TKF42" s="12"/>
      <c r="TKG42" s="12"/>
      <c r="TKH42" s="12"/>
      <c r="TKI42" s="12"/>
      <c r="TKJ42" s="12"/>
      <c r="TKK42" s="12"/>
      <c r="TKL42" s="12"/>
      <c r="TKM42" s="12"/>
      <c r="TKN42" s="12"/>
      <c r="TKO42" s="12"/>
      <c r="TKP42" s="12"/>
      <c r="TKQ42" s="12"/>
      <c r="TKR42" s="12"/>
      <c r="TKS42" s="12"/>
      <c r="TKT42" s="12"/>
      <c r="TKU42" s="12"/>
      <c r="TKV42" s="12"/>
      <c r="TKW42" s="12"/>
      <c r="TKX42" s="12"/>
      <c r="TKY42" s="12"/>
      <c r="TKZ42" s="12"/>
      <c r="TLA42" s="12"/>
      <c r="TLB42" s="12"/>
      <c r="TLC42" s="12"/>
      <c r="TLD42" s="12"/>
      <c r="TLE42" s="12"/>
      <c r="TLF42" s="12"/>
      <c r="TLG42" s="12"/>
      <c r="TLH42" s="12"/>
      <c r="TLI42" s="12"/>
      <c r="TLJ42" s="12"/>
      <c r="TLK42" s="12"/>
      <c r="TLL42" s="12"/>
      <c r="TLM42" s="12"/>
      <c r="TLN42" s="12"/>
      <c r="TLO42" s="12"/>
      <c r="TLP42" s="12"/>
      <c r="TLQ42" s="12"/>
      <c r="TLR42" s="12"/>
      <c r="TLS42" s="12"/>
      <c r="TLT42" s="12"/>
      <c r="TLU42" s="12"/>
      <c r="TLV42" s="12"/>
      <c r="TLW42" s="12"/>
      <c r="TLX42" s="12"/>
      <c r="TLY42" s="12"/>
      <c r="TLZ42" s="12"/>
      <c r="TMA42" s="12"/>
      <c r="TMB42" s="12"/>
      <c r="TMC42" s="12"/>
      <c r="TMD42" s="12"/>
      <c r="TME42" s="12"/>
      <c r="TMF42" s="12"/>
      <c r="TMG42" s="12"/>
      <c r="TMH42" s="12"/>
      <c r="TMI42" s="12"/>
      <c r="TMJ42" s="12"/>
      <c r="TMK42" s="12"/>
      <c r="TML42" s="12"/>
      <c r="TMM42" s="12"/>
      <c r="TMN42" s="12"/>
      <c r="TMO42" s="12"/>
      <c r="TMP42" s="12"/>
      <c r="TMQ42" s="12"/>
      <c r="TMR42" s="12"/>
      <c r="TMS42" s="12"/>
      <c r="TMT42" s="12"/>
      <c r="TMU42" s="12"/>
      <c r="TMV42" s="12"/>
      <c r="TMW42" s="12"/>
      <c r="TMX42" s="12"/>
      <c r="TMY42" s="12"/>
      <c r="TMZ42" s="12"/>
      <c r="TNA42" s="12"/>
      <c r="TNB42" s="12"/>
      <c r="TNC42" s="12"/>
      <c r="TND42" s="12"/>
      <c r="TNE42" s="12"/>
      <c r="TNF42" s="12"/>
      <c r="TNG42" s="12"/>
      <c r="TNH42" s="12"/>
      <c r="TNI42" s="12"/>
      <c r="TNJ42" s="12"/>
      <c r="TNK42" s="12"/>
      <c r="TNL42" s="12"/>
      <c r="TNM42" s="12"/>
      <c r="TNN42" s="12"/>
      <c r="TNO42" s="12"/>
      <c r="TNP42" s="12"/>
      <c r="TNQ42" s="12"/>
      <c r="TNR42" s="12"/>
      <c r="TNS42" s="12"/>
      <c r="TNT42" s="12"/>
      <c r="TNU42" s="12"/>
      <c r="TNV42" s="12"/>
      <c r="TNW42" s="12"/>
      <c r="TNX42" s="12"/>
      <c r="TNY42" s="12"/>
      <c r="TNZ42" s="12"/>
      <c r="TOA42" s="12"/>
      <c r="TOB42" s="12"/>
      <c r="TOC42" s="12"/>
      <c r="TOD42" s="12"/>
      <c r="TOE42" s="12"/>
      <c r="TOF42" s="12"/>
      <c r="TOG42" s="12"/>
      <c r="TOH42" s="12"/>
      <c r="TOI42" s="12"/>
      <c r="TOJ42" s="12"/>
      <c r="TOK42" s="12"/>
      <c r="TOL42" s="12"/>
      <c r="TOM42" s="12"/>
      <c r="TON42" s="12"/>
      <c r="TOO42" s="12"/>
      <c r="TOP42" s="12"/>
      <c r="TOQ42" s="12"/>
      <c r="TOR42" s="12"/>
      <c r="TOS42" s="12"/>
      <c r="TOT42" s="12"/>
      <c r="TOU42" s="12"/>
      <c r="TOV42" s="12"/>
      <c r="TOW42" s="12"/>
      <c r="TOX42" s="12"/>
      <c r="TOY42" s="12"/>
      <c r="TOZ42" s="12"/>
      <c r="TPA42" s="12"/>
      <c r="TPB42" s="12"/>
      <c r="TPC42" s="12"/>
      <c r="TPD42" s="12"/>
      <c r="TPE42" s="12"/>
      <c r="TPF42" s="12"/>
      <c r="TPG42" s="12"/>
      <c r="TPH42" s="12"/>
      <c r="TPI42" s="12"/>
      <c r="TPJ42" s="12"/>
      <c r="TPK42" s="12"/>
      <c r="TPL42" s="12"/>
      <c r="TPM42" s="12"/>
      <c r="TPN42" s="12"/>
      <c r="TPO42" s="12"/>
      <c r="TPP42" s="12"/>
      <c r="TPQ42" s="12"/>
      <c r="TPR42" s="12"/>
      <c r="TPS42" s="12"/>
      <c r="TPT42" s="12"/>
      <c r="TPU42" s="12"/>
      <c r="TPV42" s="12"/>
      <c r="TPW42" s="12"/>
      <c r="TPX42" s="12"/>
      <c r="TPY42" s="12"/>
      <c r="TPZ42" s="12"/>
      <c r="TQA42" s="12"/>
      <c r="TQB42" s="12"/>
      <c r="TQC42" s="12"/>
      <c r="TQD42" s="12"/>
      <c r="TQE42" s="12"/>
      <c r="TQF42" s="12"/>
      <c r="TQG42" s="12"/>
      <c r="TQH42" s="12"/>
      <c r="TQI42" s="12"/>
      <c r="TQJ42" s="12"/>
      <c r="TQK42" s="12"/>
      <c r="TQL42" s="12"/>
      <c r="TQM42" s="12"/>
      <c r="TQN42" s="12"/>
      <c r="TQO42" s="12"/>
      <c r="TQP42" s="12"/>
      <c r="TQQ42" s="12"/>
      <c r="TQR42" s="12"/>
      <c r="TQS42" s="12"/>
      <c r="TQT42" s="12"/>
      <c r="TQU42" s="12"/>
      <c r="TQV42" s="12"/>
      <c r="TQW42" s="12"/>
      <c r="TQX42" s="12"/>
      <c r="TQY42" s="12"/>
      <c r="TQZ42" s="12"/>
      <c r="TRA42" s="12"/>
      <c r="TRB42" s="12"/>
      <c r="TRC42" s="12"/>
      <c r="TRD42" s="12"/>
      <c r="TRE42" s="12"/>
      <c r="TRF42" s="12"/>
      <c r="TRG42" s="12"/>
      <c r="TRH42" s="12"/>
      <c r="TRI42" s="12"/>
      <c r="TRJ42" s="12"/>
      <c r="TRK42" s="12"/>
      <c r="TRL42" s="12"/>
      <c r="TRM42" s="12"/>
      <c r="TRN42" s="12"/>
      <c r="TRO42" s="12"/>
      <c r="TRP42" s="12"/>
      <c r="TRQ42" s="12"/>
      <c r="TRR42" s="12"/>
      <c r="TRS42" s="12"/>
      <c r="TRT42" s="12"/>
      <c r="TRU42" s="12"/>
      <c r="TRV42" s="12"/>
      <c r="TRW42" s="12"/>
      <c r="TRX42" s="12"/>
      <c r="TRY42" s="12"/>
      <c r="TRZ42" s="12"/>
      <c r="TSA42" s="12"/>
      <c r="TSB42" s="12"/>
      <c r="TSC42" s="12"/>
      <c r="TSD42" s="12"/>
      <c r="TSE42" s="12"/>
      <c r="TSF42" s="12"/>
      <c r="TSG42" s="12"/>
      <c r="TSH42" s="12"/>
      <c r="TSI42" s="12"/>
      <c r="TSJ42" s="12"/>
      <c r="TSK42" s="12"/>
      <c r="TSL42" s="12"/>
      <c r="TSM42" s="12"/>
      <c r="TSN42" s="12"/>
      <c r="TSO42" s="12"/>
      <c r="TSP42" s="12"/>
      <c r="TSQ42" s="12"/>
      <c r="TSR42" s="12"/>
      <c r="TSS42" s="12"/>
      <c r="TST42" s="12"/>
      <c r="TSU42" s="12"/>
      <c r="TSV42" s="12"/>
      <c r="TSW42" s="12"/>
      <c r="TSX42" s="12"/>
      <c r="TSY42" s="12"/>
      <c r="TSZ42" s="12"/>
      <c r="TTA42" s="12"/>
      <c r="TTB42" s="12"/>
      <c r="TTC42" s="12"/>
      <c r="TTD42" s="12"/>
      <c r="TTE42" s="12"/>
      <c r="TTF42" s="12"/>
      <c r="TTG42" s="12"/>
      <c r="TTH42" s="12"/>
      <c r="TTI42" s="12"/>
      <c r="TTJ42" s="12"/>
      <c r="TTK42" s="12"/>
      <c r="TTL42" s="12"/>
      <c r="TTM42" s="12"/>
      <c r="TTN42" s="12"/>
      <c r="TTO42" s="12"/>
      <c r="TTP42" s="12"/>
      <c r="TTQ42" s="12"/>
      <c r="TTR42" s="12"/>
      <c r="TTS42" s="12"/>
      <c r="TTT42" s="12"/>
      <c r="TTU42" s="12"/>
      <c r="TTV42" s="12"/>
      <c r="TTW42" s="12"/>
      <c r="TTX42" s="12"/>
      <c r="TTY42" s="12"/>
      <c r="TTZ42" s="12"/>
      <c r="TUA42" s="12"/>
      <c r="TUB42" s="12"/>
      <c r="TUC42" s="12"/>
      <c r="TUD42" s="12"/>
      <c r="TUE42" s="12"/>
      <c r="TUF42" s="12"/>
      <c r="TUG42" s="12"/>
      <c r="TUH42" s="12"/>
      <c r="TUI42" s="12"/>
      <c r="TUJ42" s="12"/>
      <c r="TUK42" s="12"/>
      <c r="TUL42" s="12"/>
      <c r="TUM42" s="12"/>
      <c r="TUN42" s="12"/>
      <c r="TUO42" s="12"/>
      <c r="TUP42" s="12"/>
      <c r="TUQ42" s="12"/>
      <c r="TUR42" s="12"/>
      <c r="TUS42" s="12"/>
      <c r="TUT42" s="12"/>
      <c r="TUU42" s="12"/>
      <c r="TUV42" s="12"/>
      <c r="TUW42" s="12"/>
      <c r="TUX42" s="12"/>
      <c r="TUY42" s="12"/>
      <c r="TUZ42" s="12"/>
      <c r="TVA42" s="12"/>
      <c r="TVB42" s="12"/>
      <c r="TVC42" s="12"/>
      <c r="TVD42" s="12"/>
      <c r="TVE42" s="12"/>
      <c r="TVF42" s="12"/>
      <c r="TVG42" s="12"/>
      <c r="TVH42" s="12"/>
      <c r="TVI42" s="12"/>
      <c r="TVJ42" s="12"/>
      <c r="TVK42" s="12"/>
      <c r="TVL42" s="12"/>
      <c r="TVM42" s="12"/>
      <c r="TVN42" s="12"/>
      <c r="TVO42" s="12"/>
      <c r="TVP42" s="12"/>
      <c r="TVQ42" s="12"/>
      <c r="TVR42" s="12"/>
      <c r="TVS42" s="12"/>
      <c r="TVT42" s="12"/>
      <c r="TVU42" s="12"/>
      <c r="TVV42" s="12"/>
      <c r="TVW42" s="12"/>
      <c r="TVX42" s="12"/>
      <c r="TVY42" s="12"/>
      <c r="TVZ42" s="12"/>
      <c r="TWA42" s="12"/>
      <c r="TWB42" s="12"/>
      <c r="TWC42" s="12"/>
      <c r="TWD42" s="12"/>
      <c r="TWE42" s="12"/>
      <c r="TWF42" s="12"/>
      <c r="TWG42" s="12"/>
      <c r="TWH42" s="12"/>
      <c r="TWI42" s="12"/>
      <c r="TWJ42" s="12"/>
      <c r="TWK42" s="12"/>
      <c r="TWL42" s="12"/>
      <c r="TWM42" s="12"/>
      <c r="TWN42" s="12"/>
      <c r="TWO42" s="12"/>
      <c r="TWP42" s="12"/>
      <c r="TWQ42" s="12"/>
      <c r="TWR42" s="12"/>
      <c r="TWS42" s="12"/>
      <c r="TWT42" s="12"/>
      <c r="TWU42" s="12"/>
      <c r="TWV42" s="12"/>
      <c r="TWW42" s="12"/>
      <c r="TWX42" s="12"/>
      <c r="TWY42" s="12"/>
      <c r="TWZ42" s="12"/>
      <c r="TXA42" s="12"/>
      <c r="TXB42" s="12"/>
      <c r="TXC42" s="12"/>
      <c r="TXD42" s="12"/>
      <c r="TXE42" s="12"/>
      <c r="TXF42" s="12"/>
      <c r="TXG42" s="12"/>
      <c r="TXH42" s="12"/>
      <c r="TXI42" s="12"/>
      <c r="TXJ42" s="12"/>
      <c r="TXK42" s="12"/>
      <c r="TXL42" s="12"/>
      <c r="TXM42" s="12"/>
      <c r="TXN42" s="12"/>
      <c r="TXO42" s="12"/>
      <c r="TXP42" s="12"/>
      <c r="TXQ42" s="12"/>
      <c r="TXR42" s="12"/>
      <c r="TXS42" s="12"/>
      <c r="TXT42" s="12"/>
      <c r="TXU42" s="12"/>
      <c r="TXV42" s="12"/>
      <c r="TXW42" s="12"/>
      <c r="TXX42" s="12"/>
      <c r="TXY42" s="12"/>
      <c r="TXZ42" s="12"/>
      <c r="TYA42" s="12"/>
      <c r="TYB42" s="12"/>
      <c r="TYC42" s="12"/>
      <c r="TYD42" s="12"/>
      <c r="TYE42" s="12"/>
      <c r="TYF42" s="12"/>
      <c r="TYG42" s="12"/>
      <c r="TYH42" s="12"/>
      <c r="TYI42" s="12"/>
      <c r="TYJ42" s="12"/>
      <c r="TYK42" s="12"/>
      <c r="TYL42" s="12"/>
      <c r="TYM42" s="12"/>
      <c r="TYN42" s="12"/>
      <c r="TYO42" s="12"/>
      <c r="TYP42" s="12"/>
      <c r="TYQ42" s="12"/>
      <c r="TYR42" s="12"/>
      <c r="TYS42" s="12"/>
      <c r="TYT42" s="12"/>
      <c r="TYU42" s="12"/>
      <c r="TYV42" s="12"/>
      <c r="TYW42" s="12"/>
      <c r="TYX42" s="12"/>
      <c r="TYY42" s="12"/>
      <c r="TYZ42" s="12"/>
      <c r="TZA42" s="12"/>
      <c r="TZB42" s="12"/>
      <c r="TZC42" s="12"/>
      <c r="TZD42" s="12"/>
      <c r="TZE42" s="12"/>
      <c r="TZF42" s="12"/>
      <c r="TZG42" s="12"/>
      <c r="TZH42" s="12"/>
      <c r="TZI42" s="12"/>
      <c r="TZJ42" s="12"/>
      <c r="TZK42" s="12"/>
      <c r="TZL42" s="12"/>
      <c r="TZM42" s="12"/>
      <c r="TZN42" s="12"/>
      <c r="TZO42" s="12"/>
      <c r="TZP42" s="12"/>
      <c r="TZQ42" s="12"/>
      <c r="TZR42" s="12"/>
      <c r="TZS42" s="12"/>
      <c r="TZT42" s="12"/>
      <c r="TZU42" s="12"/>
      <c r="TZV42" s="12"/>
      <c r="TZW42" s="12"/>
      <c r="TZX42" s="12"/>
      <c r="TZY42" s="12"/>
      <c r="TZZ42" s="12"/>
      <c r="UAA42" s="12"/>
      <c r="UAB42" s="12"/>
      <c r="UAC42" s="12"/>
      <c r="UAD42" s="12"/>
      <c r="UAE42" s="12"/>
      <c r="UAF42" s="12"/>
      <c r="UAG42" s="12"/>
      <c r="UAH42" s="12"/>
      <c r="UAI42" s="12"/>
      <c r="UAJ42" s="12"/>
      <c r="UAK42" s="12"/>
      <c r="UAL42" s="12"/>
      <c r="UAM42" s="12"/>
      <c r="UAN42" s="12"/>
      <c r="UAO42" s="12"/>
      <c r="UAP42" s="12"/>
      <c r="UAQ42" s="12"/>
      <c r="UAR42" s="12"/>
      <c r="UAS42" s="12"/>
      <c r="UAT42" s="12"/>
      <c r="UAU42" s="12"/>
      <c r="UAV42" s="12"/>
      <c r="UAW42" s="12"/>
      <c r="UAX42" s="12"/>
      <c r="UAY42" s="12"/>
      <c r="UAZ42" s="12"/>
      <c r="UBA42" s="12"/>
      <c r="UBB42" s="12"/>
      <c r="UBC42" s="12"/>
      <c r="UBD42" s="12"/>
      <c r="UBE42" s="12"/>
      <c r="UBF42" s="12"/>
      <c r="UBG42" s="12"/>
      <c r="UBH42" s="12"/>
      <c r="UBI42" s="12"/>
      <c r="UBJ42" s="12"/>
      <c r="UBK42" s="12"/>
      <c r="UBL42" s="12"/>
      <c r="UBM42" s="12"/>
      <c r="UBN42" s="12"/>
      <c r="UBO42" s="12"/>
      <c r="UBP42" s="12"/>
      <c r="UBQ42" s="12"/>
      <c r="UBR42" s="12"/>
      <c r="UBS42" s="12"/>
      <c r="UBT42" s="12"/>
      <c r="UBU42" s="12"/>
      <c r="UBV42" s="12"/>
      <c r="UBW42" s="12"/>
      <c r="UBX42" s="12"/>
      <c r="UBY42" s="12"/>
      <c r="UBZ42" s="12"/>
      <c r="UCA42" s="12"/>
      <c r="UCB42" s="12"/>
      <c r="UCC42" s="12"/>
      <c r="UCD42" s="12"/>
      <c r="UCE42" s="12"/>
      <c r="UCF42" s="12"/>
      <c r="UCG42" s="12"/>
      <c r="UCH42" s="12"/>
      <c r="UCI42" s="12"/>
      <c r="UCJ42" s="12"/>
      <c r="UCK42" s="12"/>
      <c r="UCL42" s="12"/>
      <c r="UCM42" s="12"/>
      <c r="UCN42" s="12"/>
      <c r="UCO42" s="12"/>
      <c r="UCP42" s="12"/>
      <c r="UCQ42" s="12"/>
      <c r="UCR42" s="12"/>
      <c r="UCS42" s="12"/>
      <c r="UCT42" s="12"/>
      <c r="UCU42" s="12"/>
      <c r="UCV42" s="12"/>
      <c r="UCW42" s="12"/>
      <c r="UCX42" s="12"/>
      <c r="UCY42" s="12"/>
      <c r="UCZ42" s="12"/>
      <c r="UDA42" s="12"/>
      <c r="UDB42" s="12"/>
      <c r="UDC42" s="12"/>
      <c r="UDD42" s="12"/>
      <c r="UDE42" s="12"/>
      <c r="UDF42" s="12"/>
      <c r="UDG42" s="12"/>
      <c r="UDH42" s="12"/>
      <c r="UDI42" s="12"/>
      <c r="UDJ42" s="12"/>
      <c r="UDK42" s="12"/>
      <c r="UDL42" s="12"/>
      <c r="UDM42" s="12"/>
      <c r="UDN42" s="12"/>
      <c r="UDO42" s="12"/>
      <c r="UDP42" s="12"/>
      <c r="UDQ42" s="12"/>
      <c r="UDR42" s="12"/>
      <c r="UDS42" s="12"/>
      <c r="UDT42" s="12"/>
      <c r="UDU42" s="12"/>
      <c r="UDV42" s="12"/>
      <c r="UDW42" s="12"/>
      <c r="UDX42" s="12"/>
      <c r="UDY42" s="12"/>
      <c r="UDZ42" s="12"/>
      <c r="UEA42" s="12"/>
      <c r="UEB42" s="12"/>
      <c r="UEC42" s="12"/>
      <c r="UED42" s="12"/>
      <c r="UEE42" s="12"/>
      <c r="UEF42" s="12"/>
      <c r="UEG42" s="12"/>
      <c r="UEH42" s="12"/>
      <c r="UEI42" s="12"/>
      <c r="UEJ42" s="12"/>
      <c r="UEK42" s="12"/>
      <c r="UEL42" s="12"/>
      <c r="UEM42" s="12"/>
      <c r="UEN42" s="12"/>
      <c r="UEO42" s="12"/>
      <c r="UEP42" s="12"/>
      <c r="UEQ42" s="12"/>
      <c r="UER42" s="12"/>
      <c r="UES42" s="12"/>
      <c r="UET42" s="12"/>
      <c r="UEU42" s="12"/>
      <c r="UEV42" s="12"/>
      <c r="UEW42" s="12"/>
      <c r="UEX42" s="12"/>
      <c r="UEY42" s="12"/>
      <c r="UEZ42" s="12"/>
      <c r="UFA42" s="12"/>
      <c r="UFB42" s="12"/>
      <c r="UFC42" s="12"/>
      <c r="UFD42" s="12"/>
      <c r="UFE42" s="12"/>
      <c r="UFF42" s="12"/>
      <c r="UFG42" s="12"/>
      <c r="UFH42" s="12"/>
      <c r="UFI42" s="12"/>
      <c r="UFJ42" s="12"/>
      <c r="UFK42" s="12"/>
      <c r="UFL42" s="12"/>
      <c r="UFM42" s="12"/>
      <c r="UFN42" s="12"/>
      <c r="UFO42" s="12"/>
      <c r="UFP42" s="12"/>
      <c r="UFQ42" s="12"/>
      <c r="UFR42" s="12"/>
      <c r="UFS42" s="12"/>
      <c r="UFT42" s="12"/>
      <c r="UFU42" s="12"/>
      <c r="UFV42" s="12"/>
      <c r="UFW42" s="12"/>
      <c r="UFX42" s="12"/>
      <c r="UFY42" s="12"/>
      <c r="UFZ42" s="12"/>
      <c r="UGA42" s="12"/>
      <c r="UGB42" s="12"/>
      <c r="UGC42" s="12"/>
      <c r="UGD42" s="12"/>
      <c r="UGE42" s="12"/>
      <c r="UGF42" s="12"/>
      <c r="UGG42" s="12"/>
      <c r="UGH42" s="12"/>
      <c r="UGI42" s="12"/>
      <c r="UGJ42" s="12"/>
      <c r="UGK42" s="12"/>
      <c r="UGL42" s="12"/>
      <c r="UGM42" s="12"/>
      <c r="UGN42" s="12"/>
      <c r="UGO42" s="12"/>
      <c r="UGP42" s="12"/>
      <c r="UGQ42" s="12"/>
      <c r="UGR42" s="12"/>
      <c r="UGS42" s="12"/>
      <c r="UGT42" s="12"/>
      <c r="UGU42" s="12"/>
      <c r="UGV42" s="12"/>
      <c r="UGW42" s="12"/>
      <c r="UGX42" s="12"/>
      <c r="UGY42" s="12"/>
      <c r="UGZ42" s="12"/>
      <c r="UHA42" s="12"/>
      <c r="UHB42" s="12"/>
      <c r="UHC42" s="12"/>
      <c r="UHD42" s="12"/>
      <c r="UHE42" s="12"/>
      <c r="UHF42" s="12"/>
      <c r="UHG42" s="12"/>
      <c r="UHH42" s="12"/>
      <c r="UHI42" s="12"/>
      <c r="UHJ42" s="12"/>
      <c r="UHK42" s="12"/>
      <c r="UHL42" s="12"/>
      <c r="UHM42" s="12"/>
      <c r="UHN42" s="12"/>
      <c r="UHO42" s="12"/>
      <c r="UHP42" s="12"/>
      <c r="UHQ42" s="12"/>
      <c r="UHR42" s="12"/>
      <c r="UHS42" s="12"/>
      <c r="UHT42" s="12"/>
      <c r="UHU42" s="12"/>
      <c r="UHV42" s="12"/>
      <c r="UHW42" s="12"/>
      <c r="UHX42" s="12"/>
      <c r="UHY42" s="12"/>
      <c r="UHZ42" s="12"/>
      <c r="UIA42" s="12"/>
      <c r="UIB42" s="12"/>
      <c r="UIC42" s="12"/>
      <c r="UID42" s="12"/>
      <c r="UIE42" s="12"/>
      <c r="UIF42" s="12"/>
      <c r="UIG42" s="12"/>
      <c r="UIH42" s="12"/>
      <c r="UII42" s="12"/>
      <c r="UIJ42" s="12"/>
      <c r="UIK42" s="12"/>
      <c r="UIL42" s="12"/>
      <c r="UIM42" s="12"/>
      <c r="UIN42" s="12"/>
      <c r="UIO42" s="12"/>
      <c r="UIP42" s="12"/>
      <c r="UIQ42" s="12"/>
      <c r="UIR42" s="12"/>
      <c r="UIS42" s="12"/>
      <c r="UIT42" s="12"/>
      <c r="UIU42" s="12"/>
      <c r="UIV42" s="12"/>
      <c r="UIW42" s="12"/>
      <c r="UIX42" s="12"/>
      <c r="UIY42" s="12"/>
      <c r="UIZ42" s="12"/>
      <c r="UJA42" s="12"/>
      <c r="UJB42" s="12"/>
      <c r="UJC42" s="12"/>
      <c r="UJD42" s="12"/>
      <c r="UJE42" s="12"/>
      <c r="UJF42" s="12"/>
      <c r="UJG42" s="12"/>
      <c r="UJH42" s="12"/>
      <c r="UJI42" s="12"/>
      <c r="UJJ42" s="12"/>
      <c r="UJK42" s="12"/>
      <c r="UJL42" s="12"/>
      <c r="UJM42" s="12"/>
      <c r="UJN42" s="12"/>
      <c r="UJO42" s="12"/>
      <c r="UJP42" s="12"/>
      <c r="UJQ42" s="12"/>
      <c r="UJR42" s="12"/>
      <c r="UJS42" s="12"/>
      <c r="UJT42" s="12"/>
      <c r="UJU42" s="12"/>
      <c r="UJV42" s="12"/>
      <c r="UJW42" s="12"/>
      <c r="UJX42" s="12"/>
      <c r="UJY42" s="12"/>
      <c r="UJZ42" s="12"/>
      <c r="UKA42" s="12"/>
      <c r="UKB42" s="12"/>
      <c r="UKC42" s="12"/>
      <c r="UKD42" s="12"/>
      <c r="UKE42" s="12"/>
      <c r="UKF42" s="12"/>
      <c r="UKG42" s="12"/>
      <c r="UKH42" s="12"/>
      <c r="UKI42" s="12"/>
      <c r="UKJ42" s="12"/>
      <c r="UKK42" s="12"/>
      <c r="UKL42" s="12"/>
      <c r="UKM42" s="12"/>
      <c r="UKN42" s="12"/>
      <c r="UKO42" s="12"/>
      <c r="UKP42" s="12"/>
      <c r="UKQ42" s="12"/>
      <c r="UKR42" s="12"/>
      <c r="UKS42" s="12"/>
      <c r="UKT42" s="12"/>
      <c r="UKU42" s="12"/>
      <c r="UKV42" s="12"/>
      <c r="UKW42" s="12"/>
      <c r="UKX42" s="12"/>
      <c r="UKY42" s="12"/>
      <c r="UKZ42" s="12"/>
      <c r="ULA42" s="12"/>
      <c r="ULB42" s="12"/>
      <c r="ULC42" s="12"/>
      <c r="ULD42" s="12"/>
      <c r="ULE42" s="12"/>
      <c r="ULF42" s="12"/>
      <c r="ULG42" s="12"/>
      <c r="ULH42" s="12"/>
      <c r="ULI42" s="12"/>
      <c r="ULJ42" s="12"/>
      <c r="ULK42" s="12"/>
      <c r="ULL42" s="12"/>
      <c r="ULM42" s="12"/>
      <c r="ULN42" s="12"/>
      <c r="ULO42" s="12"/>
      <c r="ULP42" s="12"/>
      <c r="ULQ42" s="12"/>
      <c r="ULR42" s="12"/>
      <c r="ULS42" s="12"/>
      <c r="ULT42" s="12"/>
      <c r="ULU42" s="12"/>
      <c r="ULV42" s="12"/>
      <c r="ULW42" s="12"/>
      <c r="ULX42" s="12"/>
      <c r="ULY42" s="12"/>
      <c r="ULZ42" s="12"/>
      <c r="UMA42" s="12"/>
      <c r="UMB42" s="12"/>
      <c r="UMC42" s="12"/>
      <c r="UMD42" s="12"/>
      <c r="UME42" s="12"/>
      <c r="UMF42" s="12"/>
      <c r="UMG42" s="12"/>
      <c r="UMH42" s="12"/>
      <c r="UMI42" s="12"/>
      <c r="UMJ42" s="12"/>
      <c r="UMK42" s="12"/>
      <c r="UML42" s="12"/>
      <c r="UMM42" s="12"/>
      <c r="UMN42" s="12"/>
      <c r="UMO42" s="12"/>
      <c r="UMP42" s="12"/>
      <c r="UMQ42" s="12"/>
      <c r="UMR42" s="12"/>
      <c r="UMS42" s="12"/>
      <c r="UMT42" s="12"/>
      <c r="UMU42" s="12"/>
      <c r="UMV42" s="12"/>
      <c r="UMW42" s="12"/>
      <c r="UMX42" s="12"/>
      <c r="UMY42" s="12"/>
      <c r="UMZ42" s="12"/>
      <c r="UNA42" s="12"/>
      <c r="UNB42" s="12"/>
      <c r="UNC42" s="12"/>
      <c r="UND42" s="12"/>
      <c r="UNE42" s="12"/>
      <c r="UNF42" s="12"/>
      <c r="UNG42" s="12"/>
      <c r="UNH42" s="12"/>
      <c r="UNI42" s="12"/>
      <c r="UNJ42" s="12"/>
      <c r="UNK42" s="12"/>
      <c r="UNL42" s="12"/>
      <c r="UNM42" s="12"/>
      <c r="UNN42" s="12"/>
      <c r="UNO42" s="12"/>
      <c r="UNP42" s="12"/>
      <c r="UNQ42" s="12"/>
      <c r="UNR42" s="12"/>
      <c r="UNS42" s="12"/>
      <c r="UNT42" s="12"/>
      <c r="UNU42" s="12"/>
      <c r="UNV42" s="12"/>
      <c r="UNW42" s="12"/>
      <c r="UNX42" s="12"/>
      <c r="UNY42" s="12"/>
      <c r="UNZ42" s="12"/>
      <c r="UOA42" s="12"/>
      <c r="UOB42" s="12"/>
      <c r="UOC42" s="12"/>
      <c r="UOD42" s="12"/>
      <c r="UOE42" s="12"/>
      <c r="UOF42" s="12"/>
      <c r="UOG42" s="12"/>
      <c r="UOH42" s="12"/>
      <c r="UOI42" s="12"/>
      <c r="UOJ42" s="12"/>
      <c r="UOK42" s="12"/>
      <c r="UOL42" s="12"/>
      <c r="UOM42" s="12"/>
      <c r="UON42" s="12"/>
      <c r="UOO42" s="12"/>
      <c r="UOP42" s="12"/>
      <c r="UOQ42" s="12"/>
      <c r="UOR42" s="12"/>
      <c r="UOS42" s="12"/>
      <c r="UOT42" s="12"/>
      <c r="UOU42" s="12"/>
      <c r="UOV42" s="12"/>
      <c r="UOW42" s="12"/>
      <c r="UOX42" s="12"/>
      <c r="UOY42" s="12"/>
      <c r="UOZ42" s="12"/>
      <c r="UPA42" s="12"/>
      <c r="UPB42" s="12"/>
      <c r="UPC42" s="12"/>
      <c r="UPD42" s="12"/>
      <c r="UPE42" s="12"/>
      <c r="UPF42" s="12"/>
      <c r="UPG42" s="12"/>
      <c r="UPH42" s="12"/>
      <c r="UPI42" s="12"/>
      <c r="UPJ42" s="12"/>
      <c r="UPK42" s="12"/>
      <c r="UPL42" s="12"/>
      <c r="UPM42" s="12"/>
      <c r="UPN42" s="12"/>
      <c r="UPO42" s="12"/>
      <c r="UPP42" s="12"/>
      <c r="UPQ42" s="12"/>
      <c r="UPR42" s="12"/>
      <c r="UPS42" s="12"/>
      <c r="UPT42" s="12"/>
      <c r="UPU42" s="12"/>
      <c r="UPV42" s="12"/>
      <c r="UPW42" s="12"/>
      <c r="UPX42" s="12"/>
      <c r="UPY42" s="12"/>
      <c r="UPZ42" s="12"/>
      <c r="UQA42" s="12"/>
      <c r="UQB42" s="12"/>
      <c r="UQC42" s="12"/>
      <c r="UQD42" s="12"/>
      <c r="UQE42" s="12"/>
      <c r="UQF42" s="12"/>
      <c r="UQG42" s="12"/>
      <c r="UQH42" s="12"/>
      <c r="UQI42" s="12"/>
      <c r="UQJ42" s="12"/>
      <c r="UQK42" s="12"/>
      <c r="UQL42" s="12"/>
      <c r="UQM42" s="12"/>
      <c r="UQN42" s="12"/>
      <c r="UQO42" s="12"/>
      <c r="UQP42" s="12"/>
      <c r="UQQ42" s="12"/>
      <c r="UQR42" s="12"/>
      <c r="UQS42" s="12"/>
      <c r="UQT42" s="12"/>
      <c r="UQU42" s="12"/>
      <c r="UQV42" s="12"/>
      <c r="UQW42" s="12"/>
      <c r="UQX42" s="12"/>
      <c r="UQY42" s="12"/>
      <c r="UQZ42" s="12"/>
      <c r="URA42" s="12"/>
      <c r="URB42" s="12"/>
      <c r="URC42" s="12"/>
      <c r="URD42" s="12"/>
      <c r="URE42" s="12"/>
      <c r="URF42" s="12"/>
      <c r="URG42" s="12"/>
      <c r="URH42" s="12"/>
      <c r="URI42" s="12"/>
      <c r="URJ42" s="12"/>
      <c r="URK42" s="12"/>
      <c r="URL42" s="12"/>
      <c r="URM42" s="12"/>
      <c r="URN42" s="12"/>
      <c r="URO42" s="12"/>
      <c r="URP42" s="12"/>
      <c r="URQ42" s="12"/>
      <c r="URR42" s="12"/>
      <c r="URS42" s="12"/>
      <c r="URT42" s="12"/>
      <c r="URU42" s="12"/>
      <c r="URV42" s="12"/>
      <c r="URW42" s="12"/>
      <c r="URX42" s="12"/>
      <c r="URY42" s="12"/>
      <c r="URZ42" s="12"/>
      <c r="USA42" s="12"/>
      <c r="USB42" s="12"/>
      <c r="USC42" s="12"/>
      <c r="USD42" s="12"/>
      <c r="USE42" s="12"/>
      <c r="USF42" s="12"/>
      <c r="USG42" s="12"/>
      <c r="USH42" s="12"/>
      <c r="USI42" s="12"/>
      <c r="USJ42" s="12"/>
      <c r="USK42" s="12"/>
      <c r="USL42" s="12"/>
      <c r="USM42" s="12"/>
      <c r="USN42" s="12"/>
      <c r="USO42" s="12"/>
      <c r="USP42" s="12"/>
      <c r="USQ42" s="12"/>
      <c r="USR42" s="12"/>
      <c r="USS42" s="12"/>
      <c r="UST42" s="12"/>
      <c r="USU42" s="12"/>
      <c r="USV42" s="12"/>
      <c r="USW42" s="12"/>
      <c r="USX42" s="12"/>
      <c r="USY42" s="12"/>
      <c r="USZ42" s="12"/>
      <c r="UTA42" s="12"/>
      <c r="UTB42" s="12"/>
      <c r="UTC42" s="12"/>
      <c r="UTD42" s="12"/>
      <c r="UTE42" s="12"/>
      <c r="UTF42" s="12"/>
      <c r="UTG42" s="12"/>
      <c r="UTH42" s="12"/>
      <c r="UTI42" s="12"/>
      <c r="UTJ42" s="12"/>
      <c r="UTK42" s="12"/>
      <c r="UTL42" s="12"/>
      <c r="UTM42" s="12"/>
      <c r="UTN42" s="12"/>
      <c r="UTO42" s="12"/>
      <c r="UTP42" s="12"/>
      <c r="UTQ42" s="12"/>
      <c r="UTR42" s="12"/>
      <c r="UTS42" s="12"/>
      <c r="UTT42" s="12"/>
      <c r="UTU42" s="12"/>
      <c r="UTV42" s="12"/>
      <c r="UTW42" s="12"/>
      <c r="UTX42" s="12"/>
      <c r="UTY42" s="12"/>
      <c r="UTZ42" s="12"/>
      <c r="UUA42" s="12"/>
      <c r="UUB42" s="12"/>
      <c r="UUC42" s="12"/>
      <c r="UUD42" s="12"/>
      <c r="UUE42" s="12"/>
      <c r="UUF42" s="12"/>
      <c r="UUG42" s="12"/>
      <c r="UUH42" s="12"/>
      <c r="UUI42" s="12"/>
      <c r="UUJ42" s="12"/>
      <c r="UUK42" s="12"/>
      <c r="UUL42" s="12"/>
      <c r="UUM42" s="12"/>
      <c r="UUN42" s="12"/>
      <c r="UUO42" s="12"/>
      <c r="UUP42" s="12"/>
      <c r="UUQ42" s="12"/>
      <c r="UUR42" s="12"/>
      <c r="UUS42" s="12"/>
      <c r="UUT42" s="12"/>
      <c r="UUU42" s="12"/>
      <c r="UUV42" s="12"/>
      <c r="UUW42" s="12"/>
      <c r="UUX42" s="12"/>
      <c r="UUY42" s="12"/>
      <c r="UUZ42" s="12"/>
      <c r="UVA42" s="12"/>
      <c r="UVB42" s="12"/>
      <c r="UVC42" s="12"/>
      <c r="UVD42" s="12"/>
      <c r="UVE42" s="12"/>
      <c r="UVF42" s="12"/>
      <c r="UVG42" s="12"/>
      <c r="UVH42" s="12"/>
      <c r="UVI42" s="12"/>
      <c r="UVJ42" s="12"/>
      <c r="UVK42" s="12"/>
      <c r="UVL42" s="12"/>
      <c r="UVM42" s="12"/>
      <c r="UVN42" s="12"/>
      <c r="UVO42" s="12"/>
      <c r="UVP42" s="12"/>
      <c r="UVQ42" s="12"/>
      <c r="UVR42" s="12"/>
      <c r="UVS42" s="12"/>
      <c r="UVT42" s="12"/>
      <c r="UVU42" s="12"/>
      <c r="UVV42" s="12"/>
      <c r="UVW42" s="12"/>
      <c r="UVX42" s="12"/>
      <c r="UVY42" s="12"/>
      <c r="UVZ42" s="12"/>
      <c r="UWA42" s="12"/>
      <c r="UWB42" s="12"/>
      <c r="UWC42" s="12"/>
      <c r="UWD42" s="12"/>
      <c r="UWE42" s="12"/>
      <c r="UWF42" s="12"/>
      <c r="UWG42" s="12"/>
      <c r="UWH42" s="12"/>
      <c r="UWI42" s="12"/>
      <c r="UWJ42" s="12"/>
      <c r="UWK42" s="12"/>
      <c r="UWL42" s="12"/>
      <c r="UWM42" s="12"/>
      <c r="UWN42" s="12"/>
      <c r="UWO42" s="12"/>
      <c r="UWP42" s="12"/>
      <c r="UWQ42" s="12"/>
      <c r="UWR42" s="12"/>
      <c r="UWS42" s="12"/>
      <c r="UWT42" s="12"/>
      <c r="UWU42" s="12"/>
      <c r="UWV42" s="12"/>
      <c r="UWW42" s="12"/>
      <c r="UWX42" s="12"/>
      <c r="UWY42" s="12"/>
      <c r="UWZ42" s="12"/>
      <c r="UXA42" s="12"/>
      <c r="UXB42" s="12"/>
      <c r="UXC42" s="12"/>
      <c r="UXD42" s="12"/>
      <c r="UXE42" s="12"/>
      <c r="UXF42" s="12"/>
      <c r="UXG42" s="12"/>
      <c r="UXH42" s="12"/>
      <c r="UXI42" s="12"/>
      <c r="UXJ42" s="12"/>
      <c r="UXK42" s="12"/>
      <c r="UXL42" s="12"/>
      <c r="UXM42" s="12"/>
      <c r="UXN42" s="12"/>
      <c r="UXO42" s="12"/>
      <c r="UXP42" s="12"/>
      <c r="UXQ42" s="12"/>
      <c r="UXR42" s="12"/>
      <c r="UXS42" s="12"/>
      <c r="UXT42" s="12"/>
      <c r="UXU42" s="12"/>
      <c r="UXV42" s="12"/>
      <c r="UXW42" s="12"/>
      <c r="UXX42" s="12"/>
      <c r="UXY42" s="12"/>
      <c r="UXZ42" s="12"/>
      <c r="UYA42" s="12"/>
      <c r="UYB42" s="12"/>
      <c r="UYC42" s="12"/>
      <c r="UYD42" s="12"/>
      <c r="UYE42" s="12"/>
      <c r="UYF42" s="12"/>
      <c r="UYG42" s="12"/>
      <c r="UYH42" s="12"/>
      <c r="UYI42" s="12"/>
      <c r="UYJ42" s="12"/>
      <c r="UYK42" s="12"/>
      <c r="UYL42" s="12"/>
      <c r="UYM42" s="12"/>
      <c r="UYN42" s="12"/>
      <c r="UYO42" s="12"/>
      <c r="UYP42" s="12"/>
      <c r="UYQ42" s="12"/>
      <c r="UYR42" s="12"/>
      <c r="UYS42" s="12"/>
      <c r="UYT42" s="12"/>
      <c r="UYU42" s="12"/>
      <c r="UYV42" s="12"/>
      <c r="UYW42" s="12"/>
      <c r="UYX42" s="12"/>
      <c r="UYY42" s="12"/>
      <c r="UYZ42" s="12"/>
      <c r="UZA42" s="12"/>
      <c r="UZB42" s="12"/>
      <c r="UZC42" s="12"/>
      <c r="UZD42" s="12"/>
      <c r="UZE42" s="12"/>
      <c r="UZF42" s="12"/>
      <c r="UZG42" s="12"/>
      <c r="UZH42" s="12"/>
      <c r="UZI42" s="12"/>
      <c r="UZJ42" s="12"/>
      <c r="UZK42" s="12"/>
      <c r="UZL42" s="12"/>
      <c r="UZM42" s="12"/>
      <c r="UZN42" s="12"/>
      <c r="UZO42" s="12"/>
      <c r="UZP42" s="12"/>
      <c r="UZQ42" s="12"/>
      <c r="UZR42" s="12"/>
      <c r="UZS42" s="12"/>
      <c r="UZT42" s="12"/>
      <c r="UZU42" s="12"/>
      <c r="UZV42" s="12"/>
      <c r="UZW42" s="12"/>
      <c r="UZX42" s="12"/>
      <c r="UZY42" s="12"/>
      <c r="UZZ42" s="12"/>
      <c r="VAA42" s="12"/>
      <c r="VAB42" s="12"/>
      <c r="VAC42" s="12"/>
      <c r="VAD42" s="12"/>
      <c r="VAE42" s="12"/>
      <c r="VAF42" s="12"/>
      <c r="VAG42" s="12"/>
      <c r="VAH42" s="12"/>
      <c r="VAI42" s="12"/>
      <c r="VAJ42" s="12"/>
      <c r="VAK42" s="12"/>
      <c r="VAL42" s="12"/>
      <c r="VAM42" s="12"/>
      <c r="VAN42" s="12"/>
      <c r="VAO42" s="12"/>
      <c r="VAP42" s="12"/>
      <c r="VAQ42" s="12"/>
      <c r="VAR42" s="12"/>
      <c r="VAS42" s="12"/>
      <c r="VAT42" s="12"/>
      <c r="VAU42" s="12"/>
      <c r="VAV42" s="12"/>
      <c r="VAW42" s="12"/>
      <c r="VAX42" s="12"/>
      <c r="VAY42" s="12"/>
      <c r="VAZ42" s="12"/>
      <c r="VBA42" s="12"/>
      <c r="VBB42" s="12"/>
      <c r="VBC42" s="12"/>
      <c r="VBD42" s="12"/>
      <c r="VBE42" s="12"/>
      <c r="VBF42" s="12"/>
      <c r="VBG42" s="12"/>
      <c r="VBH42" s="12"/>
      <c r="VBI42" s="12"/>
      <c r="VBJ42" s="12"/>
      <c r="VBK42" s="12"/>
      <c r="VBL42" s="12"/>
      <c r="VBM42" s="12"/>
      <c r="VBN42" s="12"/>
      <c r="VBO42" s="12"/>
      <c r="VBP42" s="12"/>
      <c r="VBQ42" s="12"/>
      <c r="VBR42" s="12"/>
      <c r="VBS42" s="12"/>
      <c r="VBT42" s="12"/>
      <c r="VBU42" s="12"/>
      <c r="VBV42" s="12"/>
      <c r="VBW42" s="12"/>
      <c r="VBX42" s="12"/>
      <c r="VBY42" s="12"/>
      <c r="VBZ42" s="12"/>
      <c r="VCA42" s="12"/>
      <c r="VCB42" s="12"/>
      <c r="VCC42" s="12"/>
      <c r="VCD42" s="12"/>
      <c r="VCE42" s="12"/>
      <c r="VCF42" s="12"/>
      <c r="VCG42" s="12"/>
      <c r="VCH42" s="12"/>
      <c r="VCI42" s="12"/>
      <c r="VCJ42" s="12"/>
      <c r="VCK42" s="12"/>
      <c r="VCL42" s="12"/>
      <c r="VCM42" s="12"/>
      <c r="VCN42" s="12"/>
      <c r="VCO42" s="12"/>
      <c r="VCP42" s="12"/>
      <c r="VCQ42" s="12"/>
      <c r="VCR42" s="12"/>
      <c r="VCS42" s="12"/>
      <c r="VCT42" s="12"/>
      <c r="VCU42" s="12"/>
      <c r="VCV42" s="12"/>
      <c r="VCW42" s="12"/>
      <c r="VCX42" s="12"/>
      <c r="VCY42" s="12"/>
      <c r="VCZ42" s="12"/>
      <c r="VDA42" s="12"/>
      <c r="VDB42" s="12"/>
      <c r="VDC42" s="12"/>
      <c r="VDD42" s="12"/>
      <c r="VDE42" s="12"/>
      <c r="VDF42" s="12"/>
      <c r="VDG42" s="12"/>
      <c r="VDH42" s="12"/>
      <c r="VDI42" s="12"/>
      <c r="VDJ42" s="12"/>
      <c r="VDK42" s="12"/>
      <c r="VDL42" s="12"/>
      <c r="VDM42" s="12"/>
      <c r="VDN42" s="12"/>
      <c r="VDO42" s="12"/>
      <c r="VDP42" s="12"/>
      <c r="VDQ42" s="12"/>
      <c r="VDR42" s="12"/>
      <c r="VDS42" s="12"/>
      <c r="VDT42" s="12"/>
      <c r="VDU42" s="12"/>
      <c r="VDV42" s="12"/>
      <c r="VDW42" s="12"/>
      <c r="VDX42" s="12"/>
      <c r="VDY42" s="12"/>
      <c r="VDZ42" s="12"/>
      <c r="VEA42" s="12"/>
      <c r="VEB42" s="12"/>
      <c r="VEC42" s="12"/>
      <c r="VED42" s="12"/>
      <c r="VEE42" s="12"/>
      <c r="VEF42" s="12"/>
      <c r="VEG42" s="12"/>
      <c r="VEH42" s="12"/>
      <c r="VEI42" s="12"/>
      <c r="VEJ42" s="12"/>
      <c r="VEK42" s="12"/>
      <c r="VEL42" s="12"/>
      <c r="VEM42" s="12"/>
      <c r="VEN42" s="12"/>
      <c r="VEO42" s="12"/>
      <c r="VEP42" s="12"/>
      <c r="VEQ42" s="12"/>
      <c r="VER42" s="12"/>
      <c r="VES42" s="12"/>
      <c r="VET42" s="12"/>
      <c r="VEU42" s="12"/>
      <c r="VEV42" s="12"/>
      <c r="VEW42" s="12"/>
      <c r="VEX42" s="12"/>
      <c r="VEY42" s="12"/>
      <c r="VEZ42" s="12"/>
      <c r="VFA42" s="12"/>
      <c r="VFB42" s="12"/>
      <c r="VFC42" s="12"/>
      <c r="VFD42" s="12"/>
      <c r="VFE42" s="12"/>
      <c r="VFF42" s="12"/>
      <c r="VFG42" s="12"/>
      <c r="VFH42" s="12"/>
      <c r="VFI42" s="12"/>
      <c r="VFJ42" s="12"/>
      <c r="VFK42" s="12"/>
      <c r="VFL42" s="12"/>
      <c r="VFM42" s="12"/>
      <c r="VFN42" s="12"/>
      <c r="VFO42" s="12"/>
      <c r="VFP42" s="12"/>
      <c r="VFQ42" s="12"/>
      <c r="VFR42" s="12"/>
      <c r="VFS42" s="12"/>
      <c r="VFT42" s="12"/>
      <c r="VFU42" s="12"/>
      <c r="VFV42" s="12"/>
      <c r="VFW42" s="12"/>
      <c r="VFX42" s="12"/>
      <c r="VFY42" s="12"/>
      <c r="VFZ42" s="12"/>
      <c r="VGA42" s="12"/>
      <c r="VGB42" s="12"/>
      <c r="VGC42" s="12"/>
      <c r="VGD42" s="12"/>
      <c r="VGE42" s="12"/>
      <c r="VGF42" s="12"/>
      <c r="VGG42" s="12"/>
      <c r="VGH42" s="12"/>
      <c r="VGI42" s="12"/>
      <c r="VGJ42" s="12"/>
      <c r="VGK42" s="12"/>
      <c r="VGL42" s="12"/>
      <c r="VGM42" s="12"/>
      <c r="VGN42" s="12"/>
      <c r="VGO42" s="12"/>
      <c r="VGP42" s="12"/>
      <c r="VGQ42" s="12"/>
      <c r="VGR42" s="12"/>
      <c r="VGS42" s="12"/>
      <c r="VGT42" s="12"/>
      <c r="VGU42" s="12"/>
      <c r="VGV42" s="12"/>
      <c r="VGW42" s="12"/>
      <c r="VGX42" s="12"/>
      <c r="VGY42" s="12"/>
      <c r="VGZ42" s="12"/>
      <c r="VHA42" s="12"/>
      <c r="VHB42" s="12"/>
      <c r="VHC42" s="12"/>
      <c r="VHD42" s="12"/>
      <c r="VHE42" s="12"/>
      <c r="VHF42" s="12"/>
      <c r="VHG42" s="12"/>
      <c r="VHH42" s="12"/>
      <c r="VHI42" s="12"/>
      <c r="VHJ42" s="12"/>
      <c r="VHK42" s="12"/>
      <c r="VHL42" s="12"/>
      <c r="VHM42" s="12"/>
      <c r="VHN42" s="12"/>
      <c r="VHO42" s="12"/>
      <c r="VHP42" s="12"/>
      <c r="VHQ42" s="12"/>
      <c r="VHR42" s="12"/>
      <c r="VHS42" s="12"/>
      <c r="VHT42" s="12"/>
      <c r="VHU42" s="12"/>
      <c r="VHV42" s="12"/>
      <c r="VHW42" s="12"/>
      <c r="VHX42" s="12"/>
      <c r="VHY42" s="12"/>
      <c r="VHZ42" s="12"/>
      <c r="VIA42" s="12"/>
      <c r="VIB42" s="12"/>
      <c r="VIC42" s="12"/>
      <c r="VID42" s="12"/>
      <c r="VIE42" s="12"/>
      <c r="VIF42" s="12"/>
      <c r="VIG42" s="12"/>
      <c r="VIH42" s="12"/>
      <c r="VII42" s="12"/>
      <c r="VIJ42" s="12"/>
      <c r="VIK42" s="12"/>
      <c r="VIL42" s="12"/>
      <c r="VIM42" s="12"/>
      <c r="VIN42" s="12"/>
      <c r="VIO42" s="12"/>
      <c r="VIP42" s="12"/>
      <c r="VIQ42" s="12"/>
      <c r="VIR42" s="12"/>
      <c r="VIS42" s="12"/>
      <c r="VIT42" s="12"/>
      <c r="VIU42" s="12"/>
      <c r="VIV42" s="12"/>
      <c r="VIW42" s="12"/>
      <c r="VIX42" s="12"/>
      <c r="VIY42" s="12"/>
      <c r="VIZ42" s="12"/>
      <c r="VJA42" s="12"/>
      <c r="VJB42" s="12"/>
      <c r="VJC42" s="12"/>
      <c r="VJD42" s="12"/>
      <c r="VJE42" s="12"/>
      <c r="VJF42" s="12"/>
      <c r="VJG42" s="12"/>
      <c r="VJH42" s="12"/>
      <c r="VJI42" s="12"/>
      <c r="VJJ42" s="12"/>
      <c r="VJK42" s="12"/>
      <c r="VJL42" s="12"/>
      <c r="VJM42" s="12"/>
      <c r="VJN42" s="12"/>
      <c r="VJO42" s="12"/>
      <c r="VJP42" s="12"/>
      <c r="VJQ42" s="12"/>
      <c r="VJR42" s="12"/>
      <c r="VJS42" s="12"/>
      <c r="VJT42" s="12"/>
      <c r="VJU42" s="12"/>
      <c r="VJV42" s="12"/>
      <c r="VJW42" s="12"/>
      <c r="VJX42" s="12"/>
      <c r="VJY42" s="12"/>
      <c r="VJZ42" s="12"/>
      <c r="VKA42" s="12"/>
      <c r="VKB42" s="12"/>
      <c r="VKC42" s="12"/>
      <c r="VKD42" s="12"/>
      <c r="VKE42" s="12"/>
      <c r="VKF42" s="12"/>
      <c r="VKG42" s="12"/>
      <c r="VKH42" s="12"/>
      <c r="VKI42" s="12"/>
      <c r="VKJ42" s="12"/>
      <c r="VKK42" s="12"/>
      <c r="VKL42" s="12"/>
      <c r="VKM42" s="12"/>
      <c r="VKN42" s="12"/>
      <c r="VKO42" s="12"/>
      <c r="VKP42" s="12"/>
      <c r="VKQ42" s="12"/>
      <c r="VKR42" s="12"/>
      <c r="VKS42" s="12"/>
      <c r="VKT42" s="12"/>
      <c r="VKU42" s="12"/>
      <c r="VKV42" s="12"/>
      <c r="VKW42" s="12"/>
      <c r="VKX42" s="12"/>
      <c r="VKY42" s="12"/>
      <c r="VKZ42" s="12"/>
      <c r="VLA42" s="12"/>
      <c r="VLB42" s="12"/>
      <c r="VLC42" s="12"/>
      <c r="VLD42" s="12"/>
      <c r="VLE42" s="12"/>
      <c r="VLF42" s="12"/>
      <c r="VLG42" s="12"/>
      <c r="VLH42" s="12"/>
      <c r="VLI42" s="12"/>
      <c r="VLJ42" s="12"/>
      <c r="VLK42" s="12"/>
      <c r="VLL42" s="12"/>
      <c r="VLM42" s="12"/>
      <c r="VLN42" s="12"/>
      <c r="VLO42" s="12"/>
      <c r="VLP42" s="12"/>
      <c r="VLQ42" s="12"/>
      <c r="VLR42" s="12"/>
      <c r="VLS42" s="12"/>
      <c r="VLT42" s="12"/>
      <c r="VLU42" s="12"/>
      <c r="VLV42" s="12"/>
      <c r="VLW42" s="12"/>
      <c r="VLX42" s="12"/>
      <c r="VLY42" s="12"/>
      <c r="VLZ42" s="12"/>
      <c r="VMA42" s="12"/>
      <c r="VMB42" s="12"/>
      <c r="VMC42" s="12"/>
      <c r="VMD42" s="12"/>
      <c r="VME42" s="12"/>
      <c r="VMF42" s="12"/>
      <c r="VMG42" s="12"/>
      <c r="VMH42" s="12"/>
      <c r="VMI42" s="12"/>
      <c r="VMJ42" s="12"/>
      <c r="VMK42" s="12"/>
      <c r="VML42" s="12"/>
      <c r="VMM42" s="12"/>
      <c r="VMN42" s="12"/>
      <c r="VMO42" s="12"/>
      <c r="VMP42" s="12"/>
      <c r="VMQ42" s="12"/>
      <c r="VMR42" s="12"/>
      <c r="VMS42" s="12"/>
      <c r="VMT42" s="12"/>
      <c r="VMU42" s="12"/>
      <c r="VMV42" s="12"/>
      <c r="VMW42" s="12"/>
      <c r="VMX42" s="12"/>
      <c r="VMY42" s="12"/>
      <c r="VMZ42" s="12"/>
      <c r="VNA42" s="12"/>
      <c r="VNB42" s="12"/>
      <c r="VNC42" s="12"/>
      <c r="VND42" s="12"/>
      <c r="VNE42" s="12"/>
      <c r="VNF42" s="12"/>
      <c r="VNG42" s="12"/>
      <c r="VNH42" s="12"/>
      <c r="VNI42" s="12"/>
      <c r="VNJ42" s="12"/>
      <c r="VNK42" s="12"/>
      <c r="VNL42" s="12"/>
      <c r="VNM42" s="12"/>
      <c r="VNN42" s="12"/>
      <c r="VNO42" s="12"/>
      <c r="VNP42" s="12"/>
      <c r="VNQ42" s="12"/>
      <c r="VNR42" s="12"/>
      <c r="VNS42" s="12"/>
      <c r="VNT42" s="12"/>
      <c r="VNU42" s="12"/>
      <c r="VNV42" s="12"/>
      <c r="VNW42" s="12"/>
      <c r="VNX42" s="12"/>
      <c r="VNY42" s="12"/>
      <c r="VNZ42" s="12"/>
      <c r="VOA42" s="12"/>
      <c r="VOB42" s="12"/>
      <c r="VOC42" s="12"/>
      <c r="VOD42" s="12"/>
      <c r="VOE42" s="12"/>
      <c r="VOF42" s="12"/>
      <c r="VOG42" s="12"/>
      <c r="VOH42" s="12"/>
      <c r="VOI42" s="12"/>
      <c r="VOJ42" s="12"/>
      <c r="VOK42" s="12"/>
      <c r="VOL42" s="12"/>
      <c r="VOM42" s="12"/>
      <c r="VON42" s="12"/>
      <c r="VOO42" s="12"/>
      <c r="VOP42" s="12"/>
      <c r="VOQ42" s="12"/>
      <c r="VOR42" s="12"/>
      <c r="VOS42" s="12"/>
      <c r="VOT42" s="12"/>
      <c r="VOU42" s="12"/>
      <c r="VOV42" s="12"/>
      <c r="VOW42" s="12"/>
      <c r="VOX42" s="12"/>
      <c r="VOY42" s="12"/>
      <c r="VOZ42" s="12"/>
      <c r="VPA42" s="12"/>
      <c r="VPB42" s="12"/>
      <c r="VPC42" s="12"/>
      <c r="VPD42" s="12"/>
      <c r="VPE42" s="12"/>
      <c r="VPF42" s="12"/>
      <c r="VPG42" s="12"/>
      <c r="VPH42" s="12"/>
      <c r="VPI42" s="12"/>
      <c r="VPJ42" s="12"/>
      <c r="VPK42" s="12"/>
      <c r="VPL42" s="12"/>
      <c r="VPM42" s="12"/>
      <c r="VPN42" s="12"/>
      <c r="VPO42" s="12"/>
      <c r="VPP42" s="12"/>
      <c r="VPQ42" s="12"/>
      <c r="VPR42" s="12"/>
      <c r="VPS42" s="12"/>
      <c r="VPT42" s="12"/>
      <c r="VPU42" s="12"/>
      <c r="VPV42" s="12"/>
      <c r="VPW42" s="12"/>
      <c r="VPX42" s="12"/>
      <c r="VPY42" s="12"/>
      <c r="VPZ42" s="12"/>
      <c r="VQA42" s="12"/>
      <c r="VQB42" s="12"/>
      <c r="VQC42" s="12"/>
      <c r="VQD42" s="12"/>
      <c r="VQE42" s="12"/>
      <c r="VQF42" s="12"/>
      <c r="VQG42" s="12"/>
      <c r="VQH42" s="12"/>
      <c r="VQI42" s="12"/>
      <c r="VQJ42" s="12"/>
      <c r="VQK42" s="12"/>
      <c r="VQL42" s="12"/>
      <c r="VQM42" s="12"/>
      <c r="VQN42" s="12"/>
      <c r="VQO42" s="12"/>
      <c r="VQP42" s="12"/>
      <c r="VQQ42" s="12"/>
      <c r="VQR42" s="12"/>
      <c r="VQS42" s="12"/>
      <c r="VQT42" s="12"/>
      <c r="VQU42" s="12"/>
      <c r="VQV42" s="12"/>
      <c r="VQW42" s="12"/>
      <c r="VQX42" s="12"/>
      <c r="VQY42" s="12"/>
      <c r="VQZ42" s="12"/>
      <c r="VRA42" s="12"/>
      <c r="VRB42" s="12"/>
      <c r="VRC42" s="12"/>
      <c r="VRD42" s="12"/>
      <c r="VRE42" s="12"/>
      <c r="VRF42" s="12"/>
      <c r="VRG42" s="12"/>
      <c r="VRH42" s="12"/>
      <c r="VRI42" s="12"/>
      <c r="VRJ42" s="12"/>
      <c r="VRK42" s="12"/>
      <c r="VRL42" s="12"/>
      <c r="VRM42" s="12"/>
      <c r="VRN42" s="12"/>
      <c r="VRO42" s="12"/>
      <c r="VRP42" s="12"/>
      <c r="VRQ42" s="12"/>
      <c r="VRR42" s="12"/>
      <c r="VRS42" s="12"/>
      <c r="VRT42" s="12"/>
      <c r="VRU42" s="12"/>
      <c r="VRV42" s="12"/>
      <c r="VRW42" s="12"/>
      <c r="VRX42" s="12"/>
      <c r="VRY42" s="12"/>
      <c r="VRZ42" s="12"/>
      <c r="VSA42" s="12"/>
      <c r="VSB42" s="12"/>
      <c r="VSC42" s="12"/>
      <c r="VSD42" s="12"/>
      <c r="VSE42" s="12"/>
      <c r="VSF42" s="12"/>
      <c r="VSG42" s="12"/>
      <c r="VSH42" s="12"/>
      <c r="VSI42" s="12"/>
      <c r="VSJ42" s="12"/>
      <c r="VSK42" s="12"/>
      <c r="VSL42" s="12"/>
      <c r="VSM42" s="12"/>
      <c r="VSN42" s="12"/>
      <c r="VSO42" s="12"/>
      <c r="VSP42" s="12"/>
      <c r="VSQ42" s="12"/>
      <c r="VSR42" s="12"/>
      <c r="VSS42" s="12"/>
      <c r="VST42" s="12"/>
      <c r="VSU42" s="12"/>
      <c r="VSV42" s="12"/>
      <c r="VSW42" s="12"/>
      <c r="VSX42" s="12"/>
      <c r="VSY42" s="12"/>
      <c r="VSZ42" s="12"/>
      <c r="VTA42" s="12"/>
      <c r="VTB42" s="12"/>
      <c r="VTC42" s="12"/>
      <c r="VTD42" s="12"/>
      <c r="VTE42" s="12"/>
      <c r="VTF42" s="12"/>
      <c r="VTG42" s="12"/>
      <c r="VTH42" s="12"/>
      <c r="VTI42" s="12"/>
      <c r="VTJ42" s="12"/>
      <c r="VTK42" s="12"/>
      <c r="VTL42" s="12"/>
      <c r="VTM42" s="12"/>
      <c r="VTN42" s="12"/>
      <c r="VTO42" s="12"/>
      <c r="VTP42" s="12"/>
      <c r="VTQ42" s="12"/>
      <c r="VTR42" s="12"/>
      <c r="VTS42" s="12"/>
      <c r="VTT42" s="12"/>
      <c r="VTU42" s="12"/>
      <c r="VTV42" s="12"/>
      <c r="VTW42" s="12"/>
      <c r="VTX42" s="12"/>
      <c r="VTY42" s="12"/>
      <c r="VTZ42" s="12"/>
      <c r="VUA42" s="12"/>
      <c r="VUB42" s="12"/>
      <c r="VUC42" s="12"/>
      <c r="VUD42" s="12"/>
      <c r="VUE42" s="12"/>
      <c r="VUF42" s="12"/>
      <c r="VUG42" s="12"/>
      <c r="VUH42" s="12"/>
      <c r="VUI42" s="12"/>
      <c r="VUJ42" s="12"/>
      <c r="VUK42" s="12"/>
      <c r="VUL42" s="12"/>
      <c r="VUM42" s="12"/>
      <c r="VUN42" s="12"/>
      <c r="VUO42" s="12"/>
      <c r="VUP42" s="12"/>
      <c r="VUQ42" s="12"/>
      <c r="VUR42" s="12"/>
      <c r="VUS42" s="12"/>
      <c r="VUT42" s="12"/>
      <c r="VUU42" s="12"/>
      <c r="VUV42" s="12"/>
      <c r="VUW42" s="12"/>
      <c r="VUX42" s="12"/>
      <c r="VUY42" s="12"/>
      <c r="VUZ42" s="12"/>
      <c r="VVA42" s="12"/>
      <c r="VVB42" s="12"/>
      <c r="VVC42" s="12"/>
      <c r="VVD42" s="12"/>
      <c r="VVE42" s="12"/>
      <c r="VVF42" s="12"/>
      <c r="VVG42" s="12"/>
      <c r="VVH42" s="12"/>
      <c r="VVI42" s="12"/>
      <c r="VVJ42" s="12"/>
      <c r="VVK42" s="12"/>
      <c r="VVL42" s="12"/>
      <c r="VVM42" s="12"/>
      <c r="VVN42" s="12"/>
      <c r="VVO42" s="12"/>
      <c r="VVP42" s="12"/>
      <c r="VVQ42" s="12"/>
      <c r="VVR42" s="12"/>
      <c r="VVS42" s="12"/>
      <c r="VVT42" s="12"/>
      <c r="VVU42" s="12"/>
      <c r="VVV42" s="12"/>
      <c r="VVW42" s="12"/>
      <c r="VVX42" s="12"/>
      <c r="VVY42" s="12"/>
      <c r="VVZ42" s="12"/>
      <c r="VWA42" s="12"/>
      <c r="VWB42" s="12"/>
      <c r="VWC42" s="12"/>
      <c r="VWD42" s="12"/>
      <c r="VWE42" s="12"/>
      <c r="VWF42" s="12"/>
      <c r="VWG42" s="12"/>
      <c r="VWH42" s="12"/>
      <c r="VWI42" s="12"/>
      <c r="VWJ42" s="12"/>
      <c r="VWK42" s="12"/>
      <c r="VWL42" s="12"/>
      <c r="VWM42" s="12"/>
      <c r="VWN42" s="12"/>
      <c r="VWO42" s="12"/>
      <c r="VWP42" s="12"/>
      <c r="VWQ42" s="12"/>
      <c r="VWR42" s="12"/>
      <c r="VWS42" s="12"/>
      <c r="VWT42" s="12"/>
      <c r="VWU42" s="12"/>
      <c r="VWV42" s="12"/>
      <c r="VWW42" s="12"/>
      <c r="VWX42" s="12"/>
      <c r="VWY42" s="12"/>
      <c r="VWZ42" s="12"/>
      <c r="VXA42" s="12"/>
      <c r="VXB42" s="12"/>
      <c r="VXC42" s="12"/>
      <c r="VXD42" s="12"/>
      <c r="VXE42" s="12"/>
      <c r="VXF42" s="12"/>
      <c r="VXG42" s="12"/>
      <c r="VXH42" s="12"/>
      <c r="VXI42" s="12"/>
      <c r="VXJ42" s="12"/>
      <c r="VXK42" s="12"/>
      <c r="VXL42" s="12"/>
      <c r="VXM42" s="12"/>
      <c r="VXN42" s="12"/>
      <c r="VXO42" s="12"/>
      <c r="VXP42" s="12"/>
      <c r="VXQ42" s="12"/>
      <c r="VXR42" s="12"/>
      <c r="VXS42" s="12"/>
      <c r="VXT42" s="12"/>
      <c r="VXU42" s="12"/>
      <c r="VXV42" s="12"/>
      <c r="VXW42" s="12"/>
      <c r="VXX42" s="12"/>
      <c r="VXY42" s="12"/>
      <c r="VXZ42" s="12"/>
      <c r="VYA42" s="12"/>
      <c r="VYB42" s="12"/>
      <c r="VYC42" s="12"/>
      <c r="VYD42" s="12"/>
      <c r="VYE42" s="12"/>
      <c r="VYF42" s="12"/>
      <c r="VYG42" s="12"/>
      <c r="VYH42" s="12"/>
      <c r="VYI42" s="12"/>
      <c r="VYJ42" s="12"/>
      <c r="VYK42" s="12"/>
      <c r="VYL42" s="12"/>
      <c r="VYM42" s="12"/>
      <c r="VYN42" s="12"/>
      <c r="VYO42" s="12"/>
      <c r="VYP42" s="12"/>
      <c r="VYQ42" s="12"/>
      <c r="VYR42" s="12"/>
      <c r="VYS42" s="12"/>
      <c r="VYT42" s="12"/>
      <c r="VYU42" s="12"/>
      <c r="VYV42" s="12"/>
      <c r="VYW42" s="12"/>
      <c r="VYX42" s="12"/>
      <c r="VYY42" s="12"/>
      <c r="VYZ42" s="12"/>
      <c r="VZA42" s="12"/>
      <c r="VZB42" s="12"/>
      <c r="VZC42" s="12"/>
      <c r="VZD42" s="12"/>
      <c r="VZE42" s="12"/>
      <c r="VZF42" s="12"/>
      <c r="VZG42" s="12"/>
      <c r="VZH42" s="12"/>
      <c r="VZI42" s="12"/>
      <c r="VZJ42" s="12"/>
      <c r="VZK42" s="12"/>
      <c r="VZL42" s="12"/>
      <c r="VZM42" s="12"/>
      <c r="VZN42" s="12"/>
      <c r="VZO42" s="12"/>
      <c r="VZP42" s="12"/>
      <c r="VZQ42" s="12"/>
      <c r="VZR42" s="12"/>
      <c r="VZS42" s="12"/>
      <c r="VZT42" s="12"/>
      <c r="VZU42" s="12"/>
      <c r="VZV42" s="12"/>
      <c r="VZW42" s="12"/>
      <c r="VZX42" s="12"/>
      <c r="VZY42" s="12"/>
      <c r="VZZ42" s="12"/>
      <c r="WAA42" s="12"/>
      <c r="WAB42" s="12"/>
      <c r="WAC42" s="12"/>
      <c r="WAD42" s="12"/>
      <c r="WAE42" s="12"/>
      <c r="WAF42" s="12"/>
      <c r="WAG42" s="12"/>
      <c r="WAH42" s="12"/>
      <c r="WAI42" s="12"/>
      <c r="WAJ42" s="12"/>
      <c r="WAK42" s="12"/>
      <c r="WAL42" s="12"/>
      <c r="WAM42" s="12"/>
      <c r="WAN42" s="12"/>
      <c r="WAO42" s="12"/>
      <c r="WAP42" s="12"/>
      <c r="WAQ42" s="12"/>
      <c r="WAR42" s="12"/>
      <c r="WAS42" s="12"/>
      <c r="WAT42" s="12"/>
      <c r="WAU42" s="12"/>
      <c r="WAV42" s="12"/>
      <c r="WAW42" s="12"/>
      <c r="WAX42" s="12"/>
      <c r="WAY42" s="12"/>
      <c r="WAZ42" s="12"/>
      <c r="WBA42" s="12"/>
      <c r="WBB42" s="12"/>
      <c r="WBC42" s="12"/>
      <c r="WBD42" s="12"/>
      <c r="WBE42" s="12"/>
      <c r="WBF42" s="12"/>
      <c r="WBG42" s="12"/>
      <c r="WBH42" s="12"/>
      <c r="WBI42" s="12"/>
      <c r="WBJ42" s="12"/>
      <c r="WBK42" s="12"/>
      <c r="WBL42" s="12"/>
      <c r="WBM42" s="12"/>
      <c r="WBN42" s="12"/>
      <c r="WBO42" s="12"/>
      <c r="WBP42" s="12"/>
      <c r="WBQ42" s="12"/>
      <c r="WBR42" s="12"/>
      <c r="WBS42" s="12"/>
      <c r="WBT42" s="12"/>
      <c r="WBU42" s="12"/>
      <c r="WBV42" s="12"/>
      <c r="WBW42" s="12"/>
      <c r="WBX42" s="12"/>
      <c r="WBY42" s="12"/>
      <c r="WBZ42" s="12"/>
      <c r="WCA42" s="12"/>
      <c r="WCB42" s="12"/>
      <c r="WCC42" s="12"/>
      <c r="WCD42" s="12"/>
      <c r="WCE42" s="12"/>
      <c r="WCF42" s="12"/>
      <c r="WCG42" s="12"/>
      <c r="WCH42" s="12"/>
      <c r="WCI42" s="12"/>
      <c r="WCJ42" s="12"/>
      <c r="WCK42" s="12"/>
      <c r="WCL42" s="12"/>
      <c r="WCM42" s="12"/>
      <c r="WCN42" s="12"/>
      <c r="WCO42" s="12"/>
      <c r="WCP42" s="12"/>
      <c r="WCQ42" s="12"/>
      <c r="WCR42" s="12"/>
      <c r="WCS42" s="12"/>
      <c r="WCT42" s="12"/>
      <c r="WCU42" s="12"/>
      <c r="WCV42" s="12"/>
      <c r="WCW42" s="12"/>
      <c r="WCX42" s="12"/>
      <c r="WCY42" s="12"/>
      <c r="WCZ42" s="12"/>
      <c r="WDA42" s="12"/>
      <c r="WDB42" s="12"/>
      <c r="WDC42" s="12"/>
      <c r="WDD42" s="12"/>
      <c r="WDE42" s="12"/>
      <c r="WDF42" s="12"/>
      <c r="WDG42" s="12"/>
      <c r="WDH42" s="12"/>
      <c r="WDI42" s="12"/>
      <c r="WDJ42" s="12"/>
      <c r="WDK42" s="12"/>
      <c r="WDL42" s="12"/>
      <c r="WDM42" s="12"/>
      <c r="WDN42" s="12"/>
      <c r="WDO42" s="12"/>
      <c r="WDP42" s="12"/>
      <c r="WDQ42" s="12"/>
      <c r="WDR42" s="12"/>
      <c r="WDS42" s="12"/>
      <c r="WDT42" s="12"/>
      <c r="WDU42" s="12"/>
      <c r="WDV42" s="12"/>
      <c r="WDW42" s="12"/>
      <c r="WDX42" s="12"/>
      <c r="WDY42" s="12"/>
      <c r="WDZ42" s="12"/>
      <c r="WEA42" s="12"/>
      <c r="WEB42" s="12"/>
      <c r="WEC42" s="12"/>
      <c r="WED42" s="12"/>
      <c r="WEE42" s="12"/>
      <c r="WEF42" s="12"/>
      <c r="WEG42" s="12"/>
      <c r="WEH42" s="12"/>
      <c r="WEI42" s="12"/>
      <c r="WEJ42" s="12"/>
      <c r="WEK42" s="12"/>
      <c r="WEL42" s="12"/>
      <c r="WEM42" s="12"/>
      <c r="WEN42" s="12"/>
      <c r="WEO42" s="12"/>
      <c r="WEP42" s="12"/>
      <c r="WEQ42" s="12"/>
      <c r="WER42" s="12"/>
      <c r="WES42" s="12"/>
      <c r="WET42" s="12"/>
      <c r="WEU42" s="12"/>
      <c r="WEV42" s="12"/>
      <c r="WEW42" s="12"/>
      <c r="WEX42" s="12"/>
      <c r="WEY42" s="12"/>
      <c r="WEZ42" s="12"/>
      <c r="WFA42" s="12"/>
      <c r="WFB42" s="12"/>
      <c r="WFC42" s="12"/>
      <c r="WFD42" s="12"/>
      <c r="WFE42" s="12"/>
      <c r="WFF42" s="12"/>
      <c r="WFG42" s="12"/>
      <c r="WFH42" s="12"/>
      <c r="WFI42" s="12"/>
      <c r="WFJ42" s="12"/>
      <c r="WFK42" s="12"/>
      <c r="WFL42" s="12"/>
      <c r="WFM42" s="12"/>
      <c r="WFN42" s="12"/>
      <c r="WFO42" s="12"/>
      <c r="WFP42" s="12"/>
      <c r="WFQ42" s="12"/>
      <c r="WFR42" s="12"/>
      <c r="WFS42" s="12"/>
      <c r="WFT42" s="12"/>
      <c r="WFU42" s="12"/>
      <c r="WFV42" s="12"/>
      <c r="WFW42" s="12"/>
      <c r="WFX42" s="12"/>
      <c r="WFY42" s="12"/>
      <c r="WFZ42" s="12"/>
      <c r="WGA42" s="12"/>
      <c r="WGB42" s="12"/>
      <c r="WGC42" s="12"/>
      <c r="WGD42" s="12"/>
      <c r="WGE42" s="12"/>
      <c r="WGF42" s="12"/>
      <c r="WGG42" s="12"/>
      <c r="WGH42" s="12"/>
      <c r="WGI42" s="12"/>
      <c r="WGJ42" s="12"/>
      <c r="WGK42" s="12"/>
      <c r="WGL42" s="12"/>
      <c r="WGM42" s="12"/>
      <c r="WGN42" s="12"/>
      <c r="WGO42" s="12"/>
      <c r="WGP42" s="12"/>
      <c r="WGQ42" s="12"/>
      <c r="WGR42" s="12"/>
      <c r="WGS42" s="12"/>
      <c r="WGT42" s="12"/>
      <c r="WGU42" s="12"/>
      <c r="WGV42" s="12"/>
      <c r="WGW42" s="12"/>
      <c r="WGX42" s="12"/>
      <c r="WGY42" s="12"/>
      <c r="WGZ42" s="12"/>
      <c r="WHA42" s="12"/>
      <c r="WHB42" s="12"/>
      <c r="WHC42" s="12"/>
      <c r="WHD42" s="12"/>
      <c r="WHE42" s="12"/>
      <c r="WHF42" s="12"/>
      <c r="WHG42" s="12"/>
      <c r="WHH42" s="12"/>
      <c r="WHI42" s="12"/>
      <c r="WHJ42" s="12"/>
      <c r="WHK42" s="12"/>
      <c r="WHL42" s="12"/>
      <c r="WHM42" s="12"/>
      <c r="WHN42" s="12"/>
      <c r="WHO42" s="12"/>
      <c r="WHP42" s="12"/>
      <c r="WHQ42" s="12"/>
      <c r="WHR42" s="12"/>
      <c r="WHS42" s="12"/>
      <c r="WHT42" s="12"/>
      <c r="WHU42" s="12"/>
      <c r="WHV42" s="12"/>
      <c r="WHW42" s="12"/>
      <c r="WHX42" s="12"/>
      <c r="WHY42" s="12"/>
      <c r="WHZ42" s="12"/>
      <c r="WIA42" s="12"/>
      <c r="WIB42" s="12"/>
      <c r="WIC42" s="12"/>
      <c r="WID42" s="12"/>
      <c r="WIE42" s="12"/>
      <c r="WIF42" s="12"/>
      <c r="WIG42" s="12"/>
      <c r="WIH42" s="12"/>
      <c r="WII42" s="12"/>
      <c r="WIJ42" s="12"/>
      <c r="WIK42" s="12"/>
      <c r="WIL42" s="12"/>
      <c r="WIM42" s="12"/>
      <c r="WIN42" s="12"/>
      <c r="WIO42" s="12"/>
      <c r="WIP42" s="12"/>
      <c r="WIQ42" s="12"/>
      <c r="WIR42" s="12"/>
      <c r="WIS42" s="12"/>
      <c r="WIT42" s="12"/>
      <c r="WIU42" s="12"/>
      <c r="WIV42" s="12"/>
      <c r="WIW42" s="12"/>
      <c r="WIX42" s="12"/>
      <c r="WIY42" s="12"/>
      <c r="WIZ42" s="12"/>
      <c r="WJA42" s="12"/>
      <c r="WJB42" s="12"/>
      <c r="WJC42" s="12"/>
      <c r="WJD42" s="12"/>
      <c r="WJE42" s="12"/>
      <c r="WJF42" s="12"/>
      <c r="WJG42" s="12"/>
      <c r="WJH42" s="12"/>
      <c r="WJI42" s="12"/>
      <c r="WJJ42" s="12"/>
      <c r="WJK42" s="12"/>
      <c r="WJL42" s="12"/>
      <c r="WJM42" s="12"/>
      <c r="WJN42" s="12"/>
      <c r="WJO42" s="12"/>
      <c r="WJP42" s="12"/>
      <c r="WJQ42" s="12"/>
      <c r="WJR42" s="12"/>
      <c r="WJS42" s="12"/>
      <c r="WJT42" s="12"/>
      <c r="WJU42" s="12"/>
      <c r="WJV42" s="12"/>
      <c r="WJW42" s="12"/>
      <c r="WJX42" s="12"/>
      <c r="WJY42" s="12"/>
      <c r="WJZ42" s="12"/>
      <c r="WKA42" s="12"/>
      <c r="WKB42" s="12"/>
      <c r="WKC42" s="12"/>
      <c r="WKD42" s="12"/>
      <c r="WKE42" s="12"/>
      <c r="WKF42" s="12"/>
      <c r="WKG42" s="12"/>
      <c r="WKH42" s="12"/>
      <c r="WKI42" s="12"/>
      <c r="WKJ42" s="12"/>
      <c r="WKK42" s="12"/>
      <c r="WKL42" s="12"/>
      <c r="WKM42" s="12"/>
      <c r="WKN42" s="12"/>
      <c r="WKO42" s="12"/>
      <c r="WKP42" s="12"/>
      <c r="WKQ42" s="12"/>
      <c r="WKR42" s="12"/>
      <c r="WKS42" s="12"/>
      <c r="WKT42" s="12"/>
      <c r="WKU42" s="12"/>
      <c r="WKV42" s="12"/>
      <c r="WKW42" s="12"/>
      <c r="WKX42" s="12"/>
      <c r="WKY42" s="12"/>
      <c r="WKZ42" s="12"/>
      <c r="WLA42" s="12"/>
      <c r="WLB42" s="12"/>
      <c r="WLC42" s="12"/>
      <c r="WLD42" s="12"/>
      <c r="WLE42" s="12"/>
      <c r="WLF42" s="12"/>
      <c r="WLG42" s="12"/>
      <c r="WLH42" s="12"/>
      <c r="WLI42" s="12"/>
      <c r="WLJ42" s="12"/>
      <c r="WLK42" s="12"/>
      <c r="WLL42" s="12"/>
      <c r="WLM42" s="12"/>
      <c r="WLN42" s="12"/>
      <c r="WLO42" s="12"/>
      <c r="WLP42" s="12"/>
      <c r="WLQ42" s="12"/>
      <c r="WLR42" s="12"/>
      <c r="WLS42" s="12"/>
      <c r="WLT42" s="12"/>
      <c r="WLU42" s="12"/>
      <c r="WLV42" s="12"/>
      <c r="WLW42" s="12"/>
      <c r="WLX42" s="12"/>
      <c r="WLY42" s="12"/>
      <c r="WLZ42" s="12"/>
      <c r="WMA42" s="12"/>
      <c r="WMB42" s="12"/>
      <c r="WMC42" s="12"/>
      <c r="WMD42" s="12"/>
      <c r="WME42" s="12"/>
      <c r="WMF42" s="12"/>
      <c r="WMG42" s="12"/>
      <c r="WMH42" s="12"/>
      <c r="WMI42" s="12"/>
      <c r="WMJ42" s="12"/>
      <c r="WMK42" s="12"/>
      <c r="WML42" s="12"/>
      <c r="WMM42" s="12"/>
      <c r="WMN42" s="12"/>
      <c r="WMO42" s="12"/>
      <c r="WMP42" s="12"/>
      <c r="WMQ42" s="12"/>
      <c r="WMR42" s="12"/>
      <c r="WMS42" s="12"/>
      <c r="WMT42" s="12"/>
      <c r="WMU42" s="12"/>
      <c r="WMV42" s="12"/>
      <c r="WMW42" s="12"/>
      <c r="WMX42" s="12"/>
      <c r="WMY42" s="12"/>
      <c r="WMZ42" s="12"/>
      <c r="WNA42" s="12"/>
      <c r="WNB42" s="12"/>
      <c r="WNC42" s="12"/>
      <c r="WND42" s="12"/>
      <c r="WNE42" s="12"/>
      <c r="WNF42" s="12"/>
      <c r="WNG42" s="12"/>
      <c r="WNH42" s="12"/>
      <c r="WNI42" s="12"/>
      <c r="WNJ42" s="12"/>
      <c r="WNK42" s="12"/>
      <c r="WNL42" s="12"/>
      <c r="WNM42" s="12"/>
      <c r="WNN42" s="12"/>
      <c r="WNO42" s="12"/>
      <c r="WNP42" s="12"/>
      <c r="WNQ42" s="12"/>
      <c r="WNR42" s="12"/>
      <c r="WNS42" s="12"/>
      <c r="WNT42" s="12"/>
      <c r="WNU42" s="12"/>
      <c r="WNV42" s="12"/>
      <c r="WNW42" s="12"/>
      <c r="WNX42" s="12"/>
      <c r="WNY42" s="12"/>
      <c r="WNZ42" s="12"/>
      <c r="WOA42" s="12"/>
      <c r="WOB42" s="12"/>
      <c r="WOC42" s="12"/>
      <c r="WOD42" s="12"/>
      <c r="WOE42" s="12"/>
      <c r="WOF42" s="12"/>
      <c r="WOG42" s="12"/>
      <c r="WOH42" s="12"/>
      <c r="WOI42" s="12"/>
      <c r="WOJ42" s="12"/>
      <c r="WOK42" s="12"/>
      <c r="WOL42" s="12"/>
      <c r="WOM42" s="12"/>
      <c r="WON42" s="12"/>
      <c r="WOO42" s="12"/>
      <c r="WOP42" s="12"/>
      <c r="WOQ42" s="12"/>
      <c r="WOR42" s="12"/>
      <c r="WOS42" s="12"/>
      <c r="WOT42" s="12"/>
      <c r="WOU42" s="12"/>
      <c r="WOV42" s="12"/>
      <c r="WOW42" s="12"/>
      <c r="WOX42" s="12"/>
      <c r="WOY42" s="12"/>
      <c r="WOZ42" s="12"/>
      <c r="WPA42" s="12"/>
      <c r="WPB42" s="12"/>
      <c r="WPC42" s="12"/>
      <c r="WPD42" s="12"/>
      <c r="WPE42" s="12"/>
      <c r="WPF42" s="12"/>
      <c r="WPG42" s="12"/>
      <c r="WPH42" s="12"/>
      <c r="WPI42" s="12"/>
      <c r="WPJ42" s="12"/>
      <c r="WPK42" s="12"/>
      <c r="WPL42" s="12"/>
      <c r="WPM42" s="12"/>
      <c r="WPN42" s="12"/>
      <c r="WPO42" s="12"/>
      <c r="WPP42" s="12"/>
      <c r="WPQ42" s="12"/>
      <c r="WPR42" s="12"/>
      <c r="WPS42" s="12"/>
      <c r="WPT42" s="12"/>
      <c r="WPU42" s="12"/>
      <c r="WPV42" s="12"/>
      <c r="WPW42" s="12"/>
      <c r="WPX42" s="12"/>
      <c r="WPY42" s="12"/>
      <c r="WPZ42" s="12"/>
      <c r="WQA42" s="12"/>
      <c r="WQB42" s="12"/>
      <c r="WQC42" s="12"/>
      <c r="WQD42" s="12"/>
      <c r="WQE42" s="12"/>
      <c r="WQF42" s="12"/>
      <c r="WQG42" s="12"/>
      <c r="WQH42" s="12"/>
      <c r="WQI42" s="12"/>
      <c r="WQJ42" s="12"/>
      <c r="WQK42" s="12"/>
      <c r="WQL42" s="12"/>
      <c r="WQM42" s="12"/>
      <c r="WQN42" s="12"/>
      <c r="WQO42" s="12"/>
      <c r="WQP42" s="12"/>
      <c r="WQQ42" s="12"/>
      <c r="WQR42" s="12"/>
      <c r="WQS42" s="12"/>
      <c r="WQT42" s="12"/>
      <c r="WQU42" s="12"/>
      <c r="WQV42" s="12"/>
      <c r="WQW42" s="12"/>
      <c r="WQX42" s="12"/>
      <c r="WQY42" s="12"/>
      <c r="WQZ42" s="12"/>
      <c r="WRA42" s="12"/>
      <c r="WRB42" s="12"/>
      <c r="WRC42" s="12"/>
      <c r="WRD42" s="12"/>
      <c r="WRE42" s="12"/>
      <c r="WRF42" s="12"/>
      <c r="WRG42" s="12"/>
      <c r="WRH42" s="12"/>
      <c r="WRI42" s="12"/>
      <c r="WRJ42" s="12"/>
      <c r="WRK42" s="12"/>
      <c r="WRL42" s="12"/>
      <c r="WRM42" s="12"/>
      <c r="WRN42" s="12"/>
      <c r="WRO42" s="12"/>
      <c r="WRP42" s="12"/>
      <c r="WRQ42" s="12"/>
      <c r="WRR42" s="12"/>
      <c r="WRS42" s="12"/>
      <c r="WRT42" s="12"/>
      <c r="WRU42" s="12"/>
      <c r="WRV42" s="12"/>
      <c r="WRW42" s="12"/>
      <c r="WRX42" s="12"/>
      <c r="WRY42" s="12"/>
      <c r="WRZ42" s="12"/>
      <c r="WSA42" s="12"/>
      <c r="WSB42" s="12"/>
      <c r="WSC42" s="12"/>
      <c r="WSD42" s="12"/>
      <c r="WSE42" s="12"/>
      <c r="WSF42" s="12"/>
      <c r="WSG42" s="12"/>
      <c r="WSH42" s="12"/>
      <c r="WSI42" s="12"/>
      <c r="WSJ42" s="12"/>
      <c r="WSK42" s="12"/>
      <c r="WSL42" s="12"/>
      <c r="WSM42" s="12"/>
      <c r="WSN42" s="12"/>
      <c r="WSO42" s="12"/>
      <c r="WSP42" s="12"/>
      <c r="WSQ42" s="12"/>
      <c r="WSR42" s="12"/>
      <c r="WSS42" s="12"/>
      <c r="WST42" s="12"/>
      <c r="WSU42" s="12"/>
      <c r="WSV42" s="12"/>
      <c r="WSW42" s="12"/>
      <c r="WSX42" s="12"/>
      <c r="WSY42" s="12"/>
      <c r="WSZ42" s="12"/>
      <c r="WTA42" s="12"/>
      <c r="WTB42" s="12"/>
      <c r="WTC42" s="12"/>
      <c r="WTD42" s="12"/>
      <c r="WTE42" s="12"/>
      <c r="WTF42" s="12"/>
      <c r="WTG42" s="12"/>
      <c r="WTH42" s="12"/>
      <c r="WTI42" s="12"/>
      <c r="WTJ42" s="12"/>
      <c r="WTK42" s="12"/>
      <c r="WTL42" s="12"/>
      <c r="WTM42" s="12"/>
      <c r="WTN42" s="12"/>
      <c r="WTO42" s="12"/>
      <c r="WTP42" s="12"/>
      <c r="WTQ42" s="12"/>
      <c r="WTR42" s="12"/>
      <c r="WTS42" s="12"/>
      <c r="WTT42" s="12"/>
      <c r="WTU42" s="12"/>
      <c r="WTV42" s="12"/>
      <c r="WTW42" s="12"/>
      <c r="WTX42" s="12"/>
      <c r="WTY42" s="12"/>
      <c r="WTZ42" s="12"/>
      <c r="WUA42" s="12"/>
      <c r="WUB42" s="12"/>
      <c r="WUC42" s="12"/>
      <c r="WUD42" s="12"/>
      <c r="WUE42" s="12"/>
      <c r="WUF42" s="12"/>
      <c r="WUG42" s="12"/>
      <c r="WUH42" s="12"/>
      <c r="WUI42" s="12"/>
      <c r="WUJ42" s="12"/>
      <c r="WUK42" s="12"/>
      <c r="WUL42" s="12"/>
      <c r="WUM42" s="12"/>
      <c r="WUN42" s="12"/>
      <c r="WUO42" s="12"/>
      <c r="WUP42" s="12"/>
      <c r="WUQ42" s="12"/>
      <c r="WUR42" s="12"/>
      <c r="WUS42" s="12"/>
      <c r="WUT42" s="12"/>
      <c r="WUU42" s="12"/>
      <c r="WUV42" s="12"/>
      <c r="WUW42" s="12"/>
      <c r="WUX42" s="12"/>
      <c r="WUY42" s="12"/>
      <c r="WUZ42" s="12"/>
      <c r="WVA42" s="12"/>
      <c r="WVB42" s="12"/>
      <c r="WVC42" s="12"/>
      <c r="WVD42" s="12"/>
      <c r="WVE42" s="12"/>
      <c r="WVF42" s="12"/>
      <c r="WVG42" s="12"/>
      <c r="WVH42" s="12"/>
      <c r="WVI42" s="12"/>
      <c r="WVJ42" s="12"/>
      <c r="WVK42" s="12"/>
      <c r="WVL42" s="12"/>
      <c r="WVM42" s="12"/>
      <c r="WVN42" s="12"/>
      <c r="WVO42" s="12"/>
      <c r="WVP42" s="12"/>
      <c r="WVQ42" s="12"/>
      <c r="WVR42" s="12"/>
      <c r="WVS42" s="12"/>
      <c r="WVT42" s="12"/>
      <c r="WVU42" s="12"/>
      <c r="WVV42" s="12"/>
      <c r="WVW42" s="12"/>
      <c r="WVX42" s="12"/>
      <c r="WVY42" s="12"/>
      <c r="WVZ42" s="12"/>
      <c r="WWA42" s="12"/>
      <c r="WWB42" s="12"/>
      <c r="WWC42" s="12"/>
      <c r="WWD42" s="12"/>
      <c r="WWE42" s="12"/>
      <c r="WWF42" s="12"/>
      <c r="WWG42" s="12"/>
      <c r="WWH42" s="12"/>
      <c r="WWI42" s="12"/>
      <c r="WWJ42" s="12"/>
      <c r="WWK42" s="12"/>
      <c r="WWL42" s="12"/>
      <c r="WWM42" s="12"/>
      <c r="WWN42" s="12"/>
      <c r="WWO42" s="12"/>
      <c r="WWP42" s="12"/>
      <c r="WWQ42" s="12"/>
      <c r="WWR42" s="12"/>
      <c r="WWS42" s="12"/>
      <c r="WWT42" s="12"/>
      <c r="WWU42" s="12"/>
      <c r="WWV42" s="12"/>
      <c r="WWW42" s="12"/>
      <c r="WWX42" s="12"/>
      <c r="WWY42" s="12"/>
      <c r="WWZ42" s="12"/>
      <c r="WXA42" s="12"/>
      <c r="WXB42" s="12"/>
      <c r="WXC42" s="12"/>
      <c r="WXD42" s="12"/>
      <c r="WXE42" s="12"/>
      <c r="WXF42" s="12"/>
      <c r="WXG42" s="12"/>
      <c r="WXH42" s="12"/>
      <c r="WXI42" s="12"/>
      <c r="WXJ42" s="12"/>
      <c r="WXK42" s="12"/>
      <c r="WXL42" s="12"/>
      <c r="WXM42" s="12"/>
      <c r="WXN42" s="12"/>
      <c r="WXO42" s="12"/>
      <c r="WXP42" s="12"/>
      <c r="WXQ42" s="12"/>
      <c r="WXR42" s="12"/>
      <c r="WXS42" s="12"/>
      <c r="WXT42" s="12"/>
      <c r="WXU42" s="12"/>
      <c r="WXV42" s="12"/>
      <c r="WXW42" s="12"/>
      <c r="WXX42" s="12"/>
      <c r="WXY42" s="12"/>
      <c r="WXZ42" s="12"/>
      <c r="WYA42" s="12"/>
      <c r="WYB42" s="12"/>
      <c r="WYC42" s="12"/>
      <c r="WYD42" s="12"/>
      <c r="WYE42" s="12"/>
      <c r="WYF42" s="12"/>
      <c r="WYG42" s="12"/>
      <c r="WYH42" s="12"/>
      <c r="WYI42" s="12"/>
      <c r="WYJ42" s="12"/>
      <c r="WYK42" s="12"/>
      <c r="WYL42" s="12"/>
      <c r="WYM42" s="12"/>
      <c r="WYN42" s="12"/>
      <c r="WYO42" s="12"/>
      <c r="WYP42" s="12"/>
      <c r="WYQ42" s="12"/>
      <c r="WYR42" s="12"/>
      <c r="WYS42" s="12"/>
      <c r="WYT42" s="12"/>
      <c r="WYU42" s="12"/>
      <c r="WYV42" s="12"/>
      <c r="WYW42" s="12"/>
      <c r="WYX42" s="12"/>
      <c r="WYY42" s="12"/>
      <c r="WYZ42" s="12"/>
      <c r="WZA42" s="12"/>
      <c r="WZB42" s="12"/>
      <c r="WZC42" s="12"/>
      <c r="WZD42" s="12"/>
      <c r="WZE42" s="12"/>
      <c r="WZF42" s="12"/>
      <c r="WZG42" s="12"/>
      <c r="WZH42" s="12"/>
      <c r="WZI42" s="12"/>
      <c r="WZJ42" s="12"/>
      <c r="WZK42" s="12"/>
      <c r="WZL42" s="12"/>
      <c r="WZM42" s="12"/>
      <c r="WZN42" s="12"/>
      <c r="WZO42" s="12"/>
      <c r="WZP42" s="12"/>
      <c r="WZQ42" s="12"/>
      <c r="WZR42" s="12"/>
      <c r="WZS42" s="12"/>
      <c r="WZT42" s="12"/>
      <c r="WZU42" s="12"/>
      <c r="WZV42" s="12"/>
      <c r="WZW42" s="12"/>
      <c r="WZX42" s="12"/>
      <c r="WZY42" s="12"/>
      <c r="WZZ42" s="12"/>
      <c r="XAA42" s="12"/>
      <c r="XAB42" s="12"/>
      <c r="XAC42" s="12"/>
      <c r="XAD42" s="12"/>
      <c r="XAE42" s="12"/>
      <c r="XAF42" s="12"/>
      <c r="XAG42" s="12"/>
      <c r="XAH42" s="12"/>
      <c r="XAI42" s="12"/>
      <c r="XAJ42" s="12"/>
      <c r="XAK42" s="12"/>
      <c r="XAL42" s="12"/>
      <c r="XAM42" s="12"/>
      <c r="XAN42" s="12"/>
      <c r="XAO42" s="12"/>
      <c r="XAP42" s="12"/>
      <c r="XAQ42" s="12"/>
      <c r="XAR42" s="12"/>
      <c r="XAS42" s="12"/>
      <c r="XAT42" s="12"/>
      <c r="XAU42" s="12"/>
      <c r="XAV42" s="12"/>
      <c r="XAW42" s="12"/>
      <c r="XAX42" s="12"/>
      <c r="XAY42" s="12"/>
      <c r="XAZ42" s="12"/>
      <c r="XBA42" s="12"/>
      <c r="XBB42" s="12"/>
      <c r="XBC42" s="12"/>
      <c r="XBD42" s="12"/>
      <c r="XBE42" s="12"/>
      <c r="XBF42" s="12"/>
      <c r="XBG42" s="12"/>
      <c r="XBH42" s="12"/>
      <c r="XBI42" s="12"/>
      <c r="XBJ42" s="12"/>
      <c r="XBK42" s="12"/>
      <c r="XBL42" s="12"/>
      <c r="XBM42" s="12"/>
      <c r="XBN42" s="12"/>
      <c r="XBO42" s="12"/>
      <c r="XBP42" s="12"/>
      <c r="XBQ42" s="12"/>
      <c r="XBR42" s="12"/>
      <c r="XBS42" s="12"/>
      <c r="XBT42" s="12"/>
      <c r="XBU42" s="12"/>
      <c r="XBV42" s="12"/>
      <c r="XBW42" s="12"/>
      <c r="XBX42" s="12"/>
      <c r="XBY42" s="12"/>
      <c r="XBZ42" s="12"/>
      <c r="XCA42" s="12"/>
      <c r="XCB42" s="12"/>
      <c r="XCC42" s="12"/>
      <c r="XCD42" s="12"/>
      <c r="XCE42" s="12"/>
      <c r="XCF42" s="12"/>
      <c r="XCG42" s="12"/>
      <c r="XCH42" s="12"/>
      <c r="XCI42" s="12"/>
      <c r="XCJ42" s="12"/>
      <c r="XCK42" s="12"/>
      <c r="XCL42" s="12"/>
      <c r="XCM42" s="12"/>
      <c r="XCN42" s="12"/>
      <c r="XCO42" s="12"/>
      <c r="XCP42" s="12"/>
      <c r="XCQ42" s="12"/>
      <c r="XCR42" s="12"/>
      <c r="XCS42" s="12"/>
      <c r="XCT42" s="12"/>
      <c r="XCU42" s="12"/>
      <c r="XCV42" s="12"/>
      <c r="XCW42" s="12"/>
      <c r="XCX42" s="12"/>
      <c r="XCY42" s="12"/>
      <c r="XCZ42" s="12"/>
      <c r="XDA42" s="12"/>
      <c r="XDB42" s="12"/>
      <c r="XDC42" s="12"/>
      <c r="XDD42" s="12"/>
      <c r="XDE42" s="12"/>
      <c r="XDF42" s="12"/>
      <c r="XDG42" s="12"/>
      <c r="XDH42" s="12"/>
      <c r="XDI42" s="12"/>
      <c r="XDJ42" s="12"/>
      <c r="XDK42" s="12"/>
      <c r="XDL42" s="12"/>
      <c r="XDM42" s="12"/>
      <c r="XDN42" s="12"/>
      <c r="XDO42" s="12"/>
      <c r="XDP42" s="12"/>
      <c r="XDQ42" s="12"/>
      <c r="XDR42" s="12"/>
      <c r="XDS42" s="12"/>
      <c r="XDT42" s="12"/>
      <c r="XDU42" s="12"/>
      <c r="XDV42" s="12"/>
      <c r="XDW42" s="12"/>
      <c r="XDX42" s="12"/>
      <c r="XDY42" s="12"/>
      <c r="XDZ42" s="12"/>
      <c r="XEA42" s="12"/>
      <c r="XEB42" s="12"/>
      <c r="XEC42" s="12"/>
      <c r="XED42" s="12"/>
      <c r="XEE42" s="12"/>
      <c r="XEF42" s="12"/>
      <c r="XEG42" s="12"/>
      <c r="XEH42" s="12"/>
      <c r="XEI42" s="12"/>
      <c r="XEJ42" s="12"/>
      <c r="XEK42" s="12"/>
      <c r="XEL42" s="12"/>
      <c r="XEM42" s="12"/>
      <c r="XEN42" s="12"/>
      <c r="XEO42" s="12"/>
      <c r="XEP42" s="12"/>
      <c r="XEQ42" s="12"/>
      <c r="XER42" s="12"/>
      <c r="XES42" s="12"/>
      <c r="XET42" s="12"/>
      <c r="XEU42" s="12"/>
      <c r="XEV42" s="12"/>
      <c r="XEW42" s="12"/>
      <c r="XEX42" s="12"/>
      <c r="XEY42" s="12"/>
      <c r="XEZ42" s="12"/>
      <c r="XFA42" s="12"/>
      <c r="XFB42" s="12"/>
      <c r="XFC42" s="12"/>
      <c r="XFD42" s="12"/>
    </row>
    <row r="43" spans="1:16384" s="156" customFormat="1" x14ac:dyDescent="0.25">
      <c r="A43" s="228" t="s">
        <v>143</v>
      </c>
      <c r="B43" s="233">
        <v>4</v>
      </c>
      <c r="C43" s="232">
        <v>0.5714285714285714</v>
      </c>
      <c r="D43" s="233"/>
      <c r="E43" s="232">
        <v>0</v>
      </c>
      <c r="F43" s="233">
        <v>1</v>
      </c>
      <c r="G43" s="232">
        <v>6.25E-2</v>
      </c>
      <c r="H43" s="233"/>
      <c r="I43" s="232">
        <v>0</v>
      </c>
      <c r="J43" s="233">
        <v>4</v>
      </c>
      <c r="K43" s="232">
        <v>0.66666666666666663</v>
      </c>
      <c r="L43" s="233"/>
      <c r="M43" s="232">
        <v>0</v>
      </c>
      <c r="N43" s="229">
        <v>4</v>
      </c>
      <c r="O43" s="232">
        <v>0.21052631578947367</v>
      </c>
      <c r="P43" s="233">
        <v>13</v>
      </c>
      <c r="Q43" s="232">
        <v>0.1326530612244898</v>
      </c>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c r="AKI43" s="12"/>
      <c r="AKJ43" s="12"/>
      <c r="AKK43" s="12"/>
      <c r="AKL43" s="12"/>
      <c r="AKM43" s="12"/>
      <c r="AKN43" s="12"/>
      <c r="AKO43" s="12"/>
      <c r="AKP43" s="12"/>
      <c r="AKQ43" s="12"/>
      <c r="AKR43" s="12"/>
      <c r="AKS43" s="12"/>
      <c r="AKT43" s="12"/>
      <c r="AKU43" s="12"/>
      <c r="AKV43" s="12"/>
      <c r="AKW43" s="12"/>
      <c r="AKX43" s="12"/>
      <c r="AKY43" s="12"/>
      <c r="AKZ43" s="12"/>
      <c r="ALA43" s="12"/>
      <c r="ALB43" s="12"/>
      <c r="ALC43" s="12"/>
      <c r="ALD43" s="12"/>
      <c r="ALE43" s="12"/>
      <c r="ALF43" s="12"/>
      <c r="ALG43" s="12"/>
      <c r="ALH43" s="12"/>
      <c r="ALI43" s="12"/>
      <c r="ALJ43" s="12"/>
      <c r="ALK43" s="12"/>
      <c r="ALL43" s="12"/>
      <c r="ALM43" s="12"/>
      <c r="ALN43" s="12"/>
      <c r="ALO43" s="12"/>
      <c r="ALP43" s="12"/>
      <c r="ALQ43" s="12"/>
      <c r="ALR43" s="12"/>
      <c r="ALS43" s="12"/>
      <c r="ALT43" s="12"/>
      <c r="ALU43" s="12"/>
      <c r="ALV43" s="12"/>
      <c r="ALW43" s="12"/>
      <c r="ALX43" s="12"/>
      <c r="ALY43" s="12"/>
      <c r="ALZ43" s="12"/>
      <c r="AMA43" s="12"/>
      <c r="AMB43" s="12"/>
      <c r="AMC43" s="12"/>
      <c r="AMD43" s="12"/>
      <c r="AME43" s="12"/>
      <c r="AMF43" s="12"/>
      <c r="AMG43" s="12"/>
      <c r="AMH43" s="12"/>
      <c r="AMI43" s="12"/>
      <c r="AMJ43" s="12"/>
      <c r="AMK43" s="12"/>
      <c r="AML43" s="12"/>
      <c r="AMM43" s="12"/>
      <c r="AMN43" s="12"/>
      <c r="AMO43" s="12"/>
      <c r="AMP43" s="12"/>
      <c r="AMQ43" s="12"/>
      <c r="AMR43" s="12"/>
      <c r="AMS43" s="12"/>
      <c r="AMT43" s="12"/>
      <c r="AMU43" s="12"/>
      <c r="AMV43" s="12"/>
      <c r="AMW43" s="12"/>
      <c r="AMX43" s="12"/>
      <c r="AMY43" s="12"/>
      <c r="AMZ43" s="12"/>
      <c r="ANA43" s="12"/>
      <c r="ANB43" s="12"/>
      <c r="ANC43" s="12"/>
      <c r="AND43" s="12"/>
      <c r="ANE43" s="12"/>
      <c r="ANF43" s="12"/>
      <c r="ANG43" s="12"/>
      <c r="ANH43" s="12"/>
      <c r="ANI43" s="12"/>
      <c r="ANJ43" s="12"/>
      <c r="ANK43" s="12"/>
      <c r="ANL43" s="12"/>
      <c r="ANM43" s="12"/>
      <c r="ANN43" s="12"/>
      <c r="ANO43" s="12"/>
      <c r="ANP43" s="12"/>
      <c r="ANQ43" s="12"/>
      <c r="ANR43" s="12"/>
      <c r="ANS43" s="12"/>
      <c r="ANT43" s="12"/>
      <c r="ANU43" s="12"/>
      <c r="ANV43" s="12"/>
      <c r="ANW43" s="12"/>
      <c r="ANX43" s="12"/>
      <c r="ANY43" s="12"/>
      <c r="ANZ43" s="12"/>
      <c r="AOA43" s="12"/>
      <c r="AOB43" s="12"/>
      <c r="AOC43" s="12"/>
      <c r="AOD43" s="12"/>
      <c r="AOE43" s="12"/>
      <c r="AOF43" s="12"/>
      <c r="AOG43" s="12"/>
      <c r="AOH43" s="12"/>
      <c r="AOI43" s="12"/>
      <c r="AOJ43" s="12"/>
      <c r="AOK43" s="12"/>
      <c r="AOL43" s="12"/>
      <c r="AOM43" s="12"/>
      <c r="AON43" s="12"/>
      <c r="AOO43" s="12"/>
      <c r="AOP43" s="12"/>
      <c r="AOQ43" s="12"/>
      <c r="AOR43" s="12"/>
      <c r="AOS43" s="12"/>
      <c r="AOT43" s="12"/>
      <c r="AOU43" s="12"/>
      <c r="AOV43" s="12"/>
      <c r="AOW43" s="12"/>
      <c r="AOX43" s="12"/>
      <c r="AOY43" s="12"/>
      <c r="AOZ43" s="12"/>
      <c r="APA43" s="12"/>
      <c r="APB43" s="12"/>
      <c r="APC43" s="12"/>
      <c r="APD43" s="12"/>
      <c r="APE43" s="12"/>
      <c r="APF43" s="12"/>
      <c r="APG43" s="12"/>
      <c r="APH43" s="12"/>
      <c r="API43" s="12"/>
      <c r="APJ43" s="12"/>
      <c r="APK43" s="12"/>
      <c r="APL43" s="12"/>
      <c r="APM43" s="12"/>
      <c r="APN43" s="12"/>
      <c r="APO43" s="12"/>
      <c r="APP43" s="12"/>
      <c r="APQ43" s="12"/>
      <c r="APR43" s="12"/>
      <c r="APS43" s="12"/>
      <c r="APT43" s="12"/>
      <c r="APU43" s="12"/>
      <c r="APV43" s="12"/>
      <c r="APW43" s="12"/>
      <c r="APX43" s="12"/>
      <c r="APY43" s="12"/>
      <c r="APZ43" s="12"/>
      <c r="AQA43" s="12"/>
      <c r="AQB43" s="12"/>
      <c r="AQC43" s="12"/>
      <c r="AQD43" s="12"/>
      <c r="AQE43" s="12"/>
      <c r="AQF43" s="12"/>
      <c r="AQG43" s="12"/>
      <c r="AQH43" s="12"/>
      <c r="AQI43" s="12"/>
      <c r="AQJ43" s="12"/>
      <c r="AQK43" s="12"/>
      <c r="AQL43" s="12"/>
      <c r="AQM43" s="12"/>
      <c r="AQN43" s="12"/>
      <c r="AQO43" s="12"/>
      <c r="AQP43" s="12"/>
      <c r="AQQ43" s="12"/>
      <c r="AQR43" s="12"/>
      <c r="AQS43" s="12"/>
      <c r="AQT43" s="12"/>
      <c r="AQU43" s="12"/>
      <c r="AQV43" s="12"/>
      <c r="AQW43" s="12"/>
      <c r="AQX43" s="12"/>
      <c r="AQY43" s="12"/>
      <c r="AQZ43" s="12"/>
      <c r="ARA43" s="12"/>
      <c r="ARB43" s="12"/>
      <c r="ARC43" s="12"/>
      <c r="ARD43" s="12"/>
      <c r="ARE43" s="12"/>
      <c r="ARF43" s="12"/>
      <c r="ARG43" s="12"/>
      <c r="ARH43" s="12"/>
      <c r="ARI43" s="12"/>
      <c r="ARJ43" s="12"/>
      <c r="ARK43" s="12"/>
      <c r="ARL43" s="12"/>
      <c r="ARM43" s="12"/>
      <c r="ARN43" s="12"/>
      <c r="ARO43" s="12"/>
      <c r="ARP43" s="12"/>
      <c r="ARQ43" s="12"/>
      <c r="ARR43" s="12"/>
      <c r="ARS43" s="12"/>
      <c r="ART43" s="12"/>
      <c r="ARU43" s="12"/>
      <c r="ARV43" s="12"/>
      <c r="ARW43" s="12"/>
      <c r="ARX43" s="12"/>
      <c r="ARY43" s="12"/>
      <c r="ARZ43" s="12"/>
      <c r="ASA43" s="12"/>
      <c r="ASB43" s="12"/>
      <c r="ASC43" s="12"/>
      <c r="ASD43" s="12"/>
      <c r="ASE43" s="12"/>
      <c r="ASF43" s="12"/>
      <c r="ASG43" s="12"/>
      <c r="ASH43" s="12"/>
      <c r="ASI43" s="12"/>
      <c r="ASJ43" s="12"/>
      <c r="ASK43" s="12"/>
      <c r="ASL43" s="12"/>
      <c r="ASM43" s="12"/>
      <c r="ASN43" s="12"/>
      <c r="ASO43" s="12"/>
      <c r="ASP43" s="12"/>
      <c r="ASQ43" s="12"/>
      <c r="ASR43" s="12"/>
      <c r="ASS43" s="12"/>
      <c r="AST43" s="12"/>
      <c r="ASU43" s="12"/>
      <c r="ASV43" s="12"/>
      <c r="ASW43" s="12"/>
      <c r="ASX43" s="12"/>
      <c r="ASY43" s="12"/>
      <c r="ASZ43" s="12"/>
      <c r="ATA43" s="12"/>
      <c r="ATB43" s="12"/>
      <c r="ATC43" s="12"/>
      <c r="ATD43" s="12"/>
      <c r="ATE43" s="12"/>
      <c r="ATF43" s="12"/>
      <c r="ATG43" s="12"/>
      <c r="ATH43" s="12"/>
      <c r="ATI43" s="12"/>
      <c r="ATJ43" s="12"/>
      <c r="ATK43" s="12"/>
      <c r="ATL43" s="12"/>
      <c r="ATM43" s="12"/>
      <c r="ATN43" s="12"/>
      <c r="ATO43" s="12"/>
      <c r="ATP43" s="12"/>
      <c r="ATQ43" s="12"/>
      <c r="ATR43" s="12"/>
      <c r="ATS43" s="12"/>
      <c r="ATT43" s="12"/>
      <c r="ATU43" s="12"/>
      <c r="ATV43" s="12"/>
      <c r="ATW43" s="12"/>
      <c r="ATX43" s="12"/>
      <c r="ATY43" s="12"/>
      <c r="ATZ43" s="12"/>
      <c r="AUA43" s="12"/>
      <c r="AUB43" s="12"/>
      <c r="AUC43" s="12"/>
      <c r="AUD43" s="12"/>
      <c r="AUE43" s="12"/>
      <c r="AUF43" s="12"/>
      <c r="AUG43" s="12"/>
      <c r="AUH43" s="12"/>
      <c r="AUI43" s="12"/>
      <c r="AUJ43" s="12"/>
      <c r="AUK43" s="12"/>
      <c r="AUL43" s="12"/>
      <c r="AUM43" s="12"/>
      <c r="AUN43" s="12"/>
      <c r="AUO43" s="12"/>
      <c r="AUP43" s="12"/>
      <c r="AUQ43" s="12"/>
      <c r="AUR43" s="12"/>
      <c r="AUS43" s="12"/>
      <c r="AUT43" s="12"/>
      <c r="AUU43" s="12"/>
      <c r="AUV43" s="12"/>
      <c r="AUW43" s="12"/>
      <c r="AUX43" s="12"/>
      <c r="AUY43" s="12"/>
      <c r="AUZ43" s="12"/>
      <c r="AVA43" s="12"/>
      <c r="AVB43" s="12"/>
      <c r="AVC43" s="12"/>
      <c r="AVD43" s="12"/>
      <c r="AVE43" s="12"/>
      <c r="AVF43" s="12"/>
      <c r="AVG43" s="12"/>
      <c r="AVH43" s="12"/>
      <c r="AVI43" s="12"/>
      <c r="AVJ43" s="12"/>
      <c r="AVK43" s="12"/>
      <c r="AVL43" s="12"/>
      <c r="AVM43" s="12"/>
      <c r="AVN43" s="12"/>
      <c r="AVO43" s="12"/>
      <c r="AVP43" s="12"/>
      <c r="AVQ43" s="12"/>
      <c r="AVR43" s="12"/>
      <c r="AVS43" s="12"/>
      <c r="AVT43" s="12"/>
      <c r="AVU43" s="12"/>
      <c r="AVV43" s="12"/>
      <c r="AVW43" s="12"/>
      <c r="AVX43" s="12"/>
      <c r="AVY43" s="12"/>
      <c r="AVZ43" s="12"/>
      <c r="AWA43" s="12"/>
      <c r="AWB43" s="12"/>
      <c r="AWC43" s="12"/>
      <c r="AWD43" s="12"/>
      <c r="AWE43" s="12"/>
      <c r="AWF43" s="12"/>
      <c r="AWG43" s="12"/>
      <c r="AWH43" s="12"/>
      <c r="AWI43" s="12"/>
      <c r="AWJ43" s="12"/>
      <c r="AWK43" s="12"/>
      <c r="AWL43" s="12"/>
      <c r="AWM43" s="12"/>
      <c r="AWN43" s="12"/>
      <c r="AWO43" s="12"/>
      <c r="AWP43" s="12"/>
      <c r="AWQ43" s="12"/>
      <c r="AWR43" s="12"/>
      <c r="AWS43" s="12"/>
      <c r="AWT43" s="12"/>
      <c r="AWU43" s="12"/>
      <c r="AWV43" s="12"/>
      <c r="AWW43" s="12"/>
      <c r="AWX43" s="12"/>
      <c r="AWY43" s="12"/>
      <c r="AWZ43" s="12"/>
      <c r="AXA43" s="12"/>
      <c r="AXB43" s="12"/>
      <c r="AXC43" s="12"/>
      <c r="AXD43" s="12"/>
      <c r="AXE43" s="12"/>
      <c r="AXF43" s="12"/>
      <c r="AXG43" s="12"/>
      <c r="AXH43" s="12"/>
      <c r="AXI43" s="12"/>
      <c r="AXJ43" s="12"/>
      <c r="AXK43" s="12"/>
      <c r="AXL43" s="12"/>
      <c r="AXM43" s="12"/>
      <c r="AXN43" s="12"/>
      <c r="AXO43" s="12"/>
      <c r="AXP43" s="12"/>
      <c r="AXQ43" s="12"/>
      <c r="AXR43" s="12"/>
      <c r="AXS43" s="12"/>
      <c r="AXT43" s="12"/>
      <c r="AXU43" s="12"/>
      <c r="AXV43" s="12"/>
      <c r="AXW43" s="12"/>
      <c r="AXX43" s="12"/>
      <c r="AXY43" s="12"/>
      <c r="AXZ43" s="12"/>
      <c r="AYA43" s="12"/>
      <c r="AYB43" s="12"/>
      <c r="AYC43" s="12"/>
      <c r="AYD43" s="12"/>
      <c r="AYE43" s="12"/>
      <c r="AYF43" s="12"/>
      <c r="AYG43" s="12"/>
      <c r="AYH43" s="12"/>
      <c r="AYI43" s="12"/>
      <c r="AYJ43" s="12"/>
      <c r="AYK43" s="12"/>
      <c r="AYL43" s="12"/>
      <c r="AYM43" s="12"/>
      <c r="AYN43" s="12"/>
      <c r="AYO43" s="12"/>
      <c r="AYP43" s="12"/>
      <c r="AYQ43" s="12"/>
      <c r="AYR43" s="12"/>
      <c r="AYS43" s="12"/>
      <c r="AYT43" s="12"/>
      <c r="AYU43" s="12"/>
      <c r="AYV43" s="12"/>
      <c r="AYW43" s="12"/>
      <c r="AYX43" s="12"/>
      <c r="AYY43" s="12"/>
      <c r="AYZ43" s="12"/>
      <c r="AZA43" s="12"/>
      <c r="AZB43" s="12"/>
      <c r="AZC43" s="12"/>
      <c r="AZD43" s="12"/>
      <c r="AZE43" s="12"/>
      <c r="AZF43" s="12"/>
      <c r="AZG43" s="12"/>
      <c r="AZH43" s="12"/>
      <c r="AZI43" s="12"/>
      <c r="AZJ43" s="12"/>
      <c r="AZK43" s="12"/>
      <c r="AZL43" s="12"/>
      <c r="AZM43" s="12"/>
      <c r="AZN43" s="12"/>
      <c r="AZO43" s="12"/>
      <c r="AZP43" s="12"/>
      <c r="AZQ43" s="12"/>
      <c r="AZR43" s="12"/>
      <c r="AZS43" s="12"/>
      <c r="AZT43" s="12"/>
      <c r="AZU43" s="12"/>
      <c r="AZV43" s="12"/>
      <c r="AZW43" s="12"/>
      <c r="AZX43" s="12"/>
      <c r="AZY43" s="12"/>
      <c r="AZZ43" s="12"/>
      <c r="BAA43" s="12"/>
      <c r="BAB43" s="12"/>
      <c r="BAC43" s="12"/>
      <c r="BAD43" s="12"/>
      <c r="BAE43" s="12"/>
      <c r="BAF43" s="12"/>
      <c r="BAG43" s="12"/>
      <c r="BAH43" s="12"/>
      <c r="BAI43" s="12"/>
      <c r="BAJ43" s="12"/>
      <c r="BAK43" s="12"/>
      <c r="BAL43" s="12"/>
      <c r="BAM43" s="12"/>
      <c r="BAN43" s="12"/>
      <c r="BAO43" s="12"/>
      <c r="BAP43" s="12"/>
      <c r="BAQ43" s="12"/>
      <c r="BAR43" s="12"/>
      <c r="BAS43" s="12"/>
      <c r="BAT43" s="12"/>
      <c r="BAU43" s="12"/>
      <c r="BAV43" s="12"/>
      <c r="BAW43" s="12"/>
      <c r="BAX43" s="12"/>
      <c r="BAY43" s="12"/>
      <c r="BAZ43" s="12"/>
      <c r="BBA43" s="12"/>
      <c r="BBB43" s="12"/>
      <c r="BBC43" s="12"/>
      <c r="BBD43" s="12"/>
      <c r="BBE43" s="12"/>
      <c r="BBF43" s="12"/>
      <c r="BBG43" s="12"/>
      <c r="BBH43" s="12"/>
      <c r="BBI43" s="12"/>
      <c r="BBJ43" s="12"/>
      <c r="BBK43" s="12"/>
      <c r="BBL43" s="12"/>
      <c r="BBM43" s="12"/>
      <c r="BBN43" s="12"/>
      <c r="BBO43" s="12"/>
      <c r="BBP43" s="12"/>
      <c r="BBQ43" s="12"/>
      <c r="BBR43" s="12"/>
      <c r="BBS43" s="12"/>
      <c r="BBT43" s="12"/>
      <c r="BBU43" s="12"/>
      <c r="BBV43" s="12"/>
      <c r="BBW43" s="12"/>
      <c r="BBX43" s="12"/>
      <c r="BBY43" s="12"/>
      <c r="BBZ43" s="12"/>
      <c r="BCA43" s="12"/>
      <c r="BCB43" s="12"/>
      <c r="BCC43" s="12"/>
      <c r="BCD43" s="12"/>
      <c r="BCE43" s="12"/>
      <c r="BCF43" s="12"/>
      <c r="BCG43" s="12"/>
      <c r="BCH43" s="12"/>
      <c r="BCI43" s="12"/>
      <c r="BCJ43" s="12"/>
      <c r="BCK43" s="12"/>
      <c r="BCL43" s="12"/>
      <c r="BCM43" s="12"/>
      <c r="BCN43" s="12"/>
      <c r="BCO43" s="12"/>
      <c r="BCP43" s="12"/>
      <c r="BCQ43" s="12"/>
      <c r="BCR43" s="12"/>
      <c r="BCS43" s="12"/>
      <c r="BCT43" s="12"/>
      <c r="BCU43" s="12"/>
      <c r="BCV43" s="12"/>
      <c r="BCW43" s="12"/>
      <c r="BCX43" s="12"/>
      <c r="BCY43" s="12"/>
      <c r="BCZ43" s="12"/>
      <c r="BDA43" s="12"/>
      <c r="BDB43" s="12"/>
      <c r="BDC43" s="12"/>
      <c r="BDD43" s="12"/>
      <c r="BDE43" s="12"/>
      <c r="BDF43" s="12"/>
      <c r="BDG43" s="12"/>
      <c r="BDH43" s="12"/>
      <c r="BDI43" s="12"/>
      <c r="BDJ43" s="12"/>
      <c r="BDK43" s="12"/>
      <c r="BDL43" s="12"/>
      <c r="BDM43" s="12"/>
      <c r="BDN43" s="12"/>
      <c r="BDO43" s="12"/>
      <c r="BDP43" s="12"/>
      <c r="BDQ43" s="12"/>
      <c r="BDR43" s="12"/>
      <c r="BDS43" s="12"/>
      <c r="BDT43" s="12"/>
      <c r="BDU43" s="12"/>
      <c r="BDV43" s="12"/>
      <c r="BDW43" s="12"/>
      <c r="BDX43" s="12"/>
      <c r="BDY43" s="12"/>
      <c r="BDZ43" s="12"/>
      <c r="BEA43" s="12"/>
      <c r="BEB43" s="12"/>
      <c r="BEC43" s="12"/>
      <c r="BED43" s="12"/>
      <c r="BEE43" s="12"/>
      <c r="BEF43" s="12"/>
      <c r="BEG43" s="12"/>
      <c r="BEH43" s="12"/>
      <c r="BEI43" s="12"/>
      <c r="BEJ43" s="12"/>
      <c r="BEK43" s="12"/>
      <c r="BEL43" s="12"/>
      <c r="BEM43" s="12"/>
      <c r="BEN43" s="12"/>
      <c r="BEO43" s="12"/>
      <c r="BEP43" s="12"/>
      <c r="BEQ43" s="12"/>
      <c r="BER43" s="12"/>
      <c r="BES43" s="12"/>
      <c r="BET43" s="12"/>
      <c r="BEU43" s="12"/>
      <c r="BEV43" s="12"/>
      <c r="BEW43" s="12"/>
      <c r="BEX43" s="12"/>
      <c r="BEY43" s="12"/>
      <c r="BEZ43" s="12"/>
      <c r="BFA43" s="12"/>
      <c r="BFB43" s="12"/>
      <c r="BFC43" s="12"/>
      <c r="BFD43" s="12"/>
      <c r="BFE43" s="12"/>
      <c r="BFF43" s="12"/>
      <c r="BFG43" s="12"/>
      <c r="BFH43" s="12"/>
      <c r="BFI43" s="12"/>
      <c r="BFJ43" s="12"/>
      <c r="BFK43" s="12"/>
      <c r="BFL43" s="12"/>
      <c r="BFM43" s="12"/>
      <c r="BFN43" s="12"/>
      <c r="BFO43" s="12"/>
      <c r="BFP43" s="12"/>
      <c r="BFQ43" s="12"/>
      <c r="BFR43" s="12"/>
      <c r="BFS43" s="12"/>
      <c r="BFT43" s="12"/>
      <c r="BFU43" s="12"/>
      <c r="BFV43" s="12"/>
      <c r="BFW43" s="12"/>
      <c r="BFX43" s="12"/>
      <c r="BFY43" s="12"/>
      <c r="BFZ43" s="12"/>
      <c r="BGA43" s="12"/>
      <c r="BGB43" s="12"/>
      <c r="BGC43" s="12"/>
      <c r="BGD43" s="12"/>
      <c r="BGE43" s="12"/>
      <c r="BGF43" s="12"/>
      <c r="BGG43" s="12"/>
      <c r="BGH43" s="12"/>
      <c r="BGI43" s="12"/>
      <c r="BGJ43" s="12"/>
      <c r="BGK43" s="12"/>
      <c r="BGL43" s="12"/>
      <c r="BGM43" s="12"/>
      <c r="BGN43" s="12"/>
      <c r="BGO43" s="12"/>
      <c r="BGP43" s="12"/>
      <c r="BGQ43" s="12"/>
      <c r="BGR43" s="12"/>
      <c r="BGS43" s="12"/>
      <c r="BGT43" s="12"/>
      <c r="BGU43" s="12"/>
      <c r="BGV43" s="12"/>
      <c r="BGW43" s="12"/>
      <c r="BGX43" s="12"/>
      <c r="BGY43" s="12"/>
      <c r="BGZ43" s="12"/>
      <c r="BHA43" s="12"/>
      <c r="BHB43" s="12"/>
      <c r="BHC43" s="12"/>
      <c r="BHD43" s="12"/>
      <c r="BHE43" s="12"/>
      <c r="BHF43" s="12"/>
      <c r="BHG43" s="12"/>
      <c r="BHH43" s="12"/>
      <c r="BHI43" s="12"/>
      <c r="BHJ43" s="12"/>
      <c r="BHK43" s="12"/>
      <c r="BHL43" s="12"/>
      <c r="BHM43" s="12"/>
      <c r="BHN43" s="12"/>
      <c r="BHO43" s="12"/>
      <c r="BHP43" s="12"/>
      <c r="BHQ43" s="12"/>
      <c r="BHR43" s="12"/>
      <c r="BHS43" s="12"/>
      <c r="BHT43" s="12"/>
      <c r="BHU43" s="12"/>
      <c r="BHV43" s="12"/>
      <c r="BHW43" s="12"/>
      <c r="BHX43" s="12"/>
      <c r="BHY43" s="12"/>
      <c r="BHZ43" s="12"/>
      <c r="BIA43" s="12"/>
      <c r="BIB43" s="12"/>
      <c r="BIC43" s="12"/>
      <c r="BID43" s="12"/>
      <c r="BIE43" s="12"/>
      <c r="BIF43" s="12"/>
      <c r="BIG43" s="12"/>
      <c r="BIH43" s="12"/>
      <c r="BII43" s="12"/>
      <c r="BIJ43" s="12"/>
      <c r="BIK43" s="12"/>
      <c r="BIL43" s="12"/>
      <c r="BIM43" s="12"/>
      <c r="BIN43" s="12"/>
      <c r="BIO43" s="12"/>
      <c r="BIP43" s="12"/>
      <c r="BIQ43" s="12"/>
      <c r="BIR43" s="12"/>
      <c r="BIS43" s="12"/>
      <c r="BIT43" s="12"/>
      <c r="BIU43" s="12"/>
      <c r="BIV43" s="12"/>
      <c r="BIW43" s="12"/>
      <c r="BIX43" s="12"/>
      <c r="BIY43" s="12"/>
      <c r="BIZ43" s="12"/>
      <c r="BJA43" s="12"/>
      <c r="BJB43" s="12"/>
      <c r="BJC43" s="12"/>
      <c r="BJD43" s="12"/>
      <c r="BJE43" s="12"/>
      <c r="BJF43" s="12"/>
      <c r="BJG43" s="12"/>
      <c r="BJH43" s="12"/>
      <c r="BJI43" s="12"/>
      <c r="BJJ43" s="12"/>
      <c r="BJK43" s="12"/>
      <c r="BJL43" s="12"/>
      <c r="BJM43" s="12"/>
      <c r="BJN43" s="12"/>
      <c r="BJO43" s="12"/>
      <c r="BJP43" s="12"/>
      <c r="BJQ43" s="12"/>
      <c r="BJR43" s="12"/>
      <c r="BJS43" s="12"/>
      <c r="BJT43" s="12"/>
      <c r="BJU43" s="12"/>
      <c r="BJV43" s="12"/>
      <c r="BJW43" s="12"/>
      <c r="BJX43" s="12"/>
      <c r="BJY43" s="12"/>
      <c r="BJZ43" s="12"/>
      <c r="BKA43" s="12"/>
      <c r="BKB43" s="12"/>
      <c r="BKC43" s="12"/>
      <c r="BKD43" s="12"/>
      <c r="BKE43" s="12"/>
      <c r="BKF43" s="12"/>
      <c r="BKG43" s="12"/>
      <c r="BKH43" s="12"/>
      <c r="BKI43" s="12"/>
      <c r="BKJ43" s="12"/>
      <c r="BKK43" s="12"/>
      <c r="BKL43" s="12"/>
      <c r="BKM43" s="12"/>
      <c r="BKN43" s="12"/>
      <c r="BKO43" s="12"/>
      <c r="BKP43" s="12"/>
      <c r="BKQ43" s="12"/>
      <c r="BKR43" s="12"/>
      <c r="BKS43" s="12"/>
      <c r="BKT43" s="12"/>
      <c r="BKU43" s="12"/>
      <c r="BKV43" s="12"/>
      <c r="BKW43" s="12"/>
      <c r="BKX43" s="12"/>
      <c r="BKY43" s="12"/>
      <c r="BKZ43" s="12"/>
      <c r="BLA43" s="12"/>
      <c r="BLB43" s="12"/>
      <c r="BLC43" s="12"/>
      <c r="BLD43" s="12"/>
      <c r="BLE43" s="12"/>
      <c r="BLF43" s="12"/>
      <c r="BLG43" s="12"/>
      <c r="BLH43" s="12"/>
      <c r="BLI43" s="12"/>
      <c r="BLJ43" s="12"/>
      <c r="BLK43" s="12"/>
      <c r="BLL43" s="12"/>
      <c r="BLM43" s="12"/>
      <c r="BLN43" s="12"/>
      <c r="BLO43" s="12"/>
      <c r="BLP43" s="12"/>
      <c r="BLQ43" s="12"/>
      <c r="BLR43" s="12"/>
      <c r="BLS43" s="12"/>
      <c r="BLT43" s="12"/>
      <c r="BLU43" s="12"/>
      <c r="BLV43" s="12"/>
      <c r="BLW43" s="12"/>
      <c r="BLX43" s="12"/>
      <c r="BLY43" s="12"/>
      <c r="BLZ43" s="12"/>
      <c r="BMA43" s="12"/>
      <c r="BMB43" s="12"/>
      <c r="BMC43" s="12"/>
      <c r="BMD43" s="12"/>
      <c r="BME43" s="12"/>
      <c r="BMF43" s="12"/>
      <c r="BMG43" s="12"/>
      <c r="BMH43" s="12"/>
      <c r="BMI43" s="12"/>
      <c r="BMJ43" s="12"/>
      <c r="BMK43" s="12"/>
      <c r="BML43" s="12"/>
      <c r="BMM43" s="12"/>
      <c r="BMN43" s="12"/>
      <c r="BMO43" s="12"/>
      <c r="BMP43" s="12"/>
      <c r="BMQ43" s="12"/>
      <c r="BMR43" s="12"/>
      <c r="BMS43" s="12"/>
      <c r="BMT43" s="12"/>
      <c r="BMU43" s="12"/>
      <c r="BMV43" s="12"/>
      <c r="BMW43" s="12"/>
      <c r="BMX43" s="12"/>
      <c r="BMY43" s="12"/>
      <c r="BMZ43" s="12"/>
      <c r="BNA43" s="12"/>
      <c r="BNB43" s="12"/>
      <c r="BNC43" s="12"/>
      <c r="BND43" s="12"/>
      <c r="BNE43" s="12"/>
      <c r="BNF43" s="12"/>
      <c r="BNG43" s="12"/>
      <c r="BNH43" s="12"/>
      <c r="BNI43" s="12"/>
      <c r="BNJ43" s="12"/>
      <c r="BNK43" s="12"/>
      <c r="BNL43" s="12"/>
      <c r="BNM43" s="12"/>
      <c r="BNN43" s="12"/>
      <c r="BNO43" s="12"/>
      <c r="BNP43" s="12"/>
      <c r="BNQ43" s="12"/>
      <c r="BNR43" s="12"/>
      <c r="BNS43" s="12"/>
      <c r="BNT43" s="12"/>
      <c r="BNU43" s="12"/>
      <c r="BNV43" s="12"/>
      <c r="BNW43" s="12"/>
      <c r="BNX43" s="12"/>
      <c r="BNY43" s="12"/>
      <c r="BNZ43" s="12"/>
      <c r="BOA43" s="12"/>
      <c r="BOB43" s="12"/>
      <c r="BOC43" s="12"/>
      <c r="BOD43" s="12"/>
      <c r="BOE43" s="12"/>
      <c r="BOF43" s="12"/>
      <c r="BOG43" s="12"/>
      <c r="BOH43" s="12"/>
      <c r="BOI43" s="12"/>
      <c r="BOJ43" s="12"/>
      <c r="BOK43" s="12"/>
      <c r="BOL43" s="12"/>
      <c r="BOM43" s="12"/>
      <c r="BON43" s="12"/>
      <c r="BOO43" s="12"/>
      <c r="BOP43" s="12"/>
      <c r="BOQ43" s="12"/>
      <c r="BOR43" s="12"/>
      <c r="BOS43" s="12"/>
      <c r="BOT43" s="12"/>
      <c r="BOU43" s="12"/>
      <c r="BOV43" s="12"/>
      <c r="BOW43" s="12"/>
      <c r="BOX43" s="12"/>
      <c r="BOY43" s="12"/>
      <c r="BOZ43" s="12"/>
      <c r="BPA43" s="12"/>
      <c r="BPB43" s="12"/>
      <c r="BPC43" s="12"/>
      <c r="BPD43" s="12"/>
      <c r="BPE43" s="12"/>
      <c r="BPF43" s="12"/>
      <c r="BPG43" s="12"/>
      <c r="BPH43" s="12"/>
      <c r="BPI43" s="12"/>
      <c r="BPJ43" s="12"/>
      <c r="BPK43" s="12"/>
      <c r="BPL43" s="12"/>
      <c r="BPM43" s="12"/>
      <c r="BPN43" s="12"/>
      <c r="BPO43" s="12"/>
      <c r="BPP43" s="12"/>
      <c r="BPQ43" s="12"/>
      <c r="BPR43" s="12"/>
      <c r="BPS43" s="12"/>
      <c r="BPT43" s="12"/>
      <c r="BPU43" s="12"/>
      <c r="BPV43" s="12"/>
      <c r="BPW43" s="12"/>
      <c r="BPX43" s="12"/>
      <c r="BPY43" s="12"/>
      <c r="BPZ43" s="12"/>
      <c r="BQA43" s="12"/>
      <c r="BQB43" s="12"/>
      <c r="BQC43" s="12"/>
      <c r="BQD43" s="12"/>
      <c r="BQE43" s="12"/>
      <c r="BQF43" s="12"/>
      <c r="BQG43" s="12"/>
      <c r="BQH43" s="12"/>
      <c r="BQI43" s="12"/>
      <c r="BQJ43" s="12"/>
      <c r="BQK43" s="12"/>
      <c r="BQL43" s="12"/>
      <c r="BQM43" s="12"/>
      <c r="BQN43" s="12"/>
      <c r="BQO43" s="12"/>
      <c r="BQP43" s="12"/>
      <c r="BQQ43" s="12"/>
      <c r="BQR43" s="12"/>
      <c r="BQS43" s="12"/>
      <c r="BQT43" s="12"/>
      <c r="BQU43" s="12"/>
      <c r="BQV43" s="12"/>
      <c r="BQW43" s="12"/>
      <c r="BQX43" s="12"/>
      <c r="BQY43" s="12"/>
      <c r="BQZ43" s="12"/>
      <c r="BRA43" s="12"/>
      <c r="BRB43" s="12"/>
      <c r="BRC43" s="12"/>
      <c r="BRD43" s="12"/>
      <c r="BRE43" s="12"/>
      <c r="BRF43" s="12"/>
      <c r="BRG43" s="12"/>
      <c r="BRH43" s="12"/>
      <c r="BRI43" s="12"/>
      <c r="BRJ43" s="12"/>
      <c r="BRK43" s="12"/>
      <c r="BRL43" s="12"/>
      <c r="BRM43" s="12"/>
      <c r="BRN43" s="12"/>
      <c r="BRO43" s="12"/>
      <c r="BRP43" s="12"/>
      <c r="BRQ43" s="12"/>
      <c r="BRR43" s="12"/>
      <c r="BRS43" s="12"/>
      <c r="BRT43" s="12"/>
      <c r="BRU43" s="12"/>
      <c r="BRV43" s="12"/>
      <c r="BRW43" s="12"/>
      <c r="BRX43" s="12"/>
      <c r="BRY43" s="12"/>
      <c r="BRZ43" s="12"/>
      <c r="BSA43" s="12"/>
      <c r="BSB43" s="12"/>
      <c r="BSC43" s="12"/>
      <c r="BSD43" s="12"/>
      <c r="BSE43" s="12"/>
      <c r="BSF43" s="12"/>
      <c r="BSG43" s="12"/>
      <c r="BSH43" s="12"/>
      <c r="BSI43" s="12"/>
      <c r="BSJ43" s="12"/>
      <c r="BSK43" s="12"/>
      <c r="BSL43" s="12"/>
      <c r="BSM43" s="12"/>
      <c r="BSN43" s="12"/>
      <c r="BSO43" s="12"/>
      <c r="BSP43" s="12"/>
      <c r="BSQ43" s="12"/>
      <c r="BSR43" s="12"/>
      <c r="BSS43" s="12"/>
      <c r="BST43" s="12"/>
      <c r="BSU43" s="12"/>
      <c r="BSV43" s="12"/>
      <c r="BSW43" s="12"/>
      <c r="BSX43" s="12"/>
      <c r="BSY43" s="12"/>
      <c r="BSZ43" s="12"/>
      <c r="BTA43" s="12"/>
      <c r="BTB43" s="12"/>
      <c r="BTC43" s="12"/>
      <c r="BTD43" s="12"/>
      <c r="BTE43" s="12"/>
      <c r="BTF43" s="12"/>
      <c r="BTG43" s="12"/>
      <c r="BTH43" s="12"/>
      <c r="BTI43" s="12"/>
      <c r="BTJ43" s="12"/>
      <c r="BTK43" s="12"/>
      <c r="BTL43" s="12"/>
      <c r="BTM43" s="12"/>
      <c r="BTN43" s="12"/>
      <c r="BTO43" s="12"/>
      <c r="BTP43" s="12"/>
      <c r="BTQ43" s="12"/>
      <c r="BTR43" s="12"/>
      <c r="BTS43" s="12"/>
      <c r="BTT43" s="12"/>
      <c r="BTU43" s="12"/>
      <c r="BTV43" s="12"/>
      <c r="BTW43" s="12"/>
      <c r="BTX43" s="12"/>
      <c r="BTY43" s="12"/>
      <c r="BTZ43" s="12"/>
      <c r="BUA43" s="12"/>
      <c r="BUB43" s="12"/>
      <c r="BUC43" s="12"/>
      <c r="BUD43" s="12"/>
      <c r="BUE43" s="12"/>
      <c r="BUF43" s="12"/>
      <c r="BUG43" s="12"/>
      <c r="BUH43" s="12"/>
      <c r="BUI43" s="12"/>
      <c r="BUJ43" s="12"/>
      <c r="BUK43" s="12"/>
      <c r="BUL43" s="12"/>
      <c r="BUM43" s="12"/>
      <c r="BUN43" s="12"/>
      <c r="BUO43" s="12"/>
      <c r="BUP43" s="12"/>
      <c r="BUQ43" s="12"/>
      <c r="BUR43" s="12"/>
      <c r="BUS43" s="12"/>
      <c r="BUT43" s="12"/>
      <c r="BUU43" s="12"/>
      <c r="BUV43" s="12"/>
      <c r="BUW43" s="12"/>
      <c r="BUX43" s="12"/>
      <c r="BUY43" s="12"/>
      <c r="BUZ43" s="12"/>
      <c r="BVA43" s="12"/>
      <c r="BVB43" s="12"/>
      <c r="BVC43" s="12"/>
      <c r="BVD43" s="12"/>
      <c r="BVE43" s="12"/>
      <c r="BVF43" s="12"/>
      <c r="BVG43" s="12"/>
      <c r="BVH43" s="12"/>
      <c r="BVI43" s="12"/>
      <c r="BVJ43" s="12"/>
      <c r="BVK43" s="12"/>
      <c r="BVL43" s="12"/>
      <c r="BVM43" s="12"/>
      <c r="BVN43" s="12"/>
      <c r="BVO43" s="12"/>
      <c r="BVP43" s="12"/>
      <c r="BVQ43" s="12"/>
      <c r="BVR43" s="12"/>
      <c r="BVS43" s="12"/>
      <c r="BVT43" s="12"/>
      <c r="BVU43" s="12"/>
      <c r="BVV43" s="12"/>
      <c r="BVW43" s="12"/>
      <c r="BVX43" s="12"/>
      <c r="BVY43" s="12"/>
      <c r="BVZ43" s="12"/>
      <c r="BWA43" s="12"/>
      <c r="BWB43" s="12"/>
      <c r="BWC43" s="12"/>
      <c r="BWD43" s="12"/>
      <c r="BWE43" s="12"/>
      <c r="BWF43" s="12"/>
      <c r="BWG43" s="12"/>
      <c r="BWH43" s="12"/>
      <c r="BWI43" s="12"/>
      <c r="BWJ43" s="12"/>
      <c r="BWK43" s="12"/>
      <c r="BWL43" s="12"/>
      <c r="BWM43" s="12"/>
      <c r="BWN43" s="12"/>
      <c r="BWO43" s="12"/>
      <c r="BWP43" s="12"/>
      <c r="BWQ43" s="12"/>
      <c r="BWR43" s="12"/>
      <c r="BWS43" s="12"/>
      <c r="BWT43" s="12"/>
      <c r="BWU43" s="12"/>
      <c r="BWV43" s="12"/>
      <c r="BWW43" s="12"/>
      <c r="BWX43" s="12"/>
      <c r="BWY43" s="12"/>
      <c r="BWZ43" s="12"/>
      <c r="BXA43" s="12"/>
      <c r="BXB43" s="12"/>
      <c r="BXC43" s="12"/>
      <c r="BXD43" s="12"/>
      <c r="BXE43" s="12"/>
      <c r="BXF43" s="12"/>
      <c r="BXG43" s="12"/>
      <c r="BXH43" s="12"/>
      <c r="BXI43" s="12"/>
      <c r="BXJ43" s="12"/>
      <c r="BXK43" s="12"/>
      <c r="BXL43" s="12"/>
      <c r="BXM43" s="12"/>
      <c r="BXN43" s="12"/>
      <c r="BXO43" s="12"/>
      <c r="BXP43" s="12"/>
      <c r="BXQ43" s="12"/>
      <c r="BXR43" s="12"/>
      <c r="BXS43" s="12"/>
      <c r="BXT43" s="12"/>
      <c r="BXU43" s="12"/>
      <c r="BXV43" s="12"/>
      <c r="BXW43" s="12"/>
      <c r="BXX43" s="12"/>
      <c r="BXY43" s="12"/>
      <c r="BXZ43" s="12"/>
      <c r="BYA43" s="12"/>
      <c r="BYB43" s="12"/>
      <c r="BYC43" s="12"/>
      <c r="BYD43" s="12"/>
      <c r="BYE43" s="12"/>
      <c r="BYF43" s="12"/>
      <c r="BYG43" s="12"/>
      <c r="BYH43" s="12"/>
      <c r="BYI43" s="12"/>
      <c r="BYJ43" s="12"/>
      <c r="BYK43" s="12"/>
      <c r="BYL43" s="12"/>
      <c r="BYM43" s="12"/>
      <c r="BYN43" s="12"/>
      <c r="BYO43" s="12"/>
      <c r="BYP43" s="12"/>
      <c r="BYQ43" s="12"/>
      <c r="BYR43" s="12"/>
      <c r="BYS43" s="12"/>
      <c r="BYT43" s="12"/>
      <c r="BYU43" s="12"/>
      <c r="BYV43" s="12"/>
      <c r="BYW43" s="12"/>
      <c r="BYX43" s="12"/>
      <c r="BYY43" s="12"/>
      <c r="BYZ43" s="12"/>
      <c r="BZA43" s="12"/>
      <c r="BZB43" s="12"/>
      <c r="BZC43" s="12"/>
      <c r="BZD43" s="12"/>
      <c r="BZE43" s="12"/>
      <c r="BZF43" s="12"/>
      <c r="BZG43" s="12"/>
      <c r="BZH43" s="12"/>
      <c r="BZI43" s="12"/>
      <c r="BZJ43" s="12"/>
      <c r="BZK43" s="12"/>
      <c r="BZL43" s="12"/>
      <c r="BZM43" s="12"/>
      <c r="BZN43" s="12"/>
      <c r="BZO43" s="12"/>
      <c r="BZP43" s="12"/>
      <c r="BZQ43" s="12"/>
      <c r="BZR43" s="12"/>
      <c r="BZS43" s="12"/>
      <c r="BZT43" s="12"/>
      <c r="BZU43" s="12"/>
      <c r="BZV43" s="12"/>
      <c r="BZW43" s="12"/>
      <c r="BZX43" s="12"/>
      <c r="BZY43" s="12"/>
      <c r="BZZ43" s="12"/>
      <c r="CAA43" s="12"/>
      <c r="CAB43" s="12"/>
      <c r="CAC43" s="12"/>
      <c r="CAD43" s="12"/>
      <c r="CAE43" s="12"/>
      <c r="CAF43" s="12"/>
      <c r="CAG43" s="12"/>
      <c r="CAH43" s="12"/>
      <c r="CAI43" s="12"/>
      <c r="CAJ43" s="12"/>
      <c r="CAK43" s="12"/>
      <c r="CAL43" s="12"/>
      <c r="CAM43" s="12"/>
      <c r="CAN43" s="12"/>
      <c r="CAO43" s="12"/>
      <c r="CAP43" s="12"/>
      <c r="CAQ43" s="12"/>
      <c r="CAR43" s="12"/>
      <c r="CAS43" s="12"/>
      <c r="CAT43" s="12"/>
      <c r="CAU43" s="12"/>
      <c r="CAV43" s="12"/>
      <c r="CAW43" s="12"/>
      <c r="CAX43" s="12"/>
      <c r="CAY43" s="12"/>
      <c r="CAZ43" s="12"/>
      <c r="CBA43" s="12"/>
      <c r="CBB43" s="12"/>
      <c r="CBC43" s="12"/>
      <c r="CBD43" s="12"/>
      <c r="CBE43" s="12"/>
      <c r="CBF43" s="12"/>
      <c r="CBG43" s="12"/>
      <c r="CBH43" s="12"/>
      <c r="CBI43" s="12"/>
      <c r="CBJ43" s="12"/>
      <c r="CBK43" s="12"/>
      <c r="CBL43" s="12"/>
      <c r="CBM43" s="12"/>
      <c r="CBN43" s="12"/>
      <c r="CBO43" s="12"/>
      <c r="CBP43" s="12"/>
      <c r="CBQ43" s="12"/>
      <c r="CBR43" s="12"/>
      <c r="CBS43" s="12"/>
      <c r="CBT43" s="12"/>
      <c r="CBU43" s="12"/>
      <c r="CBV43" s="12"/>
      <c r="CBW43" s="12"/>
      <c r="CBX43" s="12"/>
      <c r="CBY43" s="12"/>
      <c r="CBZ43" s="12"/>
      <c r="CCA43" s="12"/>
      <c r="CCB43" s="12"/>
      <c r="CCC43" s="12"/>
      <c r="CCD43" s="12"/>
      <c r="CCE43" s="12"/>
      <c r="CCF43" s="12"/>
      <c r="CCG43" s="12"/>
      <c r="CCH43" s="12"/>
      <c r="CCI43" s="12"/>
      <c r="CCJ43" s="12"/>
      <c r="CCK43" s="12"/>
      <c r="CCL43" s="12"/>
      <c r="CCM43" s="12"/>
      <c r="CCN43" s="12"/>
      <c r="CCO43" s="12"/>
      <c r="CCP43" s="12"/>
      <c r="CCQ43" s="12"/>
      <c r="CCR43" s="12"/>
      <c r="CCS43" s="12"/>
      <c r="CCT43" s="12"/>
      <c r="CCU43" s="12"/>
      <c r="CCV43" s="12"/>
      <c r="CCW43" s="12"/>
      <c r="CCX43" s="12"/>
      <c r="CCY43" s="12"/>
      <c r="CCZ43" s="12"/>
      <c r="CDA43" s="12"/>
      <c r="CDB43" s="12"/>
      <c r="CDC43" s="12"/>
      <c r="CDD43" s="12"/>
      <c r="CDE43" s="12"/>
      <c r="CDF43" s="12"/>
      <c r="CDG43" s="12"/>
      <c r="CDH43" s="12"/>
      <c r="CDI43" s="12"/>
      <c r="CDJ43" s="12"/>
      <c r="CDK43" s="12"/>
      <c r="CDL43" s="12"/>
      <c r="CDM43" s="12"/>
      <c r="CDN43" s="12"/>
      <c r="CDO43" s="12"/>
      <c r="CDP43" s="12"/>
      <c r="CDQ43" s="12"/>
      <c r="CDR43" s="12"/>
      <c r="CDS43" s="12"/>
      <c r="CDT43" s="12"/>
      <c r="CDU43" s="12"/>
      <c r="CDV43" s="12"/>
      <c r="CDW43" s="12"/>
      <c r="CDX43" s="12"/>
      <c r="CDY43" s="12"/>
      <c r="CDZ43" s="12"/>
      <c r="CEA43" s="12"/>
      <c r="CEB43" s="12"/>
      <c r="CEC43" s="12"/>
      <c r="CED43" s="12"/>
      <c r="CEE43" s="12"/>
      <c r="CEF43" s="12"/>
      <c r="CEG43" s="12"/>
      <c r="CEH43" s="12"/>
      <c r="CEI43" s="12"/>
      <c r="CEJ43" s="12"/>
      <c r="CEK43" s="12"/>
      <c r="CEL43" s="12"/>
      <c r="CEM43" s="12"/>
      <c r="CEN43" s="12"/>
      <c r="CEO43" s="12"/>
      <c r="CEP43" s="12"/>
      <c r="CEQ43" s="12"/>
      <c r="CER43" s="12"/>
      <c r="CES43" s="12"/>
      <c r="CET43" s="12"/>
      <c r="CEU43" s="12"/>
      <c r="CEV43" s="12"/>
      <c r="CEW43" s="12"/>
      <c r="CEX43" s="12"/>
      <c r="CEY43" s="12"/>
      <c r="CEZ43" s="12"/>
      <c r="CFA43" s="12"/>
      <c r="CFB43" s="12"/>
      <c r="CFC43" s="12"/>
      <c r="CFD43" s="12"/>
      <c r="CFE43" s="12"/>
      <c r="CFF43" s="12"/>
      <c r="CFG43" s="12"/>
      <c r="CFH43" s="12"/>
      <c r="CFI43" s="12"/>
      <c r="CFJ43" s="12"/>
      <c r="CFK43" s="12"/>
      <c r="CFL43" s="12"/>
      <c r="CFM43" s="12"/>
      <c r="CFN43" s="12"/>
      <c r="CFO43" s="12"/>
      <c r="CFP43" s="12"/>
      <c r="CFQ43" s="12"/>
      <c r="CFR43" s="12"/>
      <c r="CFS43" s="12"/>
      <c r="CFT43" s="12"/>
      <c r="CFU43" s="12"/>
      <c r="CFV43" s="12"/>
      <c r="CFW43" s="12"/>
      <c r="CFX43" s="12"/>
      <c r="CFY43" s="12"/>
      <c r="CFZ43" s="12"/>
      <c r="CGA43" s="12"/>
      <c r="CGB43" s="12"/>
      <c r="CGC43" s="12"/>
      <c r="CGD43" s="12"/>
      <c r="CGE43" s="12"/>
      <c r="CGF43" s="12"/>
      <c r="CGG43" s="12"/>
      <c r="CGH43" s="12"/>
      <c r="CGI43" s="12"/>
      <c r="CGJ43" s="12"/>
      <c r="CGK43" s="12"/>
      <c r="CGL43" s="12"/>
      <c r="CGM43" s="12"/>
      <c r="CGN43" s="12"/>
      <c r="CGO43" s="12"/>
      <c r="CGP43" s="12"/>
      <c r="CGQ43" s="12"/>
      <c r="CGR43" s="12"/>
      <c r="CGS43" s="12"/>
      <c r="CGT43" s="12"/>
      <c r="CGU43" s="12"/>
      <c r="CGV43" s="12"/>
      <c r="CGW43" s="12"/>
      <c r="CGX43" s="12"/>
      <c r="CGY43" s="12"/>
      <c r="CGZ43" s="12"/>
      <c r="CHA43" s="12"/>
      <c r="CHB43" s="12"/>
      <c r="CHC43" s="12"/>
      <c r="CHD43" s="12"/>
      <c r="CHE43" s="12"/>
      <c r="CHF43" s="12"/>
      <c r="CHG43" s="12"/>
      <c r="CHH43" s="12"/>
      <c r="CHI43" s="12"/>
      <c r="CHJ43" s="12"/>
      <c r="CHK43" s="12"/>
      <c r="CHL43" s="12"/>
      <c r="CHM43" s="12"/>
      <c r="CHN43" s="12"/>
      <c r="CHO43" s="12"/>
      <c r="CHP43" s="12"/>
      <c r="CHQ43" s="12"/>
      <c r="CHR43" s="12"/>
      <c r="CHS43" s="12"/>
      <c r="CHT43" s="12"/>
      <c r="CHU43" s="12"/>
      <c r="CHV43" s="12"/>
      <c r="CHW43" s="12"/>
      <c r="CHX43" s="12"/>
      <c r="CHY43" s="12"/>
      <c r="CHZ43" s="12"/>
      <c r="CIA43" s="12"/>
      <c r="CIB43" s="12"/>
      <c r="CIC43" s="12"/>
      <c r="CID43" s="12"/>
      <c r="CIE43" s="12"/>
      <c r="CIF43" s="12"/>
      <c r="CIG43" s="12"/>
      <c r="CIH43" s="12"/>
      <c r="CII43" s="12"/>
      <c r="CIJ43" s="12"/>
      <c r="CIK43" s="12"/>
      <c r="CIL43" s="12"/>
      <c r="CIM43" s="12"/>
      <c r="CIN43" s="12"/>
      <c r="CIO43" s="12"/>
      <c r="CIP43" s="12"/>
      <c r="CIQ43" s="12"/>
      <c r="CIR43" s="12"/>
      <c r="CIS43" s="12"/>
      <c r="CIT43" s="12"/>
      <c r="CIU43" s="12"/>
      <c r="CIV43" s="12"/>
      <c r="CIW43" s="12"/>
      <c r="CIX43" s="12"/>
      <c r="CIY43" s="12"/>
      <c r="CIZ43" s="12"/>
      <c r="CJA43" s="12"/>
      <c r="CJB43" s="12"/>
      <c r="CJC43" s="12"/>
      <c r="CJD43" s="12"/>
      <c r="CJE43" s="12"/>
      <c r="CJF43" s="12"/>
      <c r="CJG43" s="12"/>
      <c r="CJH43" s="12"/>
      <c r="CJI43" s="12"/>
      <c r="CJJ43" s="12"/>
      <c r="CJK43" s="12"/>
      <c r="CJL43" s="12"/>
      <c r="CJM43" s="12"/>
      <c r="CJN43" s="12"/>
      <c r="CJO43" s="12"/>
      <c r="CJP43" s="12"/>
      <c r="CJQ43" s="12"/>
      <c r="CJR43" s="12"/>
      <c r="CJS43" s="12"/>
      <c r="CJT43" s="12"/>
      <c r="CJU43" s="12"/>
      <c r="CJV43" s="12"/>
      <c r="CJW43" s="12"/>
      <c r="CJX43" s="12"/>
      <c r="CJY43" s="12"/>
      <c r="CJZ43" s="12"/>
      <c r="CKA43" s="12"/>
      <c r="CKB43" s="12"/>
      <c r="CKC43" s="12"/>
      <c r="CKD43" s="12"/>
      <c r="CKE43" s="12"/>
      <c r="CKF43" s="12"/>
      <c r="CKG43" s="12"/>
      <c r="CKH43" s="12"/>
      <c r="CKI43" s="12"/>
      <c r="CKJ43" s="12"/>
      <c r="CKK43" s="12"/>
      <c r="CKL43" s="12"/>
      <c r="CKM43" s="12"/>
      <c r="CKN43" s="12"/>
      <c r="CKO43" s="12"/>
      <c r="CKP43" s="12"/>
      <c r="CKQ43" s="12"/>
      <c r="CKR43" s="12"/>
      <c r="CKS43" s="12"/>
      <c r="CKT43" s="12"/>
      <c r="CKU43" s="12"/>
      <c r="CKV43" s="12"/>
      <c r="CKW43" s="12"/>
      <c r="CKX43" s="12"/>
      <c r="CKY43" s="12"/>
      <c r="CKZ43" s="12"/>
      <c r="CLA43" s="12"/>
      <c r="CLB43" s="12"/>
      <c r="CLC43" s="12"/>
      <c r="CLD43" s="12"/>
      <c r="CLE43" s="12"/>
      <c r="CLF43" s="12"/>
      <c r="CLG43" s="12"/>
      <c r="CLH43" s="12"/>
      <c r="CLI43" s="12"/>
      <c r="CLJ43" s="12"/>
      <c r="CLK43" s="12"/>
      <c r="CLL43" s="12"/>
      <c r="CLM43" s="12"/>
      <c r="CLN43" s="12"/>
      <c r="CLO43" s="12"/>
      <c r="CLP43" s="12"/>
      <c r="CLQ43" s="12"/>
      <c r="CLR43" s="12"/>
      <c r="CLS43" s="12"/>
      <c r="CLT43" s="12"/>
      <c r="CLU43" s="12"/>
      <c r="CLV43" s="12"/>
      <c r="CLW43" s="12"/>
      <c r="CLX43" s="12"/>
      <c r="CLY43" s="12"/>
      <c r="CLZ43" s="12"/>
      <c r="CMA43" s="12"/>
      <c r="CMB43" s="12"/>
      <c r="CMC43" s="12"/>
      <c r="CMD43" s="12"/>
      <c r="CME43" s="12"/>
      <c r="CMF43" s="12"/>
      <c r="CMG43" s="12"/>
      <c r="CMH43" s="12"/>
      <c r="CMI43" s="12"/>
      <c r="CMJ43" s="12"/>
      <c r="CMK43" s="12"/>
      <c r="CML43" s="12"/>
      <c r="CMM43" s="12"/>
      <c r="CMN43" s="12"/>
      <c r="CMO43" s="12"/>
      <c r="CMP43" s="12"/>
      <c r="CMQ43" s="12"/>
      <c r="CMR43" s="12"/>
      <c r="CMS43" s="12"/>
      <c r="CMT43" s="12"/>
      <c r="CMU43" s="12"/>
      <c r="CMV43" s="12"/>
      <c r="CMW43" s="12"/>
      <c r="CMX43" s="12"/>
      <c r="CMY43" s="12"/>
      <c r="CMZ43" s="12"/>
      <c r="CNA43" s="12"/>
      <c r="CNB43" s="12"/>
      <c r="CNC43" s="12"/>
      <c r="CND43" s="12"/>
      <c r="CNE43" s="12"/>
      <c r="CNF43" s="12"/>
      <c r="CNG43" s="12"/>
      <c r="CNH43" s="12"/>
      <c r="CNI43" s="12"/>
      <c r="CNJ43" s="12"/>
      <c r="CNK43" s="12"/>
      <c r="CNL43" s="12"/>
      <c r="CNM43" s="12"/>
      <c r="CNN43" s="12"/>
      <c r="CNO43" s="12"/>
      <c r="CNP43" s="12"/>
      <c r="CNQ43" s="12"/>
      <c r="CNR43" s="12"/>
      <c r="CNS43" s="12"/>
      <c r="CNT43" s="12"/>
      <c r="CNU43" s="12"/>
      <c r="CNV43" s="12"/>
      <c r="CNW43" s="12"/>
      <c r="CNX43" s="12"/>
      <c r="CNY43" s="12"/>
      <c r="CNZ43" s="12"/>
      <c r="COA43" s="12"/>
      <c r="COB43" s="12"/>
      <c r="COC43" s="12"/>
      <c r="COD43" s="12"/>
      <c r="COE43" s="12"/>
      <c r="COF43" s="12"/>
      <c r="COG43" s="12"/>
      <c r="COH43" s="12"/>
      <c r="COI43" s="12"/>
      <c r="COJ43" s="12"/>
      <c r="COK43" s="12"/>
      <c r="COL43" s="12"/>
      <c r="COM43" s="12"/>
      <c r="CON43" s="12"/>
      <c r="COO43" s="12"/>
      <c r="COP43" s="12"/>
      <c r="COQ43" s="12"/>
      <c r="COR43" s="12"/>
      <c r="COS43" s="12"/>
      <c r="COT43" s="12"/>
      <c r="COU43" s="12"/>
      <c r="COV43" s="12"/>
      <c r="COW43" s="12"/>
      <c r="COX43" s="12"/>
      <c r="COY43" s="12"/>
      <c r="COZ43" s="12"/>
      <c r="CPA43" s="12"/>
      <c r="CPB43" s="12"/>
      <c r="CPC43" s="12"/>
      <c r="CPD43" s="12"/>
      <c r="CPE43" s="12"/>
      <c r="CPF43" s="12"/>
      <c r="CPG43" s="12"/>
      <c r="CPH43" s="12"/>
      <c r="CPI43" s="12"/>
      <c r="CPJ43" s="12"/>
      <c r="CPK43" s="12"/>
      <c r="CPL43" s="12"/>
      <c r="CPM43" s="12"/>
      <c r="CPN43" s="12"/>
      <c r="CPO43" s="12"/>
      <c r="CPP43" s="12"/>
      <c r="CPQ43" s="12"/>
      <c r="CPR43" s="12"/>
      <c r="CPS43" s="12"/>
      <c r="CPT43" s="12"/>
      <c r="CPU43" s="12"/>
      <c r="CPV43" s="12"/>
      <c r="CPW43" s="12"/>
      <c r="CPX43" s="12"/>
      <c r="CPY43" s="12"/>
      <c r="CPZ43" s="12"/>
      <c r="CQA43" s="12"/>
      <c r="CQB43" s="12"/>
      <c r="CQC43" s="12"/>
      <c r="CQD43" s="12"/>
      <c r="CQE43" s="12"/>
      <c r="CQF43" s="12"/>
      <c r="CQG43" s="12"/>
      <c r="CQH43" s="12"/>
      <c r="CQI43" s="12"/>
      <c r="CQJ43" s="12"/>
      <c r="CQK43" s="12"/>
      <c r="CQL43" s="12"/>
      <c r="CQM43" s="12"/>
      <c r="CQN43" s="12"/>
      <c r="CQO43" s="12"/>
      <c r="CQP43" s="12"/>
      <c r="CQQ43" s="12"/>
      <c r="CQR43" s="12"/>
      <c r="CQS43" s="12"/>
      <c r="CQT43" s="12"/>
      <c r="CQU43" s="12"/>
      <c r="CQV43" s="12"/>
      <c r="CQW43" s="12"/>
      <c r="CQX43" s="12"/>
      <c r="CQY43" s="12"/>
      <c r="CQZ43" s="12"/>
      <c r="CRA43" s="12"/>
      <c r="CRB43" s="12"/>
      <c r="CRC43" s="12"/>
      <c r="CRD43" s="12"/>
      <c r="CRE43" s="12"/>
      <c r="CRF43" s="12"/>
      <c r="CRG43" s="12"/>
      <c r="CRH43" s="12"/>
      <c r="CRI43" s="12"/>
      <c r="CRJ43" s="12"/>
      <c r="CRK43" s="12"/>
      <c r="CRL43" s="12"/>
      <c r="CRM43" s="12"/>
      <c r="CRN43" s="12"/>
      <c r="CRO43" s="12"/>
      <c r="CRP43" s="12"/>
      <c r="CRQ43" s="12"/>
      <c r="CRR43" s="12"/>
      <c r="CRS43" s="12"/>
      <c r="CRT43" s="12"/>
      <c r="CRU43" s="12"/>
      <c r="CRV43" s="12"/>
      <c r="CRW43" s="12"/>
      <c r="CRX43" s="12"/>
      <c r="CRY43" s="12"/>
      <c r="CRZ43" s="12"/>
      <c r="CSA43" s="12"/>
      <c r="CSB43" s="12"/>
      <c r="CSC43" s="12"/>
      <c r="CSD43" s="12"/>
      <c r="CSE43" s="12"/>
      <c r="CSF43" s="12"/>
      <c r="CSG43" s="12"/>
      <c r="CSH43" s="12"/>
      <c r="CSI43" s="12"/>
      <c r="CSJ43" s="12"/>
      <c r="CSK43" s="12"/>
      <c r="CSL43" s="12"/>
      <c r="CSM43" s="12"/>
      <c r="CSN43" s="12"/>
      <c r="CSO43" s="12"/>
      <c r="CSP43" s="12"/>
      <c r="CSQ43" s="12"/>
      <c r="CSR43" s="12"/>
      <c r="CSS43" s="12"/>
      <c r="CST43" s="12"/>
      <c r="CSU43" s="12"/>
      <c r="CSV43" s="12"/>
      <c r="CSW43" s="12"/>
      <c r="CSX43" s="12"/>
      <c r="CSY43" s="12"/>
      <c r="CSZ43" s="12"/>
      <c r="CTA43" s="12"/>
      <c r="CTB43" s="12"/>
      <c r="CTC43" s="12"/>
      <c r="CTD43" s="12"/>
      <c r="CTE43" s="12"/>
      <c r="CTF43" s="12"/>
      <c r="CTG43" s="12"/>
      <c r="CTH43" s="12"/>
      <c r="CTI43" s="12"/>
      <c r="CTJ43" s="12"/>
      <c r="CTK43" s="12"/>
      <c r="CTL43" s="12"/>
      <c r="CTM43" s="12"/>
      <c r="CTN43" s="12"/>
      <c r="CTO43" s="12"/>
      <c r="CTP43" s="12"/>
      <c r="CTQ43" s="12"/>
      <c r="CTR43" s="12"/>
      <c r="CTS43" s="12"/>
      <c r="CTT43" s="12"/>
      <c r="CTU43" s="12"/>
      <c r="CTV43" s="12"/>
      <c r="CTW43" s="12"/>
      <c r="CTX43" s="12"/>
      <c r="CTY43" s="12"/>
      <c r="CTZ43" s="12"/>
      <c r="CUA43" s="12"/>
      <c r="CUB43" s="12"/>
      <c r="CUC43" s="12"/>
      <c r="CUD43" s="12"/>
      <c r="CUE43" s="12"/>
      <c r="CUF43" s="12"/>
      <c r="CUG43" s="12"/>
      <c r="CUH43" s="12"/>
      <c r="CUI43" s="12"/>
      <c r="CUJ43" s="12"/>
      <c r="CUK43" s="12"/>
      <c r="CUL43" s="12"/>
      <c r="CUM43" s="12"/>
      <c r="CUN43" s="12"/>
      <c r="CUO43" s="12"/>
      <c r="CUP43" s="12"/>
      <c r="CUQ43" s="12"/>
      <c r="CUR43" s="12"/>
      <c r="CUS43" s="12"/>
      <c r="CUT43" s="12"/>
      <c r="CUU43" s="12"/>
      <c r="CUV43" s="12"/>
      <c r="CUW43" s="12"/>
      <c r="CUX43" s="12"/>
      <c r="CUY43" s="12"/>
      <c r="CUZ43" s="12"/>
      <c r="CVA43" s="12"/>
      <c r="CVB43" s="12"/>
      <c r="CVC43" s="12"/>
      <c r="CVD43" s="12"/>
      <c r="CVE43" s="12"/>
      <c r="CVF43" s="12"/>
      <c r="CVG43" s="12"/>
      <c r="CVH43" s="12"/>
      <c r="CVI43" s="12"/>
      <c r="CVJ43" s="12"/>
      <c r="CVK43" s="12"/>
      <c r="CVL43" s="12"/>
      <c r="CVM43" s="12"/>
      <c r="CVN43" s="12"/>
      <c r="CVO43" s="12"/>
      <c r="CVP43" s="12"/>
      <c r="CVQ43" s="12"/>
      <c r="CVR43" s="12"/>
      <c r="CVS43" s="12"/>
      <c r="CVT43" s="12"/>
      <c r="CVU43" s="12"/>
      <c r="CVV43" s="12"/>
      <c r="CVW43" s="12"/>
      <c r="CVX43" s="12"/>
      <c r="CVY43" s="12"/>
      <c r="CVZ43" s="12"/>
      <c r="CWA43" s="12"/>
      <c r="CWB43" s="12"/>
      <c r="CWC43" s="12"/>
      <c r="CWD43" s="12"/>
      <c r="CWE43" s="12"/>
      <c r="CWF43" s="12"/>
      <c r="CWG43" s="12"/>
      <c r="CWH43" s="12"/>
      <c r="CWI43" s="12"/>
      <c r="CWJ43" s="12"/>
      <c r="CWK43" s="12"/>
      <c r="CWL43" s="12"/>
      <c r="CWM43" s="12"/>
      <c r="CWN43" s="12"/>
      <c r="CWO43" s="12"/>
      <c r="CWP43" s="12"/>
      <c r="CWQ43" s="12"/>
      <c r="CWR43" s="12"/>
      <c r="CWS43" s="12"/>
      <c r="CWT43" s="12"/>
      <c r="CWU43" s="12"/>
      <c r="CWV43" s="12"/>
      <c r="CWW43" s="12"/>
      <c r="CWX43" s="12"/>
      <c r="CWY43" s="12"/>
      <c r="CWZ43" s="12"/>
      <c r="CXA43" s="12"/>
      <c r="CXB43" s="12"/>
      <c r="CXC43" s="12"/>
      <c r="CXD43" s="12"/>
      <c r="CXE43" s="12"/>
      <c r="CXF43" s="12"/>
      <c r="CXG43" s="12"/>
      <c r="CXH43" s="12"/>
      <c r="CXI43" s="12"/>
      <c r="CXJ43" s="12"/>
      <c r="CXK43" s="12"/>
      <c r="CXL43" s="12"/>
      <c r="CXM43" s="12"/>
      <c r="CXN43" s="12"/>
      <c r="CXO43" s="12"/>
      <c r="CXP43" s="12"/>
      <c r="CXQ43" s="12"/>
      <c r="CXR43" s="12"/>
      <c r="CXS43" s="12"/>
      <c r="CXT43" s="12"/>
      <c r="CXU43" s="12"/>
      <c r="CXV43" s="12"/>
      <c r="CXW43" s="12"/>
      <c r="CXX43" s="12"/>
      <c r="CXY43" s="12"/>
      <c r="CXZ43" s="12"/>
      <c r="CYA43" s="12"/>
      <c r="CYB43" s="12"/>
      <c r="CYC43" s="12"/>
      <c r="CYD43" s="12"/>
      <c r="CYE43" s="12"/>
      <c r="CYF43" s="12"/>
      <c r="CYG43" s="12"/>
      <c r="CYH43" s="12"/>
      <c r="CYI43" s="12"/>
      <c r="CYJ43" s="12"/>
      <c r="CYK43" s="12"/>
      <c r="CYL43" s="12"/>
      <c r="CYM43" s="12"/>
      <c r="CYN43" s="12"/>
      <c r="CYO43" s="12"/>
      <c r="CYP43" s="12"/>
      <c r="CYQ43" s="12"/>
      <c r="CYR43" s="12"/>
      <c r="CYS43" s="12"/>
      <c r="CYT43" s="12"/>
      <c r="CYU43" s="12"/>
      <c r="CYV43" s="12"/>
      <c r="CYW43" s="12"/>
      <c r="CYX43" s="12"/>
      <c r="CYY43" s="12"/>
      <c r="CYZ43" s="12"/>
      <c r="CZA43" s="12"/>
      <c r="CZB43" s="12"/>
      <c r="CZC43" s="12"/>
      <c r="CZD43" s="12"/>
      <c r="CZE43" s="12"/>
      <c r="CZF43" s="12"/>
      <c r="CZG43" s="12"/>
      <c r="CZH43" s="12"/>
      <c r="CZI43" s="12"/>
      <c r="CZJ43" s="12"/>
      <c r="CZK43" s="12"/>
      <c r="CZL43" s="12"/>
      <c r="CZM43" s="12"/>
      <c r="CZN43" s="12"/>
      <c r="CZO43" s="12"/>
      <c r="CZP43" s="12"/>
      <c r="CZQ43" s="12"/>
      <c r="CZR43" s="12"/>
      <c r="CZS43" s="12"/>
      <c r="CZT43" s="12"/>
      <c r="CZU43" s="12"/>
      <c r="CZV43" s="12"/>
      <c r="CZW43" s="12"/>
      <c r="CZX43" s="12"/>
      <c r="CZY43" s="12"/>
      <c r="CZZ43" s="12"/>
      <c r="DAA43" s="12"/>
      <c r="DAB43" s="12"/>
      <c r="DAC43" s="12"/>
      <c r="DAD43" s="12"/>
      <c r="DAE43" s="12"/>
      <c r="DAF43" s="12"/>
      <c r="DAG43" s="12"/>
      <c r="DAH43" s="12"/>
      <c r="DAI43" s="12"/>
      <c r="DAJ43" s="12"/>
      <c r="DAK43" s="12"/>
      <c r="DAL43" s="12"/>
      <c r="DAM43" s="12"/>
      <c r="DAN43" s="12"/>
      <c r="DAO43" s="12"/>
      <c r="DAP43" s="12"/>
      <c r="DAQ43" s="12"/>
      <c r="DAR43" s="12"/>
      <c r="DAS43" s="12"/>
      <c r="DAT43" s="12"/>
      <c r="DAU43" s="12"/>
      <c r="DAV43" s="12"/>
      <c r="DAW43" s="12"/>
      <c r="DAX43" s="12"/>
      <c r="DAY43" s="12"/>
      <c r="DAZ43" s="12"/>
      <c r="DBA43" s="12"/>
      <c r="DBB43" s="12"/>
      <c r="DBC43" s="12"/>
      <c r="DBD43" s="12"/>
      <c r="DBE43" s="12"/>
      <c r="DBF43" s="12"/>
      <c r="DBG43" s="12"/>
      <c r="DBH43" s="12"/>
      <c r="DBI43" s="12"/>
      <c r="DBJ43" s="12"/>
      <c r="DBK43" s="12"/>
      <c r="DBL43" s="12"/>
      <c r="DBM43" s="12"/>
      <c r="DBN43" s="12"/>
      <c r="DBO43" s="12"/>
      <c r="DBP43" s="12"/>
      <c r="DBQ43" s="12"/>
      <c r="DBR43" s="12"/>
      <c r="DBS43" s="12"/>
      <c r="DBT43" s="12"/>
      <c r="DBU43" s="12"/>
      <c r="DBV43" s="12"/>
      <c r="DBW43" s="12"/>
      <c r="DBX43" s="12"/>
      <c r="DBY43" s="12"/>
      <c r="DBZ43" s="12"/>
      <c r="DCA43" s="12"/>
      <c r="DCB43" s="12"/>
      <c r="DCC43" s="12"/>
      <c r="DCD43" s="12"/>
      <c r="DCE43" s="12"/>
      <c r="DCF43" s="12"/>
      <c r="DCG43" s="12"/>
      <c r="DCH43" s="12"/>
      <c r="DCI43" s="12"/>
      <c r="DCJ43" s="12"/>
      <c r="DCK43" s="12"/>
      <c r="DCL43" s="12"/>
      <c r="DCM43" s="12"/>
      <c r="DCN43" s="12"/>
      <c r="DCO43" s="12"/>
      <c r="DCP43" s="12"/>
      <c r="DCQ43" s="12"/>
      <c r="DCR43" s="12"/>
      <c r="DCS43" s="12"/>
      <c r="DCT43" s="12"/>
      <c r="DCU43" s="12"/>
      <c r="DCV43" s="12"/>
      <c r="DCW43" s="12"/>
      <c r="DCX43" s="12"/>
      <c r="DCY43" s="12"/>
      <c r="DCZ43" s="12"/>
      <c r="DDA43" s="12"/>
      <c r="DDB43" s="12"/>
      <c r="DDC43" s="12"/>
      <c r="DDD43" s="12"/>
      <c r="DDE43" s="12"/>
      <c r="DDF43" s="12"/>
      <c r="DDG43" s="12"/>
      <c r="DDH43" s="12"/>
      <c r="DDI43" s="12"/>
      <c r="DDJ43" s="12"/>
      <c r="DDK43" s="12"/>
      <c r="DDL43" s="12"/>
      <c r="DDM43" s="12"/>
      <c r="DDN43" s="12"/>
      <c r="DDO43" s="12"/>
      <c r="DDP43" s="12"/>
      <c r="DDQ43" s="12"/>
      <c r="DDR43" s="12"/>
      <c r="DDS43" s="12"/>
      <c r="DDT43" s="12"/>
      <c r="DDU43" s="12"/>
      <c r="DDV43" s="12"/>
      <c r="DDW43" s="12"/>
      <c r="DDX43" s="12"/>
      <c r="DDY43" s="12"/>
      <c r="DDZ43" s="12"/>
      <c r="DEA43" s="12"/>
      <c r="DEB43" s="12"/>
      <c r="DEC43" s="12"/>
      <c r="DED43" s="12"/>
      <c r="DEE43" s="12"/>
      <c r="DEF43" s="12"/>
      <c r="DEG43" s="12"/>
      <c r="DEH43" s="12"/>
      <c r="DEI43" s="12"/>
      <c r="DEJ43" s="12"/>
      <c r="DEK43" s="12"/>
      <c r="DEL43" s="12"/>
      <c r="DEM43" s="12"/>
      <c r="DEN43" s="12"/>
      <c r="DEO43" s="12"/>
      <c r="DEP43" s="12"/>
      <c r="DEQ43" s="12"/>
      <c r="DER43" s="12"/>
      <c r="DES43" s="12"/>
      <c r="DET43" s="12"/>
      <c r="DEU43" s="12"/>
      <c r="DEV43" s="12"/>
      <c r="DEW43" s="12"/>
      <c r="DEX43" s="12"/>
      <c r="DEY43" s="12"/>
      <c r="DEZ43" s="12"/>
      <c r="DFA43" s="12"/>
      <c r="DFB43" s="12"/>
      <c r="DFC43" s="12"/>
      <c r="DFD43" s="12"/>
      <c r="DFE43" s="12"/>
      <c r="DFF43" s="12"/>
      <c r="DFG43" s="12"/>
      <c r="DFH43" s="12"/>
      <c r="DFI43" s="12"/>
      <c r="DFJ43" s="12"/>
      <c r="DFK43" s="12"/>
      <c r="DFL43" s="12"/>
      <c r="DFM43" s="12"/>
      <c r="DFN43" s="12"/>
      <c r="DFO43" s="12"/>
      <c r="DFP43" s="12"/>
      <c r="DFQ43" s="12"/>
      <c r="DFR43" s="12"/>
      <c r="DFS43" s="12"/>
      <c r="DFT43" s="12"/>
      <c r="DFU43" s="12"/>
      <c r="DFV43" s="12"/>
      <c r="DFW43" s="12"/>
      <c r="DFX43" s="12"/>
      <c r="DFY43" s="12"/>
      <c r="DFZ43" s="12"/>
      <c r="DGA43" s="12"/>
      <c r="DGB43" s="12"/>
      <c r="DGC43" s="12"/>
      <c r="DGD43" s="12"/>
      <c r="DGE43" s="12"/>
      <c r="DGF43" s="12"/>
      <c r="DGG43" s="12"/>
      <c r="DGH43" s="12"/>
      <c r="DGI43" s="12"/>
      <c r="DGJ43" s="12"/>
      <c r="DGK43" s="12"/>
      <c r="DGL43" s="12"/>
      <c r="DGM43" s="12"/>
      <c r="DGN43" s="12"/>
      <c r="DGO43" s="12"/>
      <c r="DGP43" s="12"/>
      <c r="DGQ43" s="12"/>
      <c r="DGR43" s="12"/>
      <c r="DGS43" s="12"/>
      <c r="DGT43" s="12"/>
      <c r="DGU43" s="12"/>
      <c r="DGV43" s="12"/>
      <c r="DGW43" s="12"/>
      <c r="DGX43" s="12"/>
      <c r="DGY43" s="12"/>
      <c r="DGZ43" s="12"/>
      <c r="DHA43" s="12"/>
      <c r="DHB43" s="12"/>
      <c r="DHC43" s="12"/>
      <c r="DHD43" s="12"/>
      <c r="DHE43" s="12"/>
      <c r="DHF43" s="12"/>
      <c r="DHG43" s="12"/>
      <c r="DHH43" s="12"/>
      <c r="DHI43" s="12"/>
      <c r="DHJ43" s="12"/>
      <c r="DHK43" s="12"/>
      <c r="DHL43" s="12"/>
      <c r="DHM43" s="12"/>
      <c r="DHN43" s="12"/>
      <c r="DHO43" s="12"/>
      <c r="DHP43" s="12"/>
      <c r="DHQ43" s="12"/>
      <c r="DHR43" s="12"/>
      <c r="DHS43" s="12"/>
      <c r="DHT43" s="12"/>
      <c r="DHU43" s="12"/>
      <c r="DHV43" s="12"/>
      <c r="DHW43" s="12"/>
      <c r="DHX43" s="12"/>
      <c r="DHY43" s="12"/>
      <c r="DHZ43" s="12"/>
      <c r="DIA43" s="12"/>
      <c r="DIB43" s="12"/>
      <c r="DIC43" s="12"/>
      <c r="DID43" s="12"/>
      <c r="DIE43" s="12"/>
      <c r="DIF43" s="12"/>
      <c r="DIG43" s="12"/>
      <c r="DIH43" s="12"/>
      <c r="DII43" s="12"/>
      <c r="DIJ43" s="12"/>
      <c r="DIK43" s="12"/>
      <c r="DIL43" s="12"/>
      <c r="DIM43" s="12"/>
      <c r="DIN43" s="12"/>
      <c r="DIO43" s="12"/>
      <c r="DIP43" s="12"/>
      <c r="DIQ43" s="12"/>
      <c r="DIR43" s="12"/>
      <c r="DIS43" s="12"/>
      <c r="DIT43" s="12"/>
      <c r="DIU43" s="12"/>
      <c r="DIV43" s="12"/>
      <c r="DIW43" s="12"/>
      <c r="DIX43" s="12"/>
      <c r="DIY43" s="12"/>
      <c r="DIZ43" s="12"/>
      <c r="DJA43" s="12"/>
      <c r="DJB43" s="12"/>
      <c r="DJC43" s="12"/>
      <c r="DJD43" s="12"/>
      <c r="DJE43" s="12"/>
      <c r="DJF43" s="12"/>
      <c r="DJG43" s="12"/>
      <c r="DJH43" s="12"/>
      <c r="DJI43" s="12"/>
      <c r="DJJ43" s="12"/>
      <c r="DJK43" s="12"/>
      <c r="DJL43" s="12"/>
      <c r="DJM43" s="12"/>
      <c r="DJN43" s="12"/>
      <c r="DJO43" s="12"/>
      <c r="DJP43" s="12"/>
      <c r="DJQ43" s="12"/>
      <c r="DJR43" s="12"/>
      <c r="DJS43" s="12"/>
      <c r="DJT43" s="12"/>
      <c r="DJU43" s="12"/>
      <c r="DJV43" s="12"/>
      <c r="DJW43" s="12"/>
      <c r="DJX43" s="12"/>
      <c r="DJY43" s="12"/>
      <c r="DJZ43" s="12"/>
      <c r="DKA43" s="12"/>
      <c r="DKB43" s="12"/>
      <c r="DKC43" s="12"/>
      <c r="DKD43" s="12"/>
      <c r="DKE43" s="12"/>
      <c r="DKF43" s="12"/>
      <c r="DKG43" s="12"/>
      <c r="DKH43" s="12"/>
      <c r="DKI43" s="12"/>
      <c r="DKJ43" s="12"/>
      <c r="DKK43" s="12"/>
      <c r="DKL43" s="12"/>
      <c r="DKM43" s="12"/>
      <c r="DKN43" s="12"/>
      <c r="DKO43" s="12"/>
      <c r="DKP43" s="12"/>
      <c r="DKQ43" s="12"/>
      <c r="DKR43" s="12"/>
      <c r="DKS43" s="12"/>
      <c r="DKT43" s="12"/>
      <c r="DKU43" s="12"/>
      <c r="DKV43" s="12"/>
      <c r="DKW43" s="12"/>
      <c r="DKX43" s="12"/>
      <c r="DKY43" s="12"/>
      <c r="DKZ43" s="12"/>
      <c r="DLA43" s="12"/>
      <c r="DLB43" s="12"/>
      <c r="DLC43" s="12"/>
      <c r="DLD43" s="12"/>
      <c r="DLE43" s="12"/>
      <c r="DLF43" s="12"/>
      <c r="DLG43" s="12"/>
      <c r="DLH43" s="12"/>
      <c r="DLI43" s="12"/>
      <c r="DLJ43" s="12"/>
      <c r="DLK43" s="12"/>
      <c r="DLL43" s="12"/>
      <c r="DLM43" s="12"/>
      <c r="DLN43" s="12"/>
      <c r="DLO43" s="12"/>
      <c r="DLP43" s="12"/>
      <c r="DLQ43" s="12"/>
      <c r="DLR43" s="12"/>
      <c r="DLS43" s="12"/>
      <c r="DLT43" s="12"/>
      <c r="DLU43" s="12"/>
      <c r="DLV43" s="12"/>
      <c r="DLW43" s="12"/>
      <c r="DLX43" s="12"/>
      <c r="DLY43" s="12"/>
      <c r="DLZ43" s="12"/>
      <c r="DMA43" s="12"/>
      <c r="DMB43" s="12"/>
      <c r="DMC43" s="12"/>
      <c r="DMD43" s="12"/>
      <c r="DME43" s="12"/>
      <c r="DMF43" s="12"/>
      <c r="DMG43" s="12"/>
      <c r="DMH43" s="12"/>
      <c r="DMI43" s="12"/>
      <c r="DMJ43" s="12"/>
      <c r="DMK43" s="12"/>
      <c r="DML43" s="12"/>
      <c r="DMM43" s="12"/>
      <c r="DMN43" s="12"/>
      <c r="DMO43" s="12"/>
      <c r="DMP43" s="12"/>
      <c r="DMQ43" s="12"/>
      <c r="DMR43" s="12"/>
      <c r="DMS43" s="12"/>
      <c r="DMT43" s="12"/>
      <c r="DMU43" s="12"/>
      <c r="DMV43" s="12"/>
      <c r="DMW43" s="12"/>
      <c r="DMX43" s="12"/>
      <c r="DMY43" s="12"/>
      <c r="DMZ43" s="12"/>
      <c r="DNA43" s="12"/>
      <c r="DNB43" s="12"/>
      <c r="DNC43" s="12"/>
      <c r="DND43" s="12"/>
      <c r="DNE43" s="12"/>
      <c r="DNF43" s="12"/>
      <c r="DNG43" s="12"/>
      <c r="DNH43" s="12"/>
      <c r="DNI43" s="12"/>
      <c r="DNJ43" s="12"/>
      <c r="DNK43" s="12"/>
      <c r="DNL43" s="12"/>
      <c r="DNM43" s="12"/>
      <c r="DNN43" s="12"/>
      <c r="DNO43" s="12"/>
      <c r="DNP43" s="12"/>
      <c r="DNQ43" s="12"/>
      <c r="DNR43" s="12"/>
      <c r="DNS43" s="12"/>
      <c r="DNT43" s="12"/>
      <c r="DNU43" s="12"/>
      <c r="DNV43" s="12"/>
      <c r="DNW43" s="12"/>
      <c r="DNX43" s="12"/>
      <c r="DNY43" s="12"/>
      <c r="DNZ43" s="12"/>
      <c r="DOA43" s="12"/>
      <c r="DOB43" s="12"/>
      <c r="DOC43" s="12"/>
      <c r="DOD43" s="12"/>
      <c r="DOE43" s="12"/>
      <c r="DOF43" s="12"/>
      <c r="DOG43" s="12"/>
      <c r="DOH43" s="12"/>
      <c r="DOI43" s="12"/>
      <c r="DOJ43" s="12"/>
      <c r="DOK43" s="12"/>
      <c r="DOL43" s="12"/>
      <c r="DOM43" s="12"/>
      <c r="DON43" s="12"/>
      <c r="DOO43" s="12"/>
      <c r="DOP43" s="12"/>
      <c r="DOQ43" s="12"/>
      <c r="DOR43" s="12"/>
      <c r="DOS43" s="12"/>
      <c r="DOT43" s="12"/>
      <c r="DOU43" s="12"/>
      <c r="DOV43" s="12"/>
      <c r="DOW43" s="12"/>
      <c r="DOX43" s="12"/>
      <c r="DOY43" s="12"/>
      <c r="DOZ43" s="12"/>
      <c r="DPA43" s="12"/>
      <c r="DPB43" s="12"/>
      <c r="DPC43" s="12"/>
      <c r="DPD43" s="12"/>
      <c r="DPE43" s="12"/>
      <c r="DPF43" s="12"/>
      <c r="DPG43" s="12"/>
      <c r="DPH43" s="12"/>
      <c r="DPI43" s="12"/>
      <c r="DPJ43" s="12"/>
      <c r="DPK43" s="12"/>
      <c r="DPL43" s="12"/>
      <c r="DPM43" s="12"/>
      <c r="DPN43" s="12"/>
      <c r="DPO43" s="12"/>
      <c r="DPP43" s="12"/>
      <c r="DPQ43" s="12"/>
      <c r="DPR43" s="12"/>
      <c r="DPS43" s="12"/>
      <c r="DPT43" s="12"/>
      <c r="DPU43" s="12"/>
      <c r="DPV43" s="12"/>
      <c r="DPW43" s="12"/>
      <c r="DPX43" s="12"/>
      <c r="DPY43" s="12"/>
      <c r="DPZ43" s="12"/>
      <c r="DQA43" s="12"/>
      <c r="DQB43" s="12"/>
      <c r="DQC43" s="12"/>
      <c r="DQD43" s="12"/>
      <c r="DQE43" s="12"/>
      <c r="DQF43" s="12"/>
      <c r="DQG43" s="12"/>
      <c r="DQH43" s="12"/>
      <c r="DQI43" s="12"/>
      <c r="DQJ43" s="12"/>
      <c r="DQK43" s="12"/>
      <c r="DQL43" s="12"/>
      <c r="DQM43" s="12"/>
      <c r="DQN43" s="12"/>
      <c r="DQO43" s="12"/>
      <c r="DQP43" s="12"/>
      <c r="DQQ43" s="12"/>
      <c r="DQR43" s="12"/>
      <c r="DQS43" s="12"/>
      <c r="DQT43" s="12"/>
      <c r="DQU43" s="12"/>
      <c r="DQV43" s="12"/>
      <c r="DQW43" s="12"/>
      <c r="DQX43" s="12"/>
      <c r="DQY43" s="12"/>
      <c r="DQZ43" s="12"/>
      <c r="DRA43" s="12"/>
      <c r="DRB43" s="12"/>
      <c r="DRC43" s="12"/>
      <c r="DRD43" s="12"/>
      <c r="DRE43" s="12"/>
      <c r="DRF43" s="12"/>
      <c r="DRG43" s="12"/>
      <c r="DRH43" s="12"/>
      <c r="DRI43" s="12"/>
      <c r="DRJ43" s="12"/>
      <c r="DRK43" s="12"/>
      <c r="DRL43" s="12"/>
      <c r="DRM43" s="12"/>
      <c r="DRN43" s="12"/>
      <c r="DRO43" s="12"/>
      <c r="DRP43" s="12"/>
      <c r="DRQ43" s="12"/>
      <c r="DRR43" s="12"/>
      <c r="DRS43" s="12"/>
      <c r="DRT43" s="12"/>
      <c r="DRU43" s="12"/>
      <c r="DRV43" s="12"/>
      <c r="DRW43" s="12"/>
      <c r="DRX43" s="12"/>
      <c r="DRY43" s="12"/>
      <c r="DRZ43" s="12"/>
      <c r="DSA43" s="12"/>
      <c r="DSB43" s="12"/>
      <c r="DSC43" s="12"/>
      <c r="DSD43" s="12"/>
      <c r="DSE43" s="12"/>
      <c r="DSF43" s="12"/>
      <c r="DSG43" s="12"/>
      <c r="DSH43" s="12"/>
      <c r="DSI43" s="12"/>
      <c r="DSJ43" s="12"/>
      <c r="DSK43" s="12"/>
      <c r="DSL43" s="12"/>
      <c r="DSM43" s="12"/>
      <c r="DSN43" s="12"/>
      <c r="DSO43" s="12"/>
      <c r="DSP43" s="12"/>
      <c r="DSQ43" s="12"/>
      <c r="DSR43" s="12"/>
      <c r="DSS43" s="12"/>
      <c r="DST43" s="12"/>
      <c r="DSU43" s="12"/>
      <c r="DSV43" s="12"/>
      <c r="DSW43" s="12"/>
      <c r="DSX43" s="12"/>
      <c r="DSY43" s="12"/>
      <c r="DSZ43" s="12"/>
      <c r="DTA43" s="12"/>
      <c r="DTB43" s="12"/>
      <c r="DTC43" s="12"/>
      <c r="DTD43" s="12"/>
      <c r="DTE43" s="12"/>
      <c r="DTF43" s="12"/>
      <c r="DTG43" s="12"/>
      <c r="DTH43" s="12"/>
      <c r="DTI43" s="12"/>
      <c r="DTJ43" s="12"/>
      <c r="DTK43" s="12"/>
      <c r="DTL43" s="12"/>
      <c r="DTM43" s="12"/>
      <c r="DTN43" s="12"/>
      <c r="DTO43" s="12"/>
      <c r="DTP43" s="12"/>
      <c r="DTQ43" s="12"/>
      <c r="DTR43" s="12"/>
      <c r="DTS43" s="12"/>
      <c r="DTT43" s="12"/>
      <c r="DTU43" s="12"/>
      <c r="DTV43" s="12"/>
      <c r="DTW43" s="12"/>
      <c r="DTX43" s="12"/>
      <c r="DTY43" s="12"/>
      <c r="DTZ43" s="12"/>
      <c r="DUA43" s="12"/>
      <c r="DUB43" s="12"/>
      <c r="DUC43" s="12"/>
      <c r="DUD43" s="12"/>
      <c r="DUE43" s="12"/>
      <c r="DUF43" s="12"/>
      <c r="DUG43" s="12"/>
      <c r="DUH43" s="12"/>
      <c r="DUI43" s="12"/>
      <c r="DUJ43" s="12"/>
      <c r="DUK43" s="12"/>
      <c r="DUL43" s="12"/>
      <c r="DUM43" s="12"/>
      <c r="DUN43" s="12"/>
      <c r="DUO43" s="12"/>
      <c r="DUP43" s="12"/>
      <c r="DUQ43" s="12"/>
      <c r="DUR43" s="12"/>
      <c r="DUS43" s="12"/>
      <c r="DUT43" s="12"/>
      <c r="DUU43" s="12"/>
      <c r="DUV43" s="12"/>
      <c r="DUW43" s="12"/>
      <c r="DUX43" s="12"/>
      <c r="DUY43" s="12"/>
      <c r="DUZ43" s="12"/>
      <c r="DVA43" s="12"/>
      <c r="DVB43" s="12"/>
      <c r="DVC43" s="12"/>
      <c r="DVD43" s="12"/>
      <c r="DVE43" s="12"/>
      <c r="DVF43" s="12"/>
      <c r="DVG43" s="12"/>
      <c r="DVH43" s="12"/>
      <c r="DVI43" s="12"/>
      <c r="DVJ43" s="12"/>
      <c r="DVK43" s="12"/>
      <c r="DVL43" s="12"/>
      <c r="DVM43" s="12"/>
      <c r="DVN43" s="12"/>
      <c r="DVO43" s="12"/>
      <c r="DVP43" s="12"/>
      <c r="DVQ43" s="12"/>
      <c r="DVR43" s="12"/>
      <c r="DVS43" s="12"/>
      <c r="DVT43" s="12"/>
      <c r="DVU43" s="12"/>
      <c r="DVV43" s="12"/>
      <c r="DVW43" s="12"/>
      <c r="DVX43" s="12"/>
      <c r="DVY43" s="12"/>
      <c r="DVZ43" s="12"/>
      <c r="DWA43" s="12"/>
      <c r="DWB43" s="12"/>
      <c r="DWC43" s="12"/>
      <c r="DWD43" s="12"/>
      <c r="DWE43" s="12"/>
      <c r="DWF43" s="12"/>
      <c r="DWG43" s="12"/>
      <c r="DWH43" s="12"/>
      <c r="DWI43" s="12"/>
      <c r="DWJ43" s="12"/>
      <c r="DWK43" s="12"/>
      <c r="DWL43" s="12"/>
      <c r="DWM43" s="12"/>
      <c r="DWN43" s="12"/>
      <c r="DWO43" s="12"/>
      <c r="DWP43" s="12"/>
      <c r="DWQ43" s="12"/>
      <c r="DWR43" s="12"/>
      <c r="DWS43" s="12"/>
      <c r="DWT43" s="12"/>
      <c r="DWU43" s="12"/>
      <c r="DWV43" s="12"/>
      <c r="DWW43" s="12"/>
      <c r="DWX43" s="12"/>
      <c r="DWY43" s="12"/>
      <c r="DWZ43" s="12"/>
      <c r="DXA43" s="12"/>
      <c r="DXB43" s="12"/>
      <c r="DXC43" s="12"/>
      <c r="DXD43" s="12"/>
      <c r="DXE43" s="12"/>
      <c r="DXF43" s="12"/>
      <c r="DXG43" s="12"/>
      <c r="DXH43" s="12"/>
      <c r="DXI43" s="12"/>
      <c r="DXJ43" s="12"/>
      <c r="DXK43" s="12"/>
      <c r="DXL43" s="12"/>
      <c r="DXM43" s="12"/>
      <c r="DXN43" s="12"/>
      <c r="DXO43" s="12"/>
      <c r="DXP43" s="12"/>
      <c r="DXQ43" s="12"/>
      <c r="DXR43" s="12"/>
      <c r="DXS43" s="12"/>
      <c r="DXT43" s="12"/>
      <c r="DXU43" s="12"/>
      <c r="DXV43" s="12"/>
      <c r="DXW43" s="12"/>
      <c r="DXX43" s="12"/>
      <c r="DXY43" s="12"/>
      <c r="DXZ43" s="12"/>
      <c r="DYA43" s="12"/>
      <c r="DYB43" s="12"/>
      <c r="DYC43" s="12"/>
      <c r="DYD43" s="12"/>
      <c r="DYE43" s="12"/>
      <c r="DYF43" s="12"/>
      <c r="DYG43" s="12"/>
      <c r="DYH43" s="12"/>
      <c r="DYI43" s="12"/>
      <c r="DYJ43" s="12"/>
      <c r="DYK43" s="12"/>
      <c r="DYL43" s="12"/>
      <c r="DYM43" s="12"/>
      <c r="DYN43" s="12"/>
      <c r="DYO43" s="12"/>
      <c r="DYP43" s="12"/>
      <c r="DYQ43" s="12"/>
      <c r="DYR43" s="12"/>
      <c r="DYS43" s="12"/>
      <c r="DYT43" s="12"/>
      <c r="DYU43" s="12"/>
      <c r="DYV43" s="12"/>
      <c r="DYW43" s="12"/>
      <c r="DYX43" s="12"/>
      <c r="DYY43" s="12"/>
      <c r="DYZ43" s="12"/>
      <c r="DZA43" s="12"/>
      <c r="DZB43" s="12"/>
      <c r="DZC43" s="12"/>
      <c r="DZD43" s="12"/>
      <c r="DZE43" s="12"/>
      <c r="DZF43" s="12"/>
      <c r="DZG43" s="12"/>
      <c r="DZH43" s="12"/>
      <c r="DZI43" s="12"/>
      <c r="DZJ43" s="12"/>
      <c r="DZK43" s="12"/>
      <c r="DZL43" s="12"/>
      <c r="DZM43" s="12"/>
      <c r="DZN43" s="12"/>
      <c r="DZO43" s="12"/>
      <c r="DZP43" s="12"/>
      <c r="DZQ43" s="12"/>
      <c r="DZR43" s="12"/>
      <c r="DZS43" s="12"/>
      <c r="DZT43" s="12"/>
      <c r="DZU43" s="12"/>
      <c r="DZV43" s="12"/>
      <c r="DZW43" s="12"/>
      <c r="DZX43" s="12"/>
      <c r="DZY43" s="12"/>
      <c r="DZZ43" s="12"/>
      <c r="EAA43" s="12"/>
      <c r="EAB43" s="12"/>
      <c r="EAC43" s="12"/>
      <c r="EAD43" s="12"/>
      <c r="EAE43" s="12"/>
      <c r="EAF43" s="12"/>
      <c r="EAG43" s="12"/>
      <c r="EAH43" s="12"/>
      <c r="EAI43" s="12"/>
      <c r="EAJ43" s="12"/>
      <c r="EAK43" s="12"/>
      <c r="EAL43" s="12"/>
      <c r="EAM43" s="12"/>
      <c r="EAN43" s="12"/>
      <c r="EAO43" s="12"/>
      <c r="EAP43" s="12"/>
      <c r="EAQ43" s="12"/>
      <c r="EAR43" s="12"/>
      <c r="EAS43" s="12"/>
      <c r="EAT43" s="12"/>
      <c r="EAU43" s="12"/>
      <c r="EAV43" s="12"/>
      <c r="EAW43" s="12"/>
      <c r="EAX43" s="12"/>
      <c r="EAY43" s="12"/>
      <c r="EAZ43" s="12"/>
      <c r="EBA43" s="12"/>
      <c r="EBB43" s="12"/>
      <c r="EBC43" s="12"/>
      <c r="EBD43" s="12"/>
      <c r="EBE43" s="12"/>
      <c r="EBF43" s="12"/>
      <c r="EBG43" s="12"/>
      <c r="EBH43" s="12"/>
      <c r="EBI43" s="12"/>
      <c r="EBJ43" s="12"/>
      <c r="EBK43" s="12"/>
      <c r="EBL43" s="12"/>
      <c r="EBM43" s="12"/>
      <c r="EBN43" s="12"/>
      <c r="EBO43" s="12"/>
      <c r="EBP43" s="12"/>
      <c r="EBQ43" s="12"/>
      <c r="EBR43" s="12"/>
      <c r="EBS43" s="12"/>
      <c r="EBT43" s="12"/>
      <c r="EBU43" s="12"/>
      <c r="EBV43" s="12"/>
      <c r="EBW43" s="12"/>
      <c r="EBX43" s="12"/>
      <c r="EBY43" s="12"/>
      <c r="EBZ43" s="12"/>
      <c r="ECA43" s="12"/>
      <c r="ECB43" s="12"/>
      <c r="ECC43" s="12"/>
      <c r="ECD43" s="12"/>
      <c r="ECE43" s="12"/>
      <c r="ECF43" s="12"/>
      <c r="ECG43" s="12"/>
      <c r="ECH43" s="12"/>
      <c r="ECI43" s="12"/>
      <c r="ECJ43" s="12"/>
      <c r="ECK43" s="12"/>
      <c r="ECL43" s="12"/>
      <c r="ECM43" s="12"/>
      <c r="ECN43" s="12"/>
      <c r="ECO43" s="12"/>
      <c r="ECP43" s="12"/>
      <c r="ECQ43" s="12"/>
      <c r="ECR43" s="12"/>
      <c r="ECS43" s="12"/>
      <c r="ECT43" s="12"/>
      <c r="ECU43" s="12"/>
      <c r="ECV43" s="12"/>
      <c r="ECW43" s="12"/>
      <c r="ECX43" s="12"/>
      <c r="ECY43" s="12"/>
      <c r="ECZ43" s="12"/>
      <c r="EDA43" s="12"/>
      <c r="EDB43" s="12"/>
      <c r="EDC43" s="12"/>
      <c r="EDD43" s="12"/>
      <c r="EDE43" s="12"/>
      <c r="EDF43" s="12"/>
      <c r="EDG43" s="12"/>
      <c r="EDH43" s="12"/>
      <c r="EDI43" s="12"/>
      <c r="EDJ43" s="12"/>
      <c r="EDK43" s="12"/>
      <c r="EDL43" s="12"/>
      <c r="EDM43" s="12"/>
      <c r="EDN43" s="12"/>
      <c r="EDO43" s="12"/>
      <c r="EDP43" s="12"/>
      <c r="EDQ43" s="12"/>
      <c r="EDR43" s="12"/>
      <c r="EDS43" s="12"/>
      <c r="EDT43" s="12"/>
      <c r="EDU43" s="12"/>
      <c r="EDV43" s="12"/>
      <c r="EDW43" s="12"/>
      <c r="EDX43" s="12"/>
      <c r="EDY43" s="12"/>
      <c r="EDZ43" s="12"/>
      <c r="EEA43" s="12"/>
      <c r="EEB43" s="12"/>
      <c r="EEC43" s="12"/>
      <c r="EED43" s="12"/>
      <c r="EEE43" s="12"/>
      <c r="EEF43" s="12"/>
      <c r="EEG43" s="12"/>
      <c r="EEH43" s="12"/>
      <c r="EEI43" s="12"/>
      <c r="EEJ43" s="12"/>
      <c r="EEK43" s="12"/>
      <c r="EEL43" s="12"/>
      <c r="EEM43" s="12"/>
      <c r="EEN43" s="12"/>
      <c r="EEO43" s="12"/>
      <c r="EEP43" s="12"/>
      <c r="EEQ43" s="12"/>
      <c r="EER43" s="12"/>
      <c r="EES43" s="12"/>
      <c r="EET43" s="12"/>
      <c r="EEU43" s="12"/>
      <c r="EEV43" s="12"/>
      <c r="EEW43" s="12"/>
      <c r="EEX43" s="12"/>
      <c r="EEY43" s="12"/>
      <c r="EEZ43" s="12"/>
      <c r="EFA43" s="12"/>
      <c r="EFB43" s="12"/>
      <c r="EFC43" s="12"/>
      <c r="EFD43" s="12"/>
      <c r="EFE43" s="12"/>
      <c r="EFF43" s="12"/>
      <c r="EFG43" s="12"/>
      <c r="EFH43" s="12"/>
      <c r="EFI43" s="12"/>
      <c r="EFJ43" s="12"/>
      <c r="EFK43" s="12"/>
      <c r="EFL43" s="12"/>
      <c r="EFM43" s="12"/>
      <c r="EFN43" s="12"/>
      <c r="EFO43" s="12"/>
      <c r="EFP43" s="12"/>
      <c r="EFQ43" s="12"/>
      <c r="EFR43" s="12"/>
      <c r="EFS43" s="12"/>
      <c r="EFT43" s="12"/>
      <c r="EFU43" s="12"/>
      <c r="EFV43" s="12"/>
      <c r="EFW43" s="12"/>
      <c r="EFX43" s="12"/>
      <c r="EFY43" s="12"/>
      <c r="EFZ43" s="12"/>
      <c r="EGA43" s="12"/>
      <c r="EGB43" s="12"/>
      <c r="EGC43" s="12"/>
      <c r="EGD43" s="12"/>
      <c r="EGE43" s="12"/>
      <c r="EGF43" s="12"/>
      <c r="EGG43" s="12"/>
      <c r="EGH43" s="12"/>
      <c r="EGI43" s="12"/>
      <c r="EGJ43" s="12"/>
      <c r="EGK43" s="12"/>
      <c r="EGL43" s="12"/>
      <c r="EGM43" s="12"/>
      <c r="EGN43" s="12"/>
      <c r="EGO43" s="12"/>
      <c r="EGP43" s="12"/>
      <c r="EGQ43" s="12"/>
      <c r="EGR43" s="12"/>
      <c r="EGS43" s="12"/>
      <c r="EGT43" s="12"/>
      <c r="EGU43" s="12"/>
      <c r="EGV43" s="12"/>
      <c r="EGW43" s="12"/>
      <c r="EGX43" s="12"/>
      <c r="EGY43" s="12"/>
      <c r="EGZ43" s="12"/>
      <c r="EHA43" s="12"/>
      <c r="EHB43" s="12"/>
      <c r="EHC43" s="12"/>
      <c r="EHD43" s="12"/>
      <c r="EHE43" s="12"/>
      <c r="EHF43" s="12"/>
      <c r="EHG43" s="12"/>
      <c r="EHH43" s="12"/>
      <c r="EHI43" s="12"/>
      <c r="EHJ43" s="12"/>
      <c r="EHK43" s="12"/>
      <c r="EHL43" s="12"/>
      <c r="EHM43" s="12"/>
      <c r="EHN43" s="12"/>
      <c r="EHO43" s="12"/>
      <c r="EHP43" s="12"/>
      <c r="EHQ43" s="12"/>
      <c r="EHR43" s="12"/>
      <c r="EHS43" s="12"/>
      <c r="EHT43" s="12"/>
      <c r="EHU43" s="12"/>
      <c r="EHV43" s="12"/>
      <c r="EHW43" s="12"/>
      <c r="EHX43" s="12"/>
      <c r="EHY43" s="12"/>
      <c r="EHZ43" s="12"/>
      <c r="EIA43" s="12"/>
      <c r="EIB43" s="12"/>
      <c r="EIC43" s="12"/>
      <c r="EID43" s="12"/>
      <c r="EIE43" s="12"/>
      <c r="EIF43" s="12"/>
      <c r="EIG43" s="12"/>
      <c r="EIH43" s="12"/>
      <c r="EII43" s="12"/>
      <c r="EIJ43" s="12"/>
      <c r="EIK43" s="12"/>
      <c r="EIL43" s="12"/>
      <c r="EIM43" s="12"/>
      <c r="EIN43" s="12"/>
      <c r="EIO43" s="12"/>
      <c r="EIP43" s="12"/>
      <c r="EIQ43" s="12"/>
      <c r="EIR43" s="12"/>
      <c r="EIS43" s="12"/>
      <c r="EIT43" s="12"/>
      <c r="EIU43" s="12"/>
      <c r="EIV43" s="12"/>
      <c r="EIW43" s="12"/>
      <c r="EIX43" s="12"/>
      <c r="EIY43" s="12"/>
      <c r="EIZ43" s="12"/>
      <c r="EJA43" s="12"/>
      <c r="EJB43" s="12"/>
      <c r="EJC43" s="12"/>
      <c r="EJD43" s="12"/>
      <c r="EJE43" s="12"/>
      <c r="EJF43" s="12"/>
      <c r="EJG43" s="12"/>
      <c r="EJH43" s="12"/>
      <c r="EJI43" s="12"/>
      <c r="EJJ43" s="12"/>
      <c r="EJK43" s="12"/>
      <c r="EJL43" s="12"/>
      <c r="EJM43" s="12"/>
      <c r="EJN43" s="12"/>
      <c r="EJO43" s="12"/>
      <c r="EJP43" s="12"/>
      <c r="EJQ43" s="12"/>
      <c r="EJR43" s="12"/>
      <c r="EJS43" s="12"/>
      <c r="EJT43" s="12"/>
      <c r="EJU43" s="12"/>
      <c r="EJV43" s="12"/>
      <c r="EJW43" s="12"/>
      <c r="EJX43" s="12"/>
      <c r="EJY43" s="12"/>
      <c r="EJZ43" s="12"/>
      <c r="EKA43" s="12"/>
      <c r="EKB43" s="12"/>
      <c r="EKC43" s="12"/>
      <c r="EKD43" s="12"/>
      <c r="EKE43" s="12"/>
      <c r="EKF43" s="12"/>
      <c r="EKG43" s="12"/>
      <c r="EKH43" s="12"/>
      <c r="EKI43" s="12"/>
      <c r="EKJ43" s="12"/>
      <c r="EKK43" s="12"/>
      <c r="EKL43" s="12"/>
      <c r="EKM43" s="12"/>
      <c r="EKN43" s="12"/>
      <c r="EKO43" s="12"/>
      <c r="EKP43" s="12"/>
      <c r="EKQ43" s="12"/>
      <c r="EKR43" s="12"/>
      <c r="EKS43" s="12"/>
      <c r="EKT43" s="12"/>
      <c r="EKU43" s="12"/>
      <c r="EKV43" s="12"/>
      <c r="EKW43" s="12"/>
      <c r="EKX43" s="12"/>
      <c r="EKY43" s="12"/>
      <c r="EKZ43" s="12"/>
      <c r="ELA43" s="12"/>
      <c r="ELB43" s="12"/>
      <c r="ELC43" s="12"/>
      <c r="ELD43" s="12"/>
      <c r="ELE43" s="12"/>
      <c r="ELF43" s="12"/>
      <c r="ELG43" s="12"/>
      <c r="ELH43" s="12"/>
      <c r="ELI43" s="12"/>
      <c r="ELJ43" s="12"/>
      <c r="ELK43" s="12"/>
      <c r="ELL43" s="12"/>
      <c r="ELM43" s="12"/>
      <c r="ELN43" s="12"/>
      <c r="ELO43" s="12"/>
      <c r="ELP43" s="12"/>
      <c r="ELQ43" s="12"/>
      <c r="ELR43" s="12"/>
      <c r="ELS43" s="12"/>
      <c r="ELT43" s="12"/>
      <c r="ELU43" s="12"/>
      <c r="ELV43" s="12"/>
      <c r="ELW43" s="12"/>
      <c r="ELX43" s="12"/>
      <c r="ELY43" s="12"/>
      <c r="ELZ43" s="12"/>
      <c r="EMA43" s="12"/>
      <c r="EMB43" s="12"/>
      <c r="EMC43" s="12"/>
      <c r="EMD43" s="12"/>
      <c r="EME43" s="12"/>
      <c r="EMF43" s="12"/>
      <c r="EMG43" s="12"/>
      <c r="EMH43" s="12"/>
      <c r="EMI43" s="12"/>
      <c r="EMJ43" s="12"/>
      <c r="EMK43" s="12"/>
      <c r="EML43" s="12"/>
      <c r="EMM43" s="12"/>
      <c r="EMN43" s="12"/>
      <c r="EMO43" s="12"/>
      <c r="EMP43" s="12"/>
      <c r="EMQ43" s="12"/>
      <c r="EMR43" s="12"/>
      <c r="EMS43" s="12"/>
      <c r="EMT43" s="12"/>
      <c r="EMU43" s="12"/>
      <c r="EMV43" s="12"/>
      <c r="EMW43" s="12"/>
      <c r="EMX43" s="12"/>
      <c r="EMY43" s="12"/>
      <c r="EMZ43" s="12"/>
      <c r="ENA43" s="12"/>
      <c r="ENB43" s="12"/>
      <c r="ENC43" s="12"/>
      <c r="END43" s="12"/>
      <c r="ENE43" s="12"/>
      <c r="ENF43" s="12"/>
      <c r="ENG43" s="12"/>
      <c r="ENH43" s="12"/>
      <c r="ENI43" s="12"/>
      <c r="ENJ43" s="12"/>
      <c r="ENK43" s="12"/>
      <c r="ENL43" s="12"/>
      <c r="ENM43" s="12"/>
      <c r="ENN43" s="12"/>
      <c r="ENO43" s="12"/>
      <c r="ENP43" s="12"/>
      <c r="ENQ43" s="12"/>
      <c r="ENR43" s="12"/>
      <c r="ENS43" s="12"/>
      <c r="ENT43" s="12"/>
      <c r="ENU43" s="12"/>
      <c r="ENV43" s="12"/>
      <c r="ENW43" s="12"/>
      <c r="ENX43" s="12"/>
      <c r="ENY43" s="12"/>
      <c r="ENZ43" s="12"/>
      <c r="EOA43" s="12"/>
      <c r="EOB43" s="12"/>
      <c r="EOC43" s="12"/>
      <c r="EOD43" s="12"/>
      <c r="EOE43" s="12"/>
      <c r="EOF43" s="12"/>
      <c r="EOG43" s="12"/>
      <c r="EOH43" s="12"/>
      <c r="EOI43" s="12"/>
      <c r="EOJ43" s="12"/>
      <c r="EOK43" s="12"/>
      <c r="EOL43" s="12"/>
      <c r="EOM43" s="12"/>
      <c r="EON43" s="12"/>
      <c r="EOO43" s="12"/>
      <c r="EOP43" s="12"/>
      <c r="EOQ43" s="12"/>
      <c r="EOR43" s="12"/>
      <c r="EOS43" s="12"/>
      <c r="EOT43" s="12"/>
      <c r="EOU43" s="12"/>
      <c r="EOV43" s="12"/>
      <c r="EOW43" s="12"/>
      <c r="EOX43" s="12"/>
      <c r="EOY43" s="12"/>
      <c r="EOZ43" s="12"/>
      <c r="EPA43" s="12"/>
      <c r="EPB43" s="12"/>
      <c r="EPC43" s="12"/>
      <c r="EPD43" s="12"/>
      <c r="EPE43" s="12"/>
      <c r="EPF43" s="12"/>
      <c r="EPG43" s="12"/>
      <c r="EPH43" s="12"/>
      <c r="EPI43" s="12"/>
      <c r="EPJ43" s="12"/>
      <c r="EPK43" s="12"/>
      <c r="EPL43" s="12"/>
      <c r="EPM43" s="12"/>
      <c r="EPN43" s="12"/>
      <c r="EPO43" s="12"/>
      <c r="EPP43" s="12"/>
      <c r="EPQ43" s="12"/>
      <c r="EPR43" s="12"/>
      <c r="EPS43" s="12"/>
      <c r="EPT43" s="12"/>
      <c r="EPU43" s="12"/>
      <c r="EPV43" s="12"/>
      <c r="EPW43" s="12"/>
      <c r="EPX43" s="12"/>
      <c r="EPY43" s="12"/>
      <c r="EPZ43" s="12"/>
      <c r="EQA43" s="12"/>
      <c r="EQB43" s="12"/>
      <c r="EQC43" s="12"/>
      <c r="EQD43" s="12"/>
      <c r="EQE43" s="12"/>
      <c r="EQF43" s="12"/>
      <c r="EQG43" s="12"/>
      <c r="EQH43" s="12"/>
      <c r="EQI43" s="12"/>
      <c r="EQJ43" s="12"/>
      <c r="EQK43" s="12"/>
      <c r="EQL43" s="12"/>
      <c r="EQM43" s="12"/>
      <c r="EQN43" s="12"/>
      <c r="EQO43" s="12"/>
      <c r="EQP43" s="12"/>
      <c r="EQQ43" s="12"/>
      <c r="EQR43" s="12"/>
      <c r="EQS43" s="12"/>
      <c r="EQT43" s="12"/>
      <c r="EQU43" s="12"/>
      <c r="EQV43" s="12"/>
      <c r="EQW43" s="12"/>
      <c r="EQX43" s="12"/>
      <c r="EQY43" s="12"/>
      <c r="EQZ43" s="12"/>
      <c r="ERA43" s="12"/>
      <c r="ERB43" s="12"/>
      <c r="ERC43" s="12"/>
      <c r="ERD43" s="12"/>
      <c r="ERE43" s="12"/>
      <c r="ERF43" s="12"/>
      <c r="ERG43" s="12"/>
      <c r="ERH43" s="12"/>
      <c r="ERI43" s="12"/>
      <c r="ERJ43" s="12"/>
      <c r="ERK43" s="12"/>
      <c r="ERL43" s="12"/>
      <c r="ERM43" s="12"/>
      <c r="ERN43" s="12"/>
      <c r="ERO43" s="12"/>
      <c r="ERP43" s="12"/>
      <c r="ERQ43" s="12"/>
      <c r="ERR43" s="12"/>
      <c r="ERS43" s="12"/>
      <c r="ERT43" s="12"/>
      <c r="ERU43" s="12"/>
      <c r="ERV43" s="12"/>
      <c r="ERW43" s="12"/>
      <c r="ERX43" s="12"/>
      <c r="ERY43" s="12"/>
      <c r="ERZ43" s="12"/>
      <c r="ESA43" s="12"/>
      <c r="ESB43" s="12"/>
      <c r="ESC43" s="12"/>
      <c r="ESD43" s="12"/>
      <c r="ESE43" s="12"/>
      <c r="ESF43" s="12"/>
      <c r="ESG43" s="12"/>
      <c r="ESH43" s="12"/>
      <c r="ESI43" s="12"/>
      <c r="ESJ43" s="12"/>
      <c r="ESK43" s="12"/>
      <c r="ESL43" s="12"/>
      <c r="ESM43" s="12"/>
      <c r="ESN43" s="12"/>
      <c r="ESO43" s="12"/>
      <c r="ESP43" s="12"/>
      <c r="ESQ43" s="12"/>
      <c r="ESR43" s="12"/>
      <c r="ESS43" s="12"/>
      <c r="EST43" s="12"/>
      <c r="ESU43" s="12"/>
      <c r="ESV43" s="12"/>
      <c r="ESW43" s="12"/>
      <c r="ESX43" s="12"/>
      <c r="ESY43" s="12"/>
      <c r="ESZ43" s="12"/>
      <c r="ETA43" s="12"/>
      <c r="ETB43" s="12"/>
      <c r="ETC43" s="12"/>
      <c r="ETD43" s="12"/>
      <c r="ETE43" s="12"/>
      <c r="ETF43" s="12"/>
      <c r="ETG43" s="12"/>
      <c r="ETH43" s="12"/>
      <c r="ETI43" s="12"/>
      <c r="ETJ43" s="12"/>
      <c r="ETK43" s="12"/>
      <c r="ETL43" s="12"/>
      <c r="ETM43" s="12"/>
      <c r="ETN43" s="12"/>
      <c r="ETO43" s="12"/>
      <c r="ETP43" s="12"/>
      <c r="ETQ43" s="12"/>
      <c r="ETR43" s="12"/>
      <c r="ETS43" s="12"/>
      <c r="ETT43" s="12"/>
      <c r="ETU43" s="12"/>
      <c r="ETV43" s="12"/>
      <c r="ETW43" s="12"/>
      <c r="ETX43" s="12"/>
      <c r="ETY43" s="12"/>
      <c r="ETZ43" s="12"/>
      <c r="EUA43" s="12"/>
      <c r="EUB43" s="12"/>
      <c r="EUC43" s="12"/>
      <c r="EUD43" s="12"/>
      <c r="EUE43" s="12"/>
      <c r="EUF43" s="12"/>
      <c r="EUG43" s="12"/>
      <c r="EUH43" s="12"/>
      <c r="EUI43" s="12"/>
      <c r="EUJ43" s="12"/>
      <c r="EUK43" s="12"/>
      <c r="EUL43" s="12"/>
      <c r="EUM43" s="12"/>
      <c r="EUN43" s="12"/>
      <c r="EUO43" s="12"/>
      <c r="EUP43" s="12"/>
      <c r="EUQ43" s="12"/>
      <c r="EUR43" s="12"/>
      <c r="EUS43" s="12"/>
      <c r="EUT43" s="12"/>
      <c r="EUU43" s="12"/>
      <c r="EUV43" s="12"/>
      <c r="EUW43" s="12"/>
      <c r="EUX43" s="12"/>
      <c r="EUY43" s="12"/>
      <c r="EUZ43" s="12"/>
      <c r="EVA43" s="12"/>
      <c r="EVB43" s="12"/>
      <c r="EVC43" s="12"/>
      <c r="EVD43" s="12"/>
      <c r="EVE43" s="12"/>
      <c r="EVF43" s="12"/>
      <c r="EVG43" s="12"/>
      <c r="EVH43" s="12"/>
      <c r="EVI43" s="12"/>
      <c r="EVJ43" s="12"/>
      <c r="EVK43" s="12"/>
      <c r="EVL43" s="12"/>
      <c r="EVM43" s="12"/>
      <c r="EVN43" s="12"/>
      <c r="EVO43" s="12"/>
      <c r="EVP43" s="12"/>
      <c r="EVQ43" s="12"/>
      <c r="EVR43" s="12"/>
      <c r="EVS43" s="12"/>
      <c r="EVT43" s="12"/>
      <c r="EVU43" s="12"/>
      <c r="EVV43" s="12"/>
      <c r="EVW43" s="12"/>
      <c r="EVX43" s="12"/>
      <c r="EVY43" s="12"/>
      <c r="EVZ43" s="12"/>
      <c r="EWA43" s="12"/>
      <c r="EWB43" s="12"/>
      <c r="EWC43" s="12"/>
      <c r="EWD43" s="12"/>
      <c r="EWE43" s="12"/>
      <c r="EWF43" s="12"/>
      <c r="EWG43" s="12"/>
      <c r="EWH43" s="12"/>
      <c r="EWI43" s="12"/>
      <c r="EWJ43" s="12"/>
      <c r="EWK43" s="12"/>
      <c r="EWL43" s="12"/>
      <c r="EWM43" s="12"/>
      <c r="EWN43" s="12"/>
      <c r="EWO43" s="12"/>
      <c r="EWP43" s="12"/>
      <c r="EWQ43" s="12"/>
      <c r="EWR43" s="12"/>
      <c r="EWS43" s="12"/>
      <c r="EWT43" s="12"/>
      <c r="EWU43" s="12"/>
      <c r="EWV43" s="12"/>
      <c r="EWW43" s="12"/>
      <c r="EWX43" s="12"/>
      <c r="EWY43" s="12"/>
      <c r="EWZ43" s="12"/>
      <c r="EXA43" s="12"/>
      <c r="EXB43" s="12"/>
      <c r="EXC43" s="12"/>
      <c r="EXD43" s="12"/>
      <c r="EXE43" s="12"/>
      <c r="EXF43" s="12"/>
      <c r="EXG43" s="12"/>
      <c r="EXH43" s="12"/>
      <c r="EXI43" s="12"/>
      <c r="EXJ43" s="12"/>
      <c r="EXK43" s="12"/>
      <c r="EXL43" s="12"/>
      <c r="EXM43" s="12"/>
      <c r="EXN43" s="12"/>
      <c r="EXO43" s="12"/>
      <c r="EXP43" s="12"/>
      <c r="EXQ43" s="12"/>
      <c r="EXR43" s="12"/>
      <c r="EXS43" s="12"/>
      <c r="EXT43" s="12"/>
      <c r="EXU43" s="12"/>
      <c r="EXV43" s="12"/>
      <c r="EXW43" s="12"/>
      <c r="EXX43" s="12"/>
      <c r="EXY43" s="12"/>
      <c r="EXZ43" s="12"/>
      <c r="EYA43" s="12"/>
      <c r="EYB43" s="12"/>
      <c r="EYC43" s="12"/>
      <c r="EYD43" s="12"/>
      <c r="EYE43" s="12"/>
      <c r="EYF43" s="12"/>
      <c r="EYG43" s="12"/>
      <c r="EYH43" s="12"/>
      <c r="EYI43" s="12"/>
      <c r="EYJ43" s="12"/>
      <c r="EYK43" s="12"/>
      <c r="EYL43" s="12"/>
      <c r="EYM43" s="12"/>
      <c r="EYN43" s="12"/>
      <c r="EYO43" s="12"/>
      <c r="EYP43" s="12"/>
      <c r="EYQ43" s="12"/>
      <c r="EYR43" s="12"/>
      <c r="EYS43" s="12"/>
      <c r="EYT43" s="12"/>
      <c r="EYU43" s="12"/>
      <c r="EYV43" s="12"/>
      <c r="EYW43" s="12"/>
      <c r="EYX43" s="12"/>
      <c r="EYY43" s="12"/>
      <c r="EYZ43" s="12"/>
      <c r="EZA43" s="12"/>
      <c r="EZB43" s="12"/>
      <c r="EZC43" s="12"/>
      <c r="EZD43" s="12"/>
      <c r="EZE43" s="12"/>
      <c r="EZF43" s="12"/>
      <c r="EZG43" s="12"/>
      <c r="EZH43" s="12"/>
      <c r="EZI43" s="12"/>
      <c r="EZJ43" s="12"/>
      <c r="EZK43" s="12"/>
      <c r="EZL43" s="12"/>
      <c r="EZM43" s="12"/>
      <c r="EZN43" s="12"/>
      <c r="EZO43" s="12"/>
      <c r="EZP43" s="12"/>
      <c r="EZQ43" s="12"/>
      <c r="EZR43" s="12"/>
      <c r="EZS43" s="12"/>
      <c r="EZT43" s="12"/>
      <c r="EZU43" s="12"/>
      <c r="EZV43" s="12"/>
      <c r="EZW43" s="12"/>
      <c r="EZX43" s="12"/>
      <c r="EZY43" s="12"/>
      <c r="EZZ43" s="12"/>
      <c r="FAA43" s="12"/>
      <c r="FAB43" s="12"/>
      <c r="FAC43" s="12"/>
      <c r="FAD43" s="12"/>
      <c r="FAE43" s="12"/>
      <c r="FAF43" s="12"/>
      <c r="FAG43" s="12"/>
      <c r="FAH43" s="12"/>
      <c r="FAI43" s="12"/>
      <c r="FAJ43" s="12"/>
      <c r="FAK43" s="12"/>
      <c r="FAL43" s="12"/>
      <c r="FAM43" s="12"/>
      <c r="FAN43" s="12"/>
      <c r="FAO43" s="12"/>
      <c r="FAP43" s="12"/>
      <c r="FAQ43" s="12"/>
      <c r="FAR43" s="12"/>
      <c r="FAS43" s="12"/>
      <c r="FAT43" s="12"/>
      <c r="FAU43" s="12"/>
      <c r="FAV43" s="12"/>
      <c r="FAW43" s="12"/>
      <c r="FAX43" s="12"/>
      <c r="FAY43" s="12"/>
      <c r="FAZ43" s="12"/>
      <c r="FBA43" s="12"/>
      <c r="FBB43" s="12"/>
      <c r="FBC43" s="12"/>
      <c r="FBD43" s="12"/>
      <c r="FBE43" s="12"/>
      <c r="FBF43" s="12"/>
      <c r="FBG43" s="12"/>
      <c r="FBH43" s="12"/>
      <c r="FBI43" s="12"/>
      <c r="FBJ43" s="12"/>
      <c r="FBK43" s="12"/>
      <c r="FBL43" s="12"/>
      <c r="FBM43" s="12"/>
      <c r="FBN43" s="12"/>
      <c r="FBO43" s="12"/>
      <c r="FBP43" s="12"/>
      <c r="FBQ43" s="12"/>
      <c r="FBR43" s="12"/>
      <c r="FBS43" s="12"/>
      <c r="FBT43" s="12"/>
      <c r="FBU43" s="12"/>
      <c r="FBV43" s="12"/>
      <c r="FBW43" s="12"/>
      <c r="FBX43" s="12"/>
      <c r="FBY43" s="12"/>
      <c r="FBZ43" s="12"/>
      <c r="FCA43" s="12"/>
      <c r="FCB43" s="12"/>
      <c r="FCC43" s="12"/>
      <c r="FCD43" s="12"/>
      <c r="FCE43" s="12"/>
      <c r="FCF43" s="12"/>
      <c r="FCG43" s="12"/>
      <c r="FCH43" s="12"/>
      <c r="FCI43" s="12"/>
      <c r="FCJ43" s="12"/>
      <c r="FCK43" s="12"/>
      <c r="FCL43" s="12"/>
      <c r="FCM43" s="12"/>
      <c r="FCN43" s="12"/>
      <c r="FCO43" s="12"/>
      <c r="FCP43" s="12"/>
      <c r="FCQ43" s="12"/>
      <c r="FCR43" s="12"/>
      <c r="FCS43" s="12"/>
      <c r="FCT43" s="12"/>
      <c r="FCU43" s="12"/>
      <c r="FCV43" s="12"/>
      <c r="FCW43" s="12"/>
      <c r="FCX43" s="12"/>
      <c r="FCY43" s="12"/>
      <c r="FCZ43" s="12"/>
      <c r="FDA43" s="12"/>
      <c r="FDB43" s="12"/>
      <c r="FDC43" s="12"/>
      <c r="FDD43" s="12"/>
      <c r="FDE43" s="12"/>
      <c r="FDF43" s="12"/>
      <c r="FDG43" s="12"/>
      <c r="FDH43" s="12"/>
      <c r="FDI43" s="12"/>
      <c r="FDJ43" s="12"/>
      <c r="FDK43" s="12"/>
      <c r="FDL43" s="12"/>
      <c r="FDM43" s="12"/>
      <c r="FDN43" s="12"/>
      <c r="FDO43" s="12"/>
      <c r="FDP43" s="12"/>
      <c r="FDQ43" s="12"/>
      <c r="FDR43" s="12"/>
      <c r="FDS43" s="12"/>
      <c r="FDT43" s="12"/>
      <c r="FDU43" s="12"/>
      <c r="FDV43" s="12"/>
      <c r="FDW43" s="12"/>
      <c r="FDX43" s="12"/>
      <c r="FDY43" s="12"/>
      <c r="FDZ43" s="12"/>
      <c r="FEA43" s="12"/>
      <c r="FEB43" s="12"/>
      <c r="FEC43" s="12"/>
      <c r="FED43" s="12"/>
      <c r="FEE43" s="12"/>
      <c r="FEF43" s="12"/>
      <c r="FEG43" s="12"/>
      <c r="FEH43" s="12"/>
      <c r="FEI43" s="12"/>
      <c r="FEJ43" s="12"/>
      <c r="FEK43" s="12"/>
      <c r="FEL43" s="12"/>
      <c r="FEM43" s="12"/>
      <c r="FEN43" s="12"/>
      <c r="FEO43" s="12"/>
      <c r="FEP43" s="12"/>
      <c r="FEQ43" s="12"/>
      <c r="FER43" s="12"/>
      <c r="FES43" s="12"/>
      <c r="FET43" s="12"/>
      <c r="FEU43" s="12"/>
      <c r="FEV43" s="12"/>
      <c r="FEW43" s="12"/>
      <c r="FEX43" s="12"/>
      <c r="FEY43" s="12"/>
      <c r="FEZ43" s="12"/>
      <c r="FFA43" s="12"/>
      <c r="FFB43" s="12"/>
      <c r="FFC43" s="12"/>
      <c r="FFD43" s="12"/>
      <c r="FFE43" s="12"/>
      <c r="FFF43" s="12"/>
      <c r="FFG43" s="12"/>
      <c r="FFH43" s="12"/>
      <c r="FFI43" s="12"/>
      <c r="FFJ43" s="12"/>
      <c r="FFK43" s="12"/>
      <c r="FFL43" s="12"/>
      <c r="FFM43" s="12"/>
      <c r="FFN43" s="12"/>
      <c r="FFO43" s="12"/>
      <c r="FFP43" s="12"/>
      <c r="FFQ43" s="12"/>
      <c r="FFR43" s="12"/>
      <c r="FFS43" s="12"/>
      <c r="FFT43" s="12"/>
      <c r="FFU43" s="12"/>
      <c r="FFV43" s="12"/>
      <c r="FFW43" s="12"/>
      <c r="FFX43" s="12"/>
      <c r="FFY43" s="12"/>
      <c r="FFZ43" s="12"/>
      <c r="FGA43" s="12"/>
      <c r="FGB43" s="12"/>
      <c r="FGC43" s="12"/>
      <c r="FGD43" s="12"/>
      <c r="FGE43" s="12"/>
      <c r="FGF43" s="12"/>
      <c r="FGG43" s="12"/>
      <c r="FGH43" s="12"/>
      <c r="FGI43" s="12"/>
      <c r="FGJ43" s="12"/>
      <c r="FGK43" s="12"/>
      <c r="FGL43" s="12"/>
      <c r="FGM43" s="12"/>
      <c r="FGN43" s="12"/>
      <c r="FGO43" s="12"/>
      <c r="FGP43" s="12"/>
      <c r="FGQ43" s="12"/>
      <c r="FGR43" s="12"/>
      <c r="FGS43" s="12"/>
      <c r="FGT43" s="12"/>
      <c r="FGU43" s="12"/>
      <c r="FGV43" s="12"/>
      <c r="FGW43" s="12"/>
      <c r="FGX43" s="12"/>
      <c r="FGY43" s="12"/>
      <c r="FGZ43" s="12"/>
      <c r="FHA43" s="12"/>
      <c r="FHB43" s="12"/>
      <c r="FHC43" s="12"/>
      <c r="FHD43" s="12"/>
      <c r="FHE43" s="12"/>
      <c r="FHF43" s="12"/>
      <c r="FHG43" s="12"/>
      <c r="FHH43" s="12"/>
      <c r="FHI43" s="12"/>
      <c r="FHJ43" s="12"/>
      <c r="FHK43" s="12"/>
      <c r="FHL43" s="12"/>
      <c r="FHM43" s="12"/>
      <c r="FHN43" s="12"/>
      <c r="FHO43" s="12"/>
      <c r="FHP43" s="12"/>
      <c r="FHQ43" s="12"/>
      <c r="FHR43" s="12"/>
      <c r="FHS43" s="12"/>
      <c r="FHT43" s="12"/>
      <c r="FHU43" s="12"/>
      <c r="FHV43" s="12"/>
      <c r="FHW43" s="12"/>
      <c r="FHX43" s="12"/>
      <c r="FHY43" s="12"/>
      <c r="FHZ43" s="12"/>
      <c r="FIA43" s="12"/>
      <c r="FIB43" s="12"/>
      <c r="FIC43" s="12"/>
      <c r="FID43" s="12"/>
      <c r="FIE43" s="12"/>
      <c r="FIF43" s="12"/>
      <c r="FIG43" s="12"/>
      <c r="FIH43" s="12"/>
      <c r="FII43" s="12"/>
      <c r="FIJ43" s="12"/>
      <c r="FIK43" s="12"/>
      <c r="FIL43" s="12"/>
      <c r="FIM43" s="12"/>
      <c r="FIN43" s="12"/>
      <c r="FIO43" s="12"/>
      <c r="FIP43" s="12"/>
      <c r="FIQ43" s="12"/>
      <c r="FIR43" s="12"/>
      <c r="FIS43" s="12"/>
      <c r="FIT43" s="12"/>
      <c r="FIU43" s="12"/>
      <c r="FIV43" s="12"/>
      <c r="FIW43" s="12"/>
      <c r="FIX43" s="12"/>
      <c r="FIY43" s="12"/>
      <c r="FIZ43" s="12"/>
      <c r="FJA43" s="12"/>
      <c r="FJB43" s="12"/>
      <c r="FJC43" s="12"/>
      <c r="FJD43" s="12"/>
      <c r="FJE43" s="12"/>
      <c r="FJF43" s="12"/>
      <c r="FJG43" s="12"/>
      <c r="FJH43" s="12"/>
      <c r="FJI43" s="12"/>
      <c r="FJJ43" s="12"/>
      <c r="FJK43" s="12"/>
      <c r="FJL43" s="12"/>
      <c r="FJM43" s="12"/>
      <c r="FJN43" s="12"/>
      <c r="FJO43" s="12"/>
      <c r="FJP43" s="12"/>
      <c r="FJQ43" s="12"/>
      <c r="FJR43" s="12"/>
      <c r="FJS43" s="12"/>
      <c r="FJT43" s="12"/>
      <c r="FJU43" s="12"/>
      <c r="FJV43" s="12"/>
      <c r="FJW43" s="12"/>
      <c r="FJX43" s="12"/>
      <c r="FJY43" s="12"/>
      <c r="FJZ43" s="12"/>
      <c r="FKA43" s="12"/>
      <c r="FKB43" s="12"/>
      <c r="FKC43" s="12"/>
      <c r="FKD43" s="12"/>
      <c r="FKE43" s="12"/>
      <c r="FKF43" s="12"/>
      <c r="FKG43" s="12"/>
      <c r="FKH43" s="12"/>
      <c r="FKI43" s="12"/>
      <c r="FKJ43" s="12"/>
      <c r="FKK43" s="12"/>
      <c r="FKL43" s="12"/>
      <c r="FKM43" s="12"/>
      <c r="FKN43" s="12"/>
      <c r="FKO43" s="12"/>
      <c r="FKP43" s="12"/>
      <c r="FKQ43" s="12"/>
      <c r="FKR43" s="12"/>
      <c r="FKS43" s="12"/>
      <c r="FKT43" s="12"/>
      <c r="FKU43" s="12"/>
      <c r="FKV43" s="12"/>
      <c r="FKW43" s="12"/>
      <c r="FKX43" s="12"/>
      <c r="FKY43" s="12"/>
      <c r="FKZ43" s="12"/>
      <c r="FLA43" s="12"/>
      <c r="FLB43" s="12"/>
      <c r="FLC43" s="12"/>
      <c r="FLD43" s="12"/>
      <c r="FLE43" s="12"/>
      <c r="FLF43" s="12"/>
      <c r="FLG43" s="12"/>
      <c r="FLH43" s="12"/>
      <c r="FLI43" s="12"/>
      <c r="FLJ43" s="12"/>
      <c r="FLK43" s="12"/>
      <c r="FLL43" s="12"/>
      <c r="FLM43" s="12"/>
      <c r="FLN43" s="12"/>
      <c r="FLO43" s="12"/>
      <c r="FLP43" s="12"/>
      <c r="FLQ43" s="12"/>
      <c r="FLR43" s="12"/>
      <c r="FLS43" s="12"/>
      <c r="FLT43" s="12"/>
      <c r="FLU43" s="12"/>
      <c r="FLV43" s="12"/>
      <c r="FLW43" s="12"/>
      <c r="FLX43" s="12"/>
      <c r="FLY43" s="12"/>
      <c r="FLZ43" s="12"/>
      <c r="FMA43" s="12"/>
      <c r="FMB43" s="12"/>
      <c r="FMC43" s="12"/>
      <c r="FMD43" s="12"/>
      <c r="FME43" s="12"/>
      <c r="FMF43" s="12"/>
      <c r="FMG43" s="12"/>
      <c r="FMH43" s="12"/>
      <c r="FMI43" s="12"/>
      <c r="FMJ43" s="12"/>
      <c r="FMK43" s="12"/>
      <c r="FML43" s="12"/>
      <c r="FMM43" s="12"/>
      <c r="FMN43" s="12"/>
      <c r="FMO43" s="12"/>
      <c r="FMP43" s="12"/>
      <c r="FMQ43" s="12"/>
      <c r="FMR43" s="12"/>
      <c r="FMS43" s="12"/>
      <c r="FMT43" s="12"/>
      <c r="FMU43" s="12"/>
      <c r="FMV43" s="12"/>
      <c r="FMW43" s="12"/>
      <c r="FMX43" s="12"/>
      <c r="FMY43" s="12"/>
      <c r="FMZ43" s="12"/>
      <c r="FNA43" s="12"/>
      <c r="FNB43" s="12"/>
      <c r="FNC43" s="12"/>
      <c r="FND43" s="12"/>
      <c r="FNE43" s="12"/>
      <c r="FNF43" s="12"/>
      <c r="FNG43" s="12"/>
      <c r="FNH43" s="12"/>
      <c r="FNI43" s="12"/>
      <c r="FNJ43" s="12"/>
      <c r="FNK43" s="12"/>
      <c r="FNL43" s="12"/>
      <c r="FNM43" s="12"/>
      <c r="FNN43" s="12"/>
      <c r="FNO43" s="12"/>
      <c r="FNP43" s="12"/>
      <c r="FNQ43" s="12"/>
      <c r="FNR43" s="12"/>
      <c r="FNS43" s="12"/>
      <c r="FNT43" s="12"/>
      <c r="FNU43" s="12"/>
      <c r="FNV43" s="12"/>
      <c r="FNW43" s="12"/>
      <c r="FNX43" s="12"/>
      <c r="FNY43" s="12"/>
      <c r="FNZ43" s="12"/>
      <c r="FOA43" s="12"/>
      <c r="FOB43" s="12"/>
      <c r="FOC43" s="12"/>
      <c r="FOD43" s="12"/>
      <c r="FOE43" s="12"/>
      <c r="FOF43" s="12"/>
      <c r="FOG43" s="12"/>
      <c r="FOH43" s="12"/>
      <c r="FOI43" s="12"/>
      <c r="FOJ43" s="12"/>
      <c r="FOK43" s="12"/>
      <c r="FOL43" s="12"/>
      <c r="FOM43" s="12"/>
      <c r="FON43" s="12"/>
      <c r="FOO43" s="12"/>
      <c r="FOP43" s="12"/>
      <c r="FOQ43" s="12"/>
      <c r="FOR43" s="12"/>
      <c r="FOS43" s="12"/>
      <c r="FOT43" s="12"/>
      <c r="FOU43" s="12"/>
      <c r="FOV43" s="12"/>
      <c r="FOW43" s="12"/>
      <c r="FOX43" s="12"/>
      <c r="FOY43" s="12"/>
      <c r="FOZ43" s="12"/>
      <c r="FPA43" s="12"/>
      <c r="FPB43" s="12"/>
      <c r="FPC43" s="12"/>
      <c r="FPD43" s="12"/>
      <c r="FPE43" s="12"/>
      <c r="FPF43" s="12"/>
      <c r="FPG43" s="12"/>
      <c r="FPH43" s="12"/>
      <c r="FPI43" s="12"/>
      <c r="FPJ43" s="12"/>
      <c r="FPK43" s="12"/>
      <c r="FPL43" s="12"/>
      <c r="FPM43" s="12"/>
      <c r="FPN43" s="12"/>
      <c r="FPO43" s="12"/>
      <c r="FPP43" s="12"/>
      <c r="FPQ43" s="12"/>
      <c r="FPR43" s="12"/>
      <c r="FPS43" s="12"/>
      <c r="FPT43" s="12"/>
      <c r="FPU43" s="12"/>
      <c r="FPV43" s="12"/>
      <c r="FPW43" s="12"/>
      <c r="FPX43" s="12"/>
      <c r="FPY43" s="12"/>
      <c r="FPZ43" s="12"/>
      <c r="FQA43" s="12"/>
      <c r="FQB43" s="12"/>
      <c r="FQC43" s="12"/>
      <c r="FQD43" s="12"/>
      <c r="FQE43" s="12"/>
      <c r="FQF43" s="12"/>
      <c r="FQG43" s="12"/>
      <c r="FQH43" s="12"/>
      <c r="FQI43" s="12"/>
      <c r="FQJ43" s="12"/>
      <c r="FQK43" s="12"/>
      <c r="FQL43" s="12"/>
      <c r="FQM43" s="12"/>
      <c r="FQN43" s="12"/>
      <c r="FQO43" s="12"/>
      <c r="FQP43" s="12"/>
      <c r="FQQ43" s="12"/>
      <c r="FQR43" s="12"/>
      <c r="FQS43" s="12"/>
      <c r="FQT43" s="12"/>
      <c r="FQU43" s="12"/>
      <c r="FQV43" s="12"/>
      <c r="FQW43" s="12"/>
      <c r="FQX43" s="12"/>
      <c r="FQY43" s="12"/>
      <c r="FQZ43" s="12"/>
      <c r="FRA43" s="12"/>
      <c r="FRB43" s="12"/>
      <c r="FRC43" s="12"/>
      <c r="FRD43" s="12"/>
      <c r="FRE43" s="12"/>
      <c r="FRF43" s="12"/>
      <c r="FRG43" s="12"/>
      <c r="FRH43" s="12"/>
      <c r="FRI43" s="12"/>
      <c r="FRJ43" s="12"/>
      <c r="FRK43" s="12"/>
      <c r="FRL43" s="12"/>
      <c r="FRM43" s="12"/>
      <c r="FRN43" s="12"/>
      <c r="FRO43" s="12"/>
      <c r="FRP43" s="12"/>
      <c r="FRQ43" s="12"/>
      <c r="FRR43" s="12"/>
      <c r="FRS43" s="12"/>
      <c r="FRT43" s="12"/>
      <c r="FRU43" s="12"/>
      <c r="FRV43" s="12"/>
      <c r="FRW43" s="12"/>
      <c r="FRX43" s="12"/>
      <c r="FRY43" s="12"/>
      <c r="FRZ43" s="12"/>
      <c r="FSA43" s="12"/>
      <c r="FSB43" s="12"/>
      <c r="FSC43" s="12"/>
      <c r="FSD43" s="12"/>
      <c r="FSE43" s="12"/>
      <c r="FSF43" s="12"/>
      <c r="FSG43" s="12"/>
      <c r="FSH43" s="12"/>
      <c r="FSI43" s="12"/>
      <c r="FSJ43" s="12"/>
      <c r="FSK43" s="12"/>
      <c r="FSL43" s="12"/>
      <c r="FSM43" s="12"/>
      <c r="FSN43" s="12"/>
      <c r="FSO43" s="12"/>
      <c r="FSP43" s="12"/>
      <c r="FSQ43" s="12"/>
      <c r="FSR43" s="12"/>
      <c r="FSS43" s="12"/>
      <c r="FST43" s="12"/>
      <c r="FSU43" s="12"/>
      <c r="FSV43" s="12"/>
      <c r="FSW43" s="12"/>
      <c r="FSX43" s="12"/>
      <c r="FSY43" s="12"/>
      <c r="FSZ43" s="12"/>
      <c r="FTA43" s="12"/>
      <c r="FTB43" s="12"/>
      <c r="FTC43" s="12"/>
      <c r="FTD43" s="12"/>
      <c r="FTE43" s="12"/>
      <c r="FTF43" s="12"/>
      <c r="FTG43" s="12"/>
      <c r="FTH43" s="12"/>
      <c r="FTI43" s="12"/>
      <c r="FTJ43" s="12"/>
      <c r="FTK43" s="12"/>
      <c r="FTL43" s="12"/>
      <c r="FTM43" s="12"/>
      <c r="FTN43" s="12"/>
      <c r="FTO43" s="12"/>
      <c r="FTP43" s="12"/>
      <c r="FTQ43" s="12"/>
      <c r="FTR43" s="12"/>
      <c r="FTS43" s="12"/>
      <c r="FTT43" s="12"/>
      <c r="FTU43" s="12"/>
      <c r="FTV43" s="12"/>
      <c r="FTW43" s="12"/>
      <c r="FTX43" s="12"/>
      <c r="FTY43" s="12"/>
      <c r="FTZ43" s="12"/>
      <c r="FUA43" s="12"/>
      <c r="FUB43" s="12"/>
      <c r="FUC43" s="12"/>
      <c r="FUD43" s="12"/>
      <c r="FUE43" s="12"/>
      <c r="FUF43" s="12"/>
      <c r="FUG43" s="12"/>
      <c r="FUH43" s="12"/>
      <c r="FUI43" s="12"/>
      <c r="FUJ43" s="12"/>
      <c r="FUK43" s="12"/>
      <c r="FUL43" s="12"/>
      <c r="FUM43" s="12"/>
      <c r="FUN43" s="12"/>
      <c r="FUO43" s="12"/>
      <c r="FUP43" s="12"/>
      <c r="FUQ43" s="12"/>
      <c r="FUR43" s="12"/>
      <c r="FUS43" s="12"/>
      <c r="FUT43" s="12"/>
      <c r="FUU43" s="12"/>
      <c r="FUV43" s="12"/>
      <c r="FUW43" s="12"/>
      <c r="FUX43" s="12"/>
      <c r="FUY43" s="12"/>
      <c r="FUZ43" s="12"/>
      <c r="FVA43" s="12"/>
      <c r="FVB43" s="12"/>
      <c r="FVC43" s="12"/>
      <c r="FVD43" s="12"/>
      <c r="FVE43" s="12"/>
      <c r="FVF43" s="12"/>
      <c r="FVG43" s="12"/>
      <c r="FVH43" s="12"/>
      <c r="FVI43" s="12"/>
      <c r="FVJ43" s="12"/>
      <c r="FVK43" s="12"/>
      <c r="FVL43" s="12"/>
      <c r="FVM43" s="12"/>
      <c r="FVN43" s="12"/>
      <c r="FVO43" s="12"/>
      <c r="FVP43" s="12"/>
      <c r="FVQ43" s="12"/>
      <c r="FVR43" s="12"/>
      <c r="FVS43" s="12"/>
      <c r="FVT43" s="12"/>
      <c r="FVU43" s="12"/>
      <c r="FVV43" s="12"/>
      <c r="FVW43" s="12"/>
      <c r="FVX43" s="12"/>
      <c r="FVY43" s="12"/>
      <c r="FVZ43" s="12"/>
      <c r="FWA43" s="12"/>
      <c r="FWB43" s="12"/>
      <c r="FWC43" s="12"/>
      <c r="FWD43" s="12"/>
      <c r="FWE43" s="12"/>
      <c r="FWF43" s="12"/>
      <c r="FWG43" s="12"/>
      <c r="FWH43" s="12"/>
      <c r="FWI43" s="12"/>
      <c r="FWJ43" s="12"/>
      <c r="FWK43" s="12"/>
      <c r="FWL43" s="12"/>
      <c r="FWM43" s="12"/>
      <c r="FWN43" s="12"/>
      <c r="FWO43" s="12"/>
      <c r="FWP43" s="12"/>
      <c r="FWQ43" s="12"/>
      <c r="FWR43" s="12"/>
      <c r="FWS43" s="12"/>
      <c r="FWT43" s="12"/>
      <c r="FWU43" s="12"/>
      <c r="FWV43" s="12"/>
      <c r="FWW43" s="12"/>
      <c r="FWX43" s="12"/>
      <c r="FWY43" s="12"/>
      <c r="FWZ43" s="12"/>
      <c r="FXA43" s="12"/>
      <c r="FXB43" s="12"/>
      <c r="FXC43" s="12"/>
      <c r="FXD43" s="12"/>
      <c r="FXE43" s="12"/>
      <c r="FXF43" s="12"/>
      <c r="FXG43" s="12"/>
      <c r="FXH43" s="12"/>
      <c r="FXI43" s="12"/>
      <c r="FXJ43" s="12"/>
      <c r="FXK43" s="12"/>
      <c r="FXL43" s="12"/>
      <c r="FXM43" s="12"/>
      <c r="FXN43" s="12"/>
      <c r="FXO43" s="12"/>
      <c r="FXP43" s="12"/>
      <c r="FXQ43" s="12"/>
      <c r="FXR43" s="12"/>
      <c r="FXS43" s="12"/>
      <c r="FXT43" s="12"/>
      <c r="FXU43" s="12"/>
      <c r="FXV43" s="12"/>
      <c r="FXW43" s="12"/>
      <c r="FXX43" s="12"/>
      <c r="FXY43" s="12"/>
      <c r="FXZ43" s="12"/>
      <c r="FYA43" s="12"/>
      <c r="FYB43" s="12"/>
      <c r="FYC43" s="12"/>
      <c r="FYD43" s="12"/>
      <c r="FYE43" s="12"/>
      <c r="FYF43" s="12"/>
      <c r="FYG43" s="12"/>
      <c r="FYH43" s="12"/>
      <c r="FYI43" s="12"/>
      <c r="FYJ43" s="12"/>
      <c r="FYK43" s="12"/>
      <c r="FYL43" s="12"/>
      <c r="FYM43" s="12"/>
      <c r="FYN43" s="12"/>
      <c r="FYO43" s="12"/>
      <c r="FYP43" s="12"/>
      <c r="FYQ43" s="12"/>
      <c r="FYR43" s="12"/>
      <c r="FYS43" s="12"/>
      <c r="FYT43" s="12"/>
      <c r="FYU43" s="12"/>
      <c r="FYV43" s="12"/>
      <c r="FYW43" s="12"/>
      <c r="FYX43" s="12"/>
      <c r="FYY43" s="12"/>
      <c r="FYZ43" s="12"/>
      <c r="FZA43" s="12"/>
      <c r="FZB43" s="12"/>
      <c r="FZC43" s="12"/>
      <c r="FZD43" s="12"/>
      <c r="FZE43" s="12"/>
      <c r="FZF43" s="12"/>
      <c r="FZG43" s="12"/>
      <c r="FZH43" s="12"/>
      <c r="FZI43" s="12"/>
      <c r="FZJ43" s="12"/>
      <c r="FZK43" s="12"/>
      <c r="FZL43" s="12"/>
      <c r="FZM43" s="12"/>
      <c r="FZN43" s="12"/>
      <c r="FZO43" s="12"/>
      <c r="FZP43" s="12"/>
      <c r="FZQ43" s="12"/>
      <c r="FZR43" s="12"/>
      <c r="FZS43" s="12"/>
      <c r="FZT43" s="12"/>
      <c r="FZU43" s="12"/>
      <c r="FZV43" s="12"/>
      <c r="FZW43" s="12"/>
      <c r="FZX43" s="12"/>
      <c r="FZY43" s="12"/>
      <c r="FZZ43" s="12"/>
      <c r="GAA43" s="12"/>
      <c r="GAB43" s="12"/>
      <c r="GAC43" s="12"/>
      <c r="GAD43" s="12"/>
      <c r="GAE43" s="12"/>
      <c r="GAF43" s="12"/>
      <c r="GAG43" s="12"/>
      <c r="GAH43" s="12"/>
      <c r="GAI43" s="12"/>
      <c r="GAJ43" s="12"/>
      <c r="GAK43" s="12"/>
      <c r="GAL43" s="12"/>
      <c r="GAM43" s="12"/>
      <c r="GAN43" s="12"/>
      <c r="GAO43" s="12"/>
      <c r="GAP43" s="12"/>
      <c r="GAQ43" s="12"/>
      <c r="GAR43" s="12"/>
      <c r="GAS43" s="12"/>
      <c r="GAT43" s="12"/>
      <c r="GAU43" s="12"/>
      <c r="GAV43" s="12"/>
      <c r="GAW43" s="12"/>
      <c r="GAX43" s="12"/>
      <c r="GAY43" s="12"/>
      <c r="GAZ43" s="12"/>
      <c r="GBA43" s="12"/>
      <c r="GBB43" s="12"/>
      <c r="GBC43" s="12"/>
      <c r="GBD43" s="12"/>
      <c r="GBE43" s="12"/>
      <c r="GBF43" s="12"/>
      <c r="GBG43" s="12"/>
      <c r="GBH43" s="12"/>
      <c r="GBI43" s="12"/>
      <c r="GBJ43" s="12"/>
      <c r="GBK43" s="12"/>
      <c r="GBL43" s="12"/>
      <c r="GBM43" s="12"/>
      <c r="GBN43" s="12"/>
      <c r="GBO43" s="12"/>
      <c r="GBP43" s="12"/>
      <c r="GBQ43" s="12"/>
      <c r="GBR43" s="12"/>
      <c r="GBS43" s="12"/>
      <c r="GBT43" s="12"/>
      <c r="GBU43" s="12"/>
      <c r="GBV43" s="12"/>
      <c r="GBW43" s="12"/>
      <c r="GBX43" s="12"/>
      <c r="GBY43" s="12"/>
      <c r="GBZ43" s="12"/>
      <c r="GCA43" s="12"/>
      <c r="GCB43" s="12"/>
      <c r="GCC43" s="12"/>
      <c r="GCD43" s="12"/>
      <c r="GCE43" s="12"/>
      <c r="GCF43" s="12"/>
      <c r="GCG43" s="12"/>
      <c r="GCH43" s="12"/>
      <c r="GCI43" s="12"/>
      <c r="GCJ43" s="12"/>
      <c r="GCK43" s="12"/>
      <c r="GCL43" s="12"/>
      <c r="GCM43" s="12"/>
      <c r="GCN43" s="12"/>
      <c r="GCO43" s="12"/>
      <c r="GCP43" s="12"/>
      <c r="GCQ43" s="12"/>
      <c r="GCR43" s="12"/>
      <c r="GCS43" s="12"/>
      <c r="GCT43" s="12"/>
      <c r="GCU43" s="12"/>
      <c r="GCV43" s="12"/>
      <c r="GCW43" s="12"/>
      <c r="GCX43" s="12"/>
      <c r="GCY43" s="12"/>
      <c r="GCZ43" s="12"/>
      <c r="GDA43" s="12"/>
      <c r="GDB43" s="12"/>
      <c r="GDC43" s="12"/>
      <c r="GDD43" s="12"/>
      <c r="GDE43" s="12"/>
      <c r="GDF43" s="12"/>
      <c r="GDG43" s="12"/>
      <c r="GDH43" s="12"/>
      <c r="GDI43" s="12"/>
      <c r="GDJ43" s="12"/>
      <c r="GDK43" s="12"/>
      <c r="GDL43" s="12"/>
      <c r="GDM43" s="12"/>
      <c r="GDN43" s="12"/>
      <c r="GDO43" s="12"/>
      <c r="GDP43" s="12"/>
      <c r="GDQ43" s="12"/>
      <c r="GDR43" s="12"/>
      <c r="GDS43" s="12"/>
      <c r="GDT43" s="12"/>
      <c r="GDU43" s="12"/>
      <c r="GDV43" s="12"/>
      <c r="GDW43" s="12"/>
      <c r="GDX43" s="12"/>
      <c r="GDY43" s="12"/>
      <c r="GDZ43" s="12"/>
      <c r="GEA43" s="12"/>
      <c r="GEB43" s="12"/>
      <c r="GEC43" s="12"/>
      <c r="GED43" s="12"/>
      <c r="GEE43" s="12"/>
      <c r="GEF43" s="12"/>
      <c r="GEG43" s="12"/>
      <c r="GEH43" s="12"/>
      <c r="GEI43" s="12"/>
      <c r="GEJ43" s="12"/>
      <c r="GEK43" s="12"/>
      <c r="GEL43" s="12"/>
      <c r="GEM43" s="12"/>
      <c r="GEN43" s="12"/>
      <c r="GEO43" s="12"/>
      <c r="GEP43" s="12"/>
      <c r="GEQ43" s="12"/>
      <c r="GER43" s="12"/>
      <c r="GES43" s="12"/>
      <c r="GET43" s="12"/>
      <c r="GEU43" s="12"/>
      <c r="GEV43" s="12"/>
      <c r="GEW43" s="12"/>
      <c r="GEX43" s="12"/>
      <c r="GEY43" s="12"/>
      <c r="GEZ43" s="12"/>
      <c r="GFA43" s="12"/>
      <c r="GFB43" s="12"/>
      <c r="GFC43" s="12"/>
      <c r="GFD43" s="12"/>
      <c r="GFE43" s="12"/>
      <c r="GFF43" s="12"/>
      <c r="GFG43" s="12"/>
      <c r="GFH43" s="12"/>
      <c r="GFI43" s="12"/>
      <c r="GFJ43" s="12"/>
      <c r="GFK43" s="12"/>
      <c r="GFL43" s="12"/>
      <c r="GFM43" s="12"/>
      <c r="GFN43" s="12"/>
      <c r="GFO43" s="12"/>
      <c r="GFP43" s="12"/>
      <c r="GFQ43" s="12"/>
      <c r="GFR43" s="12"/>
      <c r="GFS43" s="12"/>
      <c r="GFT43" s="12"/>
      <c r="GFU43" s="12"/>
      <c r="GFV43" s="12"/>
      <c r="GFW43" s="12"/>
      <c r="GFX43" s="12"/>
      <c r="GFY43" s="12"/>
      <c r="GFZ43" s="12"/>
      <c r="GGA43" s="12"/>
      <c r="GGB43" s="12"/>
      <c r="GGC43" s="12"/>
      <c r="GGD43" s="12"/>
      <c r="GGE43" s="12"/>
      <c r="GGF43" s="12"/>
      <c r="GGG43" s="12"/>
      <c r="GGH43" s="12"/>
      <c r="GGI43" s="12"/>
      <c r="GGJ43" s="12"/>
      <c r="GGK43" s="12"/>
      <c r="GGL43" s="12"/>
      <c r="GGM43" s="12"/>
      <c r="GGN43" s="12"/>
      <c r="GGO43" s="12"/>
      <c r="GGP43" s="12"/>
      <c r="GGQ43" s="12"/>
      <c r="GGR43" s="12"/>
      <c r="GGS43" s="12"/>
      <c r="GGT43" s="12"/>
      <c r="GGU43" s="12"/>
      <c r="GGV43" s="12"/>
      <c r="GGW43" s="12"/>
      <c r="GGX43" s="12"/>
      <c r="GGY43" s="12"/>
      <c r="GGZ43" s="12"/>
      <c r="GHA43" s="12"/>
      <c r="GHB43" s="12"/>
      <c r="GHC43" s="12"/>
      <c r="GHD43" s="12"/>
      <c r="GHE43" s="12"/>
      <c r="GHF43" s="12"/>
      <c r="GHG43" s="12"/>
      <c r="GHH43" s="12"/>
      <c r="GHI43" s="12"/>
      <c r="GHJ43" s="12"/>
      <c r="GHK43" s="12"/>
      <c r="GHL43" s="12"/>
      <c r="GHM43" s="12"/>
      <c r="GHN43" s="12"/>
      <c r="GHO43" s="12"/>
      <c r="GHP43" s="12"/>
      <c r="GHQ43" s="12"/>
      <c r="GHR43" s="12"/>
      <c r="GHS43" s="12"/>
      <c r="GHT43" s="12"/>
      <c r="GHU43" s="12"/>
      <c r="GHV43" s="12"/>
      <c r="GHW43" s="12"/>
      <c r="GHX43" s="12"/>
      <c r="GHY43" s="12"/>
      <c r="GHZ43" s="12"/>
      <c r="GIA43" s="12"/>
      <c r="GIB43" s="12"/>
      <c r="GIC43" s="12"/>
      <c r="GID43" s="12"/>
      <c r="GIE43" s="12"/>
      <c r="GIF43" s="12"/>
      <c r="GIG43" s="12"/>
      <c r="GIH43" s="12"/>
      <c r="GII43" s="12"/>
      <c r="GIJ43" s="12"/>
      <c r="GIK43" s="12"/>
      <c r="GIL43" s="12"/>
      <c r="GIM43" s="12"/>
      <c r="GIN43" s="12"/>
      <c r="GIO43" s="12"/>
      <c r="GIP43" s="12"/>
      <c r="GIQ43" s="12"/>
      <c r="GIR43" s="12"/>
      <c r="GIS43" s="12"/>
      <c r="GIT43" s="12"/>
      <c r="GIU43" s="12"/>
      <c r="GIV43" s="12"/>
      <c r="GIW43" s="12"/>
      <c r="GIX43" s="12"/>
      <c r="GIY43" s="12"/>
      <c r="GIZ43" s="12"/>
      <c r="GJA43" s="12"/>
      <c r="GJB43" s="12"/>
      <c r="GJC43" s="12"/>
      <c r="GJD43" s="12"/>
      <c r="GJE43" s="12"/>
      <c r="GJF43" s="12"/>
      <c r="GJG43" s="12"/>
      <c r="GJH43" s="12"/>
      <c r="GJI43" s="12"/>
      <c r="GJJ43" s="12"/>
      <c r="GJK43" s="12"/>
      <c r="GJL43" s="12"/>
      <c r="GJM43" s="12"/>
      <c r="GJN43" s="12"/>
      <c r="GJO43" s="12"/>
      <c r="GJP43" s="12"/>
      <c r="GJQ43" s="12"/>
      <c r="GJR43" s="12"/>
      <c r="GJS43" s="12"/>
      <c r="GJT43" s="12"/>
      <c r="GJU43" s="12"/>
      <c r="GJV43" s="12"/>
      <c r="GJW43" s="12"/>
      <c r="GJX43" s="12"/>
      <c r="GJY43" s="12"/>
      <c r="GJZ43" s="12"/>
      <c r="GKA43" s="12"/>
      <c r="GKB43" s="12"/>
      <c r="GKC43" s="12"/>
      <c r="GKD43" s="12"/>
      <c r="GKE43" s="12"/>
      <c r="GKF43" s="12"/>
      <c r="GKG43" s="12"/>
      <c r="GKH43" s="12"/>
      <c r="GKI43" s="12"/>
      <c r="GKJ43" s="12"/>
      <c r="GKK43" s="12"/>
      <c r="GKL43" s="12"/>
      <c r="GKM43" s="12"/>
      <c r="GKN43" s="12"/>
      <c r="GKO43" s="12"/>
      <c r="GKP43" s="12"/>
      <c r="GKQ43" s="12"/>
      <c r="GKR43" s="12"/>
      <c r="GKS43" s="12"/>
      <c r="GKT43" s="12"/>
      <c r="GKU43" s="12"/>
      <c r="GKV43" s="12"/>
      <c r="GKW43" s="12"/>
      <c r="GKX43" s="12"/>
      <c r="GKY43" s="12"/>
      <c r="GKZ43" s="12"/>
      <c r="GLA43" s="12"/>
      <c r="GLB43" s="12"/>
      <c r="GLC43" s="12"/>
      <c r="GLD43" s="12"/>
      <c r="GLE43" s="12"/>
      <c r="GLF43" s="12"/>
      <c r="GLG43" s="12"/>
      <c r="GLH43" s="12"/>
      <c r="GLI43" s="12"/>
      <c r="GLJ43" s="12"/>
      <c r="GLK43" s="12"/>
      <c r="GLL43" s="12"/>
      <c r="GLM43" s="12"/>
      <c r="GLN43" s="12"/>
      <c r="GLO43" s="12"/>
      <c r="GLP43" s="12"/>
      <c r="GLQ43" s="12"/>
      <c r="GLR43" s="12"/>
      <c r="GLS43" s="12"/>
      <c r="GLT43" s="12"/>
      <c r="GLU43" s="12"/>
      <c r="GLV43" s="12"/>
      <c r="GLW43" s="12"/>
      <c r="GLX43" s="12"/>
      <c r="GLY43" s="12"/>
      <c r="GLZ43" s="12"/>
      <c r="GMA43" s="12"/>
      <c r="GMB43" s="12"/>
      <c r="GMC43" s="12"/>
      <c r="GMD43" s="12"/>
      <c r="GME43" s="12"/>
      <c r="GMF43" s="12"/>
      <c r="GMG43" s="12"/>
      <c r="GMH43" s="12"/>
      <c r="GMI43" s="12"/>
      <c r="GMJ43" s="12"/>
      <c r="GMK43" s="12"/>
      <c r="GML43" s="12"/>
      <c r="GMM43" s="12"/>
      <c r="GMN43" s="12"/>
      <c r="GMO43" s="12"/>
      <c r="GMP43" s="12"/>
      <c r="GMQ43" s="12"/>
      <c r="GMR43" s="12"/>
      <c r="GMS43" s="12"/>
      <c r="GMT43" s="12"/>
      <c r="GMU43" s="12"/>
      <c r="GMV43" s="12"/>
      <c r="GMW43" s="12"/>
      <c r="GMX43" s="12"/>
      <c r="GMY43" s="12"/>
      <c r="GMZ43" s="12"/>
      <c r="GNA43" s="12"/>
      <c r="GNB43" s="12"/>
      <c r="GNC43" s="12"/>
      <c r="GND43" s="12"/>
      <c r="GNE43" s="12"/>
      <c r="GNF43" s="12"/>
      <c r="GNG43" s="12"/>
      <c r="GNH43" s="12"/>
      <c r="GNI43" s="12"/>
      <c r="GNJ43" s="12"/>
      <c r="GNK43" s="12"/>
      <c r="GNL43" s="12"/>
      <c r="GNM43" s="12"/>
      <c r="GNN43" s="12"/>
      <c r="GNO43" s="12"/>
      <c r="GNP43" s="12"/>
      <c r="GNQ43" s="12"/>
      <c r="GNR43" s="12"/>
      <c r="GNS43" s="12"/>
      <c r="GNT43" s="12"/>
      <c r="GNU43" s="12"/>
      <c r="GNV43" s="12"/>
      <c r="GNW43" s="12"/>
      <c r="GNX43" s="12"/>
      <c r="GNY43" s="12"/>
      <c r="GNZ43" s="12"/>
      <c r="GOA43" s="12"/>
      <c r="GOB43" s="12"/>
      <c r="GOC43" s="12"/>
      <c r="GOD43" s="12"/>
      <c r="GOE43" s="12"/>
      <c r="GOF43" s="12"/>
      <c r="GOG43" s="12"/>
      <c r="GOH43" s="12"/>
      <c r="GOI43" s="12"/>
      <c r="GOJ43" s="12"/>
      <c r="GOK43" s="12"/>
      <c r="GOL43" s="12"/>
      <c r="GOM43" s="12"/>
      <c r="GON43" s="12"/>
      <c r="GOO43" s="12"/>
      <c r="GOP43" s="12"/>
      <c r="GOQ43" s="12"/>
      <c r="GOR43" s="12"/>
      <c r="GOS43" s="12"/>
      <c r="GOT43" s="12"/>
      <c r="GOU43" s="12"/>
      <c r="GOV43" s="12"/>
      <c r="GOW43" s="12"/>
      <c r="GOX43" s="12"/>
      <c r="GOY43" s="12"/>
      <c r="GOZ43" s="12"/>
      <c r="GPA43" s="12"/>
      <c r="GPB43" s="12"/>
      <c r="GPC43" s="12"/>
      <c r="GPD43" s="12"/>
      <c r="GPE43" s="12"/>
      <c r="GPF43" s="12"/>
      <c r="GPG43" s="12"/>
      <c r="GPH43" s="12"/>
      <c r="GPI43" s="12"/>
      <c r="GPJ43" s="12"/>
      <c r="GPK43" s="12"/>
      <c r="GPL43" s="12"/>
      <c r="GPM43" s="12"/>
      <c r="GPN43" s="12"/>
      <c r="GPO43" s="12"/>
      <c r="GPP43" s="12"/>
      <c r="GPQ43" s="12"/>
      <c r="GPR43" s="12"/>
      <c r="GPS43" s="12"/>
      <c r="GPT43" s="12"/>
      <c r="GPU43" s="12"/>
      <c r="GPV43" s="12"/>
      <c r="GPW43" s="12"/>
      <c r="GPX43" s="12"/>
      <c r="GPY43" s="12"/>
      <c r="GPZ43" s="12"/>
      <c r="GQA43" s="12"/>
      <c r="GQB43" s="12"/>
      <c r="GQC43" s="12"/>
      <c r="GQD43" s="12"/>
      <c r="GQE43" s="12"/>
      <c r="GQF43" s="12"/>
      <c r="GQG43" s="12"/>
      <c r="GQH43" s="12"/>
      <c r="GQI43" s="12"/>
      <c r="GQJ43" s="12"/>
      <c r="GQK43" s="12"/>
      <c r="GQL43" s="12"/>
      <c r="GQM43" s="12"/>
      <c r="GQN43" s="12"/>
      <c r="GQO43" s="12"/>
      <c r="GQP43" s="12"/>
      <c r="GQQ43" s="12"/>
      <c r="GQR43" s="12"/>
      <c r="GQS43" s="12"/>
      <c r="GQT43" s="12"/>
      <c r="GQU43" s="12"/>
      <c r="GQV43" s="12"/>
      <c r="GQW43" s="12"/>
      <c r="GQX43" s="12"/>
      <c r="GQY43" s="12"/>
      <c r="GQZ43" s="12"/>
      <c r="GRA43" s="12"/>
      <c r="GRB43" s="12"/>
      <c r="GRC43" s="12"/>
      <c r="GRD43" s="12"/>
      <c r="GRE43" s="12"/>
      <c r="GRF43" s="12"/>
      <c r="GRG43" s="12"/>
      <c r="GRH43" s="12"/>
      <c r="GRI43" s="12"/>
      <c r="GRJ43" s="12"/>
      <c r="GRK43" s="12"/>
      <c r="GRL43" s="12"/>
      <c r="GRM43" s="12"/>
      <c r="GRN43" s="12"/>
      <c r="GRO43" s="12"/>
      <c r="GRP43" s="12"/>
      <c r="GRQ43" s="12"/>
      <c r="GRR43" s="12"/>
      <c r="GRS43" s="12"/>
      <c r="GRT43" s="12"/>
      <c r="GRU43" s="12"/>
      <c r="GRV43" s="12"/>
      <c r="GRW43" s="12"/>
      <c r="GRX43" s="12"/>
      <c r="GRY43" s="12"/>
      <c r="GRZ43" s="12"/>
      <c r="GSA43" s="12"/>
      <c r="GSB43" s="12"/>
      <c r="GSC43" s="12"/>
      <c r="GSD43" s="12"/>
      <c r="GSE43" s="12"/>
      <c r="GSF43" s="12"/>
      <c r="GSG43" s="12"/>
      <c r="GSH43" s="12"/>
      <c r="GSI43" s="12"/>
      <c r="GSJ43" s="12"/>
      <c r="GSK43" s="12"/>
      <c r="GSL43" s="12"/>
      <c r="GSM43" s="12"/>
      <c r="GSN43" s="12"/>
      <c r="GSO43" s="12"/>
      <c r="GSP43" s="12"/>
      <c r="GSQ43" s="12"/>
      <c r="GSR43" s="12"/>
      <c r="GSS43" s="12"/>
      <c r="GST43" s="12"/>
      <c r="GSU43" s="12"/>
      <c r="GSV43" s="12"/>
      <c r="GSW43" s="12"/>
      <c r="GSX43" s="12"/>
      <c r="GSY43" s="12"/>
      <c r="GSZ43" s="12"/>
      <c r="GTA43" s="12"/>
      <c r="GTB43" s="12"/>
      <c r="GTC43" s="12"/>
      <c r="GTD43" s="12"/>
      <c r="GTE43" s="12"/>
      <c r="GTF43" s="12"/>
      <c r="GTG43" s="12"/>
      <c r="GTH43" s="12"/>
      <c r="GTI43" s="12"/>
      <c r="GTJ43" s="12"/>
      <c r="GTK43" s="12"/>
      <c r="GTL43" s="12"/>
      <c r="GTM43" s="12"/>
      <c r="GTN43" s="12"/>
      <c r="GTO43" s="12"/>
      <c r="GTP43" s="12"/>
      <c r="GTQ43" s="12"/>
      <c r="GTR43" s="12"/>
      <c r="GTS43" s="12"/>
      <c r="GTT43" s="12"/>
      <c r="GTU43" s="12"/>
      <c r="GTV43" s="12"/>
      <c r="GTW43" s="12"/>
      <c r="GTX43" s="12"/>
      <c r="GTY43" s="12"/>
      <c r="GTZ43" s="12"/>
      <c r="GUA43" s="12"/>
      <c r="GUB43" s="12"/>
      <c r="GUC43" s="12"/>
      <c r="GUD43" s="12"/>
      <c r="GUE43" s="12"/>
      <c r="GUF43" s="12"/>
      <c r="GUG43" s="12"/>
      <c r="GUH43" s="12"/>
      <c r="GUI43" s="12"/>
      <c r="GUJ43" s="12"/>
      <c r="GUK43" s="12"/>
      <c r="GUL43" s="12"/>
      <c r="GUM43" s="12"/>
      <c r="GUN43" s="12"/>
      <c r="GUO43" s="12"/>
      <c r="GUP43" s="12"/>
      <c r="GUQ43" s="12"/>
      <c r="GUR43" s="12"/>
      <c r="GUS43" s="12"/>
      <c r="GUT43" s="12"/>
      <c r="GUU43" s="12"/>
      <c r="GUV43" s="12"/>
      <c r="GUW43" s="12"/>
      <c r="GUX43" s="12"/>
      <c r="GUY43" s="12"/>
      <c r="GUZ43" s="12"/>
      <c r="GVA43" s="12"/>
      <c r="GVB43" s="12"/>
      <c r="GVC43" s="12"/>
      <c r="GVD43" s="12"/>
      <c r="GVE43" s="12"/>
      <c r="GVF43" s="12"/>
      <c r="GVG43" s="12"/>
      <c r="GVH43" s="12"/>
      <c r="GVI43" s="12"/>
      <c r="GVJ43" s="12"/>
      <c r="GVK43" s="12"/>
      <c r="GVL43" s="12"/>
      <c r="GVM43" s="12"/>
      <c r="GVN43" s="12"/>
      <c r="GVO43" s="12"/>
      <c r="GVP43" s="12"/>
      <c r="GVQ43" s="12"/>
      <c r="GVR43" s="12"/>
      <c r="GVS43" s="12"/>
      <c r="GVT43" s="12"/>
      <c r="GVU43" s="12"/>
      <c r="GVV43" s="12"/>
      <c r="GVW43" s="12"/>
      <c r="GVX43" s="12"/>
      <c r="GVY43" s="12"/>
      <c r="GVZ43" s="12"/>
      <c r="GWA43" s="12"/>
      <c r="GWB43" s="12"/>
      <c r="GWC43" s="12"/>
      <c r="GWD43" s="12"/>
      <c r="GWE43" s="12"/>
      <c r="GWF43" s="12"/>
      <c r="GWG43" s="12"/>
      <c r="GWH43" s="12"/>
      <c r="GWI43" s="12"/>
      <c r="GWJ43" s="12"/>
      <c r="GWK43" s="12"/>
      <c r="GWL43" s="12"/>
      <c r="GWM43" s="12"/>
      <c r="GWN43" s="12"/>
      <c r="GWO43" s="12"/>
      <c r="GWP43" s="12"/>
      <c r="GWQ43" s="12"/>
      <c r="GWR43" s="12"/>
      <c r="GWS43" s="12"/>
      <c r="GWT43" s="12"/>
      <c r="GWU43" s="12"/>
      <c r="GWV43" s="12"/>
      <c r="GWW43" s="12"/>
      <c r="GWX43" s="12"/>
      <c r="GWY43" s="12"/>
      <c r="GWZ43" s="12"/>
      <c r="GXA43" s="12"/>
      <c r="GXB43" s="12"/>
      <c r="GXC43" s="12"/>
      <c r="GXD43" s="12"/>
      <c r="GXE43" s="12"/>
      <c r="GXF43" s="12"/>
      <c r="GXG43" s="12"/>
      <c r="GXH43" s="12"/>
      <c r="GXI43" s="12"/>
      <c r="GXJ43" s="12"/>
      <c r="GXK43" s="12"/>
      <c r="GXL43" s="12"/>
      <c r="GXM43" s="12"/>
      <c r="GXN43" s="12"/>
      <c r="GXO43" s="12"/>
      <c r="GXP43" s="12"/>
      <c r="GXQ43" s="12"/>
      <c r="GXR43" s="12"/>
      <c r="GXS43" s="12"/>
      <c r="GXT43" s="12"/>
      <c r="GXU43" s="12"/>
      <c r="GXV43" s="12"/>
      <c r="GXW43" s="12"/>
      <c r="GXX43" s="12"/>
      <c r="GXY43" s="12"/>
      <c r="GXZ43" s="12"/>
      <c r="GYA43" s="12"/>
      <c r="GYB43" s="12"/>
      <c r="GYC43" s="12"/>
      <c r="GYD43" s="12"/>
      <c r="GYE43" s="12"/>
      <c r="GYF43" s="12"/>
      <c r="GYG43" s="12"/>
      <c r="GYH43" s="12"/>
      <c r="GYI43" s="12"/>
      <c r="GYJ43" s="12"/>
      <c r="GYK43" s="12"/>
      <c r="GYL43" s="12"/>
      <c r="GYM43" s="12"/>
      <c r="GYN43" s="12"/>
      <c r="GYO43" s="12"/>
      <c r="GYP43" s="12"/>
      <c r="GYQ43" s="12"/>
      <c r="GYR43" s="12"/>
      <c r="GYS43" s="12"/>
      <c r="GYT43" s="12"/>
      <c r="GYU43" s="12"/>
      <c r="GYV43" s="12"/>
      <c r="GYW43" s="12"/>
      <c r="GYX43" s="12"/>
      <c r="GYY43" s="12"/>
      <c r="GYZ43" s="12"/>
      <c r="GZA43" s="12"/>
      <c r="GZB43" s="12"/>
      <c r="GZC43" s="12"/>
      <c r="GZD43" s="12"/>
      <c r="GZE43" s="12"/>
      <c r="GZF43" s="12"/>
      <c r="GZG43" s="12"/>
      <c r="GZH43" s="12"/>
      <c r="GZI43" s="12"/>
      <c r="GZJ43" s="12"/>
      <c r="GZK43" s="12"/>
      <c r="GZL43" s="12"/>
      <c r="GZM43" s="12"/>
      <c r="GZN43" s="12"/>
      <c r="GZO43" s="12"/>
      <c r="GZP43" s="12"/>
      <c r="GZQ43" s="12"/>
      <c r="GZR43" s="12"/>
      <c r="GZS43" s="12"/>
      <c r="GZT43" s="12"/>
      <c r="GZU43" s="12"/>
      <c r="GZV43" s="12"/>
      <c r="GZW43" s="12"/>
      <c r="GZX43" s="12"/>
      <c r="GZY43" s="12"/>
      <c r="GZZ43" s="12"/>
      <c r="HAA43" s="12"/>
      <c r="HAB43" s="12"/>
      <c r="HAC43" s="12"/>
      <c r="HAD43" s="12"/>
      <c r="HAE43" s="12"/>
      <c r="HAF43" s="12"/>
      <c r="HAG43" s="12"/>
      <c r="HAH43" s="12"/>
      <c r="HAI43" s="12"/>
      <c r="HAJ43" s="12"/>
      <c r="HAK43" s="12"/>
      <c r="HAL43" s="12"/>
      <c r="HAM43" s="12"/>
      <c r="HAN43" s="12"/>
      <c r="HAO43" s="12"/>
      <c r="HAP43" s="12"/>
      <c r="HAQ43" s="12"/>
      <c r="HAR43" s="12"/>
      <c r="HAS43" s="12"/>
      <c r="HAT43" s="12"/>
      <c r="HAU43" s="12"/>
      <c r="HAV43" s="12"/>
      <c r="HAW43" s="12"/>
      <c r="HAX43" s="12"/>
      <c r="HAY43" s="12"/>
      <c r="HAZ43" s="12"/>
      <c r="HBA43" s="12"/>
      <c r="HBB43" s="12"/>
      <c r="HBC43" s="12"/>
      <c r="HBD43" s="12"/>
      <c r="HBE43" s="12"/>
      <c r="HBF43" s="12"/>
      <c r="HBG43" s="12"/>
      <c r="HBH43" s="12"/>
      <c r="HBI43" s="12"/>
      <c r="HBJ43" s="12"/>
      <c r="HBK43" s="12"/>
      <c r="HBL43" s="12"/>
      <c r="HBM43" s="12"/>
      <c r="HBN43" s="12"/>
      <c r="HBO43" s="12"/>
      <c r="HBP43" s="12"/>
      <c r="HBQ43" s="12"/>
      <c r="HBR43" s="12"/>
      <c r="HBS43" s="12"/>
      <c r="HBT43" s="12"/>
      <c r="HBU43" s="12"/>
      <c r="HBV43" s="12"/>
      <c r="HBW43" s="12"/>
      <c r="HBX43" s="12"/>
      <c r="HBY43" s="12"/>
      <c r="HBZ43" s="12"/>
      <c r="HCA43" s="12"/>
      <c r="HCB43" s="12"/>
      <c r="HCC43" s="12"/>
      <c r="HCD43" s="12"/>
      <c r="HCE43" s="12"/>
      <c r="HCF43" s="12"/>
      <c r="HCG43" s="12"/>
      <c r="HCH43" s="12"/>
      <c r="HCI43" s="12"/>
      <c r="HCJ43" s="12"/>
      <c r="HCK43" s="12"/>
      <c r="HCL43" s="12"/>
      <c r="HCM43" s="12"/>
      <c r="HCN43" s="12"/>
      <c r="HCO43" s="12"/>
      <c r="HCP43" s="12"/>
      <c r="HCQ43" s="12"/>
      <c r="HCR43" s="12"/>
      <c r="HCS43" s="12"/>
      <c r="HCT43" s="12"/>
      <c r="HCU43" s="12"/>
      <c r="HCV43" s="12"/>
      <c r="HCW43" s="12"/>
      <c r="HCX43" s="12"/>
      <c r="HCY43" s="12"/>
      <c r="HCZ43" s="12"/>
      <c r="HDA43" s="12"/>
      <c r="HDB43" s="12"/>
      <c r="HDC43" s="12"/>
      <c r="HDD43" s="12"/>
      <c r="HDE43" s="12"/>
      <c r="HDF43" s="12"/>
      <c r="HDG43" s="12"/>
      <c r="HDH43" s="12"/>
      <c r="HDI43" s="12"/>
      <c r="HDJ43" s="12"/>
      <c r="HDK43" s="12"/>
      <c r="HDL43" s="12"/>
      <c r="HDM43" s="12"/>
      <c r="HDN43" s="12"/>
      <c r="HDO43" s="12"/>
      <c r="HDP43" s="12"/>
      <c r="HDQ43" s="12"/>
      <c r="HDR43" s="12"/>
      <c r="HDS43" s="12"/>
      <c r="HDT43" s="12"/>
      <c r="HDU43" s="12"/>
      <c r="HDV43" s="12"/>
      <c r="HDW43" s="12"/>
      <c r="HDX43" s="12"/>
      <c r="HDY43" s="12"/>
      <c r="HDZ43" s="12"/>
      <c r="HEA43" s="12"/>
      <c r="HEB43" s="12"/>
      <c r="HEC43" s="12"/>
      <c r="HED43" s="12"/>
      <c r="HEE43" s="12"/>
      <c r="HEF43" s="12"/>
      <c r="HEG43" s="12"/>
      <c r="HEH43" s="12"/>
      <c r="HEI43" s="12"/>
      <c r="HEJ43" s="12"/>
      <c r="HEK43" s="12"/>
      <c r="HEL43" s="12"/>
      <c r="HEM43" s="12"/>
      <c r="HEN43" s="12"/>
      <c r="HEO43" s="12"/>
      <c r="HEP43" s="12"/>
      <c r="HEQ43" s="12"/>
      <c r="HER43" s="12"/>
      <c r="HES43" s="12"/>
      <c r="HET43" s="12"/>
      <c r="HEU43" s="12"/>
      <c r="HEV43" s="12"/>
      <c r="HEW43" s="12"/>
      <c r="HEX43" s="12"/>
      <c r="HEY43" s="12"/>
      <c r="HEZ43" s="12"/>
      <c r="HFA43" s="12"/>
      <c r="HFB43" s="12"/>
      <c r="HFC43" s="12"/>
      <c r="HFD43" s="12"/>
      <c r="HFE43" s="12"/>
      <c r="HFF43" s="12"/>
      <c r="HFG43" s="12"/>
      <c r="HFH43" s="12"/>
      <c r="HFI43" s="12"/>
      <c r="HFJ43" s="12"/>
      <c r="HFK43" s="12"/>
      <c r="HFL43" s="12"/>
      <c r="HFM43" s="12"/>
      <c r="HFN43" s="12"/>
      <c r="HFO43" s="12"/>
      <c r="HFP43" s="12"/>
      <c r="HFQ43" s="12"/>
      <c r="HFR43" s="12"/>
      <c r="HFS43" s="12"/>
      <c r="HFT43" s="12"/>
      <c r="HFU43" s="12"/>
      <c r="HFV43" s="12"/>
      <c r="HFW43" s="12"/>
      <c r="HFX43" s="12"/>
      <c r="HFY43" s="12"/>
      <c r="HFZ43" s="12"/>
      <c r="HGA43" s="12"/>
      <c r="HGB43" s="12"/>
      <c r="HGC43" s="12"/>
      <c r="HGD43" s="12"/>
      <c r="HGE43" s="12"/>
      <c r="HGF43" s="12"/>
      <c r="HGG43" s="12"/>
      <c r="HGH43" s="12"/>
      <c r="HGI43" s="12"/>
      <c r="HGJ43" s="12"/>
      <c r="HGK43" s="12"/>
      <c r="HGL43" s="12"/>
      <c r="HGM43" s="12"/>
      <c r="HGN43" s="12"/>
      <c r="HGO43" s="12"/>
      <c r="HGP43" s="12"/>
      <c r="HGQ43" s="12"/>
      <c r="HGR43" s="12"/>
      <c r="HGS43" s="12"/>
      <c r="HGT43" s="12"/>
      <c r="HGU43" s="12"/>
      <c r="HGV43" s="12"/>
      <c r="HGW43" s="12"/>
      <c r="HGX43" s="12"/>
      <c r="HGY43" s="12"/>
      <c r="HGZ43" s="12"/>
      <c r="HHA43" s="12"/>
      <c r="HHB43" s="12"/>
      <c r="HHC43" s="12"/>
      <c r="HHD43" s="12"/>
      <c r="HHE43" s="12"/>
      <c r="HHF43" s="12"/>
      <c r="HHG43" s="12"/>
      <c r="HHH43" s="12"/>
      <c r="HHI43" s="12"/>
      <c r="HHJ43" s="12"/>
      <c r="HHK43" s="12"/>
      <c r="HHL43" s="12"/>
      <c r="HHM43" s="12"/>
      <c r="HHN43" s="12"/>
      <c r="HHO43" s="12"/>
      <c r="HHP43" s="12"/>
      <c r="HHQ43" s="12"/>
      <c r="HHR43" s="12"/>
      <c r="HHS43" s="12"/>
      <c r="HHT43" s="12"/>
      <c r="HHU43" s="12"/>
      <c r="HHV43" s="12"/>
      <c r="HHW43" s="12"/>
      <c r="HHX43" s="12"/>
      <c r="HHY43" s="12"/>
      <c r="HHZ43" s="12"/>
      <c r="HIA43" s="12"/>
      <c r="HIB43" s="12"/>
      <c r="HIC43" s="12"/>
      <c r="HID43" s="12"/>
      <c r="HIE43" s="12"/>
      <c r="HIF43" s="12"/>
      <c r="HIG43" s="12"/>
      <c r="HIH43" s="12"/>
      <c r="HII43" s="12"/>
      <c r="HIJ43" s="12"/>
      <c r="HIK43" s="12"/>
      <c r="HIL43" s="12"/>
      <c r="HIM43" s="12"/>
      <c r="HIN43" s="12"/>
      <c r="HIO43" s="12"/>
      <c r="HIP43" s="12"/>
      <c r="HIQ43" s="12"/>
      <c r="HIR43" s="12"/>
      <c r="HIS43" s="12"/>
      <c r="HIT43" s="12"/>
      <c r="HIU43" s="12"/>
      <c r="HIV43" s="12"/>
      <c r="HIW43" s="12"/>
      <c r="HIX43" s="12"/>
      <c r="HIY43" s="12"/>
      <c r="HIZ43" s="12"/>
      <c r="HJA43" s="12"/>
      <c r="HJB43" s="12"/>
      <c r="HJC43" s="12"/>
      <c r="HJD43" s="12"/>
      <c r="HJE43" s="12"/>
      <c r="HJF43" s="12"/>
      <c r="HJG43" s="12"/>
      <c r="HJH43" s="12"/>
      <c r="HJI43" s="12"/>
      <c r="HJJ43" s="12"/>
      <c r="HJK43" s="12"/>
      <c r="HJL43" s="12"/>
      <c r="HJM43" s="12"/>
      <c r="HJN43" s="12"/>
      <c r="HJO43" s="12"/>
      <c r="HJP43" s="12"/>
      <c r="HJQ43" s="12"/>
      <c r="HJR43" s="12"/>
      <c r="HJS43" s="12"/>
      <c r="HJT43" s="12"/>
      <c r="HJU43" s="12"/>
      <c r="HJV43" s="12"/>
      <c r="HJW43" s="12"/>
      <c r="HJX43" s="12"/>
      <c r="HJY43" s="12"/>
      <c r="HJZ43" s="12"/>
      <c r="HKA43" s="12"/>
      <c r="HKB43" s="12"/>
      <c r="HKC43" s="12"/>
      <c r="HKD43" s="12"/>
      <c r="HKE43" s="12"/>
      <c r="HKF43" s="12"/>
      <c r="HKG43" s="12"/>
      <c r="HKH43" s="12"/>
      <c r="HKI43" s="12"/>
      <c r="HKJ43" s="12"/>
      <c r="HKK43" s="12"/>
      <c r="HKL43" s="12"/>
      <c r="HKM43" s="12"/>
      <c r="HKN43" s="12"/>
      <c r="HKO43" s="12"/>
      <c r="HKP43" s="12"/>
      <c r="HKQ43" s="12"/>
      <c r="HKR43" s="12"/>
      <c r="HKS43" s="12"/>
      <c r="HKT43" s="12"/>
      <c r="HKU43" s="12"/>
      <c r="HKV43" s="12"/>
      <c r="HKW43" s="12"/>
      <c r="HKX43" s="12"/>
      <c r="HKY43" s="12"/>
      <c r="HKZ43" s="12"/>
      <c r="HLA43" s="12"/>
      <c r="HLB43" s="12"/>
      <c r="HLC43" s="12"/>
      <c r="HLD43" s="12"/>
      <c r="HLE43" s="12"/>
      <c r="HLF43" s="12"/>
      <c r="HLG43" s="12"/>
      <c r="HLH43" s="12"/>
      <c r="HLI43" s="12"/>
      <c r="HLJ43" s="12"/>
      <c r="HLK43" s="12"/>
      <c r="HLL43" s="12"/>
      <c r="HLM43" s="12"/>
      <c r="HLN43" s="12"/>
      <c r="HLO43" s="12"/>
      <c r="HLP43" s="12"/>
      <c r="HLQ43" s="12"/>
      <c r="HLR43" s="12"/>
      <c r="HLS43" s="12"/>
      <c r="HLT43" s="12"/>
      <c r="HLU43" s="12"/>
      <c r="HLV43" s="12"/>
      <c r="HLW43" s="12"/>
      <c r="HLX43" s="12"/>
      <c r="HLY43" s="12"/>
      <c r="HLZ43" s="12"/>
      <c r="HMA43" s="12"/>
      <c r="HMB43" s="12"/>
      <c r="HMC43" s="12"/>
      <c r="HMD43" s="12"/>
      <c r="HME43" s="12"/>
      <c r="HMF43" s="12"/>
      <c r="HMG43" s="12"/>
      <c r="HMH43" s="12"/>
      <c r="HMI43" s="12"/>
      <c r="HMJ43" s="12"/>
      <c r="HMK43" s="12"/>
      <c r="HML43" s="12"/>
      <c r="HMM43" s="12"/>
      <c r="HMN43" s="12"/>
      <c r="HMO43" s="12"/>
      <c r="HMP43" s="12"/>
      <c r="HMQ43" s="12"/>
      <c r="HMR43" s="12"/>
      <c r="HMS43" s="12"/>
      <c r="HMT43" s="12"/>
      <c r="HMU43" s="12"/>
      <c r="HMV43" s="12"/>
      <c r="HMW43" s="12"/>
      <c r="HMX43" s="12"/>
      <c r="HMY43" s="12"/>
      <c r="HMZ43" s="12"/>
      <c r="HNA43" s="12"/>
      <c r="HNB43" s="12"/>
      <c r="HNC43" s="12"/>
      <c r="HND43" s="12"/>
      <c r="HNE43" s="12"/>
      <c r="HNF43" s="12"/>
      <c r="HNG43" s="12"/>
      <c r="HNH43" s="12"/>
      <c r="HNI43" s="12"/>
      <c r="HNJ43" s="12"/>
      <c r="HNK43" s="12"/>
      <c r="HNL43" s="12"/>
      <c r="HNM43" s="12"/>
      <c r="HNN43" s="12"/>
      <c r="HNO43" s="12"/>
      <c r="HNP43" s="12"/>
      <c r="HNQ43" s="12"/>
      <c r="HNR43" s="12"/>
      <c r="HNS43" s="12"/>
      <c r="HNT43" s="12"/>
      <c r="HNU43" s="12"/>
      <c r="HNV43" s="12"/>
      <c r="HNW43" s="12"/>
      <c r="HNX43" s="12"/>
      <c r="HNY43" s="12"/>
      <c r="HNZ43" s="12"/>
      <c r="HOA43" s="12"/>
      <c r="HOB43" s="12"/>
      <c r="HOC43" s="12"/>
      <c r="HOD43" s="12"/>
      <c r="HOE43" s="12"/>
      <c r="HOF43" s="12"/>
      <c r="HOG43" s="12"/>
      <c r="HOH43" s="12"/>
      <c r="HOI43" s="12"/>
      <c r="HOJ43" s="12"/>
      <c r="HOK43" s="12"/>
      <c r="HOL43" s="12"/>
      <c r="HOM43" s="12"/>
      <c r="HON43" s="12"/>
      <c r="HOO43" s="12"/>
      <c r="HOP43" s="12"/>
      <c r="HOQ43" s="12"/>
      <c r="HOR43" s="12"/>
      <c r="HOS43" s="12"/>
      <c r="HOT43" s="12"/>
      <c r="HOU43" s="12"/>
      <c r="HOV43" s="12"/>
      <c r="HOW43" s="12"/>
      <c r="HOX43" s="12"/>
      <c r="HOY43" s="12"/>
      <c r="HOZ43" s="12"/>
      <c r="HPA43" s="12"/>
      <c r="HPB43" s="12"/>
      <c r="HPC43" s="12"/>
      <c r="HPD43" s="12"/>
      <c r="HPE43" s="12"/>
      <c r="HPF43" s="12"/>
      <c r="HPG43" s="12"/>
      <c r="HPH43" s="12"/>
      <c r="HPI43" s="12"/>
      <c r="HPJ43" s="12"/>
      <c r="HPK43" s="12"/>
      <c r="HPL43" s="12"/>
      <c r="HPM43" s="12"/>
      <c r="HPN43" s="12"/>
      <c r="HPO43" s="12"/>
      <c r="HPP43" s="12"/>
      <c r="HPQ43" s="12"/>
      <c r="HPR43" s="12"/>
      <c r="HPS43" s="12"/>
      <c r="HPT43" s="12"/>
      <c r="HPU43" s="12"/>
      <c r="HPV43" s="12"/>
      <c r="HPW43" s="12"/>
      <c r="HPX43" s="12"/>
      <c r="HPY43" s="12"/>
      <c r="HPZ43" s="12"/>
      <c r="HQA43" s="12"/>
      <c r="HQB43" s="12"/>
      <c r="HQC43" s="12"/>
      <c r="HQD43" s="12"/>
      <c r="HQE43" s="12"/>
      <c r="HQF43" s="12"/>
      <c r="HQG43" s="12"/>
      <c r="HQH43" s="12"/>
      <c r="HQI43" s="12"/>
      <c r="HQJ43" s="12"/>
      <c r="HQK43" s="12"/>
      <c r="HQL43" s="12"/>
      <c r="HQM43" s="12"/>
      <c r="HQN43" s="12"/>
      <c r="HQO43" s="12"/>
      <c r="HQP43" s="12"/>
      <c r="HQQ43" s="12"/>
      <c r="HQR43" s="12"/>
      <c r="HQS43" s="12"/>
      <c r="HQT43" s="12"/>
      <c r="HQU43" s="12"/>
      <c r="HQV43" s="12"/>
      <c r="HQW43" s="12"/>
      <c r="HQX43" s="12"/>
      <c r="HQY43" s="12"/>
      <c r="HQZ43" s="12"/>
      <c r="HRA43" s="12"/>
      <c r="HRB43" s="12"/>
      <c r="HRC43" s="12"/>
      <c r="HRD43" s="12"/>
      <c r="HRE43" s="12"/>
      <c r="HRF43" s="12"/>
      <c r="HRG43" s="12"/>
      <c r="HRH43" s="12"/>
      <c r="HRI43" s="12"/>
      <c r="HRJ43" s="12"/>
      <c r="HRK43" s="12"/>
      <c r="HRL43" s="12"/>
      <c r="HRM43" s="12"/>
      <c r="HRN43" s="12"/>
      <c r="HRO43" s="12"/>
      <c r="HRP43" s="12"/>
      <c r="HRQ43" s="12"/>
      <c r="HRR43" s="12"/>
      <c r="HRS43" s="12"/>
      <c r="HRT43" s="12"/>
      <c r="HRU43" s="12"/>
      <c r="HRV43" s="12"/>
      <c r="HRW43" s="12"/>
      <c r="HRX43" s="12"/>
      <c r="HRY43" s="12"/>
      <c r="HRZ43" s="12"/>
      <c r="HSA43" s="12"/>
      <c r="HSB43" s="12"/>
      <c r="HSC43" s="12"/>
      <c r="HSD43" s="12"/>
      <c r="HSE43" s="12"/>
      <c r="HSF43" s="12"/>
      <c r="HSG43" s="12"/>
      <c r="HSH43" s="12"/>
      <c r="HSI43" s="12"/>
      <c r="HSJ43" s="12"/>
      <c r="HSK43" s="12"/>
      <c r="HSL43" s="12"/>
      <c r="HSM43" s="12"/>
      <c r="HSN43" s="12"/>
      <c r="HSO43" s="12"/>
      <c r="HSP43" s="12"/>
      <c r="HSQ43" s="12"/>
      <c r="HSR43" s="12"/>
      <c r="HSS43" s="12"/>
      <c r="HST43" s="12"/>
      <c r="HSU43" s="12"/>
      <c r="HSV43" s="12"/>
      <c r="HSW43" s="12"/>
      <c r="HSX43" s="12"/>
      <c r="HSY43" s="12"/>
      <c r="HSZ43" s="12"/>
      <c r="HTA43" s="12"/>
      <c r="HTB43" s="12"/>
      <c r="HTC43" s="12"/>
      <c r="HTD43" s="12"/>
      <c r="HTE43" s="12"/>
      <c r="HTF43" s="12"/>
      <c r="HTG43" s="12"/>
      <c r="HTH43" s="12"/>
      <c r="HTI43" s="12"/>
      <c r="HTJ43" s="12"/>
      <c r="HTK43" s="12"/>
      <c r="HTL43" s="12"/>
      <c r="HTM43" s="12"/>
      <c r="HTN43" s="12"/>
      <c r="HTO43" s="12"/>
      <c r="HTP43" s="12"/>
      <c r="HTQ43" s="12"/>
      <c r="HTR43" s="12"/>
      <c r="HTS43" s="12"/>
      <c r="HTT43" s="12"/>
      <c r="HTU43" s="12"/>
      <c r="HTV43" s="12"/>
      <c r="HTW43" s="12"/>
      <c r="HTX43" s="12"/>
      <c r="HTY43" s="12"/>
      <c r="HTZ43" s="12"/>
      <c r="HUA43" s="12"/>
      <c r="HUB43" s="12"/>
      <c r="HUC43" s="12"/>
      <c r="HUD43" s="12"/>
      <c r="HUE43" s="12"/>
      <c r="HUF43" s="12"/>
      <c r="HUG43" s="12"/>
      <c r="HUH43" s="12"/>
      <c r="HUI43" s="12"/>
      <c r="HUJ43" s="12"/>
      <c r="HUK43" s="12"/>
      <c r="HUL43" s="12"/>
      <c r="HUM43" s="12"/>
      <c r="HUN43" s="12"/>
      <c r="HUO43" s="12"/>
      <c r="HUP43" s="12"/>
      <c r="HUQ43" s="12"/>
      <c r="HUR43" s="12"/>
      <c r="HUS43" s="12"/>
      <c r="HUT43" s="12"/>
      <c r="HUU43" s="12"/>
      <c r="HUV43" s="12"/>
      <c r="HUW43" s="12"/>
      <c r="HUX43" s="12"/>
      <c r="HUY43" s="12"/>
      <c r="HUZ43" s="12"/>
      <c r="HVA43" s="12"/>
      <c r="HVB43" s="12"/>
      <c r="HVC43" s="12"/>
      <c r="HVD43" s="12"/>
      <c r="HVE43" s="12"/>
      <c r="HVF43" s="12"/>
      <c r="HVG43" s="12"/>
      <c r="HVH43" s="12"/>
      <c r="HVI43" s="12"/>
      <c r="HVJ43" s="12"/>
      <c r="HVK43" s="12"/>
      <c r="HVL43" s="12"/>
      <c r="HVM43" s="12"/>
      <c r="HVN43" s="12"/>
      <c r="HVO43" s="12"/>
      <c r="HVP43" s="12"/>
      <c r="HVQ43" s="12"/>
      <c r="HVR43" s="12"/>
      <c r="HVS43" s="12"/>
      <c r="HVT43" s="12"/>
      <c r="HVU43" s="12"/>
      <c r="HVV43" s="12"/>
      <c r="HVW43" s="12"/>
      <c r="HVX43" s="12"/>
      <c r="HVY43" s="12"/>
      <c r="HVZ43" s="12"/>
      <c r="HWA43" s="12"/>
      <c r="HWB43" s="12"/>
      <c r="HWC43" s="12"/>
      <c r="HWD43" s="12"/>
      <c r="HWE43" s="12"/>
      <c r="HWF43" s="12"/>
      <c r="HWG43" s="12"/>
      <c r="HWH43" s="12"/>
      <c r="HWI43" s="12"/>
      <c r="HWJ43" s="12"/>
      <c r="HWK43" s="12"/>
      <c r="HWL43" s="12"/>
      <c r="HWM43" s="12"/>
      <c r="HWN43" s="12"/>
      <c r="HWO43" s="12"/>
      <c r="HWP43" s="12"/>
      <c r="HWQ43" s="12"/>
      <c r="HWR43" s="12"/>
      <c r="HWS43" s="12"/>
      <c r="HWT43" s="12"/>
      <c r="HWU43" s="12"/>
      <c r="HWV43" s="12"/>
      <c r="HWW43" s="12"/>
      <c r="HWX43" s="12"/>
      <c r="HWY43" s="12"/>
      <c r="HWZ43" s="12"/>
      <c r="HXA43" s="12"/>
      <c r="HXB43" s="12"/>
      <c r="HXC43" s="12"/>
      <c r="HXD43" s="12"/>
      <c r="HXE43" s="12"/>
      <c r="HXF43" s="12"/>
      <c r="HXG43" s="12"/>
      <c r="HXH43" s="12"/>
      <c r="HXI43" s="12"/>
      <c r="HXJ43" s="12"/>
      <c r="HXK43" s="12"/>
      <c r="HXL43" s="12"/>
      <c r="HXM43" s="12"/>
      <c r="HXN43" s="12"/>
      <c r="HXO43" s="12"/>
      <c r="HXP43" s="12"/>
      <c r="HXQ43" s="12"/>
      <c r="HXR43" s="12"/>
      <c r="HXS43" s="12"/>
      <c r="HXT43" s="12"/>
      <c r="HXU43" s="12"/>
      <c r="HXV43" s="12"/>
      <c r="HXW43" s="12"/>
      <c r="HXX43" s="12"/>
      <c r="HXY43" s="12"/>
      <c r="HXZ43" s="12"/>
      <c r="HYA43" s="12"/>
      <c r="HYB43" s="12"/>
      <c r="HYC43" s="12"/>
      <c r="HYD43" s="12"/>
      <c r="HYE43" s="12"/>
      <c r="HYF43" s="12"/>
      <c r="HYG43" s="12"/>
      <c r="HYH43" s="12"/>
      <c r="HYI43" s="12"/>
      <c r="HYJ43" s="12"/>
      <c r="HYK43" s="12"/>
      <c r="HYL43" s="12"/>
      <c r="HYM43" s="12"/>
      <c r="HYN43" s="12"/>
      <c r="HYO43" s="12"/>
      <c r="HYP43" s="12"/>
      <c r="HYQ43" s="12"/>
      <c r="HYR43" s="12"/>
      <c r="HYS43" s="12"/>
      <c r="HYT43" s="12"/>
      <c r="HYU43" s="12"/>
      <c r="HYV43" s="12"/>
      <c r="HYW43" s="12"/>
      <c r="HYX43" s="12"/>
      <c r="HYY43" s="12"/>
      <c r="HYZ43" s="12"/>
      <c r="HZA43" s="12"/>
      <c r="HZB43" s="12"/>
      <c r="HZC43" s="12"/>
      <c r="HZD43" s="12"/>
      <c r="HZE43" s="12"/>
      <c r="HZF43" s="12"/>
      <c r="HZG43" s="12"/>
      <c r="HZH43" s="12"/>
      <c r="HZI43" s="12"/>
      <c r="HZJ43" s="12"/>
      <c r="HZK43" s="12"/>
      <c r="HZL43" s="12"/>
      <c r="HZM43" s="12"/>
      <c r="HZN43" s="12"/>
      <c r="HZO43" s="12"/>
      <c r="HZP43" s="12"/>
      <c r="HZQ43" s="12"/>
      <c r="HZR43" s="12"/>
      <c r="HZS43" s="12"/>
      <c r="HZT43" s="12"/>
      <c r="HZU43" s="12"/>
      <c r="HZV43" s="12"/>
      <c r="HZW43" s="12"/>
      <c r="HZX43" s="12"/>
      <c r="HZY43" s="12"/>
      <c r="HZZ43" s="12"/>
      <c r="IAA43" s="12"/>
      <c r="IAB43" s="12"/>
      <c r="IAC43" s="12"/>
      <c r="IAD43" s="12"/>
      <c r="IAE43" s="12"/>
      <c r="IAF43" s="12"/>
      <c r="IAG43" s="12"/>
      <c r="IAH43" s="12"/>
      <c r="IAI43" s="12"/>
      <c r="IAJ43" s="12"/>
      <c r="IAK43" s="12"/>
      <c r="IAL43" s="12"/>
      <c r="IAM43" s="12"/>
      <c r="IAN43" s="12"/>
      <c r="IAO43" s="12"/>
      <c r="IAP43" s="12"/>
      <c r="IAQ43" s="12"/>
      <c r="IAR43" s="12"/>
      <c r="IAS43" s="12"/>
      <c r="IAT43" s="12"/>
      <c r="IAU43" s="12"/>
      <c r="IAV43" s="12"/>
      <c r="IAW43" s="12"/>
      <c r="IAX43" s="12"/>
      <c r="IAY43" s="12"/>
      <c r="IAZ43" s="12"/>
      <c r="IBA43" s="12"/>
      <c r="IBB43" s="12"/>
      <c r="IBC43" s="12"/>
      <c r="IBD43" s="12"/>
      <c r="IBE43" s="12"/>
      <c r="IBF43" s="12"/>
      <c r="IBG43" s="12"/>
      <c r="IBH43" s="12"/>
      <c r="IBI43" s="12"/>
      <c r="IBJ43" s="12"/>
      <c r="IBK43" s="12"/>
      <c r="IBL43" s="12"/>
      <c r="IBM43" s="12"/>
      <c r="IBN43" s="12"/>
      <c r="IBO43" s="12"/>
      <c r="IBP43" s="12"/>
      <c r="IBQ43" s="12"/>
      <c r="IBR43" s="12"/>
      <c r="IBS43" s="12"/>
      <c r="IBT43" s="12"/>
      <c r="IBU43" s="12"/>
      <c r="IBV43" s="12"/>
      <c r="IBW43" s="12"/>
      <c r="IBX43" s="12"/>
      <c r="IBY43" s="12"/>
      <c r="IBZ43" s="12"/>
      <c r="ICA43" s="12"/>
      <c r="ICB43" s="12"/>
      <c r="ICC43" s="12"/>
      <c r="ICD43" s="12"/>
      <c r="ICE43" s="12"/>
      <c r="ICF43" s="12"/>
      <c r="ICG43" s="12"/>
      <c r="ICH43" s="12"/>
      <c r="ICI43" s="12"/>
      <c r="ICJ43" s="12"/>
      <c r="ICK43" s="12"/>
      <c r="ICL43" s="12"/>
      <c r="ICM43" s="12"/>
      <c r="ICN43" s="12"/>
      <c r="ICO43" s="12"/>
      <c r="ICP43" s="12"/>
      <c r="ICQ43" s="12"/>
      <c r="ICR43" s="12"/>
      <c r="ICS43" s="12"/>
      <c r="ICT43" s="12"/>
      <c r="ICU43" s="12"/>
      <c r="ICV43" s="12"/>
      <c r="ICW43" s="12"/>
      <c r="ICX43" s="12"/>
      <c r="ICY43" s="12"/>
      <c r="ICZ43" s="12"/>
      <c r="IDA43" s="12"/>
      <c r="IDB43" s="12"/>
      <c r="IDC43" s="12"/>
      <c r="IDD43" s="12"/>
      <c r="IDE43" s="12"/>
      <c r="IDF43" s="12"/>
      <c r="IDG43" s="12"/>
      <c r="IDH43" s="12"/>
      <c r="IDI43" s="12"/>
      <c r="IDJ43" s="12"/>
      <c r="IDK43" s="12"/>
      <c r="IDL43" s="12"/>
      <c r="IDM43" s="12"/>
      <c r="IDN43" s="12"/>
      <c r="IDO43" s="12"/>
      <c r="IDP43" s="12"/>
      <c r="IDQ43" s="12"/>
      <c r="IDR43" s="12"/>
      <c r="IDS43" s="12"/>
      <c r="IDT43" s="12"/>
      <c r="IDU43" s="12"/>
      <c r="IDV43" s="12"/>
      <c r="IDW43" s="12"/>
      <c r="IDX43" s="12"/>
      <c r="IDY43" s="12"/>
      <c r="IDZ43" s="12"/>
      <c r="IEA43" s="12"/>
      <c r="IEB43" s="12"/>
      <c r="IEC43" s="12"/>
      <c r="IED43" s="12"/>
      <c r="IEE43" s="12"/>
      <c r="IEF43" s="12"/>
      <c r="IEG43" s="12"/>
      <c r="IEH43" s="12"/>
      <c r="IEI43" s="12"/>
      <c r="IEJ43" s="12"/>
      <c r="IEK43" s="12"/>
      <c r="IEL43" s="12"/>
      <c r="IEM43" s="12"/>
      <c r="IEN43" s="12"/>
      <c r="IEO43" s="12"/>
      <c r="IEP43" s="12"/>
      <c r="IEQ43" s="12"/>
      <c r="IER43" s="12"/>
      <c r="IES43" s="12"/>
      <c r="IET43" s="12"/>
      <c r="IEU43" s="12"/>
      <c r="IEV43" s="12"/>
      <c r="IEW43" s="12"/>
      <c r="IEX43" s="12"/>
      <c r="IEY43" s="12"/>
      <c r="IEZ43" s="12"/>
      <c r="IFA43" s="12"/>
      <c r="IFB43" s="12"/>
      <c r="IFC43" s="12"/>
      <c r="IFD43" s="12"/>
      <c r="IFE43" s="12"/>
      <c r="IFF43" s="12"/>
      <c r="IFG43" s="12"/>
      <c r="IFH43" s="12"/>
      <c r="IFI43" s="12"/>
      <c r="IFJ43" s="12"/>
      <c r="IFK43" s="12"/>
      <c r="IFL43" s="12"/>
      <c r="IFM43" s="12"/>
      <c r="IFN43" s="12"/>
      <c r="IFO43" s="12"/>
      <c r="IFP43" s="12"/>
      <c r="IFQ43" s="12"/>
      <c r="IFR43" s="12"/>
      <c r="IFS43" s="12"/>
      <c r="IFT43" s="12"/>
      <c r="IFU43" s="12"/>
      <c r="IFV43" s="12"/>
      <c r="IFW43" s="12"/>
      <c r="IFX43" s="12"/>
      <c r="IFY43" s="12"/>
      <c r="IFZ43" s="12"/>
      <c r="IGA43" s="12"/>
      <c r="IGB43" s="12"/>
      <c r="IGC43" s="12"/>
      <c r="IGD43" s="12"/>
      <c r="IGE43" s="12"/>
      <c r="IGF43" s="12"/>
      <c r="IGG43" s="12"/>
      <c r="IGH43" s="12"/>
      <c r="IGI43" s="12"/>
      <c r="IGJ43" s="12"/>
      <c r="IGK43" s="12"/>
      <c r="IGL43" s="12"/>
      <c r="IGM43" s="12"/>
      <c r="IGN43" s="12"/>
      <c r="IGO43" s="12"/>
      <c r="IGP43" s="12"/>
      <c r="IGQ43" s="12"/>
      <c r="IGR43" s="12"/>
      <c r="IGS43" s="12"/>
      <c r="IGT43" s="12"/>
      <c r="IGU43" s="12"/>
      <c r="IGV43" s="12"/>
      <c r="IGW43" s="12"/>
      <c r="IGX43" s="12"/>
      <c r="IGY43" s="12"/>
      <c r="IGZ43" s="12"/>
      <c r="IHA43" s="12"/>
      <c r="IHB43" s="12"/>
      <c r="IHC43" s="12"/>
      <c r="IHD43" s="12"/>
      <c r="IHE43" s="12"/>
      <c r="IHF43" s="12"/>
      <c r="IHG43" s="12"/>
      <c r="IHH43" s="12"/>
      <c r="IHI43" s="12"/>
      <c r="IHJ43" s="12"/>
      <c r="IHK43" s="12"/>
      <c r="IHL43" s="12"/>
      <c r="IHM43" s="12"/>
      <c r="IHN43" s="12"/>
      <c r="IHO43" s="12"/>
      <c r="IHP43" s="12"/>
      <c r="IHQ43" s="12"/>
      <c r="IHR43" s="12"/>
      <c r="IHS43" s="12"/>
      <c r="IHT43" s="12"/>
      <c r="IHU43" s="12"/>
      <c r="IHV43" s="12"/>
      <c r="IHW43" s="12"/>
      <c r="IHX43" s="12"/>
      <c r="IHY43" s="12"/>
      <c r="IHZ43" s="12"/>
      <c r="IIA43" s="12"/>
      <c r="IIB43" s="12"/>
      <c r="IIC43" s="12"/>
      <c r="IID43" s="12"/>
      <c r="IIE43" s="12"/>
      <c r="IIF43" s="12"/>
      <c r="IIG43" s="12"/>
      <c r="IIH43" s="12"/>
      <c r="III43" s="12"/>
      <c r="IIJ43" s="12"/>
      <c r="IIK43" s="12"/>
      <c r="IIL43" s="12"/>
      <c r="IIM43" s="12"/>
      <c r="IIN43" s="12"/>
      <c r="IIO43" s="12"/>
      <c r="IIP43" s="12"/>
      <c r="IIQ43" s="12"/>
      <c r="IIR43" s="12"/>
      <c r="IIS43" s="12"/>
      <c r="IIT43" s="12"/>
      <c r="IIU43" s="12"/>
      <c r="IIV43" s="12"/>
      <c r="IIW43" s="12"/>
      <c r="IIX43" s="12"/>
      <c r="IIY43" s="12"/>
      <c r="IIZ43" s="12"/>
      <c r="IJA43" s="12"/>
      <c r="IJB43" s="12"/>
      <c r="IJC43" s="12"/>
      <c r="IJD43" s="12"/>
      <c r="IJE43" s="12"/>
      <c r="IJF43" s="12"/>
      <c r="IJG43" s="12"/>
      <c r="IJH43" s="12"/>
      <c r="IJI43" s="12"/>
      <c r="IJJ43" s="12"/>
      <c r="IJK43" s="12"/>
      <c r="IJL43" s="12"/>
      <c r="IJM43" s="12"/>
      <c r="IJN43" s="12"/>
      <c r="IJO43" s="12"/>
      <c r="IJP43" s="12"/>
      <c r="IJQ43" s="12"/>
      <c r="IJR43" s="12"/>
      <c r="IJS43" s="12"/>
      <c r="IJT43" s="12"/>
      <c r="IJU43" s="12"/>
      <c r="IJV43" s="12"/>
      <c r="IJW43" s="12"/>
      <c r="IJX43" s="12"/>
      <c r="IJY43" s="12"/>
      <c r="IJZ43" s="12"/>
      <c r="IKA43" s="12"/>
      <c r="IKB43" s="12"/>
      <c r="IKC43" s="12"/>
      <c r="IKD43" s="12"/>
      <c r="IKE43" s="12"/>
      <c r="IKF43" s="12"/>
      <c r="IKG43" s="12"/>
      <c r="IKH43" s="12"/>
      <c r="IKI43" s="12"/>
      <c r="IKJ43" s="12"/>
      <c r="IKK43" s="12"/>
      <c r="IKL43" s="12"/>
      <c r="IKM43" s="12"/>
      <c r="IKN43" s="12"/>
      <c r="IKO43" s="12"/>
      <c r="IKP43" s="12"/>
      <c r="IKQ43" s="12"/>
      <c r="IKR43" s="12"/>
      <c r="IKS43" s="12"/>
      <c r="IKT43" s="12"/>
      <c r="IKU43" s="12"/>
      <c r="IKV43" s="12"/>
      <c r="IKW43" s="12"/>
      <c r="IKX43" s="12"/>
      <c r="IKY43" s="12"/>
      <c r="IKZ43" s="12"/>
      <c r="ILA43" s="12"/>
      <c r="ILB43" s="12"/>
      <c r="ILC43" s="12"/>
      <c r="ILD43" s="12"/>
      <c r="ILE43" s="12"/>
      <c r="ILF43" s="12"/>
      <c r="ILG43" s="12"/>
      <c r="ILH43" s="12"/>
      <c r="ILI43" s="12"/>
      <c r="ILJ43" s="12"/>
      <c r="ILK43" s="12"/>
      <c r="ILL43" s="12"/>
      <c r="ILM43" s="12"/>
      <c r="ILN43" s="12"/>
      <c r="ILO43" s="12"/>
      <c r="ILP43" s="12"/>
      <c r="ILQ43" s="12"/>
      <c r="ILR43" s="12"/>
      <c r="ILS43" s="12"/>
      <c r="ILT43" s="12"/>
      <c r="ILU43" s="12"/>
      <c r="ILV43" s="12"/>
      <c r="ILW43" s="12"/>
      <c r="ILX43" s="12"/>
      <c r="ILY43" s="12"/>
      <c r="ILZ43" s="12"/>
      <c r="IMA43" s="12"/>
      <c r="IMB43" s="12"/>
      <c r="IMC43" s="12"/>
      <c r="IMD43" s="12"/>
      <c r="IME43" s="12"/>
      <c r="IMF43" s="12"/>
      <c r="IMG43" s="12"/>
      <c r="IMH43" s="12"/>
      <c r="IMI43" s="12"/>
      <c r="IMJ43" s="12"/>
      <c r="IMK43" s="12"/>
      <c r="IML43" s="12"/>
      <c r="IMM43" s="12"/>
      <c r="IMN43" s="12"/>
      <c r="IMO43" s="12"/>
      <c r="IMP43" s="12"/>
      <c r="IMQ43" s="12"/>
      <c r="IMR43" s="12"/>
      <c r="IMS43" s="12"/>
      <c r="IMT43" s="12"/>
      <c r="IMU43" s="12"/>
      <c r="IMV43" s="12"/>
      <c r="IMW43" s="12"/>
      <c r="IMX43" s="12"/>
      <c r="IMY43" s="12"/>
      <c r="IMZ43" s="12"/>
      <c r="INA43" s="12"/>
      <c r="INB43" s="12"/>
      <c r="INC43" s="12"/>
      <c r="IND43" s="12"/>
      <c r="INE43" s="12"/>
      <c r="INF43" s="12"/>
      <c r="ING43" s="12"/>
      <c r="INH43" s="12"/>
      <c r="INI43" s="12"/>
      <c r="INJ43" s="12"/>
      <c r="INK43" s="12"/>
      <c r="INL43" s="12"/>
      <c r="INM43" s="12"/>
      <c r="INN43" s="12"/>
      <c r="INO43" s="12"/>
      <c r="INP43" s="12"/>
      <c r="INQ43" s="12"/>
      <c r="INR43" s="12"/>
      <c r="INS43" s="12"/>
      <c r="INT43" s="12"/>
      <c r="INU43" s="12"/>
      <c r="INV43" s="12"/>
      <c r="INW43" s="12"/>
      <c r="INX43" s="12"/>
      <c r="INY43" s="12"/>
      <c r="INZ43" s="12"/>
      <c r="IOA43" s="12"/>
      <c r="IOB43" s="12"/>
      <c r="IOC43" s="12"/>
      <c r="IOD43" s="12"/>
      <c r="IOE43" s="12"/>
      <c r="IOF43" s="12"/>
      <c r="IOG43" s="12"/>
      <c r="IOH43" s="12"/>
      <c r="IOI43" s="12"/>
      <c r="IOJ43" s="12"/>
      <c r="IOK43" s="12"/>
      <c r="IOL43" s="12"/>
      <c r="IOM43" s="12"/>
      <c r="ION43" s="12"/>
      <c r="IOO43" s="12"/>
      <c r="IOP43" s="12"/>
      <c r="IOQ43" s="12"/>
      <c r="IOR43" s="12"/>
      <c r="IOS43" s="12"/>
      <c r="IOT43" s="12"/>
      <c r="IOU43" s="12"/>
      <c r="IOV43" s="12"/>
      <c r="IOW43" s="12"/>
      <c r="IOX43" s="12"/>
      <c r="IOY43" s="12"/>
      <c r="IOZ43" s="12"/>
      <c r="IPA43" s="12"/>
      <c r="IPB43" s="12"/>
      <c r="IPC43" s="12"/>
      <c r="IPD43" s="12"/>
      <c r="IPE43" s="12"/>
      <c r="IPF43" s="12"/>
      <c r="IPG43" s="12"/>
      <c r="IPH43" s="12"/>
      <c r="IPI43" s="12"/>
      <c r="IPJ43" s="12"/>
      <c r="IPK43" s="12"/>
      <c r="IPL43" s="12"/>
      <c r="IPM43" s="12"/>
      <c r="IPN43" s="12"/>
      <c r="IPO43" s="12"/>
      <c r="IPP43" s="12"/>
      <c r="IPQ43" s="12"/>
      <c r="IPR43" s="12"/>
      <c r="IPS43" s="12"/>
      <c r="IPT43" s="12"/>
      <c r="IPU43" s="12"/>
      <c r="IPV43" s="12"/>
      <c r="IPW43" s="12"/>
      <c r="IPX43" s="12"/>
      <c r="IPY43" s="12"/>
      <c r="IPZ43" s="12"/>
      <c r="IQA43" s="12"/>
      <c r="IQB43" s="12"/>
      <c r="IQC43" s="12"/>
      <c r="IQD43" s="12"/>
      <c r="IQE43" s="12"/>
      <c r="IQF43" s="12"/>
      <c r="IQG43" s="12"/>
      <c r="IQH43" s="12"/>
      <c r="IQI43" s="12"/>
      <c r="IQJ43" s="12"/>
      <c r="IQK43" s="12"/>
      <c r="IQL43" s="12"/>
      <c r="IQM43" s="12"/>
      <c r="IQN43" s="12"/>
      <c r="IQO43" s="12"/>
      <c r="IQP43" s="12"/>
      <c r="IQQ43" s="12"/>
      <c r="IQR43" s="12"/>
      <c r="IQS43" s="12"/>
      <c r="IQT43" s="12"/>
      <c r="IQU43" s="12"/>
      <c r="IQV43" s="12"/>
      <c r="IQW43" s="12"/>
      <c r="IQX43" s="12"/>
      <c r="IQY43" s="12"/>
      <c r="IQZ43" s="12"/>
      <c r="IRA43" s="12"/>
      <c r="IRB43" s="12"/>
      <c r="IRC43" s="12"/>
      <c r="IRD43" s="12"/>
      <c r="IRE43" s="12"/>
      <c r="IRF43" s="12"/>
      <c r="IRG43" s="12"/>
      <c r="IRH43" s="12"/>
      <c r="IRI43" s="12"/>
      <c r="IRJ43" s="12"/>
      <c r="IRK43" s="12"/>
      <c r="IRL43" s="12"/>
      <c r="IRM43" s="12"/>
      <c r="IRN43" s="12"/>
      <c r="IRO43" s="12"/>
      <c r="IRP43" s="12"/>
      <c r="IRQ43" s="12"/>
      <c r="IRR43" s="12"/>
      <c r="IRS43" s="12"/>
      <c r="IRT43" s="12"/>
      <c r="IRU43" s="12"/>
      <c r="IRV43" s="12"/>
      <c r="IRW43" s="12"/>
      <c r="IRX43" s="12"/>
      <c r="IRY43" s="12"/>
      <c r="IRZ43" s="12"/>
      <c r="ISA43" s="12"/>
      <c r="ISB43" s="12"/>
      <c r="ISC43" s="12"/>
      <c r="ISD43" s="12"/>
      <c r="ISE43" s="12"/>
      <c r="ISF43" s="12"/>
      <c r="ISG43" s="12"/>
      <c r="ISH43" s="12"/>
      <c r="ISI43" s="12"/>
      <c r="ISJ43" s="12"/>
      <c r="ISK43" s="12"/>
      <c r="ISL43" s="12"/>
      <c r="ISM43" s="12"/>
      <c r="ISN43" s="12"/>
      <c r="ISO43" s="12"/>
      <c r="ISP43" s="12"/>
      <c r="ISQ43" s="12"/>
      <c r="ISR43" s="12"/>
      <c r="ISS43" s="12"/>
      <c r="IST43" s="12"/>
      <c r="ISU43" s="12"/>
      <c r="ISV43" s="12"/>
      <c r="ISW43" s="12"/>
      <c r="ISX43" s="12"/>
      <c r="ISY43" s="12"/>
      <c r="ISZ43" s="12"/>
      <c r="ITA43" s="12"/>
      <c r="ITB43" s="12"/>
      <c r="ITC43" s="12"/>
      <c r="ITD43" s="12"/>
      <c r="ITE43" s="12"/>
      <c r="ITF43" s="12"/>
      <c r="ITG43" s="12"/>
      <c r="ITH43" s="12"/>
      <c r="ITI43" s="12"/>
      <c r="ITJ43" s="12"/>
      <c r="ITK43" s="12"/>
      <c r="ITL43" s="12"/>
      <c r="ITM43" s="12"/>
      <c r="ITN43" s="12"/>
      <c r="ITO43" s="12"/>
      <c r="ITP43" s="12"/>
      <c r="ITQ43" s="12"/>
      <c r="ITR43" s="12"/>
      <c r="ITS43" s="12"/>
      <c r="ITT43" s="12"/>
      <c r="ITU43" s="12"/>
      <c r="ITV43" s="12"/>
      <c r="ITW43" s="12"/>
      <c r="ITX43" s="12"/>
      <c r="ITY43" s="12"/>
      <c r="ITZ43" s="12"/>
      <c r="IUA43" s="12"/>
      <c r="IUB43" s="12"/>
      <c r="IUC43" s="12"/>
      <c r="IUD43" s="12"/>
      <c r="IUE43" s="12"/>
      <c r="IUF43" s="12"/>
      <c r="IUG43" s="12"/>
      <c r="IUH43" s="12"/>
      <c r="IUI43" s="12"/>
      <c r="IUJ43" s="12"/>
      <c r="IUK43" s="12"/>
      <c r="IUL43" s="12"/>
      <c r="IUM43" s="12"/>
      <c r="IUN43" s="12"/>
      <c r="IUO43" s="12"/>
      <c r="IUP43" s="12"/>
      <c r="IUQ43" s="12"/>
      <c r="IUR43" s="12"/>
      <c r="IUS43" s="12"/>
      <c r="IUT43" s="12"/>
      <c r="IUU43" s="12"/>
      <c r="IUV43" s="12"/>
      <c r="IUW43" s="12"/>
      <c r="IUX43" s="12"/>
      <c r="IUY43" s="12"/>
      <c r="IUZ43" s="12"/>
      <c r="IVA43" s="12"/>
      <c r="IVB43" s="12"/>
      <c r="IVC43" s="12"/>
      <c r="IVD43" s="12"/>
      <c r="IVE43" s="12"/>
      <c r="IVF43" s="12"/>
      <c r="IVG43" s="12"/>
      <c r="IVH43" s="12"/>
      <c r="IVI43" s="12"/>
      <c r="IVJ43" s="12"/>
      <c r="IVK43" s="12"/>
      <c r="IVL43" s="12"/>
      <c r="IVM43" s="12"/>
      <c r="IVN43" s="12"/>
      <c r="IVO43" s="12"/>
      <c r="IVP43" s="12"/>
      <c r="IVQ43" s="12"/>
      <c r="IVR43" s="12"/>
      <c r="IVS43" s="12"/>
      <c r="IVT43" s="12"/>
      <c r="IVU43" s="12"/>
      <c r="IVV43" s="12"/>
      <c r="IVW43" s="12"/>
      <c r="IVX43" s="12"/>
      <c r="IVY43" s="12"/>
      <c r="IVZ43" s="12"/>
      <c r="IWA43" s="12"/>
      <c r="IWB43" s="12"/>
      <c r="IWC43" s="12"/>
      <c r="IWD43" s="12"/>
      <c r="IWE43" s="12"/>
      <c r="IWF43" s="12"/>
      <c r="IWG43" s="12"/>
      <c r="IWH43" s="12"/>
      <c r="IWI43" s="12"/>
      <c r="IWJ43" s="12"/>
      <c r="IWK43" s="12"/>
      <c r="IWL43" s="12"/>
      <c r="IWM43" s="12"/>
      <c r="IWN43" s="12"/>
      <c r="IWO43" s="12"/>
      <c r="IWP43" s="12"/>
      <c r="IWQ43" s="12"/>
      <c r="IWR43" s="12"/>
      <c r="IWS43" s="12"/>
      <c r="IWT43" s="12"/>
      <c r="IWU43" s="12"/>
      <c r="IWV43" s="12"/>
      <c r="IWW43" s="12"/>
      <c r="IWX43" s="12"/>
      <c r="IWY43" s="12"/>
      <c r="IWZ43" s="12"/>
      <c r="IXA43" s="12"/>
      <c r="IXB43" s="12"/>
      <c r="IXC43" s="12"/>
      <c r="IXD43" s="12"/>
      <c r="IXE43" s="12"/>
      <c r="IXF43" s="12"/>
      <c r="IXG43" s="12"/>
      <c r="IXH43" s="12"/>
      <c r="IXI43" s="12"/>
      <c r="IXJ43" s="12"/>
      <c r="IXK43" s="12"/>
      <c r="IXL43" s="12"/>
      <c r="IXM43" s="12"/>
      <c r="IXN43" s="12"/>
      <c r="IXO43" s="12"/>
      <c r="IXP43" s="12"/>
      <c r="IXQ43" s="12"/>
      <c r="IXR43" s="12"/>
      <c r="IXS43" s="12"/>
      <c r="IXT43" s="12"/>
      <c r="IXU43" s="12"/>
      <c r="IXV43" s="12"/>
      <c r="IXW43" s="12"/>
      <c r="IXX43" s="12"/>
      <c r="IXY43" s="12"/>
      <c r="IXZ43" s="12"/>
      <c r="IYA43" s="12"/>
      <c r="IYB43" s="12"/>
      <c r="IYC43" s="12"/>
      <c r="IYD43" s="12"/>
      <c r="IYE43" s="12"/>
      <c r="IYF43" s="12"/>
      <c r="IYG43" s="12"/>
      <c r="IYH43" s="12"/>
      <c r="IYI43" s="12"/>
      <c r="IYJ43" s="12"/>
      <c r="IYK43" s="12"/>
      <c r="IYL43" s="12"/>
      <c r="IYM43" s="12"/>
      <c r="IYN43" s="12"/>
      <c r="IYO43" s="12"/>
      <c r="IYP43" s="12"/>
      <c r="IYQ43" s="12"/>
      <c r="IYR43" s="12"/>
      <c r="IYS43" s="12"/>
      <c r="IYT43" s="12"/>
      <c r="IYU43" s="12"/>
      <c r="IYV43" s="12"/>
      <c r="IYW43" s="12"/>
      <c r="IYX43" s="12"/>
      <c r="IYY43" s="12"/>
      <c r="IYZ43" s="12"/>
      <c r="IZA43" s="12"/>
      <c r="IZB43" s="12"/>
      <c r="IZC43" s="12"/>
      <c r="IZD43" s="12"/>
      <c r="IZE43" s="12"/>
      <c r="IZF43" s="12"/>
      <c r="IZG43" s="12"/>
      <c r="IZH43" s="12"/>
      <c r="IZI43" s="12"/>
      <c r="IZJ43" s="12"/>
      <c r="IZK43" s="12"/>
      <c r="IZL43" s="12"/>
      <c r="IZM43" s="12"/>
      <c r="IZN43" s="12"/>
      <c r="IZO43" s="12"/>
      <c r="IZP43" s="12"/>
      <c r="IZQ43" s="12"/>
      <c r="IZR43" s="12"/>
      <c r="IZS43" s="12"/>
      <c r="IZT43" s="12"/>
      <c r="IZU43" s="12"/>
      <c r="IZV43" s="12"/>
      <c r="IZW43" s="12"/>
      <c r="IZX43" s="12"/>
      <c r="IZY43" s="12"/>
      <c r="IZZ43" s="12"/>
      <c r="JAA43" s="12"/>
      <c r="JAB43" s="12"/>
      <c r="JAC43" s="12"/>
      <c r="JAD43" s="12"/>
      <c r="JAE43" s="12"/>
      <c r="JAF43" s="12"/>
      <c r="JAG43" s="12"/>
      <c r="JAH43" s="12"/>
      <c r="JAI43" s="12"/>
      <c r="JAJ43" s="12"/>
      <c r="JAK43" s="12"/>
      <c r="JAL43" s="12"/>
      <c r="JAM43" s="12"/>
      <c r="JAN43" s="12"/>
      <c r="JAO43" s="12"/>
      <c r="JAP43" s="12"/>
      <c r="JAQ43" s="12"/>
      <c r="JAR43" s="12"/>
      <c r="JAS43" s="12"/>
      <c r="JAT43" s="12"/>
      <c r="JAU43" s="12"/>
      <c r="JAV43" s="12"/>
      <c r="JAW43" s="12"/>
      <c r="JAX43" s="12"/>
      <c r="JAY43" s="12"/>
      <c r="JAZ43" s="12"/>
      <c r="JBA43" s="12"/>
      <c r="JBB43" s="12"/>
      <c r="JBC43" s="12"/>
      <c r="JBD43" s="12"/>
      <c r="JBE43" s="12"/>
      <c r="JBF43" s="12"/>
      <c r="JBG43" s="12"/>
      <c r="JBH43" s="12"/>
      <c r="JBI43" s="12"/>
      <c r="JBJ43" s="12"/>
      <c r="JBK43" s="12"/>
      <c r="JBL43" s="12"/>
      <c r="JBM43" s="12"/>
      <c r="JBN43" s="12"/>
      <c r="JBO43" s="12"/>
      <c r="JBP43" s="12"/>
      <c r="JBQ43" s="12"/>
      <c r="JBR43" s="12"/>
      <c r="JBS43" s="12"/>
      <c r="JBT43" s="12"/>
      <c r="JBU43" s="12"/>
      <c r="JBV43" s="12"/>
      <c r="JBW43" s="12"/>
      <c r="JBX43" s="12"/>
      <c r="JBY43" s="12"/>
      <c r="JBZ43" s="12"/>
      <c r="JCA43" s="12"/>
      <c r="JCB43" s="12"/>
      <c r="JCC43" s="12"/>
      <c r="JCD43" s="12"/>
      <c r="JCE43" s="12"/>
      <c r="JCF43" s="12"/>
      <c r="JCG43" s="12"/>
      <c r="JCH43" s="12"/>
      <c r="JCI43" s="12"/>
      <c r="JCJ43" s="12"/>
      <c r="JCK43" s="12"/>
      <c r="JCL43" s="12"/>
      <c r="JCM43" s="12"/>
      <c r="JCN43" s="12"/>
      <c r="JCO43" s="12"/>
      <c r="JCP43" s="12"/>
      <c r="JCQ43" s="12"/>
      <c r="JCR43" s="12"/>
      <c r="JCS43" s="12"/>
      <c r="JCT43" s="12"/>
      <c r="JCU43" s="12"/>
      <c r="JCV43" s="12"/>
      <c r="JCW43" s="12"/>
      <c r="JCX43" s="12"/>
      <c r="JCY43" s="12"/>
      <c r="JCZ43" s="12"/>
      <c r="JDA43" s="12"/>
      <c r="JDB43" s="12"/>
      <c r="JDC43" s="12"/>
      <c r="JDD43" s="12"/>
      <c r="JDE43" s="12"/>
      <c r="JDF43" s="12"/>
      <c r="JDG43" s="12"/>
      <c r="JDH43" s="12"/>
      <c r="JDI43" s="12"/>
      <c r="JDJ43" s="12"/>
      <c r="JDK43" s="12"/>
      <c r="JDL43" s="12"/>
      <c r="JDM43" s="12"/>
      <c r="JDN43" s="12"/>
      <c r="JDO43" s="12"/>
      <c r="JDP43" s="12"/>
      <c r="JDQ43" s="12"/>
      <c r="JDR43" s="12"/>
      <c r="JDS43" s="12"/>
      <c r="JDT43" s="12"/>
      <c r="JDU43" s="12"/>
      <c r="JDV43" s="12"/>
      <c r="JDW43" s="12"/>
      <c r="JDX43" s="12"/>
      <c r="JDY43" s="12"/>
      <c r="JDZ43" s="12"/>
      <c r="JEA43" s="12"/>
      <c r="JEB43" s="12"/>
      <c r="JEC43" s="12"/>
      <c r="JED43" s="12"/>
      <c r="JEE43" s="12"/>
      <c r="JEF43" s="12"/>
      <c r="JEG43" s="12"/>
      <c r="JEH43" s="12"/>
      <c r="JEI43" s="12"/>
      <c r="JEJ43" s="12"/>
      <c r="JEK43" s="12"/>
      <c r="JEL43" s="12"/>
      <c r="JEM43" s="12"/>
      <c r="JEN43" s="12"/>
      <c r="JEO43" s="12"/>
      <c r="JEP43" s="12"/>
      <c r="JEQ43" s="12"/>
      <c r="JER43" s="12"/>
      <c r="JES43" s="12"/>
      <c r="JET43" s="12"/>
      <c r="JEU43" s="12"/>
      <c r="JEV43" s="12"/>
      <c r="JEW43" s="12"/>
      <c r="JEX43" s="12"/>
      <c r="JEY43" s="12"/>
      <c r="JEZ43" s="12"/>
      <c r="JFA43" s="12"/>
      <c r="JFB43" s="12"/>
      <c r="JFC43" s="12"/>
      <c r="JFD43" s="12"/>
      <c r="JFE43" s="12"/>
      <c r="JFF43" s="12"/>
      <c r="JFG43" s="12"/>
      <c r="JFH43" s="12"/>
      <c r="JFI43" s="12"/>
      <c r="JFJ43" s="12"/>
      <c r="JFK43" s="12"/>
      <c r="JFL43" s="12"/>
      <c r="JFM43" s="12"/>
      <c r="JFN43" s="12"/>
      <c r="JFO43" s="12"/>
      <c r="JFP43" s="12"/>
      <c r="JFQ43" s="12"/>
      <c r="JFR43" s="12"/>
      <c r="JFS43" s="12"/>
      <c r="JFT43" s="12"/>
      <c r="JFU43" s="12"/>
      <c r="JFV43" s="12"/>
      <c r="JFW43" s="12"/>
      <c r="JFX43" s="12"/>
      <c r="JFY43" s="12"/>
      <c r="JFZ43" s="12"/>
      <c r="JGA43" s="12"/>
      <c r="JGB43" s="12"/>
      <c r="JGC43" s="12"/>
      <c r="JGD43" s="12"/>
      <c r="JGE43" s="12"/>
      <c r="JGF43" s="12"/>
      <c r="JGG43" s="12"/>
      <c r="JGH43" s="12"/>
      <c r="JGI43" s="12"/>
      <c r="JGJ43" s="12"/>
      <c r="JGK43" s="12"/>
      <c r="JGL43" s="12"/>
      <c r="JGM43" s="12"/>
      <c r="JGN43" s="12"/>
      <c r="JGO43" s="12"/>
      <c r="JGP43" s="12"/>
      <c r="JGQ43" s="12"/>
      <c r="JGR43" s="12"/>
      <c r="JGS43" s="12"/>
      <c r="JGT43" s="12"/>
      <c r="JGU43" s="12"/>
      <c r="JGV43" s="12"/>
      <c r="JGW43" s="12"/>
      <c r="JGX43" s="12"/>
      <c r="JGY43" s="12"/>
      <c r="JGZ43" s="12"/>
      <c r="JHA43" s="12"/>
      <c r="JHB43" s="12"/>
      <c r="JHC43" s="12"/>
      <c r="JHD43" s="12"/>
      <c r="JHE43" s="12"/>
      <c r="JHF43" s="12"/>
      <c r="JHG43" s="12"/>
      <c r="JHH43" s="12"/>
      <c r="JHI43" s="12"/>
      <c r="JHJ43" s="12"/>
      <c r="JHK43" s="12"/>
      <c r="JHL43" s="12"/>
      <c r="JHM43" s="12"/>
      <c r="JHN43" s="12"/>
      <c r="JHO43" s="12"/>
      <c r="JHP43" s="12"/>
      <c r="JHQ43" s="12"/>
      <c r="JHR43" s="12"/>
      <c r="JHS43" s="12"/>
      <c r="JHT43" s="12"/>
      <c r="JHU43" s="12"/>
      <c r="JHV43" s="12"/>
      <c r="JHW43" s="12"/>
      <c r="JHX43" s="12"/>
      <c r="JHY43" s="12"/>
      <c r="JHZ43" s="12"/>
      <c r="JIA43" s="12"/>
      <c r="JIB43" s="12"/>
      <c r="JIC43" s="12"/>
      <c r="JID43" s="12"/>
      <c r="JIE43" s="12"/>
      <c r="JIF43" s="12"/>
      <c r="JIG43" s="12"/>
      <c r="JIH43" s="12"/>
      <c r="JII43" s="12"/>
      <c r="JIJ43" s="12"/>
      <c r="JIK43" s="12"/>
      <c r="JIL43" s="12"/>
      <c r="JIM43" s="12"/>
      <c r="JIN43" s="12"/>
      <c r="JIO43" s="12"/>
      <c r="JIP43" s="12"/>
      <c r="JIQ43" s="12"/>
      <c r="JIR43" s="12"/>
      <c r="JIS43" s="12"/>
      <c r="JIT43" s="12"/>
      <c r="JIU43" s="12"/>
      <c r="JIV43" s="12"/>
      <c r="JIW43" s="12"/>
      <c r="JIX43" s="12"/>
      <c r="JIY43" s="12"/>
      <c r="JIZ43" s="12"/>
      <c r="JJA43" s="12"/>
      <c r="JJB43" s="12"/>
      <c r="JJC43" s="12"/>
      <c r="JJD43" s="12"/>
      <c r="JJE43" s="12"/>
      <c r="JJF43" s="12"/>
      <c r="JJG43" s="12"/>
      <c r="JJH43" s="12"/>
      <c r="JJI43" s="12"/>
      <c r="JJJ43" s="12"/>
      <c r="JJK43" s="12"/>
      <c r="JJL43" s="12"/>
      <c r="JJM43" s="12"/>
      <c r="JJN43" s="12"/>
      <c r="JJO43" s="12"/>
      <c r="JJP43" s="12"/>
      <c r="JJQ43" s="12"/>
      <c r="JJR43" s="12"/>
      <c r="JJS43" s="12"/>
      <c r="JJT43" s="12"/>
      <c r="JJU43" s="12"/>
      <c r="JJV43" s="12"/>
      <c r="JJW43" s="12"/>
      <c r="JJX43" s="12"/>
      <c r="JJY43" s="12"/>
      <c r="JJZ43" s="12"/>
      <c r="JKA43" s="12"/>
      <c r="JKB43" s="12"/>
      <c r="JKC43" s="12"/>
      <c r="JKD43" s="12"/>
      <c r="JKE43" s="12"/>
      <c r="JKF43" s="12"/>
      <c r="JKG43" s="12"/>
      <c r="JKH43" s="12"/>
      <c r="JKI43" s="12"/>
      <c r="JKJ43" s="12"/>
      <c r="JKK43" s="12"/>
      <c r="JKL43" s="12"/>
      <c r="JKM43" s="12"/>
      <c r="JKN43" s="12"/>
      <c r="JKO43" s="12"/>
      <c r="JKP43" s="12"/>
      <c r="JKQ43" s="12"/>
      <c r="JKR43" s="12"/>
      <c r="JKS43" s="12"/>
      <c r="JKT43" s="12"/>
      <c r="JKU43" s="12"/>
      <c r="JKV43" s="12"/>
      <c r="JKW43" s="12"/>
      <c r="JKX43" s="12"/>
      <c r="JKY43" s="12"/>
      <c r="JKZ43" s="12"/>
      <c r="JLA43" s="12"/>
      <c r="JLB43" s="12"/>
      <c r="JLC43" s="12"/>
      <c r="JLD43" s="12"/>
      <c r="JLE43" s="12"/>
      <c r="JLF43" s="12"/>
      <c r="JLG43" s="12"/>
      <c r="JLH43" s="12"/>
      <c r="JLI43" s="12"/>
      <c r="JLJ43" s="12"/>
      <c r="JLK43" s="12"/>
      <c r="JLL43" s="12"/>
      <c r="JLM43" s="12"/>
      <c r="JLN43" s="12"/>
      <c r="JLO43" s="12"/>
      <c r="JLP43" s="12"/>
      <c r="JLQ43" s="12"/>
      <c r="JLR43" s="12"/>
      <c r="JLS43" s="12"/>
      <c r="JLT43" s="12"/>
      <c r="JLU43" s="12"/>
      <c r="JLV43" s="12"/>
      <c r="JLW43" s="12"/>
      <c r="JLX43" s="12"/>
      <c r="JLY43" s="12"/>
      <c r="JLZ43" s="12"/>
      <c r="JMA43" s="12"/>
      <c r="JMB43" s="12"/>
      <c r="JMC43" s="12"/>
      <c r="JMD43" s="12"/>
      <c r="JME43" s="12"/>
      <c r="JMF43" s="12"/>
      <c r="JMG43" s="12"/>
      <c r="JMH43" s="12"/>
      <c r="JMI43" s="12"/>
      <c r="JMJ43" s="12"/>
      <c r="JMK43" s="12"/>
      <c r="JML43" s="12"/>
      <c r="JMM43" s="12"/>
      <c r="JMN43" s="12"/>
      <c r="JMO43" s="12"/>
      <c r="JMP43" s="12"/>
      <c r="JMQ43" s="12"/>
      <c r="JMR43" s="12"/>
      <c r="JMS43" s="12"/>
      <c r="JMT43" s="12"/>
      <c r="JMU43" s="12"/>
      <c r="JMV43" s="12"/>
      <c r="JMW43" s="12"/>
      <c r="JMX43" s="12"/>
      <c r="JMY43" s="12"/>
      <c r="JMZ43" s="12"/>
      <c r="JNA43" s="12"/>
      <c r="JNB43" s="12"/>
      <c r="JNC43" s="12"/>
      <c r="JND43" s="12"/>
      <c r="JNE43" s="12"/>
      <c r="JNF43" s="12"/>
      <c r="JNG43" s="12"/>
      <c r="JNH43" s="12"/>
      <c r="JNI43" s="12"/>
      <c r="JNJ43" s="12"/>
      <c r="JNK43" s="12"/>
      <c r="JNL43" s="12"/>
      <c r="JNM43" s="12"/>
      <c r="JNN43" s="12"/>
      <c r="JNO43" s="12"/>
      <c r="JNP43" s="12"/>
      <c r="JNQ43" s="12"/>
      <c r="JNR43" s="12"/>
      <c r="JNS43" s="12"/>
      <c r="JNT43" s="12"/>
      <c r="JNU43" s="12"/>
      <c r="JNV43" s="12"/>
      <c r="JNW43" s="12"/>
      <c r="JNX43" s="12"/>
      <c r="JNY43" s="12"/>
      <c r="JNZ43" s="12"/>
      <c r="JOA43" s="12"/>
      <c r="JOB43" s="12"/>
      <c r="JOC43" s="12"/>
      <c r="JOD43" s="12"/>
      <c r="JOE43" s="12"/>
      <c r="JOF43" s="12"/>
      <c r="JOG43" s="12"/>
      <c r="JOH43" s="12"/>
      <c r="JOI43" s="12"/>
      <c r="JOJ43" s="12"/>
      <c r="JOK43" s="12"/>
      <c r="JOL43" s="12"/>
      <c r="JOM43" s="12"/>
      <c r="JON43" s="12"/>
      <c r="JOO43" s="12"/>
      <c r="JOP43" s="12"/>
      <c r="JOQ43" s="12"/>
      <c r="JOR43" s="12"/>
      <c r="JOS43" s="12"/>
      <c r="JOT43" s="12"/>
      <c r="JOU43" s="12"/>
      <c r="JOV43" s="12"/>
      <c r="JOW43" s="12"/>
      <c r="JOX43" s="12"/>
      <c r="JOY43" s="12"/>
      <c r="JOZ43" s="12"/>
      <c r="JPA43" s="12"/>
      <c r="JPB43" s="12"/>
      <c r="JPC43" s="12"/>
      <c r="JPD43" s="12"/>
      <c r="JPE43" s="12"/>
      <c r="JPF43" s="12"/>
      <c r="JPG43" s="12"/>
      <c r="JPH43" s="12"/>
      <c r="JPI43" s="12"/>
      <c r="JPJ43" s="12"/>
      <c r="JPK43" s="12"/>
      <c r="JPL43" s="12"/>
      <c r="JPM43" s="12"/>
      <c r="JPN43" s="12"/>
      <c r="JPO43" s="12"/>
      <c r="JPP43" s="12"/>
      <c r="JPQ43" s="12"/>
      <c r="JPR43" s="12"/>
      <c r="JPS43" s="12"/>
      <c r="JPT43" s="12"/>
      <c r="JPU43" s="12"/>
      <c r="JPV43" s="12"/>
      <c r="JPW43" s="12"/>
      <c r="JPX43" s="12"/>
      <c r="JPY43" s="12"/>
      <c r="JPZ43" s="12"/>
      <c r="JQA43" s="12"/>
      <c r="JQB43" s="12"/>
      <c r="JQC43" s="12"/>
      <c r="JQD43" s="12"/>
      <c r="JQE43" s="12"/>
      <c r="JQF43" s="12"/>
      <c r="JQG43" s="12"/>
      <c r="JQH43" s="12"/>
      <c r="JQI43" s="12"/>
      <c r="JQJ43" s="12"/>
      <c r="JQK43" s="12"/>
      <c r="JQL43" s="12"/>
      <c r="JQM43" s="12"/>
      <c r="JQN43" s="12"/>
      <c r="JQO43" s="12"/>
      <c r="JQP43" s="12"/>
      <c r="JQQ43" s="12"/>
      <c r="JQR43" s="12"/>
      <c r="JQS43" s="12"/>
      <c r="JQT43" s="12"/>
      <c r="JQU43" s="12"/>
      <c r="JQV43" s="12"/>
      <c r="JQW43" s="12"/>
      <c r="JQX43" s="12"/>
      <c r="JQY43" s="12"/>
      <c r="JQZ43" s="12"/>
      <c r="JRA43" s="12"/>
      <c r="JRB43" s="12"/>
      <c r="JRC43" s="12"/>
      <c r="JRD43" s="12"/>
      <c r="JRE43" s="12"/>
      <c r="JRF43" s="12"/>
      <c r="JRG43" s="12"/>
      <c r="JRH43" s="12"/>
      <c r="JRI43" s="12"/>
      <c r="JRJ43" s="12"/>
      <c r="JRK43" s="12"/>
      <c r="JRL43" s="12"/>
      <c r="JRM43" s="12"/>
      <c r="JRN43" s="12"/>
      <c r="JRO43" s="12"/>
      <c r="JRP43" s="12"/>
      <c r="JRQ43" s="12"/>
      <c r="JRR43" s="12"/>
      <c r="JRS43" s="12"/>
      <c r="JRT43" s="12"/>
      <c r="JRU43" s="12"/>
      <c r="JRV43" s="12"/>
      <c r="JRW43" s="12"/>
      <c r="JRX43" s="12"/>
      <c r="JRY43" s="12"/>
      <c r="JRZ43" s="12"/>
      <c r="JSA43" s="12"/>
      <c r="JSB43" s="12"/>
      <c r="JSC43" s="12"/>
      <c r="JSD43" s="12"/>
      <c r="JSE43" s="12"/>
      <c r="JSF43" s="12"/>
      <c r="JSG43" s="12"/>
      <c r="JSH43" s="12"/>
      <c r="JSI43" s="12"/>
      <c r="JSJ43" s="12"/>
      <c r="JSK43" s="12"/>
      <c r="JSL43" s="12"/>
      <c r="JSM43" s="12"/>
      <c r="JSN43" s="12"/>
      <c r="JSO43" s="12"/>
      <c r="JSP43" s="12"/>
      <c r="JSQ43" s="12"/>
      <c r="JSR43" s="12"/>
      <c r="JSS43" s="12"/>
      <c r="JST43" s="12"/>
      <c r="JSU43" s="12"/>
      <c r="JSV43" s="12"/>
      <c r="JSW43" s="12"/>
      <c r="JSX43" s="12"/>
      <c r="JSY43" s="12"/>
      <c r="JSZ43" s="12"/>
      <c r="JTA43" s="12"/>
      <c r="JTB43" s="12"/>
      <c r="JTC43" s="12"/>
      <c r="JTD43" s="12"/>
      <c r="JTE43" s="12"/>
      <c r="JTF43" s="12"/>
      <c r="JTG43" s="12"/>
      <c r="JTH43" s="12"/>
      <c r="JTI43" s="12"/>
      <c r="JTJ43" s="12"/>
      <c r="JTK43" s="12"/>
      <c r="JTL43" s="12"/>
      <c r="JTM43" s="12"/>
      <c r="JTN43" s="12"/>
      <c r="JTO43" s="12"/>
      <c r="JTP43" s="12"/>
      <c r="JTQ43" s="12"/>
      <c r="JTR43" s="12"/>
      <c r="JTS43" s="12"/>
      <c r="JTT43" s="12"/>
      <c r="JTU43" s="12"/>
      <c r="JTV43" s="12"/>
      <c r="JTW43" s="12"/>
      <c r="JTX43" s="12"/>
      <c r="JTY43" s="12"/>
      <c r="JTZ43" s="12"/>
      <c r="JUA43" s="12"/>
      <c r="JUB43" s="12"/>
      <c r="JUC43" s="12"/>
      <c r="JUD43" s="12"/>
      <c r="JUE43" s="12"/>
      <c r="JUF43" s="12"/>
      <c r="JUG43" s="12"/>
      <c r="JUH43" s="12"/>
      <c r="JUI43" s="12"/>
      <c r="JUJ43" s="12"/>
      <c r="JUK43" s="12"/>
      <c r="JUL43" s="12"/>
      <c r="JUM43" s="12"/>
      <c r="JUN43" s="12"/>
      <c r="JUO43" s="12"/>
      <c r="JUP43" s="12"/>
      <c r="JUQ43" s="12"/>
      <c r="JUR43" s="12"/>
      <c r="JUS43" s="12"/>
      <c r="JUT43" s="12"/>
      <c r="JUU43" s="12"/>
      <c r="JUV43" s="12"/>
      <c r="JUW43" s="12"/>
      <c r="JUX43" s="12"/>
      <c r="JUY43" s="12"/>
      <c r="JUZ43" s="12"/>
      <c r="JVA43" s="12"/>
      <c r="JVB43" s="12"/>
      <c r="JVC43" s="12"/>
      <c r="JVD43" s="12"/>
      <c r="JVE43" s="12"/>
      <c r="JVF43" s="12"/>
      <c r="JVG43" s="12"/>
      <c r="JVH43" s="12"/>
      <c r="JVI43" s="12"/>
      <c r="JVJ43" s="12"/>
      <c r="JVK43" s="12"/>
      <c r="JVL43" s="12"/>
      <c r="JVM43" s="12"/>
      <c r="JVN43" s="12"/>
      <c r="JVO43" s="12"/>
      <c r="JVP43" s="12"/>
      <c r="JVQ43" s="12"/>
      <c r="JVR43" s="12"/>
      <c r="JVS43" s="12"/>
      <c r="JVT43" s="12"/>
      <c r="JVU43" s="12"/>
      <c r="JVV43" s="12"/>
      <c r="JVW43" s="12"/>
      <c r="JVX43" s="12"/>
      <c r="JVY43" s="12"/>
      <c r="JVZ43" s="12"/>
      <c r="JWA43" s="12"/>
      <c r="JWB43" s="12"/>
      <c r="JWC43" s="12"/>
      <c r="JWD43" s="12"/>
      <c r="JWE43" s="12"/>
      <c r="JWF43" s="12"/>
      <c r="JWG43" s="12"/>
      <c r="JWH43" s="12"/>
      <c r="JWI43" s="12"/>
      <c r="JWJ43" s="12"/>
      <c r="JWK43" s="12"/>
      <c r="JWL43" s="12"/>
      <c r="JWM43" s="12"/>
      <c r="JWN43" s="12"/>
      <c r="JWO43" s="12"/>
      <c r="JWP43" s="12"/>
      <c r="JWQ43" s="12"/>
      <c r="JWR43" s="12"/>
      <c r="JWS43" s="12"/>
      <c r="JWT43" s="12"/>
      <c r="JWU43" s="12"/>
      <c r="JWV43" s="12"/>
      <c r="JWW43" s="12"/>
      <c r="JWX43" s="12"/>
      <c r="JWY43" s="12"/>
      <c r="JWZ43" s="12"/>
      <c r="JXA43" s="12"/>
      <c r="JXB43" s="12"/>
      <c r="JXC43" s="12"/>
      <c r="JXD43" s="12"/>
      <c r="JXE43" s="12"/>
      <c r="JXF43" s="12"/>
      <c r="JXG43" s="12"/>
      <c r="JXH43" s="12"/>
      <c r="JXI43" s="12"/>
      <c r="JXJ43" s="12"/>
      <c r="JXK43" s="12"/>
      <c r="JXL43" s="12"/>
      <c r="JXM43" s="12"/>
      <c r="JXN43" s="12"/>
      <c r="JXO43" s="12"/>
      <c r="JXP43" s="12"/>
      <c r="JXQ43" s="12"/>
      <c r="JXR43" s="12"/>
      <c r="JXS43" s="12"/>
      <c r="JXT43" s="12"/>
      <c r="JXU43" s="12"/>
      <c r="JXV43" s="12"/>
      <c r="JXW43" s="12"/>
      <c r="JXX43" s="12"/>
      <c r="JXY43" s="12"/>
      <c r="JXZ43" s="12"/>
      <c r="JYA43" s="12"/>
      <c r="JYB43" s="12"/>
      <c r="JYC43" s="12"/>
      <c r="JYD43" s="12"/>
      <c r="JYE43" s="12"/>
      <c r="JYF43" s="12"/>
      <c r="JYG43" s="12"/>
      <c r="JYH43" s="12"/>
      <c r="JYI43" s="12"/>
      <c r="JYJ43" s="12"/>
      <c r="JYK43" s="12"/>
      <c r="JYL43" s="12"/>
      <c r="JYM43" s="12"/>
      <c r="JYN43" s="12"/>
      <c r="JYO43" s="12"/>
      <c r="JYP43" s="12"/>
      <c r="JYQ43" s="12"/>
      <c r="JYR43" s="12"/>
      <c r="JYS43" s="12"/>
      <c r="JYT43" s="12"/>
      <c r="JYU43" s="12"/>
      <c r="JYV43" s="12"/>
      <c r="JYW43" s="12"/>
      <c r="JYX43" s="12"/>
      <c r="JYY43" s="12"/>
      <c r="JYZ43" s="12"/>
      <c r="JZA43" s="12"/>
      <c r="JZB43" s="12"/>
      <c r="JZC43" s="12"/>
      <c r="JZD43" s="12"/>
      <c r="JZE43" s="12"/>
      <c r="JZF43" s="12"/>
      <c r="JZG43" s="12"/>
      <c r="JZH43" s="12"/>
      <c r="JZI43" s="12"/>
      <c r="JZJ43" s="12"/>
      <c r="JZK43" s="12"/>
      <c r="JZL43" s="12"/>
      <c r="JZM43" s="12"/>
      <c r="JZN43" s="12"/>
      <c r="JZO43" s="12"/>
      <c r="JZP43" s="12"/>
      <c r="JZQ43" s="12"/>
      <c r="JZR43" s="12"/>
      <c r="JZS43" s="12"/>
      <c r="JZT43" s="12"/>
      <c r="JZU43" s="12"/>
      <c r="JZV43" s="12"/>
      <c r="JZW43" s="12"/>
      <c r="JZX43" s="12"/>
      <c r="JZY43" s="12"/>
      <c r="JZZ43" s="12"/>
      <c r="KAA43" s="12"/>
      <c r="KAB43" s="12"/>
      <c r="KAC43" s="12"/>
      <c r="KAD43" s="12"/>
      <c r="KAE43" s="12"/>
      <c r="KAF43" s="12"/>
      <c r="KAG43" s="12"/>
      <c r="KAH43" s="12"/>
      <c r="KAI43" s="12"/>
      <c r="KAJ43" s="12"/>
      <c r="KAK43" s="12"/>
      <c r="KAL43" s="12"/>
      <c r="KAM43" s="12"/>
      <c r="KAN43" s="12"/>
      <c r="KAO43" s="12"/>
      <c r="KAP43" s="12"/>
      <c r="KAQ43" s="12"/>
      <c r="KAR43" s="12"/>
      <c r="KAS43" s="12"/>
      <c r="KAT43" s="12"/>
      <c r="KAU43" s="12"/>
      <c r="KAV43" s="12"/>
      <c r="KAW43" s="12"/>
      <c r="KAX43" s="12"/>
      <c r="KAY43" s="12"/>
      <c r="KAZ43" s="12"/>
      <c r="KBA43" s="12"/>
      <c r="KBB43" s="12"/>
      <c r="KBC43" s="12"/>
      <c r="KBD43" s="12"/>
      <c r="KBE43" s="12"/>
      <c r="KBF43" s="12"/>
      <c r="KBG43" s="12"/>
      <c r="KBH43" s="12"/>
      <c r="KBI43" s="12"/>
      <c r="KBJ43" s="12"/>
      <c r="KBK43" s="12"/>
      <c r="KBL43" s="12"/>
      <c r="KBM43" s="12"/>
      <c r="KBN43" s="12"/>
      <c r="KBO43" s="12"/>
      <c r="KBP43" s="12"/>
      <c r="KBQ43" s="12"/>
      <c r="KBR43" s="12"/>
      <c r="KBS43" s="12"/>
      <c r="KBT43" s="12"/>
      <c r="KBU43" s="12"/>
      <c r="KBV43" s="12"/>
      <c r="KBW43" s="12"/>
      <c r="KBX43" s="12"/>
      <c r="KBY43" s="12"/>
      <c r="KBZ43" s="12"/>
      <c r="KCA43" s="12"/>
      <c r="KCB43" s="12"/>
      <c r="KCC43" s="12"/>
      <c r="KCD43" s="12"/>
      <c r="KCE43" s="12"/>
      <c r="KCF43" s="12"/>
      <c r="KCG43" s="12"/>
      <c r="KCH43" s="12"/>
      <c r="KCI43" s="12"/>
      <c r="KCJ43" s="12"/>
      <c r="KCK43" s="12"/>
      <c r="KCL43" s="12"/>
      <c r="KCM43" s="12"/>
      <c r="KCN43" s="12"/>
      <c r="KCO43" s="12"/>
      <c r="KCP43" s="12"/>
      <c r="KCQ43" s="12"/>
      <c r="KCR43" s="12"/>
      <c r="KCS43" s="12"/>
      <c r="KCT43" s="12"/>
      <c r="KCU43" s="12"/>
      <c r="KCV43" s="12"/>
      <c r="KCW43" s="12"/>
      <c r="KCX43" s="12"/>
      <c r="KCY43" s="12"/>
      <c r="KCZ43" s="12"/>
      <c r="KDA43" s="12"/>
      <c r="KDB43" s="12"/>
      <c r="KDC43" s="12"/>
      <c r="KDD43" s="12"/>
      <c r="KDE43" s="12"/>
      <c r="KDF43" s="12"/>
      <c r="KDG43" s="12"/>
      <c r="KDH43" s="12"/>
      <c r="KDI43" s="12"/>
      <c r="KDJ43" s="12"/>
      <c r="KDK43" s="12"/>
      <c r="KDL43" s="12"/>
      <c r="KDM43" s="12"/>
      <c r="KDN43" s="12"/>
      <c r="KDO43" s="12"/>
      <c r="KDP43" s="12"/>
      <c r="KDQ43" s="12"/>
      <c r="KDR43" s="12"/>
      <c r="KDS43" s="12"/>
      <c r="KDT43" s="12"/>
      <c r="KDU43" s="12"/>
      <c r="KDV43" s="12"/>
      <c r="KDW43" s="12"/>
      <c r="KDX43" s="12"/>
      <c r="KDY43" s="12"/>
      <c r="KDZ43" s="12"/>
      <c r="KEA43" s="12"/>
      <c r="KEB43" s="12"/>
      <c r="KEC43" s="12"/>
      <c r="KED43" s="12"/>
      <c r="KEE43" s="12"/>
      <c r="KEF43" s="12"/>
      <c r="KEG43" s="12"/>
      <c r="KEH43" s="12"/>
      <c r="KEI43" s="12"/>
      <c r="KEJ43" s="12"/>
      <c r="KEK43" s="12"/>
      <c r="KEL43" s="12"/>
      <c r="KEM43" s="12"/>
      <c r="KEN43" s="12"/>
      <c r="KEO43" s="12"/>
      <c r="KEP43" s="12"/>
      <c r="KEQ43" s="12"/>
      <c r="KER43" s="12"/>
      <c r="KES43" s="12"/>
      <c r="KET43" s="12"/>
      <c r="KEU43" s="12"/>
      <c r="KEV43" s="12"/>
      <c r="KEW43" s="12"/>
      <c r="KEX43" s="12"/>
      <c r="KEY43" s="12"/>
      <c r="KEZ43" s="12"/>
      <c r="KFA43" s="12"/>
      <c r="KFB43" s="12"/>
      <c r="KFC43" s="12"/>
      <c r="KFD43" s="12"/>
      <c r="KFE43" s="12"/>
      <c r="KFF43" s="12"/>
      <c r="KFG43" s="12"/>
      <c r="KFH43" s="12"/>
      <c r="KFI43" s="12"/>
      <c r="KFJ43" s="12"/>
      <c r="KFK43" s="12"/>
      <c r="KFL43" s="12"/>
      <c r="KFM43" s="12"/>
      <c r="KFN43" s="12"/>
      <c r="KFO43" s="12"/>
      <c r="KFP43" s="12"/>
      <c r="KFQ43" s="12"/>
      <c r="KFR43" s="12"/>
      <c r="KFS43" s="12"/>
      <c r="KFT43" s="12"/>
      <c r="KFU43" s="12"/>
      <c r="KFV43" s="12"/>
      <c r="KFW43" s="12"/>
      <c r="KFX43" s="12"/>
      <c r="KFY43" s="12"/>
      <c r="KFZ43" s="12"/>
      <c r="KGA43" s="12"/>
      <c r="KGB43" s="12"/>
      <c r="KGC43" s="12"/>
      <c r="KGD43" s="12"/>
      <c r="KGE43" s="12"/>
      <c r="KGF43" s="12"/>
      <c r="KGG43" s="12"/>
      <c r="KGH43" s="12"/>
      <c r="KGI43" s="12"/>
      <c r="KGJ43" s="12"/>
      <c r="KGK43" s="12"/>
      <c r="KGL43" s="12"/>
      <c r="KGM43" s="12"/>
      <c r="KGN43" s="12"/>
      <c r="KGO43" s="12"/>
      <c r="KGP43" s="12"/>
      <c r="KGQ43" s="12"/>
      <c r="KGR43" s="12"/>
      <c r="KGS43" s="12"/>
      <c r="KGT43" s="12"/>
      <c r="KGU43" s="12"/>
      <c r="KGV43" s="12"/>
      <c r="KGW43" s="12"/>
      <c r="KGX43" s="12"/>
      <c r="KGY43" s="12"/>
      <c r="KGZ43" s="12"/>
      <c r="KHA43" s="12"/>
      <c r="KHB43" s="12"/>
      <c r="KHC43" s="12"/>
      <c r="KHD43" s="12"/>
      <c r="KHE43" s="12"/>
      <c r="KHF43" s="12"/>
      <c r="KHG43" s="12"/>
      <c r="KHH43" s="12"/>
      <c r="KHI43" s="12"/>
      <c r="KHJ43" s="12"/>
      <c r="KHK43" s="12"/>
      <c r="KHL43" s="12"/>
      <c r="KHM43" s="12"/>
      <c r="KHN43" s="12"/>
      <c r="KHO43" s="12"/>
      <c r="KHP43" s="12"/>
      <c r="KHQ43" s="12"/>
      <c r="KHR43" s="12"/>
      <c r="KHS43" s="12"/>
      <c r="KHT43" s="12"/>
      <c r="KHU43" s="12"/>
      <c r="KHV43" s="12"/>
      <c r="KHW43" s="12"/>
      <c r="KHX43" s="12"/>
      <c r="KHY43" s="12"/>
      <c r="KHZ43" s="12"/>
      <c r="KIA43" s="12"/>
      <c r="KIB43" s="12"/>
      <c r="KIC43" s="12"/>
      <c r="KID43" s="12"/>
      <c r="KIE43" s="12"/>
      <c r="KIF43" s="12"/>
      <c r="KIG43" s="12"/>
      <c r="KIH43" s="12"/>
      <c r="KII43" s="12"/>
      <c r="KIJ43" s="12"/>
      <c r="KIK43" s="12"/>
      <c r="KIL43" s="12"/>
      <c r="KIM43" s="12"/>
      <c r="KIN43" s="12"/>
      <c r="KIO43" s="12"/>
      <c r="KIP43" s="12"/>
      <c r="KIQ43" s="12"/>
      <c r="KIR43" s="12"/>
      <c r="KIS43" s="12"/>
      <c r="KIT43" s="12"/>
      <c r="KIU43" s="12"/>
      <c r="KIV43" s="12"/>
      <c r="KIW43" s="12"/>
      <c r="KIX43" s="12"/>
      <c r="KIY43" s="12"/>
      <c r="KIZ43" s="12"/>
      <c r="KJA43" s="12"/>
      <c r="KJB43" s="12"/>
      <c r="KJC43" s="12"/>
      <c r="KJD43" s="12"/>
      <c r="KJE43" s="12"/>
      <c r="KJF43" s="12"/>
      <c r="KJG43" s="12"/>
      <c r="KJH43" s="12"/>
      <c r="KJI43" s="12"/>
      <c r="KJJ43" s="12"/>
      <c r="KJK43" s="12"/>
      <c r="KJL43" s="12"/>
      <c r="KJM43" s="12"/>
      <c r="KJN43" s="12"/>
      <c r="KJO43" s="12"/>
      <c r="KJP43" s="12"/>
      <c r="KJQ43" s="12"/>
      <c r="KJR43" s="12"/>
      <c r="KJS43" s="12"/>
      <c r="KJT43" s="12"/>
      <c r="KJU43" s="12"/>
      <c r="KJV43" s="12"/>
      <c r="KJW43" s="12"/>
      <c r="KJX43" s="12"/>
      <c r="KJY43" s="12"/>
      <c r="KJZ43" s="12"/>
      <c r="KKA43" s="12"/>
      <c r="KKB43" s="12"/>
      <c r="KKC43" s="12"/>
      <c r="KKD43" s="12"/>
      <c r="KKE43" s="12"/>
      <c r="KKF43" s="12"/>
      <c r="KKG43" s="12"/>
      <c r="KKH43" s="12"/>
      <c r="KKI43" s="12"/>
      <c r="KKJ43" s="12"/>
      <c r="KKK43" s="12"/>
      <c r="KKL43" s="12"/>
      <c r="KKM43" s="12"/>
      <c r="KKN43" s="12"/>
      <c r="KKO43" s="12"/>
      <c r="KKP43" s="12"/>
      <c r="KKQ43" s="12"/>
      <c r="KKR43" s="12"/>
      <c r="KKS43" s="12"/>
      <c r="KKT43" s="12"/>
      <c r="KKU43" s="12"/>
      <c r="KKV43" s="12"/>
      <c r="KKW43" s="12"/>
      <c r="KKX43" s="12"/>
      <c r="KKY43" s="12"/>
      <c r="KKZ43" s="12"/>
      <c r="KLA43" s="12"/>
      <c r="KLB43" s="12"/>
      <c r="KLC43" s="12"/>
      <c r="KLD43" s="12"/>
      <c r="KLE43" s="12"/>
      <c r="KLF43" s="12"/>
      <c r="KLG43" s="12"/>
      <c r="KLH43" s="12"/>
      <c r="KLI43" s="12"/>
      <c r="KLJ43" s="12"/>
      <c r="KLK43" s="12"/>
      <c r="KLL43" s="12"/>
      <c r="KLM43" s="12"/>
      <c r="KLN43" s="12"/>
      <c r="KLO43" s="12"/>
      <c r="KLP43" s="12"/>
      <c r="KLQ43" s="12"/>
      <c r="KLR43" s="12"/>
      <c r="KLS43" s="12"/>
      <c r="KLT43" s="12"/>
      <c r="KLU43" s="12"/>
      <c r="KLV43" s="12"/>
      <c r="KLW43" s="12"/>
      <c r="KLX43" s="12"/>
      <c r="KLY43" s="12"/>
      <c r="KLZ43" s="12"/>
      <c r="KMA43" s="12"/>
      <c r="KMB43" s="12"/>
      <c r="KMC43" s="12"/>
      <c r="KMD43" s="12"/>
      <c r="KME43" s="12"/>
      <c r="KMF43" s="12"/>
      <c r="KMG43" s="12"/>
      <c r="KMH43" s="12"/>
      <c r="KMI43" s="12"/>
      <c r="KMJ43" s="12"/>
      <c r="KMK43" s="12"/>
      <c r="KML43" s="12"/>
      <c r="KMM43" s="12"/>
      <c r="KMN43" s="12"/>
      <c r="KMO43" s="12"/>
      <c r="KMP43" s="12"/>
      <c r="KMQ43" s="12"/>
      <c r="KMR43" s="12"/>
      <c r="KMS43" s="12"/>
      <c r="KMT43" s="12"/>
      <c r="KMU43" s="12"/>
      <c r="KMV43" s="12"/>
      <c r="KMW43" s="12"/>
      <c r="KMX43" s="12"/>
      <c r="KMY43" s="12"/>
      <c r="KMZ43" s="12"/>
      <c r="KNA43" s="12"/>
      <c r="KNB43" s="12"/>
      <c r="KNC43" s="12"/>
      <c r="KND43" s="12"/>
      <c r="KNE43" s="12"/>
      <c r="KNF43" s="12"/>
      <c r="KNG43" s="12"/>
      <c r="KNH43" s="12"/>
      <c r="KNI43" s="12"/>
      <c r="KNJ43" s="12"/>
      <c r="KNK43" s="12"/>
      <c r="KNL43" s="12"/>
      <c r="KNM43" s="12"/>
      <c r="KNN43" s="12"/>
      <c r="KNO43" s="12"/>
      <c r="KNP43" s="12"/>
      <c r="KNQ43" s="12"/>
      <c r="KNR43" s="12"/>
      <c r="KNS43" s="12"/>
      <c r="KNT43" s="12"/>
      <c r="KNU43" s="12"/>
      <c r="KNV43" s="12"/>
      <c r="KNW43" s="12"/>
      <c r="KNX43" s="12"/>
      <c r="KNY43" s="12"/>
      <c r="KNZ43" s="12"/>
      <c r="KOA43" s="12"/>
      <c r="KOB43" s="12"/>
      <c r="KOC43" s="12"/>
      <c r="KOD43" s="12"/>
      <c r="KOE43" s="12"/>
      <c r="KOF43" s="12"/>
      <c r="KOG43" s="12"/>
      <c r="KOH43" s="12"/>
      <c r="KOI43" s="12"/>
      <c r="KOJ43" s="12"/>
      <c r="KOK43" s="12"/>
      <c r="KOL43" s="12"/>
      <c r="KOM43" s="12"/>
      <c r="KON43" s="12"/>
      <c r="KOO43" s="12"/>
      <c r="KOP43" s="12"/>
      <c r="KOQ43" s="12"/>
      <c r="KOR43" s="12"/>
      <c r="KOS43" s="12"/>
      <c r="KOT43" s="12"/>
      <c r="KOU43" s="12"/>
      <c r="KOV43" s="12"/>
      <c r="KOW43" s="12"/>
      <c r="KOX43" s="12"/>
      <c r="KOY43" s="12"/>
      <c r="KOZ43" s="12"/>
      <c r="KPA43" s="12"/>
      <c r="KPB43" s="12"/>
      <c r="KPC43" s="12"/>
      <c r="KPD43" s="12"/>
      <c r="KPE43" s="12"/>
      <c r="KPF43" s="12"/>
      <c r="KPG43" s="12"/>
      <c r="KPH43" s="12"/>
      <c r="KPI43" s="12"/>
      <c r="KPJ43" s="12"/>
      <c r="KPK43" s="12"/>
      <c r="KPL43" s="12"/>
      <c r="KPM43" s="12"/>
      <c r="KPN43" s="12"/>
      <c r="KPO43" s="12"/>
      <c r="KPP43" s="12"/>
      <c r="KPQ43" s="12"/>
      <c r="KPR43" s="12"/>
      <c r="KPS43" s="12"/>
      <c r="KPT43" s="12"/>
      <c r="KPU43" s="12"/>
      <c r="KPV43" s="12"/>
      <c r="KPW43" s="12"/>
      <c r="KPX43" s="12"/>
      <c r="KPY43" s="12"/>
      <c r="KPZ43" s="12"/>
      <c r="KQA43" s="12"/>
      <c r="KQB43" s="12"/>
      <c r="KQC43" s="12"/>
      <c r="KQD43" s="12"/>
      <c r="KQE43" s="12"/>
      <c r="KQF43" s="12"/>
      <c r="KQG43" s="12"/>
      <c r="KQH43" s="12"/>
      <c r="KQI43" s="12"/>
      <c r="KQJ43" s="12"/>
      <c r="KQK43" s="12"/>
      <c r="KQL43" s="12"/>
      <c r="KQM43" s="12"/>
      <c r="KQN43" s="12"/>
      <c r="KQO43" s="12"/>
      <c r="KQP43" s="12"/>
      <c r="KQQ43" s="12"/>
      <c r="KQR43" s="12"/>
      <c r="KQS43" s="12"/>
      <c r="KQT43" s="12"/>
      <c r="KQU43" s="12"/>
      <c r="KQV43" s="12"/>
      <c r="KQW43" s="12"/>
      <c r="KQX43" s="12"/>
      <c r="KQY43" s="12"/>
      <c r="KQZ43" s="12"/>
      <c r="KRA43" s="12"/>
      <c r="KRB43" s="12"/>
      <c r="KRC43" s="12"/>
      <c r="KRD43" s="12"/>
      <c r="KRE43" s="12"/>
      <c r="KRF43" s="12"/>
      <c r="KRG43" s="12"/>
      <c r="KRH43" s="12"/>
      <c r="KRI43" s="12"/>
      <c r="KRJ43" s="12"/>
      <c r="KRK43" s="12"/>
      <c r="KRL43" s="12"/>
      <c r="KRM43" s="12"/>
      <c r="KRN43" s="12"/>
      <c r="KRO43" s="12"/>
      <c r="KRP43" s="12"/>
      <c r="KRQ43" s="12"/>
      <c r="KRR43" s="12"/>
      <c r="KRS43" s="12"/>
      <c r="KRT43" s="12"/>
      <c r="KRU43" s="12"/>
      <c r="KRV43" s="12"/>
      <c r="KRW43" s="12"/>
      <c r="KRX43" s="12"/>
      <c r="KRY43" s="12"/>
      <c r="KRZ43" s="12"/>
      <c r="KSA43" s="12"/>
      <c r="KSB43" s="12"/>
      <c r="KSC43" s="12"/>
      <c r="KSD43" s="12"/>
      <c r="KSE43" s="12"/>
      <c r="KSF43" s="12"/>
      <c r="KSG43" s="12"/>
      <c r="KSH43" s="12"/>
      <c r="KSI43" s="12"/>
      <c r="KSJ43" s="12"/>
      <c r="KSK43" s="12"/>
      <c r="KSL43" s="12"/>
      <c r="KSM43" s="12"/>
      <c r="KSN43" s="12"/>
      <c r="KSO43" s="12"/>
      <c r="KSP43" s="12"/>
      <c r="KSQ43" s="12"/>
      <c r="KSR43" s="12"/>
      <c r="KSS43" s="12"/>
      <c r="KST43" s="12"/>
      <c r="KSU43" s="12"/>
      <c r="KSV43" s="12"/>
      <c r="KSW43" s="12"/>
      <c r="KSX43" s="12"/>
      <c r="KSY43" s="12"/>
      <c r="KSZ43" s="12"/>
      <c r="KTA43" s="12"/>
      <c r="KTB43" s="12"/>
      <c r="KTC43" s="12"/>
      <c r="KTD43" s="12"/>
      <c r="KTE43" s="12"/>
      <c r="KTF43" s="12"/>
      <c r="KTG43" s="12"/>
      <c r="KTH43" s="12"/>
      <c r="KTI43" s="12"/>
      <c r="KTJ43" s="12"/>
      <c r="KTK43" s="12"/>
      <c r="KTL43" s="12"/>
      <c r="KTM43" s="12"/>
      <c r="KTN43" s="12"/>
      <c r="KTO43" s="12"/>
      <c r="KTP43" s="12"/>
      <c r="KTQ43" s="12"/>
      <c r="KTR43" s="12"/>
      <c r="KTS43" s="12"/>
      <c r="KTT43" s="12"/>
      <c r="KTU43" s="12"/>
      <c r="KTV43" s="12"/>
      <c r="KTW43" s="12"/>
      <c r="KTX43" s="12"/>
      <c r="KTY43" s="12"/>
      <c r="KTZ43" s="12"/>
      <c r="KUA43" s="12"/>
      <c r="KUB43" s="12"/>
      <c r="KUC43" s="12"/>
      <c r="KUD43" s="12"/>
      <c r="KUE43" s="12"/>
      <c r="KUF43" s="12"/>
      <c r="KUG43" s="12"/>
      <c r="KUH43" s="12"/>
      <c r="KUI43" s="12"/>
      <c r="KUJ43" s="12"/>
      <c r="KUK43" s="12"/>
      <c r="KUL43" s="12"/>
      <c r="KUM43" s="12"/>
      <c r="KUN43" s="12"/>
      <c r="KUO43" s="12"/>
      <c r="KUP43" s="12"/>
      <c r="KUQ43" s="12"/>
      <c r="KUR43" s="12"/>
      <c r="KUS43" s="12"/>
      <c r="KUT43" s="12"/>
      <c r="KUU43" s="12"/>
      <c r="KUV43" s="12"/>
      <c r="KUW43" s="12"/>
      <c r="KUX43" s="12"/>
      <c r="KUY43" s="12"/>
      <c r="KUZ43" s="12"/>
      <c r="KVA43" s="12"/>
      <c r="KVB43" s="12"/>
      <c r="KVC43" s="12"/>
      <c r="KVD43" s="12"/>
      <c r="KVE43" s="12"/>
      <c r="KVF43" s="12"/>
      <c r="KVG43" s="12"/>
      <c r="KVH43" s="12"/>
      <c r="KVI43" s="12"/>
      <c r="KVJ43" s="12"/>
      <c r="KVK43" s="12"/>
      <c r="KVL43" s="12"/>
      <c r="KVM43" s="12"/>
      <c r="KVN43" s="12"/>
      <c r="KVO43" s="12"/>
      <c r="KVP43" s="12"/>
      <c r="KVQ43" s="12"/>
      <c r="KVR43" s="12"/>
      <c r="KVS43" s="12"/>
      <c r="KVT43" s="12"/>
      <c r="KVU43" s="12"/>
      <c r="KVV43" s="12"/>
      <c r="KVW43" s="12"/>
      <c r="KVX43" s="12"/>
      <c r="KVY43" s="12"/>
      <c r="KVZ43" s="12"/>
      <c r="KWA43" s="12"/>
      <c r="KWB43" s="12"/>
      <c r="KWC43" s="12"/>
      <c r="KWD43" s="12"/>
      <c r="KWE43" s="12"/>
      <c r="KWF43" s="12"/>
      <c r="KWG43" s="12"/>
      <c r="KWH43" s="12"/>
      <c r="KWI43" s="12"/>
      <c r="KWJ43" s="12"/>
      <c r="KWK43" s="12"/>
      <c r="KWL43" s="12"/>
      <c r="KWM43" s="12"/>
      <c r="KWN43" s="12"/>
      <c r="KWO43" s="12"/>
      <c r="KWP43" s="12"/>
      <c r="KWQ43" s="12"/>
      <c r="KWR43" s="12"/>
      <c r="KWS43" s="12"/>
      <c r="KWT43" s="12"/>
      <c r="KWU43" s="12"/>
      <c r="KWV43" s="12"/>
      <c r="KWW43" s="12"/>
      <c r="KWX43" s="12"/>
      <c r="KWY43" s="12"/>
      <c r="KWZ43" s="12"/>
      <c r="KXA43" s="12"/>
      <c r="KXB43" s="12"/>
      <c r="KXC43" s="12"/>
      <c r="KXD43" s="12"/>
      <c r="KXE43" s="12"/>
      <c r="KXF43" s="12"/>
      <c r="KXG43" s="12"/>
      <c r="KXH43" s="12"/>
      <c r="KXI43" s="12"/>
      <c r="KXJ43" s="12"/>
      <c r="KXK43" s="12"/>
      <c r="KXL43" s="12"/>
      <c r="KXM43" s="12"/>
      <c r="KXN43" s="12"/>
      <c r="KXO43" s="12"/>
      <c r="KXP43" s="12"/>
      <c r="KXQ43" s="12"/>
      <c r="KXR43" s="12"/>
      <c r="KXS43" s="12"/>
      <c r="KXT43" s="12"/>
      <c r="KXU43" s="12"/>
      <c r="KXV43" s="12"/>
      <c r="KXW43" s="12"/>
      <c r="KXX43" s="12"/>
      <c r="KXY43" s="12"/>
      <c r="KXZ43" s="12"/>
      <c r="KYA43" s="12"/>
      <c r="KYB43" s="12"/>
      <c r="KYC43" s="12"/>
      <c r="KYD43" s="12"/>
      <c r="KYE43" s="12"/>
      <c r="KYF43" s="12"/>
      <c r="KYG43" s="12"/>
      <c r="KYH43" s="12"/>
      <c r="KYI43" s="12"/>
      <c r="KYJ43" s="12"/>
      <c r="KYK43" s="12"/>
      <c r="KYL43" s="12"/>
      <c r="KYM43" s="12"/>
      <c r="KYN43" s="12"/>
      <c r="KYO43" s="12"/>
      <c r="KYP43" s="12"/>
      <c r="KYQ43" s="12"/>
      <c r="KYR43" s="12"/>
      <c r="KYS43" s="12"/>
      <c r="KYT43" s="12"/>
      <c r="KYU43" s="12"/>
      <c r="KYV43" s="12"/>
      <c r="KYW43" s="12"/>
      <c r="KYX43" s="12"/>
      <c r="KYY43" s="12"/>
      <c r="KYZ43" s="12"/>
      <c r="KZA43" s="12"/>
      <c r="KZB43" s="12"/>
      <c r="KZC43" s="12"/>
      <c r="KZD43" s="12"/>
      <c r="KZE43" s="12"/>
      <c r="KZF43" s="12"/>
      <c r="KZG43" s="12"/>
      <c r="KZH43" s="12"/>
      <c r="KZI43" s="12"/>
      <c r="KZJ43" s="12"/>
      <c r="KZK43" s="12"/>
      <c r="KZL43" s="12"/>
      <c r="KZM43" s="12"/>
      <c r="KZN43" s="12"/>
      <c r="KZO43" s="12"/>
      <c r="KZP43" s="12"/>
      <c r="KZQ43" s="12"/>
      <c r="KZR43" s="12"/>
      <c r="KZS43" s="12"/>
      <c r="KZT43" s="12"/>
      <c r="KZU43" s="12"/>
      <c r="KZV43" s="12"/>
      <c r="KZW43" s="12"/>
      <c r="KZX43" s="12"/>
      <c r="KZY43" s="12"/>
      <c r="KZZ43" s="12"/>
      <c r="LAA43" s="12"/>
      <c r="LAB43" s="12"/>
      <c r="LAC43" s="12"/>
      <c r="LAD43" s="12"/>
      <c r="LAE43" s="12"/>
      <c r="LAF43" s="12"/>
      <c r="LAG43" s="12"/>
      <c r="LAH43" s="12"/>
      <c r="LAI43" s="12"/>
      <c r="LAJ43" s="12"/>
      <c r="LAK43" s="12"/>
      <c r="LAL43" s="12"/>
      <c r="LAM43" s="12"/>
      <c r="LAN43" s="12"/>
      <c r="LAO43" s="12"/>
      <c r="LAP43" s="12"/>
      <c r="LAQ43" s="12"/>
      <c r="LAR43" s="12"/>
      <c r="LAS43" s="12"/>
      <c r="LAT43" s="12"/>
      <c r="LAU43" s="12"/>
      <c r="LAV43" s="12"/>
      <c r="LAW43" s="12"/>
      <c r="LAX43" s="12"/>
      <c r="LAY43" s="12"/>
      <c r="LAZ43" s="12"/>
      <c r="LBA43" s="12"/>
      <c r="LBB43" s="12"/>
      <c r="LBC43" s="12"/>
      <c r="LBD43" s="12"/>
      <c r="LBE43" s="12"/>
      <c r="LBF43" s="12"/>
      <c r="LBG43" s="12"/>
      <c r="LBH43" s="12"/>
      <c r="LBI43" s="12"/>
      <c r="LBJ43" s="12"/>
      <c r="LBK43" s="12"/>
      <c r="LBL43" s="12"/>
      <c r="LBM43" s="12"/>
      <c r="LBN43" s="12"/>
      <c r="LBO43" s="12"/>
      <c r="LBP43" s="12"/>
      <c r="LBQ43" s="12"/>
      <c r="LBR43" s="12"/>
      <c r="LBS43" s="12"/>
      <c r="LBT43" s="12"/>
      <c r="LBU43" s="12"/>
      <c r="LBV43" s="12"/>
      <c r="LBW43" s="12"/>
      <c r="LBX43" s="12"/>
      <c r="LBY43" s="12"/>
      <c r="LBZ43" s="12"/>
      <c r="LCA43" s="12"/>
      <c r="LCB43" s="12"/>
      <c r="LCC43" s="12"/>
      <c r="LCD43" s="12"/>
      <c r="LCE43" s="12"/>
      <c r="LCF43" s="12"/>
      <c r="LCG43" s="12"/>
      <c r="LCH43" s="12"/>
      <c r="LCI43" s="12"/>
      <c r="LCJ43" s="12"/>
      <c r="LCK43" s="12"/>
      <c r="LCL43" s="12"/>
      <c r="LCM43" s="12"/>
      <c r="LCN43" s="12"/>
      <c r="LCO43" s="12"/>
      <c r="LCP43" s="12"/>
      <c r="LCQ43" s="12"/>
      <c r="LCR43" s="12"/>
      <c r="LCS43" s="12"/>
      <c r="LCT43" s="12"/>
      <c r="LCU43" s="12"/>
      <c r="LCV43" s="12"/>
      <c r="LCW43" s="12"/>
      <c r="LCX43" s="12"/>
      <c r="LCY43" s="12"/>
      <c r="LCZ43" s="12"/>
      <c r="LDA43" s="12"/>
      <c r="LDB43" s="12"/>
      <c r="LDC43" s="12"/>
      <c r="LDD43" s="12"/>
      <c r="LDE43" s="12"/>
      <c r="LDF43" s="12"/>
      <c r="LDG43" s="12"/>
      <c r="LDH43" s="12"/>
      <c r="LDI43" s="12"/>
      <c r="LDJ43" s="12"/>
      <c r="LDK43" s="12"/>
      <c r="LDL43" s="12"/>
      <c r="LDM43" s="12"/>
      <c r="LDN43" s="12"/>
      <c r="LDO43" s="12"/>
      <c r="LDP43" s="12"/>
      <c r="LDQ43" s="12"/>
      <c r="LDR43" s="12"/>
      <c r="LDS43" s="12"/>
      <c r="LDT43" s="12"/>
      <c r="LDU43" s="12"/>
      <c r="LDV43" s="12"/>
      <c r="LDW43" s="12"/>
      <c r="LDX43" s="12"/>
      <c r="LDY43" s="12"/>
      <c r="LDZ43" s="12"/>
      <c r="LEA43" s="12"/>
      <c r="LEB43" s="12"/>
      <c r="LEC43" s="12"/>
      <c r="LED43" s="12"/>
      <c r="LEE43" s="12"/>
      <c r="LEF43" s="12"/>
      <c r="LEG43" s="12"/>
      <c r="LEH43" s="12"/>
      <c r="LEI43" s="12"/>
      <c r="LEJ43" s="12"/>
      <c r="LEK43" s="12"/>
      <c r="LEL43" s="12"/>
      <c r="LEM43" s="12"/>
      <c r="LEN43" s="12"/>
      <c r="LEO43" s="12"/>
      <c r="LEP43" s="12"/>
      <c r="LEQ43" s="12"/>
      <c r="LER43" s="12"/>
      <c r="LES43" s="12"/>
      <c r="LET43" s="12"/>
      <c r="LEU43" s="12"/>
      <c r="LEV43" s="12"/>
      <c r="LEW43" s="12"/>
      <c r="LEX43" s="12"/>
      <c r="LEY43" s="12"/>
      <c r="LEZ43" s="12"/>
      <c r="LFA43" s="12"/>
      <c r="LFB43" s="12"/>
      <c r="LFC43" s="12"/>
      <c r="LFD43" s="12"/>
      <c r="LFE43" s="12"/>
      <c r="LFF43" s="12"/>
      <c r="LFG43" s="12"/>
      <c r="LFH43" s="12"/>
      <c r="LFI43" s="12"/>
      <c r="LFJ43" s="12"/>
      <c r="LFK43" s="12"/>
      <c r="LFL43" s="12"/>
      <c r="LFM43" s="12"/>
      <c r="LFN43" s="12"/>
      <c r="LFO43" s="12"/>
      <c r="LFP43" s="12"/>
      <c r="LFQ43" s="12"/>
      <c r="LFR43" s="12"/>
      <c r="LFS43" s="12"/>
      <c r="LFT43" s="12"/>
      <c r="LFU43" s="12"/>
      <c r="LFV43" s="12"/>
      <c r="LFW43" s="12"/>
      <c r="LFX43" s="12"/>
      <c r="LFY43" s="12"/>
      <c r="LFZ43" s="12"/>
      <c r="LGA43" s="12"/>
      <c r="LGB43" s="12"/>
      <c r="LGC43" s="12"/>
      <c r="LGD43" s="12"/>
      <c r="LGE43" s="12"/>
      <c r="LGF43" s="12"/>
      <c r="LGG43" s="12"/>
      <c r="LGH43" s="12"/>
      <c r="LGI43" s="12"/>
      <c r="LGJ43" s="12"/>
      <c r="LGK43" s="12"/>
      <c r="LGL43" s="12"/>
      <c r="LGM43" s="12"/>
      <c r="LGN43" s="12"/>
      <c r="LGO43" s="12"/>
      <c r="LGP43" s="12"/>
      <c r="LGQ43" s="12"/>
      <c r="LGR43" s="12"/>
      <c r="LGS43" s="12"/>
      <c r="LGT43" s="12"/>
      <c r="LGU43" s="12"/>
      <c r="LGV43" s="12"/>
      <c r="LGW43" s="12"/>
      <c r="LGX43" s="12"/>
      <c r="LGY43" s="12"/>
      <c r="LGZ43" s="12"/>
      <c r="LHA43" s="12"/>
      <c r="LHB43" s="12"/>
      <c r="LHC43" s="12"/>
      <c r="LHD43" s="12"/>
      <c r="LHE43" s="12"/>
      <c r="LHF43" s="12"/>
      <c r="LHG43" s="12"/>
      <c r="LHH43" s="12"/>
      <c r="LHI43" s="12"/>
      <c r="LHJ43" s="12"/>
      <c r="LHK43" s="12"/>
      <c r="LHL43" s="12"/>
      <c r="LHM43" s="12"/>
      <c r="LHN43" s="12"/>
      <c r="LHO43" s="12"/>
      <c r="LHP43" s="12"/>
      <c r="LHQ43" s="12"/>
      <c r="LHR43" s="12"/>
      <c r="LHS43" s="12"/>
      <c r="LHT43" s="12"/>
      <c r="LHU43" s="12"/>
      <c r="LHV43" s="12"/>
      <c r="LHW43" s="12"/>
      <c r="LHX43" s="12"/>
      <c r="LHY43" s="12"/>
      <c r="LHZ43" s="12"/>
      <c r="LIA43" s="12"/>
      <c r="LIB43" s="12"/>
      <c r="LIC43" s="12"/>
      <c r="LID43" s="12"/>
      <c r="LIE43" s="12"/>
      <c r="LIF43" s="12"/>
      <c r="LIG43" s="12"/>
      <c r="LIH43" s="12"/>
      <c r="LII43" s="12"/>
      <c r="LIJ43" s="12"/>
      <c r="LIK43" s="12"/>
      <c r="LIL43" s="12"/>
      <c r="LIM43" s="12"/>
      <c r="LIN43" s="12"/>
      <c r="LIO43" s="12"/>
      <c r="LIP43" s="12"/>
      <c r="LIQ43" s="12"/>
      <c r="LIR43" s="12"/>
      <c r="LIS43" s="12"/>
      <c r="LIT43" s="12"/>
      <c r="LIU43" s="12"/>
      <c r="LIV43" s="12"/>
      <c r="LIW43" s="12"/>
      <c r="LIX43" s="12"/>
      <c r="LIY43" s="12"/>
      <c r="LIZ43" s="12"/>
      <c r="LJA43" s="12"/>
      <c r="LJB43" s="12"/>
      <c r="LJC43" s="12"/>
      <c r="LJD43" s="12"/>
      <c r="LJE43" s="12"/>
      <c r="LJF43" s="12"/>
      <c r="LJG43" s="12"/>
      <c r="LJH43" s="12"/>
      <c r="LJI43" s="12"/>
      <c r="LJJ43" s="12"/>
      <c r="LJK43" s="12"/>
      <c r="LJL43" s="12"/>
      <c r="LJM43" s="12"/>
      <c r="LJN43" s="12"/>
      <c r="LJO43" s="12"/>
      <c r="LJP43" s="12"/>
      <c r="LJQ43" s="12"/>
      <c r="LJR43" s="12"/>
      <c r="LJS43" s="12"/>
      <c r="LJT43" s="12"/>
      <c r="LJU43" s="12"/>
      <c r="LJV43" s="12"/>
      <c r="LJW43" s="12"/>
      <c r="LJX43" s="12"/>
      <c r="LJY43" s="12"/>
      <c r="LJZ43" s="12"/>
      <c r="LKA43" s="12"/>
      <c r="LKB43" s="12"/>
      <c r="LKC43" s="12"/>
      <c r="LKD43" s="12"/>
      <c r="LKE43" s="12"/>
      <c r="LKF43" s="12"/>
      <c r="LKG43" s="12"/>
      <c r="LKH43" s="12"/>
      <c r="LKI43" s="12"/>
      <c r="LKJ43" s="12"/>
      <c r="LKK43" s="12"/>
      <c r="LKL43" s="12"/>
      <c r="LKM43" s="12"/>
      <c r="LKN43" s="12"/>
      <c r="LKO43" s="12"/>
      <c r="LKP43" s="12"/>
      <c r="LKQ43" s="12"/>
      <c r="LKR43" s="12"/>
      <c r="LKS43" s="12"/>
      <c r="LKT43" s="12"/>
      <c r="LKU43" s="12"/>
      <c r="LKV43" s="12"/>
      <c r="LKW43" s="12"/>
      <c r="LKX43" s="12"/>
      <c r="LKY43" s="12"/>
      <c r="LKZ43" s="12"/>
      <c r="LLA43" s="12"/>
      <c r="LLB43" s="12"/>
      <c r="LLC43" s="12"/>
      <c r="LLD43" s="12"/>
      <c r="LLE43" s="12"/>
      <c r="LLF43" s="12"/>
      <c r="LLG43" s="12"/>
      <c r="LLH43" s="12"/>
      <c r="LLI43" s="12"/>
      <c r="LLJ43" s="12"/>
      <c r="LLK43" s="12"/>
      <c r="LLL43" s="12"/>
      <c r="LLM43" s="12"/>
      <c r="LLN43" s="12"/>
      <c r="LLO43" s="12"/>
      <c r="LLP43" s="12"/>
      <c r="LLQ43" s="12"/>
      <c r="LLR43" s="12"/>
      <c r="LLS43" s="12"/>
      <c r="LLT43" s="12"/>
      <c r="LLU43" s="12"/>
      <c r="LLV43" s="12"/>
      <c r="LLW43" s="12"/>
      <c r="LLX43" s="12"/>
      <c r="LLY43" s="12"/>
      <c r="LLZ43" s="12"/>
      <c r="LMA43" s="12"/>
      <c r="LMB43" s="12"/>
      <c r="LMC43" s="12"/>
      <c r="LMD43" s="12"/>
      <c r="LME43" s="12"/>
      <c r="LMF43" s="12"/>
      <c r="LMG43" s="12"/>
      <c r="LMH43" s="12"/>
      <c r="LMI43" s="12"/>
      <c r="LMJ43" s="12"/>
      <c r="LMK43" s="12"/>
      <c r="LML43" s="12"/>
      <c r="LMM43" s="12"/>
      <c r="LMN43" s="12"/>
      <c r="LMO43" s="12"/>
      <c r="LMP43" s="12"/>
      <c r="LMQ43" s="12"/>
      <c r="LMR43" s="12"/>
      <c r="LMS43" s="12"/>
      <c r="LMT43" s="12"/>
      <c r="LMU43" s="12"/>
      <c r="LMV43" s="12"/>
      <c r="LMW43" s="12"/>
      <c r="LMX43" s="12"/>
      <c r="LMY43" s="12"/>
      <c r="LMZ43" s="12"/>
      <c r="LNA43" s="12"/>
      <c r="LNB43" s="12"/>
      <c r="LNC43" s="12"/>
      <c r="LND43" s="12"/>
      <c r="LNE43" s="12"/>
      <c r="LNF43" s="12"/>
      <c r="LNG43" s="12"/>
      <c r="LNH43" s="12"/>
      <c r="LNI43" s="12"/>
      <c r="LNJ43" s="12"/>
      <c r="LNK43" s="12"/>
      <c r="LNL43" s="12"/>
      <c r="LNM43" s="12"/>
      <c r="LNN43" s="12"/>
      <c r="LNO43" s="12"/>
      <c r="LNP43" s="12"/>
      <c r="LNQ43" s="12"/>
      <c r="LNR43" s="12"/>
      <c r="LNS43" s="12"/>
      <c r="LNT43" s="12"/>
      <c r="LNU43" s="12"/>
      <c r="LNV43" s="12"/>
      <c r="LNW43" s="12"/>
      <c r="LNX43" s="12"/>
      <c r="LNY43" s="12"/>
      <c r="LNZ43" s="12"/>
      <c r="LOA43" s="12"/>
      <c r="LOB43" s="12"/>
      <c r="LOC43" s="12"/>
      <c r="LOD43" s="12"/>
      <c r="LOE43" s="12"/>
      <c r="LOF43" s="12"/>
      <c r="LOG43" s="12"/>
      <c r="LOH43" s="12"/>
      <c r="LOI43" s="12"/>
      <c r="LOJ43" s="12"/>
      <c r="LOK43" s="12"/>
      <c r="LOL43" s="12"/>
      <c r="LOM43" s="12"/>
      <c r="LON43" s="12"/>
      <c r="LOO43" s="12"/>
      <c r="LOP43" s="12"/>
      <c r="LOQ43" s="12"/>
      <c r="LOR43" s="12"/>
      <c r="LOS43" s="12"/>
      <c r="LOT43" s="12"/>
      <c r="LOU43" s="12"/>
      <c r="LOV43" s="12"/>
      <c r="LOW43" s="12"/>
      <c r="LOX43" s="12"/>
      <c r="LOY43" s="12"/>
      <c r="LOZ43" s="12"/>
      <c r="LPA43" s="12"/>
      <c r="LPB43" s="12"/>
      <c r="LPC43" s="12"/>
      <c r="LPD43" s="12"/>
      <c r="LPE43" s="12"/>
      <c r="LPF43" s="12"/>
      <c r="LPG43" s="12"/>
      <c r="LPH43" s="12"/>
      <c r="LPI43" s="12"/>
      <c r="LPJ43" s="12"/>
      <c r="LPK43" s="12"/>
      <c r="LPL43" s="12"/>
      <c r="LPM43" s="12"/>
      <c r="LPN43" s="12"/>
      <c r="LPO43" s="12"/>
      <c r="LPP43" s="12"/>
      <c r="LPQ43" s="12"/>
      <c r="LPR43" s="12"/>
      <c r="LPS43" s="12"/>
      <c r="LPT43" s="12"/>
      <c r="LPU43" s="12"/>
      <c r="LPV43" s="12"/>
      <c r="LPW43" s="12"/>
      <c r="LPX43" s="12"/>
      <c r="LPY43" s="12"/>
      <c r="LPZ43" s="12"/>
      <c r="LQA43" s="12"/>
      <c r="LQB43" s="12"/>
      <c r="LQC43" s="12"/>
      <c r="LQD43" s="12"/>
      <c r="LQE43" s="12"/>
      <c r="LQF43" s="12"/>
      <c r="LQG43" s="12"/>
      <c r="LQH43" s="12"/>
      <c r="LQI43" s="12"/>
      <c r="LQJ43" s="12"/>
      <c r="LQK43" s="12"/>
      <c r="LQL43" s="12"/>
      <c r="LQM43" s="12"/>
      <c r="LQN43" s="12"/>
      <c r="LQO43" s="12"/>
      <c r="LQP43" s="12"/>
      <c r="LQQ43" s="12"/>
      <c r="LQR43" s="12"/>
      <c r="LQS43" s="12"/>
      <c r="LQT43" s="12"/>
      <c r="LQU43" s="12"/>
      <c r="LQV43" s="12"/>
      <c r="LQW43" s="12"/>
      <c r="LQX43" s="12"/>
      <c r="LQY43" s="12"/>
      <c r="LQZ43" s="12"/>
      <c r="LRA43" s="12"/>
      <c r="LRB43" s="12"/>
      <c r="LRC43" s="12"/>
      <c r="LRD43" s="12"/>
      <c r="LRE43" s="12"/>
      <c r="LRF43" s="12"/>
      <c r="LRG43" s="12"/>
      <c r="LRH43" s="12"/>
      <c r="LRI43" s="12"/>
      <c r="LRJ43" s="12"/>
      <c r="LRK43" s="12"/>
      <c r="LRL43" s="12"/>
      <c r="LRM43" s="12"/>
      <c r="LRN43" s="12"/>
      <c r="LRO43" s="12"/>
      <c r="LRP43" s="12"/>
      <c r="LRQ43" s="12"/>
      <c r="LRR43" s="12"/>
      <c r="LRS43" s="12"/>
      <c r="LRT43" s="12"/>
      <c r="LRU43" s="12"/>
      <c r="LRV43" s="12"/>
      <c r="LRW43" s="12"/>
      <c r="LRX43" s="12"/>
      <c r="LRY43" s="12"/>
      <c r="LRZ43" s="12"/>
      <c r="LSA43" s="12"/>
      <c r="LSB43" s="12"/>
      <c r="LSC43" s="12"/>
      <c r="LSD43" s="12"/>
      <c r="LSE43" s="12"/>
      <c r="LSF43" s="12"/>
      <c r="LSG43" s="12"/>
      <c r="LSH43" s="12"/>
      <c r="LSI43" s="12"/>
      <c r="LSJ43" s="12"/>
      <c r="LSK43" s="12"/>
      <c r="LSL43" s="12"/>
      <c r="LSM43" s="12"/>
      <c r="LSN43" s="12"/>
      <c r="LSO43" s="12"/>
      <c r="LSP43" s="12"/>
      <c r="LSQ43" s="12"/>
      <c r="LSR43" s="12"/>
      <c r="LSS43" s="12"/>
      <c r="LST43" s="12"/>
      <c r="LSU43" s="12"/>
      <c r="LSV43" s="12"/>
      <c r="LSW43" s="12"/>
      <c r="LSX43" s="12"/>
      <c r="LSY43" s="12"/>
      <c r="LSZ43" s="12"/>
      <c r="LTA43" s="12"/>
      <c r="LTB43" s="12"/>
      <c r="LTC43" s="12"/>
      <c r="LTD43" s="12"/>
      <c r="LTE43" s="12"/>
      <c r="LTF43" s="12"/>
      <c r="LTG43" s="12"/>
      <c r="LTH43" s="12"/>
      <c r="LTI43" s="12"/>
      <c r="LTJ43" s="12"/>
      <c r="LTK43" s="12"/>
      <c r="LTL43" s="12"/>
      <c r="LTM43" s="12"/>
      <c r="LTN43" s="12"/>
      <c r="LTO43" s="12"/>
      <c r="LTP43" s="12"/>
      <c r="LTQ43" s="12"/>
      <c r="LTR43" s="12"/>
      <c r="LTS43" s="12"/>
      <c r="LTT43" s="12"/>
      <c r="LTU43" s="12"/>
      <c r="LTV43" s="12"/>
      <c r="LTW43" s="12"/>
      <c r="LTX43" s="12"/>
      <c r="LTY43" s="12"/>
      <c r="LTZ43" s="12"/>
      <c r="LUA43" s="12"/>
      <c r="LUB43" s="12"/>
      <c r="LUC43" s="12"/>
      <c r="LUD43" s="12"/>
      <c r="LUE43" s="12"/>
      <c r="LUF43" s="12"/>
      <c r="LUG43" s="12"/>
      <c r="LUH43" s="12"/>
      <c r="LUI43" s="12"/>
      <c r="LUJ43" s="12"/>
      <c r="LUK43" s="12"/>
      <c r="LUL43" s="12"/>
      <c r="LUM43" s="12"/>
      <c r="LUN43" s="12"/>
      <c r="LUO43" s="12"/>
      <c r="LUP43" s="12"/>
      <c r="LUQ43" s="12"/>
      <c r="LUR43" s="12"/>
      <c r="LUS43" s="12"/>
      <c r="LUT43" s="12"/>
      <c r="LUU43" s="12"/>
      <c r="LUV43" s="12"/>
      <c r="LUW43" s="12"/>
      <c r="LUX43" s="12"/>
      <c r="LUY43" s="12"/>
      <c r="LUZ43" s="12"/>
      <c r="LVA43" s="12"/>
      <c r="LVB43" s="12"/>
      <c r="LVC43" s="12"/>
      <c r="LVD43" s="12"/>
      <c r="LVE43" s="12"/>
      <c r="LVF43" s="12"/>
      <c r="LVG43" s="12"/>
      <c r="LVH43" s="12"/>
      <c r="LVI43" s="12"/>
      <c r="LVJ43" s="12"/>
      <c r="LVK43" s="12"/>
      <c r="LVL43" s="12"/>
      <c r="LVM43" s="12"/>
      <c r="LVN43" s="12"/>
      <c r="LVO43" s="12"/>
      <c r="LVP43" s="12"/>
      <c r="LVQ43" s="12"/>
      <c r="LVR43" s="12"/>
      <c r="LVS43" s="12"/>
      <c r="LVT43" s="12"/>
      <c r="LVU43" s="12"/>
      <c r="LVV43" s="12"/>
      <c r="LVW43" s="12"/>
      <c r="LVX43" s="12"/>
      <c r="LVY43" s="12"/>
      <c r="LVZ43" s="12"/>
      <c r="LWA43" s="12"/>
      <c r="LWB43" s="12"/>
      <c r="LWC43" s="12"/>
      <c r="LWD43" s="12"/>
      <c r="LWE43" s="12"/>
      <c r="LWF43" s="12"/>
      <c r="LWG43" s="12"/>
      <c r="LWH43" s="12"/>
      <c r="LWI43" s="12"/>
      <c r="LWJ43" s="12"/>
      <c r="LWK43" s="12"/>
      <c r="LWL43" s="12"/>
      <c r="LWM43" s="12"/>
      <c r="LWN43" s="12"/>
      <c r="LWO43" s="12"/>
      <c r="LWP43" s="12"/>
      <c r="LWQ43" s="12"/>
      <c r="LWR43" s="12"/>
      <c r="LWS43" s="12"/>
      <c r="LWT43" s="12"/>
      <c r="LWU43" s="12"/>
      <c r="LWV43" s="12"/>
      <c r="LWW43" s="12"/>
      <c r="LWX43" s="12"/>
      <c r="LWY43" s="12"/>
      <c r="LWZ43" s="12"/>
      <c r="LXA43" s="12"/>
      <c r="LXB43" s="12"/>
      <c r="LXC43" s="12"/>
      <c r="LXD43" s="12"/>
      <c r="LXE43" s="12"/>
      <c r="LXF43" s="12"/>
      <c r="LXG43" s="12"/>
      <c r="LXH43" s="12"/>
      <c r="LXI43" s="12"/>
      <c r="LXJ43" s="12"/>
      <c r="LXK43" s="12"/>
      <c r="LXL43" s="12"/>
      <c r="LXM43" s="12"/>
      <c r="LXN43" s="12"/>
      <c r="LXO43" s="12"/>
      <c r="LXP43" s="12"/>
      <c r="LXQ43" s="12"/>
      <c r="LXR43" s="12"/>
      <c r="LXS43" s="12"/>
      <c r="LXT43" s="12"/>
      <c r="LXU43" s="12"/>
      <c r="LXV43" s="12"/>
      <c r="LXW43" s="12"/>
      <c r="LXX43" s="12"/>
      <c r="LXY43" s="12"/>
      <c r="LXZ43" s="12"/>
      <c r="LYA43" s="12"/>
      <c r="LYB43" s="12"/>
      <c r="LYC43" s="12"/>
      <c r="LYD43" s="12"/>
      <c r="LYE43" s="12"/>
      <c r="LYF43" s="12"/>
      <c r="LYG43" s="12"/>
      <c r="LYH43" s="12"/>
      <c r="LYI43" s="12"/>
      <c r="LYJ43" s="12"/>
      <c r="LYK43" s="12"/>
      <c r="LYL43" s="12"/>
      <c r="LYM43" s="12"/>
      <c r="LYN43" s="12"/>
      <c r="LYO43" s="12"/>
      <c r="LYP43" s="12"/>
      <c r="LYQ43" s="12"/>
      <c r="LYR43" s="12"/>
      <c r="LYS43" s="12"/>
      <c r="LYT43" s="12"/>
      <c r="LYU43" s="12"/>
      <c r="LYV43" s="12"/>
      <c r="LYW43" s="12"/>
      <c r="LYX43" s="12"/>
      <c r="LYY43" s="12"/>
      <c r="LYZ43" s="12"/>
      <c r="LZA43" s="12"/>
      <c r="LZB43" s="12"/>
      <c r="LZC43" s="12"/>
      <c r="LZD43" s="12"/>
      <c r="LZE43" s="12"/>
      <c r="LZF43" s="12"/>
      <c r="LZG43" s="12"/>
      <c r="LZH43" s="12"/>
      <c r="LZI43" s="12"/>
      <c r="LZJ43" s="12"/>
      <c r="LZK43" s="12"/>
      <c r="LZL43" s="12"/>
      <c r="LZM43" s="12"/>
      <c r="LZN43" s="12"/>
      <c r="LZO43" s="12"/>
      <c r="LZP43" s="12"/>
      <c r="LZQ43" s="12"/>
      <c r="LZR43" s="12"/>
      <c r="LZS43" s="12"/>
      <c r="LZT43" s="12"/>
      <c r="LZU43" s="12"/>
      <c r="LZV43" s="12"/>
      <c r="LZW43" s="12"/>
      <c r="LZX43" s="12"/>
      <c r="LZY43" s="12"/>
      <c r="LZZ43" s="12"/>
      <c r="MAA43" s="12"/>
      <c r="MAB43" s="12"/>
      <c r="MAC43" s="12"/>
      <c r="MAD43" s="12"/>
      <c r="MAE43" s="12"/>
      <c r="MAF43" s="12"/>
      <c r="MAG43" s="12"/>
      <c r="MAH43" s="12"/>
      <c r="MAI43" s="12"/>
      <c r="MAJ43" s="12"/>
      <c r="MAK43" s="12"/>
      <c r="MAL43" s="12"/>
      <c r="MAM43" s="12"/>
      <c r="MAN43" s="12"/>
      <c r="MAO43" s="12"/>
      <c r="MAP43" s="12"/>
      <c r="MAQ43" s="12"/>
      <c r="MAR43" s="12"/>
      <c r="MAS43" s="12"/>
      <c r="MAT43" s="12"/>
      <c r="MAU43" s="12"/>
      <c r="MAV43" s="12"/>
      <c r="MAW43" s="12"/>
      <c r="MAX43" s="12"/>
      <c r="MAY43" s="12"/>
      <c r="MAZ43" s="12"/>
      <c r="MBA43" s="12"/>
      <c r="MBB43" s="12"/>
      <c r="MBC43" s="12"/>
      <c r="MBD43" s="12"/>
      <c r="MBE43" s="12"/>
      <c r="MBF43" s="12"/>
      <c r="MBG43" s="12"/>
      <c r="MBH43" s="12"/>
      <c r="MBI43" s="12"/>
      <c r="MBJ43" s="12"/>
      <c r="MBK43" s="12"/>
      <c r="MBL43" s="12"/>
      <c r="MBM43" s="12"/>
      <c r="MBN43" s="12"/>
      <c r="MBO43" s="12"/>
      <c r="MBP43" s="12"/>
      <c r="MBQ43" s="12"/>
      <c r="MBR43" s="12"/>
      <c r="MBS43" s="12"/>
      <c r="MBT43" s="12"/>
      <c r="MBU43" s="12"/>
      <c r="MBV43" s="12"/>
      <c r="MBW43" s="12"/>
      <c r="MBX43" s="12"/>
      <c r="MBY43" s="12"/>
      <c r="MBZ43" s="12"/>
      <c r="MCA43" s="12"/>
      <c r="MCB43" s="12"/>
      <c r="MCC43" s="12"/>
      <c r="MCD43" s="12"/>
      <c r="MCE43" s="12"/>
      <c r="MCF43" s="12"/>
      <c r="MCG43" s="12"/>
      <c r="MCH43" s="12"/>
      <c r="MCI43" s="12"/>
      <c r="MCJ43" s="12"/>
      <c r="MCK43" s="12"/>
      <c r="MCL43" s="12"/>
      <c r="MCM43" s="12"/>
      <c r="MCN43" s="12"/>
      <c r="MCO43" s="12"/>
      <c r="MCP43" s="12"/>
      <c r="MCQ43" s="12"/>
      <c r="MCR43" s="12"/>
      <c r="MCS43" s="12"/>
      <c r="MCT43" s="12"/>
      <c r="MCU43" s="12"/>
      <c r="MCV43" s="12"/>
      <c r="MCW43" s="12"/>
      <c r="MCX43" s="12"/>
      <c r="MCY43" s="12"/>
      <c r="MCZ43" s="12"/>
      <c r="MDA43" s="12"/>
      <c r="MDB43" s="12"/>
      <c r="MDC43" s="12"/>
      <c r="MDD43" s="12"/>
      <c r="MDE43" s="12"/>
      <c r="MDF43" s="12"/>
      <c r="MDG43" s="12"/>
      <c r="MDH43" s="12"/>
      <c r="MDI43" s="12"/>
      <c r="MDJ43" s="12"/>
      <c r="MDK43" s="12"/>
      <c r="MDL43" s="12"/>
      <c r="MDM43" s="12"/>
      <c r="MDN43" s="12"/>
      <c r="MDO43" s="12"/>
      <c r="MDP43" s="12"/>
      <c r="MDQ43" s="12"/>
      <c r="MDR43" s="12"/>
      <c r="MDS43" s="12"/>
      <c r="MDT43" s="12"/>
      <c r="MDU43" s="12"/>
      <c r="MDV43" s="12"/>
      <c r="MDW43" s="12"/>
      <c r="MDX43" s="12"/>
      <c r="MDY43" s="12"/>
      <c r="MDZ43" s="12"/>
      <c r="MEA43" s="12"/>
      <c r="MEB43" s="12"/>
      <c r="MEC43" s="12"/>
      <c r="MED43" s="12"/>
      <c r="MEE43" s="12"/>
      <c r="MEF43" s="12"/>
      <c r="MEG43" s="12"/>
      <c r="MEH43" s="12"/>
      <c r="MEI43" s="12"/>
      <c r="MEJ43" s="12"/>
      <c r="MEK43" s="12"/>
      <c r="MEL43" s="12"/>
      <c r="MEM43" s="12"/>
      <c r="MEN43" s="12"/>
      <c r="MEO43" s="12"/>
      <c r="MEP43" s="12"/>
      <c r="MEQ43" s="12"/>
      <c r="MER43" s="12"/>
      <c r="MES43" s="12"/>
      <c r="MET43" s="12"/>
      <c r="MEU43" s="12"/>
      <c r="MEV43" s="12"/>
      <c r="MEW43" s="12"/>
      <c r="MEX43" s="12"/>
      <c r="MEY43" s="12"/>
      <c r="MEZ43" s="12"/>
      <c r="MFA43" s="12"/>
      <c r="MFB43" s="12"/>
      <c r="MFC43" s="12"/>
      <c r="MFD43" s="12"/>
      <c r="MFE43" s="12"/>
      <c r="MFF43" s="12"/>
      <c r="MFG43" s="12"/>
      <c r="MFH43" s="12"/>
      <c r="MFI43" s="12"/>
      <c r="MFJ43" s="12"/>
      <c r="MFK43" s="12"/>
      <c r="MFL43" s="12"/>
      <c r="MFM43" s="12"/>
      <c r="MFN43" s="12"/>
      <c r="MFO43" s="12"/>
      <c r="MFP43" s="12"/>
      <c r="MFQ43" s="12"/>
      <c r="MFR43" s="12"/>
      <c r="MFS43" s="12"/>
      <c r="MFT43" s="12"/>
      <c r="MFU43" s="12"/>
      <c r="MFV43" s="12"/>
      <c r="MFW43" s="12"/>
      <c r="MFX43" s="12"/>
      <c r="MFY43" s="12"/>
      <c r="MFZ43" s="12"/>
      <c r="MGA43" s="12"/>
      <c r="MGB43" s="12"/>
      <c r="MGC43" s="12"/>
      <c r="MGD43" s="12"/>
      <c r="MGE43" s="12"/>
      <c r="MGF43" s="12"/>
      <c r="MGG43" s="12"/>
      <c r="MGH43" s="12"/>
      <c r="MGI43" s="12"/>
      <c r="MGJ43" s="12"/>
      <c r="MGK43" s="12"/>
      <c r="MGL43" s="12"/>
      <c r="MGM43" s="12"/>
      <c r="MGN43" s="12"/>
      <c r="MGO43" s="12"/>
      <c r="MGP43" s="12"/>
      <c r="MGQ43" s="12"/>
      <c r="MGR43" s="12"/>
      <c r="MGS43" s="12"/>
      <c r="MGT43" s="12"/>
      <c r="MGU43" s="12"/>
      <c r="MGV43" s="12"/>
      <c r="MGW43" s="12"/>
      <c r="MGX43" s="12"/>
      <c r="MGY43" s="12"/>
      <c r="MGZ43" s="12"/>
      <c r="MHA43" s="12"/>
      <c r="MHB43" s="12"/>
      <c r="MHC43" s="12"/>
      <c r="MHD43" s="12"/>
      <c r="MHE43" s="12"/>
      <c r="MHF43" s="12"/>
      <c r="MHG43" s="12"/>
      <c r="MHH43" s="12"/>
      <c r="MHI43" s="12"/>
      <c r="MHJ43" s="12"/>
      <c r="MHK43" s="12"/>
      <c r="MHL43" s="12"/>
      <c r="MHM43" s="12"/>
      <c r="MHN43" s="12"/>
      <c r="MHO43" s="12"/>
      <c r="MHP43" s="12"/>
      <c r="MHQ43" s="12"/>
      <c r="MHR43" s="12"/>
      <c r="MHS43" s="12"/>
      <c r="MHT43" s="12"/>
      <c r="MHU43" s="12"/>
      <c r="MHV43" s="12"/>
      <c r="MHW43" s="12"/>
      <c r="MHX43" s="12"/>
      <c r="MHY43" s="12"/>
      <c r="MHZ43" s="12"/>
      <c r="MIA43" s="12"/>
      <c r="MIB43" s="12"/>
      <c r="MIC43" s="12"/>
      <c r="MID43" s="12"/>
      <c r="MIE43" s="12"/>
      <c r="MIF43" s="12"/>
      <c r="MIG43" s="12"/>
      <c r="MIH43" s="12"/>
      <c r="MII43" s="12"/>
      <c r="MIJ43" s="12"/>
      <c r="MIK43" s="12"/>
      <c r="MIL43" s="12"/>
      <c r="MIM43" s="12"/>
      <c r="MIN43" s="12"/>
      <c r="MIO43" s="12"/>
      <c r="MIP43" s="12"/>
      <c r="MIQ43" s="12"/>
      <c r="MIR43" s="12"/>
      <c r="MIS43" s="12"/>
      <c r="MIT43" s="12"/>
      <c r="MIU43" s="12"/>
      <c r="MIV43" s="12"/>
      <c r="MIW43" s="12"/>
      <c r="MIX43" s="12"/>
      <c r="MIY43" s="12"/>
      <c r="MIZ43" s="12"/>
      <c r="MJA43" s="12"/>
      <c r="MJB43" s="12"/>
      <c r="MJC43" s="12"/>
      <c r="MJD43" s="12"/>
      <c r="MJE43" s="12"/>
      <c r="MJF43" s="12"/>
      <c r="MJG43" s="12"/>
      <c r="MJH43" s="12"/>
      <c r="MJI43" s="12"/>
      <c r="MJJ43" s="12"/>
      <c r="MJK43" s="12"/>
      <c r="MJL43" s="12"/>
      <c r="MJM43" s="12"/>
      <c r="MJN43" s="12"/>
      <c r="MJO43" s="12"/>
      <c r="MJP43" s="12"/>
      <c r="MJQ43" s="12"/>
      <c r="MJR43" s="12"/>
      <c r="MJS43" s="12"/>
      <c r="MJT43" s="12"/>
      <c r="MJU43" s="12"/>
      <c r="MJV43" s="12"/>
      <c r="MJW43" s="12"/>
      <c r="MJX43" s="12"/>
      <c r="MJY43" s="12"/>
      <c r="MJZ43" s="12"/>
      <c r="MKA43" s="12"/>
      <c r="MKB43" s="12"/>
      <c r="MKC43" s="12"/>
      <c r="MKD43" s="12"/>
      <c r="MKE43" s="12"/>
      <c r="MKF43" s="12"/>
      <c r="MKG43" s="12"/>
      <c r="MKH43" s="12"/>
      <c r="MKI43" s="12"/>
      <c r="MKJ43" s="12"/>
      <c r="MKK43" s="12"/>
      <c r="MKL43" s="12"/>
      <c r="MKM43" s="12"/>
      <c r="MKN43" s="12"/>
      <c r="MKO43" s="12"/>
      <c r="MKP43" s="12"/>
      <c r="MKQ43" s="12"/>
      <c r="MKR43" s="12"/>
      <c r="MKS43" s="12"/>
      <c r="MKT43" s="12"/>
      <c r="MKU43" s="12"/>
      <c r="MKV43" s="12"/>
      <c r="MKW43" s="12"/>
      <c r="MKX43" s="12"/>
      <c r="MKY43" s="12"/>
      <c r="MKZ43" s="12"/>
      <c r="MLA43" s="12"/>
      <c r="MLB43" s="12"/>
      <c r="MLC43" s="12"/>
      <c r="MLD43" s="12"/>
      <c r="MLE43" s="12"/>
      <c r="MLF43" s="12"/>
      <c r="MLG43" s="12"/>
      <c r="MLH43" s="12"/>
      <c r="MLI43" s="12"/>
      <c r="MLJ43" s="12"/>
      <c r="MLK43" s="12"/>
      <c r="MLL43" s="12"/>
      <c r="MLM43" s="12"/>
      <c r="MLN43" s="12"/>
      <c r="MLO43" s="12"/>
      <c r="MLP43" s="12"/>
      <c r="MLQ43" s="12"/>
      <c r="MLR43" s="12"/>
      <c r="MLS43" s="12"/>
      <c r="MLT43" s="12"/>
      <c r="MLU43" s="12"/>
      <c r="MLV43" s="12"/>
      <c r="MLW43" s="12"/>
      <c r="MLX43" s="12"/>
      <c r="MLY43" s="12"/>
      <c r="MLZ43" s="12"/>
      <c r="MMA43" s="12"/>
      <c r="MMB43" s="12"/>
      <c r="MMC43" s="12"/>
      <c r="MMD43" s="12"/>
      <c r="MME43" s="12"/>
      <c r="MMF43" s="12"/>
      <c r="MMG43" s="12"/>
      <c r="MMH43" s="12"/>
      <c r="MMI43" s="12"/>
      <c r="MMJ43" s="12"/>
      <c r="MMK43" s="12"/>
      <c r="MML43" s="12"/>
      <c r="MMM43" s="12"/>
      <c r="MMN43" s="12"/>
      <c r="MMO43" s="12"/>
      <c r="MMP43" s="12"/>
      <c r="MMQ43" s="12"/>
      <c r="MMR43" s="12"/>
      <c r="MMS43" s="12"/>
      <c r="MMT43" s="12"/>
      <c r="MMU43" s="12"/>
      <c r="MMV43" s="12"/>
      <c r="MMW43" s="12"/>
      <c r="MMX43" s="12"/>
      <c r="MMY43" s="12"/>
      <c r="MMZ43" s="12"/>
      <c r="MNA43" s="12"/>
      <c r="MNB43" s="12"/>
      <c r="MNC43" s="12"/>
      <c r="MND43" s="12"/>
      <c r="MNE43" s="12"/>
      <c r="MNF43" s="12"/>
      <c r="MNG43" s="12"/>
      <c r="MNH43" s="12"/>
      <c r="MNI43" s="12"/>
      <c r="MNJ43" s="12"/>
      <c r="MNK43" s="12"/>
      <c r="MNL43" s="12"/>
      <c r="MNM43" s="12"/>
      <c r="MNN43" s="12"/>
      <c r="MNO43" s="12"/>
      <c r="MNP43" s="12"/>
      <c r="MNQ43" s="12"/>
      <c r="MNR43" s="12"/>
      <c r="MNS43" s="12"/>
      <c r="MNT43" s="12"/>
      <c r="MNU43" s="12"/>
      <c r="MNV43" s="12"/>
      <c r="MNW43" s="12"/>
      <c r="MNX43" s="12"/>
      <c r="MNY43" s="12"/>
      <c r="MNZ43" s="12"/>
      <c r="MOA43" s="12"/>
      <c r="MOB43" s="12"/>
      <c r="MOC43" s="12"/>
      <c r="MOD43" s="12"/>
      <c r="MOE43" s="12"/>
      <c r="MOF43" s="12"/>
      <c r="MOG43" s="12"/>
      <c r="MOH43" s="12"/>
      <c r="MOI43" s="12"/>
      <c r="MOJ43" s="12"/>
      <c r="MOK43" s="12"/>
      <c r="MOL43" s="12"/>
      <c r="MOM43" s="12"/>
      <c r="MON43" s="12"/>
      <c r="MOO43" s="12"/>
      <c r="MOP43" s="12"/>
      <c r="MOQ43" s="12"/>
      <c r="MOR43" s="12"/>
      <c r="MOS43" s="12"/>
      <c r="MOT43" s="12"/>
      <c r="MOU43" s="12"/>
      <c r="MOV43" s="12"/>
      <c r="MOW43" s="12"/>
      <c r="MOX43" s="12"/>
      <c r="MOY43" s="12"/>
      <c r="MOZ43" s="12"/>
      <c r="MPA43" s="12"/>
      <c r="MPB43" s="12"/>
      <c r="MPC43" s="12"/>
      <c r="MPD43" s="12"/>
      <c r="MPE43" s="12"/>
      <c r="MPF43" s="12"/>
      <c r="MPG43" s="12"/>
      <c r="MPH43" s="12"/>
      <c r="MPI43" s="12"/>
      <c r="MPJ43" s="12"/>
      <c r="MPK43" s="12"/>
      <c r="MPL43" s="12"/>
      <c r="MPM43" s="12"/>
      <c r="MPN43" s="12"/>
      <c r="MPO43" s="12"/>
      <c r="MPP43" s="12"/>
      <c r="MPQ43" s="12"/>
      <c r="MPR43" s="12"/>
      <c r="MPS43" s="12"/>
      <c r="MPT43" s="12"/>
      <c r="MPU43" s="12"/>
      <c r="MPV43" s="12"/>
      <c r="MPW43" s="12"/>
      <c r="MPX43" s="12"/>
      <c r="MPY43" s="12"/>
      <c r="MPZ43" s="12"/>
      <c r="MQA43" s="12"/>
      <c r="MQB43" s="12"/>
      <c r="MQC43" s="12"/>
      <c r="MQD43" s="12"/>
      <c r="MQE43" s="12"/>
      <c r="MQF43" s="12"/>
      <c r="MQG43" s="12"/>
      <c r="MQH43" s="12"/>
      <c r="MQI43" s="12"/>
      <c r="MQJ43" s="12"/>
      <c r="MQK43" s="12"/>
      <c r="MQL43" s="12"/>
      <c r="MQM43" s="12"/>
      <c r="MQN43" s="12"/>
      <c r="MQO43" s="12"/>
      <c r="MQP43" s="12"/>
      <c r="MQQ43" s="12"/>
      <c r="MQR43" s="12"/>
      <c r="MQS43" s="12"/>
      <c r="MQT43" s="12"/>
      <c r="MQU43" s="12"/>
      <c r="MQV43" s="12"/>
      <c r="MQW43" s="12"/>
      <c r="MQX43" s="12"/>
      <c r="MQY43" s="12"/>
      <c r="MQZ43" s="12"/>
      <c r="MRA43" s="12"/>
      <c r="MRB43" s="12"/>
      <c r="MRC43" s="12"/>
      <c r="MRD43" s="12"/>
      <c r="MRE43" s="12"/>
      <c r="MRF43" s="12"/>
      <c r="MRG43" s="12"/>
      <c r="MRH43" s="12"/>
      <c r="MRI43" s="12"/>
      <c r="MRJ43" s="12"/>
      <c r="MRK43" s="12"/>
      <c r="MRL43" s="12"/>
      <c r="MRM43" s="12"/>
      <c r="MRN43" s="12"/>
      <c r="MRO43" s="12"/>
      <c r="MRP43" s="12"/>
      <c r="MRQ43" s="12"/>
      <c r="MRR43" s="12"/>
      <c r="MRS43" s="12"/>
      <c r="MRT43" s="12"/>
      <c r="MRU43" s="12"/>
      <c r="MRV43" s="12"/>
      <c r="MRW43" s="12"/>
      <c r="MRX43" s="12"/>
      <c r="MRY43" s="12"/>
      <c r="MRZ43" s="12"/>
      <c r="MSA43" s="12"/>
      <c r="MSB43" s="12"/>
      <c r="MSC43" s="12"/>
      <c r="MSD43" s="12"/>
      <c r="MSE43" s="12"/>
      <c r="MSF43" s="12"/>
      <c r="MSG43" s="12"/>
      <c r="MSH43" s="12"/>
      <c r="MSI43" s="12"/>
      <c r="MSJ43" s="12"/>
      <c r="MSK43" s="12"/>
      <c r="MSL43" s="12"/>
      <c r="MSM43" s="12"/>
      <c r="MSN43" s="12"/>
      <c r="MSO43" s="12"/>
      <c r="MSP43" s="12"/>
      <c r="MSQ43" s="12"/>
      <c r="MSR43" s="12"/>
      <c r="MSS43" s="12"/>
      <c r="MST43" s="12"/>
      <c r="MSU43" s="12"/>
      <c r="MSV43" s="12"/>
      <c r="MSW43" s="12"/>
      <c r="MSX43" s="12"/>
      <c r="MSY43" s="12"/>
      <c r="MSZ43" s="12"/>
      <c r="MTA43" s="12"/>
      <c r="MTB43" s="12"/>
      <c r="MTC43" s="12"/>
      <c r="MTD43" s="12"/>
      <c r="MTE43" s="12"/>
      <c r="MTF43" s="12"/>
      <c r="MTG43" s="12"/>
      <c r="MTH43" s="12"/>
      <c r="MTI43" s="12"/>
      <c r="MTJ43" s="12"/>
      <c r="MTK43" s="12"/>
      <c r="MTL43" s="12"/>
      <c r="MTM43" s="12"/>
      <c r="MTN43" s="12"/>
      <c r="MTO43" s="12"/>
      <c r="MTP43" s="12"/>
      <c r="MTQ43" s="12"/>
      <c r="MTR43" s="12"/>
      <c r="MTS43" s="12"/>
      <c r="MTT43" s="12"/>
      <c r="MTU43" s="12"/>
      <c r="MTV43" s="12"/>
      <c r="MTW43" s="12"/>
      <c r="MTX43" s="12"/>
      <c r="MTY43" s="12"/>
      <c r="MTZ43" s="12"/>
      <c r="MUA43" s="12"/>
      <c r="MUB43" s="12"/>
      <c r="MUC43" s="12"/>
      <c r="MUD43" s="12"/>
      <c r="MUE43" s="12"/>
      <c r="MUF43" s="12"/>
      <c r="MUG43" s="12"/>
      <c r="MUH43" s="12"/>
      <c r="MUI43" s="12"/>
      <c r="MUJ43" s="12"/>
      <c r="MUK43" s="12"/>
      <c r="MUL43" s="12"/>
      <c r="MUM43" s="12"/>
      <c r="MUN43" s="12"/>
      <c r="MUO43" s="12"/>
      <c r="MUP43" s="12"/>
      <c r="MUQ43" s="12"/>
      <c r="MUR43" s="12"/>
      <c r="MUS43" s="12"/>
      <c r="MUT43" s="12"/>
      <c r="MUU43" s="12"/>
      <c r="MUV43" s="12"/>
      <c r="MUW43" s="12"/>
      <c r="MUX43" s="12"/>
      <c r="MUY43" s="12"/>
      <c r="MUZ43" s="12"/>
      <c r="MVA43" s="12"/>
      <c r="MVB43" s="12"/>
      <c r="MVC43" s="12"/>
      <c r="MVD43" s="12"/>
      <c r="MVE43" s="12"/>
      <c r="MVF43" s="12"/>
      <c r="MVG43" s="12"/>
      <c r="MVH43" s="12"/>
      <c r="MVI43" s="12"/>
      <c r="MVJ43" s="12"/>
      <c r="MVK43" s="12"/>
      <c r="MVL43" s="12"/>
      <c r="MVM43" s="12"/>
      <c r="MVN43" s="12"/>
      <c r="MVO43" s="12"/>
      <c r="MVP43" s="12"/>
      <c r="MVQ43" s="12"/>
      <c r="MVR43" s="12"/>
      <c r="MVS43" s="12"/>
      <c r="MVT43" s="12"/>
      <c r="MVU43" s="12"/>
      <c r="MVV43" s="12"/>
      <c r="MVW43" s="12"/>
      <c r="MVX43" s="12"/>
      <c r="MVY43" s="12"/>
      <c r="MVZ43" s="12"/>
      <c r="MWA43" s="12"/>
      <c r="MWB43" s="12"/>
      <c r="MWC43" s="12"/>
      <c r="MWD43" s="12"/>
      <c r="MWE43" s="12"/>
      <c r="MWF43" s="12"/>
      <c r="MWG43" s="12"/>
      <c r="MWH43" s="12"/>
      <c r="MWI43" s="12"/>
      <c r="MWJ43" s="12"/>
      <c r="MWK43" s="12"/>
      <c r="MWL43" s="12"/>
      <c r="MWM43" s="12"/>
      <c r="MWN43" s="12"/>
      <c r="MWO43" s="12"/>
      <c r="MWP43" s="12"/>
      <c r="MWQ43" s="12"/>
      <c r="MWR43" s="12"/>
      <c r="MWS43" s="12"/>
      <c r="MWT43" s="12"/>
      <c r="MWU43" s="12"/>
      <c r="MWV43" s="12"/>
      <c r="MWW43" s="12"/>
      <c r="MWX43" s="12"/>
      <c r="MWY43" s="12"/>
      <c r="MWZ43" s="12"/>
      <c r="MXA43" s="12"/>
      <c r="MXB43" s="12"/>
      <c r="MXC43" s="12"/>
      <c r="MXD43" s="12"/>
      <c r="MXE43" s="12"/>
      <c r="MXF43" s="12"/>
      <c r="MXG43" s="12"/>
      <c r="MXH43" s="12"/>
      <c r="MXI43" s="12"/>
      <c r="MXJ43" s="12"/>
      <c r="MXK43" s="12"/>
      <c r="MXL43" s="12"/>
      <c r="MXM43" s="12"/>
      <c r="MXN43" s="12"/>
      <c r="MXO43" s="12"/>
      <c r="MXP43" s="12"/>
      <c r="MXQ43" s="12"/>
      <c r="MXR43" s="12"/>
      <c r="MXS43" s="12"/>
      <c r="MXT43" s="12"/>
      <c r="MXU43" s="12"/>
      <c r="MXV43" s="12"/>
      <c r="MXW43" s="12"/>
      <c r="MXX43" s="12"/>
      <c r="MXY43" s="12"/>
      <c r="MXZ43" s="12"/>
      <c r="MYA43" s="12"/>
      <c r="MYB43" s="12"/>
      <c r="MYC43" s="12"/>
      <c r="MYD43" s="12"/>
      <c r="MYE43" s="12"/>
      <c r="MYF43" s="12"/>
      <c r="MYG43" s="12"/>
      <c r="MYH43" s="12"/>
      <c r="MYI43" s="12"/>
      <c r="MYJ43" s="12"/>
      <c r="MYK43" s="12"/>
      <c r="MYL43" s="12"/>
      <c r="MYM43" s="12"/>
      <c r="MYN43" s="12"/>
      <c r="MYO43" s="12"/>
      <c r="MYP43" s="12"/>
      <c r="MYQ43" s="12"/>
      <c r="MYR43" s="12"/>
      <c r="MYS43" s="12"/>
      <c r="MYT43" s="12"/>
      <c r="MYU43" s="12"/>
      <c r="MYV43" s="12"/>
      <c r="MYW43" s="12"/>
      <c r="MYX43" s="12"/>
      <c r="MYY43" s="12"/>
      <c r="MYZ43" s="12"/>
      <c r="MZA43" s="12"/>
      <c r="MZB43" s="12"/>
      <c r="MZC43" s="12"/>
      <c r="MZD43" s="12"/>
      <c r="MZE43" s="12"/>
      <c r="MZF43" s="12"/>
      <c r="MZG43" s="12"/>
      <c r="MZH43" s="12"/>
      <c r="MZI43" s="12"/>
      <c r="MZJ43" s="12"/>
      <c r="MZK43" s="12"/>
      <c r="MZL43" s="12"/>
      <c r="MZM43" s="12"/>
      <c r="MZN43" s="12"/>
      <c r="MZO43" s="12"/>
      <c r="MZP43" s="12"/>
      <c r="MZQ43" s="12"/>
      <c r="MZR43" s="12"/>
      <c r="MZS43" s="12"/>
      <c r="MZT43" s="12"/>
      <c r="MZU43" s="12"/>
      <c r="MZV43" s="12"/>
      <c r="MZW43" s="12"/>
      <c r="MZX43" s="12"/>
      <c r="MZY43" s="12"/>
      <c r="MZZ43" s="12"/>
      <c r="NAA43" s="12"/>
      <c r="NAB43" s="12"/>
      <c r="NAC43" s="12"/>
      <c r="NAD43" s="12"/>
      <c r="NAE43" s="12"/>
      <c r="NAF43" s="12"/>
      <c r="NAG43" s="12"/>
      <c r="NAH43" s="12"/>
      <c r="NAI43" s="12"/>
      <c r="NAJ43" s="12"/>
      <c r="NAK43" s="12"/>
      <c r="NAL43" s="12"/>
      <c r="NAM43" s="12"/>
      <c r="NAN43" s="12"/>
      <c r="NAO43" s="12"/>
      <c r="NAP43" s="12"/>
      <c r="NAQ43" s="12"/>
      <c r="NAR43" s="12"/>
      <c r="NAS43" s="12"/>
      <c r="NAT43" s="12"/>
      <c r="NAU43" s="12"/>
      <c r="NAV43" s="12"/>
      <c r="NAW43" s="12"/>
      <c r="NAX43" s="12"/>
      <c r="NAY43" s="12"/>
      <c r="NAZ43" s="12"/>
      <c r="NBA43" s="12"/>
      <c r="NBB43" s="12"/>
      <c r="NBC43" s="12"/>
      <c r="NBD43" s="12"/>
      <c r="NBE43" s="12"/>
      <c r="NBF43" s="12"/>
      <c r="NBG43" s="12"/>
      <c r="NBH43" s="12"/>
      <c r="NBI43" s="12"/>
      <c r="NBJ43" s="12"/>
      <c r="NBK43" s="12"/>
      <c r="NBL43" s="12"/>
      <c r="NBM43" s="12"/>
      <c r="NBN43" s="12"/>
      <c r="NBO43" s="12"/>
      <c r="NBP43" s="12"/>
      <c r="NBQ43" s="12"/>
      <c r="NBR43" s="12"/>
      <c r="NBS43" s="12"/>
      <c r="NBT43" s="12"/>
      <c r="NBU43" s="12"/>
      <c r="NBV43" s="12"/>
      <c r="NBW43" s="12"/>
      <c r="NBX43" s="12"/>
      <c r="NBY43" s="12"/>
      <c r="NBZ43" s="12"/>
      <c r="NCA43" s="12"/>
      <c r="NCB43" s="12"/>
      <c r="NCC43" s="12"/>
      <c r="NCD43" s="12"/>
      <c r="NCE43" s="12"/>
      <c r="NCF43" s="12"/>
      <c r="NCG43" s="12"/>
      <c r="NCH43" s="12"/>
      <c r="NCI43" s="12"/>
      <c r="NCJ43" s="12"/>
      <c r="NCK43" s="12"/>
      <c r="NCL43" s="12"/>
      <c r="NCM43" s="12"/>
      <c r="NCN43" s="12"/>
      <c r="NCO43" s="12"/>
      <c r="NCP43" s="12"/>
      <c r="NCQ43" s="12"/>
      <c r="NCR43" s="12"/>
      <c r="NCS43" s="12"/>
      <c r="NCT43" s="12"/>
      <c r="NCU43" s="12"/>
      <c r="NCV43" s="12"/>
      <c r="NCW43" s="12"/>
      <c r="NCX43" s="12"/>
      <c r="NCY43" s="12"/>
      <c r="NCZ43" s="12"/>
      <c r="NDA43" s="12"/>
      <c r="NDB43" s="12"/>
      <c r="NDC43" s="12"/>
      <c r="NDD43" s="12"/>
      <c r="NDE43" s="12"/>
      <c r="NDF43" s="12"/>
      <c r="NDG43" s="12"/>
      <c r="NDH43" s="12"/>
      <c r="NDI43" s="12"/>
      <c r="NDJ43" s="12"/>
      <c r="NDK43" s="12"/>
      <c r="NDL43" s="12"/>
      <c r="NDM43" s="12"/>
      <c r="NDN43" s="12"/>
      <c r="NDO43" s="12"/>
      <c r="NDP43" s="12"/>
      <c r="NDQ43" s="12"/>
      <c r="NDR43" s="12"/>
      <c r="NDS43" s="12"/>
      <c r="NDT43" s="12"/>
      <c r="NDU43" s="12"/>
      <c r="NDV43" s="12"/>
      <c r="NDW43" s="12"/>
      <c r="NDX43" s="12"/>
      <c r="NDY43" s="12"/>
      <c r="NDZ43" s="12"/>
      <c r="NEA43" s="12"/>
      <c r="NEB43" s="12"/>
      <c r="NEC43" s="12"/>
      <c r="NED43" s="12"/>
      <c r="NEE43" s="12"/>
      <c r="NEF43" s="12"/>
      <c r="NEG43" s="12"/>
      <c r="NEH43" s="12"/>
      <c r="NEI43" s="12"/>
      <c r="NEJ43" s="12"/>
      <c r="NEK43" s="12"/>
      <c r="NEL43" s="12"/>
      <c r="NEM43" s="12"/>
      <c r="NEN43" s="12"/>
      <c r="NEO43" s="12"/>
      <c r="NEP43" s="12"/>
      <c r="NEQ43" s="12"/>
      <c r="NER43" s="12"/>
      <c r="NES43" s="12"/>
      <c r="NET43" s="12"/>
      <c r="NEU43" s="12"/>
      <c r="NEV43" s="12"/>
      <c r="NEW43" s="12"/>
      <c r="NEX43" s="12"/>
      <c r="NEY43" s="12"/>
      <c r="NEZ43" s="12"/>
      <c r="NFA43" s="12"/>
      <c r="NFB43" s="12"/>
      <c r="NFC43" s="12"/>
      <c r="NFD43" s="12"/>
      <c r="NFE43" s="12"/>
      <c r="NFF43" s="12"/>
      <c r="NFG43" s="12"/>
      <c r="NFH43" s="12"/>
      <c r="NFI43" s="12"/>
      <c r="NFJ43" s="12"/>
      <c r="NFK43" s="12"/>
      <c r="NFL43" s="12"/>
      <c r="NFM43" s="12"/>
      <c r="NFN43" s="12"/>
      <c r="NFO43" s="12"/>
      <c r="NFP43" s="12"/>
      <c r="NFQ43" s="12"/>
      <c r="NFR43" s="12"/>
      <c r="NFS43" s="12"/>
      <c r="NFT43" s="12"/>
      <c r="NFU43" s="12"/>
      <c r="NFV43" s="12"/>
      <c r="NFW43" s="12"/>
      <c r="NFX43" s="12"/>
      <c r="NFY43" s="12"/>
      <c r="NFZ43" s="12"/>
      <c r="NGA43" s="12"/>
      <c r="NGB43" s="12"/>
      <c r="NGC43" s="12"/>
      <c r="NGD43" s="12"/>
      <c r="NGE43" s="12"/>
      <c r="NGF43" s="12"/>
      <c r="NGG43" s="12"/>
      <c r="NGH43" s="12"/>
      <c r="NGI43" s="12"/>
      <c r="NGJ43" s="12"/>
      <c r="NGK43" s="12"/>
      <c r="NGL43" s="12"/>
      <c r="NGM43" s="12"/>
      <c r="NGN43" s="12"/>
      <c r="NGO43" s="12"/>
      <c r="NGP43" s="12"/>
      <c r="NGQ43" s="12"/>
      <c r="NGR43" s="12"/>
      <c r="NGS43" s="12"/>
      <c r="NGT43" s="12"/>
      <c r="NGU43" s="12"/>
      <c r="NGV43" s="12"/>
      <c r="NGW43" s="12"/>
      <c r="NGX43" s="12"/>
      <c r="NGY43" s="12"/>
      <c r="NGZ43" s="12"/>
      <c r="NHA43" s="12"/>
      <c r="NHB43" s="12"/>
      <c r="NHC43" s="12"/>
      <c r="NHD43" s="12"/>
      <c r="NHE43" s="12"/>
      <c r="NHF43" s="12"/>
      <c r="NHG43" s="12"/>
      <c r="NHH43" s="12"/>
      <c r="NHI43" s="12"/>
      <c r="NHJ43" s="12"/>
      <c r="NHK43" s="12"/>
      <c r="NHL43" s="12"/>
      <c r="NHM43" s="12"/>
      <c r="NHN43" s="12"/>
      <c r="NHO43" s="12"/>
      <c r="NHP43" s="12"/>
      <c r="NHQ43" s="12"/>
      <c r="NHR43" s="12"/>
      <c r="NHS43" s="12"/>
      <c r="NHT43" s="12"/>
      <c r="NHU43" s="12"/>
      <c r="NHV43" s="12"/>
      <c r="NHW43" s="12"/>
      <c r="NHX43" s="12"/>
      <c r="NHY43" s="12"/>
      <c r="NHZ43" s="12"/>
      <c r="NIA43" s="12"/>
      <c r="NIB43" s="12"/>
      <c r="NIC43" s="12"/>
      <c r="NID43" s="12"/>
      <c r="NIE43" s="12"/>
      <c r="NIF43" s="12"/>
      <c r="NIG43" s="12"/>
      <c r="NIH43" s="12"/>
      <c r="NII43" s="12"/>
      <c r="NIJ43" s="12"/>
      <c r="NIK43" s="12"/>
      <c r="NIL43" s="12"/>
      <c r="NIM43" s="12"/>
      <c r="NIN43" s="12"/>
      <c r="NIO43" s="12"/>
      <c r="NIP43" s="12"/>
      <c r="NIQ43" s="12"/>
      <c r="NIR43" s="12"/>
      <c r="NIS43" s="12"/>
      <c r="NIT43" s="12"/>
      <c r="NIU43" s="12"/>
      <c r="NIV43" s="12"/>
      <c r="NIW43" s="12"/>
      <c r="NIX43" s="12"/>
      <c r="NIY43" s="12"/>
      <c r="NIZ43" s="12"/>
      <c r="NJA43" s="12"/>
      <c r="NJB43" s="12"/>
      <c r="NJC43" s="12"/>
      <c r="NJD43" s="12"/>
      <c r="NJE43" s="12"/>
      <c r="NJF43" s="12"/>
      <c r="NJG43" s="12"/>
      <c r="NJH43" s="12"/>
      <c r="NJI43" s="12"/>
      <c r="NJJ43" s="12"/>
      <c r="NJK43" s="12"/>
      <c r="NJL43" s="12"/>
      <c r="NJM43" s="12"/>
      <c r="NJN43" s="12"/>
      <c r="NJO43" s="12"/>
      <c r="NJP43" s="12"/>
      <c r="NJQ43" s="12"/>
      <c r="NJR43" s="12"/>
      <c r="NJS43" s="12"/>
      <c r="NJT43" s="12"/>
      <c r="NJU43" s="12"/>
      <c r="NJV43" s="12"/>
      <c r="NJW43" s="12"/>
      <c r="NJX43" s="12"/>
      <c r="NJY43" s="12"/>
      <c r="NJZ43" s="12"/>
      <c r="NKA43" s="12"/>
      <c r="NKB43" s="12"/>
      <c r="NKC43" s="12"/>
      <c r="NKD43" s="12"/>
      <c r="NKE43" s="12"/>
      <c r="NKF43" s="12"/>
      <c r="NKG43" s="12"/>
      <c r="NKH43" s="12"/>
      <c r="NKI43" s="12"/>
      <c r="NKJ43" s="12"/>
      <c r="NKK43" s="12"/>
      <c r="NKL43" s="12"/>
      <c r="NKM43" s="12"/>
      <c r="NKN43" s="12"/>
      <c r="NKO43" s="12"/>
      <c r="NKP43" s="12"/>
      <c r="NKQ43" s="12"/>
      <c r="NKR43" s="12"/>
      <c r="NKS43" s="12"/>
      <c r="NKT43" s="12"/>
      <c r="NKU43" s="12"/>
      <c r="NKV43" s="12"/>
      <c r="NKW43" s="12"/>
      <c r="NKX43" s="12"/>
      <c r="NKY43" s="12"/>
      <c r="NKZ43" s="12"/>
      <c r="NLA43" s="12"/>
      <c r="NLB43" s="12"/>
      <c r="NLC43" s="12"/>
      <c r="NLD43" s="12"/>
      <c r="NLE43" s="12"/>
      <c r="NLF43" s="12"/>
      <c r="NLG43" s="12"/>
      <c r="NLH43" s="12"/>
      <c r="NLI43" s="12"/>
      <c r="NLJ43" s="12"/>
      <c r="NLK43" s="12"/>
      <c r="NLL43" s="12"/>
      <c r="NLM43" s="12"/>
      <c r="NLN43" s="12"/>
      <c r="NLO43" s="12"/>
      <c r="NLP43" s="12"/>
      <c r="NLQ43" s="12"/>
      <c r="NLR43" s="12"/>
      <c r="NLS43" s="12"/>
      <c r="NLT43" s="12"/>
      <c r="NLU43" s="12"/>
      <c r="NLV43" s="12"/>
      <c r="NLW43" s="12"/>
      <c r="NLX43" s="12"/>
      <c r="NLY43" s="12"/>
      <c r="NLZ43" s="12"/>
      <c r="NMA43" s="12"/>
      <c r="NMB43" s="12"/>
      <c r="NMC43" s="12"/>
      <c r="NMD43" s="12"/>
      <c r="NME43" s="12"/>
      <c r="NMF43" s="12"/>
      <c r="NMG43" s="12"/>
      <c r="NMH43" s="12"/>
      <c r="NMI43" s="12"/>
      <c r="NMJ43" s="12"/>
      <c r="NMK43" s="12"/>
      <c r="NML43" s="12"/>
      <c r="NMM43" s="12"/>
      <c r="NMN43" s="12"/>
      <c r="NMO43" s="12"/>
      <c r="NMP43" s="12"/>
      <c r="NMQ43" s="12"/>
      <c r="NMR43" s="12"/>
      <c r="NMS43" s="12"/>
      <c r="NMT43" s="12"/>
      <c r="NMU43" s="12"/>
      <c r="NMV43" s="12"/>
      <c r="NMW43" s="12"/>
      <c r="NMX43" s="12"/>
      <c r="NMY43" s="12"/>
      <c r="NMZ43" s="12"/>
      <c r="NNA43" s="12"/>
      <c r="NNB43" s="12"/>
      <c r="NNC43" s="12"/>
      <c r="NND43" s="12"/>
      <c r="NNE43" s="12"/>
      <c r="NNF43" s="12"/>
      <c r="NNG43" s="12"/>
      <c r="NNH43" s="12"/>
      <c r="NNI43" s="12"/>
      <c r="NNJ43" s="12"/>
      <c r="NNK43" s="12"/>
      <c r="NNL43" s="12"/>
      <c r="NNM43" s="12"/>
      <c r="NNN43" s="12"/>
      <c r="NNO43" s="12"/>
      <c r="NNP43" s="12"/>
      <c r="NNQ43" s="12"/>
      <c r="NNR43" s="12"/>
      <c r="NNS43" s="12"/>
      <c r="NNT43" s="12"/>
      <c r="NNU43" s="12"/>
      <c r="NNV43" s="12"/>
      <c r="NNW43" s="12"/>
      <c r="NNX43" s="12"/>
      <c r="NNY43" s="12"/>
      <c r="NNZ43" s="12"/>
      <c r="NOA43" s="12"/>
      <c r="NOB43" s="12"/>
      <c r="NOC43" s="12"/>
      <c r="NOD43" s="12"/>
      <c r="NOE43" s="12"/>
      <c r="NOF43" s="12"/>
      <c r="NOG43" s="12"/>
      <c r="NOH43" s="12"/>
      <c r="NOI43" s="12"/>
      <c r="NOJ43" s="12"/>
      <c r="NOK43" s="12"/>
      <c r="NOL43" s="12"/>
      <c r="NOM43" s="12"/>
      <c r="NON43" s="12"/>
      <c r="NOO43" s="12"/>
      <c r="NOP43" s="12"/>
      <c r="NOQ43" s="12"/>
      <c r="NOR43" s="12"/>
      <c r="NOS43" s="12"/>
      <c r="NOT43" s="12"/>
      <c r="NOU43" s="12"/>
      <c r="NOV43" s="12"/>
      <c r="NOW43" s="12"/>
      <c r="NOX43" s="12"/>
      <c r="NOY43" s="12"/>
      <c r="NOZ43" s="12"/>
      <c r="NPA43" s="12"/>
      <c r="NPB43" s="12"/>
      <c r="NPC43" s="12"/>
      <c r="NPD43" s="12"/>
      <c r="NPE43" s="12"/>
      <c r="NPF43" s="12"/>
      <c r="NPG43" s="12"/>
      <c r="NPH43" s="12"/>
      <c r="NPI43" s="12"/>
      <c r="NPJ43" s="12"/>
      <c r="NPK43" s="12"/>
      <c r="NPL43" s="12"/>
      <c r="NPM43" s="12"/>
      <c r="NPN43" s="12"/>
      <c r="NPO43" s="12"/>
      <c r="NPP43" s="12"/>
      <c r="NPQ43" s="12"/>
      <c r="NPR43" s="12"/>
      <c r="NPS43" s="12"/>
      <c r="NPT43" s="12"/>
      <c r="NPU43" s="12"/>
      <c r="NPV43" s="12"/>
      <c r="NPW43" s="12"/>
      <c r="NPX43" s="12"/>
      <c r="NPY43" s="12"/>
      <c r="NPZ43" s="12"/>
      <c r="NQA43" s="12"/>
      <c r="NQB43" s="12"/>
      <c r="NQC43" s="12"/>
      <c r="NQD43" s="12"/>
      <c r="NQE43" s="12"/>
      <c r="NQF43" s="12"/>
      <c r="NQG43" s="12"/>
      <c r="NQH43" s="12"/>
      <c r="NQI43" s="12"/>
      <c r="NQJ43" s="12"/>
      <c r="NQK43" s="12"/>
      <c r="NQL43" s="12"/>
      <c r="NQM43" s="12"/>
      <c r="NQN43" s="12"/>
      <c r="NQO43" s="12"/>
      <c r="NQP43" s="12"/>
      <c r="NQQ43" s="12"/>
      <c r="NQR43" s="12"/>
      <c r="NQS43" s="12"/>
      <c r="NQT43" s="12"/>
      <c r="NQU43" s="12"/>
      <c r="NQV43" s="12"/>
      <c r="NQW43" s="12"/>
      <c r="NQX43" s="12"/>
      <c r="NQY43" s="12"/>
      <c r="NQZ43" s="12"/>
      <c r="NRA43" s="12"/>
      <c r="NRB43" s="12"/>
      <c r="NRC43" s="12"/>
      <c r="NRD43" s="12"/>
      <c r="NRE43" s="12"/>
      <c r="NRF43" s="12"/>
      <c r="NRG43" s="12"/>
      <c r="NRH43" s="12"/>
      <c r="NRI43" s="12"/>
      <c r="NRJ43" s="12"/>
      <c r="NRK43" s="12"/>
      <c r="NRL43" s="12"/>
      <c r="NRM43" s="12"/>
      <c r="NRN43" s="12"/>
      <c r="NRO43" s="12"/>
      <c r="NRP43" s="12"/>
      <c r="NRQ43" s="12"/>
      <c r="NRR43" s="12"/>
      <c r="NRS43" s="12"/>
      <c r="NRT43" s="12"/>
      <c r="NRU43" s="12"/>
      <c r="NRV43" s="12"/>
      <c r="NRW43" s="12"/>
      <c r="NRX43" s="12"/>
      <c r="NRY43" s="12"/>
      <c r="NRZ43" s="12"/>
      <c r="NSA43" s="12"/>
      <c r="NSB43" s="12"/>
      <c r="NSC43" s="12"/>
      <c r="NSD43" s="12"/>
      <c r="NSE43" s="12"/>
      <c r="NSF43" s="12"/>
      <c r="NSG43" s="12"/>
      <c r="NSH43" s="12"/>
      <c r="NSI43" s="12"/>
      <c r="NSJ43" s="12"/>
      <c r="NSK43" s="12"/>
      <c r="NSL43" s="12"/>
      <c r="NSM43" s="12"/>
      <c r="NSN43" s="12"/>
      <c r="NSO43" s="12"/>
      <c r="NSP43" s="12"/>
      <c r="NSQ43" s="12"/>
      <c r="NSR43" s="12"/>
      <c r="NSS43" s="12"/>
      <c r="NST43" s="12"/>
      <c r="NSU43" s="12"/>
      <c r="NSV43" s="12"/>
      <c r="NSW43" s="12"/>
      <c r="NSX43" s="12"/>
      <c r="NSY43" s="12"/>
      <c r="NSZ43" s="12"/>
      <c r="NTA43" s="12"/>
      <c r="NTB43" s="12"/>
      <c r="NTC43" s="12"/>
      <c r="NTD43" s="12"/>
      <c r="NTE43" s="12"/>
      <c r="NTF43" s="12"/>
      <c r="NTG43" s="12"/>
      <c r="NTH43" s="12"/>
      <c r="NTI43" s="12"/>
      <c r="NTJ43" s="12"/>
      <c r="NTK43" s="12"/>
      <c r="NTL43" s="12"/>
      <c r="NTM43" s="12"/>
      <c r="NTN43" s="12"/>
      <c r="NTO43" s="12"/>
      <c r="NTP43" s="12"/>
      <c r="NTQ43" s="12"/>
      <c r="NTR43" s="12"/>
      <c r="NTS43" s="12"/>
      <c r="NTT43" s="12"/>
      <c r="NTU43" s="12"/>
      <c r="NTV43" s="12"/>
      <c r="NTW43" s="12"/>
      <c r="NTX43" s="12"/>
      <c r="NTY43" s="12"/>
      <c r="NTZ43" s="12"/>
      <c r="NUA43" s="12"/>
      <c r="NUB43" s="12"/>
      <c r="NUC43" s="12"/>
      <c r="NUD43" s="12"/>
      <c r="NUE43" s="12"/>
      <c r="NUF43" s="12"/>
      <c r="NUG43" s="12"/>
      <c r="NUH43" s="12"/>
      <c r="NUI43" s="12"/>
      <c r="NUJ43" s="12"/>
      <c r="NUK43" s="12"/>
      <c r="NUL43" s="12"/>
      <c r="NUM43" s="12"/>
      <c r="NUN43" s="12"/>
      <c r="NUO43" s="12"/>
      <c r="NUP43" s="12"/>
      <c r="NUQ43" s="12"/>
      <c r="NUR43" s="12"/>
      <c r="NUS43" s="12"/>
      <c r="NUT43" s="12"/>
      <c r="NUU43" s="12"/>
      <c r="NUV43" s="12"/>
      <c r="NUW43" s="12"/>
      <c r="NUX43" s="12"/>
      <c r="NUY43" s="12"/>
      <c r="NUZ43" s="12"/>
      <c r="NVA43" s="12"/>
      <c r="NVB43" s="12"/>
      <c r="NVC43" s="12"/>
      <c r="NVD43" s="12"/>
      <c r="NVE43" s="12"/>
      <c r="NVF43" s="12"/>
      <c r="NVG43" s="12"/>
      <c r="NVH43" s="12"/>
      <c r="NVI43" s="12"/>
      <c r="NVJ43" s="12"/>
      <c r="NVK43" s="12"/>
      <c r="NVL43" s="12"/>
      <c r="NVM43" s="12"/>
      <c r="NVN43" s="12"/>
      <c r="NVO43" s="12"/>
      <c r="NVP43" s="12"/>
      <c r="NVQ43" s="12"/>
      <c r="NVR43" s="12"/>
      <c r="NVS43" s="12"/>
      <c r="NVT43" s="12"/>
      <c r="NVU43" s="12"/>
      <c r="NVV43" s="12"/>
      <c r="NVW43" s="12"/>
      <c r="NVX43" s="12"/>
      <c r="NVY43" s="12"/>
      <c r="NVZ43" s="12"/>
      <c r="NWA43" s="12"/>
      <c r="NWB43" s="12"/>
      <c r="NWC43" s="12"/>
      <c r="NWD43" s="12"/>
      <c r="NWE43" s="12"/>
      <c r="NWF43" s="12"/>
      <c r="NWG43" s="12"/>
      <c r="NWH43" s="12"/>
      <c r="NWI43" s="12"/>
      <c r="NWJ43" s="12"/>
      <c r="NWK43" s="12"/>
      <c r="NWL43" s="12"/>
      <c r="NWM43" s="12"/>
      <c r="NWN43" s="12"/>
      <c r="NWO43" s="12"/>
      <c r="NWP43" s="12"/>
      <c r="NWQ43" s="12"/>
      <c r="NWR43" s="12"/>
      <c r="NWS43" s="12"/>
      <c r="NWT43" s="12"/>
      <c r="NWU43" s="12"/>
      <c r="NWV43" s="12"/>
      <c r="NWW43" s="12"/>
      <c r="NWX43" s="12"/>
      <c r="NWY43" s="12"/>
      <c r="NWZ43" s="12"/>
      <c r="NXA43" s="12"/>
      <c r="NXB43" s="12"/>
      <c r="NXC43" s="12"/>
      <c r="NXD43" s="12"/>
      <c r="NXE43" s="12"/>
      <c r="NXF43" s="12"/>
      <c r="NXG43" s="12"/>
      <c r="NXH43" s="12"/>
      <c r="NXI43" s="12"/>
      <c r="NXJ43" s="12"/>
      <c r="NXK43" s="12"/>
      <c r="NXL43" s="12"/>
      <c r="NXM43" s="12"/>
      <c r="NXN43" s="12"/>
      <c r="NXO43" s="12"/>
      <c r="NXP43" s="12"/>
      <c r="NXQ43" s="12"/>
      <c r="NXR43" s="12"/>
      <c r="NXS43" s="12"/>
      <c r="NXT43" s="12"/>
      <c r="NXU43" s="12"/>
      <c r="NXV43" s="12"/>
      <c r="NXW43" s="12"/>
      <c r="NXX43" s="12"/>
      <c r="NXY43" s="12"/>
      <c r="NXZ43" s="12"/>
      <c r="NYA43" s="12"/>
      <c r="NYB43" s="12"/>
      <c r="NYC43" s="12"/>
      <c r="NYD43" s="12"/>
      <c r="NYE43" s="12"/>
      <c r="NYF43" s="12"/>
      <c r="NYG43" s="12"/>
      <c r="NYH43" s="12"/>
      <c r="NYI43" s="12"/>
      <c r="NYJ43" s="12"/>
      <c r="NYK43" s="12"/>
      <c r="NYL43" s="12"/>
      <c r="NYM43" s="12"/>
      <c r="NYN43" s="12"/>
      <c r="NYO43" s="12"/>
      <c r="NYP43" s="12"/>
      <c r="NYQ43" s="12"/>
      <c r="NYR43" s="12"/>
      <c r="NYS43" s="12"/>
      <c r="NYT43" s="12"/>
      <c r="NYU43" s="12"/>
      <c r="NYV43" s="12"/>
      <c r="NYW43" s="12"/>
      <c r="NYX43" s="12"/>
      <c r="NYY43" s="12"/>
      <c r="NYZ43" s="12"/>
      <c r="NZA43" s="12"/>
      <c r="NZB43" s="12"/>
      <c r="NZC43" s="12"/>
      <c r="NZD43" s="12"/>
      <c r="NZE43" s="12"/>
      <c r="NZF43" s="12"/>
      <c r="NZG43" s="12"/>
      <c r="NZH43" s="12"/>
      <c r="NZI43" s="12"/>
      <c r="NZJ43" s="12"/>
      <c r="NZK43" s="12"/>
      <c r="NZL43" s="12"/>
      <c r="NZM43" s="12"/>
      <c r="NZN43" s="12"/>
      <c r="NZO43" s="12"/>
      <c r="NZP43" s="12"/>
      <c r="NZQ43" s="12"/>
      <c r="NZR43" s="12"/>
      <c r="NZS43" s="12"/>
      <c r="NZT43" s="12"/>
      <c r="NZU43" s="12"/>
      <c r="NZV43" s="12"/>
      <c r="NZW43" s="12"/>
      <c r="NZX43" s="12"/>
      <c r="NZY43" s="12"/>
      <c r="NZZ43" s="12"/>
      <c r="OAA43" s="12"/>
      <c r="OAB43" s="12"/>
      <c r="OAC43" s="12"/>
      <c r="OAD43" s="12"/>
      <c r="OAE43" s="12"/>
      <c r="OAF43" s="12"/>
      <c r="OAG43" s="12"/>
      <c r="OAH43" s="12"/>
      <c r="OAI43" s="12"/>
      <c r="OAJ43" s="12"/>
      <c r="OAK43" s="12"/>
      <c r="OAL43" s="12"/>
      <c r="OAM43" s="12"/>
      <c r="OAN43" s="12"/>
      <c r="OAO43" s="12"/>
      <c r="OAP43" s="12"/>
      <c r="OAQ43" s="12"/>
      <c r="OAR43" s="12"/>
      <c r="OAS43" s="12"/>
      <c r="OAT43" s="12"/>
      <c r="OAU43" s="12"/>
      <c r="OAV43" s="12"/>
      <c r="OAW43" s="12"/>
      <c r="OAX43" s="12"/>
      <c r="OAY43" s="12"/>
      <c r="OAZ43" s="12"/>
      <c r="OBA43" s="12"/>
      <c r="OBB43" s="12"/>
      <c r="OBC43" s="12"/>
      <c r="OBD43" s="12"/>
      <c r="OBE43" s="12"/>
      <c r="OBF43" s="12"/>
      <c r="OBG43" s="12"/>
      <c r="OBH43" s="12"/>
      <c r="OBI43" s="12"/>
      <c r="OBJ43" s="12"/>
      <c r="OBK43" s="12"/>
      <c r="OBL43" s="12"/>
      <c r="OBM43" s="12"/>
      <c r="OBN43" s="12"/>
      <c r="OBO43" s="12"/>
      <c r="OBP43" s="12"/>
      <c r="OBQ43" s="12"/>
      <c r="OBR43" s="12"/>
      <c r="OBS43" s="12"/>
      <c r="OBT43" s="12"/>
      <c r="OBU43" s="12"/>
      <c r="OBV43" s="12"/>
      <c r="OBW43" s="12"/>
      <c r="OBX43" s="12"/>
      <c r="OBY43" s="12"/>
      <c r="OBZ43" s="12"/>
      <c r="OCA43" s="12"/>
      <c r="OCB43" s="12"/>
      <c r="OCC43" s="12"/>
      <c r="OCD43" s="12"/>
      <c r="OCE43" s="12"/>
      <c r="OCF43" s="12"/>
      <c r="OCG43" s="12"/>
      <c r="OCH43" s="12"/>
      <c r="OCI43" s="12"/>
      <c r="OCJ43" s="12"/>
      <c r="OCK43" s="12"/>
      <c r="OCL43" s="12"/>
      <c r="OCM43" s="12"/>
      <c r="OCN43" s="12"/>
      <c r="OCO43" s="12"/>
      <c r="OCP43" s="12"/>
      <c r="OCQ43" s="12"/>
      <c r="OCR43" s="12"/>
      <c r="OCS43" s="12"/>
      <c r="OCT43" s="12"/>
      <c r="OCU43" s="12"/>
      <c r="OCV43" s="12"/>
      <c r="OCW43" s="12"/>
      <c r="OCX43" s="12"/>
      <c r="OCY43" s="12"/>
      <c r="OCZ43" s="12"/>
      <c r="ODA43" s="12"/>
      <c r="ODB43" s="12"/>
      <c r="ODC43" s="12"/>
      <c r="ODD43" s="12"/>
      <c r="ODE43" s="12"/>
      <c r="ODF43" s="12"/>
      <c r="ODG43" s="12"/>
      <c r="ODH43" s="12"/>
      <c r="ODI43" s="12"/>
      <c r="ODJ43" s="12"/>
      <c r="ODK43" s="12"/>
      <c r="ODL43" s="12"/>
      <c r="ODM43" s="12"/>
      <c r="ODN43" s="12"/>
      <c r="ODO43" s="12"/>
      <c r="ODP43" s="12"/>
      <c r="ODQ43" s="12"/>
      <c r="ODR43" s="12"/>
      <c r="ODS43" s="12"/>
      <c r="ODT43" s="12"/>
      <c r="ODU43" s="12"/>
      <c r="ODV43" s="12"/>
      <c r="ODW43" s="12"/>
      <c r="ODX43" s="12"/>
      <c r="ODY43" s="12"/>
      <c r="ODZ43" s="12"/>
      <c r="OEA43" s="12"/>
      <c r="OEB43" s="12"/>
      <c r="OEC43" s="12"/>
      <c r="OED43" s="12"/>
      <c r="OEE43" s="12"/>
      <c r="OEF43" s="12"/>
      <c r="OEG43" s="12"/>
      <c r="OEH43" s="12"/>
      <c r="OEI43" s="12"/>
      <c r="OEJ43" s="12"/>
      <c r="OEK43" s="12"/>
      <c r="OEL43" s="12"/>
      <c r="OEM43" s="12"/>
      <c r="OEN43" s="12"/>
      <c r="OEO43" s="12"/>
      <c r="OEP43" s="12"/>
      <c r="OEQ43" s="12"/>
      <c r="OER43" s="12"/>
      <c r="OES43" s="12"/>
      <c r="OET43" s="12"/>
      <c r="OEU43" s="12"/>
      <c r="OEV43" s="12"/>
      <c r="OEW43" s="12"/>
      <c r="OEX43" s="12"/>
      <c r="OEY43" s="12"/>
      <c r="OEZ43" s="12"/>
      <c r="OFA43" s="12"/>
      <c r="OFB43" s="12"/>
      <c r="OFC43" s="12"/>
      <c r="OFD43" s="12"/>
      <c r="OFE43" s="12"/>
      <c r="OFF43" s="12"/>
      <c r="OFG43" s="12"/>
      <c r="OFH43" s="12"/>
      <c r="OFI43" s="12"/>
      <c r="OFJ43" s="12"/>
      <c r="OFK43" s="12"/>
      <c r="OFL43" s="12"/>
      <c r="OFM43" s="12"/>
      <c r="OFN43" s="12"/>
      <c r="OFO43" s="12"/>
      <c r="OFP43" s="12"/>
      <c r="OFQ43" s="12"/>
      <c r="OFR43" s="12"/>
      <c r="OFS43" s="12"/>
      <c r="OFT43" s="12"/>
      <c r="OFU43" s="12"/>
      <c r="OFV43" s="12"/>
      <c r="OFW43" s="12"/>
      <c r="OFX43" s="12"/>
      <c r="OFY43" s="12"/>
      <c r="OFZ43" s="12"/>
      <c r="OGA43" s="12"/>
      <c r="OGB43" s="12"/>
      <c r="OGC43" s="12"/>
      <c r="OGD43" s="12"/>
      <c r="OGE43" s="12"/>
      <c r="OGF43" s="12"/>
      <c r="OGG43" s="12"/>
      <c r="OGH43" s="12"/>
      <c r="OGI43" s="12"/>
      <c r="OGJ43" s="12"/>
      <c r="OGK43" s="12"/>
      <c r="OGL43" s="12"/>
      <c r="OGM43" s="12"/>
      <c r="OGN43" s="12"/>
      <c r="OGO43" s="12"/>
      <c r="OGP43" s="12"/>
      <c r="OGQ43" s="12"/>
      <c r="OGR43" s="12"/>
      <c r="OGS43" s="12"/>
      <c r="OGT43" s="12"/>
      <c r="OGU43" s="12"/>
      <c r="OGV43" s="12"/>
      <c r="OGW43" s="12"/>
      <c r="OGX43" s="12"/>
      <c r="OGY43" s="12"/>
      <c r="OGZ43" s="12"/>
      <c r="OHA43" s="12"/>
      <c r="OHB43" s="12"/>
      <c r="OHC43" s="12"/>
      <c r="OHD43" s="12"/>
      <c r="OHE43" s="12"/>
      <c r="OHF43" s="12"/>
      <c r="OHG43" s="12"/>
      <c r="OHH43" s="12"/>
      <c r="OHI43" s="12"/>
      <c r="OHJ43" s="12"/>
      <c r="OHK43" s="12"/>
      <c r="OHL43" s="12"/>
      <c r="OHM43" s="12"/>
      <c r="OHN43" s="12"/>
      <c r="OHO43" s="12"/>
      <c r="OHP43" s="12"/>
      <c r="OHQ43" s="12"/>
      <c r="OHR43" s="12"/>
      <c r="OHS43" s="12"/>
      <c r="OHT43" s="12"/>
      <c r="OHU43" s="12"/>
      <c r="OHV43" s="12"/>
      <c r="OHW43" s="12"/>
      <c r="OHX43" s="12"/>
      <c r="OHY43" s="12"/>
      <c r="OHZ43" s="12"/>
      <c r="OIA43" s="12"/>
      <c r="OIB43" s="12"/>
      <c r="OIC43" s="12"/>
      <c r="OID43" s="12"/>
      <c r="OIE43" s="12"/>
      <c r="OIF43" s="12"/>
      <c r="OIG43" s="12"/>
      <c r="OIH43" s="12"/>
      <c r="OII43" s="12"/>
      <c r="OIJ43" s="12"/>
      <c r="OIK43" s="12"/>
      <c r="OIL43" s="12"/>
      <c r="OIM43" s="12"/>
      <c r="OIN43" s="12"/>
      <c r="OIO43" s="12"/>
      <c r="OIP43" s="12"/>
      <c r="OIQ43" s="12"/>
      <c r="OIR43" s="12"/>
      <c r="OIS43" s="12"/>
      <c r="OIT43" s="12"/>
      <c r="OIU43" s="12"/>
      <c r="OIV43" s="12"/>
      <c r="OIW43" s="12"/>
      <c r="OIX43" s="12"/>
      <c r="OIY43" s="12"/>
      <c r="OIZ43" s="12"/>
      <c r="OJA43" s="12"/>
      <c r="OJB43" s="12"/>
      <c r="OJC43" s="12"/>
      <c r="OJD43" s="12"/>
      <c r="OJE43" s="12"/>
      <c r="OJF43" s="12"/>
      <c r="OJG43" s="12"/>
      <c r="OJH43" s="12"/>
      <c r="OJI43" s="12"/>
      <c r="OJJ43" s="12"/>
      <c r="OJK43" s="12"/>
      <c r="OJL43" s="12"/>
      <c r="OJM43" s="12"/>
      <c r="OJN43" s="12"/>
      <c r="OJO43" s="12"/>
      <c r="OJP43" s="12"/>
      <c r="OJQ43" s="12"/>
      <c r="OJR43" s="12"/>
      <c r="OJS43" s="12"/>
      <c r="OJT43" s="12"/>
      <c r="OJU43" s="12"/>
      <c r="OJV43" s="12"/>
      <c r="OJW43" s="12"/>
      <c r="OJX43" s="12"/>
      <c r="OJY43" s="12"/>
      <c r="OJZ43" s="12"/>
      <c r="OKA43" s="12"/>
      <c r="OKB43" s="12"/>
      <c r="OKC43" s="12"/>
      <c r="OKD43" s="12"/>
      <c r="OKE43" s="12"/>
      <c r="OKF43" s="12"/>
      <c r="OKG43" s="12"/>
      <c r="OKH43" s="12"/>
      <c r="OKI43" s="12"/>
      <c r="OKJ43" s="12"/>
      <c r="OKK43" s="12"/>
      <c r="OKL43" s="12"/>
      <c r="OKM43" s="12"/>
      <c r="OKN43" s="12"/>
      <c r="OKO43" s="12"/>
      <c r="OKP43" s="12"/>
      <c r="OKQ43" s="12"/>
      <c r="OKR43" s="12"/>
      <c r="OKS43" s="12"/>
      <c r="OKT43" s="12"/>
      <c r="OKU43" s="12"/>
      <c r="OKV43" s="12"/>
      <c r="OKW43" s="12"/>
      <c r="OKX43" s="12"/>
      <c r="OKY43" s="12"/>
      <c r="OKZ43" s="12"/>
      <c r="OLA43" s="12"/>
      <c r="OLB43" s="12"/>
      <c r="OLC43" s="12"/>
      <c r="OLD43" s="12"/>
      <c r="OLE43" s="12"/>
      <c r="OLF43" s="12"/>
      <c r="OLG43" s="12"/>
      <c r="OLH43" s="12"/>
      <c r="OLI43" s="12"/>
      <c r="OLJ43" s="12"/>
      <c r="OLK43" s="12"/>
      <c r="OLL43" s="12"/>
      <c r="OLM43" s="12"/>
      <c r="OLN43" s="12"/>
      <c r="OLO43" s="12"/>
      <c r="OLP43" s="12"/>
      <c r="OLQ43" s="12"/>
      <c r="OLR43" s="12"/>
      <c r="OLS43" s="12"/>
      <c r="OLT43" s="12"/>
      <c r="OLU43" s="12"/>
      <c r="OLV43" s="12"/>
      <c r="OLW43" s="12"/>
      <c r="OLX43" s="12"/>
      <c r="OLY43" s="12"/>
      <c r="OLZ43" s="12"/>
      <c r="OMA43" s="12"/>
      <c r="OMB43" s="12"/>
      <c r="OMC43" s="12"/>
      <c r="OMD43" s="12"/>
      <c r="OME43" s="12"/>
      <c r="OMF43" s="12"/>
      <c r="OMG43" s="12"/>
      <c r="OMH43" s="12"/>
      <c r="OMI43" s="12"/>
      <c r="OMJ43" s="12"/>
      <c r="OMK43" s="12"/>
      <c r="OML43" s="12"/>
      <c r="OMM43" s="12"/>
      <c r="OMN43" s="12"/>
      <c r="OMO43" s="12"/>
      <c r="OMP43" s="12"/>
      <c r="OMQ43" s="12"/>
      <c r="OMR43" s="12"/>
      <c r="OMS43" s="12"/>
      <c r="OMT43" s="12"/>
      <c r="OMU43" s="12"/>
      <c r="OMV43" s="12"/>
      <c r="OMW43" s="12"/>
      <c r="OMX43" s="12"/>
      <c r="OMY43" s="12"/>
      <c r="OMZ43" s="12"/>
      <c r="ONA43" s="12"/>
      <c r="ONB43" s="12"/>
      <c r="ONC43" s="12"/>
      <c r="OND43" s="12"/>
      <c r="ONE43" s="12"/>
      <c r="ONF43" s="12"/>
      <c r="ONG43" s="12"/>
      <c r="ONH43" s="12"/>
      <c r="ONI43" s="12"/>
      <c r="ONJ43" s="12"/>
      <c r="ONK43" s="12"/>
      <c r="ONL43" s="12"/>
      <c r="ONM43" s="12"/>
      <c r="ONN43" s="12"/>
      <c r="ONO43" s="12"/>
      <c r="ONP43" s="12"/>
      <c r="ONQ43" s="12"/>
      <c r="ONR43" s="12"/>
      <c r="ONS43" s="12"/>
      <c r="ONT43" s="12"/>
      <c r="ONU43" s="12"/>
      <c r="ONV43" s="12"/>
      <c r="ONW43" s="12"/>
      <c r="ONX43" s="12"/>
      <c r="ONY43" s="12"/>
      <c r="ONZ43" s="12"/>
      <c r="OOA43" s="12"/>
      <c r="OOB43" s="12"/>
      <c r="OOC43" s="12"/>
      <c r="OOD43" s="12"/>
      <c r="OOE43" s="12"/>
      <c r="OOF43" s="12"/>
      <c r="OOG43" s="12"/>
      <c r="OOH43" s="12"/>
      <c r="OOI43" s="12"/>
      <c r="OOJ43" s="12"/>
      <c r="OOK43" s="12"/>
      <c r="OOL43" s="12"/>
      <c r="OOM43" s="12"/>
      <c r="OON43" s="12"/>
      <c r="OOO43" s="12"/>
      <c r="OOP43" s="12"/>
      <c r="OOQ43" s="12"/>
      <c r="OOR43" s="12"/>
      <c r="OOS43" s="12"/>
      <c r="OOT43" s="12"/>
      <c r="OOU43" s="12"/>
      <c r="OOV43" s="12"/>
      <c r="OOW43" s="12"/>
      <c r="OOX43" s="12"/>
      <c r="OOY43" s="12"/>
      <c r="OOZ43" s="12"/>
      <c r="OPA43" s="12"/>
      <c r="OPB43" s="12"/>
      <c r="OPC43" s="12"/>
      <c r="OPD43" s="12"/>
      <c r="OPE43" s="12"/>
      <c r="OPF43" s="12"/>
      <c r="OPG43" s="12"/>
      <c r="OPH43" s="12"/>
      <c r="OPI43" s="12"/>
      <c r="OPJ43" s="12"/>
      <c r="OPK43" s="12"/>
      <c r="OPL43" s="12"/>
      <c r="OPM43" s="12"/>
      <c r="OPN43" s="12"/>
      <c r="OPO43" s="12"/>
      <c r="OPP43" s="12"/>
      <c r="OPQ43" s="12"/>
      <c r="OPR43" s="12"/>
      <c r="OPS43" s="12"/>
      <c r="OPT43" s="12"/>
      <c r="OPU43" s="12"/>
      <c r="OPV43" s="12"/>
      <c r="OPW43" s="12"/>
      <c r="OPX43" s="12"/>
      <c r="OPY43" s="12"/>
      <c r="OPZ43" s="12"/>
      <c r="OQA43" s="12"/>
      <c r="OQB43" s="12"/>
      <c r="OQC43" s="12"/>
      <c r="OQD43" s="12"/>
      <c r="OQE43" s="12"/>
      <c r="OQF43" s="12"/>
      <c r="OQG43" s="12"/>
      <c r="OQH43" s="12"/>
      <c r="OQI43" s="12"/>
      <c r="OQJ43" s="12"/>
      <c r="OQK43" s="12"/>
      <c r="OQL43" s="12"/>
      <c r="OQM43" s="12"/>
      <c r="OQN43" s="12"/>
      <c r="OQO43" s="12"/>
      <c r="OQP43" s="12"/>
      <c r="OQQ43" s="12"/>
      <c r="OQR43" s="12"/>
      <c r="OQS43" s="12"/>
      <c r="OQT43" s="12"/>
      <c r="OQU43" s="12"/>
      <c r="OQV43" s="12"/>
      <c r="OQW43" s="12"/>
      <c r="OQX43" s="12"/>
      <c r="OQY43" s="12"/>
      <c r="OQZ43" s="12"/>
      <c r="ORA43" s="12"/>
      <c r="ORB43" s="12"/>
      <c r="ORC43" s="12"/>
      <c r="ORD43" s="12"/>
      <c r="ORE43" s="12"/>
      <c r="ORF43" s="12"/>
      <c r="ORG43" s="12"/>
      <c r="ORH43" s="12"/>
      <c r="ORI43" s="12"/>
      <c r="ORJ43" s="12"/>
      <c r="ORK43" s="12"/>
      <c r="ORL43" s="12"/>
      <c r="ORM43" s="12"/>
      <c r="ORN43" s="12"/>
      <c r="ORO43" s="12"/>
      <c r="ORP43" s="12"/>
      <c r="ORQ43" s="12"/>
      <c r="ORR43" s="12"/>
      <c r="ORS43" s="12"/>
      <c r="ORT43" s="12"/>
      <c r="ORU43" s="12"/>
      <c r="ORV43" s="12"/>
      <c r="ORW43" s="12"/>
      <c r="ORX43" s="12"/>
      <c r="ORY43" s="12"/>
      <c r="ORZ43" s="12"/>
      <c r="OSA43" s="12"/>
      <c r="OSB43" s="12"/>
      <c r="OSC43" s="12"/>
      <c r="OSD43" s="12"/>
      <c r="OSE43" s="12"/>
      <c r="OSF43" s="12"/>
      <c r="OSG43" s="12"/>
      <c r="OSH43" s="12"/>
      <c r="OSI43" s="12"/>
      <c r="OSJ43" s="12"/>
      <c r="OSK43" s="12"/>
      <c r="OSL43" s="12"/>
      <c r="OSM43" s="12"/>
      <c r="OSN43" s="12"/>
      <c r="OSO43" s="12"/>
      <c r="OSP43" s="12"/>
      <c r="OSQ43" s="12"/>
      <c r="OSR43" s="12"/>
      <c r="OSS43" s="12"/>
      <c r="OST43" s="12"/>
      <c r="OSU43" s="12"/>
      <c r="OSV43" s="12"/>
      <c r="OSW43" s="12"/>
      <c r="OSX43" s="12"/>
      <c r="OSY43" s="12"/>
      <c r="OSZ43" s="12"/>
      <c r="OTA43" s="12"/>
      <c r="OTB43" s="12"/>
      <c r="OTC43" s="12"/>
      <c r="OTD43" s="12"/>
      <c r="OTE43" s="12"/>
      <c r="OTF43" s="12"/>
      <c r="OTG43" s="12"/>
      <c r="OTH43" s="12"/>
      <c r="OTI43" s="12"/>
      <c r="OTJ43" s="12"/>
      <c r="OTK43" s="12"/>
      <c r="OTL43" s="12"/>
      <c r="OTM43" s="12"/>
      <c r="OTN43" s="12"/>
      <c r="OTO43" s="12"/>
      <c r="OTP43" s="12"/>
      <c r="OTQ43" s="12"/>
      <c r="OTR43" s="12"/>
      <c r="OTS43" s="12"/>
      <c r="OTT43" s="12"/>
      <c r="OTU43" s="12"/>
      <c r="OTV43" s="12"/>
      <c r="OTW43" s="12"/>
      <c r="OTX43" s="12"/>
      <c r="OTY43" s="12"/>
      <c r="OTZ43" s="12"/>
      <c r="OUA43" s="12"/>
      <c r="OUB43" s="12"/>
      <c r="OUC43" s="12"/>
      <c r="OUD43" s="12"/>
      <c r="OUE43" s="12"/>
      <c r="OUF43" s="12"/>
      <c r="OUG43" s="12"/>
      <c r="OUH43" s="12"/>
      <c r="OUI43" s="12"/>
      <c r="OUJ43" s="12"/>
      <c r="OUK43" s="12"/>
      <c r="OUL43" s="12"/>
      <c r="OUM43" s="12"/>
      <c r="OUN43" s="12"/>
      <c r="OUO43" s="12"/>
      <c r="OUP43" s="12"/>
      <c r="OUQ43" s="12"/>
      <c r="OUR43" s="12"/>
      <c r="OUS43" s="12"/>
      <c r="OUT43" s="12"/>
      <c r="OUU43" s="12"/>
      <c r="OUV43" s="12"/>
      <c r="OUW43" s="12"/>
      <c r="OUX43" s="12"/>
      <c r="OUY43" s="12"/>
      <c r="OUZ43" s="12"/>
      <c r="OVA43" s="12"/>
      <c r="OVB43" s="12"/>
      <c r="OVC43" s="12"/>
      <c r="OVD43" s="12"/>
      <c r="OVE43" s="12"/>
      <c r="OVF43" s="12"/>
      <c r="OVG43" s="12"/>
      <c r="OVH43" s="12"/>
      <c r="OVI43" s="12"/>
      <c r="OVJ43" s="12"/>
      <c r="OVK43" s="12"/>
      <c r="OVL43" s="12"/>
      <c r="OVM43" s="12"/>
      <c r="OVN43" s="12"/>
      <c r="OVO43" s="12"/>
      <c r="OVP43" s="12"/>
      <c r="OVQ43" s="12"/>
      <c r="OVR43" s="12"/>
      <c r="OVS43" s="12"/>
      <c r="OVT43" s="12"/>
      <c r="OVU43" s="12"/>
      <c r="OVV43" s="12"/>
      <c r="OVW43" s="12"/>
      <c r="OVX43" s="12"/>
      <c r="OVY43" s="12"/>
      <c r="OVZ43" s="12"/>
      <c r="OWA43" s="12"/>
      <c r="OWB43" s="12"/>
      <c r="OWC43" s="12"/>
      <c r="OWD43" s="12"/>
      <c r="OWE43" s="12"/>
      <c r="OWF43" s="12"/>
      <c r="OWG43" s="12"/>
      <c r="OWH43" s="12"/>
      <c r="OWI43" s="12"/>
      <c r="OWJ43" s="12"/>
      <c r="OWK43" s="12"/>
      <c r="OWL43" s="12"/>
      <c r="OWM43" s="12"/>
      <c r="OWN43" s="12"/>
      <c r="OWO43" s="12"/>
      <c r="OWP43" s="12"/>
      <c r="OWQ43" s="12"/>
      <c r="OWR43" s="12"/>
      <c r="OWS43" s="12"/>
      <c r="OWT43" s="12"/>
      <c r="OWU43" s="12"/>
      <c r="OWV43" s="12"/>
      <c r="OWW43" s="12"/>
      <c r="OWX43" s="12"/>
      <c r="OWY43" s="12"/>
      <c r="OWZ43" s="12"/>
      <c r="OXA43" s="12"/>
      <c r="OXB43" s="12"/>
      <c r="OXC43" s="12"/>
      <c r="OXD43" s="12"/>
      <c r="OXE43" s="12"/>
      <c r="OXF43" s="12"/>
      <c r="OXG43" s="12"/>
      <c r="OXH43" s="12"/>
      <c r="OXI43" s="12"/>
      <c r="OXJ43" s="12"/>
      <c r="OXK43" s="12"/>
      <c r="OXL43" s="12"/>
      <c r="OXM43" s="12"/>
      <c r="OXN43" s="12"/>
      <c r="OXO43" s="12"/>
      <c r="OXP43" s="12"/>
      <c r="OXQ43" s="12"/>
      <c r="OXR43" s="12"/>
      <c r="OXS43" s="12"/>
      <c r="OXT43" s="12"/>
      <c r="OXU43" s="12"/>
      <c r="OXV43" s="12"/>
      <c r="OXW43" s="12"/>
      <c r="OXX43" s="12"/>
      <c r="OXY43" s="12"/>
      <c r="OXZ43" s="12"/>
      <c r="OYA43" s="12"/>
      <c r="OYB43" s="12"/>
      <c r="OYC43" s="12"/>
      <c r="OYD43" s="12"/>
      <c r="OYE43" s="12"/>
      <c r="OYF43" s="12"/>
      <c r="OYG43" s="12"/>
      <c r="OYH43" s="12"/>
      <c r="OYI43" s="12"/>
      <c r="OYJ43" s="12"/>
      <c r="OYK43" s="12"/>
      <c r="OYL43" s="12"/>
      <c r="OYM43" s="12"/>
      <c r="OYN43" s="12"/>
      <c r="OYO43" s="12"/>
      <c r="OYP43" s="12"/>
      <c r="OYQ43" s="12"/>
      <c r="OYR43" s="12"/>
      <c r="OYS43" s="12"/>
      <c r="OYT43" s="12"/>
      <c r="OYU43" s="12"/>
      <c r="OYV43" s="12"/>
      <c r="OYW43" s="12"/>
      <c r="OYX43" s="12"/>
      <c r="OYY43" s="12"/>
      <c r="OYZ43" s="12"/>
      <c r="OZA43" s="12"/>
      <c r="OZB43" s="12"/>
      <c r="OZC43" s="12"/>
      <c r="OZD43" s="12"/>
      <c r="OZE43" s="12"/>
      <c r="OZF43" s="12"/>
      <c r="OZG43" s="12"/>
      <c r="OZH43" s="12"/>
      <c r="OZI43" s="12"/>
      <c r="OZJ43" s="12"/>
      <c r="OZK43" s="12"/>
      <c r="OZL43" s="12"/>
      <c r="OZM43" s="12"/>
      <c r="OZN43" s="12"/>
      <c r="OZO43" s="12"/>
      <c r="OZP43" s="12"/>
      <c r="OZQ43" s="12"/>
      <c r="OZR43" s="12"/>
      <c r="OZS43" s="12"/>
      <c r="OZT43" s="12"/>
      <c r="OZU43" s="12"/>
      <c r="OZV43" s="12"/>
      <c r="OZW43" s="12"/>
      <c r="OZX43" s="12"/>
      <c r="OZY43" s="12"/>
      <c r="OZZ43" s="12"/>
      <c r="PAA43" s="12"/>
      <c r="PAB43" s="12"/>
      <c r="PAC43" s="12"/>
      <c r="PAD43" s="12"/>
      <c r="PAE43" s="12"/>
      <c r="PAF43" s="12"/>
      <c r="PAG43" s="12"/>
      <c r="PAH43" s="12"/>
      <c r="PAI43" s="12"/>
      <c r="PAJ43" s="12"/>
      <c r="PAK43" s="12"/>
      <c r="PAL43" s="12"/>
      <c r="PAM43" s="12"/>
      <c r="PAN43" s="12"/>
      <c r="PAO43" s="12"/>
      <c r="PAP43" s="12"/>
      <c r="PAQ43" s="12"/>
      <c r="PAR43" s="12"/>
      <c r="PAS43" s="12"/>
      <c r="PAT43" s="12"/>
      <c r="PAU43" s="12"/>
      <c r="PAV43" s="12"/>
      <c r="PAW43" s="12"/>
      <c r="PAX43" s="12"/>
      <c r="PAY43" s="12"/>
      <c r="PAZ43" s="12"/>
      <c r="PBA43" s="12"/>
      <c r="PBB43" s="12"/>
      <c r="PBC43" s="12"/>
      <c r="PBD43" s="12"/>
      <c r="PBE43" s="12"/>
      <c r="PBF43" s="12"/>
      <c r="PBG43" s="12"/>
      <c r="PBH43" s="12"/>
      <c r="PBI43" s="12"/>
      <c r="PBJ43" s="12"/>
      <c r="PBK43" s="12"/>
      <c r="PBL43" s="12"/>
      <c r="PBM43" s="12"/>
      <c r="PBN43" s="12"/>
      <c r="PBO43" s="12"/>
      <c r="PBP43" s="12"/>
      <c r="PBQ43" s="12"/>
      <c r="PBR43" s="12"/>
      <c r="PBS43" s="12"/>
      <c r="PBT43" s="12"/>
      <c r="PBU43" s="12"/>
      <c r="PBV43" s="12"/>
      <c r="PBW43" s="12"/>
      <c r="PBX43" s="12"/>
      <c r="PBY43" s="12"/>
      <c r="PBZ43" s="12"/>
      <c r="PCA43" s="12"/>
      <c r="PCB43" s="12"/>
      <c r="PCC43" s="12"/>
      <c r="PCD43" s="12"/>
      <c r="PCE43" s="12"/>
      <c r="PCF43" s="12"/>
      <c r="PCG43" s="12"/>
      <c r="PCH43" s="12"/>
      <c r="PCI43" s="12"/>
      <c r="PCJ43" s="12"/>
      <c r="PCK43" s="12"/>
      <c r="PCL43" s="12"/>
      <c r="PCM43" s="12"/>
      <c r="PCN43" s="12"/>
      <c r="PCO43" s="12"/>
      <c r="PCP43" s="12"/>
      <c r="PCQ43" s="12"/>
      <c r="PCR43" s="12"/>
      <c r="PCS43" s="12"/>
      <c r="PCT43" s="12"/>
      <c r="PCU43" s="12"/>
      <c r="PCV43" s="12"/>
      <c r="PCW43" s="12"/>
      <c r="PCX43" s="12"/>
      <c r="PCY43" s="12"/>
      <c r="PCZ43" s="12"/>
      <c r="PDA43" s="12"/>
      <c r="PDB43" s="12"/>
      <c r="PDC43" s="12"/>
      <c r="PDD43" s="12"/>
      <c r="PDE43" s="12"/>
      <c r="PDF43" s="12"/>
      <c r="PDG43" s="12"/>
      <c r="PDH43" s="12"/>
      <c r="PDI43" s="12"/>
      <c r="PDJ43" s="12"/>
      <c r="PDK43" s="12"/>
      <c r="PDL43" s="12"/>
      <c r="PDM43" s="12"/>
      <c r="PDN43" s="12"/>
      <c r="PDO43" s="12"/>
      <c r="PDP43" s="12"/>
      <c r="PDQ43" s="12"/>
      <c r="PDR43" s="12"/>
      <c r="PDS43" s="12"/>
      <c r="PDT43" s="12"/>
      <c r="PDU43" s="12"/>
      <c r="PDV43" s="12"/>
      <c r="PDW43" s="12"/>
      <c r="PDX43" s="12"/>
      <c r="PDY43" s="12"/>
      <c r="PDZ43" s="12"/>
      <c r="PEA43" s="12"/>
      <c r="PEB43" s="12"/>
      <c r="PEC43" s="12"/>
      <c r="PED43" s="12"/>
      <c r="PEE43" s="12"/>
      <c r="PEF43" s="12"/>
      <c r="PEG43" s="12"/>
      <c r="PEH43" s="12"/>
      <c r="PEI43" s="12"/>
      <c r="PEJ43" s="12"/>
      <c r="PEK43" s="12"/>
      <c r="PEL43" s="12"/>
      <c r="PEM43" s="12"/>
      <c r="PEN43" s="12"/>
      <c r="PEO43" s="12"/>
      <c r="PEP43" s="12"/>
      <c r="PEQ43" s="12"/>
      <c r="PER43" s="12"/>
      <c r="PES43" s="12"/>
      <c r="PET43" s="12"/>
      <c r="PEU43" s="12"/>
      <c r="PEV43" s="12"/>
      <c r="PEW43" s="12"/>
      <c r="PEX43" s="12"/>
      <c r="PEY43" s="12"/>
      <c r="PEZ43" s="12"/>
      <c r="PFA43" s="12"/>
      <c r="PFB43" s="12"/>
      <c r="PFC43" s="12"/>
      <c r="PFD43" s="12"/>
      <c r="PFE43" s="12"/>
      <c r="PFF43" s="12"/>
      <c r="PFG43" s="12"/>
      <c r="PFH43" s="12"/>
      <c r="PFI43" s="12"/>
      <c r="PFJ43" s="12"/>
      <c r="PFK43" s="12"/>
      <c r="PFL43" s="12"/>
      <c r="PFM43" s="12"/>
      <c r="PFN43" s="12"/>
      <c r="PFO43" s="12"/>
      <c r="PFP43" s="12"/>
      <c r="PFQ43" s="12"/>
      <c r="PFR43" s="12"/>
      <c r="PFS43" s="12"/>
      <c r="PFT43" s="12"/>
      <c r="PFU43" s="12"/>
      <c r="PFV43" s="12"/>
      <c r="PFW43" s="12"/>
      <c r="PFX43" s="12"/>
      <c r="PFY43" s="12"/>
      <c r="PFZ43" s="12"/>
      <c r="PGA43" s="12"/>
      <c r="PGB43" s="12"/>
      <c r="PGC43" s="12"/>
      <c r="PGD43" s="12"/>
      <c r="PGE43" s="12"/>
      <c r="PGF43" s="12"/>
      <c r="PGG43" s="12"/>
      <c r="PGH43" s="12"/>
      <c r="PGI43" s="12"/>
      <c r="PGJ43" s="12"/>
      <c r="PGK43" s="12"/>
      <c r="PGL43" s="12"/>
      <c r="PGM43" s="12"/>
      <c r="PGN43" s="12"/>
      <c r="PGO43" s="12"/>
      <c r="PGP43" s="12"/>
      <c r="PGQ43" s="12"/>
      <c r="PGR43" s="12"/>
      <c r="PGS43" s="12"/>
      <c r="PGT43" s="12"/>
      <c r="PGU43" s="12"/>
      <c r="PGV43" s="12"/>
      <c r="PGW43" s="12"/>
      <c r="PGX43" s="12"/>
      <c r="PGY43" s="12"/>
      <c r="PGZ43" s="12"/>
      <c r="PHA43" s="12"/>
      <c r="PHB43" s="12"/>
      <c r="PHC43" s="12"/>
      <c r="PHD43" s="12"/>
      <c r="PHE43" s="12"/>
      <c r="PHF43" s="12"/>
      <c r="PHG43" s="12"/>
      <c r="PHH43" s="12"/>
      <c r="PHI43" s="12"/>
      <c r="PHJ43" s="12"/>
      <c r="PHK43" s="12"/>
      <c r="PHL43" s="12"/>
      <c r="PHM43" s="12"/>
      <c r="PHN43" s="12"/>
      <c r="PHO43" s="12"/>
      <c r="PHP43" s="12"/>
      <c r="PHQ43" s="12"/>
      <c r="PHR43" s="12"/>
      <c r="PHS43" s="12"/>
      <c r="PHT43" s="12"/>
      <c r="PHU43" s="12"/>
      <c r="PHV43" s="12"/>
      <c r="PHW43" s="12"/>
      <c r="PHX43" s="12"/>
      <c r="PHY43" s="12"/>
      <c r="PHZ43" s="12"/>
      <c r="PIA43" s="12"/>
      <c r="PIB43" s="12"/>
      <c r="PIC43" s="12"/>
      <c r="PID43" s="12"/>
      <c r="PIE43" s="12"/>
      <c r="PIF43" s="12"/>
      <c r="PIG43" s="12"/>
      <c r="PIH43" s="12"/>
      <c r="PII43" s="12"/>
      <c r="PIJ43" s="12"/>
      <c r="PIK43" s="12"/>
      <c r="PIL43" s="12"/>
      <c r="PIM43" s="12"/>
      <c r="PIN43" s="12"/>
      <c r="PIO43" s="12"/>
      <c r="PIP43" s="12"/>
      <c r="PIQ43" s="12"/>
      <c r="PIR43" s="12"/>
      <c r="PIS43" s="12"/>
      <c r="PIT43" s="12"/>
      <c r="PIU43" s="12"/>
      <c r="PIV43" s="12"/>
      <c r="PIW43" s="12"/>
      <c r="PIX43" s="12"/>
      <c r="PIY43" s="12"/>
      <c r="PIZ43" s="12"/>
      <c r="PJA43" s="12"/>
      <c r="PJB43" s="12"/>
      <c r="PJC43" s="12"/>
      <c r="PJD43" s="12"/>
      <c r="PJE43" s="12"/>
      <c r="PJF43" s="12"/>
      <c r="PJG43" s="12"/>
      <c r="PJH43" s="12"/>
      <c r="PJI43" s="12"/>
      <c r="PJJ43" s="12"/>
      <c r="PJK43" s="12"/>
      <c r="PJL43" s="12"/>
      <c r="PJM43" s="12"/>
      <c r="PJN43" s="12"/>
      <c r="PJO43" s="12"/>
      <c r="PJP43" s="12"/>
      <c r="PJQ43" s="12"/>
      <c r="PJR43" s="12"/>
      <c r="PJS43" s="12"/>
      <c r="PJT43" s="12"/>
      <c r="PJU43" s="12"/>
      <c r="PJV43" s="12"/>
      <c r="PJW43" s="12"/>
      <c r="PJX43" s="12"/>
      <c r="PJY43" s="12"/>
      <c r="PJZ43" s="12"/>
      <c r="PKA43" s="12"/>
      <c r="PKB43" s="12"/>
      <c r="PKC43" s="12"/>
      <c r="PKD43" s="12"/>
      <c r="PKE43" s="12"/>
      <c r="PKF43" s="12"/>
      <c r="PKG43" s="12"/>
      <c r="PKH43" s="12"/>
      <c r="PKI43" s="12"/>
      <c r="PKJ43" s="12"/>
      <c r="PKK43" s="12"/>
      <c r="PKL43" s="12"/>
      <c r="PKM43" s="12"/>
      <c r="PKN43" s="12"/>
      <c r="PKO43" s="12"/>
      <c r="PKP43" s="12"/>
      <c r="PKQ43" s="12"/>
      <c r="PKR43" s="12"/>
      <c r="PKS43" s="12"/>
      <c r="PKT43" s="12"/>
      <c r="PKU43" s="12"/>
      <c r="PKV43" s="12"/>
      <c r="PKW43" s="12"/>
      <c r="PKX43" s="12"/>
      <c r="PKY43" s="12"/>
      <c r="PKZ43" s="12"/>
      <c r="PLA43" s="12"/>
      <c r="PLB43" s="12"/>
      <c r="PLC43" s="12"/>
      <c r="PLD43" s="12"/>
      <c r="PLE43" s="12"/>
      <c r="PLF43" s="12"/>
      <c r="PLG43" s="12"/>
      <c r="PLH43" s="12"/>
      <c r="PLI43" s="12"/>
      <c r="PLJ43" s="12"/>
      <c r="PLK43" s="12"/>
      <c r="PLL43" s="12"/>
      <c r="PLM43" s="12"/>
      <c r="PLN43" s="12"/>
      <c r="PLO43" s="12"/>
      <c r="PLP43" s="12"/>
      <c r="PLQ43" s="12"/>
      <c r="PLR43" s="12"/>
      <c r="PLS43" s="12"/>
      <c r="PLT43" s="12"/>
      <c r="PLU43" s="12"/>
      <c r="PLV43" s="12"/>
      <c r="PLW43" s="12"/>
      <c r="PLX43" s="12"/>
      <c r="PLY43" s="12"/>
      <c r="PLZ43" s="12"/>
      <c r="PMA43" s="12"/>
      <c r="PMB43" s="12"/>
      <c r="PMC43" s="12"/>
      <c r="PMD43" s="12"/>
      <c r="PME43" s="12"/>
      <c r="PMF43" s="12"/>
      <c r="PMG43" s="12"/>
      <c r="PMH43" s="12"/>
      <c r="PMI43" s="12"/>
      <c r="PMJ43" s="12"/>
      <c r="PMK43" s="12"/>
      <c r="PML43" s="12"/>
      <c r="PMM43" s="12"/>
      <c r="PMN43" s="12"/>
      <c r="PMO43" s="12"/>
      <c r="PMP43" s="12"/>
      <c r="PMQ43" s="12"/>
      <c r="PMR43" s="12"/>
      <c r="PMS43" s="12"/>
      <c r="PMT43" s="12"/>
      <c r="PMU43" s="12"/>
      <c r="PMV43" s="12"/>
      <c r="PMW43" s="12"/>
      <c r="PMX43" s="12"/>
      <c r="PMY43" s="12"/>
      <c r="PMZ43" s="12"/>
      <c r="PNA43" s="12"/>
      <c r="PNB43" s="12"/>
      <c r="PNC43" s="12"/>
      <c r="PND43" s="12"/>
      <c r="PNE43" s="12"/>
      <c r="PNF43" s="12"/>
      <c r="PNG43" s="12"/>
      <c r="PNH43" s="12"/>
      <c r="PNI43" s="12"/>
      <c r="PNJ43" s="12"/>
      <c r="PNK43" s="12"/>
      <c r="PNL43" s="12"/>
      <c r="PNM43" s="12"/>
      <c r="PNN43" s="12"/>
      <c r="PNO43" s="12"/>
      <c r="PNP43" s="12"/>
      <c r="PNQ43" s="12"/>
      <c r="PNR43" s="12"/>
      <c r="PNS43" s="12"/>
      <c r="PNT43" s="12"/>
      <c r="PNU43" s="12"/>
      <c r="PNV43" s="12"/>
      <c r="PNW43" s="12"/>
      <c r="PNX43" s="12"/>
      <c r="PNY43" s="12"/>
      <c r="PNZ43" s="12"/>
      <c r="POA43" s="12"/>
      <c r="POB43" s="12"/>
      <c r="POC43" s="12"/>
      <c r="POD43" s="12"/>
      <c r="POE43" s="12"/>
      <c r="POF43" s="12"/>
      <c r="POG43" s="12"/>
      <c r="POH43" s="12"/>
      <c r="POI43" s="12"/>
      <c r="POJ43" s="12"/>
      <c r="POK43" s="12"/>
      <c r="POL43" s="12"/>
      <c r="POM43" s="12"/>
      <c r="PON43" s="12"/>
      <c r="POO43" s="12"/>
      <c r="POP43" s="12"/>
      <c r="POQ43" s="12"/>
      <c r="POR43" s="12"/>
      <c r="POS43" s="12"/>
      <c r="POT43" s="12"/>
      <c r="POU43" s="12"/>
      <c r="POV43" s="12"/>
      <c r="POW43" s="12"/>
      <c r="POX43" s="12"/>
      <c r="POY43" s="12"/>
      <c r="POZ43" s="12"/>
      <c r="PPA43" s="12"/>
      <c r="PPB43" s="12"/>
      <c r="PPC43" s="12"/>
      <c r="PPD43" s="12"/>
      <c r="PPE43" s="12"/>
      <c r="PPF43" s="12"/>
      <c r="PPG43" s="12"/>
      <c r="PPH43" s="12"/>
      <c r="PPI43" s="12"/>
      <c r="PPJ43" s="12"/>
      <c r="PPK43" s="12"/>
      <c r="PPL43" s="12"/>
      <c r="PPM43" s="12"/>
      <c r="PPN43" s="12"/>
      <c r="PPO43" s="12"/>
      <c r="PPP43" s="12"/>
      <c r="PPQ43" s="12"/>
      <c r="PPR43" s="12"/>
      <c r="PPS43" s="12"/>
      <c r="PPT43" s="12"/>
      <c r="PPU43" s="12"/>
      <c r="PPV43" s="12"/>
      <c r="PPW43" s="12"/>
      <c r="PPX43" s="12"/>
      <c r="PPY43" s="12"/>
      <c r="PPZ43" s="12"/>
      <c r="PQA43" s="12"/>
      <c r="PQB43" s="12"/>
      <c r="PQC43" s="12"/>
      <c r="PQD43" s="12"/>
      <c r="PQE43" s="12"/>
      <c r="PQF43" s="12"/>
      <c r="PQG43" s="12"/>
      <c r="PQH43" s="12"/>
      <c r="PQI43" s="12"/>
      <c r="PQJ43" s="12"/>
      <c r="PQK43" s="12"/>
      <c r="PQL43" s="12"/>
      <c r="PQM43" s="12"/>
      <c r="PQN43" s="12"/>
      <c r="PQO43" s="12"/>
      <c r="PQP43" s="12"/>
      <c r="PQQ43" s="12"/>
      <c r="PQR43" s="12"/>
      <c r="PQS43" s="12"/>
      <c r="PQT43" s="12"/>
      <c r="PQU43" s="12"/>
      <c r="PQV43" s="12"/>
      <c r="PQW43" s="12"/>
      <c r="PQX43" s="12"/>
      <c r="PQY43" s="12"/>
      <c r="PQZ43" s="12"/>
      <c r="PRA43" s="12"/>
      <c r="PRB43" s="12"/>
      <c r="PRC43" s="12"/>
      <c r="PRD43" s="12"/>
      <c r="PRE43" s="12"/>
      <c r="PRF43" s="12"/>
      <c r="PRG43" s="12"/>
      <c r="PRH43" s="12"/>
      <c r="PRI43" s="12"/>
      <c r="PRJ43" s="12"/>
      <c r="PRK43" s="12"/>
      <c r="PRL43" s="12"/>
      <c r="PRM43" s="12"/>
      <c r="PRN43" s="12"/>
      <c r="PRO43" s="12"/>
      <c r="PRP43" s="12"/>
      <c r="PRQ43" s="12"/>
      <c r="PRR43" s="12"/>
      <c r="PRS43" s="12"/>
      <c r="PRT43" s="12"/>
      <c r="PRU43" s="12"/>
      <c r="PRV43" s="12"/>
      <c r="PRW43" s="12"/>
      <c r="PRX43" s="12"/>
      <c r="PRY43" s="12"/>
      <c r="PRZ43" s="12"/>
      <c r="PSA43" s="12"/>
      <c r="PSB43" s="12"/>
      <c r="PSC43" s="12"/>
      <c r="PSD43" s="12"/>
      <c r="PSE43" s="12"/>
      <c r="PSF43" s="12"/>
      <c r="PSG43" s="12"/>
      <c r="PSH43" s="12"/>
      <c r="PSI43" s="12"/>
      <c r="PSJ43" s="12"/>
      <c r="PSK43" s="12"/>
      <c r="PSL43" s="12"/>
      <c r="PSM43" s="12"/>
      <c r="PSN43" s="12"/>
      <c r="PSO43" s="12"/>
      <c r="PSP43" s="12"/>
      <c r="PSQ43" s="12"/>
      <c r="PSR43" s="12"/>
      <c r="PSS43" s="12"/>
      <c r="PST43" s="12"/>
      <c r="PSU43" s="12"/>
      <c r="PSV43" s="12"/>
      <c r="PSW43" s="12"/>
      <c r="PSX43" s="12"/>
      <c r="PSY43" s="12"/>
      <c r="PSZ43" s="12"/>
      <c r="PTA43" s="12"/>
      <c r="PTB43" s="12"/>
      <c r="PTC43" s="12"/>
      <c r="PTD43" s="12"/>
      <c r="PTE43" s="12"/>
      <c r="PTF43" s="12"/>
      <c r="PTG43" s="12"/>
      <c r="PTH43" s="12"/>
      <c r="PTI43" s="12"/>
      <c r="PTJ43" s="12"/>
      <c r="PTK43" s="12"/>
      <c r="PTL43" s="12"/>
      <c r="PTM43" s="12"/>
      <c r="PTN43" s="12"/>
      <c r="PTO43" s="12"/>
      <c r="PTP43" s="12"/>
      <c r="PTQ43" s="12"/>
      <c r="PTR43" s="12"/>
      <c r="PTS43" s="12"/>
      <c r="PTT43" s="12"/>
      <c r="PTU43" s="12"/>
      <c r="PTV43" s="12"/>
      <c r="PTW43" s="12"/>
      <c r="PTX43" s="12"/>
      <c r="PTY43" s="12"/>
      <c r="PTZ43" s="12"/>
      <c r="PUA43" s="12"/>
      <c r="PUB43" s="12"/>
      <c r="PUC43" s="12"/>
      <c r="PUD43" s="12"/>
      <c r="PUE43" s="12"/>
      <c r="PUF43" s="12"/>
      <c r="PUG43" s="12"/>
      <c r="PUH43" s="12"/>
      <c r="PUI43" s="12"/>
      <c r="PUJ43" s="12"/>
      <c r="PUK43" s="12"/>
      <c r="PUL43" s="12"/>
      <c r="PUM43" s="12"/>
      <c r="PUN43" s="12"/>
      <c r="PUO43" s="12"/>
      <c r="PUP43" s="12"/>
      <c r="PUQ43" s="12"/>
      <c r="PUR43" s="12"/>
      <c r="PUS43" s="12"/>
      <c r="PUT43" s="12"/>
      <c r="PUU43" s="12"/>
      <c r="PUV43" s="12"/>
      <c r="PUW43" s="12"/>
      <c r="PUX43" s="12"/>
      <c r="PUY43" s="12"/>
      <c r="PUZ43" s="12"/>
      <c r="PVA43" s="12"/>
      <c r="PVB43" s="12"/>
      <c r="PVC43" s="12"/>
      <c r="PVD43" s="12"/>
      <c r="PVE43" s="12"/>
      <c r="PVF43" s="12"/>
      <c r="PVG43" s="12"/>
      <c r="PVH43" s="12"/>
      <c r="PVI43" s="12"/>
      <c r="PVJ43" s="12"/>
      <c r="PVK43" s="12"/>
      <c r="PVL43" s="12"/>
      <c r="PVM43" s="12"/>
      <c r="PVN43" s="12"/>
      <c r="PVO43" s="12"/>
      <c r="PVP43" s="12"/>
      <c r="PVQ43" s="12"/>
      <c r="PVR43" s="12"/>
      <c r="PVS43" s="12"/>
      <c r="PVT43" s="12"/>
      <c r="PVU43" s="12"/>
      <c r="PVV43" s="12"/>
      <c r="PVW43" s="12"/>
      <c r="PVX43" s="12"/>
      <c r="PVY43" s="12"/>
      <c r="PVZ43" s="12"/>
      <c r="PWA43" s="12"/>
      <c r="PWB43" s="12"/>
      <c r="PWC43" s="12"/>
      <c r="PWD43" s="12"/>
      <c r="PWE43" s="12"/>
      <c r="PWF43" s="12"/>
      <c r="PWG43" s="12"/>
      <c r="PWH43" s="12"/>
      <c r="PWI43" s="12"/>
      <c r="PWJ43" s="12"/>
      <c r="PWK43" s="12"/>
      <c r="PWL43" s="12"/>
      <c r="PWM43" s="12"/>
      <c r="PWN43" s="12"/>
      <c r="PWO43" s="12"/>
      <c r="PWP43" s="12"/>
      <c r="PWQ43" s="12"/>
      <c r="PWR43" s="12"/>
      <c r="PWS43" s="12"/>
      <c r="PWT43" s="12"/>
      <c r="PWU43" s="12"/>
      <c r="PWV43" s="12"/>
      <c r="PWW43" s="12"/>
      <c r="PWX43" s="12"/>
      <c r="PWY43" s="12"/>
      <c r="PWZ43" s="12"/>
      <c r="PXA43" s="12"/>
      <c r="PXB43" s="12"/>
      <c r="PXC43" s="12"/>
      <c r="PXD43" s="12"/>
      <c r="PXE43" s="12"/>
      <c r="PXF43" s="12"/>
      <c r="PXG43" s="12"/>
      <c r="PXH43" s="12"/>
      <c r="PXI43" s="12"/>
      <c r="PXJ43" s="12"/>
      <c r="PXK43" s="12"/>
      <c r="PXL43" s="12"/>
      <c r="PXM43" s="12"/>
      <c r="PXN43" s="12"/>
      <c r="PXO43" s="12"/>
      <c r="PXP43" s="12"/>
      <c r="PXQ43" s="12"/>
      <c r="PXR43" s="12"/>
      <c r="PXS43" s="12"/>
      <c r="PXT43" s="12"/>
      <c r="PXU43" s="12"/>
      <c r="PXV43" s="12"/>
      <c r="PXW43" s="12"/>
      <c r="PXX43" s="12"/>
      <c r="PXY43" s="12"/>
      <c r="PXZ43" s="12"/>
      <c r="PYA43" s="12"/>
      <c r="PYB43" s="12"/>
      <c r="PYC43" s="12"/>
      <c r="PYD43" s="12"/>
      <c r="PYE43" s="12"/>
      <c r="PYF43" s="12"/>
      <c r="PYG43" s="12"/>
      <c r="PYH43" s="12"/>
      <c r="PYI43" s="12"/>
      <c r="PYJ43" s="12"/>
      <c r="PYK43" s="12"/>
      <c r="PYL43" s="12"/>
      <c r="PYM43" s="12"/>
      <c r="PYN43" s="12"/>
      <c r="PYO43" s="12"/>
      <c r="PYP43" s="12"/>
      <c r="PYQ43" s="12"/>
      <c r="PYR43" s="12"/>
      <c r="PYS43" s="12"/>
      <c r="PYT43" s="12"/>
      <c r="PYU43" s="12"/>
      <c r="PYV43" s="12"/>
      <c r="PYW43" s="12"/>
      <c r="PYX43" s="12"/>
      <c r="PYY43" s="12"/>
      <c r="PYZ43" s="12"/>
      <c r="PZA43" s="12"/>
      <c r="PZB43" s="12"/>
      <c r="PZC43" s="12"/>
      <c r="PZD43" s="12"/>
      <c r="PZE43" s="12"/>
      <c r="PZF43" s="12"/>
      <c r="PZG43" s="12"/>
      <c r="PZH43" s="12"/>
      <c r="PZI43" s="12"/>
      <c r="PZJ43" s="12"/>
      <c r="PZK43" s="12"/>
      <c r="PZL43" s="12"/>
      <c r="PZM43" s="12"/>
      <c r="PZN43" s="12"/>
      <c r="PZO43" s="12"/>
      <c r="PZP43" s="12"/>
      <c r="PZQ43" s="12"/>
      <c r="PZR43" s="12"/>
      <c r="PZS43" s="12"/>
      <c r="PZT43" s="12"/>
      <c r="PZU43" s="12"/>
      <c r="PZV43" s="12"/>
      <c r="PZW43" s="12"/>
      <c r="PZX43" s="12"/>
      <c r="PZY43" s="12"/>
      <c r="PZZ43" s="12"/>
      <c r="QAA43" s="12"/>
      <c r="QAB43" s="12"/>
      <c r="QAC43" s="12"/>
      <c r="QAD43" s="12"/>
      <c r="QAE43" s="12"/>
      <c r="QAF43" s="12"/>
      <c r="QAG43" s="12"/>
      <c r="QAH43" s="12"/>
      <c r="QAI43" s="12"/>
      <c r="QAJ43" s="12"/>
      <c r="QAK43" s="12"/>
      <c r="QAL43" s="12"/>
      <c r="QAM43" s="12"/>
      <c r="QAN43" s="12"/>
      <c r="QAO43" s="12"/>
      <c r="QAP43" s="12"/>
      <c r="QAQ43" s="12"/>
      <c r="QAR43" s="12"/>
      <c r="QAS43" s="12"/>
      <c r="QAT43" s="12"/>
      <c r="QAU43" s="12"/>
      <c r="QAV43" s="12"/>
      <c r="QAW43" s="12"/>
      <c r="QAX43" s="12"/>
      <c r="QAY43" s="12"/>
      <c r="QAZ43" s="12"/>
      <c r="QBA43" s="12"/>
      <c r="QBB43" s="12"/>
      <c r="QBC43" s="12"/>
      <c r="QBD43" s="12"/>
      <c r="QBE43" s="12"/>
      <c r="QBF43" s="12"/>
      <c r="QBG43" s="12"/>
      <c r="QBH43" s="12"/>
      <c r="QBI43" s="12"/>
      <c r="QBJ43" s="12"/>
      <c r="QBK43" s="12"/>
      <c r="QBL43" s="12"/>
      <c r="QBM43" s="12"/>
      <c r="QBN43" s="12"/>
      <c r="QBO43" s="12"/>
      <c r="QBP43" s="12"/>
      <c r="QBQ43" s="12"/>
      <c r="QBR43" s="12"/>
      <c r="QBS43" s="12"/>
      <c r="QBT43" s="12"/>
      <c r="QBU43" s="12"/>
      <c r="QBV43" s="12"/>
      <c r="QBW43" s="12"/>
      <c r="QBX43" s="12"/>
      <c r="QBY43" s="12"/>
      <c r="QBZ43" s="12"/>
      <c r="QCA43" s="12"/>
      <c r="QCB43" s="12"/>
      <c r="QCC43" s="12"/>
      <c r="QCD43" s="12"/>
      <c r="QCE43" s="12"/>
      <c r="QCF43" s="12"/>
      <c r="QCG43" s="12"/>
      <c r="QCH43" s="12"/>
      <c r="QCI43" s="12"/>
      <c r="QCJ43" s="12"/>
      <c r="QCK43" s="12"/>
      <c r="QCL43" s="12"/>
      <c r="QCM43" s="12"/>
      <c r="QCN43" s="12"/>
      <c r="QCO43" s="12"/>
      <c r="QCP43" s="12"/>
      <c r="QCQ43" s="12"/>
      <c r="QCR43" s="12"/>
      <c r="QCS43" s="12"/>
      <c r="QCT43" s="12"/>
      <c r="QCU43" s="12"/>
      <c r="QCV43" s="12"/>
      <c r="QCW43" s="12"/>
      <c r="QCX43" s="12"/>
      <c r="QCY43" s="12"/>
      <c r="QCZ43" s="12"/>
      <c r="QDA43" s="12"/>
      <c r="QDB43" s="12"/>
      <c r="QDC43" s="12"/>
      <c r="QDD43" s="12"/>
      <c r="QDE43" s="12"/>
      <c r="QDF43" s="12"/>
      <c r="QDG43" s="12"/>
      <c r="QDH43" s="12"/>
      <c r="QDI43" s="12"/>
      <c r="QDJ43" s="12"/>
      <c r="QDK43" s="12"/>
      <c r="QDL43" s="12"/>
      <c r="QDM43" s="12"/>
      <c r="QDN43" s="12"/>
      <c r="QDO43" s="12"/>
      <c r="QDP43" s="12"/>
      <c r="QDQ43" s="12"/>
      <c r="QDR43" s="12"/>
      <c r="QDS43" s="12"/>
      <c r="QDT43" s="12"/>
      <c r="QDU43" s="12"/>
      <c r="QDV43" s="12"/>
      <c r="QDW43" s="12"/>
      <c r="QDX43" s="12"/>
      <c r="QDY43" s="12"/>
      <c r="QDZ43" s="12"/>
      <c r="QEA43" s="12"/>
      <c r="QEB43" s="12"/>
      <c r="QEC43" s="12"/>
      <c r="QED43" s="12"/>
      <c r="QEE43" s="12"/>
      <c r="QEF43" s="12"/>
      <c r="QEG43" s="12"/>
      <c r="QEH43" s="12"/>
      <c r="QEI43" s="12"/>
      <c r="QEJ43" s="12"/>
      <c r="QEK43" s="12"/>
      <c r="QEL43" s="12"/>
      <c r="QEM43" s="12"/>
      <c r="QEN43" s="12"/>
      <c r="QEO43" s="12"/>
      <c r="QEP43" s="12"/>
      <c r="QEQ43" s="12"/>
      <c r="QER43" s="12"/>
      <c r="QES43" s="12"/>
      <c r="QET43" s="12"/>
      <c r="QEU43" s="12"/>
      <c r="QEV43" s="12"/>
      <c r="QEW43" s="12"/>
      <c r="QEX43" s="12"/>
      <c r="QEY43" s="12"/>
      <c r="QEZ43" s="12"/>
      <c r="QFA43" s="12"/>
      <c r="QFB43" s="12"/>
      <c r="QFC43" s="12"/>
      <c r="QFD43" s="12"/>
      <c r="QFE43" s="12"/>
      <c r="QFF43" s="12"/>
      <c r="QFG43" s="12"/>
      <c r="QFH43" s="12"/>
      <c r="QFI43" s="12"/>
      <c r="QFJ43" s="12"/>
      <c r="QFK43" s="12"/>
      <c r="QFL43" s="12"/>
      <c r="QFM43" s="12"/>
      <c r="QFN43" s="12"/>
      <c r="QFO43" s="12"/>
      <c r="QFP43" s="12"/>
      <c r="QFQ43" s="12"/>
      <c r="QFR43" s="12"/>
      <c r="QFS43" s="12"/>
      <c r="QFT43" s="12"/>
      <c r="QFU43" s="12"/>
      <c r="QFV43" s="12"/>
      <c r="QFW43" s="12"/>
      <c r="QFX43" s="12"/>
      <c r="QFY43" s="12"/>
      <c r="QFZ43" s="12"/>
      <c r="QGA43" s="12"/>
      <c r="QGB43" s="12"/>
      <c r="QGC43" s="12"/>
      <c r="QGD43" s="12"/>
      <c r="QGE43" s="12"/>
      <c r="QGF43" s="12"/>
      <c r="QGG43" s="12"/>
      <c r="QGH43" s="12"/>
      <c r="QGI43" s="12"/>
      <c r="QGJ43" s="12"/>
      <c r="QGK43" s="12"/>
      <c r="QGL43" s="12"/>
      <c r="QGM43" s="12"/>
      <c r="QGN43" s="12"/>
      <c r="QGO43" s="12"/>
      <c r="QGP43" s="12"/>
      <c r="QGQ43" s="12"/>
      <c r="QGR43" s="12"/>
      <c r="QGS43" s="12"/>
      <c r="QGT43" s="12"/>
      <c r="QGU43" s="12"/>
      <c r="QGV43" s="12"/>
      <c r="QGW43" s="12"/>
      <c r="QGX43" s="12"/>
      <c r="QGY43" s="12"/>
      <c r="QGZ43" s="12"/>
      <c r="QHA43" s="12"/>
      <c r="QHB43" s="12"/>
      <c r="QHC43" s="12"/>
      <c r="QHD43" s="12"/>
      <c r="QHE43" s="12"/>
      <c r="QHF43" s="12"/>
      <c r="QHG43" s="12"/>
      <c r="QHH43" s="12"/>
      <c r="QHI43" s="12"/>
      <c r="QHJ43" s="12"/>
      <c r="QHK43" s="12"/>
      <c r="QHL43" s="12"/>
      <c r="QHM43" s="12"/>
      <c r="QHN43" s="12"/>
      <c r="QHO43" s="12"/>
      <c r="QHP43" s="12"/>
      <c r="QHQ43" s="12"/>
      <c r="QHR43" s="12"/>
      <c r="QHS43" s="12"/>
      <c r="QHT43" s="12"/>
      <c r="QHU43" s="12"/>
      <c r="QHV43" s="12"/>
      <c r="QHW43" s="12"/>
      <c r="QHX43" s="12"/>
      <c r="QHY43" s="12"/>
      <c r="QHZ43" s="12"/>
      <c r="QIA43" s="12"/>
      <c r="QIB43" s="12"/>
      <c r="QIC43" s="12"/>
      <c r="QID43" s="12"/>
      <c r="QIE43" s="12"/>
      <c r="QIF43" s="12"/>
      <c r="QIG43" s="12"/>
      <c r="QIH43" s="12"/>
      <c r="QII43" s="12"/>
      <c r="QIJ43" s="12"/>
      <c r="QIK43" s="12"/>
      <c r="QIL43" s="12"/>
      <c r="QIM43" s="12"/>
      <c r="QIN43" s="12"/>
      <c r="QIO43" s="12"/>
      <c r="QIP43" s="12"/>
      <c r="QIQ43" s="12"/>
      <c r="QIR43" s="12"/>
      <c r="QIS43" s="12"/>
      <c r="QIT43" s="12"/>
      <c r="QIU43" s="12"/>
      <c r="QIV43" s="12"/>
      <c r="QIW43" s="12"/>
      <c r="QIX43" s="12"/>
      <c r="QIY43" s="12"/>
      <c r="QIZ43" s="12"/>
      <c r="QJA43" s="12"/>
      <c r="QJB43" s="12"/>
      <c r="QJC43" s="12"/>
      <c r="QJD43" s="12"/>
      <c r="QJE43" s="12"/>
      <c r="QJF43" s="12"/>
      <c r="QJG43" s="12"/>
      <c r="QJH43" s="12"/>
      <c r="QJI43" s="12"/>
      <c r="QJJ43" s="12"/>
      <c r="QJK43" s="12"/>
      <c r="QJL43" s="12"/>
      <c r="QJM43" s="12"/>
      <c r="QJN43" s="12"/>
      <c r="QJO43" s="12"/>
      <c r="QJP43" s="12"/>
      <c r="QJQ43" s="12"/>
      <c r="QJR43" s="12"/>
      <c r="QJS43" s="12"/>
      <c r="QJT43" s="12"/>
      <c r="QJU43" s="12"/>
      <c r="QJV43" s="12"/>
      <c r="QJW43" s="12"/>
      <c r="QJX43" s="12"/>
      <c r="QJY43" s="12"/>
      <c r="QJZ43" s="12"/>
      <c r="QKA43" s="12"/>
      <c r="QKB43" s="12"/>
      <c r="QKC43" s="12"/>
      <c r="QKD43" s="12"/>
      <c r="QKE43" s="12"/>
      <c r="QKF43" s="12"/>
      <c r="QKG43" s="12"/>
      <c r="QKH43" s="12"/>
      <c r="QKI43" s="12"/>
      <c r="QKJ43" s="12"/>
      <c r="QKK43" s="12"/>
      <c r="QKL43" s="12"/>
      <c r="QKM43" s="12"/>
      <c r="QKN43" s="12"/>
      <c r="QKO43" s="12"/>
      <c r="QKP43" s="12"/>
      <c r="QKQ43" s="12"/>
      <c r="QKR43" s="12"/>
      <c r="QKS43" s="12"/>
      <c r="QKT43" s="12"/>
      <c r="QKU43" s="12"/>
      <c r="QKV43" s="12"/>
      <c r="QKW43" s="12"/>
      <c r="QKX43" s="12"/>
      <c r="QKY43" s="12"/>
      <c r="QKZ43" s="12"/>
      <c r="QLA43" s="12"/>
      <c r="QLB43" s="12"/>
      <c r="QLC43" s="12"/>
      <c r="QLD43" s="12"/>
      <c r="QLE43" s="12"/>
      <c r="QLF43" s="12"/>
      <c r="QLG43" s="12"/>
      <c r="QLH43" s="12"/>
      <c r="QLI43" s="12"/>
      <c r="QLJ43" s="12"/>
      <c r="QLK43" s="12"/>
      <c r="QLL43" s="12"/>
      <c r="QLM43" s="12"/>
      <c r="QLN43" s="12"/>
      <c r="QLO43" s="12"/>
      <c r="QLP43" s="12"/>
      <c r="QLQ43" s="12"/>
      <c r="QLR43" s="12"/>
      <c r="QLS43" s="12"/>
      <c r="QLT43" s="12"/>
      <c r="QLU43" s="12"/>
      <c r="QLV43" s="12"/>
      <c r="QLW43" s="12"/>
      <c r="QLX43" s="12"/>
      <c r="QLY43" s="12"/>
      <c r="QLZ43" s="12"/>
      <c r="QMA43" s="12"/>
      <c r="QMB43" s="12"/>
      <c r="QMC43" s="12"/>
      <c r="QMD43" s="12"/>
      <c r="QME43" s="12"/>
      <c r="QMF43" s="12"/>
      <c r="QMG43" s="12"/>
      <c r="QMH43" s="12"/>
      <c r="QMI43" s="12"/>
      <c r="QMJ43" s="12"/>
      <c r="QMK43" s="12"/>
      <c r="QML43" s="12"/>
      <c r="QMM43" s="12"/>
      <c r="QMN43" s="12"/>
      <c r="QMO43" s="12"/>
      <c r="QMP43" s="12"/>
      <c r="QMQ43" s="12"/>
      <c r="QMR43" s="12"/>
      <c r="QMS43" s="12"/>
      <c r="QMT43" s="12"/>
      <c r="QMU43" s="12"/>
      <c r="QMV43" s="12"/>
      <c r="QMW43" s="12"/>
      <c r="QMX43" s="12"/>
      <c r="QMY43" s="12"/>
      <c r="QMZ43" s="12"/>
      <c r="QNA43" s="12"/>
      <c r="QNB43" s="12"/>
      <c r="QNC43" s="12"/>
      <c r="QND43" s="12"/>
      <c r="QNE43" s="12"/>
      <c r="QNF43" s="12"/>
      <c r="QNG43" s="12"/>
      <c r="QNH43" s="12"/>
      <c r="QNI43" s="12"/>
      <c r="QNJ43" s="12"/>
      <c r="QNK43" s="12"/>
      <c r="QNL43" s="12"/>
      <c r="QNM43" s="12"/>
      <c r="QNN43" s="12"/>
      <c r="QNO43" s="12"/>
      <c r="QNP43" s="12"/>
      <c r="QNQ43" s="12"/>
      <c r="QNR43" s="12"/>
      <c r="QNS43" s="12"/>
      <c r="QNT43" s="12"/>
      <c r="QNU43" s="12"/>
      <c r="QNV43" s="12"/>
      <c r="QNW43" s="12"/>
      <c r="QNX43" s="12"/>
      <c r="QNY43" s="12"/>
      <c r="QNZ43" s="12"/>
      <c r="QOA43" s="12"/>
      <c r="QOB43" s="12"/>
      <c r="QOC43" s="12"/>
      <c r="QOD43" s="12"/>
      <c r="QOE43" s="12"/>
      <c r="QOF43" s="12"/>
      <c r="QOG43" s="12"/>
      <c r="QOH43" s="12"/>
      <c r="QOI43" s="12"/>
      <c r="QOJ43" s="12"/>
      <c r="QOK43" s="12"/>
      <c r="QOL43" s="12"/>
      <c r="QOM43" s="12"/>
      <c r="QON43" s="12"/>
      <c r="QOO43" s="12"/>
      <c r="QOP43" s="12"/>
      <c r="QOQ43" s="12"/>
      <c r="QOR43" s="12"/>
      <c r="QOS43" s="12"/>
      <c r="QOT43" s="12"/>
      <c r="QOU43" s="12"/>
      <c r="QOV43" s="12"/>
      <c r="QOW43" s="12"/>
      <c r="QOX43" s="12"/>
      <c r="QOY43" s="12"/>
      <c r="QOZ43" s="12"/>
      <c r="QPA43" s="12"/>
      <c r="QPB43" s="12"/>
      <c r="QPC43" s="12"/>
      <c r="QPD43" s="12"/>
      <c r="QPE43" s="12"/>
      <c r="QPF43" s="12"/>
      <c r="QPG43" s="12"/>
      <c r="QPH43" s="12"/>
      <c r="QPI43" s="12"/>
      <c r="QPJ43" s="12"/>
      <c r="QPK43" s="12"/>
      <c r="QPL43" s="12"/>
      <c r="QPM43" s="12"/>
      <c r="QPN43" s="12"/>
      <c r="QPO43" s="12"/>
      <c r="QPP43" s="12"/>
      <c r="QPQ43" s="12"/>
      <c r="QPR43" s="12"/>
      <c r="QPS43" s="12"/>
      <c r="QPT43" s="12"/>
      <c r="QPU43" s="12"/>
      <c r="QPV43" s="12"/>
      <c r="QPW43" s="12"/>
      <c r="QPX43" s="12"/>
      <c r="QPY43" s="12"/>
      <c r="QPZ43" s="12"/>
      <c r="QQA43" s="12"/>
      <c r="QQB43" s="12"/>
      <c r="QQC43" s="12"/>
      <c r="QQD43" s="12"/>
      <c r="QQE43" s="12"/>
      <c r="QQF43" s="12"/>
      <c r="QQG43" s="12"/>
      <c r="QQH43" s="12"/>
      <c r="QQI43" s="12"/>
      <c r="QQJ43" s="12"/>
      <c r="QQK43" s="12"/>
      <c r="QQL43" s="12"/>
      <c r="QQM43" s="12"/>
      <c r="QQN43" s="12"/>
      <c r="QQO43" s="12"/>
      <c r="QQP43" s="12"/>
      <c r="QQQ43" s="12"/>
      <c r="QQR43" s="12"/>
      <c r="QQS43" s="12"/>
      <c r="QQT43" s="12"/>
      <c r="QQU43" s="12"/>
      <c r="QQV43" s="12"/>
      <c r="QQW43" s="12"/>
      <c r="QQX43" s="12"/>
      <c r="QQY43" s="12"/>
      <c r="QQZ43" s="12"/>
      <c r="QRA43" s="12"/>
      <c r="QRB43" s="12"/>
      <c r="QRC43" s="12"/>
      <c r="QRD43" s="12"/>
      <c r="QRE43" s="12"/>
      <c r="QRF43" s="12"/>
      <c r="QRG43" s="12"/>
      <c r="QRH43" s="12"/>
      <c r="QRI43" s="12"/>
      <c r="QRJ43" s="12"/>
      <c r="QRK43" s="12"/>
      <c r="QRL43" s="12"/>
      <c r="QRM43" s="12"/>
      <c r="QRN43" s="12"/>
      <c r="QRO43" s="12"/>
      <c r="QRP43" s="12"/>
      <c r="QRQ43" s="12"/>
      <c r="QRR43" s="12"/>
      <c r="QRS43" s="12"/>
      <c r="QRT43" s="12"/>
      <c r="QRU43" s="12"/>
      <c r="QRV43" s="12"/>
      <c r="QRW43" s="12"/>
      <c r="QRX43" s="12"/>
      <c r="QRY43" s="12"/>
      <c r="QRZ43" s="12"/>
      <c r="QSA43" s="12"/>
      <c r="QSB43" s="12"/>
      <c r="QSC43" s="12"/>
      <c r="QSD43" s="12"/>
      <c r="QSE43" s="12"/>
      <c r="QSF43" s="12"/>
      <c r="QSG43" s="12"/>
      <c r="QSH43" s="12"/>
      <c r="QSI43" s="12"/>
      <c r="QSJ43" s="12"/>
      <c r="QSK43" s="12"/>
      <c r="QSL43" s="12"/>
      <c r="QSM43" s="12"/>
      <c r="QSN43" s="12"/>
      <c r="QSO43" s="12"/>
      <c r="QSP43" s="12"/>
      <c r="QSQ43" s="12"/>
      <c r="QSR43" s="12"/>
      <c r="QSS43" s="12"/>
      <c r="QST43" s="12"/>
      <c r="QSU43" s="12"/>
      <c r="QSV43" s="12"/>
      <c r="QSW43" s="12"/>
      <c r="QSX43" s="12"/>
      <c r="QSY43" s="12"/>
      <c r="QSZ43" s="12"/>
      <c r="QTA43" s="12"/>
      <c r="QTB43" s="12"/>
      <c r="QTC43" s="12"/>
      <c r="QTD43" s="12"/>
      <c r="QTE43" s="12"/>
      <c r="QTF43" s="12"/>
      <c r="QTG43" s="12"/>
      <c r="QTH43" s="12"/>
      <c r="QTI43" s="12"/>
      <c r="QTJ43" s="12"/>
      <c r="QTK43" s="12"/>
      <c r="QTL43" s="12"/>
      <c r="QTM43" s="12"/>
      <c r="QTN43" s="12"/>
      <c r="QTO43" s="12"/>
      <c r="QTP43" s="12"/>
      <c r="QTQ43" s="12"/>
      <c r="QTR43" s="12"/>
      <c r="QTS43" s="12"/>
      <c r="QTT43" s="12"/>
      <c r="QTU43" s="12"/>
      <c r="QTV43" s="12"/>
      <c r="QTW43" s="12"/>
      <c r="QTX43" s="12"/>
      <c r="QTY43" s="12"/>
      <c r="QTZ43" s="12"/>
      <c r="QUA43" s="12"/>
      <c r="QUB43" s="12"/>
      <c r="QUC43" s="12"/>
      <c r="QUD43" s="12"/>
      <c r="QUE43" s="12"/>
      <c r="QUF43" s="12"/>
      <c r="QUG43" s="12"/>
      <c r="QUH43" s="12"/>
      <c r="QUI43" s="12"/>
      <c r="QUJ43" s="12"/>
      <c r="QUK43" s="12"/>
      <c r="QUL43" s="12"/>
      <c r="QUM43" s="12"/>
      <c r="QUN43" s="12"/>
      <c r="QUO43" s="12"/>
      <c r="QUP43" s="12"/>
      <c r="QUQ43" s="12"/>
      <c r="QUR43" s="12"/>
      <c r="QUS43" s="12"/>
      <c r="QUT43" s="12"/>
      <c r="QUU43" s="12"/>
      <c r="QUV43" s="12"/>
      <c r="QUW43" s="12"/>
      <c r="QUX43" s="12"/>
      <c r="QUY43" s="12"/>
      <c r="QUZ43" s="12"/>
      <c r="QVA43" s="12"/>
      <c r="QVB43" s="12"/>
      <c r="QVC43" s="12"/>
      <c r="QVD43" s="12"/>
      <c r="QVE43" s="12"/>
      <c r="QVF43" s="12"/>
      <c r="QVG43" s="12"/>
      <c r="QVH43" s="12"/>
      <c r="QVI43" s="12"/>
      <c r="QVJ43" s="12"/>
      <c r="QVK43" s="12"/>
      <c r="QVL43" s="12"/>
      <c r="QVM43" s="12"/>
      <c r="QVN43" s="12"/>
      <c r="QVO43" s="12"/>
      <c r="QVP43" s="12"/>
      <c r="QVQ43" s="12"/>
      <c r="QVR43" s="12"/>
      <c r="QVS43" s="12"/>
      <c r="QVT43" s="12"/>
      <c r="QVU43" s="12"/>
      <c r="QVV43" s="12"/>
      <c r="QVW43" s="12"/>
      <c r="QVX43" s="12"/>
      <c r="QVY43" s="12"/>
      <c r="QVZ43" s="12"/>
      <c r="QWA43" s="12"/>
      <c r="QWB43" s="12"/>
      <c r="QWC43" s="12"/>
      <c r="QWD43" s="12"/>
      <c r="QWE43" s="12"/>
      <c r="QWF43" s="12"/>
      <c r="QWG43" s="12"/>
      <c r="QWH43" s="12"/>
      <c r="QWI43" s="12"/>
      <c r="QWJ43" s="12"/>
      <c r="QWK43" s="12"/>
      <c r="QWL43" s="12"/>
      <c r="QWM43" s="12"/>
      <c r="QWN43" s="12"/>
      <c r="QWO43" s="12"/>
      <c r="QWP43" s="12"/>
      <c r="QWQ43" s="12"/>
      <c r="QWR43" s="12"/>
      <c r="QWS43" s="12"/>
      <c r="QWT43" s="12"/>
      <c r="QWU43" s="12"/>
      <c r="QWV43" s="12"/>
      <c r="QWW43" s="12"/>
      <c r="QWX43" s="12"/>
      <c r="QWY43" s="12"/>
      <c r="QWZ43" s="12"/>
      <c r="QXA43" s="12"/>
      <c r="QXB43" s="12"/>
      <c r="QXC43" s="12"/>
      <c r="QXD43" s="12"/>
      <c r="QXE43" s="12"/>
      <c r="QXF43" s="12"/>
      <c r="QXG43" s="12"/>
      <c r="QXH43" s="12"/>
      <c r="QXI43" s="12"/>
      <c r="QXJ43" s="12"/>
      <c r="QXK43" s="12"/>
      <c r="QXL43" s="12"/>
      <c r="QXM43" s="12"/>
      <c r="QXN43" s="12"/>
      <c r="QXO43" s="12"/>
      <c r="QXP43" s="12"/>
      <c r="QXQ43" s="12"/>
      <c r="QXR43" s="12"/>
      <c r="QXS43" s="12"/>
      <c r="QXT43" s="12"/>
      <c r="QXU43" s="12"/>
      <c r="QXV43" s="12"/>
      <c r="QXW43" s="12"/>
      <c r="QXX43" s="12"/>
      <c r="QXY43" s="12"/>
      <c r="QXZ43" s="12"/>
      <c r="QYA43" s="12"/>
      <c r="QYB43" s="12"/>
      <c r="QYC43" s="12"/>
      <c r="QYD43" s="12"/>
      <c r="QYE43" s="12"/>
      <c r="QYF43" s="12"/>
      <c r="QYG43" s="12"/>
      <c r="QYH43" s="12"/>
      <c r="QYI43" s="12"/>
      <c r="QYJ43" s="12"/>
      <c r="QYK43" s="12"/>
      <c r="QYL43" s="12"/>
      <c r="QYM43" s="12"/>
      <c r="QYN43" s="12"/>
      <c r="QYO43" s="12"/>
      <c r="QYP43" s="12"/>
      <c r="QYQ43" s="12"/>
      <c r="QYR43" s="12"/>
      <c r="QYS43" s="12"/>
      <c r="QYT43" s="12"/>
      <c r="QYU43" s="12"/>
      <c r="QYV43" s="12"/>
      <c r="QYW43" s="12"/>
      <c r="QYX43" s="12"/>
      <c r="QYY43" s="12"/>
      <c r="QYZ43" s="12"/>
      <c r="QZA43" s="12"/>
      <c r="QZB43" s="12"/>
      <c r="QZC43" s="12"/>
      <c r="QZD43" s="12"/>
      <c r="QZE43" s="12"/>
      <c r="QZF43" s="12"/>
      <c r="QZG43" s="12"/>
      <c r="QZH43" s="12"/>
      <c r="QZI43" s="12"/>
      <c r="QZJ43" s="12"/>
      <c r="QZK43" s="12"/>
      <c r="QZL43" s="12"/>
      <c r="QZM43" s="12"/>
      <c r="QZN43" s="12"/>
      <c r="QZO43" s="12"/>
      <c r="QZP43" s="12"/>
      <c r="QZQ43" s="12"/>
      <c r="QZR43" s="12"/>
      <c r="QZS43" s="12"/>
      <c r="QZT43" s="12"/>
      <c r="QZU43" s="12"/>
      <c r="QZV43" s="12"/>
      <c r="QZW43" s="12"/>
      <c r="QZX43" s="12"/>
      <c r="QZY43" s="12"/>
      <c r="QZZ43" s="12"/>
      <c r="RAA43" s="12"/>
      <c r="RAB43" s="12"/>
      <c r="RAC43" s="12"/>
      <c r="RAD43" s="12"/>
      <c r="RAE43" s="12"/>
      <c r="RAF43" s="12"/>
      <c r="RAG43" s="12"/>
      <c r="RAH43" s="12"/>
      <c r="RAI43" s="12"/>
      <c r="RAJ43" s="12"/>
      <c r="RAK43" s="12"/>
      <c r="RAL43" s="12"/>
      <c r="RAM43" s="12"/>
      <c r="RAN43" s="12"/>
      <c r="RAO43" s="12"/>
      <c r="RAP43" s="12"/>
      <c r="RAQ43" s="12"/>
      <c r="RAR43" s="12"/>
      <c r="RAS43" s="12"/>
      <c r="RAT43" s="12"/>
      <c r="RAU43" s="12"/>
      <c r="RAV43" s="12"/>
      <c r="RAW43" s="12"/>
      <c r="RAX43" s="12"/>
      <c r="RAY43" s="12"/>
      <c r="RAZ43" s="12"/>
      <c r="RBA43" s="12"/>
      <c r="RBB43" s="12"/>
      <c r="RBC43" s="12"/>
      <c r="RBD43" s="12"/>
      <c r="RBE43" s="12"/>
      <c r="RBF43" s="12"/>
      <c r="RBG43" s="12"/>
      <c r="RBH43" s="12"/>
      <c r="RBI43" s="12"/>
      <c r="RBJ43" s="12"/>
      <c r="RBK43" s="12"/>
      <c r="RBL43" s="12"/>
      <c r="RBM43" s="12"/>
      <c r="RBN43" s="12"/>
      <c r="RBO43" s="12"/>
      <c r="RBP43" s="12"/>
      <c r="RBQ43" s="12"/>
      <c r="RBR43" s="12"/>
      <c r="RBS43" s="12"/>
      <c r="RBT43" s="12"/>
      <c r="RBU43" s="12"/>
      <c r="RBV43" s="12"/>
      <c r="RBW43" s="12"/>
      <c r="RBX43" s="12"/>
      <c r="RBY43" s="12"/>
      <c r="RBZ43" s="12"/>
      <c r="RCA43" s="12"/>
      <c r="RCB43" s="12"/>
      <c r="RCC43" s="12"/>
      <c r="RCD43" s="12"/>
      <c r="RCE43" s="12"/>
      <c r="RCF43" s="12"/>
      <c r="RCG43" s="12"/>
      <c r="RCH43" s="12"/>
      <c r="RCI43" s="12"/>
      <c r="RCJ43" s="12"/>
      <c r="RCK43" s="12"/>
      <c r="RCL43" s="12"/>
      <c r="RCM43" s="12"/>
      <c r="RCN43" s="12"/>
      <c r="RCO43" s="12"/>
      <c r="RCP43" s="12"/>
      <c r="RCQ43" s="12"/>
      <c r="RCR43" s="12"/>
      <c r="RCS43" s="12"/>
      <c r="RCT43" s="12"/>
      <c r="RCU43" s="12"/>
      <c r="RCV43" s="12"/>
      <c r="RCW43" s="12"/>
      <c r="RCX43" s="12"/>
      <c r="RCY43" s="12"/>
      <c r="RCZ43" s="12"/>
      <c r="RDA43" s="12"/>
      <c r="RDB43" s="12"/>
      <c r="RDC43" s="12"/>
      <c r="RDD43" s="12"/>
      <c r="RDE43" s="12"/>
      <c r="RDF43" s="12"/>
      <c r="RDG43" s="12"/>
      <c r="RDH43" s="12"/>
      <c r="RDI43" s="12"/>
      <c r="RDJ43" s="12"/>
      <c r="RDK43" s="12"/>
      <c r="RDL43" s="12"/>
      <c r="RDM43" s="12"/>
      <c r="RDN43" s="12"/>
      <c r="RDO43" s="12"/>
      <c r="RDP43" s="12"/>
      <c r="RDQ43" s="12"/>
      <c r="RDR43" s="12"/>
      <c r="RDS43" s="12"/>
      <c r="RDT43" s="12"/>
      <c r="RDU43" s="12"/>
      <c r="RDV43" s="12"/>
      <c r="RDW43" s="12"/>
      <c r="RDX43" s="12"/>
      <c r="RDY43" s="12"/>
      <c r="RDZ43" s="12"/>
      <c r="REA43" s="12"/>
      <c r="REB43" s="12"/>
      <c r="REC43" s="12"/>
      <c r="RED43" s="12"/>
      <c r="REE43" s="12"/>
      <c r="REF43" s="12"/>
      <c r="REG43" s="12"/>
      <c r="REH43" s="12"/>
      <c r="REI43" s="12"/>
      <c r="REJ43" s="12"/>
      <c r="REK43" s="12"/>
      <c r="REL43" s="12"/>
      <c r="REM43" s="12"/>
      <c r="REN43" s="12"/>
      <c r="REO43" s="12"/>
      <c r="REP43" s="12"/>
      <c r="REQ43" s="12"/>
      <c r="RER43" s="12"/>
      <c r="RES43" s="12"/>
      <c r="RET43" s="12"/>
      <c r="REU43" s="12"/>
      <c r="REV43" s="12"/>
      <c r="REW43" s="12"/>
      <c r="REX43" s="12"/>
      <c r="REY43" s="12"/>
      <c r="REZ43" s="12"/>
      <c r="RFA43" s="12"/>
      <c r="RFB43" s="12"/>
      <c r="RFC43" s="12"/>
      <c r="RFD43" s="12"/>
      <c r="RFE43" s="12"/>
      <c r="RFF43" s="12"/>
      <c r="RFG43" s="12"/>
      <c r="RFH43" s="12"/>
      <c r="RFI43" s="12"/>
      <c r="RFJ43" s="12"/>
      <c r="RFK43" s="12"/>
      <c r="RFL43" s="12"/>
      <c r="RFM43" s="12"/>
      <c r="RFN43" s="12"/>
      <c r="RFO43" s="12"/>
      <c r="RFP43" s="12"/>
      <c r="RFQ43" s="12"/>
      <c r="RFR43" s="12"/>
      <c r="RFS43" s="12"/>
      <c r="RFT43" s="12"/>
      <c r="RFU43" s="12"/>
      <c r="RFV43" s="12"/>
      <c r="RFW43" s="12"/>
      <c r="RFX43" s="12"/>
      <c r="RFY43" s="12"/>
      <c r="RFZ43" s="12"/>
      <c r="RGA43" s="12"/>
      <c r="RGB43" s="12"/>
      <c r="RGC43" s="12"/>
      <c r="RGD43" s="12"/>
      <c r="RGE43" s="12"/>
      <c r="RGF43" s="12"/>
      <c r="RGG43" s="12"/>
      <c r="RGH43" s="12"/>
      <c r="RGI43" s="12"/>
      <c r="RGJ43" s="12"/>
      <c r="RGK43" s="12"/>
      <c r="RGL43" s="12"/>
      <c r="RGM43" s="12"/>
      <c r="RGN43" s="12"/>
      <c r="RGO43" s="12"/>
      <c r="RGP43" s="12"/>
      <c r="RGQ43" s="12"/>
      <c r="RGR43" s="12"/>
      <c r="RGS43" s="12"/>
      <c r="RGT43" s="12"/>
      <c r="RGU43" s="12"/>
      <c r="RGV43" s="12"/>
      <c r="RGW43" s="12"/>
      <c r="RGX43" s="12"/>
      <c r="RGY43" s="12"/>
      <c r="RGZ43" s="12"/>
      <c r="RHA43" s="12"/>
      <c r="RHB43" s="12"/>
      <c r="RHC43" s="12"/>
      <c r="RHD43" s="12"/>
      <c r="RHE43" s="12"/>
      <c r="RHF43" s="12"/>
      <c r="RHG43" s="12"/>
      <c r="RHH43" s="12"/>
      <c r="RHI43" s="12"/>
      <c r="RHJ43" s="12"/>
      <c r="RHK43" s="12"/>
      <c r="RHL43" s="12"/>
      <c r="RHM43" s="12"/>
      <c r="RHN43" s="12"/>
      <c r="RHO43" s="12"/>
      <c r="RHP43" s="12"/>
      <c r="RHQ43" s="12"/>
      <c r="RHR43" s="12"/>
      <c r="RHS43" s="12"/>
      <c r="RHT43" s="12"/>
      <c r="RHU43" s="12"/>
      <c r="RHV43" s="12"/>
      <c r="RHW43" s="12"/>
      <c r="RHX43" s="12"/>
      <c r="RHY43" s="12"/>
      <c r="RHZ43" s="12"/>
      <c r="RIA43" s="12"/>
      <c r="RIB43" s="12"/>
      <c r="RIC43" s="12"/>
      <c r="RID43" s="12"/>
      <c r="RIE43" s="12"/>
      <c r="RIF43" s="12"/>
      <c r="RIG43" s="12"/>
      <c r="RIH43" s="12"/>
      <c r="RII43" s="12"/>
      <c r="RIJ43" s="12"/>
      <c r="RIK43" s="12"/>
      <c r="RIL43" s="12"/>
      <c r="RIM43" s="12"/>
      <c r="RIN43" s="12"/>
      <c r="RIO43" s="12"/>
      <c r="RIP43" s="12"/>
      <c r="RIQ43" s="12"/>
      <c r="RIR43" s="12"/>
      <c r="RIS43" s="12"/>
      <c r="RIT43" s="12"/>
      <c r="RIU43" s="12"/>
      <c r="RIV43" s="12"/>
      <c r="RIW43" s="12"/>
      <c r="RIX43" s="12"/>
      <c r="RIY43" s="12"/>
      <c r="RIZ43" s="12"/>
      <c r="RJA43" s="12"/>
      <c r="RJB43" s="12"/>
      <c r="RJC43" s="12"/>
      <c r="RJD43" s="12"/>
      <c r="RJE43" s="12"/>
      <c r="RJF43" s="12"/>
      <c r="RJG43" s="12"/>
      <c r="RJH43" s="12"/>
      <c r="RJI43" s="12"/>
      <c r="RJJ43" s="12"/>
      <c r="RJK43" s="12"/>
      <c r="RJL43" s="12"/>
      <c r="RJM43" s="12"/>
      <c r="RJN43" s="12"/>
      <c r="RJO43" s="12"/>
      <c r="RJP43" s="12"/>
      <c r="RJQ43" s="12"/>
      <c r="RJR43" s="12"/>
      <c r="RJS43" s="12"/>
      <c r="RJT43" s="12"/>
      <c r="RJU43" s="12"/>
      <c r="RJV43" s="12"/>
      <c r="RJW43" s="12"/>
      <c r="RJX43" s="12"/>
      <c r="RJY43" s="12"/>
      <c r="RJZ43" s="12"/>
      <c r="RKA43" s="12"/>
      <c r="RKB43" s="12"/>
      <c r="RKC43" s="12"/>
      <c r="RKD43" s="12"/>
      <c r="RKE43" s="12"/>
      <c r="RKF43" s="12"/>
      <c r="RKG43" s="12"/>
      <c r="RKH43" s="12"/>
      <c r="RKI43" s="12"/>
      <c r="RKJ43" s="12"/>
      <c r="RKK43" s="12"/>
      <c r="RKL43" s="12"/>
      <c r="RKM43" s="12"/>
      <c r="RKN43" s="12"/>
      <c r="RKO43" s="12"/>
      <c r="RKP43" s="12"/>
      <c r="RKQ43" s="12"/>
      <c r="RKR43" s="12"/>
      <c r="RKS43" s="12"/>
      <c r="RKT43" s="12"/>
      <c r="RKU43" s="12"/>
      <c r="RKV43" s="12"/>
      <c r="RKW43" s="12"/>
      <c r="RKX43" s="12"/>
      <c r="RKY43" s="12"/>
      <c r="RKZ43" s="12"/>
      <c r="RLA43" s="12"/>
      <c r="RLB43" s="12"/>
      <c r="RLC43" s="12"/>
      <c r="RLD43" s="12"/>
      <c r="RLE43" s="12"/>
      <c r="RLF43" s="12"/>
      <c r="RLG43" s="12"/>
      <c r="RLH43" s="12"/>
      <c r="RLI43" s="12"/>
      <c r="RLJ43" s="12"/>
      <c r="RLK43" s="12"/>
      <c r="RLL43" s="12"/>
      <c r="RLM43" s="12"/>
      <c r="RLN43" s="12"/>
      <c r="RLO43" s="12"/>
      <c r="RLP43" s="12"/>
      <c r="RLQ43" s="12"/>
      <c r="RLR43" s="12"/>
      <c r="RLS43" s="12"/>
      <c r="RLT43" s="12"/>
      <c r="RLU43" s="12"/>
      <c r="RLV43" s="12"/>
      <c r="RLW43" s="12"/>
      <c r="RLX43" s="12"/>
      <c r="RLY43" s="12"/>
      <c r="RLZ43" s="12"/>
      <c r="RMA43" s="12"/>
      <c r="RMB43" s="12"/>
      <c r="RMC43" s="12"/>
      <c r="RMD43" s="12"/>
      <c r="RME43" s="12"/>
      <c r="RMF43" s="12"/>
      <c r="RMG43" s="12"/>
      <c r="RMH43" s="12"/>
      <c r="RMI43" s="12"/>
      <c r="RMJ43" s="12"/>
      <c r="RMK43" s="12"/>
      <c r="RML43" s="12"/>
      <c r="RMM43" s="12"/>
      <c r="RMN43" s="12"/>
      <c r="RMO43" s="12"/>
      <c r="RMP43" s="12"/>
      <c r="RMQ43" s="12"/>
      <c r="RMR43" s="12"/>
      <c r="RMS43" s="12"/>
      <c r="RMT43" s="12"/>
      <c r="RMU43" s="12"/>
      <c r="RMV43" s="12"/>
      <c r="RMW43" s="12"/>
      <c r="RMX43" s="12"/>
      <c r="RMY43" s="12"/>
      <c r="RMZ43" s="12"/>
      <c r="RNA43" s="12"/>
      <c r="RNB43" s="12"/>
      <c r="RNC43" s="12"/>
      <c r="RND43" s="12"/>
      <c r="RNE43" s="12"/>
      <c r="RNF43" s="12"/>
      <c r="RNG43" s="12"/>
      <c r="RNH43" s="12"/>
      <c r="RNI43" s="12"/>
      <c r="RNJ43" s="12"/>
      <c r="RNK43" s="12"/>
      <c r="RNL43" s="12"/>
      <c r="RNM43" s="12"/>
      <c r="RNN43" s="12"/>
      <c r="RNO43" s="12"/>
      <c r="RNP43" s="12"/>
      <c r="RNQ43" s="12"/>
      <c r="RNR43" s="12"/>
      <c r="RNS43" s="12"/>
      <c r="RNT43" s="12"/>
      <c r="RNU43" s="12"/>
      <c r="RNV43" s="12"/>
      <c r="RNW43" s="12"/>
      <c r="RNX43" s="12"/>
      <c r="RNY43" s="12"/>
      <c r="RNZ43" s="12"/>
      <c r="ROA43" s="12"/>
      <c r="ROB43" s="12"/>
      <c r="ROC43" s="12"/>
      <c r="ROD43" s="12"/>
      <c r="ROE43" s="12"/>
      <c r="ROF43" s="12"/>
      <c r="ROG43" s="12"/>
      <c r="ROH43" s="12"/>
      <c r="ROI43" s="12"/>
      <c r="ROJ43" s="12"/>
      <c r="ROK43" s="12"/>
      <c r="ROL43" s="12"/>
      <c r="ROM43" s="12"/>
      <c r="RON43" s="12"/>
      <c r="ROO43" s="12"/>
      <c r="ROP43" s="12"/>
      <c r="ROQ43" s="12"/>
      <c r="ROR43" s="12"/>
      <c r="ROS43" s="12"/>
      <c r="ROT43" s="12"/>
      <c r="ROU43" s="12"/>
      <c r="ROV43" s="12"/>
      <c r="ROW43" s="12"/>
      <c r="ROX43" s="12"/>
      <c r="ROY43" s="12"/>
      <c r="ROZ43" s="12"/>
      <c r="RPA43" s="12"/>
      <c r="RPB43" s="12"/>
      <c r="RPC43" s="12"/>
      <c r="RPD43" s="12"/>
      <c r="RPE43" s="12"/>
      <c r="RPF43" s="12"/>
      <c r="RPG43" s="12"/>
      <c r="RPH43" s="12"/>
      <c r="RPI43" s="12"/>
      <c r="RPJ43" s="12"/>
      <c r="RPK43" s="12"/>
      <c r="RPL43" s="12"/>
      <c r="RPM43" s="12"/>
      <c r="RPN43" s="12"/>
      <c r="RPO43" s="12"/>
      <c r="RPP43" s="12"/>
      <c r="RPQ43" s="12"/>
      <c r="RPR43" s="12"/>
      <c r="RPS43" s="12"/>
      <c r="RPT43" s="12"/>
      <c r="RPU43" s="12"/>
      <c r="RPV43" s="12"/>
      <c r="RPW43" s="12"/>
      <c r="RPX43" s="12"/>
      <c r="RPY43" s="12"/>
      <c r="RPZ43" s="12"/>
      <c r="RQA43" s="12"/>
      <c r="RQB43" s="12"/>
      <c r="RQC43" s="12"/>
      <c r="RQD43" s="12"/>
      <c r="RQE43" s="12"/>
      <c r="RQF43" s="12"/>
      <c r="RQG43" s="12"/>
      <c r="RQH43" s="12"/>
      <c r="RQI43" s="12"/>
      <c r="RQJ43" s="12"/>
      <c r="RQK43" s="12"/>
      <c r="RQL43" s="12"/>
      <c r="RQM43" s="12"/>
      <c r="RQN43" s="12"/>
      <c r="RQO43" s="12"/>
      <c r="RQP43" s="12"/>
      <c r="RQQ43" s="12"/>
      <c r="RQR43" s="12"/>
      <c r="RQS43" s="12"/>
      <c r="RQT43" s="12"/>
      <c r="RQU43" s="12"/>
      <c r="RQV43" s="12"/>
      <c r="RQW43" s="12"/>
      <c r="RQX43" s="12"/>
      <c r="RQY43" s="12"/>
      <c r="RQZ43" s="12"/>
      <c r="RRA43" s="12"/>
      <c r="RRB43" s="12"/>
      <c r="RRC43" s="12"/>
      <c r="RRD43" s="12"/>
      <c r="RRE43" s="12"/>
      <c r="RRF43" s="12"/>
      <c r="RRG43" s="12"/>
      <c r="RRH43" s="12"/>
      <c r="RRI43" s="12"/>
      <c r="RRJ43" s="12"/>
      <c r="RRK43" s="12"/>
      <c r="RRL43" s="12"/>
      <c r="RRM43" s="12"/>
      <c r="RRN43" s="12"/>
      <c r="RRO43" s="12"/>
      <c r="RRP43" s="12"/>
      <c r="RRQ43" s="12"/>
      <c r="RRR43" s="12"/>
      <c r="RRS43" s="12"/>
      <c r="RRT43" s="12"/>
      <c r="RRU43" s="12"/>
      <c r="RRV43" s="12"/>
      <c r="RRW43" s="12"/>
      <c r="RRX43" s="12"/>
      <c r="RRY43" s="12"/>
      <c r="RRZ43" s="12"/>
      <c r="RSA43" s="12"/>
      <c r="RSB43" s="12"/>
      <c r="RSC43" s="12"/>
      <c r="RSD43" s="12"/>
      <c r="RSE43" s="12"/>
      <c r="RSF43" s="12"/>
      <c r="RSG43" s="12"/>
      <c r="RSH43" s="12"/>
      <c r="RSI43" s="12"/>
      <c r="RSJ43" s="12"/>
      <c r="RSK43" s="12"/>
      <c r="RSL43" s="12"/>
      <c r="RSM43" s="12"/>
      <c r="RSN43" s="12"/>
      <c r="RSO43" s="12"/>
      <c r="RSP43" s="12"/>
      <c r="RSQ43" s="12"/>
      <c r="RSR43" s="12"/>
      <c r="RSS43" s="12"/>
      <c r="RST43" s="12"/>
      <c r="RSU43" s="12"/>
      <c r="RSV43" s="12"/>
      <c r="RSW43" s="12"/>
      <c r="RSX43" s="12"/>
      <c r="RSY43" s="12"/>
      <c r="RSZ43" s="12"/>
      <c r="RTA43" s="12"/>
      <c r="RTB43" s="12"/>
      <c r="RTC43" s="12"/>
      <c r="RTD43" s="12"/>
      <c r="RTE43" s="12"/>
      <c r="RTF43" s="12"/>
      <c r="RTG43" s="12"/>
      <c r="RTH43" s="12"/>
      <c r="RTI43" s="12"/>
      <c r="RTJ43" s="12"/>
      <c r="RTK43" s="12"/>
      <c r="RTL43" s="12"/>
      <c r="RTM43" s="12"/>
      <c r="RTN43" s="12"/>
      <c r="RTO43" s="12"/>
      <c r="RTP43" s="12"/>
      <c r="RTQ43" s="12"/>
      <c r="RTR43" s="12"/>
      <c r="RTS43" s="12"/>
      <c r="RTT43" s="12"/>
      <c r="RTU43" s="12"/>
      <c r="RTV43" s="12"/>
      <c r="RTW43" s="12"/>
      <c r="RTX43" s="12"/>
      <c r="RTY43" s="12"/>
      <c r="RTZ43" s="12"/>
      <c r="RUA43" s="12"/>
      <c r="RUB43" s="12"/>
      <c r="RUC43" s="12"/>
      <c r="RUD43" s="12"/>
      <c r="RUE43" s="12"/>
      <c r="RUF43" s="12"/>
      <c r="RUG43" s="12"/>
      <c r="RUH43" s="12"/>
      <c r="RUI43" s="12"/>
      <c r="RUJ43" s="12"/>
      <c r="RUK43" s="12"/>
      <c r="RUL43" s="12"/>
      <c r="RUM43" s="12"/>
      <c r="RUN43" s="12"/>
      <c r="RUO43" s="12"/>
      <c r="RUP43" s="12"/>
      <c r="RUQ43" s="12"/>
      <c r="RUR43" s="12"/>
      <c r="RUS43" s="12"/>
      <c r="RUT43" s="12"/>
      <c r="RUU43" s="12"/>
      <c r="RUV43" s="12"/>
      <c r="RUW43" s="12"/>
      <c r="RUX43" s="12"/>
      <c r="RUY43" s="12"/>
      <c r="RUZ43" s="12"/>
      <c r="RVA43" s="12"/>
      <c r="RVB43" s="12"/>
      <c r="RVC43" s="12"/>
      <c r="RVD43" s="12"/>
      <c r="RVE43" s="12"/>
      <c r="RVF43" s="12"/>
      <c r="RVG43" s="12"/>
      <c r="RVH43" s="12"/>
      <c r="RVI43" s="12"/>
      <c r="RVJ43" s="12"/>
      <c r="RVK43" s="12"/>
      <c r="RVL43" s="12"/>
      <c r="RVM43" s="12"/>
      <c r="RVN43" s="12"/>
      <c r="RVO43" s="12"/>
      <c r="RVP43" s="12"/>
      <c r="RVQ43" s="12"/>
      <c r="RVR43" s="12"/>
      <c r="RVS43" s="12"/>
      <c r="RVT43" s="12"/>
      <c r="RVU43" s="12"/>
      <c r="RVV43" s="12"/>
      <c r="RVW43" s="12"/>
      <c r="RVX43" s="12"/>
      <c r="RVY43" s="12"/>
      <c r="RVZ43" s="12"/>
      <c r="RWA43" s="12"/>
      <c r="RWB43" s="12"/>
      <c r="RWC43" s="12"/>
      <c r="RWD43" s="12"/>
      <c r="RWE43" s="12"/>
      <c r="RWF43" s="12"/>
      <c r="RWG43" s="12"/>
      <c r="RWH43" s="12"/>
      <c r="RWI43" s="12"/>
      <c r="RWJ43" s="12"/>
      <c r="RWK43" s="12"/>
      <c r="RWL43" s="12"/>
      <c r="RWM43" s="12"/>
      <c r="RWN43" s="12"/>
      <c r="RWO43" s="12"/>
      <c r="RWP43" s="12"/>
      <c r="RWQ43" s="12"/>
      <c r="RWR43" s="12"/>
      <c r="RWS43" s="12"/>
      <c r="RWT43" s="12"/>
      <c r="RWU43" s="12"/>
      <c r="RWV43" s="12"/>
      <c r="RWW43" s="12"/>
      <c r="RWX43" s="12"/>
      <c r="RWY43" s="12"/>
      <c r="RWZ43" s="12"/>
      <c r="RXA43" s="12"/>
      <c r="RXB43" s="12"/>
      <c r="RXC43" s="12"/>
      <c r="RXD43" s="12"/>
      <c r="RXE43" s="12"/>
      <c r="RXF43" s="12"/>
      <c r="RXG43" s="12"/>
      <c r="RXH43" s="12"/>
      <c r="RXI43" s="12"/>
      <c r="RXJ43" s="12"/>
      <c r="RXK43" s="12"/>
      <c r="RXL43" s="12"/>
      <c r="RXM43" s="12"/>
      <c r="RXN43" s="12"/>
      <c r="RXO43" s="12"/>
      <c r="RXP43" s="12"/>
      <c r="RXQ43" s="12"/>
      <c r="RXR43" s="12"/>
      <c r="RXS43" s="12"/>
      <c r="RXT43" s="12"/>
      <c r="RXU43" s="12"/>
      <c r="RXV43" s="12"/>
      <c r="RXW43" s="12"/>
      <c r="RXX43" s="12"/>
      <c r="RXY43" s="12"/>
      <c r="RXZ43" s="12"/>
      <c r="RYA43" s="12"/>
      <c r="RYB43" s="12"/>
      <c r="RYC43" s="12"/>
      <c r="RYD43" s="12"/>
      <c r="RYE43" s="12"/>
      <c r="RYF43" s="12"/>
      <c r="RYG43" s="12"/>
      <c r="RYH43" s="12"/>
      <c r="RYI43" s="12"/>
      <c r="RYJ43" s="12"/>
      <c r="RYK43" s="12"/>
      <c r="RYL43" s="12"/>
      <c r="RYM43" s="12"/>
      <c r="RYN43" s="12"/>
      <c r="RYO43" s="12"/>
      <c r="RYP43" s="12"/>
      <c r="RYQ43" s="12"/>
      <c r="RYR43" s="12"/>
      <c r="RYS43" s="12"/>
      <c r="RYT43" s="12"/>
      <c r="RYU43" s="12"/>
      <c r="RYV43" s="12"/>
      <c r="RYW43" s="12"/>
      <c r="RYX43" s="12"/>
      <c r="RYY43" s="12"/>
      <c r="RYZ43" s="12"/>
      <c r="RZA43" s="12"/>
      <c r="RZB43" s="12"/>
      <c r="RZC43" s="12"/>
      <c r="RZD43" s="12"/>
      <c r="RZE43" s="12"/>
      <c r="RZF43" s="12"/>
      <c r="RZG43" s="12"/>
      <c r="RZH43" s="12"/>
      <c r="RZI43" s="12"/>
      <c r="RZJ43" s="12"/>
      <c r="RZK43" s="12"/>
      <c r="RZL43" s="12"/>
      <c r="RZM43" s="12"/>
      <c r="RZN43" s="12"/>
      <c r="RZO43" s="12"/>
      <c r="RZP43" s="12"/>
      <c r="RZQ43" s="12"/>
      <c r="RZR43" s="12"/>
      <c r="RZS43" s="12"/>
      <c r="RZT43" s="12"/>
      <c r="RZU43" s="12"/>
      <c r="RZV43" s="12"/>
      <c r="RZW43" s="12"/>
      <c r="RZX43" s="12"/>
      <c r="RZY43" s="12"/>
      <c r="RZZ43" s="12"/>
      <c r="SAA43" s="12"/>
      <c r="SAB43" s="12"/>
      <c r="SAC43" s="12"/>
      <c r="SAD43" s="12"/>
      <c r="SAE43" s="12"/>
      <c r="SAF43" s="12"/>
      <c r="SAG43" s="12"/>
      <c r="SAH43" s="12"/>
      <c r="SAI43" s="12"/>
      <c r="SAJ43" s="12"/>
      <c r="SAK43" s="12"/>
      <c r="SAL43" s="12"/>
      <c r="SAM43" s="12"/>
      <c r="SAN43" s="12"/>
      <c r="SAO43" s="12"/>
      <c r="SAP43" s="12"/>
      <c r="SAQ43" s="12"/>
      <c r="SAR43" s="12"/>
      <c r="SAS43" s="12"/>
      <c r="SAT43" s="12"/>
      <c r="SAU43" s="12"/>
      <c r="SAV43" s="12"/>
      <c r="SAW43" s="12"/>
      <c r="SAX43" s="12"/>
      <c r="SAY43" s="12"/>
      <c r="SAZ43" s="12"/>
      <c r="SBA43" s="12"/>
      <c r="SBB43" s="12"/>
      <c r="SBC43" s="12"/>
      <c r="SBD43" s="12"/>
      <c r="SBE43" s="12"/>
      <c r="SBF43" s="12"/>
      <c r="SBG43" s="12"/>
      <c r="SBH43" s="12"/>
      <c r="SBI43" s="12"/>
      <c r="SBJ43" s="12"/>
      <c r="SBK43" s="12"/>
      <c r="SBL43" s="12"/>
      <c r="SBM43" s="12"/>
      <c r="SBN43" s="12"/>
      <c r="SBO43" s="12"/>
      <c r="SBP43" s="12"/>
      <c r="SBQ43" s="12"/>
      <c r="SBR43" s="12"/>
      <c r="SBS43" s="12"/>
      <c r="SBT43" s="12"/>
      <c r="SBU43" s="12"/>
      <c r="SBV43" s="12"/>
      <c r="SBW43" s="12"/>
      <c r="SBX43" s="12"/>
      <c r="SBY43" s="12"/>
      <c r="SBZ43" s="12"/>
      <c r="SCA43" s="12"/>
      <c r="SCB43" s="12"/>
      <c r="SCC43" s="12"/>
      <c r="SCD43" s="12"/>
      <c r="SCE43" s="12"/>
      <c r="SCF43" s="12"/>
      <c r="SCG43" s="12"/>
      <c r="SCH43" s="12"/>
      <c r="SCI43" s="12"/>
      <c r="SCJ43" s="12"/>
      <c r="SCK43" s="12"/>
      <c r="SCL43" s="12"/>
      <c r="SCM43" s="12"/>
      <c r="SCN43" s="12"/>
      <c r="SCO43" s="12"/>
      <c r="SCP43" s="12"/>
      <c r="SCQ43" s="12"/>
      <c r="SCR43" s="12"/>
      <c r="SCS43" s="12"/>
      <c r="SCT43" s="12"/>
      <c r="SCU43" s="12"/>
      <c r="SCV43" s="12"/>
      <c r="SCW43" s="12"/>
      <c r="SCX43" s="12"/>
      <c r="SCY43" s="12"/>
      <c r="SCZ43" s="12"/>
      <c r="SDA43" s="12"/>
      <c r="SDB43" s="12"/>
      <c r="SDC43" s="12"/>
      <c r="SDD43" s="12"/>
      <c r="SDE43" s="12"/>
      <c r="SDF43" s="12"/>
      <c r="SDG43" s="12"/>
      <c r="SDH43" s="12"/>
      <c r="SDI43" s="12"/>
      <c r="SDJ43" s="12"/>
      <c r="SDK43" s="12"/>
      <c r="SDL43" s="12"/>
      <c r="SDM43" s="12"/>
      <c r="SDN43" s="12"/>
      <c r="SDO43" s="12"/>
      <c r="SDP43" s="12"/>
      <c r="SDQ43" s="12"/>
      <c r="SDR43" s="12"/>
      <c r="SDS43" s="12"/>
      <c r="SDT43" s="12"/>
      <c r="SDU43" s="12"/>
      <c r="SDV43" s="12"/>
      <c r="SDW43" s="12"/>
      <c r="SDX43" s="12"/>
      <c r="SDY43" s="12"/>
      <c r="SDZ43" s="12"/>
      <c r="SEA43" s="12"/>
      <c r="SEB43" s="12"/>
      <c r="SEC43" s="12"/>
      <c r="SED43" s="12"/>
      <c r="SEE43" s="12"/>
      <c r="SEF43" s="12"/>
      <c r="SEG43" s="12"/>
      <c r="SEH43" s="12"/>
      <c r="SEI43" s="12"/>
      <c r="SEJ43" s="12"/>
      <c r="SEK43" s="12"/>
      <c r="SEL43" s="12"/>
      <c r="SEM43" s="12"/>
      <c r="SEN43" s="12"/>
      <c r="SEO43" s="12"/>
      <c r="SEP43" s="12"/>
      <c r="SEQ43" s="12"/>
      <c r="SER43" s="12"/>
      <c r="SES43" s="12"/>
      <c r="SET43" s="12"/>
      <c r="SEU43" s="12"/>
      <c r="SEV43" s="12"/>
      <c r="SEW43" s="12"/>
      <c r="SEX43" s="12"/>
      <c r="SEY43" s="12"/>
      <c r="SEZ43" s="12"/>
      <c r="SFA43" s="12"/>
      <c r="SFB43" s="12"/>
      <c r="SFC43" s="12"/>
      <c r="SFD43" s="12"/>
      <c r="SFE43" s="12"/>
      <c r="SFF43" s="12"/>
      <c r="SFG43" s="12"/>
      <c r="SFH43" s="12"/>
      <c r="SFI43" s="12"/>
      <c r="SFJ43" s="12"/>
      <c r="SFK43" s="12"/>
      <c r="SFL43" s="12"/>
      <c r="SFM43" s="12"/>
      <c r="SFN43" s="12"/>
      <c r="SFO43" s="12"/>
      <c r="SFP43" s="12"/>
      <c r="SFQ43" s="12"/>
      <c r="SFR43" s="12"/>
      <c r="SFS43" s="12"/>
      <c r="SFT43" s="12"/>
      <c r="SFU43" s="12"/>
      <c r="SFV43" s="12"/>
      <c r="SFW43" s="12"/>
      <c r="SFX43" s="12"/>
      <c r="SFY43" s="12"/>
      <c r="SFZ43" s="12"/>
      <c r="SGA43" s="12"/>
      <c r="SGB43" s="12"/>
      <c r="SGC43" s="12"/>
      <c r="SGD43" s="12"/>
      <c r="SGE43" s="12"/>
      <c r="SGF43" s="12"/>
      <c r="SGG43" s="12"/>
      <c r="SGH43" s="12"/>
      <c r="SGI43" s="12"/>
      <c r="SGJ43" s="12"/>
      <c r="SGK43" s="12"/>
      <c r="SGL43" s="12"/>
      <c r="SGM43" s="12"/>
      <c r="SGN43" s="12"/>
      <c r="SGO43" s="12"/>
      <c r="SGP43" s="12"/>
      <c r="SGQ43" s="12"/>
      <c r="SGR43" s="12"/>
      <c r="SGS43" s="12"/>
      <c r="SGT43" s="12"/>
      <c r="SGU43" s="12"/>
      <c r="SGV43" s="12"/>
      <c r="SGW43" s="12"/>
      <c r="SGX43" s="12"/>
      <c r="SGY43" s="12"/>
      <c r="SGZ43" s="12"/>
      <c r="SHA43" s="12"/>
      <c r="SHB43" s="12"/>
      <c r="SHC43" s="12"/>
      <c r="SHD43" s="12"/>
      <c r="SHE43" s="12"/>
      <c r="SHF43" s="12"/>
      <c r="SHG43" s="12"/>
      <c r="SHH43" s="12"/>
      <c r="SHI43" s="12"/>
      <c r="SHJ43" s="12"/>
      <c r="SHK43" s="12"/>
      <c r="SHL43" s="12"/>
      <c r="SHM43" s="12"/>
      <c r="SHN43" s="12"/>
      <c r="SHO43" s="12"/>
      <c r="SHP43" s="12"/>
      <c r="SHQ43" s="12"/>
      <c r="SHR43" s="12"/>
      <c r="SHS43" s="12"/>
      <c r="SHT43" s="12"/>
      <c r="SHU43" s="12"/>
      <c r="SHV43" s="12"/>
      <c r="SHW43" s="12"/>
      <c r="SHX43" s="12"/>
      <c r="SHY43" s="12"/>
      <c r="SHZ43" s="12"/>
      <c r="SIA43" s="12"/>
      <c r="SIB43" s="12"/>
      <c r="SIC43" s="12"/>
      <c r="SID43" s="12"/>
      <c r="SIE43" s="12"/>
      <c r="SIF43" s="12"/>
      <c r="SIG43" s="12"/>
      <c r="SIH43" s="12"/>
      <c r="SII43" s="12"/>
      <c r="SIJ43" s="12"/>
      <c r="SIK43" s="12"/>
      <c r="SIL43" s="12"/>
      <c r="SIM43" s="12"/>
      <c r="SIN43" s="12"/>
      <c r="SIO43" s="12"/>
      <c r="SIP43" s="12"/>
      <c r="SIQ43" s="12"/>
      <c r="SIR43" s="12"/>
      <c r="SIS43" s="12"/>
      <c r="SIT43" s="12"/>
      <c r="SIU43" s="12"/>
      <c r="SIV43" s="12"/>
      <c r="SIW43" s="12"/>
      <c r="SIX43" s="12"/>
      <c r="SIY43" s="12"/>
      <c r="SIZ43" s="12"/>
      <c r="SJA43" s="12"/>
      <c r="SJB43" s="12"/>
      <c r="SJC43" s="12"/>
      <c r="SJD43" s="12"/>
      <c r="SJE43" s="12"/>
      <c r="SJF43" s="12"/>
      <c r="SJG43" s="12"/>
      <c r="SJH43" s="12"/>
      <c r="SJI43" s="12"/>
      <c r="SJJ43" s="12"/>
      <c r="SJK43" s="12"/>
      <c r="SJL43" s="12"/>
      <c r="SJM43" s="12"/>
      <c r="SJN43" s="12"/>
      <c r="SJO43" s="12"/>
      <c r="SJP43" s="12"/>
      <c r="SJQ43" s="12"/>
      <c r="SJR43" s="12"/>
      <c r="SJS43" s="12"/>
      <c r="SJT43" s="12"/>
      <c r="SJU43" s="12"/>
      <c r="SJV43" s="12"/>
      <c r="SJW43" s="12"/>
      <c r="SJX43" s="12"/>
      <c r="SJY43" s="12"/>
      <c r="SJZ43" s="12"/>
      <c r="SKA43" s="12"/>
      <c r="SKB43" s="12"/>
      <c r="SKC43" s="12"/>
      <c r="SKD43" s="12"/>
      <c r="SKE43" s="12"/>
      <c r="SKF43" s="12"/>
      <c r="SKG43" s="12"/>
      <c r="SKH43" s="12"/>
      <c r="SKI43" s="12"/>
      <c r="SKJ43" s="12"/>
      <c r="SKK43" s="12"/>
      <c r="SKL43" s="12"/>
      <c r="SKM43" s="12"/>
      <c r="SKN43" s="12"/>
      <c r="SKO43" s="12"/>
      <c r="SKP43" s="12"/>
      <c r="SKQ43" s="12"/>
      <c r="SKR43" s="12"/>
      <c r="SKS43" s="12"/>
      <c r="SKT43" s="12"/>
      <c r="SKU43" s="12"/>
      <c r="SKV43" s="12"/>
      <c r="SKW43" s="12"/>
      <c r="SKX43" s="12"/>
      <c r="SKY43" s="12"/>
      <c r="SKZ43" s="12"/>
      <c r="SLA43" s="12"/>
      <c r="SLB43" s="12"/>
      <c r="SLC43" s="12"/>
      <c r="SLD43" s="12"/>
      <c r="SLE43" s="12"/>
      <c r="SLF43" s="12"/>
      <c r="SLG43" s="12"/>
      <c r="SLH43" s="12"/>
      <c r="SLI43" s="12"/>
      <c r="SLJ43" s="12"/>
      <c r="SLK43" s="12"/>
      <c r="SLL43" s="12"/>
      <c r="SLM43" s="12"/>
      <c r="SLN43" s="12"/>
      <c r="SLO43" s="12"/>
      <c r="SLP43" s="12"/>
      <c r="SLQ43" s="12"/>
      <c r="SLR43" s="12"/>
      <c r="SLS43" s="12"/>
      <c r="SLT43" s="12"/>
      <c r="SLU43" s="12"/>
      <c r="SLV43" s="12"/>
      <c r="SLW43" s="12"/>
      <c r="SLX43" s="12"/>
      <c r="SLY43" s="12"/>
      <c r="SLZ43" s="12"/>
      <c r="SMA43" s="12"/>
      <c r="SMB43" s="12"/>
      <c r="SMC43" s="12"/>
      <c r="SMD43" s="12"/>
      <c r="SME43" s="12"/>
      <c r="SMF43" s="12"/>
      <c r="SMG43" s="12"/>
      <c r="SMH43" s="12"/>
      <c r="SMI43" s="12"/>
      <c r="SMJ43" s="12"/>
      <c r="SMK43" s="12"/>
      <c r="SML43" s="12"/>
      <c r="SMM43" s="12"/>
      <c r="SMN43" s="12"/>
      <c r="SMO43" s="12"/>
      <c r="SMP43" s="12"/>
      <c r="SMQ43" s="12"/>
      <c r="SMR43" s="12"/>
      <c r="SMS43" s="12"/>
      <c r="SMT43" s="12"/>
      <c r="SMU43" s="12"/>
      <c r="SMV43" s="12"/>
      <c r="SMW43" s="12"/>
      <c r="SMX43" s="12"/>
      <c r="SMY43" s="12"/>
      <c r="SMZ43" s="12"/>
      <c r="SNA43" s="12"/>
      <c r="SNB43" s="12"/>
      <c r="SNC43" s="12"/>
      <c r="SND43" s="12"/>
      <c r="SNE43" s="12"/>
      <c r="SNF43" s="12"/>
      <c r="SNG43" s="12"/>
      <c r="SNH43" s="12"/>
      <c r="SNI43" s="12"/>
      <c r="SNJ43" s="12"/>
      <c r="SNK43" s="12"/>
      <c r="SNL43" s="12"/>
      <c r="SNM43" s="12"/>
      <c r="SNN43" s="12"/>
      <c r="SNO43" s="12"/>
      <c r="SNP43" s="12"/>
      <c r="SNQ43" s="12"/>
      <c r="SNR43" s="12"/>
      <c r="SNS43" s="12"/>
      <c r="SNT43" s="12"/>
      <c r="SNU43" s="12"/>
      <c r="SNV43" s="12"/>
      <c r="SNW43" s="12"/>
      <c r="SNX43" s="12"/>
      <c r="SNY43" s="12"/>
      <c r="SNZ43" s="12"/>
      <c r="SOA43" s="12"/>
      <c r="SOB43" s="12"/>
      <c r="SOC43" s="12"/>
      <c r="SOD43" s="12"/>
      <c r="SOE43" s="12"/>
      <c r="SOF43" s="12"/>
      <c r="SOG43" s="12"/>
      <c r="SOH43" s="12"/>
      <c r="SOI43" s="12"/>
      <c r="SOJ43" s="12"/>
      <c r="SOK43" s="12"/>
      <c r="SOL43" s="12"/>
      <c r="SOM43" s="12"/>
      <c r="SON43" s="12"/>
      <c r="SOO43" s="12"/>
      <c r="SOP43" s="12"/>
      <c r="SOQ43" s="12"/>
      <c r="SOR43" s="12"/>
      <c r="SOS43" s="12"/>
      <c r="SOT43" s="12"/>
      <c r="SOU43" s="12"/>
      <c r="SOV43" s="12"/>
      <c r="SOW43" s="12"/>
      <c r="SOX43" s="12"/>
      <c r="SOY43" s="12"/>
      <c r="SOZ43" s="12"/>
      <c r="SPA43" s="12"/>
      <c r="SPB43" s="12"/>
      <c r="SPC43" s="12"/>
      <c r="SPD43" s="12"/>
      <c r="SPE43" s="12"/>
      <c r="SPF43" s="12"/>
      <c r="SPG43" s="12"/>
      <c r="SPH43" s="12"/>
      <c r="SPI43" s="12"/>
      <c r="SPJ43" s="12"/>
      <c r="SPK43" s="12"/>
      <c r="SPL43" s="12"/>
      <c r="SPM43" s="12"/>
      <c r="SPN43" s="12"/>
      <c r="SPO43" s="12"/>
      <c r="SPP43" s="12"/>
      <c r="SPQ43" s="12"/>
      <c r="SPR43" s="12"/>
      <c r="SPS43" s="12"/>
      <c r="SPT43" s="12"/>
      <c r="SPU43" s="12"/>
      <c r="SPV43" s="12"/>
      <c r="SPW43" s="12"/>
      <c r="SPX43" s="12"/>
      <c r="SPY43" s="12"/>
      <c r="SPZ43" s="12"/>
      <c r="SQA43" s="12"/>
      <c r="SQB43" s="12"/>
      <c r="SQC43" s="12"/>
      <c r="SQD43" s="12"/>
      <c r="SQE43" s="12"/>
      <c r="SQF43" s="12"/>
      <c r="SQG43" s="12"/>
      <c r="SQH43" s="12"/>
      <c r="SQI43" s="12"/>
      <c r="SQJ43" s="12"/>
      <c r="SQK43" s="12"/>
      <c r="SQL43" s="12"/>
      <c r="SQM43" s="12"/>
      <c r="SQN43" s="12"/>
      <c r="SQO43" s="12"/>
      <c r="SQP43" s="12"/>
      <c r="SQQ43" s="12"/>
      <c r="SQR43" s="12"/>
      <c r="SQS43" s="12"/>
      <c r="SQT43" s="12"/>
      <c r="SQU43" s="12"/>
      <c r="SQV43" s="12"/>
      <c r="SQW43" s="12"/>
      <c r="SQX43" s="12"/>
      <c r="SQY43" s="12"/>
      <c r="SQZ43" s="12"/>
      <c r="SRA43" s="12"/>
      <c r="SRB43" s="12"/>
      <c r="SRC43" s="12"/>
      <c r="SRD43" s="12"/>
      <c r="SRE43" s="12"/>
      <c r="SRF43" s="12"/>
      <c r="SRG43" s="12"/>
      <c r="SRH43" s="12"/>
      <c r="SRI43" s="12"/>
      <c r="SRJ43" s="12"/>
      <c r="SRK43" s="12"/>
      <c r="SRL43" s="12"/>
      <c r="SRM43" s="12"/>
      <c r="SRN43" s="12"/>
      <c r="SRO43" s="12"/>
      <c r="SRP43" s="12"/>
      <c r="SRQ43" s="12"/>
      <c r="SRR43" s="12"/>
      <c r="SRS43" s="12"/>
      <c r="SRT43" s="12"/>
      <c r="SRU43" s="12"/>
      <c r="SRV43" s="12"/>
      <c r="SRW43" s="12"/>
      <c r="SRX43" s="12"/>
      <c r="SRY43" s="12"/>
      <c r="SRZ43" s="12"/>
      <c r="SSA43" s="12"/>
      <c r="SSB43" s="12"/>
      <c r="SSC43" s="12"/>
      <c r="SSD43" s="12"/>
      <c r="SSE43" s="12"/>
      <c r="SSF43" s="12"/>
      <c r="SSG43" s="12"/>
      <c r="SSH43" s="12"/>
      <c r="SSI43" s="12"/>
      <c r="SSJ43" s="12"/>
      <c r="SSK43" s="12"/>
      <c r="SSL43" s="12"/>
      <c r="SSM43" s="12"/>
      <c r="SSN43" s="12"/>
      <c r="SSO43" s="12"/>
      <c r="SSP43" s="12"/>
      <c r="SSQ43" s="12"/>
      <c r="SSR43" s="12"/>
      <c r="SSS43" s="12"/>
      <c r="SST43" s="12"/>
      <c r="SSU43" s="12"/>
      <c r="SSV43" s="12"/>
      <c r="SSW43" s="12"/>
      <c r="SSX43" s="12"/>
      <c r="SSY43" s="12"/>
      <c r="SSZ43" s="12"/>
      <c r="STA43" s="12"/>
      <c r="STB43" s="12"/>
      <c r="STC43" s="12"/>
      <c r="STD43" s="12"/>
      <c r="STE43" s="12"/>
      <c r="STF43" s="12"/>
      <c r="STG43" s="12"/>
      <c r="STH43" s="12"/>
      <c r="STI43" s="12"/>
      <c r="STJ43" s="12"/>
      <c r="STK43" s="12"/>
      <c r="STL43" s="12"/>
      <c r="STM43" s="12"/>
      <c r="STN43" s="12"/>
      <c r="STO43" s="12"/>
      <c r="STP43" s="12"/>
      <c r="STQ43" s="12"/>
      <c r="STR43" s="12"/>
      <c r="STS43" s="12"/>
      <c r="STT43" s="12"/>
      <c r="STU43" s="12"/>
      <c r="STV43" s="12"/>
      <c r="STW43" s="12"/>
      <c r="STX43" s="12"/>
      <c r="STY43" s="12"/>
      <c r="STZ43" s="12"/>
      <c r="SUA43" s="12"/>
      <c r="SUB43" s="12"/>
      <c r="SUC43" s="12"/>
      <c r="SUD43" s="12"/>
      <c r="SUE43" s="12"/>
      <c r="SUF43" s="12"/>
      <c r="SUG43" s="12"/>
      <c r="SUH43" s="12"/>
      <c r="SUI43" s="12"/>
      <c r="SUJ43" s="12"/>
      <c r="SUK43" s="12"/>
      <c r="SUL43" s="12"/>
      <c r="SUM43" s="12"/>
      <c r="SUN43" s="12"/>
      <c r="SUO43" s="12"/>
      <c r="SUP43" s="12"/>
      <c r="SUQ43" s="12"/>
      <c r="SUR43" s="12"/>
      <c r="SUS43" s="12"/>
      <c r="SUT43" s="12"/>
      <c r="SUU43" s="12"/>
      <c r="SUV43" s="12"/>
      <c r="SUW43" s="12"/>
      <c r="SUX43" s="12"/>
      <c r="SUY43" s="12"/>
      <c r="SUZ43" s="12"/>
      <c r="SVA43" s="12"/>
      <c r="SVB43" s="12"/>
      <c r="SVC43" s="12"/>
      <c r="SVD43" s="12"/>
      <c r="SVE43" s="12"/>
      <c r="SVF43" s="12"/>
      <c r="SVG43" s="12"/>
      <c r="SVH43" s="12"/>
      <c r="SVI43" s="12"/>
      <c r="SVJ43" s="12"/>
      <c r="SVK43" s="12"/>
      <c r="SVL43" s="12"/>
      <c r="SVM43" s="12"/>
      <c r="SVN43" s="12"/>
      <c r="SVO43" s="12"/>
      <c r="SVP43" s="12"/>
      <c r="SVQ43" s="12"/>
      <c r="SVR43" s="12"/>
      <c r="SVS43" s="12"/>
      <c r="SVT43" s="12"/>
      <c r="SVU43" s="12"/>
      <c r="SVV43" s="12"/>
      <c r="SVW43" s="12"/>
      <c r="SVX43" s="12"/>
      <c r="SVY43" s="12"/>
      <c r="SVZ43" s="12"/>
      <c r="SWA43" s="12"/>
      <c r="SWB43" s="12"/>
      <c r="SWC43" s="12"/>
      <c r="SWD43" s="12"/>
      <c r="SWE43" s="12"/>
      <c r="SWF43" s="12"/>
      <c r="SWG43" s="12"/>
      <c r="SWH43" s="12"/>
      <c r="SWI43" s="12"/>
      <c r="SWJ43" s="12"/>
      <c r="SWK43" s="12"/>
      <c r="SWL43" s="12"/>
      <c r="SWM43" s="12"/>
      <c r="SWN43" s="12"/>
      <c r="SWO43" s="12"/>
      <c r="SWP43" s="12"/>
      <c r="SWQ43" s="12"/>
      <c r="SWR43" s="12"/>
      <c r="SWS43" s="12"/>
      <c r="SWT43" s="12"/>
      <c r="SWU43" s="12"/>
      <c r="SWV43" s="12"/>
      <c r="SWW43" s="12"/>
      <c r="SWX43" s="12"/>
      <c r="SWY43" s="12"/>
      <c r="SWZ43" s="12"/>
      <c r="SXA43" s="12"/>
      <c r="SXB43" s="12"/>
      <c r="SXC43" s="12"/>
      <c r="SXD43" s="12"/>
      <c r="SXE43" s="12"/>
      <c r="SXF43" s="12"/>
      <c r="SXG43" s="12"/>
      <c r="SXH43" s="12"/>
      <c r="SXI43" s="12"/>
      <c r="SXJ43" s="12"/>
      <c r="SXK43" s="12"/>
      <c r="SXL43" s="12"/>
      <c r="SXM43" s="12"/>
      <c r="SXN43" s="12"/>
      <c r="SXO43" s="12"/>
      <c r="SXP43" s="12"/>
      <c r="SXQ43" s="12"/>
      <c r="SXR43" s="12"/>
      <c r="SXS43" s="12"/>
      <c r="SXT43" s="12"/>
      <c r="SXU43" s="12"/>
      <c r="SXV43" s="12"/>
      <c r="SXW43" s="12"/>
      <c r="SXX43" s="12"/>
      <c r="SXY43" s="12"/>
      <c r="SXZ43" s="12"/>
      <c r="SYA43" s="12"/>
      <c r="SYB43" s="12"/>
      <c r="SYC43" s="12"/>
      <c r="SYD43" s="12"/>
      <c r="SYE43" s="12"/>
      <c r="SYF43" s="12"/>
      <c r="SYG43" s="12"/>
      <c r="SYH43" s="12"/>
      <c r="SYI43" s="12"/>
      <c r="SYJ43" s="12"/>
      <c r="SYK43" s="12"/>
      <c r="SYL43" s="12"/>
      <c r="SYM43" s="12"/>
      <c r="SYN43" s="12"/>
      <c r="SYO43" s="12"/>
      <c r="SYP43" s="12"/>
      <c r="SYQ43" s="12"/>
      <c r="SYR43" s="12"/>
      <c r="SYS43" s="12"/>
      <c r="SYT43" s="12"/>
      <c r="SYU43" s="12"/>
      <c r="SYV43" s="12"/>
      <c r="SYW43" s="12"/>
      <c r="SYX43" s="12"/>
      <c r="SYY43" s="12"/>
      <c r="SYZ43" s="12"/>
      <c r="SZA43" s="12"/>
      <c r="SZB43" s="12"/>
      <c r="SZC43" s="12"/>
      <c r="SZD43" s="12"/>
      <c r="SZE43" s="12"/>
      <c r="SZF43" s="12"/>
      <c r="SZG43" s="12"/>
      <c r="SZH43" s="12"/>
      <c r="SZI43" s="12"/>
      <c r="SZJ43" s="12"/>
      <c r="SZK43" s="12"/>
      <c r="SZL43" s="12"/>
      <c r="SZM43" s="12"/>
      <c r="SZN43" s="12"/>
      <c r="SZO43" s="12"/>
      <c r="SZP43" s="12"/>
      <c r="SZQ43" s="12"/>
      <c r="SZR43" s="12"/>
      <c r="SZS43" s="12"/>
      <c r="SZT43" s="12"/>
      <c r="SZU43" s="12"/>
      <c r="SZV43" s="12"/>
      <c r="SZW43" s="12"/>
      <c r="SZX43" s="12"/>
      <c r="SZY43" s="12"/>
      <c r="SZZ43" s="12"/>
      <c r="TAA43" s="12"/>
      <c r="TAB43" s="12"/>
      <c r="TAC43" s="12"/>
      <c r="TAD43" s="12"/>
      <c r="TAE43" s="12"/>
      <c r="TAF43" s="12"/>
      <c r="TAG43" s="12"/>
      <c r="TAH43" s="12"/>
      <c r="TAI43" s="12"/>
      <c r="TAJ43" s="12"/>
      <c r="TAK43" s="12"/>
      <c r="TAL43" s="12"/>
      <c r="TAM43" s="12"/>
      <c r="TAN43" s="12"/>
      <c r="TAO43" s="12"/>
      <c r="TAP43" s="12"/>
      <c r="TAQ43" s="12"/>
      <c r="TAR43" s="12"/>
      <c r="TAS43" s="12"/>
      <c r="TAT43" s="12"/>
      <c r="TAU43" s="12"/>
      <c r="TAV43" s="12"/>
      <c r="TAW43" s="12"/>
      <c r="TAX43" s="12"/>
      <c r="TAY43" s="12"/>
      <c r="TAZ43" s="12"/>
      <c r="TBA43" s="12"/>
      <c r="TBB43" s="12"/>
      <c r="TBC43" s="12"/>
      <c r="TBD43" s="12"/>
      <c r="TBE43" s="12"/>
      <c r="TBF43" s="12"/>
      <c r="TBG43" s="12"/>
      <c r="TBH43" s="12"/>
      <c r="TBI43" s="12"/>
      <c r="TBJ43" s="12"/>
      <c r="TBK43" s="12"/>
      <c r="TBL43" s="12"/>
      <c r="TBM43" s="12"/>
      <c r="TBN43" s="12"/>
      <c r="TBO43" s="12"/>
      <c r="TBP43" s="12"/>
      <c r="TBQ43" s="12"/>
      <c r="TBR43" s="12"/>
      <c r="TBS43" s="12"/>
      <c r="TBT43" s="12"/>
      <c r="TBU43" s="12"/>
      <c r="TBV43" s="12"/>
      <c r="TBW43" s="12"/>
      <c r="TBX43" s="12"/>
      <c r="TBY43" s="12"/>
      <c r="TBZ43" s="12"/>
      <c r="TCA43" s="12"/>
      <c r="TCB43" s="12"/>
      <c r="TCC43" s="12"/>
      <c r="TCD43" s="12"/>
      <c r="TCE43" s="12"/>
      <c r="TCF43" s="12"/>
      <c r="TCG43" s="12"/>
      <c r="TCH43" s="12"/>
      <c r="TCI43" s="12"/>
      <c r="TCJ43" s="12"/>
      <c r="TCK43" s="12"/>
      <c r="TCL43" s="12"/>
      <c r="TCM43" s="12"/>
      <c r="TCN43" s="12"/>
      <c r="TCO43" s="12"/>
      <c r="TCP43" s="12"/>
      <c r="TCQ43" s="12"/>
      <c r="TCR43" s="12"/>
      <c r="TCS43" s="12"/>
      <c r="TCT43" s="12"/>
      <c r="TCU43" s="12"/>
      <c r="TCV43" s="12"/>
      <c r="TCW43" s="12"/>
      <c r="TCX43" s="12"/>
      <c r="TCY43" s="12"/>
      <c r="TCZ43" s="12"/>
      <c r="TDA43" s="12"/>
      <c r="TDB43" s="12"/>
      <c r="TDC43" s="12"/>
      <c r="TDD43" s="12"/>
      <c r="TDE43" s="12"/>
      <c r="TDF43" s="12"/>
      <c r="TDG43" s="12"/>
      <c r="TDH43" s="12"/>
      <c r="TDI43" s="12"/>
      <c r="TDJ43" s="12"/>
      <c r="TDK43" s="12"/>
      <c r="TDL43" s="12"/>
      <c r="TDM43" s="12"/>
      <c r="TDN43" s="12"/>
      <c r="TDO43" s="12"/>
      <c r="TDP43" s="12"/>
      <c r="TDQ43" s="12"/>
      <c r="TDR43" s="12"/>
      <c r="TDS43" s="12"/>
      <c r="TDT43" s="12"/>
      <c r="TDU43" s="12"/>
      <c r="TDV43" s="12"/>
      <c r="TDW43" s="12"/>
      <c r="TDX43" s="12"/>
      <c r="TDY43" s="12"/>
      <c r="TDZ43" s="12"/>
      <c r="TEA43" s="12"/>
      <c r="TEB43" s="12"/>
      <c r="TEC43" s="12"/>
      <c r="TED43" s="12"/>
      <c r="TEE43" s="12"/>
      <c r="TEF43" s="12"/>
      <c r="TEG43" s="12"/>
      <c r="TEH43" s="12"/>
      <c r="TEI43" s="12"/>
      <c r="TEJ43" s="12"/>
      <c r="TEK43" s="12"/>
      <c r="TEL43" s="12"/>
      <c r="TEM43" s="12"/>
      <c r="TEN43" s="12"/>
      <c r="TEO43" s="12"/>
      <c r="TEP43" s="12"/>
      <c r="TEQ43" s="12"/>
      <c r="TER43" s="12"/>
      <c r="TES43" s="12"/>
      <c r="TET43" s="12"/>
      <c r="TEU43" s="12"/>
      <c r="TEV43" s="12"/>
      <c r="TEW43" s="12"/>
      <c r="TEX43" s="12"/>
      <c r="TEY43" s="12"/>
      <c r="TEZ43" s="12"/>
      <c r="TFA43" s="12"/>
      <c r="TFB43" s="12"/>
      <c r="TFC43" s="12"/>
      <c r="TFD43" s="12"/>
      <c r="TFE43" s="12"/>
      <c r="TFF43" s="12"/>
      <c r="TFG43" s="12"/>
      <c r="TFH43" s="12"/>
      <c r="TFI43" s="12"/>
      <c r="TFJ43" s="12"/>
      <c r="TFK43" s="12"/>
      <c r="TFL43" s="12"/>
      <c r="TFM43" s="12"/>
      <c r="TFN43" s="12"/>
      <c r="TFO43" s="12"/>
      <c r="TFP43" s="12"/>
      <c r="TFQ43" s="12"/>
      <c r="TFR43" s="12"/>
      <c r="TFS43" s="12"/>
      <c r="TFT43" s="12"/>
      <c r="TFU43" s="12"/>
      <c r="TFV43" s="12"/>
      <c r="TFW43" s="12"/>
      <c r="TFX43" s="12"/>
      <c r="TFY43" s="12"/>
      <c r="TFZ43" s="12"/>
      <c r="TGA43" s="12"/>
      <c r="TGB43" s="12"/>
      <c r="TGC43" s="12"/>
      <c r="TGD43" s="12"/>
      <c r="TGE43" s="12"/>
      <c r="TGF43" s="12"/>
      <c r="TGG43" s="12"/>
      <c r="TGH43" s="12"/>
      <c r="TGI43" s="12"/>
      <c r="TGJ43" s="12"/>
      <c r="TGK43" s="12"/>
      <c r="TGL43" s="12"/>
      <c r="TGM43" s="12"/>
      <c r="TGN43" s="12"/>
      <c r="TGO43" s="12"/>
      <c r="TGP43" s="12"/>
      <c r="TGQ43" s="12"/>
      <c r="TGR43" s="12"/>
      <c r="TGS43" s="12"/>
      <c r="TGT43" s="12"/>
      <c r="TGU43" s="12"/>
      <c r="TGV43" s="12"/>
      <c r="TGW43" s="12"/>
      <c r="TGX43" s="12"/>
      <c r="TGY43" s="12"/>
      <c r="TGZ43" s="12"/>
      <c r="THA43" s="12"/>
      <c r="THB43" s="12"/>
      <c r="THC43" s="12"/>
      <c r="THD43" s="12"/>
      <c r="THE43" s="12"/>
      <c r="THF43" s="12"/>
      <c r="THG43" s="12"/>
      <c r="THH43" s="12"/>
      <c r="THI43" s="12"/>
      <c r="THJ43" s="12"/>
      <c r="THK43" s="12"/>
      <c r="THL43" s="12"/>
      <c r="THM43" s="12"/>
      <c r="THN43" s="12"/>
      <c r="THO43" s="12"/>
      <c r="THP43" s="12"/>
      <c r="THQ43" s="12"/>
      <c r="THR43" s="12"/>
      <c r="THS43" s="12"/>
      <c r="THT43" s="12"/>
      <c r="THU43" s="12"/>
      <c r="THV43" s="12"/>
      <c r="THW43" s="12"/>
      <c r="THX43" s="12"/>
      <c r="THY43" s="12"/>
      <c r="THZ43" s="12"/>
      <c r="TIA43" s="12"/>
      <c r="TIB43" s="12"/>
      <c r="TIC43" s="12"/>
      <c r="TID43" s="12"/>
      <c r="TIE43" s="12"/>
      <c r="TIF43" s="12"/>
      <c r="TIG43" s="12"/>
      <c r="TIH43" s="12"/>
      <c r="TII43" s="12"/>
      <c r="TIJ43" s="12"/>
      <c r="TIK43" s="12"/>
      <c r="TIL43" s="12"/>
      <c r="TIM43" s="12"/>
      <c r="TIN43" s="12"/>
      <c r="TIO43" s="12"/>
      <c r="TIP43" s="12"/>
      <c r="TIQ43" s="12"/>
      <c r="TIR43" s="12"/>
      <c r="TIS43" s="12"/>
      <c r="TIT43" s="12"/>
      <c r="TIU43" s="12"/>
      <c r="TIV43" s="12"/>
      <c r="TIW43" s="12"/>
      <c r="TIX43" s="12"/>
      <c r="TIY43" s="12"/>
      <c r="TIZ43" s="12"/>
      <c r="TJA43" s="12"/>
      <c r="TJB43" s="12"/>
      <c r="TJC43" s="12"/>
      <c r="TJD43" s="12"/>
      <c r="TJE43" s="12"/>
      <c r="TJF43" s="12"/>
      <c r="TJG43" s="12"/>
      <c r="TJH43" s="12"/>
      <c r="TJI43" s="12"/>
      <c r="TJJ43" s="12"/>
      <c r="TJK43" s="12"/>
      <c r="TJL43" s="12"/>
      <c r="TJM43" s="12"/>
      <c r="TJN43" s="12"/>
      <c r="TJO43" s="12"/>
      <c r="TJP43" s="12"/>
      <c r="TJQ43" s="12"/>
      <c r="TJR43" s="12"/>
      <c r="TJS43" s="12"/>
      <c r="TJT43" s="12"/>
      <c r="TJU43" s="12"/>
      <c r="TJV43" s="12"/>
      <c r="TJW43" s="12"/>
      <c r="TJX43" s="12"/>
      <c r="TJY43" s="12"/>
      <c r="TJZ43" s="12"/>
      <c r="TKA43" s="12"/>
      <c r="TKB43" s="12"/>
      <c r="TKC43" s="12"/>
      <c r="TKD43" s="12"/>
      <c r="TKE43" s="12"/>
      <c r="TKF43" s="12"/>
      <c r="TKG43" s="12"/>
      <c r="TKH43" s="12"/>
      <c r="TKI43" s="12"/>
      <c r="TKJ43" s="12"/>
      <c r="TKK43" s="12"/>
      <c r="TKL43" s="12"/>
      <c r="TKM43" s="12"/>
      <c r="TKN43" s="12"/>
      <c r="TKO43" s="12"/>
      <c r="TKP43" s="12"/>
      <c r="TKQ43" s="12"/>
      <c r="TKR43" s="12"/>
      <c r="TKS43" s="12"/>
      <c r="TKT43" s="12"/>
      <c r="TKU43" s="12"/>
      <c r="TKV43" s="12"/>
      <c r="TKW43" s="12"/>
      <c r="TKX43" s="12"/>
      <c r="TKY43" s="12"/>
      <c r="TKZ43" s="12"/>
      <c r="TLA43" s="12"/>
      <c r="TLB43" s="12"/>
      <c r="TLC43" s="12"/>
      <c r="TLD43" s="12"/>
      <c r="TLE43" s="12"/>
      <c r="TLF43" s="12"/>
      <c r="TLG43" s="12"/>
      <c r="TLH43" s="12"/>
      <c r="TLI43" s="12"/>
      <c r="TLJ43" s="12"/>
      <c r="TLK43" s="12"/>
      <c r="TLL43" s="12"/>
      <c r="TLM43" s="12"/>
      <c r="TLN43" s="12"/>
      <c r="TLO43" s="12"/>
      <c r="TLP43" s="12"/>
      <c r="TLQ43" s="12"/>
      <c r="TLR43" s="12"/>
      <c r="TLS43" s="12"/>
      <c r="TLT43" s="12"/>
      <c r="TLU43" s="12"/>
      <c r="TLV43" s="12"/>
      <c r="TLW43" s="12"/>
      <c r="TLX43" s="12"/>
      <c r="TLY43" s="12"/>
      <c r="TLZ43" s="12"/>
      <c r="TMA43" s="12"/>
      <c r="TMB43" s="12"/>
      <c r="TMC43" s="12"/>
      <c r="TMD43" s="12"/>
      <c r="TME43" s="12"/>
      <c r="TMF43" s="12"/>
      <c r="TMG43" s="12"/>
      <c r="TMH43" s="12"/>
      <c r="TMI43" s="12"/>
      <c r="TMJ43" s="12"/>
      <c r="TMK43" s="12"/>
      <c r="TML43" s="12"/>
      <c r="TMM43" s="12"/>
      <c r="TMN43" s="12"/>
      <c r="TMO43" s="12"/>
      <c r="TMP43" s="12"/>
      <c r="TMQ43" s="12"/>
      <c r="TMR43" s="12"/>
      <c r="TMS43" s="12"/>
      <c r="TMT43" s="12"/>
      <c r="TMU43" s="12"/>
      <c r="TMV43" s="12"/>
      <c r="TMW43" s="12"/>
      <c r="TMX43" s="12"/>
      <c r="TMY43" s="12"/>
      <c r="TMZ43" s="12"/>
      <c r="TNA43" s="12"/>
      <c r="TNB43" s="12"/>
      <c r="TNC43" s="12"/>
      <c r="TND43" s="12"/>
      <c r="TNE43" s="12"/>
      <c r="TNF43" s="12"/>
      <c r="TNG43" s="12"/>
      <c r="TNH43" s="12"/>
      <c r="TNI43" s="12"/>
      <c r="TNJ43" s="12"/>
      <c r="TNK43" s="12"/>
      <c r="TNL43" s="12"/>
      <c r="TNM43" s="12"/>
      <c r="TNN43" s="12"/>
      <c r="TNO43" s="12"/>
      <c r="TNP43" s="12"/>
      <c r="TNQ43" s="12"/>
      <c r="TNR43" s="12"/>
      <c r="TNS43" s="12"/>
      <c r="TNT43" s="12"/>
      <c r="TNU43" s="12"/>
      <c r="TNV43" s="12"/>
      <c r="TNW43" s="12"/>
      <c r="TNX43" s="12"/>
      <c r="TNY43" s="12"/>
      <c r="TNZ43" s="12"/>
      <c r="TOA43" s="12"/>
      <c r="TOB43" s="12"/>
      <c r="TOC43" s="12"/>
      <c r="TOD43" s="12"/>
      <c r="TOE43" s="12"/>
      <c r="TOF43" s="12"/>
      <c r="TOG43" s="12"/>
      <c r="TOH43" s="12"/>
      <c r="TOI43" s="12"/>
      <c r="TOJ43" s="12"/>
      <c r="TOK43" s="12"/>
      <c r="TOL43" s="12"/>
      <c r="TOM43" s="12"/>
      <c r="TON43" s="12"/>
      <c r="TOO43" s="12"/>
      <c r="TOP43" s="12"/>
      <c r="TOQ43" s="12"/>
      <c r="TOR43" s="12"/>
      <c r="TOS43" s="12"/>
      <c r="TOT43" s="12"/>
      <c r="TOU43" s="12"/>
      <c r="TOV43" s="12"/>
      <c r="TOW43" s="12"/>
      <c r="TOX43" s="12"/>
      <c r="TOY43" s="12"/>
      <c r="TOZ43" s="12"/>
      <c r="TPA43" s="12"/>
      <c r="TPB43" s="12"/>
      <c r="TPC43" s="12"/>
      <c r="TPD43" s="12"/>
      <c r="TPE43" s="12"/>
      <c r="TPF43" s="12"/>
      <c r="TPG43" s="12"/>
      <c r="TPH43" s="12"/>
      <c r="TPI43" s="12"/>
      <c r="TPJ43" s="12"/>
      <c r="TPK43" s="12"/>
      <c r="TPL43" s="12"/>
      <c r="TPM43" s="12"/>
      <c r="TPN43" s="12"/>
      <c r="TPO43" s="12"/>
      <c r="TPP43" s="12"/>
      <c r="TPQ43" s="12"/>
      <c r="TPR43" s="12"/>
      <c r="TPS43" s="12"/>
      <c r="TPT43" s="12"/>
      <c r="TPU43" s="12"/>
      <c r="TPV43" s="12"/>
      <c r="TPW43" s="12"/>
      <c r="TPX43" s="12"/>
      <c r="TPY43" s="12"/>
      <c r="TPZ43" s="12"/>
      <c r="TQA43" s="12"/>
      <c r="TQB43" s="12"/>
      <c r="TQC43" s="12"/>
      <c r="TQD43" s="12"/>
      <c r="TQE43" s="12"/>
      <c r="TQF43" s="12"/>
      <c r="TQG43" s="12"/>
      <c r="TQH43" s="12"/>
      <c r="TQI43" s="12"/>
      <c r="TQJ43" s="12"/>
      <c r="TQK43" s="12"/>
      <c r="TQL43" s="12"/>
      <c r="TQM43" s="12"/>
      <c r="TQN43" s="12"/>
      <c r="TQO43" s="12"/>
      <c r="TQP43" s="12"/>
      <c r="TQQ43" s="12"/>
      <c r="TQR43" s="12"/>
      <c r="TQS43" s="12"/>
      <c r="TQT43" s="12"/>
      <c r="TQU43" s="12"/>
      <c r="TQV43" s="12"/>
      <c r="TQW43" s="12"/>
      <c r="TQX43" s="12"/>
      <c r="TQY43" s="12"/>
      <c r="TQZ43" s="12"/>
      <c r="TRA43" s="12"/>
      <c r="TRB43" s="12"/>
      <c r="TRC43" s="12"/>
      <c r="TRD43" s="12"/>
      <c r="TRE43" s="12"/>
      <c r="TRF43" s="12"/>
      <c r="TRG43" s="12"/>
      <c r="TRH43" s="12"/>
      <c r="TRI43" s="12"/>
      <c r="TRJ43" s="12"/>
      <c r="TRK43" s="12"/>
      <c r="TRL43" s="12"/>
      <c r="TRM43" s="12"/>
      <c r="TRN43" s="12"/>
      <c r="TRO43" s="12"/>
      <c r="TRP43" s="12"/>
      <c r="TRQ43" s="12"/>
      <c r="TRR43" s="12"/>
      <c r="TRS43" s="12"/>
      <c r="TRT43" s="12"/>
      <c r="TRU43" s="12"/>
      <c r="TRV43" s="12"/>
      <c r="TRW43" s="12"/>
      <c r="TRX43" s="12"/>
      <c r="TRY43" s="12"/>
      <c r="TRZ43" s="12"/>
      <c r="TSA43" s="12"/>
      <c r="TSB43" s="12"/>
      <c r="TSC43" s="12"/>
      <c r="TSD43" s="12"/>
      <c r="TSE43" s="12"/>
      <c r="TSF43" s="12"/>
      <c r="TSG43" s="12"/>
      <c r="TSH43" s="12"/>
      <c r="TSI43" s="12"/>
      <c r="TSJ43" s="12"/>
      <c r="TSK43" s="12"/>
      <c r="TSL43" s="12"/>
      <c r="TSM43" s="12"/>
      <c r="TSN43" s="12"/>
      <c r="TSO43" s="12"/>
      <c r="TSP43" s="12"/>
      <c r="TSQ43" s="12"/>
      <c r="TSR43" s="12"/>
      <c r="TSS43" s="12"/>
      <c r="TST43" s="12"/>
      <c r="TSU43" s="12"/>
      <c r="TSV43" s="12"/>
      <c r="TSW43" s="12"/>
      <c r="TSX43" s="12"/>
      <c r="TSY43" s="12"/>
      <c r="TSZ43" s="12"/>
      <c r="TTA43" s="12"/>
      <c r="TTB43" s="12"/>
      <c r="TTC43" s="12"/>
      <c r="TTD43" s="12"/>
      <c r="TTE43" s="12"/>
      <c r="TTF43" s="12"/>
      <c r="TTG43" s="12"/>
      <c r="TTH43" s="12"/>
      <c r="TTI43" s="12"/>
      <c r="TTJ43" s="12"/>
      <c r="TTK43" s="12"/>
      <c r="TTL43" s="12"/>
      <c r="TTM43" s="12"/>
      <c r="TTN43" s="12"/>
      <c r="TTO43" s="12"/>
      <c r="TTP43" s="12"/>
      <c r="TTQ43" s="12"/>
      <c r="TTR43" s="12"/>
      <c r="TTS43" s="12"/>
      <c r="TTT43" s="12"/>
      <c r="TTU43" s="12"/>
      <c r="TTV43" s="12"/>
      <c r="TTW43" s="12"/>
      <c r="TTX43" s="12"/>
      <c r="TTY43" s="12"/>
      <c r="TTZ43" s="12"/>
      <c r="TUA43" s="12"/>
      <c r="TUB43" s="12"/>
      <c r="TUC43" s="12"/>
      <c r="TUD43" s="12"/>
      <c r="TUE43" s="12"/>
      <c r="TUF43" s="12"/>
      <c r="TUG43" s="12"/>
      <c r="TUH43" s="12"/>
      <c r="TUI43" s="12"/>
      <c r="TUJ43" s="12"/>
      <c r="TUK43" s="12"/>
      <c r="TUL43" s="12"/>
      <c r="TUM43" s="12"/>
      <c r="TUN43" s="12"/>
      <c r="TUO43" s="12"/>
      <c r="TUP43" s="12"/>
      <c r="TUQ43" s="12"/>
      <c r="TUR43" s="12"/>
      <c r="TUS43" s="12"/>
      <c r="TUT43" s="12"/>
      <c r="TUU43" s="12"/>
      <c r="TUV43" s="12"/>
      <c r="TUW43" s="12"/>
      <c r="TUX43" s="12"/>
      <c r="TUY43" s="12"/>
      <c r="TUZ43" s="12"/>
      <c r="TVA43" s="12"/>
      <c r="TVB43" s="12"/>
      <c r="TVC43" s="12"/>
      <c r="TVD43" s="12"/>
      <c r="TVE43" s="12"/>
      <c r="TVF43" s="12"/>
      <c r="TVG43" s="12"/>
      <c r="TVH43" s="12"/>
      <c r="TVI43" s="12"/>
      <c r="TVJ43" s="12"/>
      <c r="TVK43" s="12"/>
      <c r="TVL43" s="12"/>
      <c r="TVM43" s="12"/>
      <c r="TVN43" s="12"/>
      <c r="TVO43" s="12"/>
      <c r="TVP43" s="12"/>
      <c r="TVQ43" s="12"/>
      <c r="TVR43" s="12"/>
      <c r="TVS43" s="12"/>
      <c r="TVT43" s="12"/>
      <c r="TVU43" s="12"/>
      <c r="TVV43" s="12"/>
      <c r="TVW43" s="12"/>
      <c r="TVX43" s="12"/>
      <c r="TVY43" s="12"/>
      <c r="TVZ43" s="12"/>
      <c r="TWA43" s="12"/>
      <c r="TWB43" s="12"/>
      <c r="TWC43" s="12"/>
      <c r="TWD43" s="12"/>
      <c r="TWE43" s="12"/>
      <c r="TWF43" s="12"/>
      <c r="TWG43" s="12"/>
      <c r="TWH43" s="12"/>
      <c r="TWI43" s="12"/>
      <c r="TWJ43" s="12"/>
      <c r="TWK43" s="12"/>
      <c r="TWL43" s="12"/>
      <c r="TWM43" s="12"/>
      <c r="TWN43" s="12"/>
      <c r="TWO43" s="12"/>
      <c r="TWP43" s="12"/>
      <c r="TWQ43" s="12"/>
      <c r="TWR43" s="12"/>
      <c r="TWS43" s="12"/>
      <c r="TWT43" s="12"/>
      <c r="TWU43" s="12"/>
      <c r="TWV43" s="12"/>
      <c r="TWW43" s="12"/>
      <c r="TWX43" s="12"/>
      <c r="TWY43" s="12"/>
      <c r="TWZ43" s="12"/>
      <c r="TXA43" s="12"/>
      <c r="TXB43" s="12"/>
      <c r="TXC43" s="12"/>
      <c r="TXD43" s="12"/>
      <c r="TXE43" s="12"/>
      <c r="TXF43" s="12"/>
      <c r="TXG43" s="12"/>
      <c r="TXH43" s="12"/>
      <c r="TXI43" s="12"/>
      <c r="TXJ43" s="12"/>
      <c r="TXK43" s="12"/>
      <c r="TXL43" s="12"/>
      <c r="TXM43" s="12"/>
      <c r="TXN43" s="12"/>
      <c r="TXO43" s="12"/>
      <c r="TXP43" s="12"/>
      <c r="TXQ43" s="12"/>
      <c r="TXR43" s="12"/>
      <c r="TXS43" s="12"/>
      <c r="TXT43" s="12"/>
      <c r="TXU43" s="12"/>
      <c r="TXV43" s="12"/>
      <c r="TXW43" s="12"/>
      <c r="TXX43" s="12"/>
      <c r="TXY43" s="12"/>
      <c r="TXZ43" s="12"/>
      <c r="TYA43" s="12"/>
      <c r="TYB43" s="12"/>
      <c r="TYC43" s="12"/>
      <c r="TYD43" s="12"/>
      <c r="TYE43" s="12"/>
      <c r="TYF43" s="12"/>
      <c r="TYG43" s="12"/>
      <c r="TYH43" s="12"/>
      <c r="TYI43" s="12"/>
      <c r="TYJ43" s="12"/>
      <c r="TYK43" s="12"/>
      <c r="TYL43" s="12"/>
      <c r="TYM43" s="12"/>
      <c r="TYN43" s="12"/>
      <c r="TYO43" s="12"/>
      <c r="TYP43" s="12"/>
      <c r="TYQ43" s="12"/>
      <c r="TYR43" s="12"/>
      <c r="TYS43" s="12"/>
      <c r="TYT43" s="12"/>
      <c r="TYU43" s="12"/>
      <c r="TYV43" s="12"/>
      <c r="TYW43" s="12"/>
      <c r="TYX43" s="12"/>
      <c r="TYY43" s="12"/>
      <c r="TYZ43" s="12"/>
      <c r="TZA43" s="12"/>
      <c r="TZB43" s="12"/>
      <c r="TZC43" s="12"/>
      <c r="TZD43" s="12"/>
      <c r="TZE43" s="12"/>
      <c r="TZF43" s="12"/>
      <c r="TZG43" s="12"/>
      <c r="TZH43" s="12"/>
      <c r="TZI43" s="12"/>
      <c r="TZJ43" s="12"/>
      <c r="TZK43" s="12"/>
      <c r="TZL43" s="12"/>
      <c r="TZM43" s="12"/>
      <c r="TZN43" s="12"/>
      <c r="TZO43" s="12"/>
      <c r="TZP43" s="12"/>
      <c r="TZQ43" s="12"/>
      <c r="TZR43" s="12"/>
      <c r="TZS43" s="12"/>
      <c r="TZT43" s="12"/>
      <c r="TZU43" s="12"/>
      <c r="TZV43" s="12"/>
      <c r="TZW43" s="12"/>
      <c r="TZX43" s="12"/>
      <c r="TZY43" s="12"/>
      <c r="TZZ43" s="12"/>
      <c r="UAA43" s="12"/>
      <c r="UAB43" s="12"/>
      <c r="UAC43" s="12"/>
      <c r="UAD43" s="12"/>
      <c r="UAE43" s="12"/>
      <c r="UAF43" s="12"/>
      <c r="UAG43" s="12"/>
      <c r="UAH43" s="12"/>
      <c r="UAI43" s="12"/>
      <c r="UAJ43" s="12"/>
      <c r="UAK43" s="12"/>
      <c r="UAL43" s="12"/>
      <c r="UAM43" s="12"/>
      <c r="UAN43" s="12"/>
      <c r="UAO43" s="12"/>
      <c r="UAP43" s="12"/>
      <c r="UAQ43" s="12"/>
      <c r="UAR43" s="12"/>
      <c r="UAS43" s="12"/>
      <c r="UAT43" s="12"/>
      <c r="UAU43" s="12"/>
      <c r="UAV43" s="12"/>
      <c r="UAW43" s="12"/>
      <c r="UAX43" s="12"/>
      <c r="UAY43" s="12"/>
      <c r="UAZ43" s="12"/>
      <c r="UBA43" s="12"/>
      <c r="UBB43" s="12"/>
      <c r="UBC43" s="12"/>
      <c r="UBD43" s="12"/>
      <c r="UBE43" s="12"/>
      <c r="UBF43" s="12"/>
      <c r="UBG43" s="12"/>
      <c r="UBH43" s="12"/>
      <c r="UBI43" s="12"/>
      <c r="UBJ43" s="12"/>
      <c r="UBK43" s="12"/>
      <c r="UBL43" s="12"/>
      <c r="UBM43" s="12"/>
      <c r="UBN43" s="12"/>
      <c r="UBO43" s="12"/>
      <c r="UBP43" s="12"/>
      <c r="UBQ43" s="12"/>
      <c r="UBR43" s="12"/>
      <c r="UBS43" s="12"/>
      <c r="UBT43" s="12"/>
      <c r="UBU43" s="12"/>
      <c r="UBV43" s="12"/>
      <c r="UBW43" s="12"/>
      <c r="UBX43" s="12"/>
      <c r="UBY43" s="12"/>
      <c r="UBZ43" s="12"/>
      <c r="UCA43" s="12"/>
      <c r="UCB43" s="12"/>
      <c r="UCC43" s="12"/>
      <c r="UCD43" s="12"/>
      <c r="UCE43" s="12"/>
      <c r="UCF43" s="12"/>
      <c r="UCG43" s="12"/>
      <c r="UCH43" s="12"/>
      <c r="UCI43" s="12"/>
      <c r="UCJ43" s="12"/>
      <c r="UCK43" s="12"/>
      <c r="UCL43" s="12"/>
      <c r="UCM43" s="12"/>
      <c r="UCN43" s="12"/>
      <c r="UCO43" s="12"/>
      <c r="UCP43" s="12"/>
      <c r="UCQ43" s="12"/>
      <c r="UCR43" s="12"/>
      <c r="UCS43" s="12"/>
      <c r="UCT43" s="12"/>
      <c r="UCU43" s="12"/>
      <c r="UCV43" s="12"/>
      <c r="UCW43" s="12"/>
      <c r="UCX43" s="12"/>
      <c r="UCY43" s="12"/>
      <c r="UCZ43" s="12"/>
      <c r="UDA43" s="12"/>
      <c r="UDB43" s="12"/>
      <c r="UDC43" s="12"/>
      <c r="UDD43" s="12"/>
      <c r="UDE43" s="12"/>
      <c r="UDF43" s="12"/>
      <c r="UDG43" s="12"/>
      <c r="UDH43" s="12"/>
      <c r="UDI43" s="12"/>
      <c r="UDJ43" s="12"/>
      <c r="UDK43" s="12"/>
      <c r="UDL43" s="12"/>
      <c r="UDM43" s="12"/>
      <c r="UDN43" s="12"/>
      <c r="UDO43" s="12"/>
      <c r="UDP43" s="12"/>
      <c r="UDQ43" s="12"/>
      <c r="UDR43" s="12"/>
      <c r="UDS43" s="12"/>
      <c r="UDT43" s="12"/>
      <c r="UDU43" s="12"/>
      <c r="UDV43" s="12"/>
      <c r="UDW43" s="12"/>
      <c r="UDX43" s="12"/>
      <c r="UDY43" s="12"/>
      <c r="UDZ43" s="12"/>
      <c r="UEA43" s="12"/>
      <c r="UEB43" s="12"/>
      <c r="UEC43" s="12"/>
      <c r="UED43" s="12"/>
      <c r="UEE43" s="12"/>
      <c r="UEF43" s="12"/>
      <c r="UEG43" s="12"/>
      <c r="UEH43" s="12"/>
      <c r="UEI43" s="12"/>
      <c r="UEJ43" s="12"/>
      <c r="UEK43" s="12"/>
      <c r="UEL43" s="12"/>
      <c r="UEM43" s="12"/>
      <c r="UEN43" s="12"/>
      <c r="UEO43" s="12"/>
      <c r="UEP43" s="12"/>
      <c r="UEQ43" s="12"/>
      <c r="UER43" s="12"/>
      <c r="UES43" s="12"/>
      <c r="UET43" s="12"/>
      <c r="UEU43" s="12"/>
      <c r="UEV43" s="12"/>
      <c r="UEW43" s="12"/>
      <c r="UEX43" s="12"/>
      <c r="UEY43" s="12"/>
      <c r="UEZ43" s="12"/>
      <c r="UFA43" s="12"/>
      <c r="UFB43" s="12"/>
      <c r="UFC43" s="12"/>
      <c r="UFD43" s="12"/>
      <c r="UFE43" s="12"/>
      <c r="UFF43" s="12"/>
      <c r="UFG43" s="12"/>
      <c r="UFH43" s="12"/>
      <c r="UFI43" s="12"/>
      <c r="UFJ43" s="12"/>
      <c r="UFK43" s="12"/>
      <c r="UFL43" s="12"/>
      <c r="UFM43" s="12"/>
      <c r="UFN43" s="12"/>
      <c r="UFO43" s="12"/>
      <c r="UFP43" s="12"/>
      <c r="UFQ43" s="12"/>
      <c r="UFR43" s="12"/>
      <c r="UFS43" s="12"/>
      <c r="UFT43" s="12"/>
      <c r="UFU43" s="12"/>
      <c r="UFV43" s="12"/>
      <c r="UFW43" s="12"/>
      <c r="UFX43" s="12"/>
      <c r="UFY43" s="12"/>
      <c r="UFZ43" s="12"/>
      <c r="UGA43" s="12"/>
      <c r="UGB43" s="12"/>
      <c r="UGC43" s="12"/>
      <c r="UGD43" s="12"/>
      <c r="UGE43" s="12"/>
      <c r="UGF43" s="12"/>
      <c r="UGG43" s="12"/>
      <c r="UGH43" s="12"/>
      <c r="UGI43" s="12"/>
      <c r="UGJ43" s="12"/>
      <c r="UGK43" s="12"/>
      <c r="UGL43" s="12"/>
      <c r="UGM43" s="12"/>
      <c r="UGN43" s="12"/>
      <c r="UGO43" s="12"/>
      <c r="UGP43" s="12"/>
      <c r="UGQ43" s="12"/>
      <c r="UGR43" s="12"/>
      <c r="UGS43" s="12"/>
      <c r="UGT43" s="12"/>
      <c r="UGU43" s="12"/>
      <c r="UGV43" s="12"/>
      <c r="UGW43" s="12"/>
      <c r="UGX43" s="12"/>
      <c r="UGY43" s="12"/>
      <c r="UGZ43" s="12"/>
      <c r="UHA43" s="12"/>
      <c r="UHB43" s="12"/>
      <c r="UHC43" s="12"/>
      <c r="UHD43" s="12"/>
      <c r="UHE43" s="12"/>
      <c r="UHF43" s="12"/>
      <c r="UHG43" s="12"/>
      <c r="UHH43" s="12"/>
      <c r="UHI43" s="12"/>
      <c r="UHJ43" s="12"/>
      <c r="UHK43" s="12"/>
      <c r="UHL43" s="12"/>
      <c r="UHM43" s="12"/>
      <c r="UHN43" s="12"/>
      <c r="UHO43" s="12"/>
      <c r="UHP43" s="12"/>
      <c r="UHQ43" s="12"/>
      <c r="UHR43" s="12"/>
      <c r="UHS43" s="12"/>
      <c r="UHT43" s="12"/>
      <c r="UHU43" s="12"/>
      <c r="UHV43" s="12"/>
      <c r="UHW43" s="12"/>
      <c r="UHX43" s="12"/>
      <c r="UHY43" s="12"/>
      <c r="UHZ43" s="12"/>
      <c r="UIA43" s="12"/>
      <c r="UIB43" s="12"/>
      <c r="UIC43" s="12"/>
      <c r="UID43" s="12"/>
      <c r="UIE43" s="12"/>
      <c r="UIF43" s="12"/>
      <c r="UIG43" s="12"/>
      <c r="UIH43" s="12"/>
      <c r="UII43" s="12"/>
      <c r="UIJ43" s="12"/>
      <c r="UIK43" s="12"/>
      <c r="UIL43" s="12"/>
      <c r="UIM43" s="12"/>
      <c r="UIN43" s="12"/>
      <c r="UIO43" s="12"/>
      <c r="UIP43" s="12"/>
      <c r="UIQ43" s="12"/>
      <c r="UIR43" s="12"/>
      <c r="UIS43" s="12"/>
      <c r="UIT43" s="12"/>
      <c r="UIU43" s="12"/>
      <c r="UIV43" s="12"/>
      <c r="UIW43" s="12"/>
      <c r="UIX43" s="12"/>
      <c r="UIY43" s="12"/>
      <c r="UIZ43" s="12"/>
      <c r="UJA43" s="12"/>
      <c r="UJB43" s="12"/>
      <c r="UJC43" s="12"/>
      <c r="UJD43" s="12"/>
      <c r="UJE43" s="12"/>
      <c r="UJF43" s="12"/>
      <c r="UJG43" s="12"/>
      <c r="UJH43" s="12"/>
      <c r="UJI43" s="12"/>
      <c r="UJJ43" s="12"/>
      <c r="UJK43" s="12"/>
      <c r="UJL43" s="12"/>
      <c r="UJM43" s="12"/>
      <c r="UJN43" s="12"/>
      <c r="UJO43" s="12"/>
      <c r="UJP43" s="12"/>
      <c r="UJQ43" s="12"/>
      <c r="UJR43" s="12"/>
      <c r="UJS43" s="12"/>
      <c r="UJT43" s="12"/>
      <c r="UJU43" s="12"/>
      <c r="UJV43" s="12"/>
      <c r="UJW43" s="12"/>
      <c r="UJX43" s="12"/>
      <c r="UJY43" s="12"/>
      <c r="UJZ43" s="12"/>
      <c r="UKA43" s="12"/>
      <c r="UKB43" s="12"/>
      <c r="UKC43" s="12"/>
      <c r="UKD43" s="12"/>
      <c r="UKE43" s="12"/>
      <c r="UKF43" s="12"/>
      <c r="UKG43" s="12"/>
      <c r="UKH43" s="12"/>
      <c r="UKI43" s="12"/>
      <c r="UKJ43" s="12"/>
      <c r="UKK43" s="12"/>
      <c r="UKL43" s="12"/>
      <c r="UKM43" s="12"/>
      <c r="UKN43" s="12"/>
      <c r="UKO43" s="12"/>
      <c r="UKP43" s="12"/>
      <c r="UKQ43" s="12"/>
      <c r="UKR43" s="12"/>
      <c r="UKS43" s="12"/>
      <c r="UKT43" s="12"/>
      <c r="UKU43" s="12"/>
      <c r="UKV43" s="12"/>
      <c r="UKW43" s="12"/>
      <c r="UKX43" s="12"/>
      <c r="UKY43" s="12"/>
      <c r="UKZ43" s="12"/>
      <c r="ULA43" s="12"/>
      <c r="ULB43" s="12"/>
      <c r="ULC43" s="12"/>
      <c r="ULD43" s="12"/>
      <c r="ULE43" s="12"/>
      <c r="ULF43" s="12"/>
      <c r="ULG43" s="12"/>
      <c r="ULH43" s="12"/>
      <c r="ULI43" s="12"/>
      <c r="ULJ43" s="12"/>
      <c r="ULK43" s="12"/>
      <c r="ULL43" s="12"/>
      <c r="ULM43" s="12"/>
      <c r="ULN43" s="12"/>
      <c r="ULO43" s="12"/>
      <c r="ULP43" s="12"/>
      <c r="ULQ43" s="12"/>
      <c r="ULR43" s="12"/>
      <c r="ULS43" s="12"/>
      <c r="ULT43" s="12"/>
      <c r="ULU43" s="12"/>
      <c r="ULV43" s="12"/>
      <c r="ULW43" s="12"/>
      <c r="ULX43" s="12"/>
      <c r="ULY43" s="12"/>
      <c r="ULZ43" s="12"/>
      <c r="UMA43" s="12"/>
      <c r="UMB43" s="12"/>
      <c r="UMC43" s="12"/>
      <c r="UMD43" s="12"/>
      <c r="UME43" s="12"/>
      <c r="UMF43" s="12"/>
      <c r="UMG43" s="12"/>
      <c r="UMH43" s="12"/>
      <c r="UMI43" s="12"/>
      <c r="UMJ43" s="12"/>
      <c r="UMK43" s="12"/>
      <c r="UML43" s="12"/>
      <c r="UMM43" s="12"/>
      <c r="UMN43" s="12"/>
      <c r="UMO43" s="12"/>
      <c r="UMP43" s="12"/>
      <c r="UMQ43" s="12"/>
      <c r="UMR43" s="12"/>
      <c r="UMS43" s="12"/>
      <c r="UMT43" s="12"/>
      <c r="UMU43" s="12"/>
      <c r="UMV43" s="12"/>
      <c r="UMW43" s="12"/>
      <c r="UMX43" s="12"/>
      <c r="UMY43" s="12"/>
      <c r="UMZ43" s="12"/>
      <c r="UNA43" s="12"/>
      <c r="UNB43" s="12"/>
      <c r="UNC43" s="12"/>
      <c r="UND43" s="12"/>
      <c r="UNE43" s="12"/>
      <c r="UNF43" s="12"/>
      <c r="UNG43" s="12"/>
      <c r="UNH43" s="12"/>
      <c r="UNI43" s="12"/>
      <c r="UNJ43" s="12"/>
      <c r="UNK43" s="12"/>
      <c r="UNL43" s="12"/>
      <c r="UNM43" s="12"/>
      <c r="UNN43" s="12"/>
      <c r="UNO43" s="12"/>
      <c r="UNP43" s="12"/>
      <c r="UNQ43" s="12"/>
      <c r="UNR43" s="12"/>
      <c r="UNS43" s="12"/>
      <c r="UNT43" s="12"/>
      <c r="UNU43" s="12"/>
      <c r="UNV43" s="12"/>
      <c r="UNW43" s="12"/>
      <c r="UNX43" s="12"/>
      <c r="UNY43" s="12"/>
      <c r="UNZ43" s="12"/>
      <c r="UOA43" s="12"/>
      <c r="UOB43" s="12"/>
      <c r="UOC43" s="12"/>
      <c r="UOD43" s="12"/>
      <c r="UOE43" s="12"/>
      <c r="UOF43" s="12"/>
      <c r="UOG43" s="12"/>
      <c r="UOH43" s="12"/>
      <c r="UOI43" s="12"/>
      <c r="UOJ43" s="12"/>
      <c r="UOK43" s="12"/>
      <c r="UOL43" s="12"/>
      <c r="UOM43" s="12"/>
      <c r="UON43" s="12"/>
      <c r="UOO43" s="12"/>
      <c r="UOP43" s="12"/>
      <c r="UOQ43" s="12"/>
      <c r="UOR43" s="12"/>
      <c r="UOS43" s="12"/>
      <c r="UOT43" s="12"/>
      <c r="UOU43" s="12"/>
      <c r="UOV43" s="12"/>
      <c r="UOW43" s="12"/>
      <c r="UOX43" s="12"/>
      <c r="UOY43" s="12"/>
      <c r="UOZ43" s="12"/>
      <c r="UPA43" s="12"/>
      <c r="UPB43" s="12"/>
      <c r="UPC43" s="12"/>
      <c r="UPD43" s="12"/>
      <c r="UPE43" s="12"/>
      <c r="UPF43" s="12"/>
      <c r="UPG43" s="12"/>
      <c r="UPH43" s="12"/>
      <c r="UPI43" s="12"/>
      <c r="UPJ43" s="12"/>
      <c r="UPK43" s="12"/>
      <c r="UPL43" s="12"/>
      <c r="UPM43" s="12"/>
      <c r="UPN43" s="12"/>
      <c r="UPO43" s="12"/>
      <c r="UPP43" s="12"/>
      <c r="UPQ43" s="12"/>
      <c r="UPR43" s="12"/>
      <c r="UPS43" s="12"/>
      <c r="UPT43" s="12"/>
      <c r="UPU43" s="12"/>
      <c r="UPV43" s="12"/>
      <c r="UPW43" s="12"/>
      <c r="UPX43" s="12"/>
      <c r="UPY43" s="12"/>
      <c r="UPZ43" s="12"/>
      <c r="UQA43" s="12"/>
      <c r="UQB43" s="12"/>
      <c r="UQC43" s="12"/>
      <c r="UQD43" s="12"/>
      <c r="UQE43" s="12"/>
      <c r="UQF43" s="12"/>
      <c r="UQG43" s="12"/>
      <c r="UQH43" s="12"/>
      <c r="UQI43" s="12"/>
      <c r="UQJ43" s="12"/>
      <c r="UQK43" s="12"/>
      <c r="UQL43" s="12"/>
      <c r="UQM43" s="12"/>
      <c r="UQN43" s="12"/>
      <c r="UQO43" s="12"/>
      <c r="UQP43" s="12"/>
      <c r="UQQ43" s="12"/>
      <c r="UQR43" s="12"/>
      <c r="UQS43" s="12"/>
      <c r="UQT43" s="12"/>
      <c r="UQU43" s="12"/>
      <c r="UQV43" s="12"/>
      <c r="UQW43" s="12"/>
      <c r="UQX43" s="12"/>
      <c r="UQY43" s="12"/>
      <c r="UQZ43" s="12"/>
      <c r="URA43" s="12"/>
      <c r="URB43" s="12"/>
      <c r="URC43" s="12"/>
      <c r="URD43" s="12"/>
      <c r="URE43" s="12"/>
      <c r="URF43" s="12"/>
      <c r="URG43" s="12"/>
      <c r="URH43" s="12"/>
      <c r="URI43" s="12"/>
      <c r="URJ43" s="12"/>
      <c r="URK43" s="12"/>
      <c r="URL43" s="12"/>
      <c r="URM43" s="12"/>
      <c r="URN43" s="12"/>
      <c r="URO43" s="12"/>
      <c r="URP43" s="12"/>
      <c r="URQ43" s="12"/>
      <c r="URR43" s="12"/>
      <c r="URS43" s="12"/>
      <c r="URT43" s="12"/>
      <c r="URU43" s="12"/>
      <c r="URV43" s="12"/>
      <c r="URW43" s="12"/>
      <c r="URX43" s="12"/>
      <c r="URY43" s="12"/>
      <c r="URZ43" s="12"/>
      <c r="USA43" s="12"/>
      <c r="USB43" s="12"/>
      <c r="USC43" s="12"/>
      <c r="USD43" s="12"/>
      <c r="USE43" s="12"/>
      <c r="USF43" s="12"/>
      <c r="USG43" s="12"/>
      <c r="USH43" s="12"/>
      <c r="USI43" s="12"/>
      <c r="USJ43" s="12"/>
      <c r="USK43" s="12"/>
      <c r="USL43" s="12"/>
      <c r="USM43" s="12"/>
      <c r="USN43" s="12"/>
      <c r="USO43" s="12"/>
      <c r="USP43" s="12"/>
      <c r="USQ43" s="12"/>
      <c r="USR43" s="12"/>
      <c r="USS43" s="12"/>
      <c r="UST43" s="12"/>
      <c r="USU43" s="12"/>
      <c r="USV43" s="12"/>
      <c r="USW43" s="12"/>
      <c r="USX43" s="12"/>
      <c r="USY43" s="12"/>
      <c r="USZ43" s="12"/>
      <c r="UTA43" s="12"/>
      <c r="UTB43" s="12"/>
      <c r="UTC43" s="12"/>
      <c r="UTD43" s="12"/>
      <c r="UTE43" s="12"/>
      <c r="UTF43" s="12"/>
      <c r="UTG43" s="12"/>
      <c r="UTH43" s="12"/>
      <c r="UTI43" s="12"/>
      <c r="UTJ43" s="12"/>
      <c r="UTK43" s="12"/>
      <c r="UTL43" s="12"/>
      <c r="UTM43" s="12"/>
      <c r="UTN43" s="12"/>
      <c r="UTO43" s="12"/>
      <c r="UTP43" s="12"/>
      <c r="UTQ43" s="12"/>
      <c r="UTR43" s="12"/>
      <c r="UTS43" s="12"/>
      <c r="UTT43" s="12"/>
      <c r="UTU43" s="12"/>
      <c r="UTV43" s="12"/>
      <c r="UTW43" s="12"/>
      <c r="UTX43" s="12"/>
      <c r="UTY43" s="12"/>
      <c r="UTZ43" s="12"/>
      <c r="UUA43" s="12"/>
      <c r="UUB43" s="12"/>
      <c r="UUC43" s="12"/>
      <c r="UUD43" s="12"/>
      <c r="UUE43" s="12"/>
      <c r="UUF43" s="12"/>
      <c r="UUG43" s="12"/>
      <c r="UUH43" s="12"/>
      <c r="UUI43" s="12"/>
      <c r="UUJ43" s="12"/>
      <c r="UUK43" s="12"/>
      <c r="UUL43" s="12"/>
      <c r="UUM43" s="12"/>
      <c r="UUN43" s="12"/>
      <c r="UUO43" s="12"/>
      <c r="UUP43" s="12"/>
      <c r="UUQ43" s="12"/>
      <c r="UUR43" s="12"/>
      <c r="UUS43" s="12"/>
      <c r="UUT43" s="12"/>
      <c r="UUU43" s="12"/>
      <c r="UUV43" s="12"/>
      <c r="UUW43" s="12"/>
      <c r="UUX43" s="12"/>
      <c r="UUY43" s="12"/>
      <c r="UUZ43" s="12"/>
      <c r="UVA43" s="12"/>
      <c r="UVB43" s="12"/>
      <c r="UVC43" s="12"/>
      <c r="UVD43" s="12"/>
      <c r="UVE43" s="12"/>
      <c r="UVF43" s="12"/>
      <c r="UVG43" s="12"/>
      <c r="UVH43" s="12"/>
      <c r="UVI43" s="12"/>
      <c r="UVJ43" s="12"/>
      <c r="UVK43" s="12"/>
      <c r="UVL43" s="12"/>
      <c r="UVM43" s="12"/>
      <c r="UVN43" s="12"/>
      <c r="UVO43" s="12"/>
      <c r="UVP43" s="12"/>
      <c r="UVQ43" s="12"/>
      <c r="UVR43" s="12"/>
      <c r="UVS43" s="12"/>
      <c r="UVT43" s="12"/>
      <c r="UVU43" s="12"/>
      <c r="UVV43" s="12"/>
      <c r="UVW43" s="12"/>
      <c r="UVX43" s="12"/>
      <c r="UVY43" s="12"/>
      <c r="UVZ43" s="12"/>
      <c r="UWA43" s="12"/>
      <c r="UWB43" s="12"/>
      <c r="UWC43" s="12"/>
      <c r="UWD43" s="12"/>
      <c r="UWE43" s="12"/>
      <c r="UWF43" s="12"/>
      <c r="UWG43" s="12"/>
      <c r="UWH43" s="12"/>
      <c r="UWI43" s="12"/>
      <c r="UWJ43" s="12"/>
      <c r="UWK43" s="12"/>
      <c r="UWL43" s="12"/>
      <c r="UWM43" s="12"/>
      <c r="UWN43" s="12"/>
      <c r="UWO43" s="12"/>
      <c r="UWP43" s="12"/>
      <c r="UWQ43" s="12"/>
      <c r="UWR43" s="12"/>
      <c r="UWS43" s="12"/>
      <c r="UWT43" s="12"/>
      <c r="UWU43" s="12"/>
      <c r="UWV43" s="12"/>
      <c r="UWW43" s="12"/>
      <c r="UWX43" s="12"/>
      <c r="UWY43" s="12"/>
      <c r="UWZ43" s="12"/>
      <c r="UXA43" s="12"/>
      <c r="UXB43" s="12"/>
      <c r="UXC43" s="12"/>
      <c r="UXD43" s="12"/>
      <c r="UXE43" s="12"/>
      <c r="UXF43" s="12"/>
      <c r="UXG43" s="12"/>
      <c r="UXH43" s="12"/>
      <c r="UXI43" s="12"/>
      <c r="UXJ43" s="12"/>
      <c r="UXK43" s="12"/>
      <c r="UXL43" s="12"/>
      <c r="UXM43" s="12"/>
      <c r="UXN43" s="12"/>
      <c r="UXO43" s="12"/>
      <c r="UXP43" s="12"/>
      <c r="UXQ43" s="12"/>
      <c r="UXR43" s="12"/>
      <c r="UXS43" s="12"/>
      <c r="UXT43" s="12"/>
      <c r="UXU43" s="12"/>
      <c r="UXV43" s="12"/>
      <c r="UXW43" s="12"/>
      <c r="UXX43" s="12"/>
      <c r="UXY43" s="12"/>
      <c r="UXZ43" s="12"/>
      <c r="UYA43" s="12"/>
      <c r="UYB43" s="12"/>
      <c r="UYC43" s="12"/>
      <c r="UYD43" s="12"/>
      <c r="UYE43" s="12"/>
      <c r="UYF43" s="12"/>
      <c r="UYG43" s="12"/>
      <c r="UYH43" s="12"/>
      <c r="UYI43" s="12"/>
      <c r="UYJ43" s="12"/>
      <c r="UYK43" s="12"/>
      <c r="UYL43" s="12"/>
      <c r="UYM43" s="12"/>
      <c r="UYN43" s="12"/>
      <c r="UYO43" s="12"/>
      <c r="UYP43" s="12"/>
      <c r="UYQ43" s="12"/>
      <c r="UYR43" s="12"/>
      <c r="UYS43" s="12"/>
      <c r="UYT43" s="12"/>
      <c r="UYU43" s="12"/>
      <c r="UYV43" s="12"/>
      <c r="UYW43" s="12"/>
      <c r="UYX43" s="12"/>
      <c r="UYY43" s="12"/>
      <c r="UYZ43" s="12"/>
      <c r="UZA43" s="12"/>
      <c r="UZB43" s="12"/>
      <c r="UZC43" s="12"/>
      <c r="UZD43" s="12"/>
      <c r="UZE43" s="12"/>
      <c r="UZF43" s="12"/>
      <c r="UZG43" s="12"/>
      <c r="UZH43" s="12"/>
      <c r="UZI43" s="12"/>
      <c r="UZJ43" s="12"/>
      <c r="UZK43" s="12"/>
      <c r="UZL43" s="12"/>
      <c r="UZM43" s="12"/>
      <c r="UZN43" s="12"/>
      <c r="UZO43" s="12"/>
      <c r="UZP43" s="12"/>
      <c r="UZQ43" s="12"/>
      <c r="UZR43" s="12"/>
      <c r="UZS43" s="12"/>
      <c r="UZT43" s="12"/>
      <c r="UZU43" s="12"/>
      <c r="UZV43" s="12"/>
      <c r="UZW43" s="12"/>
      <c r="UZX43" s="12"/>
      <c r="UZY43" s="12"/>
      <c r="UZZ43" s="12"/>
      <c r="VAA43" s="12"/>
      <c r="VAB43" s="12"/>
      <c r="VAC43" s="12"/>
      <c r="VAD43" s="12"/>
      <c r="VAE43" s="12"/>
      <c r="VAF43" s="12"/>
      <c r="VAG43" s="12"/>
      <c r="VAH43" s="12"/>
      <c r="VAI43" s="12"/>
      <c r="VAJ43" s="12"/>
      <c r="VAK43" s="12"/>
      <c r="VAL43" s="12"/>
      <c r="VAM43" s="12"/>
      <c r="VAN43" s="12"/>
      <c r="VAO43" s="12"/>
      <c r="VAP43" s="12"/>
      <c r="VAQ43" s="12"/>
      <c r="VAR43" s="12"/>
      <c r="VAS43" s="12"/>
      <c r="VAT43" s="12"/>
      <c r="VAU43" s="12"/>
      <c r="VAV43" s="12"/>
      <c r="VAW43" s="12"/>
      <c r="VAX43" s="12"/>
      <c r="VAY43" s="12"/>
      <c r="VAZ43" s="12"/>
      <c r="VBA43" s="12"/>
      <c r="VBB43" s="12"/>
      <c r="VBC43" s="12"/>
      <c r="VBD43" s="12"/>
      <c r="VBE43" s="12"/>
      <c r="VBF43" s="12"/>
      <c r="VBG43" s="12"/>
      <c r="VBH43" s="12"/>
      <c r="VBI43" s="12"/>
      <c r="VBJ43" s="12"/>
      <c r="VBK43" s="12"/>
      <c r="VBL43" s="12"/>
      <c r="VBM43" s="12"/>
      <c r="VBN43" s="12"/>
      <c r="VBO43" s="12"/>
      <c r="VBP43" s="12"/>
      <c r="VBQ43" s="12"/>
      <c r="VBR43" s="12"/>
      <c r="VBS43" s="12"/>
      <c r="VBT43" s="12"/>
      <c r="VBU43" s="12"/>
      <c r="VBV43" s="12"/>
      <c r="VBW43" s="12"/>
      <c r="VBX43" s="12"/>
      <c r="VBY43" s="12"/>
      <c r="VBZ43" s="12"/>
      <c r="VCA43" s="12"/>
      <c r="VCB43" s="12"/>
      <c r="VCC43" s="12"/>
      <c r="VCD43" s="12"/>
      <c r="VCE43" s="12"/>
      <c r="VCF43" s="12"/>
      <c r="VCG43" s="12"/>
      <c r="VCH43" s="12"/>
      <c r="VCI43" s="12"/>
      <c r="VCJ43" s="12"/>
      <c r="VCK43" s="12"/>
      <c r="VCL43" s="12"/>
      <c r="VCM43" s="12"/>
      <c r="VCN43" s="12"/>
      <c r="VCO43" s="12"/>
      <c r="VCP43" s="12"/>
      <c r="VCQ43" s="12"/>
      <c r="VCR43" s="12"/>
      <c r="VCS43" s="12"/>
      <c r="VCT43" s="12"/>
      <c r="VCU43" s="12"/>
      <c r="VCV43" s="12"/>
      <c r="VCW43" s="12"/>
      <c r="VCX43" s="12"/>
      <c r="VCY43" s="12"/>
      <c r="VCZ43" s="12"/>
      <c r="VDA43" s="12"/>
      <c r="VDB43" s="12"/>
      <c r="VDC43" s="12"/>
      <c r="VDD43" s="12"/>
      <c r="VDE43" s="12"/>
      <c r="VDF43" s="12"/>
      <c r="VDG43" s="12"/>
      <c r="VDH43" s="12"/>
      <c r="VDI43" s="12"/>
      <c r="VDJ43" s="12"/>
      <c r="VDK43" s="12"/>
      <c r="VDL43" s="12"/>
      <c r="VDM43" s="12"/>
      <c r="VDN43" s="12"/>
      <c r="VDO43" s="12"/>
      <c r="VDP43" s="12"/>
      <c r="VDQ43" s="12"/>
      <c r="VDR43" s="12"/>
      <c r="VDS43" s="12"/>
      <c r="VDT43" s="12"/>
      <c r="VDU43" s="12"/>
      <c r="VDV43" s="12"/>
      <c r="VDW43" s="12"/>
      <c r="VDX43" s="12"/>
      <c r="VDY43" s="12"/>
      <c r="VDZ43" s="12"/>
      <c r="VEA43" s="12"/>
      <c r="VEB43" s="12"/>
      <c r="VEC43" s="12"/>
      <c r="VED43" s="12"/>
      <c r="VEE43" s="12"/>
      <c r="VEF43" s="12"/>
      <c r="VEG43" s="12"/>
      <c r="VEH43" s="12"/>
      <c r="VEI43" s="12"/>
      <c r="VEJ43" s="12"/>
      <c r="VEK43" s="12"/>
      <c r="VEL43" s="12"/>
      <c r="VEM43" s="12"/>
      <c r="VEN43" s="12"/>
      <c r="VEO43" s="12"/>
      <c r="VEP43" s="12"/>
      <c r="VEQ43" s="12"/>
      <c r="VER43" s="12"/>
      <c r="VES43" s="12"/>
      <c r="VET43" s="12"/>
      <c r="VEU43" s="12"/>
      <c r="VEV43" s="12"/>
      <c r="VEW43" s="12"/>
      <c r="VEX43" s="12"/>
      <c r="VEY43" s="12"/>
      <c r="VEZ43" s="12"/>
      <c r="VFA43" s="12"/>
      <c r="VFB43" s="12"/>
      <c r="VFC43" s="12"/>
      <c r="VFD43" s="12"/>
      <c r="VFE43" s="12"/>
      <c r="VFF43" s="12"/>
      <c r="VFG43" s="12"/>
      <c r="VFH43" s="12"/>
      <c r="VFI43" s="12"/>
      <c r="VFJ43" s="12"/>
      <c r="VFK43" s="12"/>
      <c r="VFL43" s="12"/>
      <c r="VFM43" s="12"/>
      <c r="VFN43" s="12"/>
      <c r="VFO43" s="12"/>
      <c r="VFP43" s="12"/>
      <c r="VFQ43" s="12"/>
      <c r="VFR43" s="12"/>
      <c r="VFS43" s="12"/>
      <c r="VFT43" s="12"/>
      <c r="VFU43" s="12"/>
      <c r="VFV43" s="12"/>
      <c r="VFW43" s="12"/>
      <c r="VFX43" s="12"/>
      <c r="VFY43" s="12"/>
      <c r="VFZ43" s="12"/>
      <c r="VGA43" s="12"/>
      <c r="VGB43" s="12"/>
      <c r="VGC43" s="12"/>
      <c r="VGD43" s="12"/>
      <c r="VGE43" s="12"/>
      <c r="VGF43" s="12"/>
      <c r="VGG43" s="12"/>
      <c r="VGH43" s="12"/>
      <c r="VGI43" s="12"/>
      <c r="VGJ43" s="12"/>
      <c r="VGK43" s="12"/>
      <c r="VGL43" s="12"/>
      <c r="VGM43" s="12"/>
      <c r="VGN43" s="12"/>
      <c r="VGO43" s="12"/>
      <c r="VGP43" s="12"/>
      <c r="VGQ43" s="12"/>
      <c r="VGR43" s="12"/>
      <c r="VGS43" s="12"/>
      <c r="VGT43" s="12"/>
      <c r="VGU43" s="12"/>
      <c r="VGV43" s="12"/>
      <c r="VGW43" s="12"/>
      <c r="VGX43" s="12"/>
      <c r="VGY43" s="12"/>
      <c r="VGZ43" s="12"/>
      <c r="VHA43" s="12"/>
      <c r="VHB43" s="12"/>
      <c r="VHC43" s="12"/>
      <c r="VHD43" s="12"/>
      <c r="VHE43" s="12"/>
      <c r="VHF43" s="12"/>
      <c r="VHG43" s="12"/>
      <c r="VHH43" s="12"/>
      <c r="VHI43" s="12"/>
      <c r="VHJ43" s="12"/>
      <c r="VHK43" s="12"/>
      <c r="VHL43" s="12"/>
      <c r="VHM43" s="12"/>
      <c r="VHN43" s="12"/>
      <c r="VHO43" s="12"/>
      <c r="VHP43" s="12"/>
      <c r="VHQ43" s="12"/>
      <c r="VHR43" s="12"/>
      <c r="VHS43" s="12"/>
      <c r="VHT43" s="12"/>
      <c r="VHU43" s="12"/>
      <c r="VHV43" s="12"/>
      <c r="VHW43" s="12"/>
      <c r="VHX43" s="12"/>
      <c r="VHY43" s="12"/>
      <c r="VHZ43" s="12"/>
      <c r="VIA43" s="12"/>
      <c r="VIB43" s="12"/>
      <c r="VIC43" s="12"/>
      <c r="VID43" s="12"/>
      <c r="VIE43" s="12"/>
      <c r="VIF43" s="12"/>
      <c r="VIG43" s="12"/>
      <c r="VIH43" s="12"/>
      <c r="VII43" s="12"/>
      <c r="VIJ43" s="12"/>
      <c r="VIK43" s="12"/>
      <c r="VIL43" s="12"/>
      <c r="VIM43" s="12"/>
      <c r="VIN43" s="12"/>
      <c r="VIO43" s="12"/>
      <c r="VIP43" s="12"/>
      <c r="VIQ43" s="12"/>
      <c r="VIR43" s="12"/>
      <c r="VIS43" s="12"/>
      <c r="VIT43" s="12"/>
      <c r="VIU43" s="12"/>
      <c r="VIV43" s="12"/>
      <c r="VIW43" s="12"/>
      <c r="VIX43" s="12"/>
      <c r="VIY43" s="12"/>
      <c r="VIZ43" s="12"/>
      <c r="VJA43" s="12"/>
      <c r="VJB43" s="12"/>
      <c r="VJC43" s="12"/>
      <c r="VJD43" s="12"/>
      <c r="VJE43" s="12"/>
      <c r="VJF43" s="12"/>
      <c r="VJG43" s="12"/>
      <c r="VJH43" s="12"/>
      <c r="VJI43" s="12"/>
      <c r="VJJ43" s="12"/>
      <c r="VJK43" s="12"/>
      <c r="VJL43" s="12"/>
      <c r="VJM43" s="12"/>
      <c r="VJN43" s="12"/>
      <c r="VJO43" s="12"/>
      <c r="VJP43" s="12"/>
      <c r="VJQ43" s="12"/>
      <c r="VJR43" s="12"/>
      <c r="VJS43" s="12"/>
      <c r="VJT43" s="12"/>
      <c r="VJU43" s="12"/>
      <c r="VJV43" s="12"/>
      <c r="VJW43" s="12"/>
      <c r="VJX43" s="12"/>
      <c r="VJY43" s="12"/>
      <c r="VJZ43" s="12"/>
      <c r="VKA43" s="12"/>
      <c r="VKB43" s="12"/>
      <c r="VKC43" s="12"/>
      <c r="VKD43" s="12"/>
      <c r="VKE43" s="12"/>
      <c r="VKF43" s="12"/>
      <c r="VKG43" s="12"/>
      <c r="VKH43" s="12"/>
      <c r="VKI43" s="12"/>
      <c r="VKJ43" s="12"/>
      <c r="VKK43" s="12"/>
      <c r="VKL43" s="12"/>
      <c r="VKM43" s="12"/>
      <c r="VKN43" s="12"/>
      <c r="VKO43" s="12"/>
      <c r="VKP43" s="12"/>
      <c r="VKQ43" s="12"/>
      <c r="VKR43" s="12"/>
      <c r="VKS43" s="12"/>
      <c r="VKT43" s="12"/>
      <c r="VKU43" s="12"/>
      <c r="VKV43" s="12"/>
      <c r="VKW43" s="12"/>
      <c r="VKX43" s="12"/>
      <c r="VKY43" s="12"/>
      <c r="VKZ43" s="12"/>
      <c r="VLA43" s="12"/>
      <c r="VLB43" s="12"/>
      <c r="VLC43" s="12"/>
      <c r="VLD43" s="12"/>
      <c r="VLE43" s="12"/>
      <c r="VLF43" s="12"/>
      <c r="VLG43" s="12"/>
      <c r="VLH43" s="12"/>
      <c r="VLI43" s="12"/>
      <c r="VLJ43" s="12"/>
      <c r="VLK43" s="12"/>
      <c r="VLL43" s="12"/>
      <c r="VLM43" s="12"/>
      <c r="VLN43" s="12"/>
      <c r="VLO43" s="12"/>
      <c r="VLP43" s="12"/>
      <c r="VLQ43" s="12"/>
      <c r="VLR43" s="12"/>
      <c r="VLS43" s="12"/>
      <c r="VLT43" s="12"/>
      <c r="VLU43" s="12"/>
      <c r="VLV43" s="12"/>
      <c r="VLW43" s="12"/>
      <c r="VLX43" s="12"/>
      <c r="VLY43" s="12"/>
      <c r="VLZ43" s="12"/>
      <c r="VMA43" s="12"/>
      <c r="VMB43" s="12"/>
      <c r="VMC43" s="12"/>
      <c r="VMD43" s="12"/>
      <c r="VME43" s="12"/>
      <c r="VMF43" s="12"/>
      <c r="VMG43" s="12"/>
      <c r="VMH43" s="12"/>
      <c r="VMI43" s="12"/>
      <c r="VMJ43" s="12"/>
      <c r="VMK43" s="12"/>
      <c r="VML43" s="12"/>
      <c r="VMM43" s="12"/>
      <c r="VMN43" s="12"/>
      <c r="VMO43" s="12"/>
      <c r="VMP43" s="12"/>
      <c r="VMQ43" s="12"/>
      <c r="VMR43" s="12"/>
      <c r="VMS43" s="12"/>
      <c r="VMT43" s="12"/>
      <c r="VMU43" s="12"/>
      <c r="VMV43" s="12"/>
      <c r="VMW43" s="12"/>
      <c r="VMX43" s="12"/>
      <c r="VMY43" s="12"/>
      <c r="VMZ43" s="12"/>
      <c r="VNA43" s="12"/>
      <c r="VNB43" s="12"/>
      <c r="VNC43" s="12"/>
      <c r="VND43" s="12"/>
      <c r="VNE43" s="12"/>
      <c r="VNF43" s="12"/>
      <c r="VNG43" s="12"/>
      <c r="VNH43" s="12"/>
      <c r="VNI43" s="12"/>
      <c r="VNJ43" s="12"/>
      <c r="VNK43" s="12"/>
      <c r="VNL43" s="12"/>
      <c r="VNM43" s="12"/>
      <c r="VNN43" s="12"/>
      <c r="VNO43" s="12"/>
      <c r="VNP43" s="12"/>
      <c r="VNQ43" s="12"/>
      <c r="VNR43" s="12"/>
      <c r="VNS43" s="12"/>
      <c r="VNT43" s="12"/>
      <c r="VNU43" s="12"/>
      <c r="VNV43" s="12"/>
      <c r="VNW43" s="12"/>
      <c r="VNX43" s="12"/>
      <c r="VNY43" s="12"/>
      <c r="VNZ43" s="12"/>
      <c r="VOA43" s="12"/>
      <c r="VOB43" s="12"/>
      <c r="VOC43" s="12"/>
      <c r="VOD43" s="12"/>
      <c r="VOE43" s="12"/>
      <c r="VOF43" s="12"/>
      <c r="VOG43" s="12"/>
      <c r="VOH43" s="12"/>
      <c r="VOI43" s="12"/>
      <c r="VOJ43" s="12"/>
      <c r="VOK43" s="12"/>
      <c r="VOL43" s="12"/>
      <c r="VOM43" s="12"/>
      <c r="VON43" s="12"/>
      <c r="VOO43" s="12"/>
      <c r="VOP43" s="12"/>
      <c r="VOQ43" s="12"/>
      <c r="VOR43" s="12"/>
      <c r="VOS43" s="12"/>
      <c r="VOT43" s="12"/>
      <c r="VOU43" s="12"/>
      <c r="VOV43" s="12"/>
      <c r="VOW43" s="12"/>
      <c r="VOX43" s="12"/>
      <c r="VOY43" s="12"/>
      <c r="VOZ43" s="12"/>
      <c r="VPA43" s="12"/>
      <c r="VPB43" s="12"/>
      <c r="VPC43" s="12"/>
      <c r="VPD43" s="12"/>
      <c r="VPE43" s="12"/>
      <c r="VPF43" s="12"/>
      <c r="VPG43" s="12"/>
      <c r="VPH43" s="12"/>
      <c r="VPI43" s="12"/>
      <c r="VPJ43" s="12"/>
      <c r="VPK43" s="12"/>
      <c r="VPL43" s="12"/>
      <c r="VPM43" s="12"/>
      <c r="VPN43" s="12"/>
      <c r="VPO43" s="12"/>
      <c r="VPP43" s="12"/>
      <c r="VPQ43" s="12"/>
      <c r="VPR43" s="12"/>
      <c r="VPS43" s="12"/>
      <c r="VPT43" s="12"/>
      <c r="VPU43" s="12"/>
      <c r="VPV43" s="12"/>
      <c r="VPW43" s="12"/>
      <c r="VPX43" s="12"/>
      <c r="VPY43" s="12"/>
      <c r="VPZ43" s="12"/>
      <c r="VQA43" s="12"/>
      <c r="VQB43" s="12"/>
      <c r="VQC43" s="12"/>
      <c r="VQD43" s="12"/>
      <c r="VQE43" s="12"/>
      <c r="VQF43" s="12"/>
      <c r="VQG43" s="12"/>
      <c r="VQH43" s="12"/>
      <c r="VQI43" s="12"/>
      <c r="VQJ43" s="12"/>
      <c r="VQK43" s="12"/>
      <c r="VQL43" s="12"/>
      <c r="VQM43" s="12"/>
      <c r="VQN43" s="12"/>
      <c r="VQO43" s="12"/>
      <c r="VQP43" s="12"/>
      <c r="VQQ43" s="12"/>
      <c r="VQR43" s="12"/>
      <c r="VQS43" s="12"/>
      <c r="VQT43" s="12"/>
      <c r="VQU43" s="12"/>
      <c r="VQV43" s="12"/>
      <c r="VQW43" s="12"/>
      <c r="VQX43" s="12"/>
      <c r="VQY43" s="12"/>
      <c r="VQZ43" s="12"/>
      <c r="VRA43" s="12"/>
      <c r="VRB43" s="12"/>
      <c r="VRC43" s="12"/>
      <c r="VRD43" s="12"/>
      <c r="VRE43" s="12"/>
      <c r="VRF43" s="12"/>
      <c r="VRG43" s="12"/>
      <c r="VRH43" s="12"/>
      <c r="VRI43" s="12"/>
      <c r="VRJ43" s="12"/>
      <c r="VRK43" s="12"/>
      <c r="VRL43" s="12"/>
      <c r="VRM43" s="12"/>
      <c r="VRN43" s="12"/>
      <c r="VRO43" s="12"/>
      <c r="VRP43" s="12"/>
      <c r="VRQ43" s="12"/>
      <c r="VRR43" s="12"/>
      <c r="VRS43" s="12"/>
      <c r="VRT43" s="12"/>
      <c r="VRU43" s="12"/>
      <c r="VRV43" s="12"/>
      <c r="VRW43" s="12"/>
      <c r="VRX43" s="12"/>
      <c r="VRY43" s="12"/>
      <c r="VRZ43" s="12"/>
      <c r="VSA43" s="12"/>
      <c r="VSB43" s="12"/>
      <c r="VSC43" s="12"/>
      <c r="VSD43" s="12"/>
      <c r="VSE43" s="12"/>
      <c r="VSF43" s="12"/>
      <c r="VSG43" s="12"/>
      <c r="VSH43" s="12"/>
      <c r="VSI43" s="12"/>
      <c r="VSJ43" s="12"/>
      <c r="VSK43" s="12"/>
      <c r="VSL43" s="12"/>
      <c r="VSM43" s="12"/>
      <c r="VSN43" s="12"/>
      <c r="VSO43" s="12"/>
      <c r="VSP43" s="12"/>
      <c r="VSQ43" s="12"/>
      <c r="VSR43" s="12"/>
      <c r="VSS43" s="12"/>
      <c r="VST43" s="12"/>
      <c r="VSU43" s="12"/>
      <c r="VSV43" s="12"/>
      <c r="VSW43" s="12"/>
      <c r="VSX43" s="12"/>
      <c r="VSY43" s="12"/>
      <c r="VSZ43" s="12"/>
      <c r="VTA43" s="12"/>
      <c r="VTB43" s="12"/>
      <c r="VTC43" s="12"/>
      <c r="VTD43" s="12"/>
      <c r="VTE43" s="12"/>
      <c r="VTF43" s="12"/>
      <c r="VTG43" s="12"/>
      <c r="VTH43" s="12"/>
      <c r="VTI43" s="12"/>
      <c r="VTJ43" s="12"/>
      <c r="VTK43" s="12"/>
      <c r="VTL43" s="12"/>
      <c r="VTM43" s="12"/>
      <c r="VTN43" s="12"/>
      <c r="VTO43" s="12"/>
      <c r="VTP43" s="12"/>
      <c r="VTQ43" s="12"/>
      <c r="VTR43" s="12"/>
      <c r="VTS43" s="12"/>
      <c r="VTT43" s="12"/>
      <c r="VTU43" s="12"/>
      <c r="VTV43" s="12"/>
      <c r="VTW43" s="12"/>
      <c r="VTX43" s="12"/>
      <c r="VTY43" s="12"/>
      <c r="VTZ43" s="12"/>
      <c r="VUA43" s="12"/>
      <c r="VUB43" s="12"/>
      <c r="VUC43" s="12"/>
      <c r="VUD43" s="12"/>
      <c r="VUE43" s="12"/>
      <c r="VUF43" s="12"/>
      <c r="VUG43" s="12"/>
      <c r="VUH43" s="12"/>
      <c r="VUI43" s="12"/>
      <c r="VUJ43" s="12"/>
      <c r="VUK43" s="12"/>
      <c r="VUL43" s="12"/>
      <c r="VUM43" s="12"/>
      <c r="VUN43" s="12"/>
      <c r="VUO43" s="12"/>
      <c r="VUP43" s="12"/>
      <c r="VUQ43" s="12"/>
      <c r="VUR43" s="12"/>
      <c r="VUS43" s="12"/>
      <c r="VUT43" s="12"/>
      <c r="VUU43" s="12"/>
      <c r="VUV43" s="12"/>
      <c r="VUW43" s="12"/>
      <c r="VUX43" s="12"/>
      <c r="VUY43" s="12"/>
      <c r="VUZ43" s="12"/>
      <c r="VVA43" s="12"/>
      <c r="VVB43" s="12"/>
      <c r="VVC43" s="12"/>
      <c r="VVD43" s="12"/>
      <c r="VVE43" s="12"/>
      <c r="VVF43" s="12"/>
      <c r="VVG43" s="12"/>
      <c r="VVH43" s="12"/>
      <c r="VVI43" s="12"/>
      <c r="VVJ43" s="12"/>
      <c r="VVK43" s="12"/>
      <c r="VVL43" s="12"/>
      <c r="VVM43" s="12"/>
      <c r="VVN43" s="12"/>
      <c r="VVO43" s="12"/>
      <c r="VVP43" s="12"/>
      <c r="VVQ43" s="12"/>
      <c r="VVR43" s="12"/>
      <c r="VVS43" s="12"/>
      <c r="VVT43" s="12"/>
      <c r="VVU43" s="12"/>
      <c r="VVV43" s="12"/>
      <c r="VVW43" s="12"/>
      <c r="VVX43" s="12"/>
      <c r="VVY43" s="12"/>
      <c r="VVZ43" s="12"/>
      <c r="VWA43" s="12"/>
      <c r="VWB43" s="12"/>
      <c r="VWC43" s="12"/>
      <c r="VWD43" s="12"/>
      <c r="VWE43" s="12"/>
      <c r="VWF43" s="12"/>
      <c r="VWG43" s="12"/>
      <c r="VWH43" s="12"/>
      <c r="VWI43" s="12"/>
      <c r="VWJ43" s="12"/>
      <c r="VWK43" s="12"/>
      <c r="VWL43" s="12"/>
      <c r="VWM43" s="12"/>
      <c r="VWN43" s="12"/>
      <c r="VWO43" s="12"/>
      <c r="VWP43" s="12"/>
      <c r="VWQ43" s="12"/>
      <c r="VWR43" s="12"/>
      <c r="VWS43" s="12"/>
      <c r="VWT43" s="12"/>
      <c r="VWU43" s="12"/>
      <c r="VWV43" s="12"/>
      <c r="VWW43" s="12"/>
      <c r="VWX43" s="12"/>
      <c r="VWY43" s="12"/>
      <c r="VWZ43" s="12"/>
      <c r="VXA43" s="12"/>
      <c r="VXB43" s="12"/>
      <c r="VXC43" s="12"/>
      <c r="VXD43" s="12"/>
      <c r="VXE43" s="12"/>
      <c r="VXF43" s="12"/>
      <c r="VXG43" s="12"/>
      <c r="VXH43" s="12"/>
      <c r="VXI43" s="12"/>
      <c r="VXJ43" s="12"/>
      <c r="VXK43" s="12"/>
      <c r="VXL43" s="12"/>
      <c r="VXM43" s="12"/>
      <c r="VXN43" s="12"/>
      <c r="VXO43" s="12"/>
      <c r="VXP43" s="12"/>
      <c r="VXQ43" s="12"/>
      <c r="VXR43" s="12"/>
      <c r="VXS43" s="12"/>
      <c r="VXT43" s="12"/>
      <c r="VXU43" s="12"/>
      <c r="VXV43" s="12"/>
      <c r="VXW43" s="12"/>
      <c r="VXX43" s="12"/>
      <c r="VXY43" s="12"/>
      <c r="VXZ43" s="12"/>
      <c r="VYA43" s="12"/>
      <c r="VYB43" s="12"/>
      <c r="VYC43" s="12"/>
      <c r="VYD43" s="12"/>
      <c r="VYE43" s="12"/>
      <c r="VYF43" s="12"/>
      <c r="VYG43" s="12"/>
      <c r="VYH43" s="12"/>
      <c r="VYI43" s="12"/>
      <c r="VYJ43" s="12"/>
      <c r="VYK43" s="12"/>
      <c r="VYL43" s="12"/>
      <c r="VYM43" s="12"/>
      <c r="VYN43" s="12"/>
      <c r="VYO43" s="12"/>
      <c r="VYP43" s="12"/>
      <c r="VYQ43" s="12"/>
      <c r="VYR43" s="12"/>
      <c r="VYS43" s="12"/>
      <c r="VYT43" s="12"/>
      <c r="VYU43" s="12"/>
      <c r="VYV43" s="12"/>
      <c r="VYW43" s="12"/>
      <c r="VYX43" s="12"/>
      <c r="VYY43" s="12"/>
      <c r="VYZ43" s="12"/>
      <c r="VZA43" s="12"/>
      <c r="VZB43" s="12"/>
      <c r="VZC43" s="12"/>
      <c r="VZD43" s="12"/>
      <c r="VZE43" s="12"/>
      <c r="VZF43" s="12"/>
      <c r="VZG43" s="12"/>
      <c r="VZH43" s="12"/>
      <c r="VZI43" s="12"/>
      <c r="VZJ43" s="12"/>
      <c r="VZK43" s="12"/>
      <c r="VZL43" s="12"/>
      <c r="VZM43" s="12"/>
      <c r="VZN43" s="12"/>
      <c r="VZO43" s="12"/>
      <c r="VZP43" s="12"/>
      <c r="VZQ43" s="12"/>
      <c r="VZR43" s="12"/>
      <c r="VZS43" s="12"/>
      <c r="VZT43" s="12"/>
      <c r="VZU43" s="12"/>
      <c r="VZV43" s="12"/>
      <c r="VZW43" s="12"/>
      <c r="VZX43" s="12"/>
      <c r="VZY43" s="12"/>
      <c r="VZZ43" s="12"/>
      <c r="WAA43" s="12"/>
      <c r="WAB43" s="12"/>
      <c r="WAC43" s="12"/>
      <c r="WAD43" s="12"/>
      <c r="WAE43" s="12"/>
      <c r="WAF43" s="12"/>
      <c r="WAG43" s="12"/>
      <c r="WAH43" s="12"/>
      <c r="WAI43" s="12"/>
      <c r="WAJ43" s="12"/>
      <c r="WAK43" s="12"/>
      <c r="WAL43" s="12"/>
      <c r="WAM43" s="12"/>
      <c r="WAN43" s="12"/>
      <c r="WAO43" s="12"/>
      <c r="WAP43" s="12"/>
      <c r="WAQ43" s="12"/>
      <c r="WAR43" s="12"/>
      <c r="WAS43" s="12"/>
      <c r="WAT43" s="12"/>
      <c r="WAU43" s="12"/>
      <c r="WAV43" s="12"/>
      <c r="WAW43" s="12"/>
      <c r="WAX43" s="12"/>
      <c r="WAY43" s="12"/>
      <c r="WAZ43" s="12"/>
      <c r="WBA43" s="12"/>
      <c r="WBB43" s="12"/>
      <c r="WBC43" s="12"/>
      <c r="WBD43" s="12"/>
      <c r="WBE43" s="12"/>
      <c r="WBF43" s="12"/>
      <c r="WBG43" s="12"/>
      <c r="WBH43" s="12"/>
      <c r="WBI43" s="12"/>
      <c r="WBJ43" s="12"/>
      <c r="WBK43" s="12"/>
      <c r="WBL43" s="12"/>
      <c r="WBM43" s="12"/>
      <c r="WBN43" s="12"/>
      <c r="WBO43" s="12"/>
      <c r="WBP43" s="12"/>
      <c r="WBQ43" s="12"/>
      <c r="WBR43" s="12"/>
      <c r="WBS43" s="12"/>
      <c r="WBT43" s="12"/>
      <c r="WBU43" s="12"/>
      <c r="WBV43" s="12"/>
      <c r="WBW43" s="12"/>
      <c r="WBX43" s="12"/>
      <c r="WBY43" s="12"/>
      <c r="WBZ43" s="12"/>
      <c r="WCA43" s="12"/>
      <c r="WCB43" s="12"/>
      <c r="WCC43" s="12"/>
      <c r="WCD43" s="12"/>
      <c r="WCE43" s="12"/>
      <c r="WCF43" s="12"/>
      <c r="WCG43" s="12"/>
      <c r="WCH43" s="12"/>
      <c r="WCI43" s="12"/>
      <c r="WCJ43" s="12"/>
      <c r="WCK43" s="12"/>
      <c r="WCL43" s="12"/>
      <c r="WCM43" s="12"/>
      <c r="WCN43" s="12"/>
      <c r="WCO43" s="12"/>
      <c r="WCP43" s="12"/>
      <c r="WCQ43" s="12"/>
      <c r="WCR43" s="12"/>
      <c r="WCS43" s="12"/>
      <c r="WCT43" s="12"/>
      <c r="WCU43" s="12"/>
      <c r="WCV43" s="12"/>
      <c r="WCW43" s="12"/>
      <c r="WCX43" s="12"/>
      <c r="WCY43" s="12"/>
      <c r="WCZ43" s="12"/>
      <c r="WDA43" s="12"/>
      <c r="WDB43" s="12"/>
      <c r="WDC43" s="12"/>
      <c r="WDD43" s="12"/>
      <c r="WDE43" s="12"/>
      <c r="WDF43" s="12"/>
      <c r="WDG43" s="12"/>
      <c r="WDH43" s="12"/>
      <c r="WDI43" s="12"/>
      <c r="WDJ43" s="12"/>
      <c r="WDK43" s="12"/>
      <c r="WDL43" s="12"/>
      <c r="WDM43" s="12"/>
      <c r="WDN43" s="12"/>
      <c r="WDO43" s="12"/>
      <c r="WDP43" s="12"/>
      <c r="WDQ43" s="12"/>
      <c r="WDR43" s="12"/>
      <c r="WDS43" s="12"/>
      <c r="WDT43" s="12"/>
      <c r="WDU43" s="12"/>
      <c r="WDV43" s="12"/>
      <c r="WDW43" s="12"/>
      <c r="WDX43" s="12"/>
      <c r="WDY43" s="12"/>
      <c r="WDZ43" s="12"/>
      <c r="WEA43" s="12"/>
      <c r="WEB43" s="12"/>
      <c r="WEC43" s="12"/>
      <c r="WED43" s="12"/>
      <c r="WEE43" s="12"/>
      <c r="WEF43" s="12"/>
      <c r="WEG43" s="12"/>
      <c r="WEH43" s="12"/>
      <c r="WEI43" s="12"/>
      <c r="WEJ43" s="12"/>
      <c r="WEK43" s="12"/>
      <c r="WEL43" s="12"/>
      <c r="WEM43" s="12"/>
      <c r="WEN43" s="12"/>
      <c r="WEO43" s="12"/>
      <c r="WEP43" s="12"/>
      <c r="WEQ43" s="12"/>
      <c r="WER43" s="12"/>
      <c r="WES43" s="12"/>
      <c r="WET43" s="12"/>
      <c r="WEU43" s="12"/>
      <c r="WEV43" s="12"/>
      <c r="WEW43" s="12"/>
      <c r="WEX43" s="12"/>
      <c r="WEY43" s="12"/>
      <c r="WEZ43" s="12"/>
      <c r="WFA43" s="12"/>
      <c r="WFB43" s="12"/>
      <c r="WFC43" s="12"/>
      <c r="WFD43" s="12"/>
      <c r="WFE43" s="12"/>
      <c r="WFF43" s="12"/>
      <c r="WFG43" s="12"/>
      <c r="WFH43" s="12"/>
      <c r="WFI43" s="12"/>
      <c r="WFJ43" s="12"/>
      <c r="WFK43" s="12"/>
      <c r="WFL43" s="12"/>
      <c r="WFM43" s="12"/>
      <c r="WFN43" s="12"/>
      <c r="WFO43" s="12"/>
      <c r="WFP43" s="12"/>
      <c r="WFQ43" s="12"/>
      <c r="WFR43" s="12"/>
      <c r="WFS43" s="12"/>
      <c r="WFT43" s="12"/>
      <c r="WFU43" s="12"/>
      <c r="WFV43" s="12"/>
      <c r="WFW43" s="12"/>
      <c r="WFX43" s="12"/>
      <c r="WFY43" s="12"/>
      <c r="WFZ43" s="12"/>
      <c r="WGA43" s="12"/>
      <c r="WGB43" s="12"/>
      <c r="WGC43" s="12"/>
      <c r="WGD43" s="12"/>
      <c r="WGE43" s="12"/>
      <c r="WGF43" s="12"/>
      <c r="WGG43" s="12"/>
      <c r="WGH43" s="12"/>
      <c r="WGI43" s="12"/>
      <c r="WGJ43" s="12"/>
      <c r="WGK43" s="12"/>
      <c r="WGL43" s="12"/>
      <c r="WGM43" s="12"/>
      <c r="WGN43" s="12"/>
      <c r="WGO43" s="12"/>
      <c r="WGP43" s="12"/>
      <c r="WGQ43" s="12"/>
      <c r="WGR43" s="12"/>
      <c r="WGS43" s="12"/>
      <c r="WGT43" s="12"/>
      <c r="WGU43" s="12"/>
      <c r="WGV43" s="12"/>
      <c r="WGW43" s="12"/>
      <c r="WGX43" s="12"/>
      <c r="WGY43" s="12"/>
      <c r="WGZ43" s="12"/>
      <c r="WHA43" s="12"/>
      <c r="WHB43" s="12"/>
      <c r="WHC43" s="12"/>
      <c r="WHD43" s="12"/>
      <c r="WHE43" s="12"/>
      <c r="WHF43" s="12"/>
      <c r="WHG43" s="12"/>
      <c r="WHH43" s="12"/>
      <c r="WHI43" s="12"/>
      <c r="WHJ43" s="12"/>
      <c r="WHK43" s="12"/>
      <c r="WHL43" s="12"/>
      <c r="WHM43" s="12"/>
      <c r="WHN43" s="12"/>
      <c r="WHO43" s="12"/>
      <c r="WHP43" s="12"/>
      <c r="WHQ43" s="12"/>
      <c r="WHR43" s="12"/>
      <c r="WHS43" s="12"/>
      <c r="WHT43" s="12"/>
      <c r="WHU43" s="12"/>
      <c r="WHV43" s="12"/>
      <c r="WHW43" s="12"/>
      <c r="WHX43" s="12"/>
      <c r="WHY43" s="12"/>
      <c r="WHZ43" s="12"/>
      <c r="WIA43" s="12"/>
      <c r="WIB43" s="12"/>
      <c r="WIC43" s="12"/>
      <c r="WID43" s="12"/>
      <c r="WIE43" s="12"/>
      <c r="WIF43" s="12"/>
      <c r="WIG43" s="12"/>
      <c r="WIH43" s="12"/>
      <c r="WII43" s="12"/>
      <c r="WIJ43" s="12"/>
      <c r="WIK43" s="12"/>
      <c r="WIL43" s="12"/>
      <c r="WIM43" s="12"/>
      <c r="WIN43" s="12"/>
      <c r="WIO43" s="12"/>
      <c r="WIP43" s="12"/>
      <c r="WIQ43" s="12"/>
      <c r="WIR43" s="12"/>
      <c r="WIS43" s="12"/>
      <c r="WIT43" s="12"/>
      <c r="WIU43" s="12"/>
      <c r="WIV43" s="12"/>
      <c r="WIW43" s="12"/>
      <c r="WIX43" s="12"/>
      <c r="WIY43" s="12"/>
      <c r="WIZ43" s="12"/>
      <c r="WJA43" s="12"/>
      <c r="WJB43" s="12"/>
      <c r="WJC43" s="12"/>
      <c r="WJD43" s="12"/>
      <c r="WJE43" s="12"/>
      <c r="WJF43" s="12"/>
      <c r="WJG43" s="12"/>
      <c r="WJH43" s="12"/>
      <c r="WJI43" s="12"/>
      <c r="WJJ43" s="12"/>
      <c r="WJK43" s="12"/>
      <c r="WJL43" s="12"/>
      <c r="WJM43" s="12"/>
      <c r="WJN43" s="12"/>
      <c r="WJO43" s="12"/>
      <c r="WJP43" s="12"/>
      <c r="WJQ43" s="12"/>
      <c r="WJR43" s="12"/>
      <c r="WJS43" s="12"/>
      <c r="WJT43" s="12"/>
      <c r="WJU43" s="12"/>
      <c r="WJV43" s="12"/>
      <c r="WJW43" s="12"/>
      <c r="WJX43" s="12"/>
      <c r="WJY43" s="12"/>
      <c r="WJZ43" s="12"/>
      <c r="WKA43" s="12"/>
      <c r="WKB43" s="12"/>
      <c r="WKC43" s="12"/>
      <c r="WKD43" s="12"/>
      <c r="WKE43" s="12"/>
      <c r="WKF43" s="12"/>
      <c r="WKG43" s="12"/>
      <c r="WKH43" s="12"/>
      <c r="WKI43" s="12"/>
      <c r="WKJ43" s="12"/>
      <c r="WKK43" s="12"/>
      <c r="WKL43" s="12"/>
      <c r="WKM43" s="12"/>
      <c r="WKN43" s="12"/>
      <c r="WKO43" s="12"/>
      <c r="WKP43" s="12"/>
      <c r="WKQ43" s="12"/>
      <c r="WKR43" s="12"/>
      <c r="WKS43" s="12"/>
      <c r="WKT43" s="12"/>
      <c r="WKU43" s="12"/>
      <c r="WKV43" s="12"/>
      <c r="WKW43" s="12"/>
      <c r="WKX43" s="12"/>
      <c r="WKY43" s="12"/>
      <c r="WKZ43" s="12"/>
      <c r="WLA43" s="12"/>
      <c r="WLB43" s="12"/>
      <c r="WLC43" s="12"/>
      <c r="WLD43" s="12"/>
      <c r="WLE43" s="12"/>
      <c r="WLF43" s="12"/>
      <c r="WLG43" s="12"/>
      <c r="WLH43" s="12"/>
      <c r="WLI43" s="12"/>
      <c r="WLJ43" s="12"/>
      <c r="WLK43" s="12"/>
      <c r="WLL43" s="12"/>
      <c r="WLM43" s="12"/>
      <c r="WLN43" s="12"/>
      <c r="WLO43" s="12"/>
      <c r="WLP43" s="12"/>
      <c r="WLQ43" s="12"/>
      <c r="WLR43" s="12"/>
      <c r="WLS43" s="12"/>
      <c r="WLT43" s="12"/>
      <c r="WLU43" s="12"/>
      <c r="WLV43" s="12"/>
      <c r="WLW43" s="12"/>
      <c r="WLX43" s="12"/>
      <c r="WLY43" s="12"/>
      <c r="WLZ43" s="12"/>
      <c r="WMA43" s="12"/>
      <c r="WMB43" s="12"/>
      <c r="WMC43" s="12"/>
      <c r="WMD43" s="12"/>
      <c r="WME43" s="12"/>
      <c r="WMF43" s="12"/>
      <c r="WMG43" s="12"/>
      <c r="WMH43" s="12"/>
      <c r="WMI43" s="12"/>
      <c r="WMJ43" s="12"/>
      <c r="WMK43" s="12"/>
      <c r="WML43" s="12"/>
      <c r="WMM43" s="12"/>
      <c r="WMN43" s="12"/>
      <c r="WMO43" s="12"/>
      <c r="WMP43" s="12"/>
      <c r="WMQ43" s="12"/>
      <c r="WMR43" s="12"/>
      <c r="WMS43" s="12"/>
      <c r="WMT43" s="12"/>
      <c r="WMU43" s="12"/>
      <c r="WMV43" s="12"/>
      <c r="WMW43" s="12"/>
      <c r="WMX43" s="12"/>
      <c r="WMY43" s="12"/>
      <c r="WMZ43" s="12"/>
      <c r="WNA43" s="12"/>
      <c r="WNB43" s="12"/>
      <c r="WNC43" s="12"/>
      <c r="WND43" s="12"/>
      <c r="WNE43" s="12"/>
      <c r="WNF43" s="12"/>
      <c r="WNG43" s="12"/>
      <c r="WNH43" s="12"/>
      <c r="WNI43" s="12"/>
      <c r="WNJ43" s="12"/>
      <c r="WNK43" s="12"/>
      <c r="WNL43" s="12"/>
      <c r="WNM43" s="12"/>
      <c r="WNN43" s="12"/>
      <c r="WNO43" s="12"/>
      <c r="WNP43" s="12"/>
      <c r="WNQ43" s="12"/>
      <c r="WNR43" s="12"/>
      <c r="WNS43" s="12"/>
      <c r="WNT43" s="12"/>
      <c r="WNU43" s="12"/>
      <c r="WNV43" s="12"/>
      <c r="WNW43" s="12"/>
      <c r="WNX43" s="12"/>
      <c r="WNY43" s="12"/>
      <c r="WNZ43" s="12"/>
      <c r="WOA43" s="12"/>
      <c r="WOB43" s="12"/>
      <c r="WOC43" s="12"/>
      <c r="WOD43" s="12"/>
      <c r="WOE43" s="12"/>
      <c r="WOF43" s="12"/>
      <c r="WOG43" s="12"/>
      <c r="WOH43" s="12"/>
      <c r="WOI43" s="12"/>
      <c r="WOJ43" s="12"/>
      <c r="WOK43" s="12"/>
      <c r="WOL43" s="12"/>
      <c r="WOM43" s="12"/>
      <c r="WON43" s="12"/>
      <c r="WOO43" s="12"/>
      <c r="WOP43" s="12"/>
      <c r="WOQ43" s="12"/>
      <c r="WOR43" s="12"/>
      <c r="WOS43" s="12"/>
      <c r="WOT43" s="12"/>
      <c r="WOU43" s="12"/>
      <c r="WOV43" s="12"/>
      <c r="WOW43" s="12"/>
      <c r="WOX43" s="12"/>
      <c r="WOY43" s="12"/>
      <c r="WOZ43" s="12"/>
      <c r="WPA43" s="12"/>
      <c r="WPB43" s="12"/>
      <c r="WPC43" s="12"/>
      <c r="WPD43" s="12"/>
      <c r="WPE43" s="12"/>
      <c r="WPF43" s="12"/>
      <c r="WPG43" s="12"/>
      <c r="WPH43" s="12"/>
      <c r="WPI43" s="12"/>
      <c r="WPJ43" s="12"/>
      <c r="WPK43" s="12"/>
      <c r="WPL43" s="12"/>
      <c r="WPM43" s="12"/>
      <c r="WPN43" s="12"/>
      <c r="WPO43" s="12"/>
      <c r="WPP43" s="12"/>
      <c r="WPQ43" s="12"/>
      <c r="WPR43" s="12"/>
      <c r="WPS43" s="12"/>
      <c r="WPT43" s="12"/>
      <c r="WPU43" s="12"/>
      <c r="WPV43" s="12"/>
      <c r="WPW43" s="12"/>
      <c r="WPX43" s="12"/>
      <c r="WPY43" s="12"/>
      <c r="WPZ43" s="12"/>
      <c r="WQA43" s="12"/>
      <c r="WQB43" s="12"/>
      <c r="WQC43" s="12"/>
      <c r="WQD43" s="12"/>
      <c r="WQE43" s="12"/>
      <c r="WQF43" s="12"/>
      <c r="WQG43" s="12"/>
      <c r="WQH43" s="12"/>
      <c r="WQI43" s="12"/>
      <c r="WQJ43" s="12"/>
      <c r="WQK43" s="12"/>
      <c r="WQL43" s="12"/>
      <c r="WQM43" s="12"/>
      <c r="WQN43" s="12"/>
      <c r="WQO43" s="12"/>
      <c r="WQP43" s="12"/>
      <c r="WQQ43" s="12"/>
      <c r="WQR43" s="12"/>
      <c r="WQS43" s="12"/>
      <c r="WQT43" s="12"/>
      <c r="WQU43" s="12"/>
      <c r="WQV43" s="12"/>
      <c r="WQW43" s="12"/>
      <c r="WQX43" s="12"/>
      <c r="WQY43" s="12"/>
      <c r="WQZ43" s="12"/>
      <c r="WRA43" s="12"/>
      <c r="WRB43" s="12"/>
      <c r="WRC43" s="12"/>
      <c r="WRD43" s="12"/>
      <c r="WRE43" s="12"/>
      <c r="WRF43" s="12"/>
      <c r="WRG43" s="12"/>
      <c r="WRH43" s="12"/>
      <c r="WRI43" s="12"/>
      <c r="WRJ43" s="12"/>
      <c r="WRK43" s="12"/>
      <c r="WRL43" s="12"/>
      <c r="WRM43" s="12"/>
      <c r="WRN43" s="12"/>
      <c r="WRO43" s="12"/>
      <c r="WRP43" s="12"/>
      <c r="WRQ43" s="12"/>
      <c r="WRR43" s="12"/>
      <c r="WRS43" s="12"/>
      <c r="WRT43" s="12"/>
      <c r="WRU43" s="12"/>
      <c r="WRV43" s="12"/>
      <c r="WRW43" s="12"/>
      <c r="WRX43" s="12"/>
      <c r="WRY43" s="12"/>
      <c r="WRZ43" s="12"/>
      <c r="WSA43" s="12"/>
      <c r="WSB43" s="12"/>
      <c r="WSC43" s="12"/>
      <c r="WSD43" s="12"/>
      <c r="WSE43" s="12"/>
      <c r="WSF43" s="12"/>
      <c r="WSG43" s="12"/>
      <c r="WSH43" s="12"/>
      <c r="WSI43" s="12"/>
      <c r="WSJ43" s="12"/>
      <c r="WSK43" s="12"/>
      <c r="WSL43" s="12"/>
      <c r="WSM43" s="12"/>
      <c r="WSN43" s="12"/>
      <c r="WSO43" s="12"/>
      <c r="WSP43" s="12"/>
      <c r="WSQ43" s="12"/>
      <c r="WSR43" s="12"/>
      <c r="WSS43" s="12"/>
      <c r="WST43" s="12"/>
      <c r="WSU43" s="12"/>
      <c r="WSV43" s="12"/>
      <c r="WSW43" s="12"/>
      <c r="WSX43" s="12"/>
      <c r="WSY43" s="12"/>
      <c r="WSZ43" s="12"/>
      <c r="WTA43" s="12"/>
      <c r="WTB43" s="12"/>
      <c r="WTC43" s="12"/>
      <c r="WTD43" s="12"/>
      <c r="WTE43" s="12"/>
      <c r="WTF43" s="12"/>
      <c r="WTG43" s="12"/>
      <c r="WTH43" s="12"/>
      <c r="WTI43" s="12"/>
      <c r="WTJ43" s="12"/>
      <c r="WTK43" s="12"/>
      <c r="WTL43" s="12"/>
      <c r="WTM43" s="12"/>
      <c r="WTN43" s="12"/>
      <c r="WTO43" s="12"/>
      <c r="WTP43" s="12"/>
      <c r="WTQ43" s="12"/>
      <c r="WTR43" s="12"/>
      <c r="WTS43" s="12"/>
      <c r="WTT43" s="12"/>
      <c r="WTU43" s="12"/>
      <c r="WTV43" s="12"/>
      <c r="WTW43" s="12"/>
      <c r="WTX43" s="12"/>
      <c r="WTY43" s="12"/>
      <c r="WTZ43" s="12"/>
      <c r="WUA43" s="12"/>
      <c r="WUB43" s="12"/>
      <c r="WUC43" s="12"/>
      <c r="WUD43" s="12"/>
      <c r="WUE43" s="12"/>
      <c r="WUF43" s="12"/>
      <c r="WUG43" s="12"/>
      <c r="WUH43" s="12"/>
      <c r="WUI43" s="12"/>
      <c r="WUJ43" s="12"/>
      <c r="WUK43" s="12"/>
      <c r="WUL43" s="12"/>
      <c r="WUM43" s="12"/>
      <c r="WUN43" s="12"/>
      <c r="WUO43" s="12"/>
      <c r="WUP43" s="12"/>
      <c r="WUQ43" s="12"/>
      <c r="WUR43" s="12"/>
      <c r="WUS43" s="12"/>
      <c r="WUT43" s="12"/>
      <c r="WUU43" s="12"/>
      <c r="WUV43" s="12"/>
      <c r="WUW43" s="12"/>
      <c r="WUX43" s="12"/>
      <c r="WUY43" s="12"/>
      <c r="WUZ43" s="12"/>
      <c r="WVA43" s="12"/>
      <c r="WVB43" s="12"/>
      <c r="WVC43" s="12"/>
      <c r="WVD43" s="12"/>
      <c r="WVE43" s="12"/>
      <c r="WVF43" s="12"/>
      <c r="WVG43" s="12"/>
      <c r="WVH43" s="12"/>
      <c r="WVI43" s="12"/>
      <c r="WVJ43" s="12"/>
      <c r="WVK43" s="12"/>
      <c r="WVL43" s="12"/>
      <c r="WVM43" s="12"/>
      <c r="WVN43" s="12"/>
      <c r="WVO43" s="12"/>
      <c r="WVP43" s="12"/>
      <c r="WVQ43" s="12"/>
      <c r="WVR43" s="12"/>
      <c r="WVS43" s="12"/>
      <c r="WVT43" s="12"/>
      <c r="WVU43" s="12"/>
      <c r="WVV43" s="12"/>
      <c r="WVW43" s="12"/>
      <c r="WVX43" s="12"/>
      <c r="WVY43" s="12"/>
      <c r="WVZ43" s="12"/>
      <c r="WWA43" s="12"/>
      <c r="WWB43" s="12"/>
      <c r="WWC43" s="12"/>
      <c r="WWD43" s="12"/>
      <c r="WWE43" s="12"/>
      <c r="WWF43" s="12"/>
      <c r="WWG43" s="12"/>
      <c r="WWH43" s="12"/>
      <c r="WWI43" s="12"/>
      <c r="WWJ43" s="12"/>
      <c r="WWK43" s="12"/>
      <c r="WWL43" s="12"/>
      <c r="WWM43" s="12"/>
      <c r="WWN43" s="12"/>
      <c r="WWO43" s="12"/>
      <c r="WWP43" s="12"/>
      <c r="WWQ43" s="12"/>
      <c r="WWR43" s="12"/>
      <c r="WWS43" s="12"/>
      <c r="WWT43" s="12"/>
      <c r="WWU43" s="12"/>
      <c r="WWV43" s="12"/>
      <c r="WWW43" s="12"/>
      <c r="WWX43" s="12"/>
      <c r="WWY43" s="12"/>
      <c r="WWZ43" s="12"/>
      <c r="WXA43" s="12"/>
      <c r="WXB43" s="12"/>
      <c r="WXC43" s="12"/>
      <c r="WXD43" s="12"/>
      <c r="WXE43" s="12"/>
      <c r="WXF43" s="12"/>
      <c r="WXG43" s="12"/>
      <c r="WXH43" s="12"/>
      <c r="WXI43" s="12"/>
      <c r="WXJ43" s="12"/>
      <c r="WXK43" s="12"/>
      <c r="WXL43" s="12"/>
      <c r="WXM43" s="12"/>
      <c r="WXN43" s="12"/>
      <c r="WXO43" s="12"/>
      <c r="WXP43" s="12"/>
      <c r="WXQ43" s="12"/>
      <c r="WXR43" s="12"/>
      <c r="WXS43" s="12"/>
      <c r="WXT43" s="12"/>
      <c r="WXU43" s="12"/>
      <c r="WXV43" s="12"/>
      <c r="WXW43" s="12"/>
      <c r="WXX43" s="12"/>
      <c r="WXY43" s="12"/>
      <c r="WXZ43" s="12"/>
      <c r="WYA43" s="12"/>
      <c r="WYB43" s="12"/>
      <c r="WYC43" s="12"/>
      <c r="WYD43" s="12"/>
      <c r="WYE43" s="12"/>
      <c r="WYF43" s="12"/>
      <c r="WYG43" s="12"/>
      <c r="WYH43" s="12"/>
      <c r="WYI43" s="12"/>
      <c r="WYJ43" s="12"/>
      <c r="WYK43" s="12"/>
      <c r="WYL43" s="12"/>
      <c r="WYM43" s="12"/>
      <c r="WYN43" s="12"/>
      <c r="WYO43" s="12"/>
      <c r="WYP43" s="12"/>
      <c r="WYQ43" s="12"/>
      <c r="WYR43" s="12"/>
      <c r="WYS43" s="12"/>
      <c r="WYT43" s="12"/>
      <c r="WYU43" s="12"/>
      <c r="WYV43" s="12"/>
      <c r="WYW43" s="12"/>
      <c r="WYX43" s="12"/>
      <c r="WYY43" s="12"/>
      <c r="WYZ43" s="12"/>
      <c r="WZA43" s="12"/>
      <c r="WZB43" s="12"/>
      <c r="WZC43" s="12"/>
      <c r="WZD43" s="12"/>
      <c r="WZE43" s="12"/>
      <c r="WZF43" s="12"/>
      <c r="WZG43" s="12"/>
      <c r="WZH43" s="12"/>
      <c r="WZI43" s="12"/>
      <c r="WZJ43" s="12"/>
      <c r="WZK43" s="12"/>
      <c r="WZL43" s="12"/>
      <c r="WZM43" s="12"/>
      <c r="WZN43" s="12"/>
      <c r="WZO43" s="12"/>
      <c r="WZP43" s="12"/>
      <c r="WZQ43" s="12"/>
      <c r="WZR43" s="12"/>
      <c r="WZS43" s="12"/>
      <c r="WZT43" s="12"/>
      <c r="WZU43" s="12"/>
      <c r="WZV43" s="12"/>
      <c r="WZW43" s="12"/>
      <c r="WZX43" s="12"/>
      <c r="WZY43" s="12"/>
      <c r="WZZ43" s="12"/>
      <c r="XAA43" s="12"/>
      <c r="XAB43" s="12"/>
      <c r="XAC43" s="12"/>
      <c r="XAD43" s="12"/>
      <c r="XAE43" s="12"/>
      <c r="XAF43" s="12"/>
      <c r="XAG43" s="12"/>
      <c r="XAH43" s="12"/>
      <c r="XAI43" s="12"/>
      <c r="XAJ43" s="12"/>
      <c r="XAK43" s="12"/>
      <c r="XAL43" s="12"/>
      <c r="XAM43" s="12"/>
      <c r="XAN43" s="12"/>
      <c r="XAO43" s="12"/>
      <c r="XAP43" s="12"/>
      <c r="XAQ43" s="12"/>
      <c r="XAR43" s="12"/>
      <c r="XAS43" s="12"/>
      <c r="XAT43" s="12"/>
      <c r="XAU43" s="12"/>
      <c r="XAV43" s="12"/>
      <c r="XAW43" s="12"/>
      <c r="XAX43" s="12"/>
      <c r="XAY43" s="12"/>
      <c r="XAZ43" s="12"/>
      <c r="XBA43" s="12"/>
      <c r="XBB43" s="12"/>
      <c r="XBC43" s="12"/>
      <c r="XBD43" s="12"/>
      <c r="XBE43" s="12"/>
      <c r="XBF43" s="12"/>
      <c r="XBG43" s="12"/>
      <c r="XBH43" s="12"/>
      <c r="XBI43" s="12"/>
      <c r="XBJ43" s="12"/>
      <c r="XBK43" s="12"/>
      <c r="XBL43" s="12"/>
      <c r="XBM43" s="12"/>
      <c r="XBN43" s="12"/>
      <c r="XBO43" s="12"/>
      <c r="XBP43" s="12"/>
      <c r="XBQ43" s="12"/>
      <c r="XBR43" s="12"/>
      <c r="XBS43" s="12"/>
      <c r="XBT43" s="12"/>
      <c r="XBU43" s="12"/>
      <c r="XBV43" s="12"/>
      <c r="XBW43" s="12"/>
      <c r="XBX43" s="12"/>
      <c r="XBY43" s="12"/>
      <c r="XBZ43" s="12"/>
      <c r="XCA43" s="12"/>
      <c r="XCB43" s="12"/>
      <c r="XCC43" s="12"/>
      <c r="XCD43" s="12"/>
      <c r="XCE43" s="12"/>
      <c r="XCF43" s="12"/>
      <c r="XCG43" s="12"/>
      <c r="XCH43" s="12"/>
      <c r="XCI43" s="12"/>
      <c r="XCJ43" s="12"/>
      <c r="XCK43" s="12"/>
      <c r="XCL43" s="12"/>
      <c r="XCM43" s="12"/>
      <c r="XCN43" s="12"/>
      <c r="XCO43" s="12"/>
      <c r="XCP43" s="12"/>
      <c r="XCQ43" s="12"/>
      <c r="XCR43" s="12"/>
      <c r="XCS43" s="12"/>
      <c r="XCT43" s="12"/>
      <c r="XCU43" s="12"/>
      <c r="XCV43" s="12"/>
      <c r="XCW43" s="12"/>
      <c r="XCX43" s="12"/>
      <c r="XCY43" s="12"/>
      <c r="XCZ43" s="12"/>
      <c r="XDA43" s="12"/>
      <c r="XDB43" s="12"/>
      <c r="XDC43" s="12"/>
      <c r="XDD43" s="12"/>
      <c r="XDE43" s="12"/>
      <c r="XDF43" s="12"/>
      <c r="XDG43" s="12"/>
      <c r="XDH43" s="12"/>
      <c r="XDI43" s="12"/>
      <c r="XDJ43" s="12"/>
      <c r="XDK43" s="12"/>
      <c r="XDL43" s="12"/>
      <c r="XDM43" s="12"/>
      <c r="XDN43" s="12"/>
      <c r="XDO43" s="12"/>
      <c r="XDP43" s="12"/>
      <c r="XDQ43" s="12"/>
      <c r="XDR43" s="12"/>
      <c r="XDS43" s="12"/>
      <c r="XDT43" s="12"/>
      <c r="XDU43" s="12"/>
      <c r="XDV43" s="12"/>
      <c r="XDW43" s="12"/>
      <c r="XDX43" s="12"/>
      <c r="XDY43" s="12"/>
      <c r="XDZ43" s="12"/>
      <c r="XEA43" s="12"/>
      <c r="XEB43" s="12"/>
      <c r="XEC43" s="12"/>
      <c r="XED43" s="12"/>
      <c r="XEE43" s="12"/>
      <c r="XEF43" s="12"/>
      <c r="XEG43" s="12"/>
      <c r="XEH43" s="12"/>
      <c r="XEI43" s="12"/>
      <c r="XEJ43" s="12"/>
      <c r="XEK43" s="12"/>
      <c r="XEL43" s="12"/>
      <c r="XEM43" s="12"/>
      <c r="XEN43" s="12"/>
      <c r="XEO43" s="12"/>
      <c r="XEP43" s="12"/>
      <c r="XEQ43" s="12"/>
      <c r="XER43" s="12"/>
      <c r="XES43" s="12"/>
      <c r="XET43" s="12"/>
      <c r="XEU43" s="12"/>
      <c r="XEV43" s="12"/>
      <c r="XEW43" s="12"/>
      <c r="XEX43" s="12"/>
      <c r="XEY43" s="12"/>
      <c r="XEZ43" s="12"/>
      <c r="XFA43" s="12"/>
      <c r="XFB43" s="12"/>
      <c r="XFC43" s="12"/>
      <c r="XFD43" s="12"/>
    </row>
    <row r="44" spans="1:16384" s="156" customFormat="1" x14ac:dyDescent="0.25">
      <c r="A44" s="228" t="s">
        <v>128</v>
      </c>
      <c r="B44" s="233">
        <v>3</v>
      </c>
      <c r="C44" s="232">
        <v>0.42857142857142855</v>
      </c>
      <c r="D44" s="233">
        <v>7</v>
      </c>
      <c r="E44" s="232">
        <v>0.4375</v>
      </c>
      <c r="F44" s="233">
        <v>5</v>
      </c>
      <c r="G44" s="232">
        <v>0.3125</v>
      </c>
      <c r="H44" s="233"/>
      <c r="I44" s="232">
        <v>0</v>
      </c>
      <c r="J44" s="233">
        <v>1</v>
      </c>
      <c r="K44" s="232">
        <v>0.16666666666666666</v>
      </c>
      <c r="L44" s="233">
        <v>3</v>
      </c>
      <c r="M44" s="232">
        <v>0.16666666666666666</v>
      </c>
      <c r="N44" s="229">
        <v>12</v>
      </c>
      <c r="O44" s="232">
        <v>0.63157894736842102</v>
      </c>
      <c r="P44" s="233">
        <v>31</v>
      </c>
      <c r="Q44" s="232">
        <v>0.31632653061224492</v>
      </c>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c r="AAG44" s="12"/>
      <c r="AAH44" s="12"/>
      <c r="AAI44" s="12"/>
      <c r="AAJ44" s="12"/>
      <c r="AAK44" s="12"/>
      <c r="AAL44" s="12"/>
      <c r="AAM44" s="12"/>
      <c r="AAN44" s="12"/>
      <c r="AAO44" s="12"/>
      <c r="AAP44" s="12"/>
      <c r="AAQ44" s="12"/>
      <c r="AAR44" s="12"/>
      <c r="AAS44" s="12"/>
      <c r="AAT44" s="12"/>
      <c r="AAU44" s="12"/>
      <c r="AAV44" s="12"/>
      <c r="AAW44" s="12"/>
      <c r="AAX44" s="12"/>
      <c r="AAY44" s="12"/>
      <c r="AAZ44" s="12"/>
      <c r="ABA44" s="12"/>
      <c r="ABB44" s="12"/>
      <c r="ABC44" s="12"/>
      <c r="ABD44" s="12"/>
      <c r="ABE44" s="12"/>
      <c r="ABF44" s="12"/>
      <c r="ABG44" s="12"/>
      <c r="ABH44" s="12"/>
      <c r="ABI44" s="12"/>
      <c r="ABJ44" s="12"/>
      <c r="ABK44" s="12"/>
      <c r="ABL44" s="12"/>
      <c r="ABM44" s="12"/>
      <c r="ABN44" s="12"/>
      <c r="ABO44" s="12"/>
      <c r="ABP44" s="12"/>
      <c r="ABQ44" s="12"/>
      <c r="ABR44" s="12"/>
      <c r="ABS44" s="12"/>
      <c r="ABT44" s="12"/>
      <c r="ABU44" s="12"/>
      <c r="ABV44" s="12"/>
      <c r="ABW44" s="12"/>
      <c r="ABX44" s="12"/>
      <c r="ABY44" s="12"/>
      <c r="ABZ44" s="12"/>
      <c r="ACA44" s="12"/>
      <c r="ACB44" s="12"/>
      <c r="ACC44" s="12"/>
      <c r="ACD44" s="12"/>
      <c r="ACE44" s="12"/>
      <c r="ACF44" s="12"/>
      <c r="ACG44" s="12"/>
      <c r="ACH44" s="12"/>
      <c r="ACI44" s="12"/>
      <c r="ACJ44" s="12"/>
      <c r="ACK44" s="12"/>
      <c r="ACL44" s="12"/>
      <c r="ACM44" s="12"/>
      <c r="ACN44" s="12"/>
      <c r="ACO44" s="12"/>
      <c r="ACP44" s="12"/>
      <c r="ACQ44" s="12"/>
      <c r="ACR44" s="12"/>
      <c r="ACS44" s="12"/>
      <c r="ACT44" s="12"/>
      <c r="ACU44" s="12"/>
      <c r="ACV44" s="12"/>
      <c r="ACW44" s="12"/>
      <c r="ACX44" s="12"/>
      <c r="ACY44" s="12"/>
      <c r="ACZ44" s="12"/>
      <c r="ADA44" s="12"/>
      <c r="ADB44" s="12"/>
      <c r="ADC44" s="12"/>
      <c r="ADD44" s="12"/>
      <c r="ADE44" s="12"/>
      <c r="ADF44" s="12"/>
      <c r="ADG44" s="12"/>
      <c r="ADH44" s="12"/>
      <c r="ADI44" s="12"/>
      <c r="ADJ44" s="12"/>
      <c r="ADK44" s="12"/>
      <c r="ADL44" s="12"/>
      <c r="ADM44" s="12"/>
      <c r="ADN44" s="12"/>
      <c r="ADO44" s="12"/>
      <c r="ADP44" s="12"/>
      <c r="ADQ44" s="12"/>
      <c r="ADR44" s="12"/>
      <c r="ADS44" s="12"/>
      <c r="ADT44" s="12"/>
      <c r="ADU44" s="12"/>
      <c r="ADV44" s="12"/>
      <c r="ADW44" s="12"/>
      <c r="ADX44" s="12"/>
      <c r="ADY44" s="12"/>
      <c r="ADZ44" s="12"/>
      <c r="AEA44" s="12"/>
      <c r="AEB44" s="12"/>
      <c r="AEC44" s="12"/>
      <c r="AED44" s="12"/>
      <c r="AEE44" s="12"/>
      <c r="AEF44" s="12"/>
      <c r="AEG44" s="12"/>
      <c r="AEH44" s="12"/>
      <c r="AEI44" s="12"/>
      <c r="AEJ44" s="12"/>
      <c r="AEK44" s="12"/>
      <c r="AEL44" s="12"/>
      <c r="AEM44" s="12"/>
      <c r="AEN44" s="12"/>
      <c r="AEO44" s="12"/>
      <c r="AEP44" s="12"/>
      <c r="AEQ44" s="12"/>
      <c r="AER44" s="12"/>
      <c r="AES44" s="12"/>
      <c r="AET44" s="12"/>
      <c r="AEU44" s="12"/>
      <c r="AEV44" s="12"/>
      <c r="AEW44" s="12"/>
      <c r="AEX44" s="12"/>
      <c r="AEY44" s="12"/>
      <c r="AEZ44" s="12"/>
      <c r="AFA44" s="12"/>
      <c r="AFB44" s="12"/>
      <c r="AFC44" s="12"/>
      <c r="AFD44" s="12"/>
      <c r="AFE44" s="12"/>
      <c r="AFF44" s="12"/>
      <c r="AFG44" s="12"/>
      <c r="AFH44" s="12"/>
      <c r="AFI44" s="12"/>
      <c r="AFJ44" s="12"/>
      <c r="AFK44" s="12"/>
      <c r="AFL44" s="12"/>
      <c r="AFM44" s="12"/>
      <c r="AFN44" s="12"/>
      <c r="AFO44" s="12"/>
      <c r="AFP44" s="12"/>
      <c r="AFQ44" s="12"/>
      <c r="AFR44" s="12"/>
      <c r="AFS44" s="12"/>
      <c r="AFT44" s="12"/>
      <c r="AFU44" s="12"/>
      <c r="AFV44" s="12"/>
      <c r="AFW44" s="12"/>
      <c r="AFX44" s="12"/>
      <c r="AFY44" s="12"/>
      <c r="AFZ44" s="12"/>
      <c r="AGA44" s="12"/>
      <c r="AGB44" s="12"/>
      <c r="AGC44" s="12"/>
      <c r="AGD44" s="12"/>
      <c r="AGE44" s="12"/>
      <c r="AGF44" s="12"/>
      <c r="AGG44" s="12"/>
      <c r="AGH44" s="12"/>
      <c r="AGI44" s="12"/>
      <c r="AGJ44" s="12"/>
      <c r="AGK44" s="12"/>
      <c r="AGL44" s="12"/>
      <c r="AGM44" s="12"/>
      <c r="AGN44" s="12"/>
      <c r="AGO44" s="12"/>
      <c r="AGP44" s="12"/>
      <c r="AGQ44" s="12"/>
      <c r="AGR44" s="12"/>
      <c r="AGS44" s="12"/>
      <c r="AGT44" s="12"/>
      <c r="AGU44" s="12"/>
      <c r="AGV44" s="12"/>
      <c r="AGW44" s="12"/>
      <c r="AGX44" s="12"/>
      <c r="AGY44" s="12"/>
      <c r="AGZ44" s="12"/>
      <c r="AHA44" s="12"/>
      <c r="AHB44" s="12"/>
      <c r="AHC44" s="12"/>
      <c r="AHD44" s="12"/>
      <c r="AHE44" s="12"/>
      <c r="AHF44" s="12"/>
      <c r="AHG44" s="12"/>
      <c r="AHH44" s="12"/>
      <c r="AHI44" s="12"/>
      <c r="AHJ44" s="12"/>
      <c r="AHK44" s="12"/>
      <c r="AHL44" s="12"/>
      <c r="AHM44" s="12"/>
      <c r="AHN44" s="12"/>
      <c r="AHO44" s="12"/>
      <c r="AHP44" s="12"/>
      <c r="AHQ44" s="12"/>
      <c r="AHR44" s="12"/>
      <c r="AHS44" s="12"/>
      <c r="AHT44" s="12"/>
      <c r="AHU44" s="12"/>
      <c r="AHV44" s="12"/>
      <c r="AHW44" s="12"/>
      <c r="AHX44" s="12"/>
      <c r="AHY44" s="12"/>
      <c r="AHZ44" s="12"/>
      <c r="AIA44" s="12"/>
      <c r="AIB44" s="12"/>
      <c r="AIC44" s="12"/>
      <c r="AID44" s="12"/>
      <c r="AIE44" s="12"/>
      <c r="AIF44" s="12"/>
      <c r="AIG44" s="12"/>
      <c r="AIH44" s="12"/>
      <c r="AII44" s="12"/>
      <c r="AIJ44" s="12"/>
      <c r="AIK44" s="12"/>
      <c r="AIL44" s="12"/>
      <c r="AIM44" s="12"/>
      <c r="AIN44" s="12"/>
      <c r="AIO44" s="12"/>
      <c r="AIP44" s="12"/>
      <c r="AIQ44" s="12"/>
      <c r="AIR44" s="12"/>
      <c r="AIS44" s="12"/>
      <c r="AIT44" s="12"/>
      <c r="AIU44" s="12"/>
      <c r="AIV44" s="12"/>
      <c r="AIW44" s="12"/>
      <c r="AIX44" s="12"/>
      <c r="AIY44" s="12"/>
      <c r="AIZ44" s="12"/>
      <c r="AJA44" s="12"/>
      <c r="AJB44" s="12"/>
      <c r="AJC44" s="12"/>
      <c r="AJD44" s="12"/>
      <c r="AJE44" s="12"/>
      <c r="AJF44" s="12"/>
      <c r="AJG44" s="12"/>
      <c r="AJH44" s="12"/>
      <c r="AJI44" s="12"/>
      <c r="AJJ44" s="12"/>
      <c r="AJK44" s="12"/>
      <c r="AJL44" s="12"/>
      <c r="AJM44" s="12"/>
      <c r="AJN44" s="12"/>
      <c r="AJO44" s="12"/>
      <c r="AJP44" s="12"/>
      <c r="AJQ44" s="12"/>
      <c r="AJR44" s="12"/>
      <c r="AJS44" s="12"/>
      <c r="AJT44" s="12"/>
      <c r="AJU44" s="12"/>
      <c r="AJV44" s="12"/>
      <c r="AJW44" s="12"/>
      <c r="AJX44" s="12"/>
      <c r="AJY44" s="12"/>
      <c r="AJZ44" s="12"/>
      <c r="AKA44" s="12"/>
      <c r="AKB44" s="12"/>
      <c r="AKC44" s="12"/>
      <c r="AKD44" s="12"/>
      <c r="AKE44" s="12"/>
      <c r="AKF44" s="12"/>
      <c r="AKG44" s="12"/>
      <c r="AKH44" s="12"/>
      <c r="AKI44" s="12"/>
      <c r="AKJ44" s="12"/>
      <c r="AKK44" s="12"/>
      <c r="AKL44" s="12"/>
      <c r="AKM44" s="12"/>
      <c r="AKN44" s="12"/>
      <c r="AKO44" s="12"/>
      <c r="AKP44" s="12"/>
      <c r="AKQ44" s="12"/>
      <c r="AKR44" s="12"/>
      <c r="AKS44" s="12"/>
      <c r="AKT44" s="12"/>
      <c r="AKU44" s="12"/>
      <c r="AKV44" s="12"/>
      <c r="AKW44" s="12"/>
      <c r="AKX44" s="12"/>
      <c r="AKY44" s="12"/>
      <c r="AKZ44" s="12"/>
      <c r="ALA44" s="12"/>
      <c r="ALB44" s="12"/>
      <c r="ALC44" s="12"/>
      <c r="ALD44" s="12"/>
      <c r="ALE44" s="12"/>
      <c r="ALF44" s="12"/>
      <c r="ALG44" s="12"/>
      <c r="ALH44" s="12"/>
      <c r="ALI44" s="12"/>
      <c r="ALJ44" s="12"/>
      <c r="ALK44" s="12"/>
      <c r="ALL44" s="12"/>
      <c r="ALM44" s="12"/>
      <c r="ALN44" s="12"/>
      <c r="ALO44" s="12"/>
      <c r="ALP44" s="12"/>
      <c r="ALQ44" s="12"/>
      <c r="ALR44" s="12"/>
      <c r="ALS44" s="12"/>
      <c r="ALT44" s="12"/>
      <c r="ALU44" s="12"/>
      <c r="ALV44" s="12"/>
      <c r="ALW44" s="12"/>
      <c r="ALX44" s="12"/>
      <c r="ALY44" s="12"/>
      <c r="ALZ44" s="12"/>
      <c r="AMA44" s="12"/>
      <c r="AMB44" s="12"/>
      <c r="AMC44" s="12"/>
      <c r="AMD44" s="12"/>
      <c r="AME44" s="12"/>
      <c r="AMF44" s="12"/>
      <c r="AMG44" s="12"/>
      <c r="AMH44" s="12"/>
      <c r="AMI44" s="12"/>
      <c r="AMJ44" s="12"/>
      <c r="AMK44" s="12"/>
      <c r="AML44" s="12"/>
      <c r="AMM44" s="12"/>
      <c r="AMN44" s="12"/>
      <c r="AMO44" s="12"/>
      <c r="AMP44" s="12"/>
      <c r="AMQ44" s="12"/>
      <c r="AMR44" s="12"/>
      <c r="AMS44" s="12"/>
      <c r="AMT44" s="12"/>
      <c r="AMU44" s="12"/>
      <c r="AMV44" s="12"/>
      <c r="AMW44" s="12"/>
      <c r="AMX44" s="12"/>
      <c r="AMY44" s="12"/>
      <c r="AMZ44" s="12"/>
      <c r="ANA44" s="12"/>
      <c r="ANB44" s="12"/>
      <c r="ANC44" s="12"/>
      <c r="AND44" s="12"/>
      <c r="ANE44" s="12"/>
      <c r="ANF44" s="12"/>
      <c r="ANG44" s="12"/>
      <c r="ANH44" s="12"/>
      <c r="ANI44" s="12"/>
      <c r="ANJ44" s="12"/>
      <c r="ANK44" s="12"/>
      <c r="ANL44" s="12"/>
      <c r="ANM44" s="12"/>
      <c r="ANN44" s="12"/>
      <c r="ANO44" s="12"/>
      <c r="ANP44" s="12"/>
      <c r="ANQ44" s="12"/>
      <c r="ANR44" s="12"/>
      <c r="ANS44" s="12"/>
      <c r="ANT44" s="12"/>
      <c r="ANU44" s="12"/>
      <c r="ANV44" s="12"/>
      <c r="ANW44" s="12"/>
      <c r="ANX44" s="12"/>
      <c r="ANY44" s="12"/>
      <c r="ANZ44" s="12"/>
      <c r="AOA44" s="12"/>
      <c r="AOB44" s="12"/>
      <c r="AOC44" s="12"/>
      <c r="AOD44" s="12"/>
      <c r="AOE44" s="12"/>
      <c r="AOF44" s="12"/>
      <c r="AOG44" s="12"/>
      <c r="AOH44" s="12"/>
      <c r="AOI44" s="12"/>
      <c r="AOJ44" s="12"/>
      <c r="AOK44" s="12"/>
      <c r="AOL44" s="12"/>
      <c r="AOM44" s="12"/>
      <c r="AON44" s="12"/>
      <c r="AOO44" s="12"/>
      <c r="AOP44" s="12"/>
      <c r="AOQ44" s="12"/>
      <c r="AOR44" s="12"/>
      <c r="AOS44" s="12"/>
      <c r="AOT44" s="12"/>
      <c r="AOU44" s="12"/>
      <c r="AOV44" s="12"/>
      <c r="AOW44" s="12"/>
      <c r="AOX44" s="12"/>
      <c r="AOY44" s="12"/>
      <c r="AOZ44" s="12"/>
      <c r="APA44" s="12"/>
      <c r="APB44" s="12"/>
      <c r="APC44" s="12"/>
      <c r="APD44" s="12"/>
      <c r="APE44" s="12"/>
      <c r="APF44" s="12"/>
      <c r="APG44" s="12"/>
      <c r="APH44" s="12"/>
      <c r="API44" s="12"/>
      <c r="APJ44" s="12"/>
      <c r="APK44" s="12"/>
      <c r="APL44" s="12"/>
      <c r="APM44" s="12"/>
      <c r="APN44" s="12"/>
      <c r="APO44" s="12"/>
      <c r="APP44" s="12"/>
      <c r="APQ44" s="12"/>
      <c r="APR44" s="12"/>
      <c r="APS44" s="12"/>
      <c r="APT44" s="12"/>
      <c r="APU44" s="12"/>
      <c r="APV44" s="12"/>
      <c r="APW44" s="12"/>
      <c r="APX44" s="12"/>
      <c r="APY44" s="12"/>
      <c r="APZ44" s="12"/>
      <c r="AQA44" s="12"/>
      <c r="AQB44" s="12"/>
      <c r="AQC44" s="12"/>
      <c r="AQD44" s="12"/>
      <c r="AQE44" s="12"/>
      <c r="AQF44" s="12"/>
      <c r="AQG44" s="12"/>
      <c r="AQH44" s="12"/>
      <c r="AQI44" s="12"/>
      <c r="AQJ44" s="12"/>
      <c r="AQK44" s="12"/>
      <c r="AQL44" s="12"/>
      <c r="AQM44" s="12"/>
      <c r="AQN44" s="12"/>
      <c r="AQO44" s="12"/>
      <c r="AQP44" s="12"/>
      <c r="AQQ44" s="12"/>
      <c r="AQR44" s="12"/>
      <c r="AQS44" s="12"/>
      <c r="AQT44" s="12"/>
      <c r="AQU44" s="12"/>
      <c r="AQV44" s="12"/>
      <c r="AQW44" s="12"/>
      <c r="AQX44" s="12"/>
      <c r="AQY44" s="12"/>
      <c r="AQZ44" s="12"/>
      <c r="ARA44" s="12"/>
      <c r="ARB44" s="12"/>
      <c r="ARC44" s="12"/>
      <c r="ARD44" s="12"/>
      <c r="ARE44" s="12"/>
      <c r="ARF44" s="12"/>
      <c r="ARG44" s="12"/>
      <c r="ARH44" s="12"/>
      <c r="ARI44" s="12"/>
      <c r="ARJ44" s="12"/>
      <c r="ARK44" s="12"/>
      <c r="ARL44" s="12"/>
      <c r="ARM44" s="12"/>
      <c r="ARN44" s="12"/>
      <c r="ARO44" s="12"/>
      <c r="ARP44" s="12"/>
      <c r="ARQ44" s="12"/>
      <c r="ARR44" s="12"/>
      <c r="ARS44" s="12"/>
      <c r="ART44" s="12"/>
      <c r="ARU44" s="12"/>
      <c r="ARV44" s="12"/>
      <c r="ARW44" s="12"/>
      <c r="ARX44" s="12"/>
      <c r="ARY44" s="12"/>
      <c r="ARZ44" s="12"/>
      <c r="ASA44" s="12"/>
      <c r="ASB44" s="12"/>
      <c r="ASC44" s="12"/>
      <c r="ASD44" s="12"/>
      <c r="ASE44" s="12"/>
      <c r="ASF44" s="12"/>
      <c r="ASG44" s="12"/>
      <c r="ASH44" s="12"/>
      <c r="ASI44" s="12"/>
      <c r="ASJ44" s="12"/>
      <c r="ASK44" s="12"/>
      <c r="ASL44" s="12"/>
      <c r="ASM44" s="12"/>
      <c r="ASN44" s="12"/>
      <c r="ASO44" s="12"/>
      <c r="ASP44" s="12"/>
      <c r="ASQ44" s="12"/>
      <c r="ASR44" s="12"/>
      <c r="ASS44" s="12"/>
      <c r="AST44" s="12"/>
      <c r="ASU44" s="12"/>
      <c r="ASV44" s="12"/>
      <c r="ASW44" s="12"/>
      <c r="ASX44" s="12"/>
      <c r="ASY44" s="12"/>
      <c r="ASZ44" s="12"/>
      <c r="ATA44" s="12"/>
      <c r="ATB44" s="12"/>
      <c r="ATC44" s="12"/>
      <c r="ATD44" s="12"/>
      <c r="ATE44" s="12"/>
      <c r="ATF44" s="12"/>
      <c r="ATG44" s="12"/>
      <c r="ATH44" s="12"/>
      <c r="ATI44" s="12"/>
      <c r="ATJ44" s="12"/>
      <c r="ATK44" s="12"/>
      <c r="ATL44" s="12"/>
      <c r="ATM44" s="12"/>
      <c r="ATN44" s="12"/>
      <c r="ATO44" s="12"/>
      <c r="ATP44" s="12"/>
      <c r="ATQ44" s="12"/>
      <c r="ATR44" s="12"/>
      <c r="ATS44" s="12"/>
      <c r="ATT44" s="12"/>
      <c r="ATU44" s="12"/>
      <c r="ATV44" s="12"/>
      <c r="ATW44" s="12"/>
      <c r="ATX44" s="12"/>
      <c r="ATY44" s="12"/>
      <c r="ATZ44" s="12"/>
      <c r="AUA44" s="12"/>
      <c r="AUB44" s="12"/>
      <c r="AUC44" s="12"/>
      <c r="AUD44" s="12"/>
      <c r="AUE44" s="12"/>
      <c r="AUF44" s="12"/>
      <c r="AUG44" s="12"/>
      <c r="AUH44" s="12"/>
      <c r="AUI44" s="12"/>
      <c r="AUJ44" s="12"/>
      <c r="AUK44" s="12"/>
      <c r="AUL44" s="12"/>
      <c r="AUM44" s="12"/>
      <c r="AUN44" s="12"/>
      <c r="AUO44" s="12"/>
      <c r="AUP44" s="12"/>
      <c r="AUQ44" s="12"/>
      <c r="AUR44" s="12"/>
      <c r="AUS44" s="12"/>
      <c r="AUT44" s="12"/>
      <c r="AUU44" s="12"/>
      <c r="AUV44" s="12"/>
      <c r="AUW44" s="12"/>
      <c r="AUX44" s="12"/>
      <c r="AUY44" s="12"/>
      <c r="AUZ44" s="12"/>
      <c r="AVA44" s="12"/>
      <c r="AVB44" s="12"/>
      <c r="AVC44" s="12"/>
      <c r="AVD44" s="12"/>
      <c r="AVE44" s="12"/>
      <c r="AVF44" s="12"/>
      <c r="AVG44" s="12"/>
      <c r="AVH44" s="12"/>
      <c r="AVI44" s="12"/>
      <c r="AVJ44" s="12"/>
      <c r="AVK44" s="12"/>
      <c r="AVL44" s="12"/>
      <c r="AVM44" s="12"/>
      <c r="AVN44" s="12"/>
      <c r="AVO44" s="12"/>
      <c r="AVP44" s="12"/>
      <c r="AVQ44" s="12"/>
      <c r="AVR44" s="12"/>
      <c r="AVS44" s="12"/>
      <c r="AVT44" s="12"/>
      <c r="AVU44" s="12"/>
      <c r="AVV44" s="12"/>
      <c r="AVW44" s="12"/>
      <c r="AVX44" s="12"/>
      <c r="AVY44" s="12"/>
      <c r="AVZ44" s="12"/>
      <c r="AWA44" s="12"/>
      <c r="AWB44" s="12"/>
      <c r="AWC44" s="12"/>
      <c r="AWD44" s="12"/>
      <c r="AWE44" s="12"/>
      <c r="AWF44" s="12"/>
      <c r="AWG44" s="12"/>
      <c r="AWH44" s="12"/>
      <c r="AWI44" s="12"/>
      <c r="AWJ44" s="12"/>
      <c r="AWK44" s="12"/>
      <c r="AWL44" s="12"/>
      <c r="AWM44" s="12"/>
      <c r="AWN44" s="12"/>
      <c r="AWO44" s="12"/>
      <c r="AWP44" s="12"/>
      <c r="AWQ44" s="12"/>
      <c r="AWR44" s="12"/>
      <c r="AWS44" s="12"/>
      <c r="AWT44" s="12"/>
      <c r="AWU44" s="12"/>
      <c r="AWV44" s="12"/>
      <c r="AWW44" s="12"/>
      <c r="AWX44" s="12"/>
      <c r="AWY44" s="12"/>
      <c r="AWZ44" s="12"/>
      <c r="AXA44" s="12"/>
      <c r="AXB44" s="12"/>
      <c r="AXC44" s="12"/>
      <c r="AXD44" s="12"/>
      <c r="AXE44" s="12"/>
      <c r="AXF44" s="12"/>
      <c r="AXG44" s="12"/>
      <c r="AXH44" s="12"/>
      <c r="AXI44" s="12"/>
      <c r="AXJ44" s="12"/>
      <c r="AXK44" s="12"/>
      <c r="AXL44" s="12"/>
      <c r="AXM44" s="12"/>
      <c r="AXN44" s="12"/>
      <c r="AXO44" s="12"/>
      <c r="AXP44" s="12"/>
      <c r="AXQ44" s="12"/>
      <c r="AXR44" s="12"/>
      <c r="AXS44" s="12"/>
      <c r="AXT44" s="12"/>
      <c r="AXU44" s="12"/>
      <c r="AXV44" s="12"/>
      <c r="AXW44" s="12"/>
      <c r="AXX44" s="12"/>
      <c r="AXY44" s="12"/>
      <c r="AXZ44" s="12"/>
      <c r="AYA44" s="12"/>
      <c r="AYB44" s="12"/>
      <c r="AYC44" s="12"/>
      <c r="AYD44" s="12"/>
      <c r="AYE44" s="12"/>
      <c r="AYF44" s="12"/>
      <c r="AYG44" s="12"/>
      <c r="AYH44" s="12"/>
      <c r="AYI44" s="12"/>
      <c r="AYJ44" s="12"/>
      <c r="AYK44" s="12"/>
      <c r="AYL44" s="12"/>
      <c r="AYM44" s="12"/>
      <c r="AYN44" s="12"/>
      <c r="AYO44" s="12"/>
      <c r="AYP44" s="12"/>
      <c r="AYQ44" s="12"/>
      <c r="AYR44" s="12"/>
      <c r="AYS44" s="12"/>
      <c r="AYT44" s="12"/>
      <c r="AYU44" s="12"/>
      <c r="AYV44" s="12"/>
      <c r="AYW44" s="12"/>
      <c r="AYX44" s="12"/>
      <c r="AYY44" s="12"/>
      <c r="AYZ44" s="12"/>
      <c r="AZA44" s="12"/>
      <c r="AZB44" s="12"/>
      <c r="AZC44" s="12"/>
      <c r="AZD44" s="12"/>
      <c r="AZE44" s="12"/>
      <c r="AZF44" s="12"/>
      <c r="AZG44" s="12"/>
      <c r="AZH44" s="12"/>
      <c r="AZI44" s="12"/>
      <c r="AZJ44" s="12"/>
      <c r="AZK44" s="12"/>
      <c r="AZL44" s="12"/>
      <c r="AZM44" s="12"/>
      <c r="AZN44" s="12"/>
      <c r="AZO44" s="12"/>
      <c r="AZP44" s="12"/>
      <c r="AZQ44" s="12"/>
      <c r="AZR44" s="12"/>
      <c r="AZS44" s="12"/>
      <c r="AZT44" s="12"/>
      <c r="AZU44" s="12"/>
      <c r="AZV44" s="12"/>
      <c r="AZW44" s="12"/>
      <c r="AZX44" s="12"/>
      <c r="AZY44" s="12"/>
      <c r="AZZ44" s="12"/>
      <c r="BAA44" s="12"/>
      <c r="BAB44" s="12"/>
      <c r="BAC44" s="12"/>
      <c r="BAD44" s="12"/>
      <c r="BAE44" s="12"/>
      <c r="BAF44" s="12"/>
      <c r="BAG44" s="12"/>
      <c r="BAH44" s="12"/>
      <c r="BAI44" s="12"/>
      <c r="BAJ44" s="12"/>
      <c r="BAK44" s="12"/>
      <c r="BAL44" s="12"/>
      <c r="BAM44" s="12"/>
      <c r="BAN44" s="12"/>
      <c r="BAO44" s="12"/>
      <c r="BAP44" s="12"/>
      <c r="BAQ44" s="12"/>
      <c r="BAR44" s="12"/>
      <c r="BAS44" s="12"/>
      <c r="BAT44" s="12"/>
      <c r="BAU44" s="12"/>
      <c r="BAV44" s="12"/>
      <c r="BAW44" s="12"/>
      <c r="BAX44" s="12"/>
      <c r="BAY44" s="12"/>
      <c r="BAZ44" s="12"/>
      <c r="BBA44" s="12"/>
      <c r="BBB44" s="12"/>
      <c r="BBC44" s="12"/>
      <c r="BBD44" s="12"/>
      <c r="BBE44" s="12"/>
      <c r="BBF44" s="12"/>
      <c r="BBG44" s="12"/>
      <c r="BBH44" s="12"/>
      <c r="BBI44" s="12"/>
      <c r="BBJ44" s="12"/>
      <c r="BBK44" s="12"/>
      <c r="BBL44" s="12"/>
      <c r="BBM44" s="12"/>
      <c r="BBN44" s="12"/>
      <c r="BBO44" s="12"/>
      <c r="BBP44" s="12"/>
      <c r="BBQ44" s="12"/>
      <c r="BBR44" s="12"/>
      <c r="BBS44" s="12"/>
      <c r="BBT44" s="12"/>
      <c r="BBU44" s="12"/>
      <c r="BBV44" s="12"/>
      <c r="BBW44" s="12"/>
      <c r="BBX44" s="12"/>
      <c r="BBY44" s="12"/>
      <c r="BBZ44" s="12"/>
      <c r="BCA44" s="12"/>
      <c r="BCB44" s="12"/>
      <c r="BCC44" s="12"/>
      <c r="BCD44" s="12"/>
      <c r="BCE44" s="12"/>
      <c r="BCF44" s="12"/>
      <c r="BCG44" s="12"/>
      <c r="BCH44" s="12"/>
      <c r="BCI44" s="12"/>
      <c r="BCJ44" s="12"/>
      <c r="BCK44" s="12"/>
      <c r="BCL44" s="12"/>
      <c r="BCM44" s="12"/>
      <c r="BCN44" s="12"/>
      <c r="BCO44" s="12"/>
      <c r="BCP44" s="12"/>
      <c r="BCQ44" s="12"/>
      <c r="BCR44" s="12"/>
      <c r="BCS44" s="12"/>
      <c r="BCT44" s="12"/>
      <c r="BCU44" s="12"/>
      <c r="BCV44" s="12"/>
      <c r="BCW44" s="12"/>
      <c r="BCX44" s="12"/>
      <c r="BCY44" s="12"/>
      <c r="BCZ44" s="12"/>
      <c r="BDA44" s="12"/>
      <c r="BDB44" s="12"/>
      <c r="BDC44" s="12"/>
      <c r="BDD44" s="12"/>
      <c r="BDE44" s="12"/>
      <c r="BDF44" s="12"/>
      <c r="BDG44" s="12"/>
      <c r="BDH44" s="12"/>
      <c r="BDI44" s="12"/>
      <c r="BDJ44" s="12"/>
      <c r="BDK44" s="12"/>
      <c r="BDL44" s="12"/>
      <c r="BDM44" s="12"/>
      <c r="BDN44" s="12"/>
      <c r="BDO44" s="12"/>
      <c r="BDP44" s="12"/>
      <c r="BDQ44" s="12"/>
      <c r="BDR44" s="12"/>
      <c r="BDS44" s="12"/>
      <c r="BDT44" s="12"/>
      <c r="BDU44" s="12"/>
      <c r="BDV44" s="12"/>
      <c r="BDW44" s="12"/>
      <c r="BDX44" s="12"/>
      <c r="BDY44" s="12"/>
      <c r="BDZ44" s="12"/>
      <c r="BEA44" s="12"/>
      <c r="BEB44" s="12"/>
      <c r="BEC44" s="12"/>
      <c r="BED44" s="12"/>
      <c r="BEE44" s="12"/>
      <c r="BEF44" s="12"/>
      <c r="BEG44" s="12"/>
      <c r="BEH44" s="12"/>
      <c r="BEI44" s="12"/>
      <c r="BEJ44" s="12"/>
      <c r="BEK44" s="12"/>
      <c r="BEL44" s="12"/>
      <c r="BEM44" s="12"/>
      <c r="BEN44" s="12"/>
      <c r="BEO44" s="12"/>
      <c r="BEP44" s="12"/>
      <c r="BEQ44" s="12"/>
      <c r="BER44" s="12"/>
      <c r="BES44" s="12"/>
      <c r="BET44" s="12"/>
      <c r="BEU44" s="12"/>
      <c r="BEV44" s="12"/>
      <c r="BEW44" s="12"/>
      <c r="BEX44" s="12"/>
      <c r="BEY44" s="12"/>
      <c r="BEZ44" s="12"/>
      <c r="BFA44" s="12"/>
      <c r="BFB44" s="12"/>
      <c r="BFC44" s="12"/>
      <c r="BFD44" s="12"/>
      <c r="BFE44" s="12"/>
      <c r="BFF44" s="12"/>
      <c r="BFG44" s="12"/>
      <c r="BFH44" s="12"/>
      <c r="BFI44" s="12"/>
      <c r="BFJ44" s="12"/>
      <c r="BFK44" s="12"/>
      <c r="BFL44" s="12"/>
      <c r="BFM44" s="12"/>
      <c r="BFN44" s="12"/>
      <c r="BFO44" s="12"/>
      <c r="BFP44" s="12"/>
      <c r="BFQ44" s="12"/>
      <c r="BFR44" s="12"/>
      <c r="BFS44" s="12"/>
      <c r="BFT44" s="12"/>
      <c r="BFU44" s="12"/>
      <c r="BFV44" s="12"/>
      <c r="BFW44" s="12"/>
      <c r="BFX44" s="12"/>
      <c r="BFY44" s="12"/>
      <c r="BFZ44" s="12"/>
      <c r="BGA44" s="12"/>
      <c r="BGB44" s="12"/>
      <c r="BGC44" s="12"/>
      <c r="BGD44" s="12"/>
      <c r="BGE44" s="12"/>
      <c r="BGF44" s="12"/>
      <c r="BGG44" s="12"/>
      <c r="BGH44" s="12"/>
      <c r="BGI44" s="12"/>
      <c r="BGJ44" s="12"/>
      <c r="BGK44" s="12"/>
      <c r="BGL44" s="12"/>
      <c r="BGM44" s="12"/>
      <c r="BGN44" s="12"/>
      <c r="BGO44" s="12"/>
      <c r="BGP44" s="12"/>
      <c r="BGQ44" s="12"/>
      <c r="BGR44" s="12"/>
      <c r="BGS44" s="12"/>
      <c r="BGT44" s="12"/>
      <c r="BGU44" s="12"/>
      <c r="BGV44" s="12"/>
      <c r="BGW44" s="12"/>
      <c r="BGX44" s="12"/>
      <c r="BGY44" s="12"/>
      <c r="BGZ44" s="12"/>
      <c r="BHA44" s="12"/>
      <c r="BHB44" s="12"/>
      <c r="BHC44" s="12"/>
      <c r="BHD44" s="12"/>
      <c r="BHE44" s="12"/>
      <c r="BHF44" s="12"/>
      <c r="BHG44" s="12"/>
      <c r="BHH44" s="12"/>
      <c r="BHI44" s="12"/>
      <c r="BHJ44" s="12"/>
      <c r="BHK44" s="12"/>
      <c r="BHL44" s="12"/>
      <c r="BHM44" s="12"/>
      <c r="BHN44" s="12"/>
      <c r="BHO44" s="12"/>
      <c r="BHP44" s="12"/>
      <c r="BHQ44" s="12"/>
      <c r="BHR44" s="12"/>
      <c r="BHS44" s="12"/>
      <c r="BHT44" s="12"/>
      <c r="BHU44" s="12"/>
      <c r="BHV44" s="12"/>
      <c r="BHW44" s="12"/>
      <c r="BHX44" s="12"/>
      <c r="BHY44" s="12"/>
      <c r="BHZ44" s="12"/>
      <c r="BIA44" s="12"/>
      <c r="BIB44" s="12"/>
      <c r="BIC44" s="12"/>
      <c r="BID44" s="12"/>
      <c r="BIE44" s="12"/>
      <c r="BIF44" s="12"/>
      <c r="BIG44" s="12"/>
      <c r="BIH44" s="12"/>
      <c r="BII44" s="12"/>
      <c r="BIJ44" s="12"/>
      <c r="BIK44" s="12"/>
      <c r="BIL44" s="12"/>
      <c r="BIM44" s="12"/>
      <c r="BIN44" s="12"/>
      <c r="BIO44" s="12"/>
      <c r="BIP44" s="12"/>
      <c r="BIQ44" s="12"/>
      <c r="BIR44" s="12"/>
      <c r="BIS44" s="12"/>
      <c r="BIT44" s="12"/>
      <c r="BIU44" s="12"/>
      <c r="BIV44" s="12"/>
      <c r="BIW44" s="12"/>
      <c r="BIX44" s="12"/>
      <c r="BIY44" s="12"/>
      <c r="BIZ44" s="12"/>
      <c r="BJA44" s="12"/>
      <c r="BJB44" s="12"/>
      <c r="BJC44" s="12"/>
      <c r="BJD44" s="12"/>
      <c r="BJE44" s="12"/>
      <c r="BJF44" s="12"/>
      <c r="BJG44" s="12"/>
      <c r="BJH44" s="12"/>
      <c r="BJI44" s="12"/>
      <c r="BJJ44" s="12"/>
      <c r="BJK44" s="12"/>
      <c r="BJL44" s="12"/>
      <c r="BJM44" s="12"/>
      <c r="BJN44" s="12"/>
      <c r="BJO44" s="12"/>
      <c r="BJP44" s="12"/>
      <c r="BJQ44" s="12"/>
      <c r="BJR44" s="12"/>
      <c r="BJS44" s="12"/>
      <c r="BJT44" s="12"/>
      <c r="BJU44" s="12"/>
      <c r="BJV44" s="12"/>
      <c r="BJW44" s="12"/>
      <c r="BJX44" s="12"/>
      <c r="BJY44" s="12"/>
      <c r="BJZ44" s="12"/>
      <c r="BKA44" s="12"/>
      <c r="BKB44" s="12"/>
      <c r="BKC44" s="12"/>
      <c r="BKD44" s="12"/>
      <c r="BKE44" s="12"/>
      <c r="BKF44" s="12"/>
      <c r="BKG44" s="12"/>
      <c r="BKH44" s="12"/>
      <c r="BKI44" s="12"/>
      <c r="BKJ44" s="12"/>
      <c r="BKK44" s="12"/>
      <c r="BKL44" s="12"/>
      <c r="BKM44" s="12"/>
      <c r="BKN44" s="12"/>
      <c r="BKO44" s="12"/>
      <c r="BKP44" s="12"/>
      <c r="BKQ44" s="12"/>
      <c r="BKR44" s="12"/>
      <c r="BKS44" s="12"/>
      <c r="BKT44" s="12"/>
      <c r="BKU44" s="12"/>
      <c r="BKV44" s="12"/>
      <c r="BKW44" s="12"/>
      <c r="BKX44" s="12"/>
      <c r="BKY44" s="12"/>
      <c r="BKZ44" s="12"/>
      <c r="BLA44" s="12"/>
      <c r="BLB44" s="12"/>
      <c r="BLC44" s="12"/>
      <c r="BLD44" s="12"/>
      <c r="BLE44" s="12"/>
      <c r="BLF44" s="12"/>
      <c r="BLG44" s="12"/>
      <c r="BLH44" s="12"/>
      <c r="BLI44" s="12"/>
      <c r="BLJ44" s="12"/>
      <c r="BLK44" s="12"/>
      <c r="BLL44" s="12"/>
      <c r="BLM44" s="12"/>
      <c r="BLN44" s="12"/>
      <c r="BLO44" s="12"/>
      <c r="BLP44" s="12"/>
      <c r="BLQ44" s="12"/>
      <c r="BLR44" s="12"/>
      <c r="BLS44" s="12"/>
      <c r="BLT44" s="12"/>
      <c r="BLU44" s="12"/>
      <c r="BLV44" s="12"/>
      <c r="BLW44" s="12"/>
      <c r="BLX44" s="12"/>
      <c r="BLY44" s="12"/>
      <c r="BLZ44" s="12"/>
      <c r="BMA44" s="12"/>
      <c r="BMB44" s="12"/>
      <c r="BMC44" s="12"/>
      <c r="BMD44" s="12"/>
      <c r="BME44" s="12"/>
      <c r="BMF44" s="12"/>
      <c r="BMG44" s="12"/>
      <c r="BMH44" s="12"/>
      <c r="BMI44" s="12"/>
      <c r="BMJ44" s="12"/>
      <c r="BMK44" s="12"/>
      <c r="BML44" s="12"/>
      <c r="BMM44" s="12"/>
      <c r="BMN44" s="12"/>
      <c r="BMO44" s="12"/>
      <c r="BMP44" s="12"/>
      <c r="BMQ44" s="12"/>
      <c r="BMR44" s="12"/>
      <c r="BMS44" s="12"/>
      <c r="BMT44" s="12"/>
      <c r="BMU44" s="12"/>
      <c r="BMV44" s="12"/>
      <c r="BMW44" s="12"/>
      <c r="BMX44" s="12"/>
      <c r="BMY44" s="12"/>
      <c r="BMZ44" s="12"/>
      <c r="BNA44" s="12"/>
      <c r="BNB44" s="12"/>
      <c r="BNC44" s="12"/>
      <c r="BND44" s="12"/>
      <c r="BNE44" s="12"/>
      <c r="BNF44" s="12"/>
      <c r="BNG44" s="12"/>
      <c r="BNH44" s="12"/>
      <c r="BNI44" s="12"/>
      <c r="BNJ44" s="12"/>
      <c r="BNK44" s="12"/>
      <c r="BNL44" s="12"/>
      <c r="BNM44" s="12"/>
      <c r="BNN44" s="12"/>
      <c r="BNO44" s="12"/>
      <c r="BNP44" s="12"/>
      <c r="BNQ44" s="12"/>
      <c r="BNR44" s="12"/>
      <c r="BNS44" s="12"/>
      <c r="BNT44" s="12"/>
      <c r="BNU44" s="12"/>
      <c r="BNV44" s="12"/>
      <c r="BNW44" s="12"/>
      <c r="BNX44" s="12"/>
      <c r="BNY44" s="12"/>
      <c r="BNZ44" s="12"/>
      <c r="BOA44" s="12"/>
      <c r="BOB44" s="12"/>
      <c r="BOC44" s="12"/>
      <c r="BOD44" s="12"/>
      <c r="BOE44" s="12"/>
      <c r="BOF44" s="12"/>
      <c r="BOG44" s="12"/>
      <c r="BOH44" s="12"/>
      <c r="BOI44" s="12"/>
      <c r="BOJ44" s="12"/>
      <c r="BOK44" s="12"/>
      <c r="BOL44" s="12"/>
      <c r="BOM44" s="12"/>
      <c r="BON44" s="12"/>
      <c r="BOO44" s="12"/>
      <c r="BOP44" s="12"/>
      <c r="BOQ44" s="12"/>
      <c r="BOR44" s="12"/>
      <c r="BOS44" s="12"/>
      <c r="BOT44" s="12"/>
      <c r="BOU44" s="12"/>
      <c r="BOV44" s="12"/>
      <c r="BOW44" s="12"/>
      <c r="BOX44" s="12"/>
      <c r="BOY44" s="12"/>
      <c r="BOZ44" s="12"/>
      <c r="BPA44" s="12"/>
      <c r="BPB44" s="12"/>
      <c r="BPC44" s="12"/>
      <c r="BPD44" s="12"/>
      <c r="BPE44" s="12"/>
      <c r="BPF44" s="12"/>
      <c r="BPG44" s="12"/>
      <c r="BPH44" s="12"/>
      <c r="BPI44" s="12"/>
      <c r="BPJ44" s="12"/>
      <c r="BPK44" s="12"/>
      <c r="BPL44" s="12"/>
      <c r="BPM44" s="12"/>
      <c r="BPN44" s="12"/>
      <c r="BPO44" s="12"/>
      <c r="BPP44" s="12"/>
      <c r="BPQ44" s="12"/>
      <c r="BPR44" s="12"/>
      <c r="BPS44" s="12"/>
      <c r="BPT44" s="12"/>
      <c r="BPU44" s="12"/>
      <c r="BPV44" s="12"/>
      <c r="BPW44" s="12"/>
      <c r="BPX44" s="12"/>
      <c r="BPY44" s="12"/>
      <c r="BPZ44" s="12"/>
      <c r="BQA44" s="12"/>
      <c r="BQB44" s="12"/>
      <c r="BQC44" s="12"/>
      <c r="BQD44" s="12"/>
      <c r="BQE44" s="12"/>
      <c r="BQF44" s="12"/>
      <c r="BQG44" s="12"/>
      <c r="BQH44" s="12"/>
      <c r="BQI44" s="12"/>
      <c r="BQJ44" s="12"/>
      <c r="BQK44" s="12"/>
      <c r="BQL44" s="12"/>
      <c r="BQM44" s="12"/>
      <c r="BQN44" s="12"/>
      <c r="BQO44" s="12"/>
      <c r="BQP44" s="12"/>
      <c r="BQQ44" s="12"/>
      <c r="BQR44" s="12"/>
      <c r="BQS44" s="12"/>
      <c r="BQT44" s="12"/>
      <c r="BQU44" s="12"/>
      <c r="BQV44" s="12"/>
      <c r="BQW44" s="12"/>
      <c r="BQX44" s="12"/>
      <c r="BQY44" s="12"/>
      <c r="BQZ44" s="12"/>
      <c r="BRA44" s="12"/>
      <c r="BRB44" s="12"/>
      <c r="BRC44" s="12"/>
      <c r="BRD44" s="12"/>
      <c r="BRE44" s="12"/>
      <c r="BRF44" s="12"/>
      <c r="BRG44" s="12"/>
      <c r="BRH44" s="12"/>
      <c r="BRI44" s="12"/>
      <c r="BRJ44" s="12"/>
      <c r="BRK44" s="12"/>
      <c r="BRL44" s="12"/>
      <c r="BRM44" s="12"/>
      <c r="BRN44" s="12"/>
      <c r="BRO44" s="12"/>
      <c r="BRP44" s="12"/>
      <c r="BRQ44" s="12"/>
      <c r="BRR44" s="12"/>
      <c r="BRS44" s="12"/>
      <c r="BRT44" s="12"/>
      <c r="BRU44" s="12"/>
      <c r="BRV44" s="12"/>
      <c r="BRW44" s="12"/>
      <c r="BRX44" s="12"/>
      <c r="BRY44" s="12"/>
      <c r="BRZ44" s="12"/>
      <c r="BSA44" s="12"/>
      <c r="BSB44" s="12"/>
      <c r="BSC44" s="12"/>
      <c r="BSD44" s="12"/>
      <c r="BSE44" s="12"/>
      <c r="BSF44" s="12"/>
      <c r="BSG44" s="12"/>
      <c r="BSH44" s="12"/>
      <c r="BSI44" s="12"/>
      <c r="BSJ44" s="12"/>
      <c r="BSK44" s="12"/>
      <c r="BSL44" s="12"/>
      <c r="BSM44" s="12"/>
      <c r="BSN44" s="12"/>
      <c r="BSO44" s="12"/>
      <c r="BSP44" s="12"/>
      <c r="BSQ44" s="12"/>
      <c r="BSR44" s="12"/>
      <c r="BSS44" s="12"/>
      <c r="BST44" s="12"/>
      <c r="BSU44" s="12"/>
      <c r="BSV44" s="12"/>
      <c r="BSW44" s="12"/>
      <c r="BSX44" s="12"/>
      <c r="BSY44" s="12"/>
      <c r="BSZ44" s="12"/>
      <c r="BTA44" s="12"/>
      <c r="BTB44" s="12"/>
      <c r="BTC44" s="12"/>
      <c r="BTD44" s="12"/>
      <c r="BTE44" s="12"/>
      <c r="BTF44" s="12"/>
      <c r="BTG44" s="12"/>
      <c r="BTH44" s="12"/>
      <c r="BTI44" s="12"/>
      <c r="BTJ44" s="12"/>
      <c r="BTK44" s="12"/>
      <c r="BTL44" s="12"/>
      <c r="BTM44" s="12"/>
      <c r="BTN44" s="12"/>
      <c r="BTO44" s="12"/>
      <c r="BTP44" s="12"/>
      <c r="BTQ44" s="12"/>
      <c r="BTR44" s="12"/>
      <c r="BTS44" s="12"/>
      <c r="BTT44" s="12"/>
      <c r="BTU44" s="12"/>
      <c r="BTV44" s="12"/>
      <c r="BTW44" s="12"/>
      <c r="BTX44" s="12"/>
      <c r="BTY44" s="12"/>
      <c r="BTZ44" s="12"/>
      <c r="BUA44" s="12"/>
      <c r="BUB44" s="12"/>
      <c r="BUC44" s="12"/>
      <c r="BUD44" s="12"/>
      <c r="BUE44" s="12"/>
      <c r="BUF44" s="12"/>
      <c r="BUG44" s="12"/>
      <c r="BUH44" s="12"/>
      <c r="BUI44" s="12"/>
      <c r="BUJ44" s="12"/>
      <c r="BUK44" s="12"/>
      <c r="BUL44" s="12"/>
      <c r="BUM44" s="12"/>
      <c r="BUN44" s="12"/>
      <c r="BUO44" s="12"/>
      <c r="BUP44" s="12"/>
      <c r="BUQ44" s="12"/>
      <c r="BUR44" s="12"/>
      <c r="BUS44" s="12"/>
      <c r="BUT44" s="12"/>
      <c r="BUU44" s="12"/>
      <c r="BUV44" s="12"/>
      <c r="BUW44" s="12"/>
      <c r="BUX44" s="12"/>
      <c r="BUY44" s="12"/>
      <c r="BUZ44" s="12"/>
      <c r="BVA44" s="12"/>
      <c r="BVB44" s="12"/>
      <c r="BVC44" s="12"/>
      <c r="BVD44" s="12"/>
      <c r="BVE44" s="12"/>
      <c r="BVF44" s="12"/>
      <c r="BVG44" s="12"/>
      <c r="BVH44" s="12"/>
      <c r="BVI44" s="12"/>
      <c r="BVJ44" s="12"/>
      <c r="BVK44" s="12"/>
      <c r="BVL44" s="12"/>
      <c r="BVM44" s="12"/>
      <c r="BVN44" s="12"/>
      <c r="BVO44" s="12"/>
      <c r="BVP44" s="12"/>
      <c r="BVQ44" s="12"/>
      <c r="BVR44" s="12"/>
      <c r="BVS44" s="12"/>
      <c r="BVT44" s="12"/>
      <c r="BVU44" s="12"/>
      <c r="BVV44" s="12"/>
      <c r="BVW44" s="12"/>
      <c r="BVX44" s="12"/>
      <c r="BVY44" s="12"/>
      <c r="BVZ44" s="12"/>
      <c r="BWA44" s="12"/>
      <c r="BWB44" s="12"/>
      <c r="BWC44" s="12"/>
      <c r="BWD44" s="12"/>
      <c r="BWE44" s="12"/>
      <c r="BWF44" s="12"/>
      <c r="BWG44" s="12"/>
      <c r="BWH44" s="12"/>
      <c r="BWI44" s="12"/>
      <c r="BWJ44" s="12"/>
      <c r="BWK44" s="12"/>
      <c r="BWL44" s="12"/>
      <c r="BWM44" s="12"/>
      <c r="BWN44" s="12"/>
      <c r="BWO44" s="12"/>
      <c r="BWP44" s="12"/>
      <c r="BWQ44" s="12"/>
      <c r="BWR44" s="12"/>
      <c r="BWS44" s="12"/>
      <c r="BWT44" s="12"/>
      <c r="BWU44" s="12"/>
      <c r="BWV44" s="12"/>
      <c r="BWW44" s="12"/>
      <c r="BWX44" s="12"/>
      <c r="BWY44" s="12"/>
      <c r="BWZ44" s="12"/>
      <c r="BXA44" s="12"/>
      <c r="BXB44" s="12"/>
      <c r="BXC44" s="12"/>
      <c r="BXD44" s="12"/>
      <c r="BXE44" s="12"/>
      <c r="BXF44" s="12"/>
      <c r="BXG44" s="12"/>
      <c r="BXH44" s="12"/>
      <c r="BXI44" s="12"/>
      <c r="BXJ44" s="12"/>
      <c r="BXK44" s="12"/>
      <c r="BXL44" s="12"/>
      <c r="BXM44" s="12"/>
      <c r="BXN44" s="12"/>
      <c r="BXO44" s="12"/>
      <c r="BXP44" s="12"/>
      <c r="BXQ44" s="12"/>
      <c r="BXR44" s="12"/>
      <c r="BXS44" s="12"/>
      <c r="BXT44" s="12"/>
      <c r="BXU44" s="12"/>
      <c r="BXV44" s="12"/>
      <c r="BXW44" s="12"/>
      <c r="BXX44" s="12"/>
      <c r="BXY44" s="12"/>
      <c r="BXZ44" s="12"/>
      <c r="BYA44" s="12"/>
      <c r="BYB44" s="12"/>
      <c r="BYC44" s="12"/>
      <c r="BYD44" s="12"/>
      <c r="BYE44" s="12"/>
      <c r="BYF44" s="12"/>
      <c r="BYG44" s="12"/>
      <c r="BYH44" s="12"/>
      <c r="BYI44" s="12"/>
      <c r="BYJ44" s="12"/>
      <c r="BYK44" s="12"/>
      <c r="BYL44" s="12"/>
      <c r="BYM44" s="12"/>
      <c r="BYN44" s="12"/>
      <c r="BYO44" s="12"/>
      <c r="BYP44" s="12"/>
      <c r="BYQ44" s="12"/>
      <c r="BYR44" s="12"/>
      <c r="BYS44" s="12"/>
      <c r="BYT44" s="12"/>
      <c r="BYU44" s="12"/>
      <c r="BYV44" s="12"/>
      <c r="BYW44" s="12"/>
      <c r="BYX44" s="12"/>
      <c r="BYY44" s="12"/>
      <c r="BYZ44" s="12"/>
      <c r="BZA44" s="12"/>
      <c r="BZB44" s="12"/>
      <c r="BZC44" s="12"/>
      <c r="BZD44" s="12"/>
      <c r="BZE44" s="12"/>
      <c r="BZF44" s="12"/>
      <c r="BZG44" s="12"/>
      <c r="BZH44" s="12"/>
      <c r="BZI44" s="12"/>
      <c r="BZJ44" s="12"/>
      <c r="BZK44" s="12"/>
      <c r="BZL44" s="12"/>
      <c r="BZM44" s="12"/>
      <c r="BZN44" s="12"/>
      <c r="BZO44" s="12"/>
      <c r="BZP44" s="12"/>
      <c r="BZQ44" s="12"/>
      <c r="BZR44" s="12"/>
      <c r="BZS44" s="12"/>
      <c r="BZT44" s="12"/>
      <c r="BZU44" s="12"/>
      <c r="BZV44" s="12"/>
      <c r="BZW44" s="12"/>
      <c r="BZX44" s="12"/>
      <c r="BZY44" s="12"/>
      <c r="BZZ44" s="12"/>
      <c r="CAA44" s="12"/>
      <c r="CAB44" s="12"/>
      <c r="CAC44" s="12"/>
      <c r="CAD44" s="12"/>
      <c r="CAE44" s="12"/>
      <c r="CAF44" s="12"/>
      <c r="CAG44" s="12"/>
      <c r="CAH44" s="12"/>
      <c r="CAI44" s="12"/>
      <c r="CAJ44" s="12"/>
      <c r="CAK44" s="12"/>
      <c r="CAL44" s="12"/>
      <c r="CAM44" s="12"/>
      <c r="CAN44" s="12"/>
      <c r="CAO44" s="12"/>
      <c r="CAP44" s="12"/>
      <c r="CAQ44" s="12"/>
      <c r="CAR44" s="12"/>
      <c r="CAS44" s="12"/>
      <c r="CAT44" s="12"/>
      <c r="CAU44" s="12"/>
      <c r="CAV44" s="12"/>
      <c r="CAW44" s="12"/>
      <c r="CAX44" s="12"/>
      <c r="CAY44" s="12"/>
      <c r="CAZ44" s="12"/>
      <c r="CBA44" s="12"/>
      <c r="CBB44" s="12"/>
      <c r="CBC44" s="12"/>
      <c r="CBD44" s="12"/>
      <c r="CBE44" s="12"/>
      <c r="CBF44" s="12"/>
      <c r="CBG44" s="12"/>
      <c r="CBH44" s="12"/>
      <c r="CBI44" s="12"/>
      <c r="CBJ44" s="12"/>
      <c r="CBK44" s="12"/>
      <c r="CBL44" s="12"/>
      <c r="CBM44" s="12"/>
      <c r="CBN44" s="12"/>
      <c r="CBO44" s="12"/>
      <c r="CBP44" s="12"/>
      <c r="CBQ44" s="12"/>
      <c r="CBR44" s="12"/>
      <c r="CBS44" s="12"/>
      <c r="CBT44" s="12"/>
      <c r="CBU44" s="12"/>
      <c r="CBV44" s="12"/>
      <c r="CBW44" s="12"/>
      <c r="CBX44" s="12"/>
      <c r="CBY44" s="12"/>
      <c r="CBZ44" s="12"/>
      <c r="CCA44" s="12"/>
      <c r="CCB44" s="12"/>
      <c r="CCC44" s="12"/>
      <c r="CCD44" s="12"/>
      <c r="CCE44" s="12"/>
      <c r="CCF44" s="12"/>
      <c r="CCG44" s="12"/>
      <c r="CCH44" s="12"/>
      <c r="CCI44" s="12"/>
      <c r="CCJ44" s="12"/>
      <c r="CCK44" s="12"/>
      <c r="CCL44" s="12"/>
      <c r="CCM44" s="12"/>
      <c r="CCN44" s="12"/>
      <c r="CCO44" s="12"/>
      <c r="CCP44" s="12"/>
      <c r="CCQ44" s="12"/>
      <c r="CCR44" s="12"/>
      <c r="CCS44" s="12"/>
      <c r="CCT44" s="12"/>
      <c r="CCU44" s="12"/>
      <c r="CCV44" s="12"/>
      <c r="CCW44" s="12"/>
      <c r="CCX44" s="12"/>
      <c r="CCY44" s="12"/>
      <c r="CCZ44" s="12"/>
      <c r="CDA44" s="12"/>
      <c r="CDB44" s="12"/>
      <c r="CDC44" s="12"/>
      <c r="CDD44" s="12"/>
      <c r="CDE44" s="12"/>
      <c r="CDF44" s="12"/>
      <c r="CDG44" s="12"/>
      <c r="CDH44" s="12"/>
      <c r="CDI44" s="12"/>
      <c r="CDJ44" s="12"/>
      <c r="CDK44" s="12"/>
      <c r="CDL44" s="12"/>
      <c r="CDM44" s="12"/>
      <c r="CDN44" s="12"/>
      <c r="CDO44" s="12"/>
      <c r="CDP44" s="12"/>
      <c r="CDQ44" s="12"/>
      <c r="CDR44" s="12"/>
      <c r="CDS44" s="12"/>
      <c r="CDT44" s="12"/>
      <c r="CDU44" s="12"/>
      <c r="CDV44" s="12"/>
      <c r="CDW44" s="12"/>
      <c r="CDX44" s="12"/>
      <c r="CDY44" s="12"/>
      <c r="CDZ44" s="12"/>
      <c r="CEA44" s="12"/>
      <c r="CEB44" s="12"/>
      <c r="CEC44" s="12"/>
      <c r="CED44" s="12"/>
      <c r="CEE44" s="12"/>
      <c r="CEF44" s="12"/>
      <c r="CEG44" s="12"/>
      <c r="CEH44" s="12"/>
      <c r="CEI44" s="12"/>
      <c r="CEJ44" s="12"/>
      <c r="CEK44" s="12"/>
      <c r="CEL44" s="12"/>
      <c r="CEM44" s="12"/>
      <c r="CEN44" s="12"/>
      <c r="CEO44" s="12"/>
      <c r="CEP44" s="12"/>
      <c r="CEQ44" s="12"/>
      <c r="CER44" s="12"/>
      <c r="CES44" s="12"/>
      <c r="CET44" s="12"/>
      <c r="CEU44" s="12"/>
      <c r="CEV44" s="12"/>
      <c r="CEW44" s="12"/>
      <c r="CEX44" s="12"/>
      <c r="CEY44" s="12"/>
      <c r="CEZ44" s="12"/>
      <c r="CFA44" s="12"/>
      <c r="CFB44" s="12"/>
      <c r="CFC44" s="12"/>
      <c r="CFD44" s="12"/>
      <c r="CFE44" s="12"/>
      <c r="CFF44" s="12"/>
      <c r="CFG44" s="12"/>
      <c r="CFH44" s="12"/>
      <c r="CFI44" s="12"/>
      <c r="CFJ44" s="12"/>
      <c r="CFK44" s="12"/>
      <c r="CFL44" s="12"/>
      <c r="CFM44" s="12"/>
      <c r="CFN44" s="12"/>
      <c r="CFO44" s="12"/>
      <c r="CFP44" s="12"/>
      <c r="CFQ44" s="12"/>
      <c r="CFR44" s="12"/>
      <c r="CFS44" s="12"/>
      <c r="CFT44" s="12"/>
      <c r="CFU44" s="12"/>
      <c r="CFV44" s="12"/>
      <c r="CFW44" s="12"/>
      <c r="CFX44" s="12"/>
      <c r="CFY44" s="12"/>
      <c r="CFZ44" s="12"/>
      <c r="CGA44" s="12"/>
      <c r="CGB44" s="12"/>
      <c r="CGC44" s="12"/>
      <c r="CGD44" s="12"/>
      <c r="CGE44" s="12"/>
      <c r="CGF44" s="12"/>
      <c r="CGG44" s="12"/>
      <c r="CGH44" s="12"/>
      <c r="CGI44" s="12"/>
      <c r="CGJ44" s="12"/>
      <c r="CGK44" s="12"/>
      <c r="CGL44" s="12"/>
      <c r="CGM44" s="12"/>
      <c r="CGN44" s="12"/>
      <c r="CGO44" s="12"/>
      <c r="CGP44" s="12"/>
      <c r="CGQ44" s="12"/>
      <c r="CGR44" s="12"/>
      <c r="CGS44" s="12"/>
      <c r="CGT44" s="12"/>
      <c r="CGU44" s="12"/>
      <c r="CGV44" s="12"/>
      <c r="CGW44" s="12"/>
      <c r="CGX44" s="12"/>
      <c r="CGY44" s="12"/>
      <c r="CGZ44" s="12"/>
      <c r="CHA44" s="12"/>
      <c r="CHB44" s="12"/>
      <c r="CHC44" s="12"/>
      <c r="CHD44" s="12"/>
      <c r="CHE44" s="12"/>
      <c r="CHF44" s="12"/>
      <c r="CHG44" s="12"/>
      <c r="CHH44" s="12"/>
      <c r="CHI44" s="12"/>
      <c r="CHJ44" s="12"/>
      <c r="CHK44" s="12"/>
      <c r="CHL44" s="12"/>
      <c r="CHM44" s="12"/>
      <c r="CHN44" s="12"/>
      <c r="CHO44" s="12"/>
      <c r="CHP44" s="12"/>
      <c r="CHQ44" s="12"/>
      <c r="CHR44" s="12"/>
      <c r="CHS44" s="12"/>
      <c r="CHT44" s="12"/>
      <c r="CHU44" s="12"/>
      <c r="CHV44" s="12"/>
      <c r="CHW44" s="12"/>
      <c r="CHX44" s="12"/>
      <c r="CHY44" s="12"/>
      <c r="CHZ44" s="12"/>
      <c r="CIA44" s="12"/>
      <c r="CIB44" s="12"/>
      <c r="CIC44" s="12"/>
      <c r="CID44" s="12"/>
      <c r="CIE44" s="12"/>
      <c r="CIF44" s="12"/>
      <c r="CIG44" s="12"/>
      <c r="CIH44" s="12"/>
      <c r="CII44" s="12"/>
      <c r="CIJ44" s="12"/>
      <c r="CIK44" s="12"/>
      <c r="CIL44" s="12"/>
      <c r="CIM44" s="12"/>
      <c r="CIN44" s="12"/>
      <c r="CIO44" s="12"/>
      <c r="CIP44" s="12"/>
      <c r="CIQ44" s="12"/>
      <c r="CIR44" s="12"/>
      <c r="CIS44" s="12"/>
      <c r="CIT44" s="12"/>
      <c r="CIU44" s="12"/>
      <c r="CIV44" s="12"/>
      <c r="CIW44" s="12"/>
      <c r="CIX44" s="12"/>
      <c r="CIY44" s="12"/>
      <c r="CIZ44" s="12"/>
      <c r="CJA44" s="12"/>
      <c r="CJB44" s="12"/>
      <c r="CJC44" s="12"/>
      <c r="CJD44" s="12"/>
      <c r="CJE44" s="12"/>
      <c r="CJF44" s="12"/>
      <c r="CJG44" s="12"/>
      <c r="CJH44" s="12"/>
      <c r="CJI44" s="12"/>
      <c r="CJJ44" s="12"/>
      <c r="CJK44" s="12"/>
      <c r="CJL44" s="12"/>
      <c r="CJM44" s="12"/>
      <c r="CJN44" s="12"/>
      <c r="CJO44" s="12"/>
      <c r="CJP44" s="12"/>
      <c r="CJQ44" s="12"/>
      <c r="CJR44" s="12"/>
      <c r="CJS44" s="12"/>
      <c r="CJT44" s="12"/>
      <c r="CJU44" s="12"/>
      <c r="CJV44" s="12"/>
      <c r="CJW44" s="12"/>
      <c r="CJX44" s="12"/>
      <c r="CJY44" s="12"/>
      <c r="CJZ44" s="12"/>
      <c r="CKA44" s="12"/>
      <c r="CKB44" s="12"/>
      <c r="CKC44" s="12"/>
      <c r="CKD44" s="12"/>
      <c r="CKE44" s="12"/>
      <c r="CKF44" s="12"/>
      <c r="CKG44" s="12"/>
      <c r="CKH44" s="12"/>
      <c r="CKI44" s="12"/>
      <c r="CKJ44" s="12"/>
      <c r="CKK44" s="12"/>
      <c r="CKL44" s="12"/>
      <c r="CKM44" s="12"/>
      <c r="CKN44" s="12"/>
      <c r="CKO44" s="12"/>
      <c r="CKP44" s="12"/>
      <c r="CKQ44" s="12"/>
      <c r="CKR44" s="12"/>
      <c r="CKS44" s="12"/>
      <c r="CKT44" s="12"/>
      <c r="CKU44" s="12"/>
      <c r="CKV44" s="12"/>
      <c r="CKW44" s="12"/>
      <c r="CKX44" s="12"/>
      <c r="CKY44" s="12"/>
      <c r="CKZ44" s="12"/>
      <c r="CLA44" s="12"/>
      <c r="CLB44" s="12"/>
      <c r="CLC44" s="12"/>
      <c r="CLD44" s="12"/>
      <c r="CLE44" s="12"/>
      <c r="CLF44" s="12"/>
      <c r="CLG44" s="12"/>
      <c r="CLH44" s="12"/>
      <c r="CLI44" s="12"/>
      <c r="CLJ44" s="12"/>
      <c r="CLK44" s="12"/>
      <c r="CLL44" s="12"/>
      <c r="CLM44" s="12"/>
      <c r="CLN44" s="12"/>
      <c r="CLO44" s="12"/>
      <c r="CLP44" s="12"/>
      <c r="CLQ44" s="12"/>
      <c r="CLR44" s="12"/>
      <c r="CLS44" s="12"/>
      <c r="CLT44" s="12"/>
      <c r="CLU44" s="12"/>
      <c r="CLV44" s="12"/>
      <c r="CLW44" s="12"/>
      <c r="CLX44" s="12"/>
      <c r="CLY44" s="12"/>
      <c r="CLZ44" s="12"/>
      <c r="CMA44" s="12"/>
      <c r="CMB44" s="12"/>
      <c r="CMC44" s="12"/>
      <c r="CMD44" s="12"/>
      <c r="CME44" s="12"/>
      <c r="CMF44" s="12"/>
      <c r="CMG44" s="12"/>
      <c r="CMH44" s="12"/>
      <c r="CMI44" s="12"/>
      <c r="CMJ44" s="12"/>
      <c r="CMK44" s="12"/>
      <c r="CML44" s="12"/>
      <c r="CMM44" s="12"/>
      <c r="CMN44" s="12"/>
      <c r="CMO44" s="12"/>
      <c r="CMP44" s="12"/>
      <c r="CMQ44" s="12"/>
      <c r="CMR44" s="12"/>
      <c r="CMS44" s="12"/>
      <c r="CMT44" s="12"/>
      <c r="CMU44" s="12"/>
      <c r="CMV44" s="12"/>
      <c r="CMW44" s="12"/>
      <c r="CMX44" s="12"/>
      <c r="CMY44" s="12"/>
      <c r="CMZ44" s="12"/>
      <c r="CNA44" s="12"/>
      <c r="CNB44" s="12"/>
      <c r="CNC44" s="12"/>
      <c r="CND44" s="12"/>
      <c r="CNE44" s="12"/>
      <c r="CNF44" s="12"/>
      <c r="CNG44" s="12"/>
      <c r="CNH44" s="12"/>
      <c r="CNI44" s="12"/>
      <c r="CNJ44" s="12"/>
      <c r="CNK44" s="12"/>
      <c r="CNL44" s="12"/>
      <c r="CNM44" s="12"/>
      <c r="CNN44" s="12"/>
      <c r="CNO44" s="12"/>
      <c r="CNP44" s="12"/>
      <c r="CNQ44" s="12"/>
      <c r="CNR44" s="12"/>
      <c r="CNS44" s="12"/>
      <c r="CNT44" s="12"/>
      <c r="CNU44" s="12"/>
      <c r="CNV44" s="12"/>
      <c r="CNW44" s="12"/>
      <c r="CNX44" s="12"/>
      <c r="CNY44" s="12"/>
      <c r="CNZ44" s="12"/>
      <c r="COA44" s="12"/>
      <c r="COB44" s="12"/>
      <c r="COC44" s="12"/>
      <c r="COD44" s="12"/>
      <c r="COE44" s="12"/>
      <c r="COF44" s="12"/>
      <c r="COG44" s="12"/>
      <c r="COH44" s="12"/>
      <c r="COI44" s="12"/>
      <c r="COJ44" s="12"/>
      <c r="COK44" s="12"/>
      <c r="COL44" s="12"/>
      <c r="COM44" s="12"/>
      <c r="CON44" s="12"/>
      <c r="COO44" s="12"/>
      <c r="COP44" s="12"/>
      <c r="COQ44" s="12"/>
      <c r="COR44" s="12"/>
      <c r="COS44" s="12"/>
      <c r="COT44" s="12"/>
      <c r="COU44" s="12"/>
      <c r="COV44" s="12"/>
      <c r="COW44" s="12"/>
      <c r="COX44" s="12"/>
      <c r="COY44" s="12"/>
      <c r="COZ44" s="12"/>
      <c r="CPA44" s="12"/>
      <c r="CPB44" s="12"/>
      <c r="CPC44" s="12"/>
      <c r="CPD44" s="12"/>
      <c r="CPE44" s="12"/>
      <c r="CPF44" s="12"/>
      <c r="CPG44" s="12"/>
      <c r="CPH44" s="12"/>
      <c r="CPI44" s="12"/>
      <c r="CPJ44" s="12"/>
      <c r="CPK44" s="12"/>
      <c r="CPL44" s="12"/>
      <c r="CPM44" s="12"/>
      <c r="CPN44" s="12"/>
      <c r="CPO44" s="12"/>
      <c r="CPP44" s="12"/>
      <c r="CPQ44" s="12"/>
      <c r="CPR44" s="12"/>
      <c r="CPS44" s="12"/>
      <c r="CPT44" s="12"/>
      <c r="CPU44" s="12"/>
      <c r="CPV44" s="12"/>
      <c r="CPW44" s="12"/>
      <c r="CPX44" s="12"/>
      <c r="CPY44" s="12"/>
      <c r="CPZ44" s="12"/>
      <c r="CQA44" s="12"/>
      <c r="CQB44" s="12"/>
      <c r="CQC44" s="12"/>
      <c r="CQD44" s="12"/>
      <c r="CQE44" s="12"/>
      <c r="CQF44" s="12"/>
      <c r="CQG44" s="12"/>
      <c r="CQH44" s="12"/>
      <c r="CQI44" s="12"/>
      <c r="CQJ44" s="12"/>
      <c r="CQK44" s="12"/>
      <c r="CQL44" s="12"/>
      <c r="CQM44" s="12"/>
      <c r="CQN44" s="12"/>
      <c r="CQO44" s="12"/>
      <c r="CQP44" s="12"/>
      <c r="CQQ44" s="12"/>
      <c r="CQR44" s="12"/>
      <c r="CQS44" s="12"/>
      <c r="CQT44" s="12"/>
      <c r="CQU44" s="12"/>
      <c r="CQV44" s="12"/>
      <c r="CQW44" s="12"/>
      <c r="CQX44" s="12"/>
      <c r="CQY44" s="12"/>
      <c r="CQZ44" s="12"/>
      <c r="CRA44" s="12"/>
      <c r="CRB44" s="12"/>
      <c r="CRC44" s="12"/>
      <c r="CRD44" s="12"/>
      <c r="CRE44" s="12"/>
      <c r="CRF44" s="12"/>
      <c r="CRG44" s="12"/>
      <c r="CRH44" s="12"/>
      <c r="CRI44" s="12"/>
      <c r="CRJ44" s="12"/>
      <c r="CRK44" s="12"/>
      <c r="CRL44" s="12"/>
      <c r="CRM44" s="12"/>
      <c r="CRN44" s="12"/>
      <c r="CRO44" s="12"/>
      <c r="CRP44" s="12"/>
      <c r="CRQ44" s="12"/>
      <c r="CRR44" s="12"/>
      <c r="CRS44" s="12"/>
      <c r="CRT44" s="12"/>
      <c r="CRU44" s="12"/>
      <c r="CRV44" s="12"/>
      <c r="CRW44" s="12"/>
      <c r="CRX44" s="12"/>
      <c r="CRY44" s="12"/>
      <c r="CRZ44" s="12"/>
      <c r="CSA44" s="12"/>
      <c r="CSB44" s="12"/>
      <c r="CSC44" s="12"/>
      <c r="CSD44" s="12"/>
      <c r="CSE44" s="12"/>
      <c r="CSF44" s="12"/>
      <c r="CSG44" s="12"/>
      <c r="CSH44" s="12"/>
      <c r="CSI44" s="12"/>
      <c r="CSJ44" s="12"/>
      <c r="CSK44" s="12"/>
      <c r="CSL44" s="12"/>
      <c r="CSM44" s="12"/>
      <c r="CSN44" s="12"/>
      <c r="CSO44" s="12"/>
      <c r="CSP44" s="12"/>
      <c r="CSQ44" s="12"/>
      <c r="CSR44" s="12"/>
      <c r="CSS44" s="12"/>
      <c r="CST44" s="12"/>
      <c r="CSU44" s="12"/>
      <c r="CSV44" s="12"/>
      <c r="CSW44" s="12"/>
      <c r="CSX44" s="12"/>
      <c r="CSY44" s="12"/>
      <c r="CSZ44" s="12"/>
      <c r="CTA44" s="12"/>
      <c r="CTB44" s="12"/>
      <c r="CTC44" s="12"/>
      <c r="CTD44" s="12"/>
      <c r="CTE44" s="12"/>
      <c r="CTF44" s="12"/>
      <c r="CTG44" s="12"/>
      <c r="CTH44" s="12"/>
      <c r="CTI44" s="12"/>
      <c r="CTJ44" s="12"/>
      <c r="CTK44" s="12"/>
      <c r="CTL44" s="12"/>
      <c r="CTM44" s="12"/>
      <c r="CTN44" s="12"/>
      <c r="CTO44" s="12"/>
      <c r="CTP44" s="12"/>
      <c r="CTQ44" s="12"/>
      <c r="CTR44" s="12"/>
      <c r="CTS44" s="12"/>
      <c r="CTT44" s="12"/>
      <c r="CTU44" s="12"/>
      <c r="CTV44" s="12"/>
      <c r="CTW44" s="12"/>
      <c r="CTX44" s="12"/>
      <c r="CTY44" s="12"/>
      <c r="CTZ44" s="12"/>
      <c r="CUA44" s="12"/>
      <c r="CUB44" s="12"/>
      <c r="CUC44" s="12"/>
      <c r="CUD44" s="12"/>
      <c r="CUE44" s="12"/>
      <c r="CUF44" s="12"/>
      <c r="CUG44" s="12"/>
      <c r="CUH44" s="12"/>
      <c r="CUI44" s="12"/>
      <c r="CUJ44" s="12"/>
      <c r="CUK44" s="12"/>
      <c r="CUL44" s="12"/>
      <c r="CUM44" s="12"/>
      <c r="CUN44" s="12"/>
      <c r="CUO44" s="12"/>
      <c r="CUP44" s="12"/>
      <c r="CUQ44" s="12"/>
      <c r="CUR44" s="12"/>
      <c r="CUS44" s="12"/>
      <c r="CUT44" s="12"/>
      <c r="CUU44" s="12"/>
      <c r="CUV44" s="12"/>
      <c r="CUW44" s="12"/>
      <c r="CUX44" s="12"/>
      <c r="CUY44" s="12"/>
      <c r="CUZ44" s="12"/>
      <c r="CVA44" s="12"/>
      <c r="CVB44" s="12"/>
      <c r="CVC44" s="12"/>
      <c r="CVD44" s="12"/>
      <c r="CVE44" s="12"/>
      <c r="CVF44" s="12"/>
      <c r="CVG44" s="12"/>
      <c r="CVH44" s="12"/>
      <c r="CVI44" s="12"/>
      <c r="CVJ44" s="12"/>
      <c r="CVK44" s="12"/>
      <c r="CVL44" s="12"/>
      <c r="CVM44" s="12"/>
      <c r="CVN44" s="12"/>
      <c r="CVO44" s="12"/>
      <c r="CVP44" s="12"/>
      <c r="CVQ44" s="12"/>
      <c r="CVR44" s="12"/>
      <c r="CVS44" s="12"/>
      <c r="CVT44" s="12"/>
      <c r="CVU44" s="12"/>
      <c r="CVV44" s="12"/>
      <c r="CVW44" s="12"/>
      <c r="CVX44" s="12"/>
      <c r="CVY44" s="12"/>
      <c r="CVZ44" s="12"/>
      <c r="CWA44" s="12"/>
      <c r="CWB44" s="12"/>
      <c r="CWC44" s="12"/>
      <c r="CWD44" s="12"/>
      <c r="CWE44" s="12"/>
      <c r="CWF44" s="12"/>
      <c r="CWG44" s="12"/>
      <c r="CWH44" s="12"/>
      <c r="CWI44" s="12"/>
      <c r="CWJ44" s="12"/>
      <c r="CWK44" s="12"/>
      <c r="CWL44" s="12"/>
      <c r="CWM44" s="12"/>
      <c r="CWN44" s="12"/>
      <c r="CWO44" s="12"/>
      <c r="CWP44" s="12"/>
      <c r="CWQ44" s="12"/>
      <c r="CWR44" s="12"/>
      <c r="CWS44" s="12"/>
      <c r="CWT44" s="12"/>
      <c r="CWU44" s="12"/>
      <c r="CWV44" s="12"/>
      <c r="CWW44" s="12"/>
      <c r="CWX44" s="12"/>
      <c r="CWY44" s="12"/>
      <c r="CWZ44" s="12"/>
      <c r="CXA44" s="12"/>
      <c r="CXB44" s="12"/>
      <c r="CXC44" s="12"/>
      <c r="CXD44" s="12"/>
      <c r="CXE44" s="12"/>
      <c r="CXF44" s="12"/>
      <c r="CXG44" s="12"/>
      <c r="CXH44" s="12"/>
      <c r="CXI44" s="12"/>
      <c r="CXJ44" s="12"/>
      <c r="CXK44" s="12"/>
      <c r="CXL44" s="12"/>
      <c r="CXM44" s="12"/>
      <c r="CXN44" s="12"/>
      <c r="CXO44" s="12"/>
      <c r="CXP44" s="12"/>
      <c r="CXQ44" s="12"/>
      <c r="CXR44" s="12"/>
      <c r="CXS44" s="12"/>
      <c r="CXT44" s="12"/>
      <c r="CXU44" s="12"/>
      <c r="CXV44" s="12"/>
      <c r="CXW44" s="12"/>
      <c r="CXX44" s="12"/>
      <c r="CXY44" s="12"/>
      <c r="CXZ44" s="12"/>
      <c r="CYA44" s="12"/>
      <c r="CYB44" s="12"/>
      <c r="CYC44" s="12"/>
      <c r="CYD44" s="12"/>
      <c r="CYE44" s="12"/>
      <c r="CYF44" s="12"/>
      <c r="CYG44" s="12"/>
      <c r="CYH44" s="12"/>
      <c r="CYI44" s="12"/>
      <c r="CYJ44" s="12"/>
      <c r="CYK44" s="12"/>
      <c r="CYL44" s="12"/>
      <c r="CYM44" s="12"/>
      <c r="CYN44" s="12"/>
      <c r="CYO44" s="12"/>
      <c r="CYP44" s="12"/>
      <c r="CYQ44" s="12"/>
      <c r="CYR44" s="12"/>
      <c r="CYS44" s="12"/>
      <c r="CYT44" s="12"/>
      <c r="CYU44" s="12"/>
      <c r="CYV44" s="12"/>
      <c r="CYW44" s="12"/>
      <c r="CYX44" s="12"/>
      <c r="CYY44" s="12"/>
      <c r="CYZ44" s="12"/>
      <c r="CZA44" s="12"/>
      <c r="CZB44" s="12"/>
      <c r="CZC44" s="12"/>
      <c r="CZD44" s="12"/>
      <c r="CZE44" s="12"/>
      <c r="CZF44" s="12"/>
      <c r="CZG44" s="12"/>
      <c r="CZH44" s="12"/>
      <c r="CZI44" s="12"/>
      <c r="CZJ44" s="12"/>
      <c r="CZK44" s="12"/>
      <c r="CZL44" s="12"/>
      <c r="CZM44" s="12"/>
      <c r="CZN44" s="12"/>
      <c r="CZO44" s="12"/>
      <c r="CZP44" s="12"/>
      <c r="CZQ44" s="12"/>
      <c r="CZR44" s="12"/>
      <c r="CZS44" s="12"/>
      <c r="CZT44" s="12"/>
      <c r="CZU44" s="12"/>
      <c r="CZV44" s="12"/>
      <c r="CZW44" s="12"/>
      <c r="CZX44" s="12"/>
      <c r="CZY44" s="12"/>
      <c r="CZZ44" s="12"/>
      <c r="DAA44" s="12"/>
      <c r="DAB44" s="12"/>
      <c r="DAC44" s="12"/>
      <c r="DAD44" s="12"/>
      <c r="DAE44" s="12"/>
      <c r="DAF44" s="12"/>
      <c r="DAG44" s="12"/>
      <c r="DAH44" s="12"/>
      <c r="DAI44" s="12"/>
      <c r="DAJ44" s="12"/>
      <c r="DAK44" s="12"/>
      <c r="DAL44" s="12"/>
      <c r="DAM44" s="12"/>
      <c r="DAN44" s="12"/>
      <c r="DAO44" s="12"/>
      <c r="DAP44" s="12"/>
      <c r="DAQ44" s="12"/>
      <c r="DAR44" s="12"/>
      <c r="DAS44" s="12"/>
      <c r="DAT44" s="12"/>
      <c r="DAU44" s="12"/>
      <c r="DAV44" s="12"/>
      <c r="DAW44" s="12"/>
      <c r="DAX44" s="12"/>
      <c r="DAY44" s="12"/>
      <c r="DAZ44" s="12"/>
      <c r="DBA44" s="12"/>
      <c r="DBB44" s="12"/>
      <c r="DBC44" s="12"/>
      <c r="DBD44" s="12"/>
      <c r="DBE44" s="12"/>
      <c r="DBF44" s="12"/>
      <c r="DBG44" s="12"/>
      <c r="DBH44" s="12"/>
      <c r="DBI44" s="12"/>
      <c r="DBJ44" s="12"/>
      <c r="DBK44" s="12"/>
      <c r="DBL44" s="12"/>
      <c r="DBM44" s="12"/>
      <c r="DBN44" s="12"/>
      <c r="DBO44" s="12"/>
      <c r="DBP44" s="12"/>
      <c r="DBQ44" s="12"/>
      <c r="DBR44" s="12"/>
      <c r="DBS44" s="12"/>
      <c r="DBT44" s="12"/>
      <c r="DBU44" s="12"/>
      <c r="DBV44" s="12"/>
      <c r="DBW44" s="12"/>
      <c r="DBX44" s="12"/>
      <c r="DBY44" s="12"/>
      <c r="DBZ44" s="12"/>
      <c r="DCA44" s="12"/>
      <c r="DCB44" s="12"/>
      <c r="DCC44" s="12"/>
      <c r="DCD44" s="12"/>
      <c r="DCE44" s="12"/>
      <c r="DCF44" s="12"/>
      <c r="DCG44" s="12"/>
      <c r="DCH44" s="12"/>
      <c r="DCI44" s="12"/>
      <c r="DCJ44" s="12"/>
      <c r="DCK44" s="12"/>
      <c r="DCL44" s="12"/>
      <c r="DCM44" s="12"/>
      <c r="DCN44" s="12"/>
      <c r="DCO44" s="12"/>
      <c r="DCP44" s="12"/>
      <c r="DCQ44" s="12"/>
      <c r="DCR44" s="12"/>
      <c r="DCS44" s="12"/>
      <c r="DCT44" s="12"/>
      <c r="DCU44" s="12"/>
      <c r="DCV44" s="12"/>
      <c r="DCW44" s="12"/>
      <c r="DCX44" s="12"/>
      <c r="DCY44" s="12"/>
      <c r="DCZ44" s="12"/>
      <c r="DDA44" s="12"/>
      <c r="DDB44" s="12"/>
      <c r="DDC44" s="12"/>
      <c r="DDD44" s="12"/>
      <c r="DDE44" s="12"/>
      <c r="DDF44" s="12"/>
      <c r="DDG44" s="12"/>
      <c r="DDH44" s="12"/>
      <c r="DDI44" s="12"/>
      <c r="DDJ44" s="12"/>
      <c r="DDK44" s="12"/>
      <c r="DDL44" s="12"/>
      <c r="DDM44" s="12"/>
      <c r="DDN44" s="12"/>
      <c r="DDO44" s="12"/>
      <c r="DDP44" s="12"/>
      <c r="DDQ44" s="12"/>
      <c r="DDR44" s="12"/>
      <c r="DDS44" s="12"/>
      <c r="DDT44" s="12"/>
      <c r="DDU44" s="12"/>
      <c r="DDV44" s="12"/>
      <c r="DDW44" s="12"/>
      <c r="DDX44" s="12"/>
      <c r="DDY44" s="12"/>
      <c r="DDZ44" s="12"/>
      <c r="DEA44" s="12"/>
      <c r="DEB44" s="12"/>
      <c r="DEC44" s="12"/>
      <c r="DED44" s="12"/>
      <c r="DEE44" s="12"/>
      <c r="DEF44" s="12"/>
      <c r="DEG44" s="12"/>
      <c r="DEH44" s="12"/>
      <c r="DEI44" s="12"/>
      <c r="DEJ44" s="12"/>
      <c r="DEK44" s="12"/>
      <c r="DEL44" s="12"/>
      <c r="DEM44" s="12"/>
      <c r="DEN44" s="12"/>
      <c r="DEO44" s="12"/>
      <c r="DEP44" s="12"/>
      <c r="DEQ44" s="12"/>
      <c r="DER44" s="12"/>
      <c r="DES44" s="12"/>
      <c r="DET44" s="12"/>
      <c r="DEU44" s="12"/>
      <c r="DEV44" s="12"/>
      <c r="DEW44" s="12"/>
      <c r="DEX44" s="12"/>
      <c r="DEY44" s="12"/>
      <c r="DEZ44" s="12"/>
      <c r="DFA44" s="12"/>
      <c r="DFB44" s="12"/>
      <c r="DFC44" s="12"/>
      <c r="DFD44" s="12"/>
      <c r="DFE44" s="12"/>
      <c r="DFF44" s="12"/>
      <c r="DFG44" s="12"/>
      <c r="DFH44" s="12"/>
      <c r="DFI44" s="12"/>
      <c r="DFJ44" s="12"/>
      <c r="DFK44" s="12"/>
      <c r="DFL44" s="12"/>
      <c r="DFM44" s="12"/>
      <c r="DFN44" s="12"/>
      <c r="DFO44" s="12"/>
      <c r="DFP44" s="12"/>
      <c r="DFQ44" s="12"/>
      <c r="DFR44" s="12"/>
      <c r="DFS44" s="12"/>
      <c r="DFT44" s="12"/>
      <c r="DFU44" s="12"/>
      <c r="DFV44" s="12"/>
      <c r="DFW44" s="12"/>
      <c r="DFX44" s="12"/>
      <c r="DFY44" s="12"/>
      <c r="DFZ44" s="12"/>
      <c r="DGA44" s="12"/>
      <c r="DGB44" s="12"/>
      <c r="DGC44" s="12"/>
      <c r="DGD44" s="12"/>
      <c r="DGE44" s="12"/>
      <c r="DGF44" s="12"/>
      <c r="DGG44" s="12"/>
      <c r="DGH44" s="12"/>
      <c r="DGI44" s="12"/>
      <c r="DGJ44" s="12"/>
      <c r="DGK44" s="12"/>
      <c r="DGL44" s="12"/>
      <c r="DGM44" s="12"/>
      <c r="DGN44" s="12"/>
      <c r="DGO44" s="12"/>
      <c r="DGP44" s="12"/>
      <c r="DGQ44" s="12"/>
      <c r="DGR44" s="12"/>
      <c r="DGS44" s="12"/>
      <c r="DGT44" s="12"/>
      <c r="DGU44" s="12"/>
      <c r="DGV44" s="12"/>
      <c r="DGW44" s="12"/>
      <c r="DGX44" s="12"/>
      <c r="DGY44" s="12"/>
      <c r="DGZ44" s="12"/>
      <c r="DHA44" s="12"/>
      <c r="DHB44" s="12"/>
      <c r="DHC44" s="12"/>
      <c r="DHD44" s="12"/>
      <c r="DHE44" s="12"/>
      <c r="DHF44" s="12"/>
      <c r="DHG44" s="12"/>
      <c r="DHH44" s="12"/>
      <c r="DHI44" s="12"/>
      <c r="DHJ44" s="12"/>
      <c r="DHK44" s="12"/>
      <c r="DHL44" s="12"/>
      <c r="DHM44" s="12"/>
      <c r="DHN44" s="12"/>
      <c r="DHO44" s="12"/>
      <c r="DHP44" s="12"/>
      <c r="DHQ44" s="12"/>
      <c r="DHR44" s="12"/>
      <c r="DHS44" s="12"/>
      <c r="DHT44" s="12"/>
      <c r="DHU44" s="12"/>
      <c r="DHV44" s="12"/>
      <c r="DHW44" s="12"/>
      <c r="DHX44" s="12"/>
      <c r="DHY44" s="12"/>
      <c r="DHZ44" s="12"/>
      <c r="DIA44" s="12"/>
      <c r="DIB44" s="12"/>
      <c r="DIC44" s="12"/>
      <c r="DID44" s="12"/>
      <c r="DIE44" s="12"/>
      <c r="DIF44" s="12"/>
      <c r="DIG44" s="12"/>
      <c r="DIH44" s="12"/>
      <c r="DII44" s="12"/>
      <c r="DIJ44" s="12"/>
      <c r="DIK44" s="12"/>
      <c r="DIL44" s="12"/>
      <c r="DIM44" s="12"/>
      <c r="DIN44" s="12"/>
      <c r="DIO44" s="12"/>
      <c r="DIP44" s="12"/>
      <c r="DIQ44" s="12"/>
      <c r="DIR44" s="12"/>
      <c r="DIS44" s="12"/>
      <c r="DIT44" s="12"/>
      <c r="DIU44" s="12"/>
      <c r="DIV44" s="12"/>
      <c r="DIW44" s="12"/>
      <c r="DIX44" s="12"/>
      <c r="DIY44" s="12"/>
      <c r="DIZ44" s="12"/>
      <c r="DJA44" s="12"/>
      <c r="DJB44" s="12"/>
      <c r="DJC44" s="12"/>
      <c r="DJD44" s="12"/>
      <c r="DJE44" s="12"/>
      <c r="DJF44" s="12"/>
      <c r="DJG44" s="12"/>
      <c r="DJH44" s="12"/>
      <c r="DJI44" s="12"/>
      <c r="DJJ44" s="12"/>
      <c r="DJK44" s="12"/>
      <c r="DJL44" s="12"/>
      <c r="DJM44" s="12"/>
      <c r="DJN44" s="12"/>
      <c r="DJO44" s="12"/>
      <c r="DJP44" s="12"/>
      <c r="DJQ44" s="12"/>
      <c r="DJR44" s="12"/>
      <c r="DJS44" s="12"/>
      <c r="DJT44" s="12"/>
      <c r="DJU44" s="12"/>
      <c r="DJV44" s="12"/>
      <c r="DJW44" s="12"/>
      <c r="DJX44" s="12"/>
      <c r="DJY44" s="12"/>
      <c r="DJZ44" s="12"/>
      <c r="DKA44" s="12"/>
      <c r="DKB44" s="12"/>
      <c r="DKC44" s="12"/>
      <c r="DKD44" s="12"/>
      <c r="DKE44" s="12"/>
      <c r="DKF44" s="12"/>
      <c r="DKG44" s="12"/>
      <c r="DKH44" s="12"/>
      <c r="DKI44" s="12"/>
      <c r="DKJ44" s="12"/>
      <c r="DKK44" s="12"/>
      <c r="DKL44" s="12"/>
      <c r="DKM44" s="12"/>
      <c r="DKN44" s="12"/>
      <c r="DKO44" s="12"/>
      <c r="DKP44" s="12"/>
      <c r="DKQ44" s="12"/>
      <c r="DKR44" s="12"/>
      <c r="DKS44" s="12"/>
      <c r="DKT44" s="12"/>
      <c r="DKU44" s="12"/>
      <c r="DKV44" s="12"/>
      <c r="DKW44" s="12"/>
      <c r="DKX44" s="12"/>
      <c r="DKY44" s="12"/>
      <c r="DKZ44" s="12"/>
      <c r="DLA44" s="12"/>
      <c r="DLB44" s="12"/>
      <c r="DLC44" s="12"/>
      <c r="DLD44" s="12"/>
      <c r="DLE44" s="12"/>
      <c r="DLF44" s="12"/>
      <c r="DLG44" s="12"/>
      <c r="DLH44" s="12"/>
      <c r="DLI44" s="12"/>
      <c r="DLJ44" s="12"/>
      <c r="DLK44" s="12"/>
      <c r="DLL44" s="12"/>
      <c r="DLM44" s="12"/>
      <c r="DLN44" s="12"/>
      <c r="DLO44" s="12"/>
      <c r="DLP44" s="12"/>
      <c r="DLQ44" s="12"/>
      <c r="DLR44" s="12"/>
      <c r="DLS44" s="12"/>
      <c r="DLT44" s="12"/>
      <c r="DLU44" s="12"/>
      <c r="DLV44" s="12"/>
      <c r="DLW44" s="12"/>
      <c r="DLX44" s="12"/>
      <c r="DLY44" s="12"/>
      <c r="DLZ44" s="12"/>
      <c r="DMA44" s="12"/>
      <c r="DMB44" s="12"/>
      <c r="DMC44" s="12"/>
      <c r="DMD44" s="12"/>
      <c r="DME44" s="12"/>
      <c r="DMF44" s="12"/>
      <c r="DMG44" s="12"/>
      <c r="DMH44" s="12"/>
      <c r="DMI44" s="12"/>
      <c r="DMJ44" s="12"/>
      <c r="DMK44" s="12"/>
      <c r="DML44" s="12"/>
      <c r="DMM44" s="12"/>
      <c r="DMN44" s="12"/>
      <c r="DMO44" s="12"/>
      <c r="DMP44" s="12"/>
      <c r="DMQ44" s="12"/>
      <c r="DMR44" s="12"/>
      <c r="DMS44" s="12"/>
      <c r="DMT44" s="12"/>
      <c r="DMU44" s="12"/>
      <c r="DMV44" s="12"/>
      <c r="DMW44" s="12"/>
      <c r="DMX44" s="12"/>
      <c r="DMY44" s="12"/>
      <c r="DMZ44" s="12"/>
      <c r="DNA44" s="12"/>
      <c r="DNB44" s="12"/>
      <c r="DNC44" s="12"/>
      <c r="DND44" s="12"/>
      <c r="DNE44" s="12"/>
      <c r="DNF44" s="12"/>
      <c r="DNG44" s="12"/>
      <c r="DNH44" s="12"/>
      <c r="DNI44" s="12"/>
      <c r="DNJ44" s="12"/>
      <c r="DNK44" s="12"/>
      <c r="DNL44" s="12"/>
      <c r="DNM44" s="12"/>
      <c r="DNN44" s="12"/>
      <c r="DNO44" s="12"/>
      <c r="DNP44" s="12"/>
      <c r="DNQ44" s="12"/>
      <c r="DNR44" s="12"/>
      <c r="DNS44" s="12"/>
      <c r="DNT44" s="12"/>
      <c r="DNU44" s="12"/>
      <c r="DNV44" s="12"/>
      <c r="DNW44" s="12"/>
      <c r="DNX44" s="12"/>
      <c r="DNY44" s="12"/>
      <c r="DNZ44" s="12"/>
      <c r="DOA44" s="12"/>
      <c r="DOB44" s="12"/>
      <c r="DOC44" s="12"/>
      <c r="DOD44" s="12"/>
      <c r="DOE44" s="12"/>
      <c r="DOF44" s="12"/>
      <c r="DOG44" s="12"/>
      <c r="DOH44" s="12"/>
      <c r="DOI44" s="12"/>
      <c r="DOJ44" s="12"/>
      <c r="DOK44" s="12"/>
      <c r="DOL44" s="12"/>
      <c r="DOM44" s="12"/>
      <c r="DON44" s="12"/>
      <c r="DOO44" s="12"/>
      <c r="DOP44" s="12"/>
      <c r="DOQ44" s="12"/>
      <c r="DOR44" s="12"/>
      <c r="DOS44" s="12"/>
      <c r="DOT44" s="12"/>
      <c r="DOU44" s="12"/>
      <c r="DOV44" s="12"/>
      <c r="DOW44" s="12"/>
      <c r="DOX44" s="12"/>
      <c r="DOY44" s="12"/>
      <c r="DOZ44" s="12"/>
      <c r="DPA44" s="12"/>
      <c r="DPB44" s="12"/>
      <c r="DPC44" s="12"/>
      <c r="DPD44" s="12"/>
      <c r="DPE44" s="12"/>
      <c r="DPF44" s="12"/>
      <c r="DPG44" s="12"/>
      <c r="DPH44" s="12"/>
      <c r="DPI44" s="12"/>
      <c r="DPJ44" s="12"/>
      <c r="DPK44" s="12"/>
      <c r="DPL44" s="12"/>
      <c r="DPM44" s="12"/>
      <c r="DPN44" s="12"/>
      <c r="DPO44" s="12"/>
      <c r="DPP44" s="12"/>
      <c r="DPQ44" s="12"/>
      <c r="DPR44" s="12"/>
      <c r="DPS44" s="12"/>
      <c r="DPT44" s="12"/>
      <c r="DPU44" s="12"/>
      <c r="DPV44" s="12"/>
      <c r="DPW44" s="12"/>
      <c r="DPX44" s="12"/>
      <c r="DPY44" s="12"/>
      <c r="DPZ44" s="12"/>
      <c r="DQA44" s="12"/>
      <c r="DQB44" s="12"/>
      <c r="DQC44" s="12"/>
      <c r="DQD44" s="12"/>
      <c r="DQE44" s="12"/>
      <c r="DQF44" s="12"/>
      <c r="DQG44" s="12"/>
      <c r="DQH44" s="12"/>
      <c r="DQI44" s="12"/>
      <c r="DQJ44" s="12"/>
      <c r="DQK44" s="12"/>
      <c r="DQL44" s="12"/>
      <c r="DQM44" s="12"/>
      <c r="DQN44" s="12"/>
      <c r="DQO44" s="12"/>
      <c r="DQP44" s="12"/>
      <c r="DQQ44" s="12"/>
      <c r="DQR44" s="12"/>
      <c r="DQS44" s="12"/>
      <c r="DQT44" s="12"/>
      <c r="DQU44" s="12"/>
      <c r="DQV44" s="12"/>
      <c r="DQW44" s="12"/>
      <c r="DQX44" s="12"/>
      <c r="DQY44" s="12"/>
      <c r="DQZ44" s="12"/>
      <c r="DRA44" s="12"/>
      <c r="DRB44" s="12"/>
      <c r="DRC44" s="12"/>
      <c r="DRD44" s="12"/>
      <c r="DRE44" s="12"/>
      <c r="DRF44" s="12"/>
      <c r="DRG44" s="12"/>
      <c r="DRH44" s="12"/>
      <c r="DRI44" s="12"/>
      <c r="DRJ44" s="12"/>
      <c r="DRK44" s="12"/>
      <c r="DRL44" s="12"/>
      <c r="DRM44" s="12"/>
      <c r="DRN44" s="12"/>
      <c r="DRO44" s="12"/>
      <c r="DRP44" s="12"/>
      <c r="DRQ44" s="12"/>
      <c r="DRR44" s="12"/>
      <c r="DRS44" s="12"/>
      <c r="DRT44" s="12"/>
      <c r="DRU44" s="12"/>
      <c r="DRV44" s="12"/>
      <c r="DRW44" s="12"/>
      <c r="DRX44" s="12"/>
      <c r="DRY44" s="12"/>
      <c r="DRZ44" s="12"/>
      <c r="DSA44" s="12"/>
      <c r="DSB44" s="12"/>
      <c r="DSC44" s="12"/>
      <c r="DSD44" s="12"/>
      <c r="DSE44" s="12"/>
      <c r="DSF44" s="12"/>
      <c r="DSG44" s="12"/>
      <c r="DSH44" s="12"/>
      <c r="DSI44" s="12"/>
      <c r="DSJ44" s="12"/>
      <c r="DSK44" s="12"/>
      <c r="DSL44" s="12"/>
      <c r="DSM44" s="12"/>
      <c r="DSN44" s="12"/>
      <c r="DSO44" s="12"/>
      <c r="DSP44" s="12"/>
      <c r="DSQ44" s="12"/>
      <c r="DSR44" s="12"/>
      <c r="DSS44" s="12"/>
      <c r="DST44" s="12"/>
      <c r="DSU44" s="12"/>
      <c r="DSV44" s="12"/>
      <c r="DSW44" s="12"/>
      <c r="DSX44" s="12"/>
      <c r="DSY44" s="12"/>
      <c r="DSZ44" s="12"/>
      <c r="DTA44" s="12"/>
      <c r="DTB44" s="12"/>
      <c r="DTC44" s="12"/>
      <c r="DTD44" s="12"/>
      <c r="DTE44" s="12"/>
      <c r="DTF44" s="12"/>
      <c r="DTG44" s="12"/>
      <c r="DTH44" s="12"/>
      <c r="DTI44" s="12"/>
      <c r="DTJ44" s="12"/>
      <c r="DTK44" s="12"/>
      <c r="DTL44" s="12"/>
      <c r="DTM44" s="12"/>
      <c r="DTN44" s="12"/>
      <c r="DTO44" s="12"/>
      <c r="DTP44" s="12"/>
      <c r="DTQ44" s="12"/>
      <c r="DTR44" s="12"/>
      <c r="DTS44" s="12"/>
      <c r="DTT44" s="12"/>
      <c r="DTU44" s="12"/>
      <c r="DTV44" s="12"/>
      <c r="DTW44" s="12"/>
      <c r="DTX44" s="12"/>
      <c r="DTY44" s="12"/>
      <c r="DTZ44" s="12"/>
      <c r="DUA44" s="12"/>
      <c r="DUB44" s="12"/>
      <c r="DUC44" s="12"/>
      <c r="DUD44" s="12"/>
      <c r="DUE44" s="12"/>
      <c r="DUF44" s="12"/>
      <c r="DUG44" s="12"/>
      <c r="DUH44" s="12"/>
      <c r="DUI44" s="12"/>
      <c r="DUJ44" s="12"/>
      <c r="DUK44" s="12"/>
      <c r="DUL44" s="12"/>
      <c r="DUM44" s="12"/>
      <c r="DUN44" s="12"/>
      <c r="DUO44" s="12"/>
      <c r="DUP44" s="12"/>
      <c r="DUQ44" s="12"/>
      <c r="DUR44" s="12"/>
      <c r="DUS44" s="12"/>
      <c r="DUT44" s="12"/>
      <c r="DUU44" s="12"/>
      <c r="DUV44" s="12"/>
      <c r="DUW44" s="12"/>
      <c r="DUX44" s="12"/>
      <c r="DUY44" s="12"/>
      <c r="DUZ44" s="12"/>
      <c r="DVA44" s="12"/>
      <c r="DVB44" s="12"/>
      <c r="DVC44" s="12"/>
      <c r="DVD44" s="12"/>
      <c r="DVE44" s="12"/>
      <c r="DVF44" s="12"/>
      <c r="DVG44" s="12"/>
      <c r="DVH44" s="12"/>
      <c r="DVI44" s="12"/>
      <c r="DVJ44" s="12"/>
      <c r="DVK44" s="12"/>
      <c r="DVL44" s="12"/>
      <c r="DVM44" s="12"/>
      <c r="DVN44" s="12"/>
      <c r="DVO44" s="12"/>
      <c r="DVP44" s="12"/>
      <c r="DVQ44" s="12"/>
      <c r="DVR44" s="12"/>
      <c r="DVS44" s="12"/>
      <c r="DVT44" s="12"/>
      <c r="DVU44" s="12"/>
      <c r="DVV44" s="12"/>
      <c r="DVW44" s="12"/>
      <c r="DVX44" s="12"/>
      <c r="DVY44" s="12"/>
      <c r="DVZ44" s="12"/>
      <c r="DWA44" s="12"/>
      <c r="DWB44" s="12"/>
      <c r="DWC44" s="12"/>
      <c r="DWD44" s="12"/>
      <c r="DWE44" s="12"/>
      <c r="DWF44" s="12"/>
      <c r="DWG44" s="12"/>
      <c r="DWH44" s="12"/>
      <c r="DWI44" s="12"/>
      <c r="DWJ44" s="12"/>
      <c r="DWK44" s="12"/>
      <c r="DWL44" s="12"/>
      <c r="DWM44" s="12"/>
      <c r="DWN44" s="12"/>
      <c r="DWO44" s="12"/>
      <c r="DWP44" s="12"/>
      <c r="DWQ44" s="12"/>
      <c r="DWR44" s="12"/>
      <c r="DWS44" s="12"/>
      <c r="DWT44" s="12"/>
      <c r="DWU44" s="12"/>
      <c r="DWV44" s="12"/>
      <c r="DWW44" s="12"/>
      <c r="DWX44" s="12"/>
      <c r="DWY44" s="12"/>
      <c r="DWZ44" s="12"/>
      <c r="DXA44" s="12"/>
      <c r="DXB44" s="12"/>
      <c r="DXC44" s="12"/>
      <c r="DXD44" s="12"/>
      <c r="DXE44" s="12"/>
      <c r="DXF44" s="12"/>
      <c r="DXG44" s="12"/>
      <c r="DXH44" s="12"/>
      <c r="DXI44" s="12"/>
      <c r="DXJ44" s="12"/>
      <c r="DXK44" s="12"/>
      <c r="DXL44" s="12"/>
      <c r="DXM44" s="12"/>
      <c r="DXN44" s="12"/>
      <c r="DXO44" s="12"/>
      <c r="DXP44" s="12"/>
      <c r="DXQ44" s="12"/>
      <c r="DXR44" s="12"/>
      <c r="DXS44" s="12"/>
      <c r="DXT44" s="12"/>
      <c r="DXU44" s="12"/>
      <c r="DXV44" s="12"/>
      <c r="DXW44" s="12"/>
      <c r="DXX44" s="12"/>
      <c r="DXY44" s="12"/>
      <c r="DXZ44" s="12"/>
      <c r="DYA44" s="12"/>
      <c r="DYB44" s="12"/>
      <c r="DYC44" s="12"/>
      <c r="DYD44" s="12"/>
      <c r="DYE44" s="12"/>
      <c r="DYF44" s="12"/>
      <c r="DYG44" s="12"/>
      <c r="DYH44" s="12"/>
      <c r="DYI44" s="12"/>
      <c r="DYJ44" s="12"/>
      <c r="DYK44" s="12"/>
      <c r="DYL44" s="12"/>
      <c r="DYM44" s="12"/>
      <c r="DYN44" s="12"/>
      <c r="DYO44" s="12"/>
      <c r="DYP44" s="12"/>
      <c r="DYQ44" s="12"/>
      <c r="DYR44" s="12"/>
      <c r="DYS44" s="12"/>
      <c r="DYT44" s="12"/>
      <c r="DYU44" s="12"/>
      <c r="DYV44" s="12"/>
      <c r="DYW44" s="12"/>
      <c r="DYX44" s="12"/>
      <c r="DYY44" s="12"/>
      <c r="DYZ44" s="12"/>
      <c r="DZA44" s="12"/>
      <c r="DZB44" s="12"/>
      <c r="DZC44" s="12"/>
      <c r="DZD44" s="12"/>
      <c r="DZE44" s="12"/>
      <c r="DZF44" s="12"/>
      <c r="DZG44" s="12"/>
      <c r="DZH44" s="12"/>
      <c r="DZI44" s="12"/>
      <c r="DZJ44" s="12"/>
      <c r="DZK44" s="12"/>
      <c r="DZL44" s="12"/>
      <c r="DZM44" s="12"/>
      <c r="DZN44" s="12"/>
      <c r="DZO44" s="12"/>
      <c r="DZP44" s="12"/>
      <c r="DZQ44" s="12"/>
      <c r="DZR44" s="12"/>
      <c r="DZS44" s="12"/>
      <c r="DZT44" s="12"/>
      <c r="DZU44" s="12"/>
      <c r="DZV44" s="12"/>
      <c r="DZW44" s="12"/>
      <c r="DZX44" s="12"/>
      <c r="DZY44" s="12"/>
      <c r="DZZ44" s="12"/>
      <c r="EAA44" s="12"/>
      <c r="EAB44" s="12"/>
      <c r="EAC44" s="12"/>
      <c r="EAD44" s="12"/>
      <c r="EAE44" s="12"/>
      <c r="EAF44" s="12"/>
      <c r="EAG44" s="12"/>
      <c r="EAH44" s="12"/>
      <c r="EAI44" s="12"/>
      <c r="EAJ44" s="12"/>
      <c r="EAK44" s="12"/>
      <c r="EAL44" s="12"/>
      <c r="EAM44" s="12"/>
      <c r="EAN44" s="12"/>
      <c r="EAO44" s="12"/>
      <c r="EAP44" s="12"/>
      <c r="EAQ44" s="12"/>
      <c r="EAR44" s="12"/>
      <c r="EAS44" s="12"/>
      <c r="EAT44" s="12"/>
      <c r="EAU44" s="12"/>
      <c r="EAV44" s="12"/>
      <c r="EAW44" s="12"/>
      <c r="EAX44" s="12"/>
      <c r="EAY44" s="12"/>
      <c r="EAZ44" s="12"/>
      <c r="EBA44" s="12"/>
      <c r="EBB44" s="12"/>
      <c r="EBC44" s="12"/>
      <c r="EBD44" s="12"/>
      <c r="EBE44" s="12"/>
      <c r="EBF44" s="12"/>
      <c r="EBG44" s="12"/>
      <c r="EBH44" s="12"/>
      <c r="EBI44" s="12"/>
      <c r="EBJ44" s="12"/>
      <c r="EBK44" s="12"/>
      <c r="EBL44" s="12"/>
      <c r="EBM44" s="12"/>
      <c r="EBN44" s="12"/>
      <c r="EBO44" s="12"/>
      <c r="EBP44" s="12"/>
      <c r="EBQ44" s="12"/>
      <c r="EBR44" s="12"/>
      <c r="EBS44" s="12"/>
      <c r="EBT44" s="12"/>
      <c r="EBU44" s="12"/>
      <c r="EBV44" s="12"/>
      <c r="EBW44" s="12"/>
      <c r="EBX44" s="12"/>
      <c r="EBY44" s="12"/>
      <c r="EBZ44" s="12"/>
      <c r="ECA44" s="12"/>
      <c r="ECB44" s="12"/>
      <c r="ECC44" s="12"/>
      <c r="ECD44" s="12"/>
      <c r="ECE44" s="12"/>
      <c r="ECF44" s="12"/>
      <c r="ECG44" s="12"/>
      <c r="ECH44" s="12"/>
      <c r="ECI44" s="12"/>
      <c r="ECJ44" s="12"/>
      <c r="ECK44" s="12"/>
      <c r="ECL44" s="12"/>
      <c r="ECM44" s="12"/>
      <c r="ECN44" s="12"/>
      <c r="ECO44" s="12"/>
      <c r="ECP44" s="12"/>
      <c r="ECQ44" s="12"/>
      <c r="ECR44" s="12"/>
      <c r="ECS44" s="12"/>
      <c r="ECT44" s="12"/>
      <c r="ECU44" s="12"/>
      <c r="ECV44" s="12"/>
      <c r="ECW44" s="12"/>
      <c r="ECX44" s="12"/>
      <c r="ECY44" s="12"/>
      <c r="ECZ44" s="12"/>
      <c r="EDA44" s="12"/>
      <c r="EDB44" s="12"/>
      <c r="EDC44" s="12"/>
      <c r="EDD44" s="12"/>
      <c r="EDE44" s="12"/>
      <c r="EDF44" s="12"/>
      <c r="EDG44" s="12"/>
      <c r="EDH44" s="12"/>
      <c r="EDI44" s="12"/>
      <c r="EDJ44" s="12"/>
      <c r="EDK44" s="12"/>
      <c r="EDL44" s="12"/>
      <c r="EDM44" s="12"/>
      <c r="EDN44" s="12"/>
      <c r="EDO44" s="12"/>
      <c r="EDP44" s="12"/>
      <c r="EDQ44" s="12"/>
      <c r="EDR44" s="12"/>
      <c r="EDS44" s="12"/>
      <c r="EDT44" s="12"/>
      <c r="EDU44" s="12"/>
      <c r="EDV44" s="12"/>
      <c r="EDW44" s="12"/>
      <c r="EDX44" s="12"/>
      <c r="EDY44" s="12"/>
      <c r="EDZ44" s="12"/>
      <c r="EEA44" s="12"/>
      <c r="EEB44" s="12"/>
      <c r="EEC44" s="12"/>
      <c r="EED44" s="12"/>
      <c r="EEE44" s="12"/>
      <c r="EEF44" s="12"/>
      <c r="EEG44" s="12"/>
      <c r="EEH44" s="12"/>
      <c r="EEI44" s="12"/>
      <c r="EEJ44" s="12"/>
      <c r="EEK44" s="12"/>
      <c r="EEL44" s="12"/>
      <c r="EEM44" s="12"/>
      <c r="EEN44" s="12"/>
      <c r="EEO44" s="12"/>
      <c r="EEP44" s="12"/>
      <c r="EEQ44" s="12"/>
      <c r="EER44" s="12"/>
      <c r="EES44" s="12"/>
      <c r="EET44" s="12"/>
      <c r="EEU44" s="12"/>
      <c r="EEV44" s="12"/>
      <c r="EEW44" s="12"/>
      <c r="EEX44" s="12"/>
      <c r="EEY44" s="12"/>
      <c r="EEZ44" s="12"/>
      <c r="EFA44" s="12"/>
      <c r="EFB44" s="12"/>
      <c r="EFC44" s="12"/>
      <c r="EFD44" s="12"/>
      <c r="EFE44" s="12"/>
      <c r="EFF44" s="12"/>
      <c r="EFG44" s="12"/>
      <c r="EFH44" s="12"/>
      <c r="EFI44" s="12"/>
      <c r="EFJ44" s="12"/>
      <c r="EFK44" s="12"/>
      <c r="EFL44" s="12"/>
      <c r="EFM44" s="12"/>
      <c r="EFN44" s="12"/>
      <c r="EFO44" s="12"/>
      <c r="EFP44" s="12"/>
      <c r="EFQ44" s="12"/>
      <c r="EFR44" s="12"/>
      <c r="EFS44" s="12"/>
      <c r="EFT44" s="12"/>
      <c r="EFU44" s="12"/>
      <c r="EFV44" s="12"/>
      <c r="EFW44" s="12"/>
      <c r="EFX44" s="12"/>
      <c r="EFY44" s="12"/>
      <c r="EFZ44" s="12"/>
      <c r="EGA44" s="12"/>
      <c r="EGB44" s="12"/>
      <c r="EGC44" s="12"/>
      <c r="EGD44" s="12"/>
      <c r="EGE44" s="12"/>
      <c r="EGF44" s="12"/>
      <c r="EGG44" s="12"/>
      <c r="EGH44" s="12"/>
      <c r="EGI44" s="12"/>
      <c r="EGJ44" s="12"/>
      <c r="EGK44" s="12"/>
      <c r="EGL44" s="12"/>
      <c r="EGM44" s="12"/>
      <c r="EGN44" s="12"/>
      <c r="EGO44" s="12"/>
      <c r="EGP44" s="12"/>
      <c r="EGQ44" s="12"/>
      <c r="EGR44" s="12"/>
      <c r="EGS44" s="12"/>
      <c r="EGT44" s="12"/>
      <c r="EGU44" s="12"/>
      <c r="EGV44" s="12"/>
      <c r="EGW44" s="12"/>
      <c r="EGX44" s="12"/>
      <c r="EGY44" s="12"/>
      <c r="EGZ44" s="12"/>
      <c r="EHA44" s="12"/>
      <c r="EHB44" s="12"/>
      <c r="EHC44" s="12"/>
      <c r="EHD44" s="12"/>
      <c r="EHE44" s="12"/>
      <c r="EHF44" s="12"/>
      <c r="EHG44" s="12"/>
      <c r="EHH44" s="12"/>
      <c r="EHI44" s="12"/>
      <c r="EHJ44" s="12"/>
      <c r="EHK44" s="12"/>
      <c r="EHL44" s="12"/>
      <c r="EHM44" s="12"/>
      <c r="EHN44" s="12"/>
      <c r="EHO44" s="12"/>
      <c r="EHP44" s="12"/>
      <c r="EHQ44" s="12"/>
      <c r="EHR44" s="12"/>
      <c r="EHS44" s="12"/>
      <c r="EHT44" s="12"/>
      <c r="EHU44" s="12"/>
      <c r="EHV44" s="12"/>
      <c r="EHW44" s="12"/>
      <c r="EHX44" s="12"/>
      <c r="EHY44" s="12"/>
      <c r="EHZ44" s="12"/>
      <c r="EIA44" s="12"/>
      <c r="EIB44" s="12"/>
      <c r="EIC44" s="12"/>
      <c r="EID44" s="12"/>
      <c r="EIE44" s="12"/>
      <c r="EIF44" s="12"/>
      <c r="EIG44" s="12"/>
      <c r="EIH44" s="12"/>
      <c r="EII44" s="12"/>
      <c r="EIJ44" s="12"/>
      <c r="EIK44" s="12"/>
      <c r="EIL44" s="12"/>
      <c r="EIM44" s="12"/>
      <c r="EIN44" s="12"/>
      <c r="EIO44" s="12"/>
      <c r="EIP44" s="12"/>
      <c r="EIQ44" s="12"/>
      <c r="EIR44" s="12"/>
      <c r="EIS44" s="12"/>
      <c r="EIT44" s="12"/>
      <c r="EIU44" s="12"/>
      <c r="EIV44" s="12"/>
      <c r="EIW44" s="12"/>
      <c r="EIX44" s="12"/>
      <c r="EIY44" s="12"/>
      <c r="EIZ44" s="12"/>
      <c r="EJA44" s="12"/>
      <c r="EJB44" s="12"/>
      <c r="EJC44" s="12"/>
      <c r="EJD44" s="12"/>
      <c r="EJE44" s="12"/>
      <c r="EJF44" s="12"/>
      <c r="EJG44" s="12"/>
      <c r="EJH44" s="12"/>
      <c r="EJI44" s="12"/>
      <c r="EJJ44" s="12"/>
      <c r="EJK44" s="12"/>
      <c r="EJL44" s="12"/>
      <c r="EJM44" s="12"/>
      <c r="EJN44" s="12"/>
      <c r="EJO44" s="12"/>
      <c r="EJP44" s="12"/>
      <c r="EJQ44" s="12"/>
      <c r="EJR44" s="12"/>
      <c r="EJS44" s="12"/>
      <c r="EJT44" s="12"/>
      <c r="EJU44" s="12"/>
      <c r="EJV44" s="12"/>
      <c r="EJW44" s="12"/>
      <c r="EJX44" s="12"/>
      <c r="EJY44" s="12"/>
      <c r="EJZ44" s="12"/>
      <c r="EKA44" s="12"/>
      <c r="EKB44" s="12"/>
      <c r="EKC44" s="12"/>
      <c r="EKD44" s="12"/>
      <c r="EKE44" s="12"/>
      <c r="EKF44" s="12"/>
      <c r="EKG44" s="12"/>
      <c r="EKH44" s="12"/>
      <c r="EKI44" s="12"/>
      <c r="EKJ44" s="12"/>
      <c r="EKK44" s="12"/>
      <c r="EKL44" s="12"/>
      <c r="EKM44" s="12"/>
      <c r="EKN44" s="12"/>
      <c r="EKO44" s="12"/>
      <c r="EKP44" s="12"/>
      <c r="EKQ44" s="12"/>
      <c r="EKR44" s="12"/>
      <c r="EKS44" s="12"/>
      <c r="EKT44" s="12"/>
      <c r="EKU44" s="12"/>
      <c r="EKV44" s="12"/>
      <c r="EKW44" s="12"/>
      <c r="EKX44" s="12"/>
      <c r="EKY44" s="12"/>
      <c r="EKZ44" s="12"/>
      <c r="ELA44" s="12"/>
      <c r="ELB44" s="12"/>
      <c r="ELC44" s="12"/>
      <c r="ELD44" s="12"/>
      <c r="ELE44" s="12"/>
      <c r="ELF44" s="12"/>
      <c r="ELG44" s="12"/>
      <c r="ELH44" s="12"/>
      <c r="ELI44" s="12"/>
      <c r="ELJ44" s="12"/>
      <c r="ELK44" s="12"/>
      <c r="ELL44" s="12"/>
      <c r="ELM44" s="12"/>
      <c r="ELN44" s="12"/>
      <c r="ELO44" s="12"/>
      <c r="ELP44" s="12"/>
      <c r="ELQ44" s="12"/>
      <c r="ELR44" s="12"/>
      <c r="ELS44" s="12"/>
      <c r="ELT44" s="12"/>
      <c r="ELU44" s="12"/>
      <c r="ELV44" s="12"/>
      <c r="ELW44" s="12"/>
      <c r="ELX44" s="12"/>
      <c r="ELY44" s="12"/>
      <c r="ELZ44" s="12"/>
      <c r="EMA44" s="12"/>
      <c r="EMB44" s="12"/>
      <c r="EMC44" s="12"/>
      <c r="EMD44" s="12"/>
      <c r="EME44" s="12"/>
      <c r="EMF44" s="12"/>
      <c r="EMG44" s="12"/>
      <c r="EMH44" s="12"/>
      <c r="EMI44" s="12"/>
      <c r="EMJ44" s="12"/>
      <c r="EMK44" s="12"/>
      <c r="EML44" s="12"/>
      <c r="EMM44" s="12"/>
      <c r="EMN44" s="12"/>
      <c r="EMO44" s="12"/>
      <c r="EMP44" s="12"/>
      <c r="EMQ44" s="12"/>
      <c r="EMR44" s="12"/>
      <c r="EMS44" s="12"/>
      <c r="EMT44" s="12"/>
      <c r="EMU44" s="12"/>
      <c r="EMV44" s="12"/>
      <c r="EMW44" s="12"/>
      <c r="EMX44" s="12"/>
      <c r="EMY44" s="12"/>
      <c r="EMZ44" s="12"/>
      <c r="ENA44" s="12"/>
      <c r="ENB44" s="12"/>
      <c r="ENC44" s="12"/>
      <c r="END44" s="12"/>
      <c r="ENE44" s="12"/>
      <c r="ENF44" s="12"/>
      <c r="ENG44" s="12"/>
      <c r="ENH44" s="12"/>
      <c r="ENI44" s="12"/>
      <c r="ENJ44" s="12"/>
      <c r="ENK44" s="12"/>
      <c r="ENL44" s="12"/>
      <c r="ENM44" s="12"/>
      <c r="ENN44" s="12"/>
      <c r="ENO44" s="12"/>
      <c r="ENP44" s="12"/>
      <c r="ENQ44" s="12"/>
      <c r="ENR44" s="12"/>
      <c r="ENS44" s="12"/>
      <c r="ENT44" s="12"/>
      <c r="ENU44" s="12"/>
      <c r="ENV44" s="12"/>
      <c r="ENW44" s="12"/>
      <c r="ENX44" s="12"/>
      <c r="ENY44" s="12"/>
      <c r="ENZ44" s="12"/>
      <c r="EOA44" s="12"/>
      <c r="EOB44" s="12"/>
      <c r="EOC44" s="12"/>
      <c r="EOD44" s="12"/>
      <c r="EOE44" s="12"/>
      <c r="EOF44" s="12"/>
      <c r="EOG44" s="12"/>
      <c r="EOH44" s="12"/>
      <c r="EOI44" s="12"/>
      <c r="EOJ44" s="12"/>
      <c r="EOK44" s="12"/>
      <c r="EOL44" s="12"/>
      <c r="EOM44" s="12"/>
      <c r="EON44" s="12"/>
      <c r="EOO44" s="12"/>
      <c r="EOP44" s="12"/>
      <c r="EOQ44" s="12"/>
      <c r="EOR44" s="12"/>
      <c r="EOS44" s="12"/>
      <c r="EOT44" s="12"/>
      <c r="EOU44" s="12"/>
      <c r="EOV44" s="12"/>
      <c r="EOW44" s="12"/>
      <c r="EOX44" s="12"/>
      <c r="EOY44" s="12"/>
      <c r="EOZ44" s="12"/>
      <c r="EPA44" s="12"/>
      <c r="EPB44" s="12"/>
      <c r="EPC44" s="12"/>
      <c r="EPD44" s="12"/>
      <c r="EPE44" s="12"/>
      <c r="EPF44" s="12"/>
      <c r="EPG44" s="12"/>
      <c r="EPH44" s="12"/>
      <c r="EPI44" s="12"/>
      <c r="EPJ44" s="12"/>
      <c r="EPK44" s="12"/>
      <c r="EPL44" s="12"/>
      <c r="EPM44" s="12"/>
      <c r="EPN44" s="12"/>
      <c r="EPO44" s="12"/>
      <c r="EPP44" s="12"/>
      <c r="EPQ44" s="12"/>
      <c r="EPR44" s="12"/>
      <c r="EPS44" s="12"/>
      <c r="EPT44" s="12"/>
      <c r="EPU44" s="12"/>
      <c r="EPV44" s="12"/>
      <c r="EPW44" s="12"/>
      <c r="EPX44" s="12"/>
      <c r="EPY44" s="12"/>
      <c r="EPZ44" s="12"/>
      <c r="EQA44" s="12"/>
      <c r="EQB44" s="12"/>
      <c r="EQC44" s="12"/>
      <c r="EQD44" s="12"/>
      <c r="EQE44" s="12"/>
      <c r="EQF44" s="12"/>
      <c r="EQG44" s="12"/>
      <c r="EQH44" s="12"/>
      <c r="EQI44" s="12"/>
      <c r="EQJ44" s="12"/>
      <c r="EQK44" s="12"/>
      <c r="EQL44" s="12"/>
      <c r="EQM44" s="12"/>
      <c r="EQN44" s="12"/>
      <c r="EQO44" s="12"/>
      <c r="EQP44" s="12"/>
      <c r="EQQ44" s="12"/>
      <c r="EQR44" s="12"/>
      <c r="EQS44" s="12"/>
      <c r="EQT44" s="12"/>
      <c r="EQU44" s="12"/>
      <c r="EQV44" s="12"/>
      <c r="EQW44" s="12"/>
      <c r="EQX44" s="12"/>
      <c r="EQY44" s="12"/>
      <c r="EQZ44" s="12"/>
      <c r="ERA44" s="12"/>
      <c r="ERB44" s="12"/>
      <c r="ERC44" s="12"/>
      <c r="ERD44" s="12"/>
      <c r="ERE44" s="12"/>
      <c r="ERF44" s="12"/>
      <c r="ERG44" s="12"/>
      <c r="ERH44" s="12"/>
      <c r="ERI44" s="12"/>
      <c r="ERJ44" s="12"/>
      <c r="ERK44" s="12"/>
      <c r="ERL44" s="12"/>
      <c r="ERM44" s="12"/>
      <c r="ERN44" s="12"/>
      <c r="ERO44" s="12"/>
      <c r="ERP44" s="12"/>
      <c r="ERQ44" s="12"/>
      <c r="ERR44" s="12"/>
      <c r="ERS44" s="12"/>
      <c r="ERT44" s="12"/>
      <c r="ERU44" s="12"/>
      <c r="ERV44" s="12"/>
      <c r="ERW44" s="12"/>
      <c r="ERX44" s="12"/>
      <c r="ERY44" s="12"/>
      <c r="ERZ44" s="12"/>
      <c r="ESA44" s="12"/>
      <c r="ESB44" s="12"/>
      <c r="ESC44" s="12"/>
      <c r="ESD44" s="12"/>
      <c r="ESE44" s="12"/>
      <c r="ESF44" s="12"/>
      <c r="ESG44" s="12"/>
      <c r="ESH44" s="12"/>
      <c r="ESI44" s="12"/>
      <c r="ESJ44" s="12"/>
      <c r="ESK44" s="12"/>
      <c r="ESL44" s="12"/>
      <c r="ESM44" s="12"/>
      <c r="ESN44" s="12"/>
      <c r="ESO44" s="12"/>
      <c r="ESP44" s="12"/>
      <c r="ESQ44" s="12"/>
      <c r="ESR44" s="12"/>
      <c r="ESS44" s="12"/>
      <c r="EST44" s="12"/>
      <c r="ESU44" s="12"/>
      <c r="ESV44" s="12"/>
      <c r="ESW44" s="12"/>
      <c r="ESX44" s="12"/>
      <c r="ESY44" s="12"/>
      <c r="ESZ44" s="12"/>
      <c r="ETA44" s="12"/>
      <c r="ETB44" s="12"/>
      <c r="ETC44" s="12"/>
      <c r="ETD44" s="12"/>
      <c r="ETE44" s="12"/>
      <c r="ETF44" s="12"/>
      <c r="ETG44" s="12"/>
      <c r="ETH44" s="12"/>
      <c r="ETI44" s="12"/>
      <c r="ETJ44" s="12"/>
      <c r="ETK44" s="12"/>
      <c r="ETL44" s="12"/>
      <c r="ETM44" s="12"/>
      <c r="ETN44" s="12"/>
      <c r="ETO44" s="12"/>
      <c r="ETP44" s="12"/>
      <c r="ETQ44" s="12"/>
      <c r="ETR44" s="12"/>
      <c r="ETS44" s="12"/>
      <c r="ETT44" s="12"/>
      <c r="ETU44" s="12"/>
      <c r="ETV44" s="12"/>
      <c r="ETW44" s="12"/>
      <c r="ETX44" s="12"/>
      <c r="ETY44" s="12"/>
      <c r="ETZ44" s="12"/>
      <c r="EUA44" s="12"/>
      <c r="EUB44" s="12"/>
      <c r="EUC44" s="12"/>
      <c r="EUD44" s="12"/>
      <c r="EUE44" s="12"/>
      <c r="EUF44" s="12"/>
      <c r="EUG44" s="12"/>
      <c r="EUH44" s="12"/>
      <c r="EUI44" s="12"/>
      <c r="EUJ44" s="12"/>
      <c r="EUK44" s="12"/>
      <c r="EUL44" s="12"/>
      <c r="EUM44" s="12"/>
      <c r="EUN44" s="12"/>
      <c r="EUO44" s="12"/>
      <c r="EUP44" s="12"/>
      <c r="EUQ44" s="12"/>
      <c r="EUR44" s="12"/>
      <c r="EUS44" s="12"/>
      <c r="EUT44" s="12"/>
      <c r="EUU44" s="12"/>
      <c r="EUV44" s="12"/>
      <c r="EUW44" s="12"/>
      <c r="EUX44" s="12"/>
      <c r="EUY44" s="12"/>
      <c r="EUZ44" s="12"/>
      <c r="EVA44" s="12"/>
      <c r="EVB44" s="12"/>
      <c r="EVC44" s="12"/>
      <c r="EVD44" s="12"/>
      <c r="EVE44" s="12"/>
      <c r="EVF44" s="12"/>
      <c r="EVG44" s="12"/>
      <c r="EVH44" s="12"/>
      <c r="EVI44" s="12"/>
      <c r="EVJ44" s="12"/>
      <c r="EVK44" s="12"/>
      <c r="EVL44" s="12"/>
      <c r="EVM44" s="12"/>
      <c r="EVN44" s="12"/>
      <c r="EVO44" s="12"/>
      <c r="EVP44" s="12"/>
      <c r="EVQ44" s="12"/>
      <c r="EVR44" s="12"/>
      <c r="EVS44" s="12"/>
      <c r="EVT44" s="12"/>
      <c r="EVU44" s="12"/>
      <c r="EVV44" s="12"/>
      <c r="EVW44" s="12"/>
      <c r="EVX44" s="12"/>
      <c r="EVY44" s="12"/>
      <c r="EVZ44" s="12"/>
      <c r="EWA44" s="12"/>
      <c r="EWB44" s="12"/>
      <c r="EWC44" s="12"/>
      <c r="EWD44" s="12"/>
      <c r="EWE44" s="12"/>
      <c r="EWF44" s="12"/>
      <c r="EWG44" s="12"/>
      <c r="EWH44" s="12"/>
      <c r="EWI44" s="12"/>
      <c r="EWJ44" s="12"/>
      <c r="EWK44" s="12"/>
      <c r="EWL44" s="12"/>
      <c r="EWM44" s="12"/>
      <c r="EWN44" s="12"/>
      <c r="EWO44" s="12"/>
      <c r="EWP44" s="12"/>
      <c r="EWQ44" s="12"/>
      <c r="EWR44" s="12"/>
      <c r="EWS44" s="12"/>
      <c r="EWT44" s="12"/>
      <c r="EWU44" s="12"/>
      <c r="EWV44" s="12"/>
      <c r="EWW44" s="12"/>
      <c r="EWX44" s="12"/>
      <c r="EWY44" s="12"/>
      <c r="EWZ44" s="12"/>
      <c r="EXA44" s="12"/>
      <c r="EXB44" s="12"/>
      <c r="EXC44" s="12"/>
      <c r="EXD44" s="12"/>
      <c r="EXE44" s="12"/>
      <c r="EXF44" s="12"/>
      <c r="EXG44" s="12"/>
      <c r="EXH44" s="12"/>
      <c r="EXI44" s="12"/>
      <c r="EXJ44" s="12"/>
      <c r="EXK44" s="12"/>
      <c r="EXL44" s="12"/>
      <c r="EXM44" s="12"/>
      <c r="EXN44" s="12"/>
      <c r="EXO44" s="12"/>
      <c r="EXP44" s="12"/>
      <c r="EXQ44" s="12"/>
      <c r="EXR44" s="12"/>
      <c r="EXS44" s="12"/>
      <c r="EXT44" s="12"/>
      <c r="EXU44" s="12"/>
      <c r="EXV44" s="12"/>
      <c r="EXW44" s="12"/>
      <c r="EXX44" s="12"/>
      <c r="EXY44" s="12"/>
      <c r="EXZ44" s="12"/>
      <c r="EYA44" s="12"/>
      <c r="EYB44" s="12"/>
      <c r="EYC44" s="12"/>
      <c r="EYD44" s="12"/>
      <c r="EYE44" s="12"/>
      <c r="EYF44" s="12"/>
      <c r="EYG44" s="12"/>
      <c r="EYH44" s="12"/>
      <c r="EYI44" s="12"/>
      <c r="EYJ44" s="12"/>
      <c r="EYK44" s="12"/>
      <c r="EYL44" s="12"/>
      <c r="EYM44" s="12"/>
      <c r="EYN44" s="12"/>
      <c r="EYO44" s="12"/>
      <c r="EYP44" s="12"/>
      <c r="EYQ44" s="12"/>
      <c r="EYR44" s="12"/>
      <c r="EYS44" s="12"/>
      <c r="EYT44" s="12"/>
      <c r="EYU44" s="12"/>
      <c r="EYV44" s="12"/>
      <c r="EYW44" s="12"/>
      <c r="EYX44" s="12"/>
      <c r="EYY44" s="12"/>
      <c r="EYZ44" s="12"/>
      <c r="EZA44" s="12"/>
      <c r="EZB44" s="12"/>
      <c r="EZC44" s="12"/>
      <c r="EZD44" s="12"/>
      <c r="EZE44" s="12"/>
      <c r="EZF44" s="12"/>
      <c r="EZG44" s="12"/>
      <c r="EZH44" s="12"/>
      <c r="EZI44" s="12"/>
      <c r="EZJ44" s="12"/>
      <c r="EZK44" s="12"/>
      <c r="EZL44" s="12"/>
      <c r="EZM44" s="12"/>
      <c r="EZN44" s="12"/>
      <c r="EZO44" s="12"/>
      <c r="EZP44" s="12"/>
      <c r="EZQ44" s="12"/>
      <c r="EZR44" s="12"/>
      <c r="EZS44" s="12"/>
      <c r="EZT44" s="12"/>
      <c r="EZU44" s="12"/>
      <c r="EZV44" s="12"/>
      <c r="EZW44" s="12"/>
      <c r="EZX44" s="12"/>
      <c r="EZY44" s="12"/>
      <c r="EZZ44" s="12"/>
      <c r="FAA44" s="12"/>
      <c r="FAB44" s="12"/>
      <c r="FAC44" s="12"/>
      <c r="FAD44" s="12"/>
      <c r="FAE44" s="12"/>
      <c r="FAF44" s="12"/>
      <c r="FAG44" s="12"/>
      <c r="FAH44" s="12"/>
      <c r="FAI44" s="12"/>
      <c r="FAJ44" s="12"/>
      <c r="FAK44" s="12"/>
      <c r="FAL44" s="12"/>
      <c r="FAM44" s="12"/>
      <c r="FAN44" s="12"/>
      <c r="FAO44" s="12"/>
      <c r="FAP44" s="12"/>
      <c r="FAQ44" s="12"/>
      <c r="FAR44" s="12"/>
      <c r="FAS44" s="12"/>
      <c r="FAT44" s="12"/>
      <c r="FAU44" s="12"/>
      <c r="FAV44" s="12"/>
      <c r="FAW44" s="12"/>
      <c r="FAX44" s="12"/>
      <c r="FAY44" s="12"/>
      <c r="FAZ44" s="12"/>
      <c r="FBA44" s="12"/>
      <c r="FBB44" s="12"/>
      <c r="FBC44" s="12"/>
      <c r="FBD44" s="12"/>
      <c r="FBE44" s="12"/>
      <c r="FBF44" s="12"/>
      <c r="FBG44" s="12"/>
      <c r="FBH44" s="12"/>
      <c r="FBI44" s="12"/>
      <c r="FBJ44" s="12"/>
      <c r="FBK44" s="12"/>
      <c r="FBL44" s="12"/>
      <c r="FBM44" s="12"/>
      <c r="FBN44" s="12"/>
      <c r="FBO44" s="12"/>
      <c r="FBP44" s="12"/>
      <c r="FBQ44" s="12"/>
      <c r="FBR44" s="12"/>
      <c r="FBS44" s="12"/>
      <c r="FBT44" s="12"/>
      <c r="FBU44" s="12"/>
      <c r="FBV44" s="12"/>
      <c r="FBW44" s="12"/>
      <c r="FBX44" s="12"/>
      <c r="FBY44" s="12"/>
      <c r="FBZ44" s="12"/>
      <c r="FCA44" s="12"/>
      <c r="FCB44" s="12"/>
      <c r="FCC44" s="12"/>
      <c r="FCD44" s="12"/>
      <c r="FCE44" s="12"/>
      <c r="FCF44" s="12"/>
      <c r="FCG44" s="12"/>
      <c r="FCH44" s="12"/>
      <c r="FCI44" s="12"/>
      <c r="FCJ44" s="12"/>
      <c r="FCK44" s="12"/>
      <c r="FCL44" s="12"/>
      <c r="FCM44" s="12"/>
      <c r="FCN44" s="12"/>
      <c r="FCO44" s="12"/>
      <c r="FCP44" s="12"/>
      <c r="FCQ44" s="12"/>
      <c r="FCR44" s="12"/>
      <c r="FCS44" s="12"/>
      <c r="FCT44" s="12"/>
      <c r="FCU44" s="12"/>
      <c r="FCV44" s="12"/>
      <c r="FCW44" s="12"/>
      <c r="FCX44" s="12"/>
      <c r="FCY44" s="12"/>
      <c r="FCZ44" s="12"/>
      <c r="FDA44" s="12"/>
      <c r="FDB44" s="12"/>
      <c r="FDC44" s="12"/>
      <c r="FDD44" s="12"/>
      <c r="FDE44" s="12"/>
      <c r="FDF44" s="12"/>
      <c r="FDG44" s="12"/>
      <c r="FDH44" s="12"/>
      <c r="FDI44" s="12"/>
      <c r="FDJ44" s="12"/>
      <c r="FDK44" s="12"/>
      <c r="FDL44" s="12"/>
      <c r="FDM44" s="12"/>
      <c r="FDN44" s="12"/>
      <c r="FDO44" s="12"/>
      <c r="FDP44" s="12"/>
      <c r="FDQ44" s="12"/>
      <c r="FDR44" s="12"/>
      <c r="FDS44" s="12"/>
      <c r="FDT44" s="12"/>
      <c r="FDU44" s="12"/>
      <c r="FDV44" s="12"/>
      <c r="FDW44" s="12"/>
      <c r="FDX44" s="12"/>
      <c r="FDY44" s="12"/>
      <c r="FDZ44" s="12"/>
      <c r="FEA44" s="12"/>
      <c r="FEB44" s="12"/>
      <c r="FEC44" s="12"/>
      <c r="FED44" s="12"/>
      <c r="FEE44" s="12"/>
      <c r="FEF44" s="12"/>
      <c r="FEG44" s="12"/>
      <c r="FEH44" s="12"/>
      <c r="FEI44" s="12"/>
      <c r="FEJ44" s="12"/>
      <c r="FEK44" s="12"/>
      <c r="FEL44" s="12"/>
      <c r="FEM44" s="12"/>
      <c r="FEN44" s="12"/>
      <c r="FEO44" s="12"/>
      <c r="FEP44" s="12"/>
      <c r="FEQ44" s="12"/>
      <c r="FER44" s="12"/>
      <c r="FES44" s="12"/>
      <c r="FET44" s="12"/>
      <c r="FEU44" s="12"/>
      <c r="FEV44" s="12"/>
      <c r="FEW44" s="12"/>
      <c r="FEX44" s="12"/>
      <c r="FEY44" s="12"/>
      <c r="FEZ44" s="12"/>
      <c r="FFA44" s="12"/>
      <c r="FFB44" s="12"/>
      <c r="FFC44" s="12"/>
      <c r="FFD44" s="12"/>
      <c r="FFE44" s="12"/>
      <c r="FFF44" s="12"/>
      <c r="FFG44" s="12"/>
      <c r="FFH44" s="12"/>
      <c r="FFI44" s="12"/>
      <c r="FFJ44" s="12"/>
      <c r="FFK44" s="12"/>
      <c r="FFL44" s="12"/>
      <c r="FFM44" s="12"/>
      <c r="FFN44" s="12"/>
      <c r="FFO44" s="12"/>
      <c r="FFP44" s="12"/>
      <c r="FFQ44" s="12"/>
      <c r="FFR44" s="12"/>
      <c r="FFS44" s="12"/>
      <c r="FFT44" s="12"/>
      <c r="FFU44" s="12"/>
      <c r="FFV44" s="12"/>
      <c r="FFW44" s="12"/>
      <c r="FFX44" s="12"/>
      <c r="FFY44" s="12"/>
      <c r="FFZ44" s="12"/>
      <c r="FGA44" s="12"/>
      <c r="FGB44" s="12"/>
      <c r="FGC44" s="12"/>
      <c r="FGD44" s="12"/>
      <c r="FGE44" s="12"/>
      <c r="FGF44" s="12"/>
      <c r="FGG44" s="12"/>
      <c r="FGH44" s="12"/>
      <c r="FGI44" s="12"/>
      <c r="FGJ44" s="12"/>
      <c r="FGK44" s="12"/>
      <c r="FGL44" s="12"/>
      <c r="FGM44" s="12"/>
      <c r="FGN44" s="12"/>
      <c r="FGO44" s="12"/>
      <c r="FGP44" s="12"/>
      <c r="FGQ44" s="12"/>
      <c r="FGR44" s="12"/>
      <c r="FGS44" s="12"/>
      <c r="FGT44" s="12"/>
      <c r="FGU44" s="12"/>
      <c r="FGV44" s="12"/>
      <c r="FGW44" s="12"/>
      <c r="FGX44" s="12"/>
      <c r="FGY44" s="12"/>
      <c r="FGZ44" s="12"/>
      <c r="FHA44" s="12"/>
      <c r="FHB44" s="12"/>
      <c r="FHC44" s="12"/>
      <c r="FHD44" s="12"/>
      <c r="FHE44" s="12"/>
      <c r="FHF44" s="12"/>
      <c r="FHG44" s="12"/>
      <c r="FHH44" s="12"/>
      <c r="FHI44" s="12"/>
      <c r="FHJ44" s="12"/>
      <c r="FHK44" s="12"/>
      <c r="FHL44" s="12"/>
      <c r="FHM44" s="12"/>
      <c r="FHN44" s="12"/>
      <c r="FHO44" s="12"/>
      <c r="FHP44" s="12"/>
      <c r="FHQ44" s="12"/>
      <c r="FHR44" s="12"/>
      <c r="FHS44" s="12"/>
      <c r="FHT44" s="12"/>
      <c r="FHU44" s="12"/>
      <c r="FHV44" s="12"/>
      <c r="FHW44" s="12"/>
      <c r="FHX44" s="12"/>
      <c r="FHY44" s="12"/>
      <c r="FHZ44" s="12"/>
      <c r="FIA44" s="12"/>
      <c r="FIB44" s="12"/>
      <c r="FIC44" s="12"/>
      <c r="FID44" s="12"/>
      <c r="FIE44" s="12"/>
      <c r="FIF44" s="12"/>
      <c r="FIG44" s="12"/>
      <c r="FIH44" s="12"/>
      <c r="FII44" s="12"/>
      <c r="FIJ44" s="12"/>
      <c r="FIK44" s="12"/>
      <c r="FIL44" s="12"/>
      <c r="FIM44" s="12"/>
      <c r="FIN44" s="12"/>
      <c r="FIO44" s="12"/>
      <c r="FIP44" s="12"/>
      <c r="FIQ44" s="12"/>
      <c r="FIR44" s="12"/>
      <c r="FIS44" s="12"/>
      <c r="FIT44" s="12"/>
      <c r="FIU44" s="12"/>
      <c r="FIV44" s="12"/>
      <c r="FIW44" s="12"/>
      <c r="FIX44" s="12"/>
      <c r="FIY44" s="12"/>
      <c r="FIZ44" s="12"/>
      <c r="FJA44" s="12"/>
      <c r="FJB44" s="12"/>
      <c r="FJC44" s="12"/>
      <c r="FJD44" s="12"/>
      <c r="FJE44" s="12"/>
      <c r="FJF44" s="12"/>
      <c r="FJG44" s="12"/>
      <c r="FJH44" s="12"/>
      <c r="FJI44" s="12"/>
      <c r="FJJ44" s="12"/>
      <c r="FJK44" s="12"/>
      <c r="FJL44" s="12"/>
      <c r="FJM44" s="12"/>
      <c r="FJN44" s="12"/>
      <c r="FJO44" s="12"/>
      <c r="FJP44" s="12"/>
      <c r="FJQ44" s="12"/>
      <c r="FJR44" s="12"/>
      <c r="FJS44" s="12"/>
      <c r="FJT44" s="12"/>
      <c r="FJU44" s="12"/>
      <c r="FJV44" s="12"/>
      <c r="FJW44" s="12"/>
      <c r="FJX44" s="12"/>
      <c r="FJY44" s="12"/>
      <c r="FJZ44" s="12"/>
      <c r="FKA44" s="12"/>
      <c r="FKB44" s="12"/>
      <c r="FKC44" s="12"/>
      <c r="FKD44" s="12"/>
      <c r="FKE44" s="12"/>
      <c r="FKF44" s="12"/>
      <c r="FKG44" s="12"/>
      <c r="FKH44" s="12"/>
      <c r="FKI44" s="12"/>
      <c r="FKJ44" s="12"/>
      <c r="FKK44" s="12"/>
      <c r="FKL44" s="12"/>
      <c r="FKM44" s="12"/>
      <c r="FKN44" s="12"/>
      <c r="FKO44" s="12"/>
      <c r="FKP44" s="12"/>
      <c r="FKQ44" s="12"/>
      <c r="FKR44" s="12"/>
      <c r="FKS44" s="12"/>
      <c r="FKT44" s="12"/>
      <c r="FKU44" s="12"/>
      <c r="FKV44" s="12"/>
      <c r="FKW44" s="12"/>
      <c r="FKX44" s="12"/>
      <c r="FKY44" s="12"/>
      <c r="FKZ44" s="12"/>
      <c r="FLA44" s="12"/>
      <c r="FLB44" s="12"/>
      <c r="FLC44" s="12"/>
      <c r="FLD44" s="12"/>
      <c r="FLE44" s="12"/>
      <c r="FLF44" s="12"/>
      <c r="FLG44" s="12"/>
      <c r="FLH44" s="12"/>
      <c r="FLI44" s="12"/>
      <c r="FLJ44" s="12"/>
      <c r="FLK44" s="12"/>
      <c r="FLL44" s="12"/>
      <c r="FLM44" s="12"/>
      <c r="FLN44" s="12"/>
      <c r="FLO44" s="12"/>
      <c r="FLP44" s="12"/>
      <c r="FLQ44" s="12"/>
      <c r="FLR44" s="12"/>
      <c r="FLS44" s="12"/>
      <c r="FLT44" s="12"/>
      <c r="FLU44" s="12"/>
      <c r="FLV44" s="12"/>
      <c r="FLW44" s="12"/>
      <c r="FLX44" s="12"/>
      <c r="FLY44" s="12"/>
      <c r="FLZ44" s="12"/>
      <c r="FMA44" s="12"/>
      <c r="FMB44" s="12"/>
      <c r="FMC44" s="12"/>
      <c r="FMD44" s="12"/>
      <c r="FME44" s="12"/>
      <c r="FMF44" s="12"/>
      <c r="FMG44" s="12"/>
      <c r="FMH44" s="12"/>
      <c r="FMI44" s="12"/>
      <c r="FMJ44" s="12"/>
      <c r="FMK44" s="12"/>
      <c r="FML44" s="12"/>
      <c r="FMM44" s="12"/>
      <c r="FMN44" s="12"/>
      <c r="FMO44" s="12"/>
      <c r="FMP44" s="12"/>
      <c r="FMQ44" s="12"/>
      <c r="FMR44" s="12"/>
      <c r="FMS44" s="12"/>
      <c r="FMT44" s="12"/>
      <c r="FMU44" s="12"/>
      <c r="FMV44" s="12"/>
      <c r="FMW44" s="12"/>
      <c r="FMX44" s="12"/>
      <c r="FMY44" s="12"/>
      <c r="FMZ44" s="12"/>
      <c r="FNA44" s="12"/>
      <c r="FNB44" s="12"/>
      <c r="FNC44" s="12"/>
      <c r="FND44" s="12"/>
      <c r="FNE44" s="12"/>
      <c r="FNF44" s="12"/>
      <c r="FNG44" s="12"/>
      <c r="FNH44" s="12"/>
      <c r="FNI44" s="12"/>
      <c r="FNJ44" s="12"/>
      <c r="FNK44" s="12"/>
      <c r="FNL44" s="12"/>
      <c r="FNM44" s="12"/>
      <c r="FNN44" s="12"/>
      <c r="FNO44" s="12"/>
      <c r="FNP44" s="12"/>
      <c r="FNQ44" s="12"/>
      <c r="FNR44" s="12"/>
      <c r="FNS44" s="12"/>
      <c r="FNT44" s="12"/>
      <c r="FNU44" s="12"/>
      <c r="FNV44" s="12"/>
      <c r="FNW44" s="12"/>
      <c r="FNX44" s="12"/>
      <c r="FNY44" s="12"/>
      <c r="FNZ44" s="12"/>
      <c r="FOA44" s="12"/>
      <c r="FOB44" s="12"/>
      <c r="FOC44" s="12"/>
      <c r="FOD44" s="12"/>
      <c r="FOE44" s="12"/>
      <c r="FOF44" s="12"/>
      <c r="FOG44" s="12"/>
      <c r="FOH44" s="12"/>
      <c r="FOI44" s="12"/>
      <c r="FOJ44" s="12"/>
      <c r="FOK44" s="12"/>
      <c r="FOL44" s="12"/>
      <c r="FOM44" s="12"/>
      <c r="FON44" s="12"/>
      <c r="FOO44" s="12"/>
      <c r="FOP44" s="12"/>
      <c r="FOQ44" s="12"/>
      <c r="FOR44" s="12"/>
      <c r="FOS44" s="12"/>
      <c r="FOT44" s="12"/>
      <c r="FOU44" s="12"/>
      <c r="FOV44" s="12"/>
      <c r="FOW44" s="12"/>
      <c r="FOX44" s="12"/>
      <c r="FOY44" s="12"/>
      <c r="FOZ44" s="12"/>
      <c r="FPA44" s="12"/>
      <c r="FPB44" s="12"/>
      <c r="FPC44" s="12"/>
      <c r="FPD44" s="12"/>
      <c r="FPE44" s="12"/>
      <c r="FPF44" s="12"/>
      <c r="FPG44" s="12"/>
      <c r="FPH44" s="12"/>
      <c r="FPI44" s="12"/>
      <c r="FPJ44" s="12"/>
      <c r="FPK44" s="12"/>
      <c r="FPL44" s="12"/>
      <c r="FPM44" s="12"/>
      <c r="FPN44" s="12"/>
      <c r="FPO44" s="12"/>
      <c r="FPP44" s="12"/>
      <c r="FPQ44" s="12"/>
      <c r="FPR44" s="12"/>
      <c r="FPS44" s="12"/>
      <c r="FPT44" s="12"/>
      <c r="FPU44" s="12"/>
      <c r="FPV44" s="12"/>
      <c r="FPW44" s="12"/>
      <c r="FPX44" s="12"/>
      <c r="FPY44" s="12"/>
      <c r="FPZ44" s="12"/>
      <c r="FQA44" s="12"/>
      <c r="FQB44" s="12"/>
      <c r="FQC44" s="12"/>
      <c r="FQD44" s="12"/>
      <c r="FQE44" s="12"/>
      <c r="FQF44" s="12"/>
      <c r="FQG44" s="12"/>
      <c r="FQH44" s="12"/>
      <c r="FQI44" s="12"/>
      <c r="FQJ44" s="12"/>
      <c r="FQK44" s="12"/>
      <c r="FQL44" s="12"/>
      <c r="FQM44" s="12"/>
      <c r="FQN44" s="12"/>
      <c r="FQO44" s="12"/>
      <c r="FQP44" s="12"/>
      <c r="FQQ44" s="12"/>
      <c r="FQR44" s="12"/>
      <c r="FQS44" s="12"/>
      <c r="FQT44" s="12"/>
      <c r="FQU44" s="12"/>
      <c r="FQV44" s="12"/>
      <c r="FQW44" s="12"/>
      <c r="FQX44" s="12"/>
      <c r="FQY44" s="12"/>
      <c r="FQZ44" s="12"/>
      <c r="FRA44" s="12"/>
      <c r="FRB44" s="12"/>
      <c r="FRC44" s="12"/>
      <c r="FRD44" s="12"/>
      <c r="FRE44" s="12"/>
      <c r="FRF44" s="12"/>
      <c r="FRG44" s="12"/>
      <c r="FRH44" s="12"/>
      <c r="FRI44" s="12"/>
      <c r="FRJ44" s="12"/>
      <c r="FRK44" s="12"/>
      <c r="FRL44" s="12"/>
      <c r="FRM44" s="12"/>
      <c r="FRN44" s="12"/>
      <c r="FRO44" s="12"/>
      <c r="FRP44" s="12"/>
      <c r="FRQ44" s="12"/>
      <c r="FRR44" s="12"/>
      <c r="FRS44" s="12"/>
      <c r="FRT44" s="12"/>
      <c r="FRU44" s="12"/>
      <c r="FRV44" s="12"/>
      <c r="FRW44" s="12"/>
      <c r="FRX44" s="12"/>
      <c r="FRY44" s="12"/>
      <c r="FRZ44" s="12"/>
      <c r="FSA44" s="12"/>
      <c r="FSB44" s="12"/>
      <c r="FSC44" s="12"/>
      <c r="FSD44" s="12"/>
      <c r="FSE44" s="12"/>
      <c r="FSF44" s="12"/>
      <c r="FSG44" s="12"/>
      <c r="FSH44" s="12"/>
      <c r="FSI44" s="12"/>
      <c r="FSJ44" s="12"/>
      <c r="FSK44" s="12"/>
      <c r="FSL44" s="12"/>
      <c r="FSM44" s="12"/>
      <c r="FSN44" s="12"/>
      <c r="FSO44" s="12"/>
      <c r="FSP44" s="12"/>
      <c r="FSQ44" s="12"/>
      <c r="FSR44" s="12"/>
      <c r="FSS44" s="12"/>
      <c r="FST44" s="12"/>
      <c r="FSU44" s="12"/>
      <c r="FSV44" s="12"/>
      <c r="FSW44" s="12"/>
      <c r="FSX44" s="12"/>
      <c r="FSY44" s="12"/>
      <c r="FSZ44" s="12"/>
      <c r="FTA44" s="12"/>
      <c r="FTB44" s="12"/>
      <c r="FTC44" s="12"/>
      <c r="FTD44" s="12"/>
      <c r="FTE44" s="12"/>
      <c r="FTF44" s="12"/>
      <c r="FTG44" s="12"/>
      <c r="FTH44" s="12"/>
      <c r="FTI44" s="12"/>
      <c r="FTJ44" s="12"/>
      <c r="FTK44" s="12"/>
      <c r="FTL44" s="12"/>
      <c r="FTM44" s="12"/>
      <c r="FTN44" s="12"/>
      <c r="FTO44" s="12"/>
      <c r="FTP44" s="12"/>
      <c r="FTQ44" s="12"/>
      <c r="FTR44" s="12"/>
      <c r="FTS44" s="12"/>
      <c r="FTT44" s="12"/>
      <c r="FTU44" s="12"/>
      <c r="FTV44" s="12"/>
      <c r="FTW44" s="12"/>
      <c r="FTX44" s="12"/>
      <c r="FTY44" s="12"/>
      <c r="FTZ44" s="12"/>
      <c r="FUA44" s="12"/>
      <c r="FUB44" s="12"/>
      <c r="FUC44" s="12"/>
      <c r="FUD44" s="12"/>
      <c r="FUE44" s="12"/>
      <c r="FUF44" s="12"/>
      <c r="FUG44" s="12"/>
      <c r="FUH44" s="12"/>
      <c r="FUI44" s="12"/>
      <c r="FUJ44" s="12"/>
      <c r="FUK44" s="12"/>
      <c r="FUL44" s="12"/>
      <c r="FUM44" s="12"/>
      <c r="FUN44" s="12"/>
      <c r="FUO44" s="12"/>
      <c r="FUP44" s="12"/>
      <c r="FUQ44" s="12"/>
      <c r="FUR44" s="12"/>
      <c r="FUS44" s="12"/>
      <c r="FUT44" s="12"/>
      <c r="FUU44" s="12"/>
      <c r="FUV44" s="12"/>
      <c r="FUW44" s="12"/>
      <c r="FUX44" s="12"/>
      <c r="FUY44" s="12"/>
      <c r="FUZ44" s="12"/>
      <c r="FVA44" s="12"/>
      <c r="FVB44" s="12"/>
      <c r="FVC44" s="12"/>
      <c r="FVD44" s="12"/>
      <c r="FVE44" s="12"/>
      <c r="FVF44" s="12"/>
      <c r="FVG44" s="12"/>
      <c r="FVH44" s="12"/>
      <c r="FVI44" s="12"/>
      <c r="FVJ44" s="12"/>
      <c r="FVK44" s="12"/>
      <c r="FVL44" s="12"/>
      <c r="FVM44" s="12"/>
      <c r="FVN44" s="12"/>
      <c r="FVO44" s="12"/>
      <c r="FVP44" s="12"/>
      <c r="FVQ44" s="12"/>
      <c r="FVR44" s="12"/>
      <c r="FVS44" s="12"/>
      <c r="FVT44" s="12"/>
      <c r="FVU44" s="12"/>
      <c r="FVV44" s="12"/>
      <c r="FVW44" s="12"/>
      <c r="FVX44" s="12"/>
      <c r="FVY44" s="12"/>
      <c r="FVZ44" s="12"/>
      <c r="FWA44" s="12"/>
      <c r="FWB44" s="12"/>
      <c r="FWC44" s="12"/>
      <c r="FWD44" s="12"/>
      <c r="FWE44" s="12"/>
      <c r="FWF44" s="12"/>
      <c r="FWG44" s="12"/>
      <c r="FWH44" s="12"/>
      <c r="FWI44" s="12"/>
      <c r="FWJ44" s="12"/>
      <c r="FWK44" s="12"/>
      <c r="FWL44" s="12"/>
      <c r="FWM44" s="12"/>
      <c r="FWN44" s="12"/>
      <c r="FWO44" s="12"/>
      <c r="FWP44" s="12"/>
      <c r="FWQ44" s="12"/>
      <c r="FWR44" s="12"/>
      <c r="FWS44" s="12"/>
      <c r="FWT44" s="12"/>
      <c r="FWU44" s="12"/>
      <c r="FWV44" s="12"/>
      <c r="FWW44" s="12"/>
      <c r="FWX44" s="12"/>
      <c r="FWY44" s="12"/>
      <c r="FWZ44" s="12"/>
      <c r="FXA44" s="12"/>
      <c r="FXB44" s="12"/>
      <c r="FXC44" s="12"/>
      <c r="FXD44" s="12"/>
      <c r="FXE44" s="12"/>
      <c r="FXF44" s="12"/>
      <c r="FXG44" s="12"/>
      <c r="FXH44" s="12"/>
      <c r="FXI44" s="12"/>
      <c r="FXJ44" s="12"/>
      <c r="FXK44" s="12"/>
      <c r="FXL44" s="12"/>
      <c r="FXM44" s="12"/>
      <c r="FXN44" s="12"/>
      <c r="FXO44" s="12"/>
      <c r="FXP44" s="12"/>
      <c r="FXQ44" s="12"/>
      <c r="FXR44" s="12"/>
      <c r="FXS44" s="12"/>
      <c r="FXT44" s="12"/>
      <c r="FXU44" s="12"/>
      <c r="FXV44" s="12"/>
      <c r="FXW44" s="12"/>
      <c r="FXX44" s="12"/>
      <c r="FXY44" s="12"/>
      <c r="FXZ44" s="12"/>
      <c r="FYA44" s="12"/>
      <c r="FYB44" s="12"/>
      <c r="FYC44" s="12"/>
      <c r="FYD44" s="12"/>
      <c r="FYE44" s="12"/>
      <c r="FYF44" s="12"/>
      <c r="FYG44" s="12"/>
      <c r="FYH44" s="12"/>
      <c r="FYI44" s="12"/>
      <c r="FYJ44" s="12"/>
      <c r="FYK44" s="12"/>
      <c r="FYL44" s="12"/>
      <c r="FYM44" s="12"/>
      <c r="FYN44" s="12"/>
      <c r="FYO44" s="12"/>
      <c r="FYP44" s="12"/>
      <c r="FYQ44" s="12"/>
      <c r="FYR44" s="12"/>
      <c r="FYS44" s="12"/>
      <c r="FYT44" s="12"/>
      <c r="FYU44" s="12"/>
      <c r="FYV44" s="12"/>
      <c r="FYW44" s="12"/>
      <c r="FYX44" s="12"/>
      <c r="FYY44" s="12"/>
      <c r="FYZ44" s="12"/>
      <c r="FZA44" s="12"/>
      <c r="FZB44" s="12"/>
      <c r="FZC44" s="12"/>
      <c r="FZD44" s="12"/>
      <c r="FZE44" s="12"/>
      <c r="FZF44" s="12"/>
      <c r="FZG44" s="12"/>
      <c r="FZH44" s="12"/>
      <c r="FZI44" s="12"/>
      <c r="FZJ44" s="12"/>
      <c r="FZK44" s="12"/>
      <c r="FZL44" s="12"/>
      <c r="FZM44" s="12"/>
      <c r="FZN44" s="12"/>
      <c r="FZO44" s="12"/>
      <c r="FZP44" s="12"/>
      <c r="FZQ44" s="12"/>
      <c r="FZR44" s="12"/>
      <c r="FZS44" s="12"/>
      <c r="FZT44" s="12"/>
      <c r="FZU44" s="12"/>
      <c r="FZV44" s="12"/>
      <c r="FZW44" s="12"/>
      <c r="FZX44" s="12"/>
      <c r="FZY44" s="12"/>
      <c r="FZZ44" s="12"/>
      <c r="GAA44" s="12"/>
      <c r="GAB44" s="12"/>
      <c r="GAC44" s="12"/>
      <c r="GAD44" s="12"/>
      <c r="GAE44" s="12"/>
      <c r="GAF44" s="12"/>
      <c r="GAG44" s="12"/>
      <c r="GAH44" s="12"/>
      <c r="GAI44" s="12"/>
      <c r="GAJ44" s="12"/>
      <c r="GAK44" s="12"/>
      <c r="GAL44" s="12"/>
      <c r="GAM44" s="12"/>
      <c r="GAN44" s="12"/>
      <c r="GAO44" s="12"/>
      <c r="GAP44" s="12"/>
      <c r="GAQ44" s="12"/>
      <c r="GAR44" s="12"/>
      <c r="GAS44" s="12"/>
      <c r="GAT44" s="12"/>
      <c r="GAU44" s="12"/>
      <c r="GAV44" s="12"/>
      <c r="GAW44" s="12"/>
      <c r="GAX44" s="12"/>
      <c r="GAY44" s="12"/>
      <c r="GAZ44" s="12"/>
      <c r="GBA44" s="12"/>
      <c r="GBB44" s="12"/>
      <c r="GBC44" s="12"/>
      <c r="GBD44" s="12"/>
      <c r="GBE44" s="12"/>
      <c r="GBF44" s="12"/>
      <c r="GBG44" s="12"/>
      <c r="GBH44" s="12"/>
      <c r="GBI44" s="12"/>
      <c r="GBJ44" s="12"/>
      <c r="GBK44" s="12"/>
      <c r="GBL44" s="12"/>
      <c r="GBM44" s="12"/>
      <c r="GBN44" s="12"/>
      <c r="GBO44" s="12"/>
      <c r="GBP44" s="12"/>
      <c r="GBQ44" s="12"/>
      <c r="GBR44" s="12"/>
      <c r="GBS44" s="12"/>
      <c r="GBT44" s="12"/>
      <c r="GBU44" s="12"/>
      <c r="GBV44" s="12"/>
      <c r="GBW44" s="12"/>
      <c r="GBX44" s="12"/>
      <c r="GBY44" s="12"/>
      <c r="GBZ44" s="12"/>
      <c r="GCA44" s="12"/>
      <c r="GCB44" s="12"/>
      <c r="GCC44" s="12"/>
      <c r="GCD44" s="12"/>
      <c r="GCE44" s="12"/>
      <c r="GCF44" s="12"/>
      <c r="GCG44" s="12"/>
      <c r="GCH44" s="12"/>
      <c r="GCI44" s="12"/>
      <c r="GCJ44" s="12"/>
      <c r="GCK44" s="12"/>
      <c r="GCL44" s="12"/>
      <c r="GCM44" s="12"/>
      <c r="GCN44" s="12"/>
      <c r="GCO44" s="12"/>
      <c r="GCP44" s="12"/>
      <c r="GCQ44" s="12"/>
      <c r="GCR44" s="12"/>
      <c r="GCS44" s="12"/>
      <c r="GCT44" s="12"/>
      <c r="GCU44" s="12"/>
      <c r="GCV44" s="12"/>
      <c r="GCW44" s="12"/>
      <c r="GCX44" s="12"/>
      <c r="GCY44" s="12"/>
      <c r="GCZ44" s="12"/>
      <c r="GDA44" s="12"/>
      <c r="GDB44" s="12"/>
      <c r="GDC44" s="12"/>
      <c r="GDD44" s="12"/>
      <c r="GDE44" s="12"/>
      <c r="GDF44" s="12"/>
      <c r="GDG44" s="12"/>
      <c r="GDH44" s="12"/>
      <c r="GDI44" s="12"/>
      <c r="GDJ44" s="12"/>
      <c r="GDK44" s="12"/>
      <c r="GDL44" s="12"/>
      <c r="GDM44" s="12"/>
      <c r="GDN44" s="12"/>
      <c r="GDO44" s="12"/>
      <c r="GDP44" s="12"/>
      <c r="GDQ44" s="12"/>
      <c r="GDR44" s="12"/>
      <c r="GDS44" s="12"/>
      <c r="GDT44" s="12"/>
      <c r="GDU44" s="12"/>
      <c r="GDV44" s="12"/>
      <c r="GDW44" s="12"/>
      <c r="GDX44" s="12"/>
      <c r="GDY44" s="12"/>
      <c r="GDZ44" s="12"/>
      <c r="GEA44" s="12"/>
      <c r="GEB44" s="12"/>
      <c r="GEC44" s="12"/>
      <c r="GED44" s="12"/>
      <c r="GEE44" s="12"/>
      <c r="GEF44" s="12"/>
      <c r="GEG44" s="12"/>
      <c r="GEH44" s="12"/>
      <c r="GEI44" s="12"/>
      <c r="GEJ44" s="12"/>
      <c r="GEK44" s="12"/>
      <c r="GEL44" s="12"/>
      <c r="GEM44" s="12"/>
      <c r="GEN44" s="12"/>
      <c r="GEO44" s="12"/>
      <c r="GEP44" s="12"/>
      <c r="GEQ44" s="12"/>
      <c r="GER44" s="12"/>
      <c r="GES44" s="12"/>
      <c r="GET44" s="12"/>
      <c r="GEU44" s="12"/>
      <c r="GEV44" s="12"/>
      <c r="GEW44" s="12"/>
      <c r="GEX44" s="12"/>
      <c r="GEY44" s="12"/>
      <c r="GEZ44" s="12"/>
      <c r="GFA44" s="12"/>
      <c r="GFB44" s="12"/>
      <c r="GFC44" s="12"/>
      <c r="GFD44" s="12"/>
      <c r="GFE44" s="12"/>
      <c r="GFF44" s="12"/>
      <c r="GFG44" s="12"/>
      <c r="GFH44" s="12"/>
      <c r="GFI44" s="12"/>
      <c r="GFJ44" s="12"/>
      <c r="GFK44" s="12"/>
      <c r="GFL44" s="12"/>
      <c r="GFM44" s="12"/>
      <c r="GFN44" s="12"/>
      <c r="GFO44" s="12"/>
      <c r="GFP44" s="12"/>
      <c r="GFQ44" s="12"/>
      <c r="GFR44" s="12"/>
      <c r="GFS44" s="12"/>
      <c r="GFT44" s="12"/>
      <c r="GFU44" s="12"/>
      <c r="GFV44" s="12"/>
      <c r="GFW44" s="12"/>
      <c r="GFX44" s="12"/>
      <c r="GFY44" s="12"/>
      <c r="GFZ44" s="12"/>
      <c r="GGA44" s="12"/>
      <c r="GGB44" s="12"/>
      <c r="GGC44" s="12"/>
      <c r="GGD44" s="12"/>
      <c r="GGE44" s="12"/>
      <c r="GGF44" s="12"/>
      <c r="GGG44" s="12"/>
      <c r="GGH44" s="12"/>
      <c r="GGI44" s="12"/>
      <c r="GGJ44" s="12"/>
      <c r="GGK44" s="12"/>
      <c r="GGL44" s="12"/>
      <c r="GGM44" s="12"/>
      <c r="GGN44" s="12"/>
      <c r="GGO44" s="12"/>
      <c r="GGP44" s="12"/>
      <c r="GGQ44" s="12"/>
      <c r="GGR44" s="12"/>
      <c r="GGS44" s="12"/>
      <c r="GGT44" s="12"/>
      <c r="GGU44" s="12"/>
      <c r="GGV44" s="12"/>
      <c r="GGW44" s="12"/>
      <c r="GGX44" s="12"/>
      <c r="GGY44" s="12"/>
      <c r="GGZ44" s="12"/>
      <c r="GHA44" s="12"/>
      <c r="GHB44" s="12"/>
      <c r="GHC44" s="12"/>
      <c r="GHD44" s="12"/>
      <c r="GHE44" s="12"/>
      <c r="GHF44" s="12"/>
      <c r="GHG44" s="12"/>
      <c r="GHH44" s="12"/>
      <c r="GHI44" s="12"/>
      <c r="GHJ44" s="12"/>
      <c r="GHK44" s="12"/>
      <c r="GHL44" s="12"/>
      <c r="GHM44" s="12"/>
      <c r="GHN44" s="12"/>
      <c r="GHO44" s="12"/>
      <c r="GHP44" s="12"/>
      <c r="GHQ44" s="12"/>
      <c r="GHR44" s="12"/>
      <c r="GHS44" s="12"/>
      <c r="GHT44" s="12"/>
      <c r="GHU44" s="12"/>
      <c r="GHV44" s="12"/>
      <c r="GHW44" s="12"/>
      <c r="GHX44" s="12"/>
      <c r="GHY44" s="12"/>
      <c r="GHZ44" s="12"/>
      <c r="GIA44" s="12"/>
      <c r="GIB44" s="12"/>
      <c r="GIC44" s="12"/>
      <c r="GID44" s="12"/>
      <c r="GIE44" s="12"/>
      <c r="GIF44" s="12"/>
      <c r="GIG44" s="12"/>
      <c r="GIH44" s="12"/>
      <c r="GII44" s="12"/>
      <c r="GIJ44" s="12"/>
      <c r="GIK44" s="12"/>
      <c r="GIL44" s="12"/>
      <c r="GIM44" s="12"/>
      <c r="GIN44" s="12"/>
      <c r="GIO44" s="12"/>
      <c r="GIP44" s="12"/>
      <c r="GIQ44" s="12"/>
      <c r="GIR44" s="12"/>
      <c r="GIS44" s="12"/>
      <c r="GIT44" s="12"/>
      <c r="GIU44" s="12"/>
      <c r="GIV44" s="12"/>
      <c r="GIW44" s="12"/>
      <c r="GIX44" s="12"/>
      <c r="GIY44" s="12"/>
      <c r="GIZ44" s="12"/>
      <c r="GJA44" s="12"/>
      <c r="GJB44" s="12"/>
      <c r="GJC44" s="12"/>
      <c r="GJD44" s="12"/>
      <c r="GJE44" s="12"/>
      <c r="GJF44" s="12"/>
      <c r="GJG44" s="12"/>
      <c r="GJH44" s="12"/>
      <c r="GJI44" s="12"/>
      <c r="GJJ44" s="12"/>
      <c r="GJK44" s="12"/>
      <c r="GJL44" s="12"/>
      <c r="GJM44" s="12"/>
      <c r="GJN44" s="12"/>
      <c r="GJO44" s="12"/>
      <c r="GJP44" s="12"/>
      <c r="GJQ44" s="12"/>
      <c r="GJR44" s="12"/>
      <c r="GJS44" s="12"/>
      <c r="GJT44" s="12"/>
      <c r="GJU44" s="12"/>
      <c r="GJV44" s="12"/>
      <c r="GJW44" s="12"/>
      <c r="GJX44" s="12"/>
      <c r="GJY44" s="12"/>
      <c r="GJZ44" s="12"/>
      <c r="GKA44" s="12"/>
      <c r="GKB44" s="12"/>
      <c r="GKC44" s="12"/>
      <c r="GKD44" s="12"/>
      <c r="GKE44" s="12"/>
      <c r="GKF44" s="12"/>
      <c r="GKG44" s="12"/>
      <c r="GKH44" s="12"/>
      <c r="GKI44" s="12"/>
      <c r="GKJ44" s="12"/>
      <c r="GKK44" s="12"/>
      <c r="GKL44" s="12"/>
      <c r="GKM44" s="12"/>
      <c r="GKN44" s="12"/>
      <c r="GKO44" s="12"/>
      <c r="GKP44" s="12"/>
      <c r="GKQ44" s="12"/>
      <c r="GKR44" s="12"/>
      <c r="GKS44" s="12"/>
      <c r="GKT44" s="12"/>
      <c r="GKU44" s="12"/>
      <c r="GKV44" s="12"/>
      <c r="GKW44" s="12"/>
      <c r="GKX44" s="12"/>
      <c r="GKY44" s="12"/>
      <c r="GKZ44" s="12"/>
      <c r="GLA44" s="12"/>
      <c r="GLB44" s="12"/>
      <c r="GLC44" s="12"/>
      <c r="GLD44" s="12"/>
      <c r="GLE44" s="12"/>
      <c r="GLF44" s="12"/>
      <c r="GLG44" s="12"/>
      <c r="GLH44" s="12"/>
      <c r="GLI44" s="12"/>
      <c r="GLJ44" s="12"/>
      <c r="GLK44" s="12"/>
      <c r="GLL44" s="12"/>
      <c r="GLM44" s="12"/>
      <c r="GLN44" s="12"/>
      <c r="GLO44" s="12"/>
      <c r="GLP44" s="12"/>
      <c r="GLQ44" s="12"/>
      <c r="GLR44" s="12"/>
      <c r="GLS44" s="12"/>
      <c r="GLT44" s="12"/>
      <c r="GLU44" s="12"/>
      <c r="GLV44" s="12"/>
      <c r="GLW44" s="12"/>
      <c r="GLX44" s="12"/>
      <c r="GLY44" s="12"/>
      <c r="GLZ44" s="12"/>
      <c r="GMA44" s="12"/>
      <c r="GMB44" s="12"/>
      <c r="GMC44" s="12"/>
      <c r="GMD44" s="12"/>
      <c r="GME44" s="12"/>
      <c r="GMF44" s="12"/>
      <c r="GMG44" s="12"/>
      <c r="GMH44" s="12"/>
      <c r="GMI44" s="12"/>
      <c r="GMJ44" s="12"/>
      <c r="GMK44" s="12"/>
      <c r="GML44" s="12"/>
      <c r="GMM44" s="12"/>
      <c r="GMN44" s="12"/>
      <c r="GMO44" s="12"/>
      <c r="GMP44" s="12"/>
      <c r="GMQ44" s="12"/>
      <c r="GMR44" s="12"/>
      <c r="GMS44" s="12"/>
      <c r="GMT44" s="12"/>
      <c r="GMU44" s="12"/>
      <c r="GMV44" s="12"/>
      <c r="GMW44" s="12"/>
      <c r="GMX44" s="12"/>
      <c r="GMY44" s="12"/>
      <c r="GMZ44" s="12"/>
      <c r="GNA44" s="12"/>
      <c r="GNB44" s="12"/>
      <c r="GNC44" s="12"/>
      <c r="GND44" s="12"/>
      <c r="GNE44" s="12"/>
      <c r="GNF44" s="12"/>
      <c r="GNG44" s="12"/>
      <c r="GNH44" s="12"/>
      <c r="GNI44" s="12"/>
      <c r="GNJ44" s="12"/>
      <c r="GNK44" s="12"/>
      <c r="GNL44" s="12"/>
      <c r="GNM44" s="12"/>
      <c r="GNN44" s="12"/>
      <c r="GNO44" s="12"/>
      <c r="GNP44" s="12"/>
      <c r="GNQ44" s="12"/>
      <c r="GNR44" s="12"/>
      <c r="GNS44" s="12"/>
      <c r="GNT44" s="12"/>
      <c r="GNU44" s="12"/>
      <c r="GNV44" s="12"/>
      <c r="GNW44" s="12"/>
      <c r="GNX44" s="12"/>
      <c r="GNY44" s="12"/>
      <c r="GNZ44" s="12"/>
      <c r="GOA44" s="12"/>
      <c r="GOB44" s="12"/>
      <c r="GOC44" s="12"/>
      <c r="GOD44" s="12"/>
      <c r="GOE44" s="12"/>
      <c r="GOF44" s="12"/>
      <c r="GOG44" s="12"/>
      <c r="GOH44" s="12"/>
      <c r="GOI44" s="12"/>
      <c r="GOJ44" s="12"/>
      <c r="GOK44" s="12"/>
      <c r="GOL44" s="12"/>
      <c r="GOM44" s="12"/>
      <c r="GON44" s="12"/>
      <c r="GOO44" s="12"/>
      <c r="GOP44" s="12"/>
      <c r="GOQ44" s="12"/>
      <c r="GOR44" s="12"/>
      <c r="GOS44" s="12"/>
      <c r="GOT44" s="12"/>
      <c r="GOU44" s="12"/>
      <c r="GOV44" s="12"/>
      <c r="GOW44" s="12"/>
      <c r="GOX44" s="12"/>
      <c r="GOY44" s="12"/>
      <c r="GOZ44" s="12"/>
      <c r="GPA44" s="12"/>
      <c r="GPB44" s="12"/>
      <c r="GPC44" s="12"/>
      <c r="GPD44" s="12"/>
      <c r="GPE44" s="12"/>
      <c r="GPF44" s="12"/>
      <c r="GPG44" s="12"/>
      <c r="GPH44" s="12"/>
      <c r="GPI44" s="12"/>
      <c r="GPJ44" s="12"/>
      <c r="GPK44" s="12"/>
      <c r="GPL44" s="12"/>
      <c r="GPM44" s="12"/>
      <c r="GPN44" s="12"/>
      <c r="GPO44" s="12"/>
      <c r="GPP44" s="12"/>
      <c r="GPQ44" s="12"/>
      <c r="GPR44" s="12"/>
      <c r="GPS44" s="12"/>
      <c r="GPT44" s="12"/>
      <c r="GPU44" s="12"/>
      <c r="GPV44" s="12"/>
      <c r="GPW44" s="12"/>
      <c r="GPX44" s="12"/>
      <c r="GPY44" s="12"/>
      <c r="GPZ44" s="12"/>
      <c r="GQA44" s="12"/>
      <c r="GQB44" s="12"/>
      <c r="GQC44" s="12"/>
      <c r="GQD44" s="12"/>
      <c r="GQE44" s="12"/>
      <c r="GQF44" s="12"/>
      <c r="GQG44" s="12"/>
      <c r="GQH44" s="12"/>
      <c r="GQI44" s="12"/>
      <c r="GQJ44" s="12"/>
      <c r="GQK44" s="12"/>
      <c r="GQL44" s="12"/>
      <c r="GQM44" s="12"/>
      <c r="GQN44" s="12"/>
      <c r="GQO44" s="12"/>
      <c r="GQP44" s="12"/>
      <c r="GQQ44" s="12"/>
      <c r="GQR44" s="12"/>
      <c r="GQS44" s="12"/>
      <c r="GQT44" s="12"/>
      <c r="GQU44" s="12"/>
      <c r="GQV44" s="12"/>
      <c r="GQW44" s="12"/>
      <c r="GQX44" s="12"/>
      <c r="GQY44" s="12"/>
      <c r="GQZ44" s="12"/>
      <c r="GRA44" s="12"/>
      <c r="GRB44" s="12"/>
      <c r="GRC44" s="12"/>
      <c r="GRD44" s="12"/>
      <c r="GRE44" s="12"/>
      <c r="GRF44" s="12"/>
      <c r="GRG44" s="12"/>
      <c r="GRH44" s="12"/>
      <c r="GRI44" s="12"/>
      <c r="GRJ44" s="12"/>
      <c r="GRK44" s="12"/>
      <c r="GRL44" s="12"/>
      <c r="GRM44" s="12"/>
      <c r="GRN44" s="12"/>
      <c r="GRO44" s="12"/>
      <c r="GRP44" s="12"/>
      <c r="GRQ44" s="12"/>
      <c r="GRR44" s="12"/>
      <c r="GRS44" s="12"/>
      <c r="GRT44" s="12"/>
      <c r="GRU44" s="12"/>
      <c r="GRV44" s="12"/>
      <c r="GRW44" s="12"/>
      <c r="GRX44" s="12"/>
      <c r="GRY44" s="12"/>
      <c r="GRZ44" s="12"/>
      <c r="GSA44" s="12"/>
      <c r="GSB44" s="12"/>
      <c r="GSC44" s="12"/>
      <c r="GSD44" s="12"/>
      <c r="GSE44" s="12"/>
      <c r="GSF44" s="12"/>
      <c r="GSG44" s="12"/>
      <c r="GSH44" s="12"/>
      <c r="GSI44" s="12"/>
      <c r="GSJ44" s="12"/>
      <c r="GSK44" s="12"/>
      <c r="GSL44" s="12"/>
      <c r="GSM44" s="12"/>
      <c r="GSN44" s="12"/>
      <c r="GSO44" s="12"/>
      <c r="GSP44" s="12"/>
      <c r="GSQ44" s="12"/>
      <c r="GSR44" s="12"/>
      <c r="GSS44" s="12"/>
      <c r="GST44" s="12"/>
      <c r="GSU44" s="12"/>
      <c r="GSV44" s="12"/>
      <c r="GSW44" s="12"/>
      <c r="GSX44" s="12"/>
      <c r="GSY44" s="12"/>
      <c r="GSZ44" s="12"/>
      <c r="GTA44" s="12"/>
      <c r="GTB44" s="12"/>
      <c r="GTC44" s="12"/>
      <c r="GTD44" s="12"/>
      <c r="GTE44" s="12"/>
      <c r="GTF44" s="12"/>
      <c r="GTG44" s="12"/>
      <c r="GTH44" s="12"/>
      <c r="GTI44" s="12"/>
      <c r="GTJ44" s="12"/>
      <c r="GTK44" s="12"/>
      <c r="GTL44" s="12"/>
      <c r="GTM44" s="12"/>
      <c r="GTN44" s="12"/>
      <c r="GTO44" s="12"/>
      <c r="GTP44" s="12"/>
      <c r="GTQ44" s="12"/>
      <c r="GTR44" s="12"/>
      <c r="GTS44" s="12"/>
      <c r="GTT44" s="12"/>
      <c r="GTU44" s="12"/>
      <c r="GTV44" s="12"/>
      <c r="GTW44" s="12"/>
      <c r="GTX44" s="12"/>
      <c r="GTY44" s="12"/>
      <c r="GTZ44" s="12"/>
      <c r="GUA44" s="12"/>
      <c r="GUB44" s="12"/>
      <c r="GUC44" s="12"/>
      <c r="GUD44" s="12"/>
      <c r="GUE44" s="12"/>
      <c r="GUF44" s="12"/>
      <c r="GUG44" s="12"/>
      <c r="GUH44" s="12"/>
      <c r="GUI44" s="12"/>
      <c r="GUJ44" s="12"/>
      <c r="GUK44" s="12"/>
      <c r="GUL44" s="12"/>
      <c r="GUM44" s="12"/>
      <c r="GUN44" s="12"/>
      <c r="GUO44" s="12"/>
      <c r="GUP44" s="12"/>
      <c r="GUQ44" s="12"/>
      <c r="GUR44" s="12"/>
      <c r="GUS44" s="12"/>
      <c r="GUT44" s="12"/>
      <c r="GUU44" s="12"/>
      <c r="GUV44" s="12"/>
      <c r="GUW44" s="12"/>
      <c r="GUX44" s="12"/>
      <c r="GUY44" s="12"/>
      <c r="GUZ44" s="12"/>
      <c r="GVA44" s="12"/>
      <c r="GVB44" s="12"/>
      <c r="GVC44" s="12"/>
      <c r="GVD44" s="12"/>
      <c r="GVE44" s="12"/>
      <c r="GVF44" s="12"/>
      <c r="GVG44" s="12"/>
      <c r="GVH44" s="12"/>
      <c r="GVI44" s="12"/>
      <c r="GVJ44" s="12"/>
      <c r="GVK44" s="12"/>
      <c r="GVL44" s="12"/>
      <c r="GVM44" s="12"/>
      <c r="GVN44" s="12"/>
      <c r="GVO44" s="12"/>
      <c r="GVP44" s="12"/>
      <c r="GVQ44" s="12"/>
      <c r="GVR44" s="12"/>
      <c r="GVS44" s="12"/>
      <c r="GVT44" s="12"/>
      <c r="GVU44" s="12"/>
      <c r="GVV44" s="12"/>
      <c r="GVW44" s="12"/>
      <c r="GVX44" s="12"/>
      <c r="GVY44" s="12"/>
      <c r="GVZ44" s="12"/>
      <c r="GWA44" s="12"/>
      <c r="GWB44" s="12"/>
      <c r="GWC44" s="12"/>
      <c r="GWD44" s="12"/>
      <c r="GWE44" s="12"/>
      <c r="GWF44" s="12"/>
      <c r="GWG44" s="12"/>
      <c r="GWH44" s="12"/>
      <c r="GWI44" s="12"/>
      <c r="GWJ44" s="12"/>
      <c r="GWK44" s="12"/>
      <c r="GWL44" s="12"/>
      <c r="GWM44" s="12"/>
      <c r="GWN44" s="12"/>
      <c r="GWO44" s="12"/>
      <c r="GWP44" s="12"/>
      <c r="GWQ44" s="12"/>
      <c r="GWR44" s="12"/>
      <c r="GWS44" s="12"/>
      <c r="GWT44" s="12"/>
      <c r="GWU44" s="12"/>
      <c r="GWV44" s="12"/>
      <c r="GWW44" s="12"/>
      <c r="GWX44" s="12"/>
      <c r="GWY44" s="12"/>
      <c r="GWZ44" s="12"/>
      <c r="GXA44" s="12"/>
      <c r="GXB44" s="12"/>
      <c r="GXC44" s="12"/>
      <c r="GXD44" s="12"/>
      <c r="GXE44" s="12"/>
      <c r="GXF44" s="12"/>
      <c r="GXG44" s="12"/>
      <c r="GXH44" s="12"/>
      <c r="GXI44" s="12"/>
      <c r="GXJ44" s="12"/>
      <c r="GXK44" s="12"/>
      <c r="GXL44" s="12"/>
      <c r="GXM44" s="12"/>
      <c r="GXN44" s="12"/>
      <c r="GXO44" s="12"/>
      <c r="GXP44" s="12"/>
      <c r="GXQ44" s="12"/>
      <c r="GXR44" s="12"/>
      <c r="GXS44" s="12"/>
      <c r="GXT44" s="12"/>
      <c r="GXU44" s="12"/>
      <c r="GXV44" s="12"/>
      <c r="GXW44" s="12"/>
      <c r="GXX44" s="12"/>
      <c r="GXY44" s="12"/>
      <c r="GXZ44" s="12"/>
      <c r="GYA44" s="12"/>
      <c r="GYB44" s="12"/>
      <c r="GYC44" s="12"/>
      <c r="GYD44" s="12"/>
      <c r="GYE44" s="12"/>
      <c r="GYF44" s="12"/>
      <c r="GYG44" s="12"/>
      <c r="GYH44" s="12"/>
      <c r="GYI44" s="12"/>
      <c r="GYJ44" s="12"/>
      <c r="GYK44" s="12"/>
      <c r="GYL44" s="12"/>
      <c r="GYM44" s="12"/>
      <c r="GYN44" s="12"/>
      <c r="GYO44" s="12"/>
      <c r="GYP44" s="12"/>
      <c r="GYQ44" s="12"/>
      <c r="GYR44" s="12"/>
      <c r="GYS44" s="12"/>
      <c r="GYT44" s="12"/>
      <c r="GYU44" s="12"/>
      <c r="GYV44" s="12"/>
      <c r="GYW44" s="12"/>
      <c r="GYX44" s="12"/>
      <c r="GYY44" s="12"/>
      <c r="GYZ44" s="12"/>
      <c r="GZA44" s="12"/>
      <c r="GZB44" s="12"/>
      <c r="GZC44" s="12"/>
      <c r="GZD44" s="12"/>
      <c r="GZE44" s="12"/>
      <c r="GZF44" s="12"/>
      <c r="GZG44" s="12"/>
      <c r="GZH44" s="12"/>
      <c r="GZI44" s="12"/>
      <c r="GZJ44" s="12"/>
      <c r="GZK44" s="12"/>
      <c r="GZL44" s="12"/>
      <c r="GZM44" s="12"/>
      <c r="GZN44" s="12"/>
      <c r="GZO44" s="12"/>
      <c r="GZP44" s="12"/>
      <c r="GZQ44" s="12"/>
      <c r="GZR44" s="12"/>
      <c r="GZS44" s="12"/>
      <c r="GZT44" s="12"/>
      <c r="GZU44" s="12"/>
      <c r="GZV44" s="12"/>
      <c r="GZW44" s="12"/>
      <c r="GZX44" s="12"/>
      <c r="GZY44" s="12"/>
      <c r="GZZ44" s="12"/>
      <c r="HAA44" s="12"/>
      <c r="HAB44" s="12"/>
      <c r="HAC44" s="12"/>
      <c r="HAD44" s="12"/>
      <c r="HAE44" s="12"/>
      <c r="HAF44" s="12"/>
      <c r="HAG44" s="12"/>
      <c r="HAH44" s="12"/>
      <c r="HAI44" s="12"/>
      <c r="HAJ44" s="12"/>
      <c r="HAK44" s="12"/>
      <c r="HAL44" s="12"/>
      <c r="HAM44" s="12"/>
      <c r="HAN44" s="12"/>
      <c r="HAO44" s="12"/>
      <c r="HAP44" s="12"/>
      <c r="HAQ44" s="12"/>
      <c r="HAR44" s="12"/>
      <c r="HAS44" s="12"/>
      <c r="HAT44" s="12"/>
      <c r="HAU44" s="12"/>
      <c r="HAV44" s="12"/>
      <c r="HAW44" s="12"/>
      <c r="HAX44" s="12"/>
      <c r="HAY44" s="12"/>
      <c r="HAZ44" s="12"/>
      <c r="HBA44" s="12"/>
      <c r="HBB44" s="12"/>
      <c r="HBC44" s="12"/>
      <c r="HBD44" s="12"/>
      <c r="HBE44" s="12"/>
      <c r="HBF44" s="12"/>
      <c r="HBG44" s="12"/>
      <c r="HBH44" s="12"/>
      <c r="HBI44" s="12"/>
      <c r="HBJ44" s="12"/>
      <c r="HBK44" s="12"/>
      <c r="HBL44" s="12"/>
      <c r="HBM44" s="12"/>
      <c r="HBN44" s="12"/>
      <c r="HBO44" s="12"/>
      <c r="HBP44" s="12"/>
      <c r="HBQ44" s="12"/>
      <c r="HBR44" s="12"/>
      <c r="HBS44" s="12"/>
      <c r="HBT44" s="12"/>
      <c r="HBU44" s="12"/>
      <c r="HBV44" s="12"/>
      <c r="HBW44" s="12"/>
      <c r="HBX44" s="12"/>
      <c r="HBY44" s="12"/>
      <c r="HBZ44" s="12"/>
      <c r="HCA44" s="12"/>
      <c r="HCB44" s="12"/>
      <c r="HCC44" s="12"/>
      <c r="HCD44" s="12"/>
      <c r="HCE44" s="12"/>
      <c r="HCF44" s="12"/>
      <c r="HCG44" s="12"/>
      <c r="HCH44" s="12"/>
      <c r="HCI44" s="12"/>
      <c r="HCJ44" s="12"/>
      <c r="HCK44" s="12"/>
      <c r="HCL44" s="12"/>
      <c r="HCM44" s="12"/>
      <c r="HCN44" s="12"/>
      <c r="HCO44" s="12"/>
      <c r="HCP44" s="12"/>
      <c r="HCQ44" s="12"/>
      <c r="HCR44" s="12"/>
      <c r="HCS44" s="12"/>
      <c r="HCT44" s="12"/>
      <c r="HCU44" s="12"/>
      <c r="HCV44" s="12"/>
      <c r="HCW44" s="12"/>
      <c r="HCX44" s="12"/>
      <c r="HCY44" s="12"/>
      <c r="HCZ44" s="12"/>
      <c r="HDA44" s="12"/>
      <c r="HDB44" s="12"/>
      <c r="HDC44" s="12"/>
      <c r="HDD44" s="12"/>
      <c r="HDE44" s="12"/>
      <c r="HDF44" s="12"/>
      <c r="HDG44" s="12"/>
      <c r="HDH44" s="12"/>
      <c r="HDI44" s="12"/>
      <c r="HDJ44" s="12"/>
      <c r="HDK44" s="12"/>
      <c r="HDL44" s="12"/>
      <c r="HDM44" s="12"/>
      <c r="HDN44" s="12"/>
      <c r="HDO44" s="12"/>
      <c r="HDP44" s="12"/>
      <c r="HDQ44" s="12"/>
      <c r="HDR44" s="12"/>
      <c r="HDS44" s="12"/>
      <c r="HDT44" s="12"/>
      <c r="HDU44" s="12"/>
      <c r="HDV44" s="12"/>
      <c r="HDW44" s="12"/>
      <c r="HDX44" s="12"/>
      <c r="HDY44" s="12"/>
      <c r="HDZ44" s="12"/>
      <c r="HEA44" s="12"/>
      <c r="HEB44" s="12"/>
      <c r="HEC44" s="12"/>
      <c r="HED44" s="12"/>
      <c r="HEE44" s="12"/>
      <c r="HEF44" s="12"/>
      <c r="HEG44" s="12"/>
      <c r="HEH44" s="12"/>
      <c r="HEI44" s="12"/>
      <c r="HEJ44" s="12"/>
      <c r="HEK44" s="12"/>
      <c r="HEL44" s="12"/>
      <c r="HEM44" s="12"/>
      <c r="HEN44" s="12"/>
      <c r="HEO44" s="12"/>
      <c r="HEP44" s="12"/>
      <c r="HEQ44" s="12"/>
      <c r="HER44" s="12"/>
      <c r="HES44" s="12"/>
      <c r="HET44" s="12"/>
      <c r="HEU44" s="12"/>
      <c r="HEV44" s="12"/>
      <c r="HEW44" s="12"/>
      <c r="HEX44" s="12"/>
      <c r="HEY44" s="12"/>
      <c r="HEZ44" s="12"/>
      <c r="HFA44" s="12"/>
      <c r="HFB44" s="12"/>
      <c r="HFC44" s="12"/>
      <c r="HFD44" s="12"/>
      <c r="HFE44" s="12"/>
      <c r="HFF44" s="12"/>
      <c r="HFG44" s="12"/>
      <c r="HFH44" s="12"/>
      <c r="HFI44" s="12"/>
      <c r="HFJ44" s="12"/>
      <c r="HFK44" s="12"/>
      <c r="HFL44" s="12"/>
      <c r="HFM44" s="12"/>
      <c r="HFN44" s="12"/>
      <c r="HFO44" s="12"/>
      <c r="HFP44" s="12"/>
      <c r="HFQ44" s="12"/>
      <c r="HFR44" s="12"/>
      <c r="HFS44" s="12"/>
      <c r="HFT44" s="12"/>
      <c r="HFU44" s="12"/>
      <c r="HFV44" s="12"/>
      <c r="HFW44" s="12"/>
      <c r="HFX44" s="12"/>
      <c r="HFY44" s="12"/>
      <c r="HFZ44" s="12"/>
      <c r="HGA44" s="12"/>
      <c r="HGB44" s="12"/>
      <c r="HGC44" s="12"/>
      <c r="HGD44" s="12"/>
      <c r="HGE44" s="12"/>
      <c r="HGF44" s="12"/>
      <c r="HGG44" s="12"/>
      <c r="HGH44" s="12"/>
      <c r="HGI44" s="12"/>
      <c r="HGJ44" s="12"/>
      <c r="HGK44" s="12"/>
      <c r="HGL44" s="12"/>
      <c r="HGM44" s="12"/>
      <c r="HGN44" s="12"/>
      <c r="HGO44" s="12"/>
      <c r="HGP44" s="12"/>
      <c r="HGQ44" s="12"/>
      <c r="HGR44" s="12"/>
      <c r="HGS44" s="12"/>
      <c r="HGT44" s="12"/>
      <c r="HGU44" s="12"/>
      <c r="HGV44" s="12"/>
      <c r="HGW44" s="12"/>
      <c r="HGX44" s="12"/>
      <c r="HGY44" s="12"/>
      <c r="HGZ44" s="12"/>
      <c r="HHA44" s="12"/>
      <c r="HHB44" s="12"/>
      <c r="HHC44" s="12"/>
      <c r="HHD44" s="12"/>
      <c r="HHE44" s="12"/>
      <c r="HHF44" s="12"/>
      <c r="HHG44" s="12"/>
      <c r="HHH44" s="12"/>
      <c r="HHI44" s="12"/>
      <c r="HHJ44" s="12"/>
      <c r="HHK44" s="12"/>
      <c r="HHL44" s="12"/>
      <c r="HHM44" s="12"/>
      <c r="HHN44" s="12"/>
      <c r="HHO44" s="12"/>
      <c r="HHP44" s="12"/>
      <c r="HHQ44" s="12"/>
      <c r="HHR44" s="12"/>
      <c r="HHS44" s="12"/>
      <c r="HHT44" s="12"/>
      <c r="HHU44" s="12"/>
      <c r="HHV44" s="12"/>
      <c r="HHW44" s="12"/>
      <c r="HHX44" s="12"/>
      <c r="HHY44" s="12"/>
      <c r="HHZ44" s="12"/>
      <c r="HIA44" s="12"/>
      <c r="HIB44" s="12"/>
      <c r="HIC44" s="12"/>
      <c r="HID44" s="12"/>
      <c r="HIE44" s="12"/>
      <c r="HIF44" s="12"/>
      <c r="HIG44" s="12"/>
      <c r="HIH44" s="12"/>
      <c r="HII44" s="12"/>
      <c r="HIJ44" s="12"/>
      <c r="HIK44" s="12"/>
      <c r="HIL44" s="12"/>
      <c r="HIM44" s="12"/>
      <c r="HIN44" s="12"/>
      <c r="HIO44" s="12"/>
      <c r="HIP44" s="12"/>
      <c r="HIQ44" s="12"/>
      <c r="HIR44" s="12"/>
      <c r="HIS44" s="12"/>
      <c r="HIT44" s="12"/>
      <c r="HIU44" s="12"/>
      <c r="HIV44" s="12"/>
      <c r="HIW44" s="12"/>
      <c r="HIX44" s="12"/>
      <c r="HIY44" s="12"/>
      <c r="HIZ44" s="12"/>
      <c r="HJA44" s="12"/>
      <c r="HJB44" s="12"/>
      <c r="HJC44" s="12"/>
      <c r="HJD44" s="12"/>
      <c r="HJE44" s="12"/>
      <c r="HJF44" s="12"/>
      <c r="HJG44" s="12"/>
      <c r="HJH44" s="12"/>
      <c r="HJI44" s="12"/>
      <c r="HJJ44" s="12"/>
      <c r="HJK44" s="12"/>
      <c r="HJL44" s="12"/>
      <c r="HJM44" s="12"/>
      <c r="HJN44" s="12"/>
      <c r="HJO44" s="12"/>
      <c r="HJP44" s="12"/>
      <c r="HJQ44" s="12"/>
      <c r="HJR44" s="12"/>
      <c r="HJS44" s="12"/>
      <c r="HJT44" s="12"/>
      <c r="HJU44" s="12"/>
      <c r="HJV44" s="12"/>
      <c r="HJW44" s="12"/>
      <c r="HJX44" s="12"/>
      <c r="HJY44" s="12"/>
      <c r="HJZ44" s="12"/>
      <c r="HKA44" s="12"/>
      <c r="HKB44" s="12"/>
      <c r="HKC44" s="12"/>
      <c r="HKD44" s="12"/>
      <c r="HKE44" s="12"/>
      <c r="HKF44" s="12"/>
      <c r="HKG44" s="12"/>
      <c r="HKH44" s="12"/>
      <c r="HKI44" s="12"/>
      <c r="HKJ44" s="12"/>
      <c r="HKK44" s="12"/>
      <c r="HKL44" s="12"/>
      <c r="HKM44" s="12"/>
      <c r="HKN44" s="12"/>
      <c r="HKO44" s="12"/>
      <c r="HKP44" s="12"/>
      <c r="HKQ44" s="12"/>
      <c r="HKR44" s="12"/>
      <c r="HKS44" s="12"/>
      <c r="HKT44" s="12"/>
      <c r="HKU44" s="12"/>
      <c r="HKV44" s="12"/>
      <c r="HKW44" s="12"/>
      <c r="HKX44" s="12"/>
      <c r="HKY44" s="12"/>
      <c r="HKZ44" s="12"/>
      <c r="HLA44" s="12"/>
      <c r="HLB44" s="12"/>
      <c r="HLC44" s="12"/>
      <c r="HLD44" s="12"/>
      <c r="HLE44" s="12"/>
      <c r="HLF44" s="12"/>
      <c r="HLG44" s="12"/>
      <c r="HLH44" s="12"/>
      <c r="HLI44" s="12"/>
      <c r="HLJ44" s="12"/>
      <c r="HLK44" s="12"/>
      <c r="HLL44" s="12"/>
      <c r="HLM44" s="12"/>
      <c r="HLN44" s="12"/>
      <c r="HLO44" s="12"/>
      <c r="HLP44" s="12"/>
      <c r="HLQ44" s="12"/>
      <c r="HLR44" s="12"/>
      <c r="HLS44" s="12"/>
      <c r="HLT44" s="12"/>
      <c r="HLU44" s="12"/>
      <c r="HLV44" s="12"/>
      <c r="HLW44" s="12"/>
      <c r="HLX44" s="12"/>
      <c r="HLY44" s="12"/>
      <c r="HLZ44" s="12"/>
      <c r="HMA44" s="12"/>
      <c r="HMB44" s="12"/>
      <c r="HMC44" s="12"/>
      <c r="HMD44" s="12"/>
      <c r="HME44" s="12"/>
      <c r="HMF44" s="12"/>
      <c r="HMG44" s="12"/>
      <c r="HMH44" s="12"/>
      <c r="HMI44" s="12"/>
      <c r="HMJ44" s="12"/>
      <c r="HMK44" s="12"/>
      <c r="HML44" s="12"/>
      <c r="HMM44" s="12"/>
      <c r="HMN44" s="12"/>
      <c r="HMO44" s="12"/>
      <c r="HMP44" s="12"/>
      <c r="HMQ44" s="12"/>
      <c r="HMR44" s="12"/>
      <c r="HMS44" s="12"/>
      <c r="HMT44" s="12"/>
      <c r="HMU44" s="12"/>
      <c r="HMV44" s="12"/>
      <c r="HMW44" s="12"/>
      <c r="HMX44" s="12"/>
      <c r="HMY44" s="12"/>
      <c r="HMZ44" s="12"/>
      <c r="HNA44" s="12"/>
      <c r="HNB44" s="12"/>
      <c r="HNC44" s="12"/>
      <c r="HND44" s="12"/>
      <c r="HNE44" s="12"/>
      <c r="HNF44" s="12"/>
      <c r="HNG44" s="12"/>
      <c r="HNH44" s="12"/>
      <c r="HNI44" s="12"/>
      <c r="HNJ44" s="12"/>
      <c r="HNK44" s="12"/>
      <c r="HNL44" s="12"/>
      <c r="HNM44" s="12"/>
      <c r="HNN44" s="12"/>
      <c r="HNO44" s="12"/>
      <c r="HNP44" s="12"/>
      <c r="HNQ44" s="12"/>
      <c r="HNR44" s="12"/>
      <c r="HNS44" s="12"/>
      <c r="HNT44" s="12"/>
      <c r="HNU44" s="12"/>
      <c r="HNV44" s="12"/>
      <c r="HNW44" s="12"/>
      <c r="HNX44" s="12"/>
      <c r="HNY44" s="12"/>
      <c r="HNZ44" s="12"/>
      <c r="HOA44" s="12"/>
      <c r="HOB44" s="12"/>
      <c r="HOC44" s="12"/>
      <c r="HOD44" s="12"/>
      <c r="HOE44" s="12"/>
      <c r="HOF44" s="12"/>
      <c r="HOG44" s="12"/>
      <c r="HOH44" s="12"/>
      <c r="HOI44" s="12"/>
      <c r="HOJ44" s="12"/>
      <c r="HOK44" s="12"/>
      <c r="HOL44" s="12"/>
      <c r="HOM44" s="12"/>
      <c r="HON44" s="12"/>
      <c r="HOO44" s="12"/>
      <c r="HOP44" s="12"/>
      <c r="HOQ44" s="12"/>
      <c r="HOR44" s="12"/>
      <c r="HOS44" s="12"/>
      <c r="HOT44" s="12"/>
      <c r="HOU44" s="12"/>
      <c r="HOV44" s="12"/>
      <c r="HOW44" s="12"/>
      <c r="HOX44" s="12"/>
      <c r="HOY44" s="12"/>
      <c r="HOZ44" s="12"/>
      <c r="HPA44" s="12"/>
      <c r="HPB44" s="12"/>
      <c r="HPC44" s="12"/>
      <c r="HPD44" s="12"/>
      <c r="HPE44" s="12"/>
      <c r="HPF44" s="12"/>
      <c r="HPG44" s="12"/>
      <c r="HPH44" s="12"/>
      <c r="HPI44" s="12"/>
      <c r="HPJ44" s="12"/>
      <c r="HPK44" s="12"/>
      <c r="HPL44" s="12"/>
      <c r="HPM44" s="12"/>
      <c r="HPN44" s="12"/>
      <c r="HPO44" s="12"/>
      <c r="HPP44" s="12"/>
      <c r="HPQ44" s="12"/>
      <c r="HPR44" s="12"/>
      <c r="HPS44" s="12"/>
      <c r="HPT44" s="12"/>
      <c r="HPU44" s="12"/>
      <c r="HPV44" s="12"/>
      <c r="HPW44" s="12"/>
      <c r="HPX44" s="12"/>
      <c r="HPY44" s="12"/>
      <c r="HPZ44" s="12"/>
      <c r="HQA44" s="12"/>
      <c r="HQB44" s="12"/>
      <c r="HQC44" s="12"/>
      <c r="HQD44" s="12"/>
      <c r="HQE44" s="12"/>
      <c r="HQF44" s="12"/>
      <c r="HQG44" s="12"/>
      <c r="HQH44" s="12"/>
      <c r="HQI44" s="12"/>
      <c r="HQJ44" s="12"/>
      <c r="HQK44" s="12"/>
      <c r="HQL44" s="12"/>
      <c r="HQM44" s="12"/>
      <c r="HQN44" s="12"/>
      <c r="HQO44" s="12"/>
      <c r="HQP44" s="12"/>
      <c r="HQQ44" s="12"/>
      <c r="HQR44" s="12"/>
      <c r="HQS44" s="12"/>
      <c r="HQT44" s="12"/>
      <c r="HQU44" s="12"/>
      <c r="HQV44" s="12"/>
      <c r="HQW44" s="12"/>
      <c r="HQX44" s="12"/>
      <c r="HQY44" s="12"/>
      <c r="HQZ44" s="12"/>
      <c r="HRA44" s="12"/>
      <c r="HRB44" s="12"/>
      <c r="HRC44" s="12"/>
      <c r="HRD44" s="12"/>
      <c r="HRE44" s="12"/>
      <c r="HRF44" s="12"/>
      <c r="HRG44" s="12"/>
      <c r="HRH44" s="12"/>
      <c r="HRI44" s="12"/>
      <c r="HRJ44" s="12"/>
      <c r="HRK44" s="12"/>
      <c r="HRL44" s="12"/>
      <c r="HRM44" s="12"/>
      <c r="HRN44" s="12"/>
      <c r="HRO44" s="12"/>
      <c r="HRP44" s="12"/>
      <c r="HRQ44" s="12"/>
      <c r="HRR44" s="12"/>
      <c r="HRS44" s="12"/>
      <c r="HRT44" s="12"/>
      <c r="HRU44" s="12"/>
      <c r="HRV44" s="12"/>
      <c r="HRW44" s="12"/>
      <c r="HRX44" s="12"/>
      <c r="HRY44" s="12"/>
      <c r="HRZ44" s="12"/>
      <c r="HSA44" s="12"/>
      <c r="HSB44" s="12"/>
      <c r="HSC44" s="12"/>
      <c r="HSD44" s="12"/>
      <c r="HSE44" s="12"/>
      <c r="HSF44" s="12"/>
      <c r="HSG44" s="12"/>
      <c r="HSH44" s="12"/>
      <c r="HSI44" s="12"/>
      <c r="HSJ44" s="12"/>
      <c r="HSK44" s="12"/>
      <c r="HSL44" s="12"/>
      <c r="HSM44" s="12"/>
      <c r="HSN44" s="12"/>
      <c r="HSO44" s="12"/>
      <c r="HSP44" s="12"/>
      <c r="HSQ44" s="12"/>
      <c r="HSR44" s="12"/>
      <c r="HSS44" s="12"/>
      <c r="HST44" s="12"/>
      <c r="HSU44" s="12"/>
      <c r="HSV44" s="12"/>
      <c r="HSW44" s="12"/>
      <c r="HSX44" s="12"/>
      <c r="HSY44" s="12"/>
      <c r="HSZ44" s="12"/>
      <c r="HTA44" s="12"/>
      <c r="HTB44" s="12"/>
      <c r="HTC44" s="12"/>
      <c r="HTD44" s="12"/>
      <c r="HTE44" s="12"/>
      <c r="HTF44" s="12"/>
      <c r="HTG44" s="12"/>
      <c r="HTH44" s="12"/>
      <c r="HTI44" s="12"/>
      <c r="HTJ44" s="12"/>
      <c r="HTK44" s="12"/>
      <c r="HTL44" s="12"/>
      <c r="HTM44" s="12"/>
      <c r="HTN44" s="12"/>
      <c r="HTO44" s="12"/>
      <c r="HTP44" s="12"/>
      <c r="HTQ44" s="12"/>
      <c r="HTR44" s="12"/>
      <c r="HTS44" s="12"/>
      <c r="HTT44" s="12"/>
      <c r="HTU44" s="12"/>
      <c r="HTV44" s="12"/>
      <c r="HTW44" s="12"/>
      <c r="HTX44" s="12"/>
      <c r="HTY44" s="12"/>
      <c r="HTZ44" s="12"/>
      <c r="HUA44" s="12"/>
      <c r="HUB44" s="12"/>
      <c r="HUC44" s="12"/>
      <c r="HUD44" s="12"/>
      <c r="HUE44" s="12"/>
      <c r="HUF44" s="12"/>
      <c r="HUG44" s="12"/>
      <c r="HUH44" s="12"/>
      <c r="HUI44" s="12"/>
      <c r="HUJ44" s="12"/>
      <c r="HUK44" s="12"/>
      <c r="HUL44" s="12"/>
      <c r="HUM44" s="12"/>
      <c r="HUN44" s="12"/>
      <c r="HUO44" s="12"/>
      <c r="HUP44" s="12"/>
      <c r="HUQ44" s="12"/>
      <c r="HUR44" s="12"/>
      <c r="HUS44" s="12"/>
      <c r="HUT44" s="12"/>
      <c r="HUU44" s="12"/>
      <c r="HUV44" s="12"/>
      <c r="HUW44" s="12"/>
      <c r="HUX44" s="12"/>
      <c r="HUY44" s="12"/>
      <c r="HUZ44" s="12"/>
      <c r="HVA44" s="12"/>
      <c r="HVB44" s="12"/>
      <c r="HVC44" s="12"/>
      <c r="HVD44" s="12"/>
      <c r="HVE44" s="12"/>
      <c r="HVF44" s="12"/>
      <c r="HVG44" s="12"/>
      <c r="HVH44" s="12"/>
      <c r="HVI44" s="12"/>
      <c r="HVJ44" s="12"/>
      <c r="HVK44" s="12"/>
      <c r="HVL44" s="12"/>
      <c r="HVM44" s="12"/>
      <c r="HVN44" s="12"/>
      <c r="HVO44" s="12"/>
      <c r="HVP44" s="12"/>
      <c r="HVQ44" s="12"/>
      <c r="HVR44" s="12"/>
      <c r="HVS44" s="12"/>
      <c r="HVT44" s="12"/>
      <c r="HVU44" s="12"/>
      <c r="HVV44" s="12"/>
      <c r="HVW44" s="12"/>
      <c r="HVX44" s="12"/>
      <c r="HVY44" s="12"/>
      <c r="HVZ44" s="12"/>
      <c r="HWA44" s="12"/>
      <c r="HWB44" s="12"/>
      <c r="HWC44" s="12"/>
      <c r="HWD44" s="12"/>
      <c r="HWE44" s="12"/>
      <c r="HWF44" s="12"/>
      <c r="HWG44" s="12"/>
      <c r="HWH44" s="12"/>
      <c r="HWI44" s="12"/>
      <c r="HWJ44" s="12"/>
      <c r="HWK44" s="12"/>
      <c r="HWL44" s="12"/>
      <c r="HWM44" s="12"/>
      <c r="HWN44" s="12"/>
      <c r="HWO44" s="12"/>
      <c r="HWP44" s="12"/>
      <c r="HWQ44" s="12"/>
      <c r="HWR44" s="12"/>
      <c r="HWS44" s="12"/>
      <c r="HWT44" s="12"/>
      <c r="HWU44" s="12"/>
      <c r="HWV44" s="12"/>
      <c r="HWW44" s="12"/>
      <c r="HWX44" s="12"/>
      <c r="HWY44" s="12"/>
      <c r="HWZ44" s="12"/>
      <c r="HXA44" s="12"/>
      <c r="HXB44" s="12"/>
      <c r="HXC44" s="12"/>
      <c r="HXD44" s="12"/>
      <c r="HXE44" s="12"/>
      <c r="HXF44" s="12"/>
      <c r="HXG44" s="12"/>
      <c r="HXH44" s="12"/>
      <c r="HXI44" s="12"/>
      <c r="HXJ44" s="12"/>
      <c r="HXK44" s="12"/>
      <c r="HXL44" s="12"/>
      <c r="HXM44" s="12"/>
      <c r="HXN44" s="12"/>
      <c r="HXO44" s="12"/>
      <c r="HXP44" s="12"/>
      <c r="HXQ44" s="12"/>
      <c r="HXR44" s="12"/>
      <c r="HXS44" s="12"/>
      <c r="HXT44" s="12"/>
      <c r="HXU44" s="12"/>
      <c r="HXV44" s="12"/>
      <c r="HXW44" s="12"/>
      <c r="HXX44" s="12"/>
      <c r="HXY44" s="12"/>
      <c r="HXZ44" s="12"/>
      <c r="HYA44" s="12"/>
      <c r="HYB44" s="12"/>
      <c r="HYC44" s="12"/>
      <c r="HYD44" s="12"/>
      <c r="HYE44" s="12"/>
      <c r="HYF44" s="12"/>
      <c r="HYG44" s="12"/>
      <c r="HYH44" s="12"/>
      <c r="HYI44" s="12"/>
      <c r="HYJ44" s="12"/>
      <c r="HYK44" s="12"/>
      <c r="HYL44" s="12"/>
      <c r="HYM44" s="12"/>
      <c r="HYN44" s="12"/>
      <c r="HYO44" s="12"/>
      <c r="HYP44" s="12"/>
      <c r="HYQ44" s="12"/>
      <c r="HYR44" s="12"/>
      <c r="HYS44" s="12"/>
      <c r="HYT44" s="12"/>
      <c r="HYU44" s="12"/>
      <c r="HYV44" s="12"/>
      <c r="HYW44" s="12"/>
      <c r="HYX44" s="12"/>
      <c r="HYY44" s="12"/>
      <c r="HYZ44" s="12"/>
      <c r="HZA44" s="12"/>
      <c r="HZB44" s="12"/>
      <c r="HZC44" s="12"/>
      <c r="HZD44" s="12"/>
      <c r="HZE44" s="12"/>
      <c r="HZF44" s="12"/>
      <c r="HZG44" s="12"/>
      <c r="HZH44" s="12"/>
      <c r="HZI44" s="12"/>
      <c r="HZJ44" s="12"/>
      <c r="HZK44" s="12"/>
      <c r="HZL44" s="12"/>
      <c r="HZM44" s="12"/>
      <c r="HZN44" s="12"/>
      <c r="HZO44" s="12"/>
      <c r="HZP44" s="12"/>
      <c r="HZQ44" s="12"/>
      <c r="HZR44" s="12"/>
      <c r="HZS44" s="12"/>
      <c r="HZT44" s="12"/>
      <c r="HZU44" s="12"/>
      <c r="HZV44" s="12"/>
      <c r="HZW44" s="12"/>
      <c r="HZX44" s="12"/>
      <c r="HZY44" s="12"/>
      <c r="HZZ44" s="12"/>
      <c r="IAA44" s="12"/>
      <c r="IAB44" s="12"/>
      <c r="IAC44" s="12"/>
      <c r="IAD44" s="12"/>
      <c r="IAE44" s="12"/>
      <c r="IAF44" s="12"/>
      <c r="IAG44" s="12"/>
      <c r="IAH44" s="12"/>
      <c r="IAI44" s="12"/>
      <c r="IAJ44" s="12"/>
      <c r="IAK44" s="12"/>
      <c r="IAL44" s="12"/>
      <c r="IAM44" s="12"/>
      <c r="IAN44" s="12"/>
      <c r="IAO44" s="12"/>
      <c r="IAP44" s="12"/>
      <c r="IAQ44" s="12"/>
      <c r="IAR44" s="12"/>
      <c r="IAS44" s="12"/>
      <c r="IAT44" s="12"/>
      <c r="IAU44" s="12"/>
      <c r="IAV44" s="12"/>
      <c r="IAW44" s="12"/>
      <c r="IAX44" s="12"/>
      <c r="IAY44" s="12"/>
      <c r="IAZ44" s="12"/>
      <c r="IBA44" s="12"/>
      <c r="IBB44" s="12"/>
      <c r="IBC44" s="12"/>
      <c r="IBD44" s="12"/>
      <c r="IBE44" s="12"/>
      <c r="IBF44" s="12"/>
      <c r="IBG44" s="12"/>
      <c r="IBH44" s="12"/>
      <c r="IBI44" s="12"/>
      <c r="IBJ44" s="12"/>
      <c r="IBK44" s="12"/>
      <c r="IBL44" s="12"/>
      <c r="IBM44" s="12"/>
      <c r="IBN44" s="12"/>
      <c r="IBO44" s="12"/>
      <c r="IBP44" s="12"/>
      <c r="IBQ44" s="12"/>
      <c r="IBR44" s="12"/>
      <c r="IBS44" s="12"/>
      <c r="IBT44" s="12"/>
      <c r="IBU44" s="12"/>
      <c r="IBV44" s="12"/>
      <c r="IBW44" s="12"/>
      <c r="IBX44" s="12"/>
      <c r="IBY44" s="12"/>
      <c r="IBZ44" s="12"/>
      <c r="ICA44" s="12"/>
      <c r="ICB44" s="12"/>
      <c r="ICC44" s="12"/>
      <c r="ICD44" s="12"/>
      <c r="ICE44" s="12"/>
      <c r="ICF44" s="12"/>
      <c r="ICG44" s="12"/>
      <c r="ICH44" s="12"/>
      <c r="ICI44" s="12"/>
      <c r="ICJ44" s="12"/>
      <c r="ICK44" s="12"/>
      <c r="ICL44" s="12"/>
      <c r="ICM44" s="12"/>
      <c r="ICN44" s="12"/>
      <c r="ICO44" s="12"/>
      <c r="ICP44" s="12"/>
      <c r="ICQ44" s="12"/>
      <c r="ICR44" s="12"/>
      <c r="ICS44" s="12"/>
      <c r="ICT44" s="12"/>
      <c r="ICU44" s="12"/>
      <c r="ICV44" s="12"/>
      <c r="ICW44" s="12"/>
      <c r="ICX44" s="12"/>
      <c r="ICY44" s="12"/>
      <c r="ICZ44" s="12"/>
      <c r="IDA44" s="12"/>
      <c r="IDB44" s="12"/>
      <c r="IDC44" s="12"/>
      <c r="IDD44" s="12"/>
      <c r="IDE44" s="12"/>
      <c r="IDF44" s="12"/>
      <c r="IDG44" s="12"/>
      <c r="IDH44" s="12"/>
      <c r="IDI44" s="12"/>
      <c r="IDJ44" s="12"/>
      <c r="IDK44" s="12"/>
      <c r="IDL44" s="12"/>
      <c r="IDM44" s="12"/>
      <c r="IDN44" s="12"/>
      <c r="IDO44" s="12"/>
      <c r="IDP44" s="12"/>
      <c r="IDQ44" s="12"/>
      <c r="IDR44" s="12"/>
      <c r="IDS44" s="12"/>
      <c r="IDT44" s="12"/>
      <c r="IDU44" s="12"/>
      <c r="IDV44" s="12"/>
      <c r="IDW44" s="12"/>
      <c r="IDX44" s="12"/>
      <c r="IDY44" s="12"/>
      <c r="IDZ44" s="12"/>
      <c r="IEA44" s="12"/>
      <c r="IEB44" s="12"/>
      <c r="IEC44" s="12"/>
      <c r="IED44" s="12"/>
      <c r="IEE44" s="12"/>
      <c r="IEF44" s="12"/>
      <c r="IEG44" s="12"/>
      <c r="IEH44" s="12"/>
      <c r="IEI44" s="12"/>
      <c r="IEJ44" s="12"/>
      <c r="IEK44" s="12"/>
      <c r="IEL44" s="12"/>
      <c r="IEM44" s="12"/>
      <c r="IEN44" s="12"/>
      <c r="IEO44" s="12"/>
      <c r="IEP44" s="12"/>
      <c r="IEQ44" s="12"/>
      <c r="IER44" s="12"/>
      <c r="IES44" s="12"/>
      <c r="IET44" s="12"/>
      <c r="IEU44" s="12"/>
      <c r="IEV44" s="12"/>
      <c r="IEW44" s="12"/>
      <c r="IEX44" s="12"/>
      <c r="IEY44" s="12"/>
      <c r="IEZ44" s="12"/>
      <c r="IFA44" s="12"/>
      <c r="IFB44" s="12"/>
      <c r="IFC44" s="12"/>
      <c r="IFD44" s="12"/>
      <c r="IFE44" s="12"/>
      <c r="IFF44" s="12"/>
      <c r="IFG44" s="12"/>
      <c r="IFH44" s="12"/>
      <c r="IFI44" s="12"/>
      <c r="IFJ44" s="12"/>
      <c r="IFK44" s="12"/>
      <c r="IFL44" s="12"/>
      <c r="IFM44" s="12"/>
      <c r="IFN44" s="12"/>
      <c r="IFO44" s="12"/>
      <c r="IFP44" s="12"/>
      <c r="IFQ44" s="12"/>
      <c r="IFR44" s="12"/>
      <c r="IFS44" s="12"/>
      <c r="IFT44" s="12"/>
      <c r="IFU44" s="12"/>
      <c r="IFV44" s="12"/>
      <c r="IFW44" s="12"/>
      <c r="IFX44" s="12"/>
      <c r="IFY44" s="12"/>
      <c r="IFZ44" s="12"/>
      <c r="IGA44" s="12"/>
      <c r="IGB44" s="12"/>
      <c r="IGC44" s="12"/>
      <c r="IGD44" s="12"/>
      <c r="IGE44" s="12"/>
      <c r="IGF44" s="12"/>
      <c r="IGG44" s="12"/>
      <c r="IGH44" s="12"/>
      <c r="IGI44" s="12"/>
      <c r="IGJ44" s="12"/>
      <c r="IGK44" s="12"/>
      <c r="IGL44" s="12"/>
      <c r="IGM44" s="12"/>
      <c r="IGN44" s="12"/>
      <c r="IGO44" s="12"/>
      <c r="IGP44" s="12"/>
      <c r="IGQ44" s="12"/>
      <c r="IGR44" s="12"/>
      <c r="IGS44" s="12"/>
      <c r="IGT44" s="12"/>
      <c r="IGU44" s="12"/>
      <c r="IGV44" s="12"/>
      <c r="IGW44" s="12"/>
      <c r="IGX44" s="12"/>
      <c r="IGY44" s="12"/>
      <c r="IGZ44" s="12"/>
      <c r="IHA44" s="12"/>
      <c r="IHB44" s="12"/>
      <c r="IHC44" s="12"/>
      <c r="IHD44" s="12"/>
      <c r="IHE44" s="12"/>
      <c r="IHF44" s="12"/>
      <c r="IHG44" s="12"/>
      <c r="IHH44" s="12"/>
      <c r="IHI44" s="12"/>
      <c r="IHJ44" s="12"/>
      <c r="IHK44" s="12"/>
      <c r="IHL44" s="12"/>
      <c r="IHM44" s="12"/>
      <c r="IHN44" s="12"/>
      <c r="IHO44" s="12"/>
      <c r="IHP44" s="12"/>
      <c r="IHQ44" s="12"/>
      <c r="IHR44" s="12"/>
      <c r="IHS44" s="12"/>
      <c r="IHT44" s="12"/>
      <c r="IHU44" s="12"/>
      <c r="IHV44" s="12"/>
      <c r="IHW44" s="12"/>
      <c r="IHX44" s="12"/>
      <c r="IHY44" s="12"/>
      <c r="IHZ44" s="12"/>
      <c r="IIA44" s="12"/>
      <c r="IIB44" s="12"/>
      <c r="IIC44" s="12"/>
      <c r="IID44" s="12"/>
      <c r="IIE44" s="12"/>
      <c r="IIF44" s="12"/>
      <c r="IIG44" s="12"/>
      <c r="IIH44" s="12"/>
      <c r="III44" s="12"/>
      <c r="IIJ44" s="12"/>
      <c r="IIK44" s="12"/>
      <c r="IIL44" s="12"/>
      <c r="IIM44" s="12"/>
      <c r="IIN44" s="12"/>
      <c r="IIO44" s="12"/>
      <c r="IIP44" s="12"/>
      <c r="IIQ44" s="12"/>
      <c r="IIR44" s="12"/>
      <c r="IIS44" s="12"/>
      <c r="IIT44" s="12"/>
      <c r="IIU44" s="12"/>
      <c r="IIV44" s="12"/>
      <c r="IIW44" s="12"/>
      <c r="IIX44" s="12"/>
      <c r="IIY44" s="12"/>
      <c r="IIZ44" s="12"/>
      <c r="IJA44" s="12"/>
      <c r="IJB44" s="12"/>
      <c r="IJC44" s="12"/>
      <c r="IJD44" s="12"/>
      <c r="IJE44" s="12"/>
      <c r="IJF44" s="12"/>
      <c r="IJG44" s="12"/>
      <c r="IJH44" s="12"/>
      <c r="IJI44" s="12"/>
      <c r="IJJ44" s="12"/>
      <c r="IJK44" s="12"/>
      <c r="IJL44" s="12"/>
      <c r="IJM44" s="12"/>
      <c r="IJN44" s="12"/>
      <c r="IJO44" s="12"/>
      <c r="IJP44" s="12"/>
      <c r="IJQ44" s="12"/>
      <c r="IJR44" s="12"/>
      <c r="IJS44" s="12"/>
      <c r="IJT44" s="12"/>
      <c r="IJU44" s="12"/>
      <c r="IJV44" s="12"/>
      <c r="IJW44" s="12"/>
      <c r="IJX44" s="12"/>
      <c r="IJY44" s="12"/>
      <c r="IJZ44" s="12"/>
      <c r="IKA44" s="12"/>
      <c r="IKB44" s="12"/>
      <c r="IKC44" s="12"/>
      <c r="IKD44" s="12"/>
      <c r="IKE44" s="12"/>
      <c r="IKF44" s="12"/>
      <c r="IKG44" s="12"/>
      <c r="IKH44" s="12"/>
      <c r="IKI44" s="12"/>
      <c r="IKJ44" s="12"/>
      <c r="IKK44" s="12"/>
      <c r="IKL44" s="12"/>
      <c r="IKM44" s="12"/>
      <c r="IKN44" s="12"/>
      <c r="IKO44" s="12"/>
      <c r="IKP44" s="12"/>
      <c r="IKQ44" s="12"/>
      <c r="IKR44" s="12"/>
      <c r="IKS44" s="12"/>
      <c r="IKT44" s="12"/>
      <c r="IKU44" s="12"/>
      <c r="IKV44" s="12"/>
      <c r="IKW44" s="12"/>
      <c r="IKX44" s="12"/>
      <c r="IKY44" s="12"/>
      <c r="IKZ44" s="12"/>
      <c r="ILA44" s="12"/>
      <c r="ILB44" s="12"/>
      <c r="ILC44" s="12"/>
      <c r="ILD44" s="12"/>
      <c r="ILE44" s="12"/>
      <c r="ILF44" s="12"/>
      <c r="ILG44" s="12"/>
      <c r="ILH44" s="12"/>
      <c r="ILI44" s="12"/>
      <c r="ILJ44" s="12"/>
      <c r="ILK44" s="12"/>
      <c r="ILL44" s="12"/>
      <c r="ILM44" s="12"/>
      <c r="ILN44" s="12"/>
      <c r="ILO44" s="12"/>
      <c r="ILP44" s="12"/>
      <c r="ILQ44" s="12"/>
      <c r="ILR44" s="12"/>
      <c r="ILS44" s="12"/>
      <c r="ILT44" s="12"/>
      <c r="ILU44" s="12"/>
      <c r="ILV44" s="12"/>
      <c r="ILW44" s="12"/>
      <c r="ILX44" s="12"/>
      <c r="ILY44" s="12"/>
      <c r="ILZ44" s="12"/>
      <c r="IMA44" s="12"/>
      <c r="IMB44" s="12"/>
      <c r="IMC44" s="12"/>
      <c r="IMD44" s="12"/>
      <c r="IME44" s="12"/>
      <c r="IMF44" s="12"/>
      <c r="IMG44" s="12"/>
      <c r="IMH44" s="12"/>
      <c r="IMI44" s="12"/>
      <c r="IMJ44" s="12"/>
      <c r="IMK44" s="12"/>
      <c r="IML44" s="12"/>
      <c r="IMM44" s="12"/>
      <c r="IMN44" s="12"/>
      <c r="IMO44" s="12"/>
      <c r="IMP44" s="12"/>
      <c r="IMQ44" s="12"/>
      <c r="IMR44" s="12"/>
      <c r="IMS44" s="12"/>
      <c r="IMT44" s="12"/>
      <c r="IMU44" s="12"/>
      <c r="IMV44" s="12"/>
      <c r="IMW44" s="12"/>
      <c r="IMX44" s="12"/>
      <c r="IMY44" s="12"/>
      <c r="IMZ44" s="12"/>
      <c r="INA44" s="12"/>
      <c r="INB44" s="12"/>
      <c r="INC44" s="12"/>
      <c r="IND44" s="12"/>
      <c r="INE44" s="12"/>
      <c r="INF44" s="12"/>
      <c r="ING44" s="12"/>
      <c r="INH44" s="12"/>
      <c r="INI44" s="12"/>
      <c r="INJ44" s="12"/>
      <c r="INK44" s="12"/>
      <c r="INL44" s="12"/>
      <c r="INM44" s="12"/>
      <c r="INN44" s="12"/>
      <c r="INO44" s="12"/>
      <c r="INP44" s="12"/>
      <c r="INQ44" s="12"/>
      <c r="INR44" s="12"/>
      <c r="INS44" s="12"/>
      <c r="INT44" s="12"/>
      <c r="INU44" s="12"/>
      <c r="INV44" s="12"/>
      <c r="INW44" s="12"/>
      <c r="INX44" s="12"/>
      <c r="INY44" s="12"/>
      <c r="INZ44" s="12"/>
      <c r="IOA44" s="12"/>
      <c r="IOB44" s="12"/>
      <c r="IOC44" s="12"/>
      <c r="IOD44" s="12"/>
      <c r="IOE44" s="12"/>
      <c r="IOF44" s="12"/>
      <c r="IOG44" s="12"/>
      <c r="IOH44" s="12"/>
      <c r="IOI44" s="12"/>
      <c r="IOJ44" s="12"/>
      <c r="IOK44" s="12"/>
      <c r="IOL44" s="12"/>
      <c r="IOM44" s="12"/>
      <c r="ION44" s="12"/>
      <c r="IOO44" s="12"/>
      <c r="IOP44" s="12"/>
      <c r="IOQ44" s="12"/>
      <c r="IOR44" s="12"/>
      <c r="IOS44" s="12"/>
      <c r="IOT44" s="12"/>
      <c r="IOU44" s="12"/>
      <c r="IOV44" s="12"/>
      <c r="IOW44" s="12"/>
      <c r="IOX44" s="12"/>
      <c r="IOY44" s="12"/>
      <c r="IOZ44" s="12"/>
      <c r="IPA44" s="12"/>
      <c r="IPB44" s="12"/>
      <c r="IPC44" s="12"/>
      <c r="IPD44" s="12"/>
      <c r="IPE44" s="12"/>
      <c r="IPF44" s="12"/>
      <c r="IPG44" s="12"/>
      <c r="IPH44" s="12"/>
      <c r="IPI44" s="12"/>
      <c r="IPJ44" s="12"/>
      <c r="IPK44" s="12"/>
      <c r="IPL44" s="12"/>
      <c r="IPM44" s="12"/>
      <c r="IPN44" s="12"/>
      <c r="IPO44" s="12"/>
      <c r="IPP44" s="12"/>
      <c r="IPQ44" s="12"/>
      <c r="IPR44" s="12"/>
      <c r="IPS44" s="12"/>
      <c r="IPT44" s="12"/>
      <c r="IPU44" s="12"/>
      <c r="IPV44" s="12"/>
      <c r="IPW44" s="12"/>
      <c r="IPX44" s="12"/>
      <c r="IPY44" s="12"/>
      <c r="IPZ44" s="12"/>
      <c r="IQA44" s="12"/>
      <c r="IQB44" s="12"/>
      <c r="IQC44" s="12"/>
      <c r="IQD44" s="12"/>
      <c r="IQE44" s="12"/>
      <c r="IQF44" s="12"/>
      <c r="IQG44" s="12"/>
      <c r="IQH44" s="12"/>
      <c r="IQI44" s="12"/>
      <c r="IQJ44" s="12"/>
      <c r="IQK44" s="12"/>
      <c r="IQL44" s="12"/>
      <c r="IQM44" s="12"/>
      <c r="IQN44" s="12"/>
      <c r="IQO44" s="12"/>
      <c r="IQP44" s="12"/>
      <c r="IQQ44" s="12"/>
      <c r="IQR44" s="12"/>
      <c r="IQS44" s="12"/>
      <c r="IQT44" s="12"/>
      <c r="IQU44" s="12"/>
      <c r="IQV44" s="12"/>
      <c r="IQW44" s="12"/>
      <c r="IQX44" s="12"/>
      <c r="IQY44" s="12"/>
      <c r="IQZ44" s="12"/>
      <c r="IRA44" s="12"/>
      <c r="IRB44" s="12"/>
      <c r="IRC44" s="12"/>
      <c r="IRD44" s="12"/>
      <c r="IRE44" s="12"/>
      <c r="IRF44" s="12"/>
      <c r="IRG44" s="12"/>
      <c r="IRH44" s="12"/>
      <c r="IRI44" s="12"/>
      <c r="IRJ44" s="12"/>
      <c r="IRK44" s="12"/>
      <c r="IRL44" s="12"/>
      <c r="IRM44" s="12"/>
      <c r="IRN44" s="12"/>
      <c r="IRO44" s="12"/>
      <c r="IRP44" s="12"/>
      <c r="IRQ44" s="12"/>
      <c r="IRR44" s="12"/>
      <c r="IRS44" s="12"/>
      <c r="IRT44" s="12"/>
      <c r="IRU44" s="12"/>
      <c r="IRV44" s="12"/>
      <c r="IRW44" s="12"/>
      <c r="IRX44" s="12"/>
      <c r="IRY44" s="12"/>
      <c r="IRZ44" s="12"/>
      <c r="ISA44" s="12"/>
      <c r="ISB44" s="12"/>
      <c r="ISC44" s="12"/>
      <c r="ISD44" s="12"/>
      <c r="ISE44" s="12"/>
      <c r="ISF44" s="12"/>
      <c r="ISG44" s="12"/>
      <c r="ISH44" s="12"/>
      <c r="ISI44" s="12"/>
      <c r="ISJ44" s="12"/>
      <c r="ISK44" s="12"/>
      <c r="ISL44" s="12"/>
      <c r="ISM44" s="12"/>
      <c r="ISN44" s="12"/>
      <c r="ISO44" s="12"/>
      <c r="ISP44" s="12"/>
      <c r="ISQ44" s="12"/>
      <c r="ISR44" s="12"/>
      <c r="ISS44" s="12"/>
      <c r="IST44" s="12"/>
      <c r="ISU44" s="12"/>
      <c r="ISV44" s="12"/>
      <c r="ISW44" s="12"/>
      <c r="ISX44" s="12"/>
      <c r="ISY44" s="12"/>
      <c r="ISZ44" s="12"/>
      <c r="ITA44" s="12"/>
      <c r="ITB44" s="12"/>
      <c r="ITC44" s="12"/>
      <c r="ITD44" s="12"/>
      <c r="ITE44" s="12"/>
      <c r="ITF44" s="12"/>
      <c r="ITG44" s="12"/>
      <c r="ITH44" s="12"/>
      <c r="ITI44" s="12"/>
      <c r="ITJ44" s="12"/>
      <c r="ITK44" s="12"/>
      <c r="ITL44" s="12"/>
      <c r="ITM44" s="12"/>
      <c r="ITN44" s="12"/>
      <c r="ITO44" s="12"/>
      <c r="ITP44" s="12"/>
      <c r="ITQ44" s="12"/>
      <c r="ITR44" s="12"/>
      <c r="ITS44" s="12"/>
      <c r="ITT44" s="12"/>
      <c r="ITU44" s="12"/>
      <c r="ITV44" s="12"/>
      <c r="ITW44" s="12"/>
      <c r="ITX44" s="12"/>
      <c r="ITY44" s="12"/>
      <c r="ITZ44" s="12"/>
      <c r="IUA44" s="12"/>
      <c r="IUB44" s="12"/>
      <c r="IUC44" s="12"/>
      <c r="IUD44" s="12"/>
      <c r="IUE44" s="12"/>
      <c r="IUF44" s="12"/>
      <c r="IUG44" s="12"/>
      <c r="IUH44" s="12"/>
      <c r="IUI44" s="12"/>
      <c r="IUJ44" s="12"/>
      <c r="IUK44" s="12"/>
      <c r="IUL44" s="12"/>
      <c r="IUM44" s="12"/>
      <c r="IUN44" s="12"/>
      <c r="IUO44" s="12"/>
      <c r="IUP44" s="12"/>
      <c r="IUQ44" s="12"/>
      <c r="IUR44" s="12"/>
      <c r="IUS44" s="12"/>
      <c r="IUT44" s="12"/>
      <c r="IUU44" s="12"/>
      <c r="IUV44" s="12"/>
      <c r="IUW44" s="12"/>
      <c r="IUX44" s="12"/>
      <c r="IUY44" s="12"/>
      <c r="IUZ44" s="12"/>
      <c r="IVA44" s="12"/>
      <c r="IVB44" s="12"/>
      <c r="IVC44" s="12"/>
      <c r="IVD44" s="12"/>
      <c r="IVE44" s="12"/>
      <c r="IVF44" s="12"/>
      <c r="IVG44" s="12"/>
      <c r="IVH44" s="12"/>
      <c r="IVI44" s="12"/>
      <c r="IVJ44" s="12"/>
      <c r="IVK44" s="12"/>
      <c r="IVL44" s="12"/>
      <c r="IVM44" s="12"/>
      <c r="IVN44" s="12"/>
      <c r="IVO44" s="12"/>
      <c r="IVP44" s="12"/>
      <c r="IVQ44" s="12"/>
      <c r="IVR44" s="12"/>
      <c r="IVS44" s="12"/>
      <c r="IVT44" s="12"/>
      <c r="IVU44" s="12"/>
      <c r="IVV44" s="12"/>
      <c r="IVW44" s="12"/>
      <c r="IVX44" s="12"/>
      <c r="IVY44" s="12"/>
      <c r="IVZ44" s="12"/>
      <c r="IWA44" s="12"/>
      <c r="IWB44" s="12"/>
      <c r="IWC44" s="12"/>
      <c r="IWD44" s="12"/>
      <c r="IWE44" s="12"/>
      <c r="IWF44" s="12"/>
      <c r="IWG44" s="12"/>
      <c r="IWH44" s="12"/>
      <c r="IWI44" s="12"/>
      <c r="IWJ44" s="12"/>
      <c r="IWK44" s="12"/>
      <c r="IWL44" s="12"/>
      <c r="IWM44" s="12"/>
      <c r="IWN44" s="12"/>
      <c r="IWO44" s="12"/>
      <c r="IWP44" s="12"/>
      <c r="IWQ44" s="12"/>
      <c r="IWR44" s="12"/>
      <c r="IWS44" s="12"/>
      <c r="IWT44" s="12"/>
      <c r="IWU44" s="12"/>
      <c r="IWV44" s="12"/>
      <c r="IWW44" s="12"/>
      <c r="IWX44" s="12"/>
      <c r="IWY44" s="12"/>
      <c r="IWZ44" s="12"/>
      <c r="IXA44" s="12"/>
      <c r="IXB44" s="12"/>
      <c r="IXC44" s="12"/>
      <c r="IXD44" s="12"/>
      <c r="IXE44" s="12"/>
      <c r="IXF44" s="12"/>
      <c r="IXG44" s="12"/>
      <c r="IXH44" s="12"/>
      <c r="IXI44" s="12"/>
      <c r="IXJ44" s="12"/>
      <c r="IXK44" s="12"/>
      <c r="IXL44" s="12"/>
      <c r="IXM44" s="12"/>
      <c r="IXN44" s="12"/>
      <c r="IXO44" s="12"/>
      <c r="IXP44" s="12"/>
      <c r="IXQ44" s="12"/>
      <c r="IXR44" s="12"/>
      <c r="IXS44" s="12"/>
      <c r="IXT44" s="12"/>
      <c r="IXU44" s="12"/>
      <c r="IXV44" s="12"/>
      <c r="IXW44" s="12"/>
      <c r="IXX44" s="12"/>
      <c r="IXY44" s="12"/>
      <c r="IXZ44" s="12"/>
      <c r="IYA44" s="12"/>
      <c r="IYB44" s="12"/>
      <c r="IYC44" s="12"/>
      <c r="IYD44" s="12"/>
      <c r="IYE44" s="12"/>
      <c r="IYF44" s="12"/>
      <c r="IYG44" s="12"/>
      <c r="IYH44" s="12"/>
      <c r="IYI44" s="12"/>
      <c r="IYJ44" s="12"/>
      <c r="IYK44" s="12"/>
      <c r="IYL44" s="12"/>
      <c r="IYM44" s="12"/>
      <c r="IYN44" s="12"/>
      <c r="IYO44" s="12"/>
      <c r="IYP44" s="12"/>
      <c r="IYQ44" s="12"/>
      <c r="IYR44" s="12"/>
      <c r="IYS44" s="12"/>
      <c r="IYT44" s="12"/>
      <c r="IYU44" s="12"/>
      <c r="IYV44" s="12"/>
      <c r="IYW44" s="12"/>
      <c r="IYX44" s="12"/>
      <c r="IYY44" s="12"/>
      <c r="IYZ44" s="12"/>
      <c r="IZA44" s="12"/>
      <c r="IZB44" s="12"/>
      <c r="IZC44" s="12"/>
      <c r="IZD44" s="12"/>
      <c r="IZE44" s="12"/>
      <c r="IZF44" s="12"/>
      <c r="IZG44" s="12"/>
      <c r="IZH44" s="12"/>
      <c r="IZI44" s="12"/>
      <c r="IZJ44" s="12"/>
      <c r="IZK44" s="12"/>
      <c r="IZL44" s="12"/>
      <c r="IZM44" s="12"/>
      <c r="IZN44" s="12"/>
      <c r="IZO44" s="12"/>
      <c r="IZP44" s="12"/>
      <c r="IZQ44" s="12"/>
      <c r="IZR44" s="12"/>
      <c r="IZS44" s="12"/>
      <c r="IZT44" s="12"/>
      <c r="IZU44" s="12"/>
      <c r="IZV44" s="12"/>
      <c r="IZW44" s="12"/>
      <c r="IZX44" s="12"/>
      <c r="IZY44" s="12"/>
      <c r="IZZ44" s="12"/>
      <c r="JAA44" s="12"/>
      <c r="JAB44" s="12"/>
      <c r="JAC44" s="12"/>
      <c r="JAD44" s="12"/>
      <c r="JAE44" s="12"/>
      <c r="JAF44" s="12"/>
      <c r="JAG44" s="12"/>
      <c r="JAH44" s="12"/>
      <c r="JAI44" s="12"/>
      <c r="JAJ44" s="12"/>
      <c r="JAK44" s="12"/>
      <c r="JAL44" s="12"/>
      <c r="JAM44" s="12"/>
      <c r="JAN44" s="12"/>
      <c r="JAO44" s="12"/>
      <c r="JAP44" s="12"/>
      <c r="JAQ44" s="12"/>
      <c r="JAR44" s="12"/>
      <c r="JAS44" s="12"/>
      <c r="JAT44" s="12"/>
      <c r="JAU44" s="12"/>
      <c r="JAV44" s="12"/>
      <c r="JAW44" s="12"/>
      <c r="JAX44" s="12"/>
      <c r="JAY44" s="12"/>
      <c r="JAZ44" s="12"/>
      <c r="JBA44" s="12"/>
      <c r="JBB44" s="12"/>
      <c r="JBC44" s="12"/>
      <c r="JBD44" s="12"/>
      <c r="JBE44" s="12"/>
      <c r="JBF44" s="12"/>
      <c r="JBG44" s="12"/>
      <c r="JBH44" s="12"/>
      <c r="JBI44" s="12"/>
      <c r="JBJ44" s="12"/>
      <c r="JBK44" s="12"/>
      <c r="JBL44" s="12"/>
      <c r="JBM44" s="12"/>
      <c r="JBN44" s="12"/>
      <c r="JBO44" s="12"/>
      <c r="JBP44" s="12"/>
      <c r="JBQ44" s="12"/>
      <c r="JBR44" s="12"/>
      <c r="JBS44" s="12"/>
      <c r="JBT44" s="12"/>
      <c r="JBU44" s="12"/>
      <c r="JBV44" s="12"/>
      <c r="JBW44" s="12"/>
      <c r="JBX44" s="12"/>
      <c r="JBY44" s="12"/>
      <c r="JBZ44" s="12"/>
      <c r="JCA44" s="12"/>
      <c r="JCB44" s="12"/>
      <c r="JCC44" s="12"/>
      <c r="JCD44" s="12"/>
      <c r="JCE44" s="12"/>
      <c r="JCF44" s="12"/>
      <c r="JCG44" s="12"/>
      <c r="JCH44" s="12"/>
      <c r="JCI44" s="12"/>
      <c r="JCJ44" s="12"/>
      <c r="JCK44" s="12"/>
      <c r="JCL44" s="12"/>
      <c r="JCM44" s="12"/>
      <c r="JCN44" s="12"/>
      <c r="JCO44" s="12"/>
      <c r="JCP44" s="12"/>
      <c r="JCQ44" s="12"/>
      <c r="JCR44" s="12"/>
      <c r="JCS44" s="12"/>
      <c r="JCT44" s="12"/>
      <c r="JCU44" s="12"/>
      <c r="JCV44" s="12"/>
      <c r="JCW44" s="12"/>
      <c r="JCX44" s="12"/>
      <c r="JCY44" s="12"/>
      <c r="JCZ44" s="12"/>
      <c r="JDA44" s="12"/>
      <c r="JDB44" s="12"/>
      <c r="JDC44" s="12"/>
      <c r="JDD44" s="12"/>
      <c r="JDE44" s="12"/>
      <c r="JDF44" s="12"/>
      <c r="JDG44" s="12"/>
      <c r="JDH44" s="12"/>
      <c r="JDI44" s="12"/>
      <c r="JDJ44" s="12"/>
      <c r="JDK44" s="12"/>
      <c r="JDL44" s="12"/>
      <c r="JDM44" s="12"/>
      <c r="JDN44" s="12"/>
      <c r="JDO44" s="12"/>
      <c r="JDP44" s="12"/>
      <c r="JDQ44" s="12"/>
      <c r="JDR44" s="12"/>
      <c r="JDS44" s="12"/>
      <c r="JDT44" s="12"/>
      <c r="JDU44" s="12"/>
      <c r="JDV44" s="12"/>
      <c r="JDW44" s="12"/>
      <c r="JDX44" s="12"/>
      <c r="JDY44" s="12"/>
      <c r="JDZ44" s="12"/>
      <c r="JEA44" s="12"/>
      <c r="JEB44" s="12"/>
      <c r="JEC44" s="12"/>
      <c r="JED44" s="12"/>
      <c r="JEE44" s="12"/>
      <c r="JEF44" s="12"/>
      <c r="JEG44" s="12"/>
      <c r="JEH44" s="12"/>
      <c r="JEI44" s="12"/>
      <c r="JEJ44" s="12"/>
      <c r="JEK44" s="12"/>
      <c r="JEL44" s="12"/>
      <c r="JEM44" s="12"/>
      <c r="JEN44" s="12"/>
      <c r="JEO44" s="12"/>
      <c r="JEP44" s="12"/>
      <c r="JEQ44" s="12"/>
      <c r="JER44" s="12"/>
      <c r="JES44" s="12"/>
      <c r="JET44" s="12"/>
      <c r="JEU44" s="12"/>
      <c r="JEV44" s="12"/>
      <c r="JEW44" s="12"/>
      <c r="JEX44" s="12"/>
      <c r="JEY44" s="12"/>
      <c r="JEZ44" s="12"/>
      <c r="JFA44" s="12"/>
      <c r="JFB44" s="12"/>
      <c r="JFC44" s="12"/>
      <c r="JFD44" s="12"/>
      <c r="JFE44" s="12"/>
      <c r="JFF44" s="12"/>
      <c r="JFG44" s="12"/>
      <c r="JFH44" s="12"/>
      <c r="JFI44" s="12"/>
      <c r="JFJ44" s="12"/>
      <c r="JFK44" s="12"/>
      <c r="JFL44" s="12"/>
      <c r="JFM44" s="12"/>
      <c r="JFN44" s="12"/>
      <c r="JFO44" s="12"/>
      <c r="JFP44" s="12"/>
      <c r="JFQ44" s="12"/>
      <c r="JFR44" s="12"/>
      <c r="JFS44" s="12"/>
      <c r="JFT44" s="12"/>
      <c r="JFU44" s="12"/>
      <c r="JFV44" s="12"/>
      <c r="JFW44" s="12"/>
      <c r="JFX44" s="12"/>
      <c r="JFY44" s="12"/>
      <c r="JFZ44" s="12"/>
      <c r="JGA44" s="12"/>
      <c r="JGB44" s="12"/>
      <c r="JGC44" s="12"/>
      <c r="JGD44" s="12"/>
      <c r="JGE44" s="12"/>
      <c r="JGF44" s="12"/>
      <c r="JGG44" s="12"/>
      <c r="JGH44" s="12"/>
      <c r="JGI44" s="12"/>
      <c r="JGJ44" s="12"/>
      <c r="JGK44" s="12"/>
      <c r="JGL44" s="12"/>
      <c r="JGM44" s="12"/>
      <c r="JGN44" s="12"/>
      <c r="JGO44" s="12"/>
      <c r="JGP44" s="12"/>
      <c r="JGQ44" s="12"/>
      <c r="JGR44" s="12"/>
      <c r="JGS44" s="12"/>
      <c r="JGT44" s="12"/>
      <c r="JGU44" s="12"/>
      <c r="JGV44" s="12"/>
      <c r="JGW44" s="12"/>
      <c r="JGX44" s="12"/>
      <c r="JGY44" s="12"/>
      <c r="JGZ44" s="12"/>
      <c r="JHA44" s="12"/>
      <c r="JHB44" s="12"/>
      <c r="JHC44" s="12"/>
      <c r="JHD44" s="12"/>
      <c r="JHE44" s="12"/>
      <c r="JHF44" s="12"/>
      <c r="JHG44" s="12"/>
      <c r="JHH44" s="12"/>
      <c r="JHI44" s="12"/>
      <c r="JHJ44" s="12"/>
      <c r="JHK44" s="12"/>
      <c r="JHL44" s="12"/>
      <c r="JHM44" s="12"/>
      <c r="JHN44" s="12"/>
      <c r="JHO44" s="12"/>
      <c r="JHP44" s="12"/>
      <c r="JHQ44" s="12"/>
      <c r="JHR44" s="12"/>
      <c r="JHS44" s="12"/>
      <c r="JHT44" s="12"/>
      <c r="JHU44" s="12"/>
      <c r="JHV44" s="12"/>
      <c r="JHW44" s="12"/>
      <c r="JHX44" s="12"/>
      <c r="JHY44" s="12"/>
      <c r="JHZ44" s="12"/>
      <c r="JIA44" s="12"/>
      <c r="JIB44" s="12"/>
      <c r="JIC44" s="12"/>
      <c r="JID44" s="12"/>
      <c r="JIE44" s="12"/>
      <c r="JIF44" s="12"/>
      <c r="JIG44" s="12"/>
      <c r="JIH44" s="12"/>
      <c r="JII44" s="12"/>
      <c r="JIJ44" s="12"/>
      <c r="JIK44" s="12"/>
      <c r="JIL44" s="12"/>
      <c r="JIM44" s="12"/>
      <c r="JIN44" s="12"/>
      <c r="JIO44" s="12"/>
      <c r="JIP44" s="12"/>
      <c r="JIQ44" s="12"/>
      <c r="JIR44" s="12"/>
      <c r="JIS44" s="12"/>
      <c r="JIT44" s="12"/>
      <c r="JIU44" s="12"/>
      <c r="JIV44" s="12"/>
      <c r="JIW44" s="12"/>
      <c r="JIX44" s="12"/>
      <c r="JIY44" s="12"/>
      <c r="JIZ44" s="12"/>
      <c r="JJA44" s="12"/>
      <c r="JJB44" s="12"/>
      <c r="JJC44" s="12"/>
      <c r="JJD44" s="12"/>
      <c r="JJE44" s="12"/>
      <c r="JJF44" s="12"/>
      <c r="JJG44" s="12"/>
      <c r="JJH44" s="12"/>
      <c r="JJI44" s="12"/>
      <c r="JJJ44" s="12"/>
      <c r="JJK44" s="12"/>
      <c r="JJL44" s="12"/>
      <c r="JJM44" s="12"/>
      <c r="JJN44" s="12"/>
      <c r="JJO44" s="12"/>
      <c r="JJP44" s="12"/>
      <c r="JJQ44" s="12"/>
      <c r="JJR44" s="12"/>
      <c r="JJS44" s="12"/>
      <c r="JJT44" s="12"/>
      <c r="JJU44" s="12"/>
      <c r="JJV44" s="12"/>
      <c r="JJW44" s="12"/>
      <c r="JJX44" s="12"/>
      <c r="JJY44" s="12"/>
      <c r="JJZ44" s="12"/>
      <c r="JKA44" s="12"/>
      <c r="JKB44" s="12"/>
      <c r="JKC44" s="12"/>
      <c r="JKD44" s="12"/>
      <c r="JKE44" s="12"/>
      <c r="JKF44" s="12"/>
      <c r="JKG44" s="12"/>
      <c r="JKH44" s="12"/>
      <c r="JKI44" s="12"/>
      <c r="JKJ44" s="12"/>
      <c r="JKK44" s="12"/>
      <c r="JKL44" s="12"/>
      <c r="JKM44" s="12"/>
      <c r="JKN44" s="12"/>
      <c r="JKO44" s="12"/>
      <c r="JKP44" s="12"/>
      <c r="JKQ44" s="12"/>
      <c r="JKR44" s="12"/>
      <c r="JKS44" s="12"/>
      <c r="JKT44" s="12"/>
      <c r="JKU44" s="12"/>
      <c r="JKV44" s="12"/>
      <c r="JKW44" s="12"/>
      <c r="JKX44" s="12"/>
      <c r="JKY44" s="12"/>
      <c r="JKZ44" s="12"/>
      <c r="JLA44" s="12"/>
      <c r="JLB44" s="12"/>
      <c r="JLC44" s="12"/>
      <c r="JLD44" s="12"/>
      <c r="JLE44" s="12"/>
      <c r="JLF44" s="12"/>
      <c r="JLG44" s="12"/>
      <c r="JLH44" s="12"/>
      <c r="JLI44" s="12"/>
      <c r="JLJ44" s="12"/>
      <c r="JLK44" s="12"/>
      <c r="JLL44" s="12"/>
      <c r="JLM44" s="12"/>
      <c r="JLN44" s="12"/>
      <c r="JLO44" s="12"/>
      <c r="JLP44" s="12"/>
      <c r="JLQ44" s="12"/>
      <c r="JLR44" s="12"/>
      <c r="JLS44" s="12"/>
      <c r="JLT44" s="12"/>
      <c r="JLU44" s="12"/>
      <c r="JLV44" s="12"/>
      <c r="JLW44" s="12"/>
      <c r="JLX44" s="12"/>
      <c r="JLY44" s="12"/>
      <c r="JLZ44" s="12"/>
      <c r="JMA44" s="12"/>
      <c r="JMB44" s="12"/>
      <c r="JMC44" s="12"/>
      <c r="JMD44" s="12"/>
      <c r="JME44" s="12"/>
      <c r="JMF44" s="12"/>
      <c r="JMG44" s="12"/>
      <c r="JMH44" s="12"/>
      <c r="JMI44" s="12"/>
      <c r="JMJ44" s="12"/>
      <c r="JMK44" s="12"/>
      <c r="JML44" s="12"/>
      <c r="JMM44" s="12"/>
      <c r="JMN44" s="12"/>
      <c r="JMO44" s="12"/>
      <c r="JMP44" s="12"/>
      <c r="JMQ44" s="12"/>
      <c r="JMR44" s="12"/>
      <c r="JMS44" s="12"/>
      <c r="JMT44" s="12"/>
      <c r="JMU44" s="12"/>
      <c r="JMV44" s="12"/>
      <c r="JMW44" s="12"/>
      <c r="JMX44" s="12"/>
      <c r="JMY44" s="12"/>
      <c r="JMZ44" s="12"/>
      <c r="JNA44" s="12"/>
      <c r="JNB44" s="12"/>
      <c r="JNC44" s="12"/>
      <c r="JND44" s="12"/>
      <c r="JNE44" s="12"/>
      <c r="JNF44" s="12"/>
      <c r="JNG44" s="12"/>
      <c r="JNH44" s="12"/>
      <c r="JNI44" s="12"/>
      <c r="JNJ44" s="12"/>
      <c r="JNK44" s="12"/>
      <c r="JNL44" s="12"/>
      <c r="JNM44" s="12"/>
      <c r="JNN44" s="12"/>
      <c r="JNO44" s="12"/>
      <c r="JNP44" s="12"/>
      <c r="JNQ44" s="12"/>
      <c r="JNR44" s="12"/>
      <c r="JNS44" s="12"/>
      <c r="JNT44" s="12"/>
      <c r="JNU44" s="12"/>
      <c r="JNV44" s="12"/>
      <c r="JNW44" s="12"/>
      <c r="JNX44" s="12"/>
      <c r="JNY44" s="12"/>
      <c r="JNZ44" s="12"/>
      <c r="JOA44" s="12"/>
      <c r="JOB44" s="12"/>
      <c r="JOC44" s="12"/>
      <c r="JOD44" s="12"/>
      <c r="JOE44" s="12"/>
      <c r="JOF44" s="12"/>
      <c r="JOG44" s="12"/>
      <c r="JOH44" s="12"/>
      <c r="JOI44" s="12"/>
      <c r="JOJ44" s="12"/>
      <c r="JOK44" s="12"/>
      <c r="JOL44" s="12"/>
      <c r="JOM44" s="12"/>
      <c r="JON44" s="12"/>
      <c r="JOO44" s="12"/>
      <c r="JOP44" s="12"/>
      <c r="JOQ44" s="12"/>
      <c r="JOR44" s="12"/>
      <c r="JOS44" s="12"/>
      <c r="JOT44" s="12"/>
      <c r="JOU44" s="12"/>
      <c r="JOV44" s="12"/>
      <c r="JOW44" s="12"/>
      <c r="JOX44" s="12"/>
      <c r="JOY44" s="12"/>
      <c r="JOZ44" s="12"/>
      <c r="JPA44" s="12"/>
      <c r="JPB44" s="12"/>
      <c r="JPC44" s="12"/>
      <c r="JPD44" s="12"/>
      <c r="JPE44" s="12"/>
      <c r="JPF44" s="12"/>
      <c r="JPG44" s="12"/>
      <c r="JPH44" s="12"/>
      <c r="JPI44" s="12"/>
      <c r="JPJ44" s="12"/>
      <c r="JPK44" s="12"/>
      <c r="JPL44" s="12"/>
      <c r="JPM44" s="12"/>
      <c r="JPN44" s="12"/>
      <c r="JPO44" s="12"/>
      <c r="JPP44" s="12"/>
      <c r="JPQ44" s="12"/>
      <c r="JPR44" s="12"/>
      <c r="JPS44" s="12"/>
      <c r="JPT44" s="12"/>
      <c r="JPU44" s="12"/>
      <c r="JPV44" s="12"/>
      <c r="JPW44" s="12"/>
      <c r="JPX44" s="12"/>
      <c r="JPY44" s="12"/>
      <c r="JPZ44" s="12"/>
      <c r="JQA44" s="12"/>
      <c r="JQB44" s="12"/>
      <c r="JQC44" s="12"/>
      <c r="JQD44" s="12"/>
      <c r="JQE44" s="12"/>
      <c r="JQF44" s="12"/>
      <c r="JQG44" s="12"/>
      <c r="JQH44" s="12"/>
      <c r="JQI44" s="12"/>
      <c r="JQJ44" s="12"/>
      <c r="JQK44" s="12"/>
      <c r="JQL44" s="12"/>
      <c r="JQM44" s="12"/>
      <c r="JQN44" s="12"/>
      <c r="JQO44" s="12"/>
      <c r="JQP44" s="12"/>
      <c r="JQQ44" s="12"/>
      <c r="JQR44" s="12"/>
      <c r="JQS44" s="12"/>
      <c r="JQT44" s="12"/>
      <c r="JQU44" s="12"/>
      <c r="JQV44" s="12"/>
      <c r="JQW44" s="12"/>
      <c r="JQX44" s="12"/>
      <c r="JQY44" s="12"/>
      <c r="JQZ44" s="12"/>
      <c r="JRA44" s="12"/>
      <c r="JRB44" s="12"/>
      <c r="JRC44" s="12"/>
      <c r="JRD44" s="12"/>
      <c r="JRE44" s="12"/>
      <c r="JRF44" s="12"/>
      <c r="JRG44" s="12"/>
      <c r="JRH44" s="12"/>
      <c r="JRI44" s="12"/>
      <c r="JRJ44" s="12"/>
      <c r="JRK44" s="12"/>
      <c r="JRL44" s="12"/>
      <c r="JRM44" s="12"/>
      <c r="JRN44" s="12"/>
      <c r="JRO44" s="12"/>
      <c r="JRP44" s="12"/>
      <c r="JRQ44" s="12"/>
      <c r="JRR44" s="12"/>
      <c r="JRS44" s="12"/>
      <c r="JRT44" s="12"/>
      <c r="JRU44" s="12"/>
      <c r="JRV44" s="12"/>
      <c r="JRW44" s="12"/>
      <c r="JRX44" s="12"/>
      <c r="JRY44" s="12"/>
      <c r="JRZ44" s="12"/>
      <c r="JSA44" s="12"/>
      <c r="JSB44" s="12"/>
      <c r="JSC44" s="12"/>
      <c r="JSD44" s="12"/>
      <c r="JSE44" s="12"/>
      <c r="JSF44" s="12"/>
      <c r="JSG44" s="12"/>
      <c r="JSH44" s="12"/>
      <c r="JSI44" s="12"/>
      <c r="JSJ44" s="12"/>
      <c r="JSK44" s="12"/>
      <c r="JSL44" s="12"/>
      <c r="JSM44" s="12"/>
      <c r="JSN44" s="12"/>
      <c r="JSO44" s="12"/>
      <c r="JSP44" s="12"/>
      <c r="JSQ44" s="12"/>
      <c r="JSR44" s="12"/>
      <c r="JSS44" s="12"/>
      <c r="JST44" s="12"/>
      <c r="JSU44" s="12"/>
      <c r="JSV44" s="12"/>
      <c r="JSW44" s="12"/>
      <c r="JSX44" s="12"/>
      <c r="JSY44" s="12"/>
      <c r="JSZ44" s="12"/>
      <c r="JTA44" s="12"/>
      <c r="JTB44" s="12"/>
      <c r="JTC44" s="12"/>
      <c r="JTD44" s="12"/>
      <c r="JTE44" s="12"/>
      <c r="JTF44" s="12"/>
      <c r="JTG44" s="12"/>
      <c r="JTH44" s="12"/>
      <c r="JTI44" s="12"/>
      <c r="JTJ44" s="12"/>
      <c r="JTK44" s="12"/>
      <c r="JTL44" s="12"/>
      <c r="JTM44" s="12"/>
      <c r="JTN44" s="12"/>
      <c r="JTO44" s="12"/>
      <c r="JTP44" s="12"/>
      <c r="JTQ44" s="12"/>
      <c r="JTR44" s="12"/>
      <c r="JTS44" s="12"/>
      <c r="JTT44" s="12"/>
      <c r="JTU44" s="12"/>
      <c r="JTV44" s="12"/>
      <c r="JTW44" s="12"/>
      <c r="JTX44" s="12"/>
      <c r="JTY44" s="12"/>
      <c r="JTZ44" s="12"/>
      <c r="JUA44" s="12"/>
      <c r="JUB44" s="12"/>
      <c r="JUC44" s="12"/>
      <c r="JUD44" s="12"/>
      <c r="JUE44" s="12"/>
      <c r="JUF44" s="12"/>
      <c r="JUG44" s="12"/>
      <c r="JUH44" s="12"/>
      <c r="JUI44" s="12"/>
      <c r="JUJ44" s="12"/>
      <c r="JUK44" s="12"/>
      <c r="JUL44" s="12"/>
      <c r="JUM44" s="12"/>
      <c r="JUN44" s="12"/>
      <c r="JUO44" s="12"/>
      <c r="JUP44" s="12"/>
      <c r="JUQ44" s="12"/>
      <c r="JUR44" s="12"/>
      <c r="JUS44" s="12"/>
      <c r="JUT44" s="12"/>
      <c r="JUU44" s="12"/>
      <c r="JUV44" s="12"/>
      <c r="JUW44" s="12"/>
      <c r="JUX44" s="12"/>
      <c r="JUY44" s="12"/>
      <c r="JUZ44" s="12"/>
      <c r="JVA44" s="12"/>
      <c r="JVB44" s="12"/>
      <c r="JVC44" s="12"/>
      <c r="JVD44" s="12"/>
      <c r="JVE44" s="12"/>
      <c r="JVF44" s="12"/>
      <c r="JVG44" s="12"/>
      <c r="JVH44" s="12"/>
      <c r="JVI44" s="12"/>
      <c r="JVJ44" s="12"/>
      <c r="JVK44" s="12"/>
      <c r="JVL44" s="12"/>
      <c r="JVM44" s="12"/>
      <c r="JVN44" s="12"/>
      <c r="JVO44" s="12"/>
      <c r="JVP44" s="12"/>
      <c r="JVQ44" s="12"/>
      <c r="JVR44" s="12"/>
      <c r="JVS44" s="12"/>
      <c r="JVT44" s="12"/>
      <c r="JVU44" s="12"/>
      <c r="JVV44" s="12"/>
      <c r="JVW44" s="12"/>
      <c r="JVX44" s="12"/>
      <c r="JVY44" s="12"/>
      <c r="JVZ44" s="12"/>
      <c r="JWA44" s="12"/>
      <c r="JWB44" s="12"/>
      <c r="JWC44" s="12"/>
      <c r="JWD44" s="12"/>
      <c r="JWE44" s="12"/>
      <c r="JWF44" s="12"/>
      <c r="JWG44" s="12"/>
      <c r="JWH44" s="12"/>
      <c r="JWI44" s="12"/>
      <c r="JWJ44" s="12"/>
      <c r="JWK44" s="12"/>
      <c r="JWL44" s="12"/>
      <c r="JWM44" s="12"/>
      <c r="JWN44" s="12"/>
      <c r="JWO44" s="12"/>
      <c r="JWP44" s="12"/>
      <c r="JWQ44" s="12"/>
      <c r="JWR44" s="12"/>
      <c r="JWS44" s="12"/>
      <c r="JWT44" s="12"/>
      <c r="JWU44" s="12"/>
      <c r="JWV44" s="12"/>
      <c r="JWW44" s="12"/>
      <c r="JWX44" s="12"/>
      <c r="JWY44" s="12"/>
      <c r="JWZ44" s="12"/>
      <c r="JXA44" s="12"/>
      <c r="JXB44" s="12"/>
      <c r="JXC44" s="12"/>
      <c r="JXD44" s="12"/>
      <c r="JXE44" s="12"/>
      <c r="JXF44" s="12"/>
      <c r="JXG44" s="12"/>
      <c r="JXH44" s="12"/>
      <c r="JXI44" s="12"/>
      <c r="JXJ44" s="12"/>
      <c r="JXK44" s="12"/>
      <c r="JXL44" s="12"/>
      <c r="JXM44" s="12"/>
      <c r="JXN44" s="12"/>
      <c r="JXO44" s="12"/>
      <c r="JXP44" s="12"/>
      <c r="JXQ44" s="12"/>
      <c r="JXR44" s="12"/>
      <c r="JXS44" s="12"/>
      <c r="JXT44" s="12"/>
      <c r="JXU44" s="12"/>
      <c r="JXV44" s="12"/>
      <c r="JXW44" s="12"/>
      <c r="JXX44" s="12"/>
      <c r="JXY44" s="12"/>
      <c r="JXZ44" s="12"/>
      <c r="JYA44" s="12"/>
      <c r="JYB44" s="12"/>
      <c r="JYC44" s="12"/>
      <c r="JYD44" s="12"/>
      <c r="JYE44" s="12"/>
      <c r="JYF44" s="12"/>
      <c r="JYG44" s="12"/>
      <c r="JYH44" s="12"/>
      <c r="JYI44" s="12"/>
      <c r="JYJ44" s="12"/>
      <c r="JYK44" s="12"/>
      <c r="JYL44" s="12"/>
      <c r="JYM44" s="12"/>
      <c r="JYN44" s="12"/>
      <c r="JYO44" s="12"/>
      <c r="JYP44" s="12"/>
      <c r="JYQ44" s="12"/>
      <c r="JYR44" s="12"/>
      <c r="JYS44" s="12"/>
      <c r="JYT44" s="12"/>
      <c r="JYU44" s="12"/>
      <c r="JYV44" s="12"/>
      <c r="JYW44" s="12"/>
      <c r="JYX44" s="12"/>
      <c r="JYY44" s="12"/>
      <c r="JYZ44" s="12"/>
      <c r="JZA44" s="12"/>
      <c r="JZB44" s="12"/>
      <c r="JZC44" s="12"/>
      <c r="JZD44" s="12"/>
      <c r="JZE44" s="12"/>
      <c r="JZF44" s="12"/>
      <c r="JZG44" s="12"/>
      <c r="JZH44" s="12"/>
      <c r="JZI44" s="12"/>
      <c r="JZJ44" s="12"/>
      <c r="JZK44" s="12"/>
      <c r="JZL44" s="12"/>
      <c r="JZM44" s="12"/>
      <c r="JZN44" s="12"/>
      <c r="JZO44" s="12"/>
      <c r="JZP44" s="12"/>
      <c r="JZQ44" s="12"/>
      <c r="JZR44" s="12"/>
      <c r="JZS44" s="12"/>
      <c r="JZT44" s="12"/>
      <c r="JZU44" s="12"/>
      <c r="JZV44" s="12"/>
      <c r="JZW44" s="12"/>
      <c r="JZX44" s="12"/>
      <c r="JZY44" s="12"/>
      <c r="JZZ44" s="12"/>
      <c r="KAA44" s="12"/>
      <c r="KAB44" s="12"/>
      <c r="KAC44" s="12"/>
      <c r="KAD44" s="12"/>
      <c r="KAE44" s="12"/>
      <c r="KAF44" s="12"/>
      <c r="KAG44" s="12"/>
      <c r="KAH44" s="12"/>
      <c r="KAI44" s="12"/>
      <c r="KAJ44" s="12"/>
      <c r="KAK44" s="12"/>
      <c r="KAL44" s="12"/>
      <c r="KAM44" s="12"/>
      <c r="KAN44" s="12"/>
      <c r="KAO44" s="12"/>
      <c r="KAP44" s="12"/>
      <c r="KAQ44" s="12"/>
      <c r="KAR44" s="12"/>
      <c r="KAS44" s="12"/>
      <c r="KAT44" s="12"/>
      <c r="KAU44" s="12"/>
      <c r="KAV44" s="12"/>
      <c r="KAW44" s="12"/>
      <c r="KAX44" s="12"/>
      <c r="KAY44" s="12"/>
      <c r="KAZ44" s="12"/>
      <c r="KBA44" s="12"/>
      <c r="KBB44" s="12"/>
      <c r="KBC44" s="12"/>
      <c r="KBD44" s="12"/>
      <c r="KBE44" s="12"/>
      <c r="KBF44" s="12"/>
      <c r="KBG44" s="12"/>
      <c r="KBH44" s="12"/>
      <c r="KBI44" s="12"/>
      <c r="KBJ44" s="12"/>
      <c r="KBK44" s="12"/>
      <c r="KBL44" s="12"/>
      <c r="KBM44" s="12"/>
      <c r="KBN44" s="12"/>
      <c r="KBO44" s="12"/>
      <c r="KBP44" s="12"/>
      <c r="KBQ44" s="12"/>
      <c r="KBR44" s="12"/>
      <c r="KBS44" s="12"/>
      <c r="KBT44" s="12"/>
      <c r="KBU44" s="12"/>
      <c r="KBV44" s="12"/>
      <c r="KBW44" s="12"/>
      <c r="KBX44" s="12"/>
      <c r="KBY44" s="12"/>
      <c r="KBZ44" s="12"/>
      <c r="KCA44" s="12"/>
      <c r="KCB44" s="12"/>
      <c r="KCC44" s="12"/>
      <c r="KCD44" s="12"/>
      <c r="KCE44" s="12"/>
      <c r="KCF44" s="12"/>
      <c r="KCG44" s="12"/>
      <c r="KCH44" s="12"/>
      <c r="KCI44" s="12"/>
      <c r="KCJ44" s="12"/>
      <c r="KCK44" s="12"/>
      <c r="KCL44" s="12"/>
      <c r="KCM44" s="12"/>
      <c r="KCN44" s="12"/>
      <c r="KCO44" s="12"/>
      <c r="KCP44" s="12"/>
      <c r="KCQ44" s="12"/>
      <c r="KCR44" s="12"/>
      <c r="KCS44" s="12"/>
      <c r="KCT44" s="12"/>
      <c r="KCU44" s="12"/>
      <c r="KCV44" s="12"/>
      <c r="KCW44" s="12"/>
      <c r="KCX44" s="12"/>
      <c r="KCY44" s="12"/>
      <c r="KCZ44" s="12"/>
      <c r="KDA44" s="12"/>
      <c r="KDB44" s="12"/>
      <c r="KDC44" s="12"/>
      <c r="KDD44" s="12"/>
      <c r="KDE44" s="12"/>
      <c r="KDF44" s="12"/>
      <c r="KDG44" s="12"/>
      <c r="KDH44" s="12"/>
      <c r="KDI44" s="12"/>
      <c r="KDJ44" s="12"/>
      <c r="KDK44" s="12"/>
      <c r="KDL44" s="12"/>
      <c r="KDM44" s="12"/>
      <c r="KDN44" s="12"/>
      <c r="KDO44" s="12"/>
      <c r="KDP44" s="12"/>
      <c r="KDQ44" s="12"/>
      <c r="KDR44" s="12"/>
      <c r="KDS44" s="12"/>
      <c r="KDT44" s="12"/>
      <c r="KDU44" s="12"/>
      <c r="KDV44" s="12"/>
      <c r="KDW44" s="12"/>
      <c r="KDX44" s="12"/>
      <c r="KDY44" s="12"/>
      <c r="KDZ44" s="12"/>
      <c r="KEA44" s="12"/>
      <c r="KEB44" s="12"/>
      <c r="KEC44" s="12"/>
      <c r="KED44" s="12"/>
      <c r="KEE44" s="12"/>
      <c r="KEF44" s="12"/>
      <c r="KEG44" s="12"/>
      <c r="KEH44" s="12"/>
      <c r="KEI44" s="12"/>
      <c r="KEJ44" s="12"/>
      <c r="KEK44" s="12"/>
      <c r="KEL44" s="12"/>
      <c r="KEM44" s="12"/>
      <c r="KEN44" s="12"/>
      <c r="KEO44" s="12"/>
      <c r="KEP44" s="12"/>
      <c r="KEQ44" s="12"/>
      <c r="KER44" s="12"/>
      <c r="KES44" s="12"/>
      <c r="KET44" s="12"/>
      <c r="KEU44" s="12"/>
      <c r="KEV44" s="12"/>
      <c r="KEW44" s="12"/>
      <c r="KEX44" s="12"/>
      <c r="KEY44" s="12"/>
      <c r="KEZ44" s="12"/>
      <c r="KFA44" s="12"/>
      <c r="KFB44" s="12"/>
      <c r="KFC44" s="12"/>
      <c r="KFD44" s="12"/>
      <c r="KFE44" s="12"/>
      <c r="KFF44" s="12"/>
      <c r="KFG44" s="12"/>
      <c r="KFH44" s="12"/>
      <c r="KFI44" s="12"/>
      <c r="KFJ44" s="12"/>
      <c r="KFK44" s="12"/>
      <c r="KFL44" s="12"/>
      <c r="KFM44" s="12"/>
      <c r="KFN44" s="12"/>
      <c r="KFO44" s="12"/>
      <c r="KFP44" s="12"/>
      <c r="KFQ44" s="12"/>
      <c r="KFR44" s="12"/>
      <c r="KFS44" s="12"/>
      <c r="KFT44" s="12"/>
      <c r="KFU44" s="12"/>
      <c r="KFV44" s="12"/>
      <c r="KFW44" s="12"/>
      <c r="KFX44" s="12"/>
      <c r="KFY44" s="12"/>
      <c r="KFZ44" s="12"/>
      <c r="KGA44" s="12"/>
      <c r="KGB44" s="12"/>
      <c r="KGC44" s="12"/>
      <c r="KGD44" s="12"/>
      <c r="KGE44" s="12"/>
      <c r="KGF44" s="12"/>
      <c r="KGG44" s="12"/>
      <c r="KGH44" s="12"/>
      <c r="KGI44" s="12"/>
      <c r="KGJ44" s="12"/>
      <c r="KGK44" s="12"/>
      <c r="KGL44" s="12"/>
      <c r="KGM44" s="12"/>
      <c r="KGN44" s="12"/>
      <c r="KGO44" s="12"/>
      <c r="KGP44" s="12"/>
      <c r="KGQ44" s="12"/>
      <c r="KGR44" s="12"/>
      <c r="KGS44" s="12"/>
      <c r="KGT44" s="12"/>
      <c r="KGU44" s="12"/>
      <c r="KGV44" s="12"/>
      <c r="KGW44" s="12"/>
      <c r="KGX44" s="12"/>
      <c r="KGY44" s="12"/>
      <c r="KGZ44" s="12"/>
      <c r="KHA44" s="12"/>
      <c r="KHB44" s="12"/>
      <c r="KHC44" s="12"/>
      <c r="KHD44" s="12"/>
      <c r="KHE44" s="12"/>
      <c r="KHF44" s="12"/>
      <c r="KHG44" s="12"/>
      <c r="KHH44" s="12"/>
      <c r="KHI44" s="12"/>
      <c r="KHJ44" s="12"/>
      <c r="KHK44" s="12"/>
      <c r="KHL44" s="12"/>
      <c r="KHM44" s="12"/>
      <c r="KHN44" s="12"/>
      <c r="KHO44" s="12"/>
      <c r="KHP44" s="12"/>
      <c r="KHQ44" s="12"/>
      <c r="KHR44" s="12"/>
      <c r="KHS44" s="12"/>
      <c r="KHT44" s="12"/>
      <c r="KHU44" s="12"/>
      <c r="KHV44" s="12"/>
      <c r="KHW44" s="12"/>
      <c r="KHX44" s="12"/>
      <c r="KHY44" s="12"/>
      <c r="KHZ44" s="12"/>
      <c r="KIA44" s="12"/>
      <c r="KIB44" s="12"/>
      <c r="KIC44" s="12"/>
      <c r="KID44" s="12"/>
      <c r="KIE44" s="12"/>
      <c r="KIF44" s="12"/>
      <c r="KIG44" s="12"/>
      <c r="KIH44" s="12"/>
      <c r="KII44" s="12"/>
      <c r="KIJ44" s="12"/>
      <c r="KIK44" s="12"/>
      <c r="KIL44" s="12"/>
      <c r="KIM44" s="12"/>
      <c r="KIN44" s="12"/>
      <c r="KIO44" s="12"/>
      <c r="KIP44" s="12"/>
      <c r="KIQ44" s="12"/>
      <c r="KIR44" s="12"/>
      <c r="KIS44" s="12"/>
      <c r="KIT44" s="12"/>
      <c r="KIU44" s="12"/>
      <c r="KIV44" s="12"/>
      <c r="KIW44" s="12"/>
      <c r="KIX44" s="12"/>
      <c r="KIY44" s="12"/>
      <c r="KIZ44" s="12"/>
      <c r="KJA44" s="12"/>
      <c r="KJB44" s="12"/>
      <c r="KJC44" s="12"/>
      <c r="KJD44" s="12"/>
      <c r="KJE44" s="12"/>
      <c r="KJF44" s="12"/>
      <c r="KJG44" s="12"/>
      <c r="KJH44" s="12"/>
      <c r="KJI44" s="12"/>
      <c r="KJJ44" s="12"/>
      <c r="KJK44" s="12"/>
      <c r="KJL44" s="12"/>
      <c r="KJM44" s="12"/>
      <c r="KJN44" s="12"/>
      <c r="KJO44" s="12"/>
      <c r="KJP44" s="12"/>
      <c r="KJQ44" s="12"/>
      <c r="KJR44" s="12"/>
      <c r="KJS44" s="12"/>
      <c r="KJT44" s="12"/>
      <c r="KJU44" s="12"/>
      <c r="KJV44" s="12"/>
      <c r="KJW44" s="12"/>
      <c r="KJX44" s="12"/>
      <c r="KJY44" s="12"/>
      <c r="KJZ44" s="12"/>
      <c r="KKA44" s="12"/>
      <c r="KKB44" s="12"/>
      <c r="KKC44" s="12"/>
      <c r="KKD44" s="12"/>
      <c r="KKE44" s="12"/>
      <c r="KKF44" s="12"/>
      <c r="KKG44" s="12"/>
      <c r="KKH44" s="12"/>
      <c r="KKI44" s="12"/>
      <c r="KKJ44" s="12"/>
      <c r="KKK44" s="12"/>
      <c r="KKL44" s="12"/>
      <c r="KKM44" s="12"/>
      <c r="KKN44" s="12"/>
      <c r="KKO44" s="12"/>
      <c r="KKP44" s="12"/>
      <c r="KKQ44" s="12"/>
      <c r="KKR44" s="12"/>
      <c r="KKS44" s="12"/>
      <c r="KKT44" s="12"/>
      <c r="KKU44" s="12"/>
      <c r="KKV44" s="12"/>
      <c r="KKW44" s="12"/>
      <c r="KKX44" s="12"/>
      <c r="KKY44" s="12"/>
      <c r="KKZ44" s="12"/>
      <c r="KLA44" s="12"/>
      <c r="KLB44" s="12"/>
      <c r="KLC44" s="12"/>
      <c r="KLD44" s="12"/>
      <c r="KLE44" s="12"/>
      <c r="KLF44" s="12"/>
      <c r="KLG44" s="12"/>
      <c r="KLH44" s="12"/>
      <c r="KLI44" s="12"/>
      <c r="KLJ44" s="12"/>
      <c r="KLK44" s="12"/>
      <c r="KLL44" s="12"/>
      <c r="KLM44" s="12"/>
      <c r="KLN44" s="12"/>
      <c r="KLO44" s="12"/>
      <c r="KLP44" s="12"/>
      <c r="KLQ44" s="12"/>
      <c r="KLR44" s="12"/>
      <c r="KLS44" s="12"/>
      <c r="KLT44" s="12"/>
      <c r="KLU44" s="12"/>
      <c r="KLV44" s="12"/>
      <c r="KLW44" s="12"/>
      <c r="KLX44" s="12"/>
      <c r="KLY44" s="12"/>
      <c r="KLZ44" s="12"/>
      <c r="KMA44" s="12"/>
      <c r="KMB44" s="12"/>
      <c r="KMC44" s="12"/>
      <c r="KMD44" s="12"/>
      <c r="KME44" s="12"/>
      <c r="KMF44" s="12"/>
      <c r="KMG44" s="12"/>
      <c r="KMH44" s="12"/>
      <c r="KMI44" s="12"/>
      <c r="KMJ44" s="12"/>
      <c r="KMK44" s="12"/>
      <c r="KML44" s="12"/>
      <c r="KMM44" s="12"/>
      <c r="KMN44" s="12"/>
      <c r="KMO44" s="12"/>
      <c r="KMP44" s="12"/>
      <c r="KMQ44" s="12"/>
      <c r="KMR44" s="12"/>
      <c r="KMS44" s="12"/>
      <c r="KMT44" s="12"/>
      <c r="KMU44" s="12"/>
      <c r="KMV44" s="12"/>
      <c r="KMW44" s="12"/>
      <c r="KMX44" s="12"/>
      <c r="KMY44" s="12"/>
      <c r="KMZ44" s="12"/>
      <c r="KNA44" s="12"/>
      <c r="KNB44" s="12"/>
      <c r="KNC44" s="12"/>
      <c r="KND44" s="12"/>
      <c r="KNE44" s="12"/>
      <c r="KNF44" s="12"/>
      <c r="KNG44" s="12"/>
      <c r="KNH44" s="12"/>
      <c r="KNI44" s="12"/>
      <c r="KNJ44" s="12"/>
      <c r="KNK44" s="12"/>
      <c r="KNL44" s="12"/>
      <c r="KNM44" s="12"/>
      <c r="KNN44" s="12"/>
      <c r="KNO44" s="12"/>
      <c r="KNP44" s="12"/>
      <c r="KNQ44" s="12"/>
      <c r="KNR44" s="12"/>
      <c r="KNS44" s="12"/>
      <c r="KNT44" s="12"/>
      <c r="KNU44" s="12"/>
      <c r="KNV44" s="12"/>
      <c r="KNW44" s="12"/>
      <c r="KNX44" s="12"/>
      <c r="KNY44" s="12"/>
      <c r="KNZ44" s="12"/>
      <c r="KOA44" s="12"/>
      <c r="KOB44" s="12"/>
      <c r="KOC44" s="12"/>
      <c r="KOD44" s="12"/>
      <c r="KOE44" s="12"/>
      <c r="KOF44" s="12"/>
      <c r="KOG44" s="12"/>
      <c r="KOH44" s="12"/>
      <c r="KOI44" s="12"/>
      <c r="KOJ44" s="12"/>
      <c r="KOK44" s="12"/>
      <c r="KOL44" s="12"/>
      <c r="KOM44" s="12"/>
      <c r="KON44" s="12"/>
      <c r="KOO44" s="12"/>
      <c r="KOP44" s="12"/>
      <c r="KOQ44" s="12"/>
      <c r="KOR44" s="12"/>
      <c r="KOS44" s="12"/>
      <c r="KOT44" s="12"/>
      <c r="KOU44" s="12"/>
      <c r="KOV44" s="12"/>
      <c r="KOW44" s="12"/>
      <c r="KOX44" s="12"/>
      <c r="KOY44" s="12"/>
      <c r="KOZ44" s="12"/>
      <c r="KPA44" s="12"/>
      <c r="KPB44" s="12"/>
      <c r="KPC44" s="12"/>
      <c r="KPD44" s="12"/>
      <c r="KPE44" s="12"/>
      <c r="KPF44" s="12"/>
      <c r="KPG44" s="12"/>
      <c r="KPH44" s="12"/>
      <c r="KPI44" s="12"/>
      <c r="KPJ44" s="12"/>
      <c r="KPK44" s="12"/>
      <c r="KPL44" s="12"/>
      <c r="KPM44" s="12"/>
      <c r="KPN44" s="12"/>
      <c r="KPO44" s="12"/>
      <c r="KPP44" s="12"/>
      <c r="KPQ44" s="12"/>
      <c r="KPR44" s="12"/>
      <c r="KPS44" s="12"/>
      <c r="KPT44" s="12"/>
      <c r="KPU44" s="12"/>
      <c r="KPV44" s="12"/>
      <c r="KPW44" s="12"/>
      <c r="KPX44" s="12"/>
      <c r="KPY44" s="12"/>
      <c r="KPZ44" s="12"/>
      <c r="KQA44" s="12"/>
      <c r="KQB44" s="12"/>
      <c r="KQC44" s="12"/>
      <c r="KQD44" s="12"/>
      <c r="KQE44" s="12"/>
      <c r="KQF44" s="12"/>
      <c r="KQG44" s="12"/>
      <c r="KQH44" s="12"/>
      <c r="KQI44" s="12"/>
      <c r="KQJ44" s="12"/>
      <c r="KQK44" s="12"/>
      <c r="KQL44" s="12"/>
      <c r="KQM44" s="12"/>
      <c r="KQN44" s="12"/>
      <c r="KQO44" s="12"/>
      <c r="KQP44" s="12"/>
      <c r="KQQ44" s="12"/>
      <c r="KQR44" s="12"/>
      <c r="KQS44" s="12"/>
      <c r="KQT44" s="12"/>
      <c r="KQU44" s="12"/>
      <c r="KQV44" s="12"/>
      <c r="KQW44" s="12"/>
      <c r="KQX44" s="12"/>
      <c r="KQY44" s="12"/>
      <c r="KQZ44" s="12"/>
      <c r="KRA44" s="12"/>
      <c r="KRB44" s="12"/>
      <c r="KRC44" s="12"/>
      <c r="KRD44" s="12"/>
      <c r="KRE44" s="12"/>
      <c r="KRF44" s="12"/>
      <c r="KRG44" s="12"/>
      <c r="KRH44" s="12"/>
      <c r="KRI44" s="12"/>
      <c r="KRJ44" s="12"/>
      <c r="KRK44" s="12"/>
      <c r="KRL44" s="12"/>
      <c r="KRM44" s="12"/>
      <c r="KRN44" s="12"/>
      <c r="KRO44" s="12"/>
      <c r="KRP44" s="12"/>
      <c r="KRQ44" s="12"/>
      <c r="KRR44" s="12"/>
      <c r="KRS44" s="12"/>
      <c r="KRT44" s="12"/>
      <c r="KRU44" s="12"/>
      <c r="KRV44" s="12"/>
      <c r="KRW44" s="12"/>
      <c r="KRX44" s="12"/>
      <c r="KRY44" s="12"/>
      <c r="KRZ44" s="12"/>
      <c r="KSA44" s="12"/>
      <c r="KSB44" s="12"/>
      <c r="KSC44" s="12"/>
      <c r="KSD44" s="12"/>
      <c r="KSE44" s="12"/>
      <c r="KSF44" s="12"/>
      <c r="KSG44" s="12"/>
      <c r="KSH44" s="12"/>
      <c r="KSI44" s="12"/>
      <c r="KSJ44" s="12"/>
      <c r="KSK44" s="12"/>
      <c r="KSL44" s="12"/>
      <c r="KSM44" s="12"/>
      <c r="KSN44" s="12"/>
      <c r="KSO44" s="12"/>
      <c r="KSP44" s="12"/>
      <c r="KSQ44" s="12"/>
      <c r="KSR44" s="12"/>
      <c r="KSS44" s="12"/>
      <c r="KST44" s="12"/>
      <c r="KSU44" s="12"/>
      <c r="KSV44" s="12"/>
      <c r="KSW44" s="12"/>
      <c r="KSX44" s="12"/>
      <c r="KSY44" s="12"/>
      <c r="KSZ44" s="12"/>
      <c r="KTA44" s="12"/>
      <c r="KTB44" s="12"/>
      <c r="KTC44" s="12"/>
      <c r="KTD44" s="12"/>
      <c r="KTE44" s="12"/>
      <c r="KTF44" s="12"/>
      <c r="KTG44" s="12"/>
      <c r="KTH44" s="12"/>
      <c r="KTI44" s="12"/>
      <c r="KTJ44" s="12"/>
      <c r="KTK44" s="12"/>
      <c r="KTL44" s="12"/>
      <c r="KTM44" s="12"/>
      <c r="KTN44" s="12"/>
      <c r="KTO44" s="12"/>
      <c r="KTP44" s="12"/>
      <c r="KTQ44" s="12"/>
      <c r="KTR44" s="12"/>
      <c r="KTS44" s="12"/>
      <c r="KTT44" s="12"/>
      <c r="KTU44" s="12"/>
      <c r="KTV44" s="12"/>
      <c r="KTW44" s="12"/>
      <c r="KTX44" s="12"/>
      <c r="KTY44" s="12"/>
      <c r="KTZ44" s="12"/>
      <c r="KUA44" s="12"/>
      <c r="KUB44" s="12"/>
      <c r="KUC44" s="12"/>
      <c r="KUD44" s="12"/>
      <c r="KUE44" s="12"/>
      <c r="KUF44" s="12"/>
      <c r="KUG44" s="12"/>
      <c r="KUH44" s="12"/>
      <c r="KUI44" s="12"/>
      <c r="KUJ44" s="12"/>
      <c r="KUK44" s="12"/>
      <c r="KUL44" s="12"/>
      <c r="KUM44" s="12"/>
      <c r="KUN44" s="12"/>
      <c r="KUO44" s="12"/>
      <c r="KUP44" s="12"/>
      <c r="KUQ44" s="12"/>
      <c r="KUR44" s="12"/>
      <c r="KUS44" s="12"/>
      <c r="KUT44" s="12"/>
      <c r="KUU44" s="12"/>
      <c r="KUV44" s="12"/>
      <c r="KUW44" s="12"/>
      <c r="KUX44" s="12"/>
      <c r="KUY44" s="12"/>
      <c r="KUZ44" s="12"/>
      <c r="KVA44" s="12"/>
      <c r="KVB44" s="12"/>
      <c r="KVC44" s="12"/>
      <c r="KVD44" s="12"/>
      <c r="KVE44" s="12"/>
      <c r="KVF44" s="12"/>
      <c r="KVG44" s="12"/>
      <c r="KVH44" s="12"/>
      <c r="KVI44" s="12"/>
      <c r="KVJ44" s="12"/>
      <c r="KVK44" s="12"/>
      <c r="KVL44" s="12"/>
      <c r="KVM44" s="12"/>
      <c r="KVN44" s="12"/>
      <c r="KVO44" s="12"/>
      <c r="KVP44" s="12"/>
      <c r="KVQ44" s="12"/>
      <c r="KVR44" s="12"/>
      <c r="KVS44" s="12"/>
      <c r="KVT44" s="12"/>
      <c r="KVU44" s="12"/>
      <c r="KVV44" s="12"/>
      <c r="KVW44" s="12"/>
      <c r="KVX44" s="12"/>
      <c r="KVY44" s="12"/>
      <c r="KVZ44" s="12"/>
      <c r="KWA44" s="12"/>
      <c r="KWB44" s="12"/>
      <c r="KWC44" s="12"/>
      <c r="KWD44" s="12"/>
      <c r="KWE44" s="12"/>
      <c r="KWF44" s="12"/>
      <c r="KWG44" s="12"/>
      <c r="KWH44" s="12"/>
      <c r="KWI44" s="12"/>
      <c r="KWJ44" s="12"/>
      <c r="KWK44" s="12"/>
      <c r="KWL44" s="12"/>
      <c r="KWM44" s="12"/>
      <c r="KWN44" s="12"/>
      <c r="KWO44" s="12"/>
      <c r="KWP44" s="12"/>
      <c r="KWQ44" s="12"/>
      <c r="KWR44" s="12"/>
      <c r="KWS44" s="12"/>
      <c r="KWT44" s="12"/>
      <c r="KWU44" s="12"/>
      <c r="KWV44" s="12"/>
      <c r="KWW44" s="12"/>
      <c r="KWX44" s="12"/>
      <c r="KWY44" s="12"/>
      <c r="KWZ44" s="12"/>
      <c r="KXA44" s="12"/>
      <c r="KXB44" s="12"/>
      <c r="KXC44" s="12"/>
      <c r="KXD44" s="12"/>
      <c r="KXE44" s="12"/>
      <c r="KXF44" s="12"/>
      <c r="KXG44" s="12"/>
      <c r="KXH44" s="12"/>
      <c r="KXI44" s="12"/>
      <c r="KXJ44" s="12"/>
      <c r="KXK44" s="12"/>
      <c r="KXL44" s="12"/>
      <c r="KXM44" s="12"/>
      <c r="KXN44" s="12"/>
      <c r="KXO44" s="12"/>
      <c r="KXP44" s="12"/>
      <c r="KXQ44" s="12"/>
      <c r="KXR44" s="12"/>
      <c r="KXS44" s="12"/>
      <c r="KXT44" s="12"/>
      <c r="KXU44" s="12"/>
      <c r="KXV44" s="12"/>
      <c r="KXW44" s="12"/>
      <c r="KXX44" s="12"/>
      <c r="KXY44" s="12"/>
      <c r="KXZ44" s="12"/>
      <c r="KYA44" s="12"/>
      <c r="KYB44" s="12"/>
      <c r="KYC44" s="12"/>
      <c r="KYD44" s="12"/>
      <c r="KYE44" s="12"/>
      <c r="KYF44" s="12"/>
      <c r="KYG44" s="12"/>
      <c r="KYH44" s="12"/>
      <c r="KYI44" s="12"/>
      <c r="KYJ44" s="12"/>
      <c r="KYK44" s="12"/>
      <c r="KYL44" s="12"/>
      <c r="KYM44" s="12"/>
      <c r="KYN44" s="12"/>
      <c r="KYO44" s="12"/>
      <c r="KYP44" s="12"/>
      <c r="KYQ44" s="12"/>
      <c r="KYR44" s="12"/>
      <c r="KYS44" s="12"/>
      <c r="KYT44" s="12"/>
      <c r="KYU44" s="12"/>
      <c r="KYV44" s="12"/>
      <c r="KYW44" s="12"/>
      <c r="KYX44" s="12"/>
      <c r="KYY44" s="12"/>
      <c r="KYZ44" s="12"/>
      <c r="KZA44" s="12"/>
      <c r="KZB44" s="12"/>
      <c r="KZC44" s="12"/>
      <c r="KZD44" s="12"/>
      <c r="KZE44" s="12"/>
      <c r="KZF44" s="12"/>
      <c r="KZG44" s="12"/>
      <c r="KZH44" s="12"/>
      <c r="KZI44" s="12"/>
      <c r="KZJ44" s="12"/>
      <c r="KZK44" s="12"/>
      <c r="KZL44" s="12"/>
      <c r="KZM44" s="12"/>
      <c r="KZN44" s="12"/>
      <c r="KZO44" s="12"/>
      <c r="KZP44" s="12"/>
      <c r="KZQ44" s="12"/>
      <c r="KZR44" s="12"/>
      <c r="KZS44" s="12"/>
      <c r="KZT44" s="12"/>
      <c r="KZU44" s="12"/>
      <c r="KZV44" s="12"/>
      <c r="KZW44" s="12"/>
      <c r="KZX44" s="12"/>
      <c r="KZY44" s="12"/>
      <c r="KZZ44" s="12"/>
      <c r="LAA44" s="12"/>
      <c r="LAB44" s="12"/>
      <c r="LAC44" s="12"/>
      <c r="LAD44" s="12"/>
      <c r="LAE44" s="12"/>
      <c r="LAF44" s="12"/>
      <c r="LAG44" s="12"/>
      <c r="LAH44" s="12"/>
      <c r="LAI44" s="12"/>
      <c r="LAJ44" s="12"/>
      <c r="LAK44" s="12"/>
      <c r="LAL44" s="12"/>
      <c r="LAM44" s="12"/>
      <c r="LAN44" s="12"/>
      <c r="LAO44" s="12"/>
      <c r="LAP44" s="12"/>
      <c r="LAQ44" s="12"/>
      <c r="LAR44" s="12"/>
      <c r="LAS44" s="12"/>
      <c r="LAT44" s="12"/>
      <c r="LAU44" s="12"/>
      <c r="LAV44" s="12"/>
      <c r="LAW44" s="12"/>
      <c r="LAX44" s="12"/>
      <c r="LAY44" s="12"/>
      <c r="LAZ44" s="12"/>
      <c r="LBA44" s="12"/>
      <c r="LBB44" s="12"/>
      <c r="LBC44" s="12"/>
      <c r="LBD44" s="12"/>
      <c r="LBE44" s="12"/>
      <c r="LBF44" s="12"/>
      <c r="LBG44" s="12"/>
      <c r="LBH44" s="12"/>
      <c r="LBI44" s="12"/>
      <c r="LBJ44" s="12"/>
      <c r="LBK44" s="12"/>
      <c r="LBL44" s="12"/>
      <c r="LBM44" s="12"/>
      <c r="LBN44" s="12"/>
      <c r="LBO44" s="12"/>
      <c r="LBP44" s="12"/>
      <c r="LBQ44" s="12"/>
      <c r="LBR44" s="12"/>
      <c r="LBS44" s="12"/>
      <c r="LBT44" s="12"/>
      <c r="LBU44" s="12"/>
      <c r="LBV44" s="12"/>
      <c r="LBW44" s="12"/>
      <c r="LBX44" s="12"/>
      <c r="LBY44" s="12"/>
      <c r="LBZ44" s="12"/>
      <c r="LCA44" s="12"/>
      <c r="LCB44" s="12"/>
      <c r="LCC44" s="12"/>
      <c r="LCD44" s="12"/>
      <c r="LCE44" s="12"/>
      <c r="LCF44" s="12"/>
      <c r="LCG44" s="12"/>
      <c r="LCH44" s="12"/>
      <c r="LCI44" s="12"/>
      <c r="LCJ44" s="12"/>
      <c r="LCK44" s="12"/>
      <c r="LCL44" s="12"/>
      <c r="LCM44" s="12"/>
      <c r="LCN44" s="12"/>
      <c r="LCO44" s="12"/>
      <c r="LCP44" s="12"/>
      <c r="LCQ44" s="12"/>
      <c r="LCR44" s="12"/>
      <c r="LCS44" s="12"/>
      <c r="LCT44" s="12"/>
      <c r="LCU44" s="12"/>
      <c r="LCV44" s="12"/>
      <c r="LCW44" s="12"/>
      <c r="LCX44" s="12"/>
      <c r="LCY44" s="12"/>
      <c r="LCZ44" s="12"/>
      <c r="LDA44" s="12"/>
      <c r="LDB44" s="12"/>
      <c r="LDC44" s="12"/>
      <c r="LDD44" s="12"/>
      <c r="LDE44" s="12"/>
      <c r="LDF44" s="12"/>
      <c r="LDG44" s="12"/>
      <c r="LDH44" s="12"/>
      <c r="LDI44" s="12"/>
      <c r="LDJ44" s="12"/>
      <c r="LDK44" s="12"/>
      <c r="LDL44" s="12"/>
      <c r="LDM44" s="12"/>
      <c r="LDN44" s="12"/>
      <c r="LDO44" s="12"/>
      <c r="LDP44" s="12"/>
      <c r="LDQ44" s="12"/>
      <c r="LDR44" s="12"/>
      <c r="LDS44" s="12"/>
      <c r="LDT44" s="12"/>
      <c r="LDU44" s="12"/>
      <c r="LDV44" s="12"/>
      <c r="LDW44" s="12"/>
      <c r="LDX44" s="12"/>
      <c r="LDY44" s="12"/>
      <c r="LDZ44" s="12"/>
      <c r="LEA44" s="12"/>
      <c r="LEB44" s="12"/>
      <c r="LEC44" s="12"/>
      <c r="LED44" s="12"/>
      <c r="LEE44" s="12"/>
      <c r="LEF44" s="12"/>
      <c r="LEG44" s="12"/>
      <c r="LEH44" s="12"/>
      <c r="LEI44" s="12"/>
      <c r="LEJ44" s="12"/>
      <c r="LEK44" s="12"/>
      <c r="LEL44" s="12"/>
      <c r="LEM44" s="12"/>
      <c r="LEN44" s="12"/>
      <c r="LEO44" s="12"/>
      <c r="LEP44" s="12"/>
      <c r="LEQ44" s="12"/>
      <c r="LER44" s="12"/>
      <c r="LES44" s="12"/>
      <c r="LET44" s="12"/>
      <c r="LEU44" s="12"/>
      <c r="LEV44" s="12"/>
      <c r="LEW44" s="12"/>
      <c r="LEX44" s="12"/>
      <c r="LEY44" s="12"/>
      <c r="LEZ44" s="12"/>
      <c r="LFA44" s="12"/>
      <c r="LFB44" s="12"/>
      <c r="LFC44" s="12"/>
      <c r="LFD44" s="12"/>
      <c r="LFE44" s="12"/>
      <c r="LFF44" s="12"/>
      <c r="LFG44" s="12"/>
      <c r="LFH44" s="12"/>
      <c r="LFI44" s="12"/>
      <c r="LFJ44" s="12"/>
      <c r="LFK44" s="12"/>
      <c r="LFL44" s="12"/>
      <c r="LFM44" s="12"/>
      <c r="LFN44" s="12"/>
      <c r="LFO44" s="12"/>
      <c r="LFP44" s="12"/>
      <c r="LFQ44" s="12"/>
      <c r="LFR44" s="12"/>
      <c r="LFS44" s="12"/>
      <c r="LFT44" s="12"/>
      <c r="LFU44" s="12"/>
      <c r="LFV44" s="12"/>
      <c r="LFW44" s="12"/>
      <c r="LFX44" s="12"/>
      <c r="LFY44" s="12"/>
      <c r="LFZ44" s="12"/>
      <c r="LGA44" s="12"/>
      <c r="LGB44" s="12"/>
      <c r="LGC44" s="12"/>
      <c r="LGD44" s="12"/>
      <c r="LGE44" s="12"/>
      <c r="LGF44" s="12"/>
      <c r="LGG44" s="12"/>
      <c r="LGH44" s="12"/>
      <c r="LGI44" s="12"/>
      <c r="LGJ44" s="12"/>
      <c r="LGK44" s="12"/>
      <c r="LGL44" s="12"/>
      <c r="LGM44" s="12"/>
      <c r="LGN44" s="12"/>
      <c r="LGO44" s="12"/>
      <c r="LGP44" s="12"/>
      <c r="LGQ44" s="12"/>
      <c r="LGR44" s="12"/>
      <c r="LGS44" s="12"/>
      <c r="LGT44" s="12"/>
      <c r="LGU44" s="12"/>
      <c r="LGV44" s="12"/>
      <c r="LGW44" s="12"/>
      <c r="LGX44" s="12"/>
      <c r="LGY44" s="12"/>
      <c r="LGZ44" s="12"/>
      <c r="LHA44" s="12"/>
      <c r="LHB44" s="12"/>
      <c r="LHC44" s="12"/>
      <c r="LHD44" s="12"/>
      <c r="LHE44" s="12"/>
      <c r="LHF44" s="12"/>
      <c r="LHG44" s="12"/>
      <c r="LHH44" s="12"/>
      <c r="LHI44" s="12"/>
      <c r="LHJ44" s="12"/>
      <c r="LHK44" s="12"/>
      <c r="LHL44" s="12"/>
      <c r="LHM44" s="12"/>
      <c r="LHN44" s="12"/>
      <c r="LHO44" s="12"/>
      <c r="LHP44" s="12"/>
      <c r="LHQ44" s="12"/>
      <c r="LHR44" s="12"/>
      <c r="LHS44" s="12"/>
      <c r="LHT44" s="12"/>
      <c r="LHU44" s="12"/>
      <c r="LHV44" s="12"/>
      <c r="LHW44" s="12"/>
      <c r="LHX44" s="12"/>
      <c r="LHY44" s="12"/>
      <c r="LHZ44" s="12"/>
      <c r="LIA44" s="12"/>
      <c r="LIB44" s="12"/>
      <c r="LIC44" s="12"/>
      <c r="LID44" s="12"/>
      <c r="LIE44" s="12"/>
      <c r="LIF44" s="12"/>
      <c r="LIG44" s="12"/>
      <c r="LIH44" s="12"/>
      <c r="LII44" s="12"/>
      <c r="LIJ44" s="12"/>
      <c r="LIK44" s="12"/>
      <c r="LIL44" s="12"/>
      <c r="LIM44" s="12"/>
      <c r="LIN44" s="12"/>
      <c r="LIO44" s="12"/>
      <c r="LIP44" s="12"/>
      <c r="LIQ44" s="12"/>
      <c r="LIR44" s="12"/>
      <c r="LIS44" s="12"/>
      <c r="LIT44" s="12"/>
      <c r="LIU44" s="12"/>
      <c r="LIV44" s="12"/>
      <c r="LIW44" s="12"/>
      <c r="LIX44" s="12"/>
      <c r="LIY44" s="12"/>
      <c r="LIZ44" s="12"/>
      <c r="LJA44" s="12"/>
      <c r="LJB44" s="12"/>
      <c r="LJC44" s="12"/>
      <c r="LJD44" s="12"/>
      <c r="LJE44" s="12"/>
      <c r="LJF44" s="12"/>
      <c r="LJG44" s="12"/>
      <c r="LJH44" s="12"/>
      <c r="LJI44" s="12"/>
      <c r="LJJ44" s="12"/>
      <c r="LJK44" s="12"/>
      <c r="LJL44" s="12"/>
      <c r="LJM44" s="12"/>
      <c r="LJN44" s="12"/>
      <c r="LJO44" s="12"/>
      <c r="LJP44" s="12"/>
      <c r="LJQ44" s="12"/>
      <c r="LJR44" s="12"/>
      <c r="LJS44" s="12"/>
      <c r="LJT44" s="12"/>
      <c r="LJU44" s="12"/>
      <c r="LJV44" s="12"/>
      <c r="LJW44" s="12"/>
      <c r="LJX44" s="12"/>
      <c r="LJY44" s="12"/>
      <c r="LJZ44" s="12"/>
      <c r="LKA44" s="12"/>
      <c r="LKB44" s="12"/>
      <c r="LKC44" s="12"/>
      <c r="LKD44" s="12"/>
      <c r="LKE44" s="12"/>
      <c r="LKF44" s="12"/>
      <c r="LKG44" s="12"/>
      <c r="LKH44" s="12"/>
      <c r="LKI44" s="12"/>
      <c r="LKJ44" s="12"/>
      <c r="LKK44" s="12"/>
      <c r="LKL44" s="12"/>
      <c r="LKM44" s="12"/>
      <c r="LKN44" s="12"/>
      <c r="LKO44" s="12"/>
      <c r="LKP44" s="12"/>
      <c r="LKQ44" s="12"/>
      <c r="LKR44" s="12"/>
      <c r="LKS44" s="12"/>
      <c r="LKT44" s="12"/>
      <c r="LKU44" s="12"/>
      <c r="LKV44" s="12"/>
      <c r="LKW44" s="12"/>
      <c r="LKX44" s="12"/>
      <c r="LKY44" s="12"/>
      <c r="LKZ44" s="12"/>
      <c r="LLA44" s="12"/>
      <c r="LLB44" s="12"/>
      <c r="LLC44" s="12"/>
      <c r="LLD44" s="12"/>
      <c r="LLE44" s="12"/>
      <c r="LLF44" s="12"/>
      <c r="LLG44" s="12"/>
      <c r="LLH44" s="12"/>
      <c r="LLI44" s="12"/>
      <c r="LLJ44" s="12"/>
      <c r="LLK44" s="12"/>
      <c r="LLL44" s="12"/>
      <c r="LLM44" s="12"/>
      <c r="LLN44" s="12"/>
      <c r="LLO44" s="12"/>
      <c r="LLP44" s="12"/>
      <c r="LLQ44" s="12"/>
      <c r="LLR44" s="12"/>
      <c r="LLS44" s="12"/>
      <c r="LLT44" s="12"/>
      <c r="LLU44" s="12"/>
      <c r="LLV44" s="12"/>
      <c r="LLW44" s="12"/>
      <c r="LLX44" s="12"/>
      <c r="LLY44" s="12"/>
      <c r="LLZ44" s="12"/>
      <c r="LMA44" s="12"/>
      <c r="LMB44" s="12"/>
      <c r="LMC44" s="12"/>
      <c r="LMD44" s="12"/>
      <c r="LME44" s="12"/>
      <c r="LMF44" s="12"/>
      <c r="LMG44" s="12"/>
      <c r="LMH44" s="12"/>
      <c r="LMI44" s="12"/>
      <c r="LMJ44" s="12"/>
      <c r="LMK44" s="12"/>
      <c r="LML44" s="12"/>
      <c r="LMM44" s="12"/>
      <c r="LMN44" s="12"/>
      <c r="LMO44" s="12"/>
      <c r="LMP44" s="12"/>
      <c r="LMQ44" s="12"/>
      <c r="LMR44" s="12"/>
      <c r="LMS44" s="12"/>
      <c r="LMT44" s="12"/>
      <c r="LMU44" s="12"/>
      <c r="LMV44" s="12"/>
      <c r="LMW44" s="12"/>
      <c r="LMX44" s="12"/>
      <c r="LMY44" s="12"/>
      <c r="LMZ44" s="12"/>
      <c r="LNA44" s="12"/>
      <c r="LNB44" s="12"/>
      <c r="LNC44" s="12"/>
      <c r="LND44" s="12"/>
      <c r="LNE44" s="12"/>
      <c r="LNF44" s="12"/>
      <c r="LNG44" s="12"/>
      <c r="LNH44" s="12"/>
      <c r="LNI44" s="12"/>
      <c r="LNJ44" s="12"/>
      <c r="LNK44" s="12"/>
      <c r="LNL44" s="12"/>
      <c r="LNM44" s="12"/>
      <c r="LNN44" s="12"/>
      <c r="LNO44" s="12"/>
      <c r="LNP44" s="12"/>
      <c r="LNQ44" s="12"/>
      <c r="LNR44" s="12"/>
      <c r="LNS44" s="12"/>
      <c r="LNT44" s="12"/>
      <c r="LNU44" s="12"/>
      <c r="LNV44" s="12"/>
      <c r="LNW44" s="12"/>
      <c r="LNX44" s="12"/>
      <c r="LNY44" s="12"/>
      <c r="LNZ44" s="12"/>
      <c r="LOA44" s="12"/>
      <c r="LOB44" s="12"/>
      <c r="LOC44" s="12"/>
      <c r="LOD44" s="12"/>
      <c r="LOE44" s="12"/>
      <c r="LOF44" s="12"/>
      <c r="LOG44" s="12"/>
      <c r="LOH44" s="12"/>
      <c r="LOI44" s="12"/>
      <c r="LOJ44" s="12"/>
      <c r="LOK44" s="12"/>
      <c r="LOL44" s="12"/>
      <c r="LOM44" s="12"/>
      <c r="LON44" s="12"/>
      <c r="LOO44" s="12"/>
      <c r="LOP44" s="12"/>
      <c r="LOQ44" s="12"/>
      <c r="LOR44" s="12"/>
      <c r="LOS44" s="12"/>
      <c r="LOT44" s="12"/>
      <c r="LOU44" s="12"/>
      <c r="LOV44" s="12"/>
      <c r="LOW44" s="12"/>
      <c r="LOX44" s="12"/>
      <c r="LOY44" s="12"/>
      <c r="LOZ44" s="12"/>
      <c r="LPA44" s="12"/>
      <c r="LPB44" s="12"/>
      <c r="LPC44" s="12"/>
      <c r="LPD44" s="12"/>
      <c r="LPE44" s="12"/>
      <c r="LPF44" s="12"/>
      <c r="LPG44" s="12"/>
      <c r="LPH44" s="12"/>
      <c r="LPI44" s="12"/>
      <c r="LPJ44" s="12"/>
      <c r="LPK44" s="12"/>
      <c r="LPL44" s="12"/>
      <c r="LPM44" s="12"/>
      <c r="LPN44" s="12"/>
      <c r="LPO44" s="12"/>
      <c r="LPP44" s="12"/>
      <c r="LPQ44" s="12"/>
      <c r="LPR44" s="12"/>
      <c r="LPS44" s="12"/>
      <c r="LPT44" s="12"/>
      <c r="LPU44" s="12"/>
      <c r="LPV44" s="12"/>
      <c r="LPW44" s="12"/>
      <c r="LPX44" s="12"/>
      <c r="LPY44" s="12"/>
      <c r="LPZ44" s="12"/>
      <c r="LQA44" s="12"/>
      <c r="LQB44" s="12"/>
      <c r="LQC44" s="12"/>
      <c r="LQD44" s="12"/>
      <c r="LQE44" s="12"/>
      <c r="LQF44" s="12"/>
      <c r="LQG44" s="12"/>
      <c r="LQH44" s="12"/>
      <c r="LQI44" s="12"/>
      <c r="LQJ44" s="12"/>
      <c r="LQK44" s="12"/>
      <c r="LQL44" s="12"/>
      <c r="LQM44" s="12"/>
      <c r="LQN44" s="12"/>
      <c r="LQO44" s="12"/>
      <c r="LQP44" s="12"/>
      <c r="LQQ44" s="12"/>
      <c r="LQR44" s="12"/>
      <c r="LQS44" s="12"/>
      <c r="LQT44" s="12"/>
      <c r="LQU44" s="12"/>
      <c r="LQV44" s="12"/>
      <c r="LQW44" s="12"/>
      <c r="LQX44" s="12"/>
      <c r="LQY44" s="12"/>
      <c r="LQZ44" s="12"/>
      <c r="LRA44" s="12"/>
      <c r="LRB44" s="12"/>
      <c r="LRC44" s="12"/>
      <c r="LRD44" s="12"/>
      <c r="LRE44" s="12"/>
      <c r="LRF44" s="12"/>
      <c r="LRG44" s="12"/>
      <c r="LRH44" s="12"/>
      <c r="LRI44" s="12"/>
      <c r="LRJ44" s="12"/>
      <c r="LRK44" s="12"/>
      <c r="LRL44" s="12"/>
      <c r="LRM44" s="12"/>
      <c r="LRN44" s="12"/>
      <c r="LRO44" s="12"/>
      <c r="LRP44" s="12"/>
      <c r="LRQ44" s="12"/>
      <c r="LRR44" s="12"/>
      <c r="LRS44" s="12"/>
      <c r="LRT44" s="12"/>
      <c r="LRU44" s="12"/>
      <c r="LRV44" s="12"/>
      <c r="LRW44" s="12"/>
      <c r="LRX44" s="12"/>
      <c r="LRY44" s="12"/>
      <c r="LRZ44" s="12"/>
      <c r="LSA44" s="12"/>
      <c r="LSB44" s="12"/>
      <c r="LSC44" s="12"/>
      <c r="LSD44" s="12"/>
      <c r="LSE44" s="12"/>
      <c r="LSF44" s="12"/>
      <c r="LSG44" s="12"/>
      <c r="LSH44" s="12"/>
      <c r="LSI44" s="12"/>
      <c r="LSJ44" s="12"/>
      <c r="LSK44" s="12"/>
      <c r="LSL44" s="12"/>
      <c r="LSM44" s="12"/>
      <c r="LSN44" s="12"/>
      <c r="LSO44" s="12"/>
      <c r="LSP44" s="12"/>
      <c r="LSQ44" s="12"/>
      <c r="LSR44" s="12"/>
      <c r="LSS44" s="12"/>
      <c r="LST44" s="12"/>
      <c r="LSU44" s="12"/>
      <c r="LSV44" s="12"/>
      <c r="LSW44" s="12"/>
      <c r="LSX44" s="12"/>
      <c r="LSY44" s="12"/>
      <c r="LSZ44" s="12"/>
      <c r="LTA44" s="12"/>
      <c r="LTB44" s="12"/>
      <c r="LTC44" s="12"/>
      <c r="LTD44" s="12"/>
      <c r="LTE44" s="12"/>
      <c r="LTF44" s="12"/>
      <c r="LTG44" s="12"/>
      <c r="LTH44" s="12"/>
      <c r="LTI44" s="12"/>
      <c r="LTJ44" s="12"/>
      <c r="LTK44" s="12"/>
      <c r="LTL44" s="12"/>
      <c r="LTM44" s="12"/>
      <c r="LTN44" s="12"/>
      <c r="LTO44" s="12"/>
      <c r="LTP44" s="12"/>
      <c r="LTQ44" s="12"/>
      <c r="LTR44" s="12"/>
      <c r="LTS44" s="12"/>
      <c r="LTT44" s="12"/>
      <c r="LTU44" s="12"/>
      <c r="LTV44" s="12"/>
      <c r="LTW44" s="12"/>
      <c r="LTX44" s="12"/>
      <c r="LTY44" s="12"/>
      <c r="LTZ44" s="12"/>
      <c r="LUA44" s="12"/>
      <c r="LUB44" s="12"/>
      <c r="LUC44" s="12"/>
      <c r="LUD44" s="12"/>
      <c r="LUE44" s="12"/>
      <c r="LUF44" s="12"/>
      <c r="LUG44" s="12"/>
      <c r="LUH44" s="12"/>
      <c r="LUI44" s="12"/>
      <c r="LUJ44" s="12"/>
      <c r="LUK44" s="12"/>
      <c r="LUL44" s="12"/>
      <c r="LUM44" s="12"/>
      <c r="LUN44" s="12"/>
      <c r="LUO44" s="12"/>
      <c r="LUP44" s="12"/>
      <c r="LUQ44" s="12"/>
      <c r="LUR44" s="12"/>
      <c r="LUS44" s="12"/>
      <c r="LUT44" s="12"/>
      <c r="LUU44" s="12"/>
      <c r="LUV44" s="12"/>
      <c r="LUW44" s="12"/>
      <c r="LUX44" s="12"/>
      <c r="LUY44" s="12"/>
      <c r="LUZ44" s="12"/>
      <c r="LVA44" s="12"/>
      <c r="LVB44" s="12"/>
      <c r="LVC44" s="12"/>
      <c r="LVD44" s="12"/>
      <c r="LVE44" s="12"/>
      <c r="LVF44" s="12"/>
      <c r="LVG44" s="12"/>
      <c r="LVH44" s="12"/>
      <c r="LVI44" s="12"/>
      <c r="LVJ44" s="12"/>
      <c r="LVK44" s="12"/>
      <c r="LVL44" s="12"/>
      <c r="LVM44" s="12"/>
      <c r="LVN44" s="12"/>
      <c r="LVO44" s="12"/>
      <c r="LVP44" s="12"/>
      <c r="LVQ44" s="12"/>
      <c r="LVR44" s="12"/>
      <c r="LVS44" s="12"/>
      <c r="LVT44" s="12"/>
      <c r="LVU44" s="12"/>
      <c r="LVV44" s="12"/>
      <c r="LVW44" s="12"/>
      <c r="LVX44" s="12"/>
      <c r="LVY44" s="12"/>
      <c r="LVZ44" s="12"/>
      <c r="LWA44" s="12"/>
      <c r="LWB44" s="12"/>
      <c r="LWC44" s="12"/>
      <c r="LWD44" s="12"/>
      <c r="LWE44" s="12"/>
      <c r="LWF44" s="12"/>
      <c r="LWG44" s="12"/>
      <c r="LWH44" s="12"/>
      <c r="LWI44" s="12"/>
      <c r="LWJ44" s="12"/>
      <c r="LWK44" s="12"/>
      <c r="LWL44" s="12"/>
      <c r="LWM44" s="12"/>
      <c r="LWN44" s="12"/>
      <c r="LWO44" s="12"/>
      <c r="LWP44" s="12"/>
      <c r="LWQ44" s="12"/>
      <c r="LWR44" s="12"/>
      <c r="LWS44" s="12"/>
      <c r="LWT44" s="12"/>
      <c r="LWU44" s="12"/>
      <c r="LWV44" s="12"/>
      <c r="LWW44" s="12"/>
      <c r="LWX44" s="12"/>
      <c r="LWY44" s="12"/>
      <c r="LWZ44" s="12"/>
      <c r="LXA44" s="12"/>
      <c r="LXB44" s="12"/>
      <c r="LXC44" s="12"/>
      <c r="LXD44" s="12"/>
      <c r="LXE44" s="12"/>
      <c r="LXF44" s="12"/>
      <c r="LXG44" s="12"/>
      <c r="LXH44" s="12"/>
      <c r="LXI44" s="12"/>
      <c r="LXJ44" s="12"/>
      <c r="LXK44" s="12"/>
      <c r="LXL44" s="12"/>
      <c r="LXM44" s="12"/>
      <c r="LXN44" s="12"/>
      <c r="LXO44" s="12"/>
      <c r="LXP44" s="12"/>
      <c r="LXQ44" s="12"/>
      <c r="LXR44" s="12"/>
      <c r="LXS44" s="12"/>
      <c r="LXT44" s="12"/>
      <c r="LXU44" s="12"/>
      <c r="LXV44" s="12"/>
      <c r="LXW44" s="12"/>
      <c r="LXX44" s="12"/>
      <c r="LXY44" s="12"/>
      <c r="LXZ44" s="12"/>
      <c r="LYA44" s="12"/>
      <c r="LYB44" s="12"/>
      <c r="LYC44" s="12"/>
      <c r="LYD44" s="12"/>
      <c r="LYE44" s="12"/>
      <c r="LYF44" s="12"/>
      <c r="LYG44" s="12"/>
      <c r="LYH44" s="12"/>
      <c r="LYI44" s="12"/>
      <c r="LYJ44" s="12"/>
      <c r="LYK44" s="12"/>
      <c r="LYL44" s="12"/>
      <c r="LYM44" s="12"/>
      <c r="LYN44" s="12"/>
      <c r="LYO44" s="12"/>
      <c r="LYP44" s="12"/>
      <c r="LYQ44" s="12"/>
      <c r="LYR44" s="12"/>
      <c r="LYS44" s="12"/>
      <c r="LYT44" s="12"/>
      <c r="LYU44" s="12"/>
      <c r="LYV44" s="12"/>
      <c r="LYW44" s="12"/>
      <c r="LYX44" s="12"/>
      <c r="LYY44" s="12"/>
      <c r="LYZ44" s="12"/>
      <c r="LZA44" s="12"/>
      <c r="LZB44" s="12"/>
      <c r="LZC44" s="12"/>
      <c r="LZD44" s="12"/>
      <c r="LZE44" s="12"/>
      <c r="LZF44" s="12"/>
      <c r="LZG44" s="12"/>
      <c r="LZH44" s="12"/>
      <c r="LZI44" s="12"/>
      <c r="LZJ44" s="12"/>
      <c r="LZK44" s="12"/>
      <c r="LZL44" s="12"/>
      <c r="LZM44" s="12"/>
      <c r="LZN44" s="12"/>
      <c r="LZO44" s="12"/>
      <c r="LZP44" s="12"/>
      <c r="LZQ44" s="12"/>
      <c r="LZR44" s="12"/>
      <c r="LZS44" s="12"/>
      <c r="LZT44" s="12"/>
      <c r="LZU44" s="12"/>
      <c r="LZV44" s="12"/>
      <c r="LZW44" s="12"/>
      <c r="LZX44" s="12"/>
      <c r="LZY44" s="12"/>
      <c r="LZZ44" s="12"/>
      <c r="MAA44" s="12"/>
      <c r="MAB44" s="12"/>
      <c r="MAC44" s="12"/>
      <c r="MAD44" s="12"/>
      <c r="MAE44" s="12"/>
      <c r="MAF44" s="12"/>
      <c r="MAG44" s="12"/>
      <c r="MAH44" s="12"/>
      <c r="MAI44" s="12"/>
      <c r="MAJ44" s="12"/>
      <c r="MAK44" s="12"/>
      <c r="MAL44" s="12"/>
      <c r="MAM44" s="12"/>
      <c r="MAN44" s="12"/>
      <c r="MAO44" s="12"/>
      <c r="MAP44" s="12"/>
      <c r="MAQ44" s="12"/>
      <c r="MAR44" s="12"/>
      <c r="MAS44" s="12"/>
      <c r="MAT44" s="12"/>
      <c r="MAU44" s="12"/>
      <c r="MAV44" s="12"/>
      <c r="MAW44" s="12"/>
      <c r="MAX44" s="12"/>
      <c r="MAY44" s="12"/>
      <c r="MAZ44" s="12"/>
      <c r="MBA44" s="12"/>
      <c r="MBB44" s="12"/>
      <c r="MBC44" s="12"/>
      <c r="MBD44" s="12"/>
      <c r="MBE44" s="12"/>
      <c r="MBF44" s="12"/>
      <c r="MBG44" s="12"/>
      <c r="MBH44" s="12"/>
      <c r="MBI44" s="12"/>
      <c r="MBJ44" s="12"/>
      <c r="MBK44" s="12"/>
      <c r="MBL44" s="12"/>
      <c r="MBM44" s="12"/>
      <c r="MBN44" s="12"/>
      <c r="MBO44" s="12"/>
      <c r="MBP44" s="12"/>
      <c r="MBQ44" s="12"/>
      <c r="MBR44" s="12"/>
      <c r="MBS44" s="12"/>
      <c r="MBT44" s="12"/>
      <c r="MBU44" s="12"/>
      <c r="MBV44" s="12"/>
      <c r="MBW44" s="12"/>
      <c r="MBX44" s="12"/>
      <c r="MBY44" s="12"/>
      <c r="MBZ44" s="12"/>
      <c r="MCA44" s="12"/>
      <c r="MCB44" s="12"/>
      <c r="MCC44" s="12"/>
      <c r="MCD44" s="12"/>
      <c r="MCE44" s="12"/>
      <c r="MCF44" s="12"/>
      <c r="MCG44" s="12"/>
      <c r="MCH44" s="12"/>
      <c r="MCI44" s="12"/>
      <c r="MCJ44" s="12"/>
      <c r="MCK44" s="12"/>
      <c r="MCL44" s="12"/>
      <c r="MCM44" s="12"/>
      <c r="MCN44" s="12"/>
      <c r="MCO44" s="12"/>
      <c r="MCP44" s="12"/>
      <c r="MCQ44" s="12"/>
      <c r="MCR44" s="12"/>
      <c r="MCS44" s="12"/>
      <c r="MCT44" s="12"/>
      <c r="MCU44" s="12"/>
      <c r="MCV44" s="12"/>
      <c r="MCW44" s="12"/>
      <c r="MCX44" s="12"/>
      <c r="MCY44" s="12"/>
      <c r="MCZ44" s="12"/>
      <c r="MDA44" s="12"/>
      <c r="MDB44" s="12"/>
      <c r="MDC44" s="12"/>
      <c r="MDD44" s="12"/>
      <c r="MDE44" s="12"/>
      <c r="MDF44" s="12"/>
      <c r="MDG44" s="12"/>
      <c r="MDH44" s="12"/>
      <c r="MDI44" s="12"/>
      <c r="MDJ44" s="12"/>
      <c r="MDK44" s="12"/>
      <c r="MDL44" s="12"/>
      <c r="MDM44" s="12"/>
      <c r="MDN44" s="12"/>
      <c r="MDO44" s="12"/>
      <c r="MDP44" s="12"/>
      <c r="MDQ44" s="12"/>
      <c r="MDR44" s="12"/>
      <c r="MDS44" s="12"/>
      <c r="MDT44" s="12"/>
      <c r="MDU44" s="12"/>
      <c r="MDV44" s="12"/>
      <c r="MDW44" s="12"/>
      <c r="MDX44" s="12"/>
      <c r="MDY44" s="12"/>
      <c r="MDZ44" s="12"/>
      <c r="MEA44" s="12"/>
      <c r="MEB44" s="12"/>
      <c r="MEC44" s="12"/>
      <c r="MED44" s="12"/>
      <c r="MEE44" s="12"/>
      <c r="MEF44" s="12"/>
      <c r="MEG44" s="12"/>
      <c r="MEH44" s="12"/>
      <c r="MEI44" s="12"/>
      <c r="MEJ44" s="12"/>
      <c r="MEK44" s="12"/>
      <c r="MEL44" s="12"/>
      <c r="MEM44" s="12"/>
      <c r="MEN44" s="12"/>
      <c r="MEO44" s="12"/>
      <c r="MEP44" s="12"/>
      <c r="MEQ44" s="12"/>
      <c r="MER44" s="12"/>
      <c r="MES44" s="12"/>
      <c r="MET44" s="12"/>
      <c r="MEU44" s="12"/>
      <c r="MEV44" s="12"/>
      <c r="MEW44" s="12"/>
      <c r="MEX44" s="12"/>
      <c r="MEY44" s="12"/>
      <c r="MEZ44" s="12"/>
      <c r="MFA44" s="12"/>
      <c r="MFB44" s="12"/>
      <c r="MFC44" s="12"/>
      <c r="MFD44" s="12"/>
      <c r="MFE44" s="12"/>
      <c r="MFF44" s="12"/>
      <c r="MFG44" s="12"/>
      <c r="MFH44" s="12"/>
      <c r="MFI44" s="12"/>
      <c r="MFJ44" s="12"/>
      <c r="MFK44" s="12"/>
      <c r="MFL44" s="12"/>
      <c r="MFM44" s="12"/>
      <c r="MFN44" s="12"/>
      <c r="MFO44" s="12"/>
      <c r="MFP44" s="12"/>
      <c r="MFQ44" s="12"/>
      <c r="MFR44" s="12"/>
      <c r="MFS44" s="12"/>
      <c r="MFT44" s="12"/>
      <c r="MFU44" s="12"/>
      <c r="MFV44" s="12"/>
      <c r="MFW44" s="12"/>
      <c r="MFX44" s="12"/>
      <c r="MFY44" s="12"/>
      <c r="MFZ44" s="12"/>
      <c r="MGA44" s="12"/>
      <c r="MGB44" s="12"/>
      <c r="MGC44" s="12"/>
      <c r="MGD44" s="12"/>
      <c r="MGE44" s="12"/>
      <c r="MGF44" s="12"/>
      <c r="MGG44" s="12"/>
      <c r="MGH44" s="12"/>
      <c r="MGI44" s="12"/>
      <c r="MGJ44" s="12"/>
      <c r="MGK44" s="12"/>
      <c r="MGL44" s="12"/>
      <c r="MGM44" s="12"/>
      <c r="MGN44" s="12"/>
      <c r="MGO44" s="12"/>
      <c r="MGP44" s="12"/>
      <c r="MGQ44" s="12"/>
      <c r="MGR44" s="12"/>
      <c r="MGS44" s="12"/>
      <c r="MGT44" s="12"/>
      <c r="MGU44" s="12"/>
      <c r="MGV44" s="12"/>
      <c r="MGW44" s="12"/>
      <c r="MGX44" s="12"/>
      <c r="MGY44" s="12"/>
      <c r="MGZ44" s="12"/>
      <c r="MHA44" s="12"/>
      <c r="MHB44" s="12"/>
      <c r="MHC44" s="12"/>
      <c r="MHD44" s="12"/>
      <c r="MHE44" s="12"/>
      <c r="MHF44" s="12"/>
      <c r="MHG44" s="12"/>
      <c r="MHH44" s="12"/>
      <c r="MHI44" s="12"/>
      <c r="MHJ44" s="12"/>
      <c r="MHK44" s="12"/>
      <c r="MHL44" s="12"/>
      <c r="MHM44" s="12"/>
      <c r="MHN44" s="12"/>
      <c r="MHO44" s="12"/>
      <c r="MHP44" s="12"/>
      <c r="MHQ44" s="12"/>
      <c r="MHR44" s="12"/>
      <c r="MHS44" s="12"/>
      <c r="MHT44" s="12"/>
      <c r="MHU44" s="12"/>
      <c r="MHV44" s="12"/>
      <c r="MHW44" s="12"/>
      <c r="MHX44" s="12"/>
      <c r="MHY44" s="12"/>
      <c r="MHZ44" s="12"/>
      <c r="MIA44" s="12"/>
      <c r="MIB44" s="12"/>
      <c r="MIC44" s="12"/>
      <c r="MID44" s="12"/>
      <c r="MIE44" s="12"/>
      <c r="MIF44" s="12"/>
      <c r="MIG44" s="12"/>
      <c r="MIH44" s="12"/>
      <c r="MII44" s="12"/>
      <c r="MIJ44" s="12"/>
      <c r="MIK44" s="12"/>
      <c r="MIL44" s="12"/>
      <c r="MIM44" s="12"/>
      <c r="MIN44" s="12"/>
      <c r="MIO44" s="12"/>
      <c r="MIP44" s="12"/>
      <c r="MIQ44" s="12"/>
      <c r="MIR44" s="12"/>
      <c r="MIS44" s="12"/>
      <c r="MIT44" s="12"/>
      <c r="MIU44" s="12"/>
      <c r="MIV44" s="12"/>
      <c r="MIW44" s="12"/>
      <c r="MIX44" s="12"/>
      <c r="MIY44" s="12"/>
      <c r="MIZ44" s="12"/>
      <c r="MJA44" s="12"/>
      <c r="MJB44" s="12"/>
      <c r="MJC44" s="12"/>
      <c r="MJD44" s="12"/>
      <c r="MJE44" s="12"/>
      <c r="MJF44" s="12"/>
      <c r="MJG44" s="12"/>
      <c r="MJH44" s="12"/>
      <c r="MJI44" s="12"/>
      <c r="MJJ44" s="12"/>
      <c r="MJK44" s="12"/>
      <c r="MJL44" s="12"/>
      <c r="MJM44" s="12"/>
      <c r="MJN44" s="12"/>
      <c r="MJO44" s="12"/>
      <c r="MJP44" s="12"/>
      <c r="MJQ44" s="12"/>
      <c r="MJR44" s="12"/>
      <c r="MJS44" s="12"/>
      <c r="MJT44" s="12"/>
      <c r="MJU44" s="12"/>
      <c r="MJV44" s="12"/>
      <c r="MJW44" s="12"/>
      <c r="MJX44" s="12"/>
      <c r="MJY44" s="12"/>
      <c r="MJZ44" s="12"/>
      <c r="MKA44" s="12"/>
      <c r="MKB44" s="12"/>
      <c r="MKC44" s="12"/>
      <c r="MKD44" s="12"/>
      <c r="MKE44" s="12"/>
      <c r="MKF44" s="12"/>
      <c r="MKG44" s="12"/>
      <c r="MKH44" s="12"/>
      <c r="MKI44" s="12"/>
      <c r="MKJ44" s="12"/>
      <c r="MKK44" s="12"/>
      <c r="MKL44" s="12"/>
      <c r="MKM44" s="12"/>
      <c r="MKN44" s="12"/>
      <c r="MKO44" s="12"/>
      <c r="MKP44" s="12"/>
      <c r="MKQ44" s="12"/>
      <c r="MKR44" s="12"/>
      <c r="MKS44" s="12"/>
      <c r="MKT44" s="12"/>
      <c r="MKU44" s="12"/>
      <c r="MKV44" s="12"/>
      <c r="MKW44" s="12"/>
      <c r="MKX44" s="12"/>
      <c r="MKY44" s="12"/>
      <c r="MKZ44" s="12"/>
      <c r="MLA44" s="12"/>
      <c r="MLB44" s="12"/>
      <c r="MLC44" s="12"/>
      <c r="MLD44" s="12"/>
      <c r="MLE44" s="12"/>
      <c r="MLF44" s="12"/>
      <c r="MLG44" s="12"/>
      <c r="MLH44" s="12"/>
      <c r="MLI44" s="12"/>
      <c r="MLJ44" s="12"/>
      <c r="MLK44" s="12"/>
      <c r="MLL44" s="12"/>
      <c r="MLM44" s="12"/>
      <c r="MLN44" s="12"/>
      <c r="MLO44" s="12"/>
      <c r="MLP44" s="12"/>
      <c r="MLQ44" s="12"/>
      <c r="MLR44" s="12"/>
      <c r="MLS44" s="12"/>
      <c r="MLT44" s="12"/>
      <c r="MLU44" s="12"/>
      <c r="MLV44" s="12"/>
      <c r="MLW44" s="12"/>
      <c r="MLX44" s="12"/>
      <c r="MLY44" s="12"/>
      <c r="MLZ44" s="12"/>
      <c r="MMA44" s="12"/>
      <c r="MMB44" s="12"/>
      <c r="MMC44" s="12"/>
      <c r="MMD44" s="12"/>
      <c r="MME44" s="12"/>
      <c r="MMF44" s="12"/>
      <c r="MMG44" s="12"/>
      <c r="MMH44" s="12"/>
      <c r="MMI44" s="12"/>
      <c r="MMJ44" s="12"/>
      <c r="MMK44" s="12"/>
      <c r="MML44" s="12"/>
      <c r="MMM44" s="12"/>
      <c r="MMN44" s="12"/>
      <c r="MMO44" s="12"/>
      <c r="MMP44" s="12"/>
      <c r="MMQ44" s="12"/>
      <c r="MMR44" s="12"/>
      <c r="MMS44" s="12"/>
      <c r="MMT44" s="12"/>
      <c r="MMU44" s="12"/>
      <c r="MMV44" s="12"/>
      <c r="MMW44" s="12"/>
      <c r="MMX44" s="12"/>
      <c r="MMY44" s="12"/>
      <c r="MMZ44" s="12"/>
      <c r="MNA44" s="12"/>
      <c r="MNB44" s="12"/>
      <c r="MNC44" s="12"/>
      <c r="MND44" s="12"/>
      <c r="MNE44" s="12"/>
      <c r="MNF44" s="12"/>
      <c r="MNG44" s="12"/>
      <c r="MNH44" s="12"/>
      <c r="MNI44" s="12"/>
      <c r="MNJ44" s="12"/>
      <c r="MNK44" s="12"/>
      <c r="MNL44" s="12"/>
      <c r="MNM44" s="12"/>
      <c r="MNN44" s="12"/>
      <c r="MNO44" s="12"/>
      <c r="MNP44" s="12"/>
      <c r="MNQ44" s="12"/>
      <c r="MNR44" s="12"/>
      <c r="MNS44" s="12"/>
      <c r="MNT44" s="12"/>
      <c r="MNU44" s="12"/>
      <c r="MNV44" s="12"/>
      <c r="MNW44" s="12"/>
      <c r="MNX44" s="12"/>
      <c r="MNY44" s="12"/>
      <c r="MNZ44" s="12"/>
      <c r="MOA44" s="12"/>
      <c r="MOB44" s="12"/>
      <c r="MOC44" s="12"/>
      <c r="MOD44" s="12"/>
      <c r="MOE44" s="12"/>
      <c r="MOF44" s="12"/>
      <c r="MOG44" s="12"/>
      <c r="MOH44" s="12"/>
      <c r="MOI44" s="12"/>
      <c r="MOJ44" s="12"/>
      <c r="MOK44" s="12"/>
      <c r="MOL44" s="12"/>
      <c r="MOM44" s="12"/>
      <c r="MON44" s="12"/>
      <c r="MOO44" s="12"/>
      <c r="MOP44" s="12"/>
      <c r="MOQ44" s="12"/>
      <c r="MOR44" s="12"/>
      <c r="MOS44" s="12"/>
      <c r="MOT44" s="12"/>
      <c r="MOU44" s="12"/>
      <c r="MOV44" s="12"/>
      <c r="MOW44" s="12"/>
      <c r="MOX44" s="12"/>
      <c r="MOY44" s="12"/>
      <c r="MOZ44" s="12"/>
      <c r="MPA44" s="12"/>
      <c r="MPB44" s="12"/>
      <c r="MPC44" s="12"/>
      <c r="MPD44" s="12"/>
      <c r="MPE44" s="12"/>
      <c r="MPF44" s="12"/>
      <c r="MPG44" s="12"/>
      <c r="MPH44" s="12"/>
      <c r="MPI44" s="12"/>
      <c r="MPJ44" s="12"/>
      <c r="MPK44" s="12"/>
      <c r="MPL44" s="12"/>
      <c r="MPM44" s="12"/>
      <c r="MPN44" s="12"/>
      <c r="MPO44" s="12"/>
      <c r="MPP44" s="12"/>
      <c r="MPQ44" s="12"/>
      <c r="MPR44" s="12"/>
      <c r="MPS44" s="12"/>
      <c r="MPT44" s="12"/>
      <c r="MPU44" s="12"/>
      <c r="MPV44" s="12"/>
      <c r="MPW44" s="12"/>
      <c r="MPX44" s="12"/>
      <c r="MPY44" s="12"/>
      <c r="MPZ44" s="12"/>
      <c r="MQA44" s="12"/>
      <c r="MQB44" s="12"/>
      <c r="MQC44" s="12"/>
      <c r="MQD44" s="12"/>
      <c r="MQE44" s="12"/>
      <c r="MQF44" s="12"/>
      <c r="MQG44" s="12"/>
      <c r="MQH44" s="12"/>
      <c r="MQI44" s="12"/>
      <c r="MQJ44" s="12"/>
      <c r="MQK44" s="12"/>
      <c r="MQL44" s="12"/>
      <c r="MQM44" s="12"/>
      <c r="MQN44" s="12"/>
      <c r="MQO44" s="12"/>
      <c r="MQP44" s="12"/>
      <c r="MQQ44" s="12"/>
      <c r="MQR44" s="12"/>
      <c r="MQS44" s="12"/>
      <c r="MQT44" s="12"/>
      <c r="MQU44" s="12"/>
      <c r="MQV44" s="12"/>
      <c r="MQW44" s="12"/>
      <c r="MQX44" s="12"/>
      <c r="MQY44" s="12"/>
      <c r="MQZ44" s="12"/>
      <c r="MRA44" s="12"/>
      <c r="MRB44" s="12"/>
      <c r="MRC44" s="12"/>
      <c r="MRD44" s="12"/>
      <c r="MRE44" s="12"/>
      <c r="MRF44" s="12"/>
      <c r="MRG44" s="12"/>
      <c r="MRH44" s="12"/>
      <c r="MRI44" s="12"/>
      <c r="MRJ44" s="12"/>
      <c r="MRK44" s="12"/>
      <c r="MRL44" s="12"/>
      <c r="MRM44" s="12"/>
      <c r="MRN44" s="12"/>
      <c r="MRO44" s="12"/>
      <c r="MRP44" s="12"/>
      <c r="MRQ44" s="12"/>
      <c r="MRR44" s="12"/>
      <c r="MRS44" s="12"/>
      <c r="MRT44" s="12"/>
      <c r="MRU44" s="12"/>
      <c r="MRV44" s="12"/>
      <c r="MRW44" s="12"/>
      <c r="MRX44" s="12"/>
      <c r="MRY44" s="12"/>
      <c r="MRZ44" s="12"/>
      <c r="MSA44" s="12"/>
      <c r="MSB44" s="12"/>
      <c r="MSC44" s="12"/>
      <c r="MSD44" s="12"/>
      <c r="MSE44" s="12"/>
      <c r="MSF44" s="12"/>
      <c r="MSG44" s="12"/>
      <c r="MSH44" s="12"/>
      <c r="MSI44" s="12"/>
      <c r="MSJ44" s="12"/>
      <c r="MSK44" s="12"/>
      <c r="MSL44" s="12"/>
      <c r="MSM44" s="12"/>
      <c r="MSN44" s="12"/>
      <c r="MSO44" s="12"/>
      <c r="MSP44" s="12"/>
      <c r="MSQ44" s="12"/>
      <c r="MSR44" s="12"/>
      <c r="MSS44" s="12"/>
      <c r="MST44" s="12"/>
      <c r="MSU44" s="12"/>
      <c r="MSV44" s="12"/>
      <c r="MSW44" s="12"/>
      <c r="MSX44" s="12"/>
      <c r="MSY44" s="12"/>
      <c r="MSZ44" s="12"/>
      <c r="MTA44" s="12"/>
      <c r="MTB44" s="12"/>
      <c r="MTC44" s="12"/>
      <c r="MTD44" s="12"/>
      <c r="MTE44" s="12"/>
      <c r="MTF44" s="12"/>
      <c r="MTG44" s="12"/>
      <c r="MTH44" s="12"/>
      <c r="MTI44" s="12"/>
      <c r="MTJ44" s="12"/>
      <c r="MTK44" s="12"/>
      <c r="MTL44" s="12"/>
      <c r="MTM44" s="12"/>
      <c r="MTN44" s="12"/>
      <c r="MTO44" s="12"/>
      <c r="MTP44" s="12"/>
      <c r="MTQ44" s="12"/>
      <c r="MTR44" s="12"/>
      <c r="MTS44" s="12"/>
      <c r="MTT44" s="12"/>
      <c r="MTU44" s="12"/>
      <c r="MTV44" s="12"/>
      <c r="MTW44" s="12"/>
      <c r="MTX44" s="12"/>
      <c r="MTY44" s="12"/>
      <c r="MTZ44" s="12"/>
      <c r="MUA44" s="12"/>
      <c r="MUB44" s="12"/>
      <c r="MUC44" s="12"/>
      <c r="MUD44" s="12"/>
      <c r="MUE44" s="12"/>
      <c r="MUF44" s="12"/>
      <c r="MUG44" s="12"/>
      <c r="MUH44" s="12"/>
      <c r="MUI44" s="12"/>
      <c r="MUJ44" s="12"/>
      <c r="MUK44" s="12"/>
      <c r="MUL44" s="12"/>
      <c r="MUM44" s="12"/>
      <c r="MUN44" s="12"/>
      <c r="MUO44" s="12"/>
      <c r="MUP44" s="12"/>
      <c r="MUQ44" s="12"/>
      <c r="MUR44" s="12"/>
      <c r="MUS44" s="12"/>
      <c r="MUT44" s="12"/>
      <c r="MUU44" s="12"/>
      <c r="MUV44" s="12"/>
      <c r="MUW44" s="12"/>
      <c r="MUX44" s="12"/>
      <c r="MUY44" s="12"/>
      <c r="MUZ44" s="12"/>
      <c r="MVA44" s="12"/>
      <c r="MVB44" s="12"/>
      <c r="MVC44" s="12"/>
      <c r="MVD44" s="12"/>
      <c r="MVE44" s="12"/>
      <c r="MVF44" s="12"/>
      <c r="MVG44" s="12"/>
      <c r="MVH44" s="12"/>
      <c r="MVI44" s="12"/>
      <c r="MVJ44" s="12"/>
      <c r="MVK44" s="12"/>
      <c r="MVL44" s="12"/>
      <c r="MVM44" s="12"/>
      <c r="MVN44" s="12"/>
      <c r="MVO44" s="12"/>
      <c r="MVP44" s="12"/>
      <c r="MVQ44" s="12"/>
      <c r="MVR44" s="12"/>
      <c r="MVS44" s="12"/>
      <c r="MVT44" s="12"/>
      <c r="MVU44" s="12"/>
      <c r="MVV44" s="12"/>
      <c r="MVW44" s="12"/>
      <c r="MVX44" s="12"/>
      <c r="MVY44" s="12"/>
      <c r="MVZ44" s="12"/>
      <c r="MWA44" s="12"/>
      <c r="MWB44" s="12"/>
      <c r="MWC44" s="12"/>
      <c r="MWD44" s="12"/>
      <c r="MWE44" s="12"/>
      <c r="MWF44" s="12"/>
      <c r="MWG44" s="12"/>
      <c r="MWH44" s="12"/>
      <c r="MWI44" s="12"/>
      <c r="MWJ44" s="12"/>
      <c r="MWK44" s="12"/>
      <c r="MWL44" s="12"/>
      <c r="MWM44" s="12"/>
      <c r="MWN44" s="12"/>
      <c r="MWO44" s="12"/>
      <c r="MWP44" s="12"/>
      <c r="MWQ44" s="12"/>
      <c r="MWR44" s="12"/>
      <c r="MWS44" s="12"/>
      <c r="MWT44" s="12"/>
      <c r="MWU44" s="12"/>
      <c r="MWV44" s="12"/>
      <c r="MWW44" s="12"/>
      <c r="MWX44" s="12"/>
      <c r="MWY44" s="12"/>
      <c r="MWZ44" s="12"/>
      <c r="MXA44" s="12"/>
      <c r="MXB44" s="12"/>
      <c r="MXC44" s="12"/>
      <c r="MXD44" s="12"/>
      <c r="MXE44" s="12"/>
      <c r="MXF44" s="12"/>
      <c r="MXG44" s="12"/>
      <c r="MXH44" s="12"/>
      <c r="MXI44" s="12"/>
      <c r="MXJ44" s="12"/>
      <c r="MXK44" s="12"/>
      <c r="MXL44" s="12"/>
      <c r="MXM44" s="12"/>
      <c r="MXN44" s="12"/>
      <c r="MXO44" s="12"/>
      <c r="MXP44" s="12"/>
      <c r="MXQ44" s="12"/>
      <c r="MXR44" s="12"/>
      <c r="MXS44" s="12"/>
      <c r="MXT44" s="12"/>
      <c r="MXU44" s="12"/>
      <c r="MXV44" s="12"/>
      <c r="MXW44" s="12"/>
      <c r="MXX44" s="12"/>
      <c r="MXY44" s="12"/>
      <c r="MXZ44" s="12"/>
      <c r="MYA44" s="12"/>
      <c r="MYB44" s="12"/>
      <c r="MYC44" s="12"/>
      <c r="MYD44" s="12"/>
      <c r="MYE44" s="12"/>
      <c r="MYF44" s="12"/>
      <c r="MYG44" s="12"/>
      <c r="MYH44" s="12"/>
      <c r="MYI44" s="12"/>
      <c r="MYJ44" s="12"/>
      <c r="MYK44" s="12"/>
      <c r="MYL44" s="12"/>
      <c r="MYM44" s="12"/>
      <c r="MYN44" s="12"/>
      <c r="MYO44" s="12"/>
      <c r="MYP44" s="12"/>
      <c r="MYQ44" s="12"/>
      <c r="MYR44" s="12"/>
      <c r="MYS44" s="12"/>
      <c r="MYT44" s="12"/>
      <c r="MYU44" s="12"/>
      <c r="MYV44" s="12"/>
      <c r="MYW44" s="12"/>
      <c r="MYX44" s="12"/>
      <c r="MYY44" s="12"/>
      <c r="MYZ44" s="12"/>
      <c r="MZA44" s="12"/>
      <c r="MZB44" s="12"/>
      <c r="MZC44" s="12"/>
      <c r="MZD44" s="12"/>
      <c r="MZE44" s="12"/>
      <c r="MZF44" s="12"/>
      <c r="MZG44" s="12"/>
      <c r="MZH44" s="12"/>
      <c r="MZI44" s="12"/>
      <c r="MZJ44" s="12"/>
      <c r="MZK44" s="12"/>
      <c r="MZL44" s="12"/>
      <c r="MZM44" s="12"/>
      <c r="MZN44" s="12"/>
      <c r="MZO44" s="12"/>
      <c r="MZP44" s="12"/>
      <c r="MZQ44" s="12"/>
      <c r="MZR44" s="12"/>
      <c r="MZS44" s="12"/>
      <c r="MZT44" s="12"/>
      <c r="MZU44" s="12"/>
      <c r="MZV44" s="12"/>
      <c r="MZW44" s="12"/>
      <c r="MZX44" s="12"/>
      <c r="MZY44" s="12"/>
      <c r="MZZ44" s="12"/>
      <c r="NAA44" s="12"/>
      <c r="NAB44" s="12"/>
      <c r="NAC44" s="12"/>
      <c r="NAD44" s="12"/>
      <c r="NAE44" s="12"/>
      <c r="NAF44" s="12"/>
      <c r="NAG44" s="12"/>
      <c r="NAH44" s="12"/>
      <c r="NAI44" s="12"/>
      <c r="NAJ44" s="12"/>
      <c r="NAK44" s="12"/>
      <c r="NAL44" s="12"/>
      <c r="NAM44" s="12"/>
      <c r="NAN44" s="12"/>
      <c r="NAO44" s="12"/>
      <c r="NAP44" s="12"/>
      <c r="NAQ44" s="12"/>
      <c r="NAR44" s="12"/>
      <c r="NAS44" s="12"/>
      <c r="NAT44" s="12"/>
      <c r="NAU44" s="12"/>
      <c r="NAV44" s="12"/>
      <c r="NAW44" s="12"/>
      <c r="NAX44" s="12"/>
      <c r="NAY44" s="12"/>
      <c r="NAZ44" s="12"/>
      <c r="NBA44" s="12"/>
      <c r="NBB44" s="12"/>
      <c r="NBC44" s="12"/>
      <c r="NBD44" s="12"/>
      <c r="NBE44" s="12"/>
      <c r="NBF44" s="12"/>
      <c r="NBG44" s="12"/>
      <c r="NBH44" s="12"/>
      <c r="NBI44" s="12"/>
      <c r="NBJ44" s="12"/>
      <c r="NBK44" s="12"/>
      <c r="NBL44" s="12"/>
      <c r="NBM44" s="12"/>
      <c r="NBN44" s="12"/>
      <c r="NBO44" s="12"/>
      <c r="NBP44" s="12"/>
      <c r="NBQ44" s="12"/>
      <c r="NBR44" s="12"/>
      <c r="NBS44" s="12"/>
      <c r="NBT44" s="12"/>
      <c r="NBU44" s="12"/>
      <c r="NBV44" s="12"/>
      <c r="NBW44" s="12"/>
      <c r="NBX44" s="12"/>
      <c r="NBY44" s="12"/>
      <c r="NBZ44" s="12"/>
      <c r="NCA44" s="12"/>
      <c r="NCB44" s="12"/>
      <c r="NCC44" s="12"/>
      <c r="NCD44" s="12"/>
      <c r="NCE44" s="12"/>
      <c r="NCF44" s="12"/>
      <c r="NCG44" s="12"/>
      <c r="NCH44" s="12"/>
      <c r="NCI44" s="12"/>
      <c r="NCJ44" s="12"/>
      <c r="NCK44" s="12"/>
      <c r="NCL44" s="12"/>
      <c r="NCM44" s="12"/>
      <c r="NCN44" s="12"/>
      <c r="NCO44" s="12"/>
      <c r="NCP44" s="12"/>
      <c r="NCQ44" s="12"/>
      <c r="NCR44" s="12"/>
      <c r="NCS44" s="12"/>
      <c r="NCT44" s="12"/>
      <c r="NCU44" s="12"/>
      <c r="NCV44" s="12"/>
      <c r="NCW44" s="12"/>
      <c r="NCX44" s="12"/>
      <c r="NCY44" s="12"/>
      <c r="NCZ44" s="12"/>
      <c r="NDA44" s="12"/>
      <c r="NDB44" s="12"/>
      <c r="NDC44" s="12"/>
      <c r="NDD44" s="12"/>
      <c r="NDE44" s="12"/>
      <c r="NDF44" s="12"/>
      <c r="NDG44" s="12"/>
      <c r="NDH44" s="12"/>
      <c r="NDI44" s="12"/>
      <c r="NDJ44" s="12"/>
      <c r="NDK44" s="12"/>
      <c r="NDL44" s="12"/>
      <c r="NDM44" s="12"/>
      <c r="NDN44" s="12"/>
      <c r="NDO44" s="12"/>
      <c r="NDP44" s="12"/>
      <c r="NDQ44" s="12"/>
      <c r="NDR44" s="12"/>
      <c r="NDS44" s="12"/>
      <c r="NDT44" s="12"/>
      <c r="NDU44" s="12"/>
      <c r="NDV44" s="12"/>
      <c r="NDW44" s="12"/>
      <c r="NDX44" s="12"/>
      <c r="NDY44" s="12"/>
      <c r="NDZ44" s="12"/>
      <c r="NEA44" s="12"/>
      <c r="NEB44" s="12"/>
      <c r="NEC44" s="12"/>
      <c r="NED44" s="12"/>
      <c r="NEE44" s="12"/>
      <c r="NEF44" s="12"/>
      <c r="NEG44" s="12"/>
      <c r="NEH44" s="12"/>
      <c r="NEI44" s="12"/>
      <c r="NEJ44" s="12"/>
      <c r="NEK44" s="12"/>
      <c r="NEL44" s="12"/>
      <c r="NEM44" s="12"/>
      <c r="NEN44" s="12"/>
      <c r="NEO44" s="12"/>
      <c r="NEP44" s="12"/>
      <c r="NEQ44" s="12"/>
      <c r="NER44" s="12"/>
      <c r="NES44" s="12"/>
      <c r="NET44" s="12"/>
      <c r="NEU44" s="12"/>
      <c r="NEV44" s="12"/>
      <c r="NEW44" s="12"/>
      <c r="NEX44" s="12"/>
      <c r="NEY44" s="12"/>
      <c r="NEZ44" s="12"/>
      <c r="NFA44" s="12"/>
      <c r="NFB44" s="12"/>
      <c r="NFC44" s="12"/>
      <c r="NFD44" s="12"/>
      <c r="NFE44" s="12"/>
      <c r="NFF44" s="12"/>
      <c r="NFG44" s="12"/>
      <c r="NFH44" s="12"/>
      <c r="NFI44" s="12"/>
      <c r="NFJ44" s="12"/>
      <c r="NFK44" s="12"/>
      <c r="NFL44" s="12"/>
      <c r="NFM44" s="12"/>
      <c r="NFN44" s="12"/>
      <c r="NFO44" s="12"/>
      <c r="NFP44" s="12"/>
      <c r="NFQ44" s="12"/>
      <c r="NFR44" s="12"/>
      <c r="NFS44" s="12"/>
      <c r="NFT44" s="12"/>
      <c r="NFU44" s="12"/>
      <c r="NFV44" s="12"/>
      <c r="NFW44" s="12"/>
      <c r="NFX44" s="12"/>
      <c r="NFY44" s="12"/>
      <c r="NFZ44" s="12"/>
      <c r="NGA44" s="12"/>
      <c r="NGB44" s="12"/>
      <c r="NGC44" s="12"/>
      <c r="NGD44" s="12"/>
      <c r="NGE44" s="12"/>
      <c r="NGF44" s="12"/>
      <c r="NGG44" s="12"/>
      <c r="NGH44" s="12"/>
      <c r="NGI44" s="12"/>
      <c r="NGJ44" s="12"/>
      <c r="NGK44" s="12"/>
      <c r="NGL44" s="12"/>
      <c r="NGM44" s="12"/>
      <c r="NGN44" s="12"/>
      <c r="NGO44" s="12"/>
      <c r="NGP44" s="12"/>
      <c r="NGQ44" s="12"/>
      <c r="NGR44" s="12"/>
      <c r="NGS44" s="12"/>
      <c r="NGT44" s="12"/>
      <c r="NGU44" s="12"/>
      <c r="NGV44" s="12"/>
      <c r="NGW44" s="12"/>
      <c r="NGX44" s="12"/>
      <c r="NGY44" s="12"/>
      <c r="NGZ44" s="12"/>
      <c r="NHA44" s="12"/>
      <c r="NHB44" s="12"/>
      <c r="NHC44" s="12"/>
      <c r="NHD44" s="12"/>
      <c r="NHE44" s="12"/>
      <c r="NHF44" s="12"/>
      <c r="NHG44" s="12"/>
      <c r="NHH44" s="12"/>
      <c r="NHI44" s="12"/>
      <c r="NHJ44" s="12"/>
      <c r="NHK44" s="12"/>
      <c r="NHL44" s="12"/>
      <c r="NHM44" s="12"/>
      <c r="NHN44" s="12"/>
      <c r="NHO44" s="12"/>
      <c r="NHP44" s="12"/>
      <c r="NHQ44" s="12"/>
      <c r="NHR44" s="12"/>
      <c r="NHS44" s="12"/>
      <c r="NHT44" s="12"/>
      <c r="NHU44" s="12"/>
      <c r="NHV44" s="12"/>
      <c r="NHW44" s="12"/>
      <c r="NHX44" s="12"/>
      <c r="NHY44" s="12"/>
      <c r="NHZ44" s="12"/>
      <c r="NIA44" s="12"/>
      <c r="NIB44" s="12"/>
      <c r="NIC44" s="12"/>
      <c r="NID44" s="12"/>
      <c r="NIE44" s="12"/>
      <c r="NIF44" s="12"/>
      <c r="NIG44" s="12"/>
      <c r="NIH44" s="12"/>
      <c r="NII44" s="12"/>
      <c r="NIJ44" s="12"/>
      <c r="NIK44" s="12"/>
      <c r="NIL44" s="12"/>
      <c r="NIM44" s="12"/>
      <c r="NIN44" s="12"/>
      <c r="NIO44" s="12"/>
      <c r="NIP44" s="12"/>
      <c r="NIQ44" s="12"/>
      <c r="NIR44" s="12"/>
      <c r="NIS44" s="12"/>
      <c r="NIT44" s="12"/>
      <c r="NIU44" s="12"/>
      <c r="NIV44" s="12"/>
      <c r="NIW44" s="12"/>
      <c r="NIX44" s="12"/>
      <c r="NIY44" s="12"/>
      <c r="NIZ44" s="12"/>
      <c r="NJA44" s="12"/>
      <c r="NJB44" s="12"/>
      <c r="NJC44" s="12"/>
      <c r="NJD44" s="12"/>
      <c r="NJE44" s="12"/>
      <c r="NJF44" s="12"/>
      <c r="NJG44" s="12"/>
      <c r="NJH44" s="12"/>
      <c r="NJI44" s="12"/>
      <c r="NJJ44" s="12"/>
      <c r="NJK44" s="12"/>
      <c r="NJL44" s="12"/>
      <c r="NJM44" s="12"/>
      <c r="NJN44" s="12"/>
      <c r="NJO44" s="12"/>
      <c r="NJP44" s="12"/>
      <c r="NJQ44" s="12"/>
      <c r="NJR44" s="12"/>
      <c r="NJS44" s="12"/>
      <c r="NJT44" s="12"/>
      <c r="NJU44" s="12"/>
      <c r="NJV44" s="12"/>
      <c r="NJW44" s="12"/>
      <c r="NJX44" s="12"/>
      <c r="NJY44" s="12"/>
      <c r="NJZ44" s="12"/>
      <c r="NKA44" s="12"/>
      <c r="NKB44" s="12"/>
      <c r="NKC44" s="12"/>
      <c r="NKD44" s="12"/>
      <c r="NKE44" s="12"/>
      <c r="NKF44" s="12"/>
      <c r="NKG44" s="12"/>
      <c r="NKH44" s="12"/>
      <c r="NKI44" s="12"/>
      <c r="NKJ44" s="12"/>
      <c r="NKK44" s="12"/>
      <c r="NKL44" s="12"/>
      <c r="NKM44" s="12"/>
      <c r="NKN44" s="12"/>
      <c r="NKO44" s="12"/>
      <c r="NKP44" s="12"/>
      <c r="NKQ44" s="12"/>
      <c r="NKR44" s="12"/>
      <c r="NKS44" s="12"/>
      <c r="NKT44" s="12"/>
      <c r="NKU44" s="12"/>
      <c r="NKV44" s="12"/>
      <c r="NKW44" s="12"/>
      <c r="NKX44" s="12"/>
      <c r="NKY44" s="12"/>
      <c r="NKZ44" s="12"/>
      <c r="NLA44" s="12"/>
      <c r="NLB44" s="12"/>
      <c r="NLC44" s="12"/>
      <c r="NLD44" s="12"/>
      <c r="NLE44" s="12"/>
      <c r="NLF44" s="12"/>
      <c r="NLG44" s="12"/>
      <c r="NLH44" s="12"/>
      <c r="NLI44" s="12"/>
      <c r="NLJ44" s="12"/>
      <c r="NLK44" s="12"/>
      <c r="NLL44" s="12"/>
      <c r="NLM44" s="12"/>
      <c r="NLN44" s="12"/>
      <c r="NLO44" s="12"/>
      <c r="NLP44" s="12"/>
      <c r="NLQ44" s="12"/>
      <c r="NLR44" s="12"/>
      <c r="NLS44" s="12"/>
      <c r="NLT44" s="12"/>
      <c r="NLU44" s="12"/>
      <c r="NLV44" s="12"/>
      <c r="NLW44" s="12"/>
      <c r="NLX44" s="12"/>
      <c r="NLY44" s="12"/>
      <c r="NLZ44" s="12"/>
      <c r="NMA44" s="12"/>
      <c r="NMB44" s="12"/>
      <c r="NMC44" s="12"/>
      <c r="NMD44" s="12"/>
      <c r="NME44" s="12"/>
      <c r="NMF44" s="12"/>
      <c r="NMG44" s="12"/>
      <c r="NMH44" s="12"/>
      <c r="NMI44" s="12"/>
      <c r="NMJ44" s="12"/>
      <c r="NMK44" s="12"/>
      <c r="NML44" s="12"/>
      <c r="NMM44" s="12"/>
      <c r="NMN44" s="12"/>
      <c r="NMO44" s="12"/>
      <c r="NMP44" s="12"/>
      <c r="NMQ44" s="12"/>
      <c r="NMR44" s="12"/>
      <c r="NMS44" s="12"/>
      <c r="NMT44" s="12"/>
      <c r="NMU44" s="12"/>
      <c r="NMV44" s="12"/>
      <c r="NMW44" s="12"/>
      <c r="NMX44" s="12"/>
      <c r="NMY44" s="12"/>
      <c r="NMZ44" s="12"/>
      <c r="NNA44" s="12"/>
      <c r="NNB44" s="12"/>
      <c r="NNC44" s="12"/>
      <c r="NND44" s="12"/>
      <c r="NNE44" s="12"/>
      <c r="NNF44" s="12"/>
      <c r="NNG44" s="12"/>
      <c r="NNH44" s="12"/>
      <c r="NNI44" s="12"/>
      <c r="NNJ44" s="12"/>
      <c r="NNK44" s="12"/>
      <c r="NNL44" s="12"/>
      <c r="NNM44" s="12"/>
      <c r="NNN44" s="12"/>
      <c r="NNO44" s="12"/>
      <c r="NNP44" s="12"/>
      <c r="NNQ44" s="12"/>
      <c r="NNR44" s="12"/>
      <c r="NNS44" s="12"/>
      <c r="NNT44" s="12"/>
      <c r="NNU44" s="12"/>
      <c r="NNV44" s="12"/>
      <c r="NNW44" s="12"/>
      <c r="NNX44" s="12"/>
      <c r="NNY44" s="12"/>
      <c r="NNZ44" s="12"/>
      <c r="NOA44" s="12"/>
      <c r="NOB44" s="12"/>
      <c r="NOC44" s="12"/>
      <c r="NOD44" s="12"/>
      <c r="NOE44" s="12"/>
      <c r="NOF44" s="12"/>
      <c r="NOG44" s="12"/>
      <c r="NOH44" s="12"/>
      <c r="NOI44" s="12"/>
      <c r="NOJ44" s="12"/>
      <c r="NOK44" s="12"/>
      <c r="NOL44" s="12"/>
      <c r="NOM44" s="12"/>
      <c r="NON44" s="12"/>
      <c r="NOO44" s="12"/>
      <c r="NOP44" s="12"/>
      <c r="NOQ44" s="12"/>
      <c r="NOR44" s="12"/>
      <c r="NOS44" s="12"/>
      <c r="NOT44" s="12"/>
      <c r="NOU44" s="12"/>
      <c r="NOV44" s="12"/>
      <c r="NOW44" s="12"/>
      <c r="NOX44" s="12"/>
      <c r="NOY44" s="12"/>
      <c r="NOZ44" s="12"/>
      <c r="NPA44" s="12"/>
      <c r="NPB44" s="12"/>
      <c r="NPC44" s="12"/>
      <c r="NPD44" s="12"/>
      <c r="NPE44" s="12"/>
      <c r="NPF44" s="12"/>
      <c r="NPG44" s="12"/>
      <c r="NPH44" s="12"/>
      <c r="NPI44" s="12"/>
      <c r="NPJ44" s="12"/>
      <c r="NPK44" s="12"/>
      <c r="NPL44" s="12"/>
      <c r="NPM44" s="12"/>
      <c r="NPN44" s="12"/>
      <c r="NPO44" s="12"/>
      <c r="NPP44" s="12"/>
      <c r="NPQ44" s="12"/>
      <c r="NPR44" s="12"/>
      <c r="NPS44" s="12"/>
      <c r="NPT44" s="12"/>
      <c r="NPU44" s="12"/>
      <c r="NPV44" s="12"/>
      <c r="NPW44" s="12"/>
      <c r="NPX44" s="12"/>
      <c r="NPY44" s="12"/>
      <c r="NPZ44" s="12"/>
      <c r="NQA44" s="12"/>
      <c r="NQB44" s="12"/>
      <c r="NQC44" s="12"/>
      <c r="NQD44" s="12"/>
      <c r="NQE44" s="12"/>
      <c r="NQF44" s="12"/>
      <c r="NQG44" s="12"/>
      <c r="NQH44" s="12"/>
      <c r="NQI44" s="12"/>
      <c r="NQJ44" s="12"/>
      <c r="NQK44" s="12"/>
      <c r="NQL44" s="12"/>
      <c r="NQM44" s="12"/>
      <c r="NQN44" s="12"/>
      <c r="NQO44" s="12"/>
      <c r="NQP44" s="12"/>
      <c r="NQQ44" s="12"/>
      <c r="NQR44" s="12"/>
      <c r="NQS44" s="12"/>
      <c r="NQT44" s="12"/>
      <c r="NQU44" s="12"/>
      <c r="NQV44" s="12"/>
      <c r="NQW44" s="12"/>
      <c r="NQX44" s="12"/>
      <c r="NQY44" s="12"/>
      <c r="NQZ44" s="12"/>
      <c r="NRA44" s="12"/>
      <c r="NRB44" s="12"/>
      <c r="NRC44" s="12"/>
      <c r="NRD44" s="12"/>
      <c r="NRE44" s="12"/>
      <c r="NRF44" s="12"/>
      <c r="NRG44" s="12"/>
      <c r="NRH44" s="12"/>
      <c r="NRI44" s="12"/>
      <c r="NRJ44" s="12"/>
      <c r="NRK44" s="12"/>
      <c r="NRL44" s="12"/>
      <c r="NRM44" s="12"/>
      <c r="NRN44" s="12"/>
      <c r="NRO44" s="12"/>
      <c r="NRP44" s="12"/>
      <c r="NRQ44" s="12"/>
      <c r="NRR44" s="12"/>
      <c r="NRS44" s="12"/>
      <c r="NRT44" s="12"/>
      <c r="NRU44" s="12"/>
      <c r="NRV44" s="12"/>
      <c r="NRW44" s="12"/>
      <c r="NRX44" s="12"/>
      <c r="NRY44" s="12"/>
      <c r="NRZ44" s="12"/>
      <c r="NSA44" s="12"/>
      <c r="NSB44" s="12"/>
      <c r="NSC44" s="12"/>
      <c r="NSD44" s="12"/>
      <c r="NSE44" s="12"/>
      <c r="NSF44" s="12"/>
      <c r="NSG44" s="12"/>
      <c r="NSH44" s="12"/>
      <c r="NSI44" s="12"/>
      <c r="NSJ44" s="12"/>
      <c r="NSK44" s="12"/>
      <c r="NSL44" s="12"/>
      <c r="NSM44" s="12"/>
      <c r="NSN44" s="12"/>
      <c r="NSO44" s="12"/>
      <c r="NSP44" s="12"/>
      <c r="NSQ44" s="12"/>
      <c r="NSR44" s="12"/>
      <c r="NSS44" s="12"/>
      <c r="NST44" s="12"/>
      <c r="NSU44" s="12"/>
      <c r="NSV44" s="12"/>
      <c r="NSW44" s="12"/>
      <c r="NSX44" s="12"/>
      <c r="NSY44" s="12"/>
      <c r="NSZ44" s="12"/>
      <c r="NTA44" s="12"/>
      <c r="NTB44" s="12"/>
      <c r="NTC44" s="12"/>
      <c r="NTD44" s="12"/>
      <c r="NTE44" s="12"/>
      <c r="NTF44" s="12"/>
      <c r="NTG44" s="12"/>
      <c r="NTH44" s="12"/>
      <c r="NTI44" s="12"/>
      <c r="NTJ44" s="12"/>
      <c r="NTK44" s="12"/>
      <c r="NTL44" s="12"/>
      <c r="NTM44" s="12"/>
      <c r="NTN44" s="12"/>
      <c r="NTO44" s="12"/>
      <c r="NTP44" s="12"/>
      <c r="NTQ44" s="12"/>
      <c r="NTR44" s="12"/>
      <c r="NTS44" s="12"/>
      <c r="NTT44" s="12"/>
      <c r="NTU44" s="12"/>
      <c r="NTV44" s="12"/>
      <c r="NTW44" s="12"/>
      <c r="NTX44" s="12"/>
      <c r="NTY44" s="12"/>
      <c r="NTZ44" s="12"/>
      <c r="NUA44" s="12"/>
      <c r="NUB44" s="12"/>
      <c r="NUC44" s="12"/>
      <c r="NUD44" s="12"/>
      <c r="NUE44" s="12"/>
      <c r="NUF44" s="12"/>
      <c r="NUG44" s="12"/>
      <c r="NUH44" s="12"/>
      <c r="NUI44" s="12"/>
      <c r="NUJ44" s="12"/>
      <c r="NUK44" s="12"/>
      <c r="NUL44" s="12"/>
      <c r="NUM44" s="12"/>
      <c r="NUN44" s="12"/>
      <c r="NUO44" s="12"/>
      <c r="NUP44" s="12"/>
      <c r="NUQ44" s="12"/>
      <c r="NUR44" s="12"/>
      <c r="NUS44" s="12"/>
      <c r="NUT44" s="12"/>
      <c r="NUU44" s="12"/>
      <c r="NUV44" s="12"/>
      <c r="NUW44" s="12"/>
      <c r="NUX44" s="12"/>
      <c r="NUY44" s="12"/>
      <c r="NUZ44" s="12"/>
      <c r="NVA44" s="12"/>
      <c r="NVB44" s="12"/>
      <c r="NVC44" s="12"/>
      <c r="NVD44" s="12"/>
      <c r="NVE44" s="12"/>
      <c r="NVF44" s="12"/>
      <c r="NVG44" s="12"/>
      <c r="NVH44" s="12"/>
      <c r="NVI44" s="12"/>
      <c r="NVJ44" s="12"/>
      <c r="NVK44" s="12"/>
      <c r="NVL44" s="12"/>
      <c r="NVM44" s="12"/>
      <c r="NVN44" s="12"/>
      <c r="NVO44" s="12"/>
      <c r="NVP44" s="12"/>
      <c r="NVQ44" s="12"/>
      <c r="NVR44" s="12"/>
      <c r="NVS44" s="12"/>
      <c r="NVT44" s="12"/>
      <c r="NVU44" s="12"/>
      <c r="NVV44" s="12"/>
      <c r="NVW44" s="12"/>
      <c r="NVX44" s="12"/>
      <c r="NVY44" s="12"/>
      <c r="NVZ44" s="12"/>
      <c r="NWA44" s="12"/>
      <c r="NWB44" s="12"/>
      <c r="NWC44" s="12"/>
      <c r="NWD44" s="12"/>
      <c r="NWE44" s="12"/>
      <c r="NWF44" s="12"/>
      <c r="NWG44" s="12"/>
      <c r="NWH44" s="12"/>
      <c r="NWI44" s="12"/>
      <c r="NWJ44" s="12"/>
      <c r="NWK44" s="12"/>
      <c r="NWL44" s="12"/>
      <c r="NWM44" s="12"/>
      <c r="NWN44" s="12"/>
      <c r="NWO44" s="12"/>
      <c r="NWP44" s="12"/>
      <c r="NWQ44" s="12"/>
      <c r="NWR44" s="12"/>
      <c r="NWS44" s="12"/>
      <c r="NWT44" s="12"/>
      <c r="NWU44" s="12"/>
      <c r="NWV44" s="12"/>
      <c r="NWW44" s="12"/>
      <c r="NWX44" s="12"/>
      <c r="NWY44" s="12"/>
      <c r="NWZ44" s="12"/>
      <c r="NXA44" s="12"/>
      <c r="NXB44" s="12"/>
      <c r="NXC44" s="12"/>
      <c r="NXD44" s="12"/>
      <c r="NXE44" s="12"/>
      <c r="NXF44" s="12"/>
      <c r="NXG44" s="12"/>
      <c r="NXH44" s="12"/>
      <c r="NXI44" s="12"/>
      <c r="NXJ44" s="12"/>
      <c r="NXK44" s="12"/>
      <c r="NXL44" s="12"/>
      <c r="NXM44" s="12"/>
      <c r="NXN44" s="12"/>
      <c r="NXO44" s="12"/>
      <c r="NXP44" s="12"/>
      <c r="NXQ44" s="12"/>
      <c r="NXR44" s="12"/>
      <c r="NXS44" s="12"/>
      <c r="NXT44" s="12"/>
      <c r="NXU44" s="12"/>
      <c r="NXV44" s="12"/>
      <c r="NXW44" s="12"/>
      <c r="NXX44" s="12"/>
      <c r="NXY44" s="12"/>
      <c r="NXZ44" s="12"/>
      <c r="NYA44" s="12"/>
      <c r="NYB44" s="12"/>
      <c r="NYC44" s="12"/>
      <c r="NYD44" s="12"/>
      <c r="NYE44" s="12"/>
      <c r="NYF44" s="12"/>
      <c r="NYG44" s="12"/>
      <c r="NYH44" s="12"/>
      <c r="NYI44" s="12"/>
      <c r="NYJ44" s="12"/>
      <c r="NYK44" s="12"/>
      <c r="NYL44" s="12"/>
      <c r="NYM44" s="12"/>
      <c r="NYN44" s="12"/>
      <c r="NYO44" s="12"/>
      <c r="NYP44" s="12"/>
      <c r="NYQ44" s="12"/>
      <c r="NYR44" s="12"/>
      <c r="NYS44" s="12"/>
      <c r="NYT44" s="12"/>
      <c r="NYU44" s="12"/>
      <c r="NYV44" s="12"/>
      <c r="NYW44" s="12"/>
      <c r="NYX44" s="12"/>
      <c r="NYY44" s="12"/>
      <c r="NYZ44" s="12"/>
      <c r="NZA44" s="12"/>
      <c r="NZB44" s="12"/>
      <c r="NZC44" s="12"/>
      <c r="NZD44" s="12"/>
      <c r="NZE44" s="12"/>
      <c r="NZF44" s="12"/>
      <c r="NZG44" s="12"/>
      <c r="NZH44" s="12"/>
      <c r="NZI44" s="12"/>
      <c r="NZJ44" s="12"/>
      <c r="NZK44" s="12"/>
      <c r="NZL44" s="12"/>
      <c r="NZM44" s="12"/>
      <c r="NZN44" s="12"/>
      <c r="NZO44" s="12"/>
      <c r="NZP44" s="12"/>
      <c r="NZQ44" s="12"/>
      <c r="NZR44" s="12"/>
      <c r="NZS44" s="12"/>
      <c r="NZT44" s="12"/>
      <c r="NZU44" s="12"/>
      <c r="NZV44" s="12"/>
      <c r="NZW44" s="12"/>
      <c r="NZX44" s="12"/>
      <c r="NZY44" s="12"/>
      <c r="NZZ44" s="12"/>
      <c r="OAA44" s="12"/>
      <c r="OAB44" s="12"/>
      <c r="OAC44" s="12"/>
      <c r="OAD44" s="12"/>
      <c r="OAE44" s="12"/>
      <c r="OAF44" s="12"/>
      <c r="OAG44" s="12"/>
      <c r="OAH44" s="12"/>
      <c r="OAI44" s="12"/>
      <c r="OAJ44" s="12"/>
      <c r="OAK44" s="12"/>
      <c r="OAL44" s="12"/>
      <c r="OAM44" s="12"/>
      <c r="OAN44" s="12"/>
      <c r="OAO44" s="12"/>
      <c r="OAP44" s="12"/>
      <c r="OAQ44" s="12"/>
      <c r="OAR44" s="12"/>
      <c r="OAS44" s="12"/>
      <c r="OAT44" s="12"/>
      <c r="OAU44" s="12"/>
      <c r="OAV44" s="12"/>
      <c r="OAW44" s="12"/>
      <c r="OAX44" s="12"/>
      <c r="OAY44" s="12"/>
      <c r="OAZ44" s="12"/>
      <c r="OBA44" s="12"/>
      <c r="OBB44" s="12"/>
      <c r="OBC44" s="12"/>
      <c r="OBD44" s="12"/>
      <c r="OBE44" s="12"/>
      <c r="OBF44" s="12"/>
      <c r="OBG44" s="12"/>
      <c r="OBH44" s="12"/>
      <c r="OBI44" s="12"/>
      <c r="OBJ44" s="12"/>
      <c r="OBK44" s="12"/>
      <c r="OBL44" s="12"/>
      <c r="OBM44" s="12"/>
      <c r="OBN44" s="12"/>
      <c r="OBO44" s="12"/>
      <c r="OBP44" s="12"/>
      <c r="OBQ44" s="12"/>
      <c r="OBR44" s="12"/>
      <c r="OBS44" s="12"/>
      <c r="OBT44" s="12"/>
      <c r="OBU44" s="12"/>
      <c r="OBV44" s="12"/>
      <c r="OBW44" s="12"/>
      <c r="OBX44" s="12"/>
      <c r="OBY44" s="12"/>
      <c r="OBZ44" s="12"/>
      <c r="OCA44" s="12"/>
      <c r="OCB44" s="12"/>
      <c r="OCC44" s="12"/>
      <c r="OCD44" s="12"/>
      <c r="OCE44" s="12"/>
      <c r="OCF44" s="12"/>
      <c r="OCG44" s="12"/>
      <c r="OCH44" s="12"/>
      <c r="OCI44" s="12"/>
      <c r="OCJ44" s="12"/>
      <c r="OCK44" s="12"/>
      <c r="OCL44" s="12"/>
      <c r="OCM44" s="12"/>
      <c r="OCN44" s="12"/>
      <c r="OCO44" s="12"/>
      <c r="OCP44" s="12"/>
      <c r="OCQ44" s="12"/>
      <c r="OCR44" s="12"/>
      <c r="OCS44" s="12"/>
      <c r="OCT44" s="12"/>
      <c r="OCU44" s="12"/>
      <c r="OCV44" s="12"/>
      <c r="OCW44" s="12"/>
      <c r="OCX44" s="12"/>
      <c r="OCY44" s="12"/>
      <c r="OCZ44" s="12"/>
      <c r="ODA44" s="12"/>
      <c r="ODB44" s="12"/>
      <c r="ODC44" s="12"/>
      <c r="ODD44" s="12"/>
      <c r="ODE44" s="12"/>
      <c r="ODF44" s="12"/>
      <c r="ODG44" s="12"/>
      <c r="ODH44" s="12"/>
      <c r="ODI44" s="12"/>
      <c r="ODJ44" s="12"/>
      <c r="ODK44" s="12"/>
      <c r="ODL44" s="12"/>
      <c r="ODM44" s="12"/>
      <c r="ODN44" s="12"/>
      <c r="ODO44" s="12"/>
      <c r="ODP44" s="12"/>
      <c r="ODQ44" s="12"/>
      <c r="ODR44" s="12"/>
      <c r="ODS44" s="12"/>
      <c r="ODT44" s="12"/>
      <c r="ODU44" s="12"/>
      <c r="ODV44" s="12"/>
      <c r="ODW44" s="12"/>
      <c r="ODX44" s="12"/>
      <c r="ODY44" s="12"/>
      <c r="ODZ44" s="12"/>
      <c r="OEA44" s="12"/>
      <c r="OEB44" s="12"/>
      <c r="OEC44" s="12"/>
      <c r="OED44" s="12"/>
      <c r="OEE44" s="12"/>
      <c r="OEF44" s="12"/>
      <c r="OEG44" s="12"/>
      <c r="OEH44" s="12"/>
      <c r="OEI44" s="12"/>
      <c r="OEJ44" s="12"/>
      <c r="OEK44" s="12"/>
      <c r="OEL44" s="12"/>
      <c r="OEM44" s="12"/>
      <c r="OEN44" s="12"/>
      <c r="OEO44" s="12"/>
      <c r="OEP44" s="12"/>
      <c r="OEQ44" s="12"/>
      <c r="OER44" s="12"/>
      <c r="OES44" s="12"/>
      <c r="OET44" s="12"/>
      <c r="OEU44" s="12"/>
      <c r="OEV44" s="12"/>
      <c r="OEW44" s="12"/>
      <c r="OEX44" s="12"/>
      <c r="OEY44" s="12"/>
      <c r="OEZ44" s="12"/>
      <c r="OFA44" s="12"/>
      <c r="OFB44" s="12"/>
      <c r="OFC44" s="12"/>
      <c r="OFD44" s="12"/>
      <c r="OFE44" s="12"/>
      <c r="OFF44" s="12"/>
      <c r="OFG44" s="12"/>
      <c r="OFH44" s="12"/>
      <c r="OFI44" s="12"/>
      <c r="OFJ44" s="12"/>
      <c r="OFK44" s="12"/>
      <c r="OFL44" s="12"/>
      <c r="OFM44" s="12"/>
      <c r="OFN44" s="12"/>
      <c r="OFO44" s="12"/>
      <c r="OFP44" s="12"/>
      <c r="OFQ44" s="12"/>
      <c r="OFR44" s="12"/>
      <c r="OFS44" s="12"/>
      <c r="OFT44" s="12"/>
      <c r="OFU44" s="12"/>
      <c r="OFV44" s="12"/>
      <c r="OFW44" s="12"/>
      <c r="OFX44" s="12"/>
      <c r="OFY44" s="12"/>
      <c r="OFZ44" s="12"/>
      <c r="OGA44" s="12"/>
      <c r="OGB44" s="12"/>
      <c r="OGC44" s="12"/>
      <c r="OGD44" s="12"/>
      <c r="OGE44" s="12"/>
      <c r="OGF44" s="12"/>
      <c r="OGG44" s="12"/>
      <c r="OGH44" s="12"/>
      <c r="OGI44" s="12"/>
      <c r="OGJ44" s="12"/>
      <c r="OGK44" s="12"/>
      <c r="OGL44" s="12"/>
      <c r="OGM44" s="12"/>
      <c r="OGN44" s="12"/>
      <c r="OGO44" s="12"/>
      <c r="OGP44" s="12"/>
      <c r="OGQ44" s="12"/>
      <c r="OGR44" s="12"/>
      <c r="OGS44" s="12"/>
      <c r="OGT44" s="12"/>
      <c r="OGU44" s="12"/>
      <c r="OGV44" s="12"/>
      <c r="OGW44" s="12"/>
      <c r="OGX44" s="12"/>
      <c r="OGY44" s="12"/>
      <c r="OGZ44" s="12"/>
      <c r="OHA44" s="12"/>
      <c r="OHB44" s="12"/>
      <c r="OHC44" s="12"/>
      <c r="OHD44" s="12"/>
      <c r="OHE44" s="12"/>
      <c r="OHF44" s="12"/>
      <c r="OHG44" s="12"/>
      <c r="OHH44" s="12"/>
      <c r="OHI44" s="12"/>
      <c r="OHJ44" s="12"/>
      <c r="OHK44" s="12"/>
      <c r="OHL44" s="12"/>
      <c r="OHM44" s="12"/>
      <c r="OHN44" s="12"/>
      <c r="OHO44" s="12"/>
      <c r="OHP44" s="12"/>
      <c r="OHQ44" s="12"/>
      <c r="OHR44" s="12"/>
      <c r="OHS44" s="12"/>
      <c r="OHT44" s="12"/>
      <c r="OHU44" s="12"/>
      <c r="OHV44" s="12"/>
      <c r="OHW44" s="12"/>
      <c r="OHX44" s="12"/>
      <c r="OHY44" s="12"/>
      <c r="OHZ44" s="12"/>
      <c r="OIA44" s="12"/>
      <c r="OIB44" s="12"/>
      <c r="OIC44" s="12"/>
      <c r="OID44" s="12"/>
      <c r="OIE44" s="12"/>
      <c r="OIF44" s="12"/>
      <c r="OIG44" s="12"/>
      <c r="OIH44" s="12"/>
      <c r="OII44" s="12"/>
      <c r="OIJ44" s="12"/>
      <c r="OIK44" s="12"/>
      <c r="OIL44" s="12"/>
      <c r="OIM44" s="12"/>
      <c r="OIN44" s="12"/>
      <c r="OIO44" s="12"/>
      <c r="OIP44" s="12"/>
      <c r="OIQ44" s="12"/>
      <c r="OIR44" s="12"/>
      <c r="OIS44" s="12"/>
      <c r="OIT44" s="12"/>
      <c r="OIU44" s="12"/>
      <c r="OIV44" s="12"/>
      <c r="OIW44" s="12"/>
      <c r="OIX44" s="12"/>
      <c r="OIY44" s="12"/>
      <c r="OIZ44" s="12"/>
      <c r="OJA44" s="12"/>
      <c r="OJB44" s="12"/>
      <c r="OJC44" s="12"/>
      <c r="OJD44" s="12"/>
      <c r="OJE44" s="12"/>
      <c r="OJF44" s="12"/>
      <c r="OJG44" s="12"/>
      <c r="OJH44" s="12"/>
      <c r="OJI44" s="12"/>
      <c r="OJJ44" s="12"/>
      <c r="OJK44" s="12"/>
      <c r="OJL44" s="12"/>
      <c r="OJM44" s="12"/>
      <c r="OJN44" s="12"/>
      <c r="OJO44" s="12"/>
      <c r="OJP44" s="12"/>
      <c r="OJQ44" s="12"/>
      <c r="OJR44" s="12"/>
      <c r="OJS44" s="12"/>
      <c r="OJT44" s="12"/>
      <c r="OJU44" s="12"/>
      <c r="OJV44" s="12"/>
      <c r="OJW44" s="12"/>
      <c r="OJX44" s="12"/>
      <c r="OJY44" s="12"/>
      <c r="OJZ44" s="12"/>
      <c r="OKA44" s="12"/>
      <c r="OKB44" s="12"/>
      <c r="OKC44" s="12"/>
      <c r="OKD44" s="12"/>
      <c r="OKE44" s="12"/>
      <c r="OKF44" s="12"/>
      <c r="OKG44" s="12"/>
      <c r="OKH44" s="12"/>
      <c r="OKI44" s="12"/>
      <c r="OKJ44" s="12"/>
      <c r="OKK44" s="12"/>
      <c r="OKL44" s="12"/>
      <c r="OKM44" s="12"/>
      <c r="OKN44" s="12"/>
      <c r="OKO44" s="12"/>
      <c r="OKP44" s="12"/>
      <c r="OKQ44" s="12"/>
      <c r="OKR44" s="12"/>
      <c r="OKS44" s="12"/>
      <c r="OKT44" s="12"/>
      <c r="OKU44" s="12"/>
      <c r="OKV44" s="12"/>
      <c r="OKW44" s="12"/>
      <c r="OKX44" s="12"/>
      <c r="OKY44" s="12"/>
      <c r="OKZ44" s="12"/>
      <c r="OLA44" s="12"/>
      <c r="OLB44" s="12"/>
      <c r="OLC44" s="12"/>
      <c r="OLD44" s="12"/>
      <c r="OLE44" s="12"/>
      <c r="OLF44" s="12"/>
      <c r="OLG44" s="12"/>
      <c r="OLH44" s="12"/>
      <c r="OLI44" s="12"/>
      <c r="OLJ44" s="12"/>
      <c r="OLK44" s="12"/>
      <c r="OLL44" s="12"/>
      <c r="OLM44" s="12"/>
      <c r="OLN44" s="12"/>
      <c r="OLO44" s="12"/>
      <c r="OLP44" s="12"/>
      <c r="OLQ44" s="12"/>
      <c r="OLR44" s="12"/>
      <c r="OLS44" s="12"/>
      <c r="OLT44" s="12"/>
      <c r="OLU44" s="12"/>
      <c r="OLV44" s="12"/>
      <c r="OLW44" s="12"/>
      <c r="OLX44" s="12"/>
      <c r="OLY44" s="12"/>
      <c r="OLZ44" s="12"/>
      <c r="OMA44" s="12"/>
      <c r="OMB44" s="12"/>
      <c r="OMC44" s="12"/>
      <c r="OMD44" s="12"/>
      <c r="OME44" s="12"/>
      <c r="OMF44" s="12"/>
      <c r="OMG44" s="12"/>
      <c r="OMH44" s="12"/>
      <c r="OMI44" s="12"/>
      <c r="OMJ44" s="12"/>
      <c r="OMK44" s="12"/>
      <c r="OML44" s="12"/>
      <c r="OMM44" s="12"/>
      <c r="OMN44" s="12"/>
      <c r="OMO44" s="12"/>
      <c r="OMP44" s="12"/>
      <c r="OMQ44" s="12"/>
      <c r="OMR44" s="12"/>
      <c r="OMS44" s="12"/>
      <c r="OMT44" s="12"/>
      <c r="OMU44" s="12"/>
      <c r="OMV44" s="12"/>
      <c r="OMW44" s="12"/>
      <c r="OMX44" s="12"/>
      <c r="OMY44" s="12"/>
      <c r="OMZ44" s="12"/>
      <c r="ONA44" s="12"/>
      <c r="ONB44" s="12"/>
      <c r="ONC44" s="12"/>
      <c r="OND44" s="12"/>
      <c r="ONE44" s="12"/>
      <c r="ONF44" s="12"/>
      <c r="ONG44" s="12"/>
      <c r="ONH44" s="12"/>
      <c r="ONI44" s="12"/>
      <c r="ONJ44" s="12"/>
      <c r="ONK44" s="12"/>
      <c r="ONL44" s="12"/>
      <c r="ONM44" s="12"/>
      <c r="ONN44" s="12"/>
      <c r="ONO44" s="12"/>
      <c r="ONP44" s="12"/>
      <c r="ONQ44" s="12"/>
      <c r="ONR44" s="12"/>
      <c r="ONS44" s="12"/>
      <c r="ONT44" s="12"/>
      <c r="ONU44" s="12"/>
      <c r="ONV44" s="12"/>
      <c r="ONW44" s="12"/>
      <c r="ONX44" s="12"/>
      <c r="ONY44" s="12"/>
      <c r="ONZ44" s="12"/>
      <c r="OOA44" s="12"/>
      <c r="OOB44" s="12"/>
      <c r="OOC44" s="12"/>
      <c r="OOD44" s="12"/>
      <c r="OOE44" s="12"/>
      <c r="OOF44" s="12"/>
      <c r="OOG44" s="12"/>
      <c r="OOH44" s="12"/>
      <c r="OOI44" s="12"/>
      <c r="OOJ44" s="12"/>
      <c r="OOK44" s="12"/>
      <c r="OOL44" s="12"/>
      <c r="OOM44" s="12"/>
      <c r="OON44" s="12"/>
      <c r="OOO44" s="12"/>
      <c r="OOP44" s="12"/>
      <c r="OOQ44" s="12"/>
      <c r="OOR44" s="12"/>
      <c r="OOS44" s="12"/>
      <c r="OOT44" s="12"/>
      <c r="OOU44" s="12"/>
      <c r="OOV44" s="12"/>
      <c r="OOW44" s="12"/>
      <c r="OOX44" s="12"/>
      <c r="OOY44" s="12"/>
      <c r="OOZ44" s="12"/>
      <c r="OPA44" s="12"/>
      <c r="OPB44" s="12"/>
      <c r="OPC44" s="12"/>
      <c r="OPD44" s="12"/>
      <c r="OPE44" s="12"/>
      <c r="OPF44" s="12"/>
      <c r="OPG44" s="12"/>
      <c r="OPH44" s="12"/>
      <c r="OPI44" s="12"/>
      <c r="OPJ44" s="12"/>
      <c r="OPK44" s="12"/>
      <c r="OPL44" s="12"/>
      <c r="OPM44" s="12"/>
      <c r="OPN44" s="12"/>
      <c r="OPO44" s="12"/>
      <c r="OPP44" s="12"/>
      <c r="OPQ44" s="12"/>
      <c r="OPR44" s="12"/>
      <c r="OPS44" s="12"/>
      <c r="OPT44" s="12"/>
      <c r="OPU44" s="12"/>
      <c r="OPV44" s="12"/>
      <c r="OPW44" s="12"/>
      <c r="OPX44" s="12"/>
      <c r="OPY44" s="12"/>
      <c r="OPZ44" s="12"/>
      <c r="OQA44" s="12"/>
      <c r="OQB44" s="12"/>
      <c r="OQC44" s="12"/>
      <c r="OQD44" s="12"/>
      <c r="OQE44" s="12"/>
      <c r="OQF44" s="12"/>
      <c r="OQG44" s="12"/>
      <c r="OQH44" s="12"/>
      <c r="OQI44" s="12"/>
      <c r="OQJ44" s="12"/>
      <c r="OQK44" s="12"/>
      <c r="OQL44" s="12"/>
      <c r="OQM44" s="12"/>
      <c r="OQN44" s="12"/>
      <c r="OQO44" s="12"/>
      <c r="OQP44" s="12"/>
      <c r="OQQ44" s="12"/>
      <c r="OQR44" s="12"/>
      <c r="OQS44" s="12"/>
      <c r="OQT44" s="12"/>
      <c r="OQU44" s="12"/>
      <c r="OQV44" s="12"/>
      <c r="OQW44" s="12"/>
      <c r="OQX44" s="12"/>
      <c r="OQY44" s="12"/>
      <c r="OQZ44" s="12"/>
      <c r="ORA44" s="12"/>
      <c r="ORB44" s="12"/>
      <c r="ORC44" s="12"/>
      <c r="ORD44" s="12"/>
      <c r="ORE44" s="12"/>
      <c r="ORF44" s="12"/>
      <c r="ORG44" s="12"/>
      <c r="ORH44" s="12"/>
      <c r="ORI44" s="12"/>
      <c r="ORJ44" s="12"/>
      <c r="ORK44" s="12"/>
      <c r="ORL44" s="12"/>
      <c r="ORM44" s="12"/>
      <c r="ORN44" s="12"/>
      <c r="ORO44" s="12"/>
      <c r="ORP44" s="12"/>
      <c r="ORQ44" s="12"/>
      <c r="ORR44" s="12"/>
      <c r="ORS44" s="12"/>
      <c r="ORT44" s="12"/>
      <c r="ORU44" s="12"/>
      <c r="ORV44" s="12"/>
      <c r="ORW44" s="12"/>
      <c r="ORX44" s="12"/>
      <c r="ORY44" s="12"/>
      <c r="ORZ44" s="12"/>
      <c r="OSA44" s="12"/>
      <c r="OSB44" s="12"/>
      <c r="OSC44" s="12"/>
      <c r="OSD44" s="12"/>
      <c r="OSE44" s="12"/>
      <c r="OSF44" s="12"/>
      <c r="OSG44" s="12"/>
      <c r="OSH44" s="12"/>
      <c r="OSI44" s="12"/>
      <c r="OSJ44" s="12"/>
      <c r="OSK44" s="12"/>
      <c r="OSL44" s="12"/>
      <c r="OSM44" s="12"/>
      <c r="OSN44" s="12"/>
      <c r="OSO44" s="12"/>
      <c r="OSP44" s="12"/>
      <c r="OSQ44" s="12"/>
      <c r="OSR44" s="12"/>
      <c r="OSS44" s="12"/>
      <c r="OST44" s="12"/>
      <c r="OSU44" s="12"/>
      <c r="OSV44" s="12"/>
      <c r="OSW44" s="12"/>
      <c r="OSX44" s="12"/>
      <c r="OSY44" s="12"/>
      <c r="OSZ44" s="12"/>
      <c r="OTA44" s="12"/>
      <c r="OTB44" s="12"/>
      <c r="OTC44" s="12"/>
      <c r="OTD44" s="12"/>
      <c r="OTE44" s="12"/>
      <c r="OTF44" s="12"/>
      <c r="OTG44" s="12"/>
      <c r="OTH44" s="12"/>
      <c r="OTI44" s="12"/>
      <c r="OTJ44" s="12"/>
      <c r="OTK44" s="12"/>
      <c r="OTL44" s="12"/>
      <c r="OTM44" s="12"/>
      <c r="OTN44" s="12"/>
      <c r="OTO44" s="12"/>
      <c r="OTP44" s="12"/>
      <c r="OTQ44" s="12"/>
      <c r="OTR44" s="12"/>
      <c r="OTS44" s="12"/>
      <c r="OTT44" s="12"/>
      <c r="OTU44" s="12"/>
      <c r="OTV44" s="12"/>
      <c r="OTW44" s="12"/>
      <c r="OTX44" s="12"/>
      <c r="OTY44" s="12"/>
      <c r="OTZ44" s="12"/>
      <c r="OUA44" s="12"/>
      <c r="OUB44" s="12"/>
      <c r="OUC44" s="12"/>
      <c r="OUD44" s="12"/>
      <c r="OUE44" s="12"/>
      <c r="OUF44" s="12"/>
      <c r="OUG44" s="12"/>
      <c r="OUH44" s="12"/>
      <c r="OUI44" s="12"/>
      <c r="OUJ44" s="12"/>
      <c r="OUK44" s="12"/>
      <c r="OUL44" s="12"/>
      <c r="OUM44" s="12"/>
      <c r="OUN44" s="12"/>
      <c r="OUO44" s="12"/>
      <c r="OUP44" s="12"/>
      <c r="OUQ44" s="12"/>
      <c r="OUR44" s="12"/>
      <c r="OUS44" s="12"/>
      <c r="OUT44" s="12"/>
      <c r="OUU44" s="12"/>
      <c r="OUV44" s="12"/>
      <c r="OUW44" s="12"/>
      <c r="OUX44" s="12"/>
      <c r="OUY44" s="12"/>
      <c r="OUZ44" s="12"/>
      <c r="OVA44" s="12"/>
      <c r="OVB44" s="12"/>
      <c r="OVC44" s="12"/>
      <c r="OVD44" s="12"/>
      <c r="OVE44" s="12"/>
      <c r="OVF44" s="12"/>
      <c r="OVG44" s="12"/>
      <c r="OVH44" s="12"/>
      <c r="OVI44" s="12"/>
      <c r="OVJ44" s="12"/>
      <c r="OVK44" s="12"/>
      <c r="OVL44" s="12"/>
      <c r="OVM44" s="12"/>
      <c r="OVN44" s="12"/>
      <c r="OVO44" s="12"/>
      <c r="OVP44" s="12"/>
      <c r="OVQ44" s="12"/>
      <c r="OVR44" s="12"/>
      <c r="OVS44" s="12"/>
      <c r="OVT44" s="12"/>
      <c r="OVU44" s="12"/>
      <c r="OVV44" s="12"/>
      <c r="OVW44" s="12"/>
      <c r="OVX44" s="12"/>
      <c r="OVY44" s="12"/>
      <c r="OVZ44" s="12"/>
      <c r="OWA44" s="12"/>
      <c r="OWB44" s="12"/>
      <c r="OWC44" s="12"/>
      <c r="OWD44" s="12"/>
      <c r="OWE44" s="12"/>
      <c r="OWF44" s="12"/>
      <c r="OWG44" s="12"/>
      <c r="OWH44" s="12"/>
      <c r="OWI44" s="12"/>
      <c r="OWJ44" s="12"/>
      <c r="OWK44" s="12"/>
      <c r="OWL44" s="12"/>
      <c r="OWM44" s="12"/>
      <c r="OWN44" s="12"/>
      <c r="OWO44" s="12"/>
      <c r="OWP44" s="12"/>
      <c r="OWQ44" s="12"/>
      <c r="OWR44" s="12"/>
      <c r="OWS44" s="12"/>
      <c r="OWT44" s="12"/>
      <c r="OWU44" s="12"/>
      <c r="OWV44" s="12"/>
      <c r="OWW44" s="12"/>
      <c r="OWX44" s="12"/>
      <c r="OWY44" s="12"/>
      <c r="OWZ44" s="12"/>
      <c r="OXA44" s="12"/>
      <c r="OXB44" s="12"/>
      <c r="OXC44" s="12"/>
      <c r="OXD44" s="12"/>
      <c r="OXE44" s="12"/>
      <c r="OXF44" s="12"/>
      <c r="OXG44" s="12"/>
      <c r="OXH44" s="12"/>
      <c r="OXI44" s="12"/>
      <c r="OXJ44" s="12"/>
      <c r="OXK44" s="12"/>
      <c r="OXL44" s="12"/>
      <c r="OXM44" s="12"/>
      <c r="OXN44" s="12"/>
      <c r="OXO44" s="12"/>
      <c r="OXP44" s="12"/>
      <c r="OXQ44" s="12"/>
      <c r="OXR44" s="12"/>
      <c r="OXS44" s="12"/>
      <c r="OXT44" s="12"/>
      <c r="OXU44" s="12"/>
      <c r="OXV44" s="12"/>
      <c r="OXW44" s="12"/>
      <c r="OXX44" s="12"/>
      <c r="OXY44" s="12"/>
      <c r="OXZ44" s="12"/>
      <c r="OYA44" s="12"/>
      <c r="OYB44" s="12"/>
      <c r="OYC44" s="12"/>
      <c r="OYD44" s="12"/>
      <c r="OYE44" s="12"/>
      <c r="OYF44" s="12"/>
      <c r="OYG44" s="12"/>
      <c r="OYH44" s="12"/>
      <c r="OYI44" s="12"/>
      <c r="OYJ44" s="12"/>
      <c r="OYK44" s="12"/>
      <c r="OYL44" s="12"/>
      <c r="OYM44" s="12"/>
      <c r="OYN44" s="12"/>
      <c r="OYO44" s="12"/>
      <c r="OYP44" s="12"/>
      <c r="OYQ44" s="12"/>
      <c r="OYR44" s="12"/>
      <c r="OYS44" s="12"/>
      <c r="OYT44" s="12"/>
      <c r="OYU44" s="12"/>
      <c r="OYV44" s="12"/>
      <c r="OYW44" s="12"/>
      <c r="OYX44" s="12"/>
      <c r="OYY44" s="12"/>
      <c r="OYZ44" s="12"/>
      <c r="OZA44" s="12"/>
      <c r="OZB44" s="12"/>
      <c r="OZC44" s="12"/>
      <c r="OZD44" s="12"/>
      <c r="OZE44" s="12"/>
      <c r="OZF44" s="12"/>
      <c r="OZG44" s="12"/>
      <c r="OZH44" s="12"/>
      <c r="OZI44" s="12"/>
      <c r="OZJ44" s="12"/>
      <c r="OZK44" s="12"/>
      <c r="OZL44" s="12"/>
      <c r="OZM44" s="12"/>
      <c r="OZN44" s="12"/>
      <c r="OZO44" s="12"/>
      <c r="OZP44" s="12"/>
      <c r="OZQ44" s="12"/>
      <c r="OZR44" s="12"/>
      <c r="OZS44" s="12"/>
      <c r="OZT44" s="12"/>
      <c r="OZU44" s="12"/>
      <c r="OZV44" s="12"/>
      <c r="OZW44" s="12"/>
      <c r="OZX44" s="12"/>
      <c r="OZY44" s="12"/>
      <c r="OZZ44" s="12"/>
      <c r="PAA44" s="12"/>
      <c r="PAB44" s="12"/>
      <c r="PAC44" s="12"/>
      <c r="PAD44" s="12"/>
      <c r="PAE44" s="12"/>
      <c r="PAF44" s="12"/>
      <c r="PAG44" s="12"/>
      <c r="PAH44" s="12"/>
      <c r="PAI44" s="12"/>
      <c r="PAJ44" s="12"/>
      <c r="PAK44" s="12"/>
      <c r="PAL44" s="12"/>
      <c r="PAM44" s="12"/>
      <c r="PAN44" s="12"/>
      <c r="PAO44" s="12"/>
      <c r="PAP44" s="12"/>
      <c r="PAQ44" s="12"/>
      <c r="PAR44" s="12"/>
      <c r="PAS44" s="12"/>
      <c r="PAT44" s="12"/>
      <c r="PAU44" s="12"/>
      <c r="PAV44" s="12"/>
      <c r="PAW44" s="12"/>
      <c r="PAX44" s="12"/>
      <c r="PAY44" s="12"/>
      <c r="PAZ44" s="12"/>
      <c r="PBA44" s="12"/>
      <c r="PBB44" s="12"/>
      <c r="PBC44" s="12"/>
      <c r="PBD44" s="12"/>
      <c r="PBE44" s="12"/>
      <c r="PBF44" s="12"/>
      <c r="PBG44" s="12"/>
      <c r="PBH44" s="12"/>
      <c r="PBI44" s="12"/>
      <c r="PBJ44" s="12"/>
      <c r="PBK44" s="12"/>
      <c r="PBL44" s="12"/>
      <c r="PBM44" s="12"/>
      <c r="PBN44" s="12"/>
      <c r="PBO44" s="12"/>
      <c r="PBP44" s="12"/>
      <c r="PBQ44" s="12"/>
      <c r="PBR44" s="12"/>
      <c r="PBS44" s="12"/>
      <c r="PBT44" s="12"/>
      <c r="PBU44" s="12"/>
      <c r="PBV44" s="12"/>
      <c r="PBW44" s="12"/>
      <c r="PBX44" s="12"/>
      <c r="PBY44" s="12"/>
      <c r="PBZ44" s="12"/>
      <c r="PCA44" s="12"/>
      <c r="PCB44" s="12"/>
      <c r="PCC44" s="12"/>
      <c r="PCD44" s="12"/>
      <c r="PCE44" s="12"/>
      <c r="PCF44" s="12"/>
      <c r="PCG44" s="12"/>
      <c r="PCH44" s="12"/>
      <c r="PCI44" s="12"/>
      <c r="PCJ44" s="12"/>
      <c r="PCK44" s="12"/>
      <c r="PCL44" s="12"/>
      <c r="PCM44" s="12"/>
      <c r="PCN44" s="12"/>
      <c r="PCO44" s="12"/>
      <c r="PCP44" s="12"/>
      <c r="PCQ44" s="12"/>
      <c r="PCR44" s="12"/>
      <c r="PCS44" s="12"/>
      <c r="PCT44" s="12"/>
      <c r="PCU44" s="12"/>
      <c r="PCV44" s="12"/>
      <c r="PCW44" s="12"/>
      <c r="PCX44" s="12"/>
      <c r="PCY44" s="12"/>
      <c r="PCZ44" s="12"/>
      <c r="PDA44" s="12"/>
      <c r="PDB44" s="12"/>
      <c r="PDC44" s="12"/>
      <c r="PDD44" s="12"/>
      <c r="PDE44" s="12"/>
      <c r="PDF44" s="12"/>
      <c r="PDG44" s="12"/>
      <c r="PDH44" s="12"/>
      <c r="PDI44" s="12"/>
      <c r="PDJ44" s="12"/>
      <c r="PDK44" s="12"/>
      <c r="PDL44" s="12"/>
      <c r="PDM44" s="12"/>
      <c r="PDN44" s="12"/>
      <c r="PDO44" s="12"/>
      <c r="PDP44" s="12"/>
      <c r="PDQ44" s="12"/>
      <c r="PDR44" s="12"/>
      <c r="PDS44" s="12"/>
      <c r="PDT44" s="12"/>
      <c r="PDU44" s="12"/>
      <c r="PDV44" s="12"/>
      <c r="PDW44" s="12"/>
      <c r="PDX44" s="12"/>
      <c r="PDY44" s="12"/>
      <c r="PDZ44" s="12"/>
      <c r="PEA44" s="12"/>
      <c r="PEB44" s="12"/>
      <c r="PEC44" s="12"/>
      <c r="PED44" s="12"/>
      <c r="PEE44" s="12"/>
      <c r="PEF44" s="12"/>
      <c r="PEG44" s="12"/>
      <c r="PEH44" s="12"/>
      <c r="PEI44" s="12"/>
      <c r="PEJ44" s="12"/>
      <c r="PEK44" s="12"/>
      <c r="PEL44" s="12"/>
      <c r="PEM44" s="12"/>
      <c r="PEN44" s="12"/>
      <c r="PEO44" s="12"/>
      <c r="PEP44" s="12"/>
      <c r="PEQ44" s="12"/>
      <c r="PER44" s="12"/>
      <c r="PES44" s="12"/>
      <c r="PET44" s="12"/>
      <c r="PEU44" s="12"/>
      <c r="PEV44" s="12"/>
      <c r="PEW44" s="12"/>
      <c r="PEX44" s="12"/>
      <c r="PEY44" s="12"/>
      <c r="PEZ44" s="12"/>
      <c r="PFA44" s="12"/>
      <c r="PFB44" s="12"/>
      <c r="PFC44" s="12"/>
      <c r="PFD44" s="12"/>
      <c r="PFE44" s="12"/>
      <c r="PFF44" s="12"/>
      <c r="PFG44" s="12"/>
      <c r="PFH44" s="12"/>
      <c r="PFI44" s="12"/>
      <c r="PFJ44" s="12"/>
      <c r="PFK44" s="12"/>
      <c r="PFL44" s="12"/>
      <c r="PFM44" s="12"/>
      <c r="PFN44" s="12"/>
      <c r="PFO44" s="12"/>
      <c r="PFP44" s="12"/>
      <c r="PFQ44" s="12"/>
      <c r="PFR44" s="12"/>
      <c r="PFS44" s="12"/>
      <c r="PFT44" s="12"/>
      <c r="PFU44" s="12"/>
      <c r="PFV44" s="12"/>
      <c r="PFW44" s="12"/>
      <c r="PFX44" s="12"/>
      <c r="PFY44" s="12"/>
      <c r="PFZ44" s="12"/>
      <c r="PGA44" s="12"/>
      <c r="PGB44" s="12"/>
      <c r="PGC44" s="12"/>
      <c r="PGD44" s="12"/>
      <c r="PGE44" s="12"/>
      <c r="PGF44" s="12"/>
      <c r="PGG44" s="12"/>
      <c r="PGH44" s="12"/>
      <c r="PGI44" s="12"/>
      <c r="PGJ44" s="12"/>
      <c r="PGK44" s="12"/>
      <c r="PGL44" s="12"/>
      <c r="PGM44" s="12"/>
      <c r="PGN44" s="12"/>
      <c r="PGO44" s="12"/>
      <c r="PGP44" s="12"/>
      <c r="PGQ44" s="12"/>
      <c r="PGR44" s="12"/>
      <c r="PGS44" s="12"/>
      <c r="PGT44" s="12"/>
      <c r="PGU44" s="12"/>
      <c r="PGV44" s="12"/>
      <c r="PGW44" s="12"/>
      <c r="PGX44" s="12"/>
      <c r="PGY44" s="12"/>
      <c r="PGZ44" s="12"/>
      <c r="PHA44" s="12"/>
      <c r="PHB44" s="12"/>
      <c r="PHC44" s="12"/>
      <c r="PHD44" s="12"/>
      <c r="PHE44" s="12"/>
      <c r="PHF44" s="12"/>
      <c r="PHG44" s="12"/>
      <c r="PHH44" s="12"/>
      <c r="PHI44" s="12"/>
      <c r="PHJ44" s="12"/>
      <c r="PHK44" s="12"/>
      <c r="PHL44" s="12"/>
      <c r="PHM44" s="12"/>
      <c r="PHN44" s="12"/>
      <c r="PHO44" s="12"/>
      <c r="PHP44" s="12"/>
      <c r="PHQ44" s="12"/>
      <c r="PHR44" s="12"/>
      <c r="PHS44" s="12"/>
      <c r="PHT44" s="12"/>
      <c r="PHU44" s="12"/>
      <c r="PHV44" s="12"/>
      <c r="PHW44" s="12"/>
      <c r="PHX44" s="12"/>
      <c r="PHY44" s="12"/>
      <c r="PHZ44" s="12"/>
      <c r="PIA44" s="12"/>
      <c r="PIB44" s="12"/>
      <c r="PIC44" s="12"/>
      <c r="PID44" s="12"/>
      <c r="PIE44" s="12"/>
      <c r="PIF44" s="12"/>
      <c r="PIG44" s="12"/>
      <c r="PIH44" s="12"/>
      <c r="PII44" s="12"/>
      <c r="PIJ44" s="12"/>
      <c r="PIK44" s="12"/>
      <c r="PIL44" s="12"/>
      <c r="PIM44" s="12"/>
      <c r="PIN44" s="12"/>
      <c r="PIO44" s="12"/>
      <c r="PIP44" s="12"/>
      <c r="PIQ44" s="12"/>
      <c r="PIR44" s="12"/>
      <c r="PIS44" s="12"/>
      <c r="PIT44" s="12"/>
      <c r="PIU44" s="12"/>
      <c r="PIV44" s="12"/>
      <c r="PIW44" s="12"/>
      <c r="PIX44" s="12"/>
      <c r="PIY44" s="12"/>
      <c r="PIZ44" s="12"/>
      <c r="PJA44" s="12"/>
      <c r="PJB44" s="12"/>
      <c r="PJC44" s="12"/>
      <c r="PJD44" s="12"/>
      <c r="PJE44" s="12"/>
      <c r="PJF44" s="12"/>
      <c r="PJG44" s="12"/>
      <c r="PJH44" s="12"/>
      <c r="PJI44" s="12"/>
      <c r="PJJ44" s="12"/>
      <c r="PJK44" s="12"/>
      <c r="PJL44" s="12"/>
      <c r="PJM44" s="12"/>
      <c r="PJN44" s="12"/>
      <c r="PJO44" s="12"/>
      <c r="PJP44" s="12"/>
      <c r="PJQ44" s="12"/>
      <c r="PJR44" s="12"/>
      <c r="PJS44" s="12"/>
      <c r="PJT44" s="12"/>
      <c r="PJU44" s="12"/>
      <c r="PJV44" s="12"/>
      <c r="PJW44" s="12"/>
      <c r="PJX44" s="12"/>
      <c r="PJY44" s="12"/>
      <c r="PJZ44" s="12"/>
      <c r="PKA44" s="12"/>
      <c r="PKB44" s="12"/>
      <c r="PKC44" s="12"/>
      <c r="PKD44" s="12"/>
      <c r="PKE44" s="12"/>
      <c r="PKF44" s="12"/>
      <c r="PKG44" s="12"/>
      <c r="PKH44" s="12"/>
      <c r="PKI44" s="12"/>
      <c r="PKJ44" s="12"/>
      <c r="PKK44" s="12"/>
      <c r="PKL44" s="12"/>
      <c r="PKM44" s="12"/>
      <c r="PKN44" s="12"/>
      <c r="PKO44" s="12"/>
      <c r="PKP44" s="12"/>
      <c r="PKQ44" s="12"/>
      <c r="PKR44" s="12"/>
      <c r="PKS44" s="12"/>
      <c r="PKT44" s="12"/>
      <c r="PKU44" s="12"/>
      <c r="PKV44" s="12"/>
      <c r="PKW44" s="12"/>
      <c r="PKX44" s="12"/>
      <c r="PKY44" s="12"/>
      <c r="PKZ44" s="12"/>
      <c r="PLA44" s="12"/>
      <c r="PLB44" s="12"/>
      <c r="PLC44" s="12"/>
      <c r="PLD44" s="12"/>
      <c r="PLE44" s="12"/>
      <c r="PLF44" s="12"/>
      <c r="PLG44" s="12"/>
      <c r="PLH44" s="12"/>
      <c r="PLI44" s="12"/>
      <c r="PLJ44" s="12"/>
      <c r="PLK44" s="12"/>
      <c r="PLL44" s="12"/>
      <c r="PLM44" s="12"/>
      <c r="PLN44" s="12"/>
      <c r="PLO44" s="12"/>
      <c r="PLP44" s="12"/>
      <c r="PLQ44" s="12"/>
      <c r="PLR44" s="12"/>
      <c r="PLS44" s="12"/>
      <c r="PLT44" s="12"/>
      <c r="PLU44" s="12"/>
      <c r="PLV44" s="12"/>
      <c r="PLW44" s="12"/>
      <c r="PLX44" s="12"/>
      <c r="PLY44" s="12"/>
      <c r="PLZ44" s="12"/>
      <c r="PMA44" s="12"/>
      <c r="PMB44" s="12"/>
      <c r="PMC44" s="12"/>
      <c r="PMD44" s="12"/>
      <c r="PME44" s="12"/>
      <c r="PMF44" s="12"/>
      <c r="PMG44" s="12"/>
      <c r="PMH44" s="12"/>
      <c r="PMI44" s="12"/>
      <c r="PMJ44" s="12"/>
      <c r="PMK44" s="12"/>
      <c r="PML44" s="12"/>
      <c r="PMM44" s="12"/>
      <c r="PMN44" s="12"/>
      <c r="PMO44" s="12"/>
      <c r="PMP44" s="12"/>
      <c r="PMQ44" s="12"/>
      <c r="PMR44" s="12"/>
      <c r="PMS44" s="12"/>
      <c r="PMT44" s="12"/>
      <c r="PMU44" s="12"/>
      <c r="PMV44" s="12"/>
      <c r="PMW44" s="12"/>
      <c r="PMX44" s="12"/>
      <c r="PMY44" s="12"/>
      <c r="PMZ44" s="12"/>
      <c r="PNA44" s="12"/>
      <c r="PNB44" s="12"/>
      <c r="PNC44" s="12"/>
      <c r="PND44" s="12"/>
      <c r="PNE44" s="12"/>
      <c r="PNF44" s="12"/>
      <c r="PNG44" s="12"/>
      <c r="PNH44" s="12"/>
      <c r="PNI44" s="12"/>
      <c r="PNJ44" s="12"/>
      <c r="PNK44" s="12"/>
      <c r="PNL44" s="12"/>
      <c r="PNM44" s="12"/>
      <c r="PNN44" s="12"/>
      <c r="PNO44" s="12"/>
      <c r="PNP44" s="12"/>
      <c r="PNQ44" s="12"/>
      <c r="PNR44" s="12"/>
      <c r="PNS44" s="12"/>
      <c r="PNT44" s="12"/>
      <c r="PNU44" s="12"/>
      <c r="PNV44" s="12"/>
      <c r="PNW44" s="12"/>
      <c r="PNX44" s="12"/>
      <c r="PNY44" s="12"/>
      <c r="PNZ44" s="12"/>
      <c r="POA44" s="12"/>
      <c r="POB44" s="12"/>
      <c r="POC44" s="12"/>
      <c r="POD44" s="12"/>
      <c r="POE44" s="12"/>
      <c r="POF44" s="12"/>
      <c r="POG44" s="12"/>
      <c r="POH44" s="12"/>
      <c r="POI44" s="12"/>
      <c r="POJ44" s="12"/>
      <c r="POK44" s="12"/>
      <c r="POL44" s="12"/>
      <c r="POM44" s="12"/>
      <c r="PON44" s="12"/>
      <c r="POO44" s="12"/>
      <c r="POP44" s="12"/>
      <c r="POQ44" s="12"/>
      <c r="POR44" s="12"/>
      <c r="POS44" s="12"/>
      <c r="POT44" s="12"/>
      <c r="POU44" s="12"/>
      <c r="POV44" s="12"/>
      <c r="POW44" s="12"/>
      <c r="POX44" s="12"/>
      <c r="POY44" s="12"/>
      <c r="POZ44" s="12"/>
      <c r="PPA44" s="12"/>
      <c r="PPB44" s="12"/>
      <c r="PPC44" s="12"/>
      <c r="PPD44" s="12"/>
      <c r="PPE44" s="12"/>
      <c r="PPF44" s="12"/>
      <c r="PPG44" s="12"/>
      <c r="PPH44" s="12"/>
      <c r="PPI44" s="12"/>
      <c r="PPJ44" s="12"/>
      <c r="PPK44" s="12"/>
      <c r="PPL44" s="12"/>
      <c r="PPM44" s="12"/>
      <c r="PPN44" s="12"/>
      <c r="PPO44" s="12"/>
      <c r="PPP44" s="12"/>
      <c r="PPQ44" s="12"/>
      <c r="PPR44" s="12"/>
      <c r="PPS44" s="12"/>
      <c r="PPT44" s="12"/>
      <c r="PPU44" s="12"/>
      <c r="PPV44" s="12"/>
      <c r="PPW44" s="12"/>
      <c r="PPX44" s="12"/>
      <c r="PPY44" s="12"/>
      <c r="PPZ44" s="12"/>
      <c r="PQA44" s="12"/>
      <c r="PQB44" s="12"/>
      <c r="PQC44" s="12"/>
      <c r="PQD44" s="12"/>
      <c r="PQE44" s="12"/>
      <c r="PQF44" s="12"/>
      <c r="PQG44" s="12"/>
      <c r="PQH44" s="12"/>
      <c r="PQI44" s="12"/>
      <c r="PQJ44" s="12"/>
      <c r="PQK44" s="12"/>
      <c r="PQL44" s="12"/>
      <c r="PQM44" s="12"/>
      <c r="PQN44" s="12"/>
      <c r="PQO44" s="12"/>
      <c r="PQP44" s="12"/>
      <c r="PQQ44" s="12"/>
      <c r="PQR44" s="12"/>
      <c r="PQS44" s="12"/>
      <c r="PQT44" s="12"/>
      <c r="PQU44" s="12"/>
      <c r="PQV44" s="12"/>
      <c r="PQW44" s="12"/>
      <c r="PQX44" s="12"/>
      <c r="PQY44" s="12"/>
      <c r="PQZ44" s="12"/>
      <c r="PRA44" s="12"/>
      <c r="PRB44" s="12"/>
      <c r="PRC44" s="12"/>
      <c r="PRD44" s="12"/>
      <c r="PRE44" s="12"/>
      <c r="PRF44" s="12"/>
      <c r="PRG44" s="12"/>
      <c r="PRH44" s="12"/>
      <c r="PRI44" s="12"/>
      <c r="PRJ44" s="12"/>
      <c r="PRK44" s="12"/>
      <c r="PRL44" s="12"/>
      <c r="PRM44" s="12"/>
      <c r="PRN44" s="12"/>
      <c r="PRO44" s="12"/>
      <c r="PRP44" s="12"/>
      <c r="PRQ44" s="12"/>
      <c r="PRR44" s="12"/>
      <c r="PRS44" s="12"/>
      <c r="PRT44" s="12"/>
      <c r="PRU44" s="12"/>
      <c r="PRV44" s="12"/>
      <c r="PRW44" s="12"/>
      <c r="PRX44" s="12"/>
      <c r="PRY44" s="12"/>
      <c r="PRZ44" s="12"/>
      <c r="PSA44" s="12"/>
      <c r="PSB44" s="12"/>
      <c r="PSC44" s="12"/>
      <c r="PSD44" s="12"/>
      <c r="PSE44" s="12"/>
      <c r="PSF44" s="12"/>
      <c r="PSG44" s="12"/>
      <c r="PSH44" s="12"/>
      <c r="PSI44" s="12"/>
      <c r="PSJ44" s="12"/>
      <c r="PSK44" s="12"/>
      <c r="PSL44" s="12"/>
      <c r="PSM44" s="12"/>
      <c r="PSN44" s="12"/>
      <c r="PSO44" s="12"/>
      <c r="PSP44" s="12"/>
      <c r="PSQ44" s="12"/>
      <c r="PSR44" s="12"/>
      <c r="PSS44" s="12"/>
      <c r="PST44" s="12"/>
      <c r="PSU44" s="12"/>
      <c r="PSV44" s="12"/>
      <c r="PSW44" s="12"/>
      <c r="PSX44" s="12"/>
      <c r="PSY44" s="12"/>
      <c r="PSZ44" s="12"/>
      <c r="PTA44" s="12"/>
      <c r="PTB44" s="12"/>
      <c r="PTC44" s="12"/>
      <c r="PTD44" s="12"/>
      <c r="PTE44" s="12"/>
      <c r="PTF44" s="12"/>
      <c r="PTG44" s="12"/>
      <c r="PTH44" s="12"/>
      <c r="PTI44" s="12"/>
      <c r="PTJ44" s="12"/>
      <c r="PTK44" s="12"/>
      <c r="PTL44" s="12"/>
      <c r="PTM44" s="12"/>
      <c r="PTN44" s="12"/>
      <c r="PTO44" s="12"/>
      <c r="PTP44" s="12"/>
      <c r="PTQ44" s="12"/>
      <c r="PTR44" s="12"/>
      <c r="PTS44" s="12"/>
      <c r="PTT44" s="12"/>
      <c r="PTU44" s="12"/>
      <c r="PTV44" s="12"/>
      <c r="PTW44" s="12"/>
      <c r="PTX44" s="12"/>
      <c r="PTY44" s="12"/>
      <c r="PTZ44" s="12"/>
      <c r="PUA44" s="12"/>
      <c r="PUB44" s="12"/>
      <c r="PUC44" s="12"/>
      <c r="PUD44" s="12"/>
      <c r="PUE44" s="12"/>
      <c r="PUF44" s="12"/>
      <c r="PUG44" s="12"/>
      <c r="PUH44" s="12"/>
      <c r="PUI44" s="12"/>
      <c r="PUJ44" s="12"/>
      <c r="PUK44" s="12"/>
      <c r="PUL44" s="12"/>
      <c r="PUM44" s="12"/>
      <c r="PUN44" s="12"/>
      <c r="PUO44" s="12"/>
      <c r="PUP44" s="12"/>
      <c r="PUQ44" s="12"/>
      <c r="PUR44" s="12"/>
      <c r="PUS44" s="12"/>
      <c r="PUT44" s="12"/>
      <c r="PUU44" s="12"/>
      <c r="PUV44" s="12"/>
      <c r="PUW44" s="12"/>
      <c r="PUX44" s="12"/>
      <c r="PUY44" s="12"/>
      <c r="PUZ44" s="12"/>
      <c r="PVA44" s="12"/>
      <c r="PVB44" s="12"/>
      <c r="PVC44" s="12"/>
      <c r="PVD44" s="12"/>
      <c r="PVE44" s="12"/>
      <c r="PVF44" s="12"/>
      <c r="PVG44" s="12"/>
      <c r="PVH44" s="12"/>
      <c r="PVI44" s="12"/>
      <c r="PVJ44" s="12"/>
      <c r="PVK44" s="12"/>
      <c r="PVL44" s="12"/>
      <c r="PVM44" s="12"/>
      <c r="PVN44" s="12"/>
      <c r="PVO44" s="12"/>
      <c r="PVP44" s="12"/>
      <c r="PVQ44" s="12"/>
      <c r="PVR44" s="12"/>
      <c r="PVS44" s="12"/>
      <c r="PVT44" s="12"/>
      <c r="PVU44" s="12"/>
      <c r="PVV44" s="12"/>
      <c r="PVW44" s="12"/>
      <c r="PVX44" s="12"/>
      <c r="PVY44" s="12"/>
      <c r="PVZ44" s="12"/>
      <c r="PWA44" s="12"/>
      <c r="PWB44" s="12"/>
      <c r="PWC44" s="12"/>
      <c r="PWD44" s="12"/>
      <c r="PWE44" s="12"/>
      <c r="PWF44" s="12"/>
      <c r="PWG44" s="12"/>
      <c r="PWH44" s="12"/>
      <c r="PWI44" s="12"/>
      <c r="PWJ44" s="12"/>
      <c r="PWK44" s="12"/>
      <c r="PWL44" s="12"/>
      <c r="PWM44" s="12"/>
      <c r="PWN44" s="12"/>
      <c r="PWO44" s="12"/>
      <c r="PWP44" s="12"/>
      <c r="PWQ44" s="12"/>
      <c r="PWR44" s="12"/>
      <c r="PWS44" s="12"/>
      <c r="PWT44" s="12"/>
      <c r="PWU44" s="12"/>
      <c r="PWV44" s="12"/>
      <c r="PWW44" s="12"/>
      <c r="PWX44" s="12"/>
      <c r="PWY44" s="12"/>
      <c r="PWZ44" s="12"/>
      <c r="PXA44" s="12"/>
      <c r="PXB44" s="12"/>
      <c r="PXC44" s="12"/>
      <c r="PXD44" s="12"/>
      <c r="PXE44" s="12"/>
      <c r="PXF44" s="12"/>
      <c r="PXG44" s="12"/>
      <c r="PXH44" s="12"/>
      <c r="PXI44" s="12"/>
      <c r="PXJ44" s="12"/>
      <c r="PXK44" s="12"/>
      <c r="PXL44" s="12"/>
      <c r="PXM44" s="12"/>
      <c r="PXN44" s="12"/>
      <c r="PXO44" s="12"/>
      <c r="PXP44" s="12"/>
      <c r="PXQ44" s="12"/>
      <c r="PXR44" s="12"/>
      <c r="PXS44" s="12"/>
      <c r="PXT44" s="12"/>
      <c r="PXU44" s="12"/>
      <c r="PXV44" s="12"/>
      <c r="PXW44" s="12"/>
      <c r="PXX44" s="12"/>
      <c r="PXY44" s="12"/>
      <c r="PXZ44" s="12"/>
      <c r="PYA44" s="12"/>
      <c r="PYB44" s="12"/>
      <c r="PYC44" s="12"/>
      <c r="PYD44" s="12"/>
      <c r="PYE44" s="12"/>
      <c r="PYF44" s="12"/>
      <c r="PYG44" s="12"/>
      <c r="PYH44" s="12"/>
      <c r="PYI44" s="12"/>
      <c r="PYJ44" s="12"/>
      <c r="PYK44" s="12"/>
      <c r="PYL44" s="12"/>
      <c r="PYM44" s="12"/>
      <c r="PYN44" s="12"/>
      <c r="PYO44" s="12"/>
      <c r="PYP44" s="12"/>
      <c r="PYQ44" s="12"/>
      <c r="PYR44" s="12"/>
      <c r="PYS44" s="12"/>
      <c r="PYT44" s="12"/>
      <c r="PYU44" s="12"/>
      <c r="PYV44" s="12"/>
      <c r="PYW44" s="12"/>
      <c r="PYX44" s="12"/>
      <c r="PYY44" s="12"/>
      <c r="PYZ44" s="12"/>
      <c r="PZA44" s="12"/>
      <c r="PZB44" s="12"/>
      <c r="PZC44" s="12"/>
      <c r="PZD44" s="12"/>
      <c r="PZE44" s="12"/>
      <c r="PZF44" s="12"/>
      <c r="PZG44" s="12"/>
      <c r="PZH44" s="12"/>
      <c r="PZI44" s="12"/>
      <c r="PZJ44" s="12"/>
      <c r="PZK44" s="12"/>
      <c r="PZL44" s="12"/>
      <c r="PZM44" s="12"/>
      <c r="PZN44" s="12"/>
      <c r="PZO44" s="12"/>
      <c r="PZP44" s="12"/>
      <c r="PZQ44" s="12"/>
      <c r="PZR44" s="12"/>
      <c r="PZS44" s="12"/>
      <c r="PZT44" s="12"/>
      <c r="PZU44" s="12"/>
      <c r="PZV44" s="12"/>
      <c r="PZW44" s="12"/>
      <c r="PZX44" s="12"/>
      <c r="PZY44" s="12"/>
      <c r="PZZ44" s="12"/>
      <c r="QAA44" s="12"/>
      <c r="QAB44" s="12"/>
      <c r="QAC44" s="12"/>
      <c r="QAD44" s="12"/>
      <c r="QAE44" s="12"/>
      <c r="QAF44" s="12"/>
      <c r="QAG44" s="12"/>
      <c r="QAH44" s="12"/>
      <c r="QAI44" s="12"/>
      <c r="QAJ44" s="12"/>
      <c r="QAK44" s="12"/>
      <c r="QAL44" s="12"/>
      <c r="QAM44" s="12"/>
      <c r="QAN44" s="12"/>
      <c r="QAO44" s="12"/>
      <c r="QAP44" s="12"/>
      <c r="QAQ44" s="12"/>
      <c r="QAR44" s="12"/>
      <c r="QAS44" s="12"/>
      <c r="QAT44" s="12"/>
      <c r="QAU44" s="12"/>
      <c r="QAV44" s="12"/>
      <c r="QAW44" s="12"/>
      <c r="QAX44" s="12"/>
      <c r="QAY44" s="12"/>
      <c r="QAZ44" s="12"/>
      <c r="QBA44" s="12"/>
      <c r="QBB44" s="12"/>
      <c r="QBC44" s="12"/>
      <c r="QBD44" s="12"/>
      <c r="QBE44" s="12"/>
      <c r="QBF44" s="12"/>
      <c r="QBG44" s="12"/>
      <c r="QBH44" s="12"/>
      <c r="QBI44" s="12"/>
      <c r="QBJ44" s="12"/>
      <c r="QBK44" s="12"/>
      <c r="QBL44" s="12"/>
      <c r="QBM44" s="12"/>
      <c r="QBN44" s="12"/>
      <c r="QBO44" s="12"/>
      <c r="QBP44" s="12"/>
      <c r="QBQ44" s="12"/>
      <c r="QBR44" s="12"/>
      <c r="QBS44" s="12"/>
      <c r="QBT44" s="12"/>
      <c r="QBU44" s="12"/>
      <c r="QBV44" s="12"/>
      <c r="QBW44" s="12"/>
      <c r="QBX44" s="12"/>
      <c r="QBY44" s="12"/>
      <c r="QBZ44" s="12"/>
      <c r="QCA44" s="12"/>
      <c r="QCB44" s="12"/>
      <c r="QCC44" s="12"/>
      <c r="QCD44" s="12"/>
      <c r="QCE44" s="12"/>
      <c r="QCF44" s="12"/>
      <c r="QCG44" s="12"/>
      <c r="QCH44" s="12"/>
      <c r="QCI44" s="12"/>
      <c r="QCJ44" s="12"/>
      <c r="QCK44" s="12"/>
      <c r="QCL44" s="12"/>
      <c r="QCM44" s="12"/>
      <c r="QCN44" s="12"/>
      <c r="QCO44" s="12"/>
      <c r="QCP44" s="12"/>
      <c r="QCQ44" s="12"/>
      <c r="QCR44" s="12"/>
      <c r="QCS44" s="12"/>
      <c r="QCT44" s="12"/>
      <c r="QCU44" s="12"/>
      <c r="QCV44" s="12"/>
      <c r="QCW44" s="12"/>
      <c r="QCX44" s="12"/>
      <c r="QCY44" s="12"/>
      <c r="QCZ44" s="12"/>
      <c r="QDA44" s="12"/>
      <c r="QDB44" s="12"/>
      <c r="QDC44" s="12"/>
      <c r="QDD44" s="12"/>
      <c r="QDE44" s="12"/>
      <c r="QDF44" s="12"/>
      <c r="QDG44" s="12"/>
      <c r="QDH44" s="12"/>
      <c r="QDI44" s="12"/>
      <c r="QDJ44" s="12"/>
      <c r="QDK44" s="12"/>
      <c r="QDL44" s="12"/>
      <c r="QDM44" s="12"/>
      <c r="QDN44" s="12"/>
      <c r="QDO44" s="12"/>
      <c r="QDP44" s="12"/>
      <c r="QDQ44" s="12"/>
      <c r="QDR44" s="12"/>
      <c r="QDS44" s="12"/>
      <c r="QDT44" s="12"/>
      <c r="QDU44" s="12"/>
      <c r="QDV44" s="12"/>
      <c r="QDW44" s="12"/>
      <c r="QDX44" s="12"/>
      <c r="QDY44" s="12"/>
      <c r="QDZ44" s="12"/>
      <c r="QEA44" s="12"/>
      <c r="QEB44" s="12"/>
      <c r="QEC44" s="12"/>
      <c r="QED44" s="12"/>
      <c r="QEE44" s="12"/>
      <c r="QEF44" s="12"/>
      <c r="QEG44" s="12"/>
      <c r="QEH44" s="12"/>
      <c r="QEI44" s="12"/>
      <c r="QEJ44" s="12"/>
      <c r="QEK44" s="12"/>
      <c r="QEL44" s="12"/>
      <c r="QEM44" s="12"/>
      <c r="QEN44" s="12"/>
      <c r="QEO44" s="12"/>
      <c r="QEP44" s="12"/>
      <c r="QEQ44" s="12"/>
      <c r="QER44" s="12"/>
      <c r="QES44" s="12"/>
      <c r="QET44" s="12"/>
      <c r="QEU44" s="12"/>
      <c r="QEV44" s="12"/>
      <c r="QEW44" s="12"/>
      <c r="QEX44" s="12"/>
      <c r="QEY44" s="12"/>
      <c r="QEZ44" s="12"/>
      <c r="QFA44" s="12"/>
      <c r="QFB44" s="12"/>
      <c r="QFC44" s="12"/>
      <c r="QFD44" s="12"/>
      <c r="QFE44" s="12"/>
      <c r="QFF44" s="12"/>
      <c r="QFG44" s="12"/>
      <c r="QFH44" s="12"/>
      <c r="QFI44" s="12"/>
      <c r="QFJ44" s="12"/>
      <c r="QFK44" s="12"/>
      <c r="QFL44" s="12"/>
      <c r="QFM44" s="12"/>
      <c r="QFN44" s="12"/>
      <c r="QFO44" s="12"/>
      <c r="QFP44" s="12"/>
      <c r="QFQ44" s="12"/>
      <c r="QFR44" s="12"/>
      <c r="QFS44" s="12"/>
      <c r="QFT44" s="12"/>
      <c r="QFU44" s="12"/>
      <c r="QFV44" s="12"/>
      <c r="QFW44" s="12"/>
      <c r="QFX44" s="12"/>
      <c r="QFY44" s="12"/>
      <c r="QFZ44" s="12"/>
      <c r="QGA44" s="12"/>
      <c r="QGB44" s="12"/>
      <c r="QGC44" s="12"/>
      <c r="QGD44" s="12"/>
      <c r="QGE44" s="12"/>
      <c r="QGF44" s="12"/>
      <c r="QGG44" s="12"/>
      <c r="QGH44" s="12"/>
      <c r="QGI44" s="12"/>
      <c r="QGJ44" s="12"/>
      <c r="QGK44" s="12"/>
      <c r="QGL44" s="12"/>
      <c r="QGM44" s="12"/>
      <c r="QGN44" s="12"/>
      <c r="QGO44" s="12"/>
      <c r="QGP44" s="12"/>
      <c r="QGQ44" s="12"/>
      <c r="QGR44" s="12"/>
      <c r="QGS44" s="12"/>
      <c r="QGT44" s="12"/>
      <c r="QGU44" s="12"/>
      <c r="QGV44" s="12"/>
      <c r="QGW44" s="12"/>
      <c r="QGX44" s="12"/>
      <c r="QGY44" s="12"/>
      <c r="QGZ44" s="12"/>
      <c r="QHA44" s="12"/>
      <c r="QHB44" s="12"/>
      <c r="QHC44" s="12"/>
      <c r="QHD44" s="12"/>
      <c r="QHE44" s="12"/>
      <c r="QHF44" s="12"/>
      <c r="QHG44" s="12"/>
      <c r="QHH44" s="12"/>
      <c r="QHI44" s="12"/>
      <c r="QHJ44" s="12"/>
      <c r="QHK44" s="12"/>
      <c r="QHL44" s="12"/>
      <c r="QHM44" s="12"/>
      <c r="QHN44" s="12"/>
      <c r="QHO44" s="12"/>
      <c r="QHP44" s="12"/>
      <c r="QHQ44" s="12"/>
      <c r="QHR44" s="12"/>
      <c r="QHS44" s="12"/>
      <c r="QHT44" s="12"/>
      <c r="QHU44" s="12"/>
      <c r="QHV44" s="12"/>
      <c r="QHW44" s="12"/>
      <c r="QHX44" s="12"/>
      <c r="QHY44" s="12"/>
      <c r="QHZ44" s="12"/>
      <c r="QIA44" s="12"/>
      <c r="QIB44" s="12"/>
      <c r="QIC44" s="12"/>
      <c r="QID44" s="12"/>
      <c r="QIE44" s="12"/>
      <c r="QIF44" s="12"/>
      <c r="QIG44" s="12"/>
      <c r="QIH44" s="12"/>
      <c r="QII44" s="12"/>
      <c r="QIJ44" s="12"/>
      <c r="QIK44" s="12"/>
      <c r="QIL44" s="12"/>
      <c r="QIM44" s="12"/>
      <c r="QIN44" s="12"/>
      <c r="QIO44" s="12"/>
      <c r="QIP44" s="12"/>
      <c r="QIQ44" s="12"/>
      <c r="QIR44" s="12"/>
      <c r="QIS44" s="12"/>
      <c r="QIT44" s="12"/>
      <c r="QIU44" s="12"/>
      <c r="QIV44" s="12"/>
      <c r="QIW44" s="12"/>
      <c r="QIX44" s="12"/>
      <c r="QIY44" s="12"/>
      <c r="QIZ44" s="12"/>
      <c r="QJA44" s="12"/>
      <c r="QJB44" s="12"/>
      <c r="QJC44" s="12"/>
      <c r="QJD44" s="12"/>
      <c r="QJE44" s="12"/>
      <c r="QJF44" s="12"/>
      <c r="QJG44" s="12"/>
      <c r="QJH44" s="12"/>
      <c r="QJI44" s="12"/>
      <c r="QJJ44" s="12"/>
      <c r="QJK44" s="12"/>
      <c r="QJL44" s="12"/>
      <c r="QJM44" s="12"/>
      <c r="QJN44" s="12"/>
      <c r="QJO44" s="12"/>
      <c r="QJP44" s="12"/>
      <c r="QJQ44" s="12"/>
      <c r="QJR44" s="12"/>
      <c r="QJS44" s="12"/>
      <c r="QJT44" s="12"/>
      <c r="QJU44" s="12"/>
      <c r="QJV44" s="12"/>
      <c r="QJW44" s="12"/>
      <c r="QJX44" s="12"/>
      <c r="QJY44" s="12"/>
      <c r="QJZ44" s="12"/>
      <c r="QKA44" s="12"/>
      <c r="QKB44" s="12"/>
      <c r="QKC44" s="12"/>
      <c r="QKD44" s="12"/>
      <c r="QKE44" s="12"/>
      <c r="QKF44" s="12"/>
      <c r="QKG44" s="12"/>
      <c r="QKH44" s="12"/>
      <c r="QKI44" s="12"/>
      <c r="QKJ44" s="12"/>
      <c r="QKK44" s="12"/>
      <c r="QKL44" s="12"/>
      <c r="QKM44" s="12"/>
      <c r="QKN44" s="12"/>
      <c r="QKO44" s="12"/>
      <c r="QKP44" s="12"/>
      <c r="QKQ44" s="12"/>
      <c r="QKR44" s="12"/>
      <c r="QKS44" s="12"/>
      <c r="QKT44" s="12"/>
      <c r="QKU44" s="12"/>
      <c r="QKV44" s="12"/>
      <c r="QKW44" s="12"/>
      <c r="QKX44" s="12"/>
      <c r="QKY44" s="12"/>
      <c r="QKZ44" s="12"/>
      <c r="QLA44" s="12"/>
      <c r="QLB44" s="12"/>
      <c r="QLC44" s="12"/>
      <c r="QLD44" s="12"/>
      <c r="QLE44" s="12"/>
      <c r="QLF44" s="12"/>
      <c r="QLG44" s="12"/>
      <c r="QLH44" s="12"/>
      <c r="QLI44" s="12"/>
      <c r="QLJ44" s="12"/>
      <c r="QLK44" s="12"/>
      <c r="QLL44" s="12"/>
      <c r="QLM44" s="12"/>
      <c r="QLN44" s="12"/>
      <c r="QLO44" s="12"/>
      <c r="QLP44" s="12"/>
      <c r="QLQ44" s="12"/>
      <c r="QLR44" s="12"/>
      <c r="QLS44" s="12"/>
      <c r="QLT44" s="12"/>
      <c r="QLU44" s="12"/>
      <c r="QLV44" s="12"/>
      <c r="QLW44" s="12"/>
      <c r="QLX44" s="12"/>
      <c r="QLY44" s="12"/>
      <c r="QLZ44" s="12"/>
      <c r="QMA44" s="12"/>
      <c r="QMB44" s="12"/>
      <c r="QMC44" s="12"/>
      <c r="QMD44" s="12"/>
      <c r="QME44" s="12"/>
      <c r="QMF44" s="12"/>
      <c r="QMG44" s="12"/>
      <c r="QMH44" s="12"/>
      <c r="QMI44" s="12"/>
      <c r="QMJ44" s="12"/>
      <c r="QMK44" s="12"/>
      <c r="QML44" s="12"/>
      <c r="QMM44" s="12"/>
      <c r="QMN44" s="12"/>
      <c r="QMO44" s="12"/>
      <c r="QMP44" s="12"/>
      <c r="QMQ44" s="12"/>
      <c r="QMR44" s="12"/>
      <c r="QMS44" s="12"/>
      <c r="QMT44" s="12"/>
      <c r="QMU44" s="12"/>
      <c r="QMV44" s="12"/>
      <c r="QMW44" s="12"/>
      <c r="QMX44" s="12"/>
      <c r="QMY44" s="12"/>
      <c r="QMZ44" s="12"/>
      <c r="QNA44" s="12"/>
      <c r="QNB44" s="12"/>
      <c r="QNC44" s="12"/>
      <c r="QND44" s="12"/>
      <c r="QNE44" s="12"/>
      <c r="QNF44" s="12"/>
      <c r="QNG44" s="12"/>
      <c r="QNH44" s="12"/>
      <c r="QNI44" s="12"/>
      <c r="QNJ44" s="12"/>
      <c r="QNK44" s="12"/>
      <c r="QNL44" s="12"/>
      <c r="QNM44" s="12"/>
      <c r="QNN44" s="12"/>
      <c r="QNO44" s="12"/>
      <c r="QNP44" s="12"/>
      <c r="QNQ44" s="12"/>
      <c r="QNR44" s="12"/>
      <c r="QNS44" s="12"/>
      <c r="QNT44" s="12"/>
      <c r="QNU44" s="12"/>
      <c r="QNV44" s="12"/>
      <c r="QNW44" s="12"/>
      <c r="QNX44" s="12"/>
      <c r="QNY44" s="12"/>
      <c r="QNZ44" s="12"/>
      <c r="QOA44" s="12"/>
      <c r="QOB44" s="12"/>
      <c r="QOC44" s="12"/>
      <c r="QOD44" s="12"/>
      <c r="QOE44" s="12"/>
      <c r="QOF44" s="12"/>
      <c r="QOG44" s="12"/>
      <c r="QOH44" s="12"/>
      <c r="QOI44" s="12"/>
      <c r="QOJ44" s="12"/>
      <c r="QOK44" s="12"/>
      <c r="QOL44" s="12"/>
      <c r="QOM44" s="12"/>
      <c r="QON44" s="12"/>
      <c r="QOO44" s="12"/>
      <c r="QOP44" s="12"/>
      <c r="QOQ44" s="12"/>
      <c r="QOR44" s="12"/>
      <c r="QOS44" s="12"/>
      <c r="QOT44" s="12"/>
      <c r="QOU44" s="12"/>
      <c r="QOV44" s="12"/>
      <c r="QOW44" s="12"/>
      <c r="QOX44" s="12"/>
      <c r="QOY44" s="12"/>
      <c r="QOZ44" s="12"/>
      <c r="QPA44" s="12"/>
      <c r="QPB44" s="12"/>
      <c r="QPC44" s="12"/>
      <c r="QPD44" s="12"/>
      <c r="QPE44" s="12"/>
      <c r="QPF44" s="12"/>
      <c r="QPG44" s="12"/>
      <c r="QPH44" s="12"/>
      <c r="QPI44" s="12"/>
      <c r="QPJ44" s="12"/>
      <c r="QPK44" s="12"/>
      <c r="QPL44" s="12"/>
      <c r="QPM44" s="12"/>
      <c r="QPN44" s="12"/>
      <c r="QPO44" s="12"/>
      <c r="QPP44" s="12"/>
      <c r="QPQ44" s="12"/>
      <c r="QPR44" s="12"/>
      <c r="QPS44" s="12"/>
      <c r="QPT44" s="12"/>
      <c r="QPU44" s="12"/>
      <c r="QPV44" s="12"/>
      <c r="QPW44" s="12"/>
      <c r="QPX44" s="12"/>
      <c r="QPY44" s="12"/>
      <c r="QPZ44" s="12"/>
      <c r="QQA44" s="12"/>
      <c r="QQB44" s="12"/>
      <c r="QQC44" s="12"/>
      <c r="QQD44" s="12"/>
      <c r="QQE44" s="12"/>
      <c r="QQF44" s="12"/>
      <c r="QQG44" s="12"/>
      <c r="QQH44" s="12"/>
      <c r="QQI44" s="12"/>
      <c r="QQJ44" s="12"/>
      <c r="QQK44" s="12"/>
      <c r="QQL44" s="12"/>
      <c r="QQM44" s="12"/>
      <c r="QQN44" s="12"/>
      <c r="QQO44" s="12"/>
      <c r="QQP44" s="12"/>
      <c r="QQQ44" s="12"/>
      <c r="QQR44" s="12"/>
      <c r="QQS44" s="12"/>
      <c r="QQT44" s="12"/>
      <c r="QQU44" s="12"/>
      <c r="QQV44" s="12"/>
      <c r="QQW44" s="12"/>
      <c r="QQX44" s="12"/>
      <c r="QQY44" s="12"/>
      <c r="QQZ44" s="12"/>
      <c r="QRA44" s="12"/>
      <c r="QRB44" s="12"/>
      <c r="QRC44" s="12"/>
      <c r="QRD44" s="12"/>
      <c r="QRE44" s="12"/>
      <c r="QRF44" s="12"/>
      <c r="QRG44" s="12"/>
      <c r="QRH44" s="12"/>
      <c r="QRI44" s="12"/>
      <c r="QRJ44" s="12"/>
      <c r="QRK44" s="12"/>
      <c r="QRL44" s="12"/>
      <c r="QRM44" s="12"/>
      <c r="QRN44" s="12"/>
      <c r="QRO44" s="12"/>
      <c r="QRP44" s="12"/>
      <c r="QRQ44" s="12"/>
      <c r="QRR44" s="12"/>
      <c r="QRS44" s="12"/>
      <c r="QRT44" s="12"/>
      <c r="QRU44" s="12"/>
      <c r="QRV44" s="12"/>
      <c r="QRW44" s="12"/>
      <c r="QRX44" s="12"/>
      <c r="QRY44" s="12"/>
      <c r="QRZ44" s="12"/>
      <c r="QSA44" s="12"/>
      <c r="QSB44" s="12"/>
      <c r="QSC44" s="12"/>
      <c r="QSD44" s="12"/>
      <c r="QSE44" s="12"/>
      <c r="QSF44" s="12"/>
      <c r="QSG44" s="12"/>
      <c r="QSH44" s="12"/>
      <c r="QSI44" s="12"/>
      <c r="QSJ44" s="12"/>
      <c r="QSK44" s="12"/>
      <c r="QSL44" s="12"/>
      <c r="QSM44" s="12"/>
      <c r="QSN44" s="12"/>
      <c r="QSO44" s="12"/>
      <c r="QSP44" s="12"/>
      <c r="QSQ44" s="12"/>
      <c r="QSR44" s="12"/>
      <c r="QSS44" s="12"/>
      <c r="QST44" s="12"/>
      <c r="QSU44" s="12"/>
      <c r="QSV44" s="12"/>
      <c r="QSW44" s="12"/>
      <c r="QSX44" s="12"/>
      <c r="QSY44" s="12"/>
      <c r="QSZ44" s="12"/>
      <c r="QTA44" s="12"/>
      <c r="QTB44" s="12"/>
      <c r="QTC44" s="12"/>
      <c r="QTD44" s="12"/>
      <c r="QTE44" s="12"/>
      <c r="QTF44" s="12"/>
      <c r="QTG44" s="12"/>
      <c r="QTH44" s="12"/>
      <c r="QTI44" s="12"/>
      <c r="QTJ44" s="12"/>
      <c r="QTK44" s="12"/>
      <c r="QTL44" s="12"/>
      <c r="QTM44" s="12"/>
      <c r="QTN44" s="12"/>
      <c r="QTO44" s="12"/>
      <c r="QTP44" s="12"/>
      <c r="QTQ44" s="12"/>
      <c r="QTR44" s="12"/>
      <c r="QTS44" s="12"/>
      <c r="QTT44" s="12"/>
      <c r="QTU44" s="12"/>
      <c r="QTV44" s="12"/>
      <c r="QTW44" s="12"/>
      <c r="QTX44" s="12"/>
      <c r="QTY44" s="12"/>
      <c r="QTZ44" s="12"/>
      <c r="QUA44" s="12"/>
      <c r="QUB44" s="12"/>
      <c r="QUC44" s="12"/>
      <c r="QUD44" s="12"/>
      <c r="QUE44" s="12"/>
      <c r="QUF44" s="12"/>
      <c r="QUG44" s="12"/>
      <c r="QUH44" s="12"/>
      <c r="QUI44" s="12"/>
      <c r="QUJ44" s="12"/>
      <c r="QUK44" s="12"/>
      <c r="QUL44" s="12"/>
      <c r="QUM44" s="12"/>
      <c r="QUN44" s="12"/>
      <c r="QUO44" s="12"/>
      <c r="QUP44" s="12"/>
      <c r="QUQ44" s="12"/>
      <c r="QUR44" s="12"/>
      <c r="QUS44" s="12"/>
      <c r="QUT44" s="12"/>
      <c r="QUU44" s="12"/>
      <c r="QUV44" s="12"/>
      <c r="QUW44" s="12"/>
      <c r="QUX44" s="12"/>
      <c r="QUY44" s="12"/>
      <c r="QUZ44" s="12"/>
      <c r="QVA44" s="12"/>
      <c r="QVB44" s="12"/>
      <c r="QVC44" s="12"/>
      <c r="QVD44" s="12"/>
      <c r="QVE44" s="12"/>
      <c r="QVF44" s="12"/>
      <c r="QVG44" s="12"/>
      <c r="QVH44" s="12"/>
      <c r="QVI44" s="12"/>
      <c r="QVJ44" s="12"/>
      <c r="QVK44" s="12"/>
      <c r="QVL44" s="12"/>
      <c r="QVM44" s="12"/>
      <c r="QVN44" s="12"/>
      <c r="QVO44" s="12"/>
      <c r="QVP44" s="12"/>
      <c r="QVQ44" s="12"/>
      <c r="QVR44" s="12"/>
      <c r="QVS44" s="12"/>
      <c r="QVT44" s="12"/>
      <c r="QVU44" s="12"/>
      <c r="QVV44" s="12"/>
      <c r="QVW44" s="12"/>
      <c r="QVX44" s="12"/>
      <c r="QVY44" s="12"/>
      <c r="QVZ44" s="12"/>
      <c r="QWA44" s="12"/>
      <c r="QWB44" s="12"/>
      <c r="QWC44" s="12"/>
      <c r="QWD44" s="12"/>
      <c r="QWE44" s="12"/>
      <c r="QWF44" s="12"/>
      <c r="QWG44" s="12"/>
      <c r="QWH44" s="12"/>
      <c r="QWI44" s="12"/>
      <c r="QWJ44" s="12"/>
      <c r="QWK44" s="12"/>
      <c r="QWL44" s="12"/>
      <c r="QWM44" s="12"/>
      <c r="QWN44" s="12"/>
      <c r="QWO44" s="12"/>
      <c r="QWP44" s="12"/>
      <c r="QWQ44" s="12"/>
      <c r="QWR44" s="12"/>
      <c r="QWS44" s="12"/>
      <c r="QWT44" s="12"/>
      <c r="QWU44" s="12"/>
      <c r="QWV44" s="12"/>
      <c r="QWW44" s="12"/>
      <c r="QWX44" s="12"/>
      <c r="QWY44" s="12"/>
      <c r="QWZ44" s="12"/>
      <c r="QXA44" s="12"/>
      <c r="QXB44" s="12"/>
      <c r="QXC44" s="12"/>
      <c r="QXD44" s="12"/>
      <c r="QXE44" s="12"/>
      <c r="QXF44" s="12"/>
      <c r="QXG44" s="12"/>
      <c r="QXH44" s="12"/>
      <c r="QXI44" s="12"/>
      <c r="QXJ44" s="12"/>
      <c r="QXK44" s="12"/>
      <c r="QXL44" s="12"/>
      <c r="QXM44" s="12"/>
      <c r="QXN44" s="12"/>
      <c r="QXO44" s="12"/>
      <c r="QXP44" s="12"/>
      <c r="QXQ44" s="12"/>
      <c r="QXR44" s="12"/>
      <c r="QXS44" s="12"/>
      <c r="QXT44" s="12"/>
      <c r="QXU44" s="12"/>
      <c r="QXV44" s="12"/>
      <c r="QXW44" s="12"/>
      <c r="QXX44" s="12"/>
      <c r="QXY44" s="12"/>
      <c r="QXZ44" s="12"/>
      <c r="QYA44" s="12"/>
      <c r="QYB44" s="12"/>
      <c r="QYC44" s="12"/>
      <c r="QYD44" s="12"/>
      <c r="QYE44" s="12"/>
      <c r="QYF44" s="12"/>
      <c r="QYG44" s="12"/>
      <c r="QYH44" s="12"/>
      <c r="QYI44" s="12"/>
      <c r="QYJ44" s="12"/>
      <c r="QYK44" s="12"/>
      <c r="QYL44" s="12"/>
      <c r="QYM44" s="12"/>
      <c r="QYN44" s="12"/>
      <c r="QYO44" s="12"/>
      <c r="QYP44" s="12"/>
      <c r="QYQ44" s="12"/>
      <c r="QYR44" s="12"/>
      <c r="QYS44" s="12"/>
      <c r="QYT44" s="12"/>
      <c r="QYU44" s="12"/>
      <c r="QYV44" s="12"/>
      <c r="QYW44" s="12"/>
      <c r="QYX44" s="12"/>
      <c r="QYY44" s="12"/>
      <c r="QYZ44" s="12"/>
      <c r="QZA44" s="12"/>
      <c r="QZB44" s="12"/>
      <c r="QZC44" s="12"/>
      <c r="QZD44" s="12"/>
      <c r="QZE44" s="12"/>
      <c r="QZF44" s="12"/>
      <c r="QZG44" s="12"/>
      <c r="QZH44" s="12"/>
      <c r="QZI44" s="12"/>
      <c r="QZJ44" s="12"/>
      <c r="QZK44" s="12"/>
      <c r="QZL44" s="12"/>
      <c r="QZM44" s="12"/>
      <c r="QZN44" s="12"/>
      <c r="QZO44" s="12"/>
      <c r="QZP44" s="12"/>
      <c r="QZQ44" s="12"/>
      <c r="QZR44" s="12"/>
      <c r="QZS44" s="12"/>
      <c r="QZT44" s="12"/>
      <c r="QZU44" s="12"/>
      <c r="QZV44" s="12"/>
      <c r="QZW44" s="12"/>
      <c r="QZX44" s="12"/>
      <c r="QZY44" s="12"/>
      <c r="QZZ44" s="12"/>
      <c r="RAA44" s="12"/>
      <c r="RAB44" s="12"/>
      <c r="RAC44" s="12"/>
      <c r="RAD44" s="12"/>
      <c r="RAE44" s="12"/>
      <c r="RAF44" s="12"/>
      <c r="RAG44" s="12"/>
      <c r="RAH44" s="12"/>
      <c r="RAI44" s="12"/>
      <c r="RAJ44" s="12"/>
      <c r="RAK44" s="12"/>
      <c r="RAL44" s="12"/>
      <c r="RAM44" s="12"/>
      <c r="RAN44" s="12"/>
      <c r="RAO44" s="12"/>
      <c r="RAP44" s="12"/>
      <c r="RAQ44" s="12"/>
      <c r="RAR44" s="12"/>
      <c r="RAS44" s="12"/>
      <c r="RAT44" s="12"/>
      <c r="RAU44" s="12"/>
      <c r="RAV44" s="12"/>
      <c r="RAW44" s="12"/>
      <c r="RAX44" s="12"/>
      <c r="RAY44" s="12"/>
      <c r="RAZ44" s="12"/>
      <c r="RBA44" s="12"/>
      <c r="RBB44" s="12"/>
      <c r="RBC44" s="12"/>
      <c r="RBD44" s="12"/>
      <c r="RBE44" s="12"/>
      <c r="RBF44" s="12"/>
      <c r="RBG44" s="12"/>
      <c r="RBH44" s="12"/>
      <c r="RBI44" s="12"/>
      <c r="RBJ44" s="12"/>
      <c r="RBK44" s="12"/>
      <c r="RBL44" s="12"/>
      <c r="RBM44" s="12"/>
      <c r="RBN44" s="12"/>
      <c r="RBO44" s="12"/>
      <c r="RBP44" s="12"/>
      <c r="RBQ44" s="12"/>
      <c r="RBR44" s="12"/>
      <c r="RBS44" s="12"/>
      <c r="RBT44" s="12"/>
      <c r="RBU44" s="12"/>
      <c r="RBV44" s="12"/>
      <c r="RBW44" s="12"/>
      <c r="RBX44" s="12"/>
      <c r="RBY44" s="12"/>
      <c r="RBZ44" s="12"/>
      <c r="RCA44" s="12"/>
      <c r="RCB44" s="12"/>
      <c r="RCC44" s="12"/>
      <c r="RCD44" s="12"/>
      <c r="RCE44" s="12"/>
      <c r="RCF44" s="12"/>
      <c r="RCG44" s="12"/>
      <c r="RCH44" s="12"/>
      <c r="RCI44" s="12"/>
      <c r="RCJ44" s="12"/>
      <c r="RCK44" s="12"/>
      <c r="RCL44" s="12"/>
      <c r="RCM44" s="12"/>
      <c r="RCN44" s="12"/>
      <c r="RCO44" s="12"/>
      <c r="RCP44" s="12"/>
      <c r="RCQ44" s="12"/>
      <c r="RCR44" s="12"/>
      <c r="RCS44" s="12"/>
      <c r="RCT44" s="12"/>
      <c r="RCU44" s="12"/>
      <c r="RCV44" s="12"/>
      <c r="RCW44" s="12"/>
      <c r="RCX44" s="12"/>
      <c r="RCY44" s="12"/>
      <c r="RCZ44" s="12"/>
      <c r="RDA44" s="12"/>
      <c r="RDB44" s="12"/>
      <c r="RDC44" s="12"/>
      <c r="RDD44" s="12"/>
      <c r="RDE44" s="12"/>
      <c r="RDF44" s="12"/>
      <c r="RDG44" s="12"/>
      <c r="RDH44" s="12"/>
      <c r="RDI44" s="12"/>
      <c r="RDJ44" s="12"/>
      <c r="RDK44" s="12"/>
      <c r="RDL44" s="12"/>
      <c r="RDM44" s="12"/>
      <c r="RDN44" s="12"/>
      <c r="RDO44" s="12"/>
      <c r="RDP44" s="12"/>
      <c r="RDQ44" s="12"/>
      <c r="RDR44" s="12"/>
      <c r="RDS44" s="12"/>
      <c r="RDT44" s="12"/>
      <c r="RDU44" s="12"/>
      <c r="RDV44" s="12"/>
      <c r="RDW44" s="12"/>
      <c r="RDX44" s="12"/>
      <c r="RDY44" s="12"/>
      <c r="RDZ44" s="12"/>
      <c r="REA44" s="12"/>
      <c r="REB44" s="12"/>
      <c r="REC44" s="12"/>
      <c r="RED44" s="12"/>
      <c r="REE44" s="12"/>
      <c r="REF44" s="12"/>
      <c r="REG44" s="12"/>
      <c r="REH44" s="12"/>
      <c r="REI44" s="12"/>
      <c r="REJ44" s="12"/>
      <c r="REK44" s="12"/>
      <c r="REL44" s="12"/>
      <c r="REM44" s="12"/>
      <c r="REN44" s="12"/>
      <c r="REO44" s="12"/>
      <c r="REP44" s="12"/>
      <c r="REQ44" s="12"/>
      <c r="RER44" s="12"/>
      <c r="RES44" s="12"/>
      <c r="RET44" s="12"/>
      <c r="REU44" s="12"/>
      <c r="REV44" s="12"/>
      <c r="REW44" s="12"/>
      <c r="REX44" s="12"/>
      <c r="REY44" s="12"/>
      <c r="REZ44" s="12"/>
      <c r="RFA44" s="12"/>
      <c r="RFB44" s="12"/>
      <c r="RFC44" s="12"/>
      <c r="RFD44" s="12"/>
      <c r="RFE44" s="12"/>
      <c r="RFF44" s="12"/>
      <c r="RFG44" s="12"/>
      <c r="RFH44" s="12"/>
      <c r="RFI44" s="12"/>
      <c r="RFJ44" s="12"/>
      <c r="RFK44" s="12"/>
      <c r="RFL44" s="12"/>
      <c r="RFM44" s="12"/>
      <c r="RFN44" s="12"/>
      <c r="RFO44" s="12"/>
      <c r="RFP44" s="12"/>
      <c r="RFQ44" s="12"/>
      <c r="RFR44" s="12"/>
      <c r="RFS44" s="12"/>
      <c r="RFT44" s="12"/>
      <c r="RFU44" s="12"/>
      <c r="RFV44" s="12"/>
      <c r="RFW44" s="12"/>
      <c r="RFX44" s="12"/>
      <c r="RFY44" s="12"/>
      <c r="RFZ44" s="12"/>
      <c r="RGA44" s="12"/>
      <c r="RGB44" s="12"/>
      <c r="RGC44" s="12"/>
      <c r="RGD44" s="12"/>
      <c r="RGE44" s="12"/>
      <c r="RGF44" s="12"/>
      <c r="RGG44" s="12"/>
      <c r="RGH44" s="12"/>
      <c r="RGI44" s="12"/>
      <c r="RGJ44" s="12"/>
      <c r="RGK44" s="12"/>
      <c r="RGL44" s="12"/>
      <c r="RGM44" s="12"/>
      <c r="RGN44" s="12"/>
      <c r="RGO44" s="12"/>
      <c r="RGP44" s="12"/>
      <c r="RGQ44" s="12"/>
      <c r="RGR44" s="12"/>
      <c r="RGS44" s="12"/>
      <c r="RGT44" s="12"/>
      <c r="RGU44" s="12"/>
      <c r="RGV44" s="12"/>
      <c r="RGW44" s="12"/>
      <c r="RGX44" s="12"/>
      <c r="RGY44" s="12"/>
      <c r="RGZ44" s="12"/>
      <c r="RHA44" s="12"/>
      <c r="RHB44" s="12"/>
      <c r="RHC44" s="12"/>
      <c r="RHD44" s="12"/>
      <c r="RHE44" s="12"/>
      <c r="RHF44" s="12"/>
      <c r="RHG44" s="12"/>
      <c r="RHH44" s="12"/>
      <c r="RHI44" s="12"/>
      <c r="RHJ44" s="12"/>
      <c r="RHK44" s="12"/>
      <c r="RHL44" s="12"/>
      <c r="RHM44" s="12"/>
      <c r="RHN44" s="12"/>
      <c r="RHO44" s="12"/>
      <c r="RHP44" s="12"/>
      <c r="RHQ44" s="12"/>
      <c r="RHR44" s="12"/>
      <c r="RHS44" s="12"/>
      <c r="RHT44" s="12"/>
      <c r="RHU44" s="12"/>
      <c r="RHV44" s="12"/>
      <c r="RHW44" s="12"/>
      <c r="RHX44" s="12"/>
      <c r="RHY44" s="12"/>
      <c r="RHZ44" s="12"/>
      <c r="RIA44" s="12"/>
      <c r="RIB44" s="12"/>
      <c r="RIC44" s="12"/>
      <c r="RID44" s="12"/>
      <c r="RIE44" s="12"/>
      <c r="RIF44" s="12"/>
      <c r="RIG44" s="12"/>
      <c r="RIH44" s="12"/>
      <c r="RII44" s="12"/>
      <c r="RIJ44" s="12"/>
      <c r="RIK44" s="12"/>
      <c r="RIL44" s="12"/>
      <c r="RIM44" s="12"/>
      <c r="RIN44" s="12"/>
      <c r="RIO44" s="12"/>
      <c r="RIP44" s="12"/>
      <c r="RIQ44" s="12"/>
      <c r="RIR44" s="12"/>
      <c r="RIS44" s="12"/>
      <c r="RIT44" s="12"/>
      <c r="RIU44" s="12"/>
      <c r="RIV44" s="12"/>
      <c r="RIW44" s="12"/>
      <c r="RIX44" s="12"/>
      <c r="RIY44" s="12"/>
      <c r="RIZ44" s="12"/>
      <c r="RJA44" s="12"/>
      <c r="RJB44" s="12"/>
      <c r="RJC44" s="12"/>
      <c r="RJD44" s="12"/>
      <c r="RJE44" s="12"/>
      <c r="RJF44" s="12"/>
      <c r="RJG44" s="12"/>
      <c r="RJH44" s="12"/>
      <c r="RJI44" s="12"/>
      <c r="RJJ44" s="12"/>
      <c r="RJK44" s="12"/>
      <c r="RJL44" s="12"/>
      <c r="RJM44" s="12"/>
      <c r="RJN44" s="12"/>
      <c r="RJO44" s="12"/>
      <c r="RJP44" s="12"/>
      <c r="RJQ44" s="12"/>
      <c r="RJR44" s="12"/>
      <c r="RJS44" s="12"/>
      <c r="RJT44" s="12"/>
      <c r="RJU44" s="12"/>
      <c r="RJV44" s="12"/>
      <c r="RJW44" s="12"/>
      <c r="RJX44" s="12"/>
      <c r="RJY44" s="12"/>
      <c r="RJZ44" s="12"/>
      <c r="RKA44" s="12"/>
      <c r="RKB44" s="12"/>
      <c r="RKC44" s="12"/>
      <c r="RKD44" s="12"/>
      <c r="RKE44" s="12"/>
      <c r="RKF44" s="12"/>
      <c r="RKG44" s="12"/>
      <c r="RKH44" s="12"/>
      <c r="RKI44" s="12"/>
      <c r="RKJ44" s="12"/>
      <c r="RKK44" s="12"/>
      <c r="RKL44" s="12"/>
      <c r="RKM44" s="12"/>
      <c r="RKN44" s="12"/>
      <c r="RKO44" s="12"/>
      <c r="RKP44" s="12"/>
      <c r="RKQ44" s="12"/>
      <c r="RKR44" s="12"/>
      <c r="RKS44" s="12"/>
      <c r="RKT44" s="12"/>
      <c r="RKU44" s="12"/>
      <c r="RKV44" s="12"/>
      <c r="RKW44" s="12"/>
      <c r="RKX44" s="12"/>
      <c r="RKY44" s="12"/>
      <c r="RKZ44" s="12"/>
      <c r="RLA44" s="12"/>
      <c r="RLB44" s="12"/>
      <c r="RLC44" s="12"/>
      <c r="RLD44" s="12"/>
      <c r="RLE44" s="12"/>
      <c r="RLF44" s="12"/>
      <c r="RLG44" s="12"/>
      <c r="RLH44" s="12"/>
      <c r="RLI44" s="12"/>
      <c r="RLJ44" s="12"/>
      <c r="RLK44" s="12"/>
      <c r="RLL44" s="12"/>
      <c r="RLM44" s="12"/>
      <c r="RLN44" s="12"/>
      <c r="RLO44" s="12"/>
      <c r="RLP44" s="12"/>
      <c r="RLQ44" s="12"/>
      <c r="RLR44" s="12"/>
      <c r="RLS44" s="12"/>
      <c r="RLT44" s="12"/>
      <c r="RLU44" s="12"/>
      <c r="RLV44" s="12"/>
      <c r="RLW44" s="12"/>
      <c r="RLX44" s="12"/>
      <c r="RLY44" s="12"/>
      <c r="RLZ44" s="12"/>
      <c r="RMA44" s="12"/>
      <c r="RMB44" s="12"/>
      <c r="RMC44" s="12"/>
      <c r="RMD44" s="12"/>
      <c r="RME44" s="12"/>
      <c r="RMF44" s="12"/>
      <c r="RMG44" s="12"/>
      <c r="RMH44" s="12"/>
      <c r="RMI44" s="12"/>
      <c r="RMJ44" s="12"/>
      <c r="RMK44" s="12"/>
      <c r="RML44" s="12"/>
      <c r="RMM44" s="12"/>
      <c r="RMN44" s="12"/>
      <c r="RMO44" s="12"/>
      <c r="RMP44" s="12"/>
      <c r="RMQ44" s="12"/>
      <c r="RMR44" s="12"/>
      <c r="RMS44" s="12"/>
      <c r="RMT44" s="12"/>
      <c r="RMU44" s="12"/>
      <c r="RMV44" s="12"/>
      <c r="RMW44" s="12"/>
      <c r="RMX44" s="12"/>
      <c r="RMY44" s="12"/>
      <c r="RMZ44" s="12"/>
      <c r="RNA44" s="12"/>
      <c r="RNB44" s="12"/>
      <c r="RNC44" s="12"/>
      <c r="RND44" s="12"/>
      <c r="RNE44" s="12"/>
      <c r="RNF44" s="12"/>
      <c r="RNG44" s="12"/>
      <c r="RNH44" s="12"/>
      <c r="RNI44" s="12"/>
      <c r="RNJ44" s="12"/>
      <c r="RNK44" s="12"/>
      <c r="RNL44" s="12"/>
      <c r="RNM44" s="12"/>
      <c r="RNN44" s="12"/>
      <c r="RNO44" s="12"/>
      <c r="RNP44" s="12"/>
      <c r="RNQ44" s="12"/>
      <c r="RNR44" s="12"/>
      <c r="RNS44" s="12"/>
      <c r="RNT44" s="12"/>
      <c r="RNU44" s="12"/>
      <c r="RNV44" s="12"/>
      <c r="RNW44" s="12"/>
      <c r="RNX44" s="12"/>
      <c r="RNY44" s="12"/>
      <c r="RNZ44" s="12"/>
      <c r="ROA44" s="12"/>
      <c r="ROB44" s="12"/>
      <c r="ROC44" s="12"/>
      <c r="ROD44" s="12"/>
      <c r="ROE44" s="12"/>
      <c r="ROF44" s="12"/>
      <c r="ROG44" s="12"/>
      <c r="ROH44" s="12"/>
      <c r="ROI44" s="12"/>
      <c r="ROJ44" s="12"/>
      <c r="ROK44" s="12"/>
      <c r="ROL44" s="12"/>
      <c r="ROM44" s="12"/>
      <c r="RON44" s="12"/>
      <c r="ROO44" s="12"/>
      <c r="ROP44" s="12"/>
      <c r="ROQ44" s="12"/>
      <c r="ROR44" s="12"/>
      <c r="ROS44" s="12"/>
      <c r="ROT44" s="12"/>
      <c r="ROU44" s="12"/>
      <c r="ROV44" s="12"/>
      <c r="ROW44" s="12"/>
      <c r="ROX44" s="12"/>
      <c r="ROY44" s="12"/>
      <c r="ROZ44" s="12"/>
      <c r="RPA44" s="12"/>
      <c r="RPB44" s="12"/>
      <c r="RPC44" s="12"/>
      <c r="RPD44" s="12"/>
      <c r="RPE44" s="12"/>
      <c r="RPF44" s="12"/>
      <c r="RPG44" s="12"/>
      <c r="RPH44" s="12"/>
      <c r="RPI44" s="12"/>
      <c r="RPJ44" s="12"/>
      <c r="RPK44" s="12"/>
      <c r="RPL44" s="12"/>
      <c r="RPM44" s="12"/>
      <c r="RPN44" s="12"/>
      <c r="RPO44" s="12"/>
      <c r="RPP44" s="12"/>
      <c r="RPQ44" s="12"/>
      <c r="RPR44" s="12"/>
      <c r="RPS44" s="12"/>
      <c r="RPT44" s="12"/>
      <c r="RPU44" s="12"/>
      <c r="RPV44" s="12"/>
      <c r="RPW44" s="12"/>
      <c r="RPX44" s="12"/>
      <c r="RPY44" s="12"/>
      <c r="RPZ44" s="12"/>
      <c r="RQA44" s="12"/>
      <c r="RQB44" s="12"/>
      <c r="RQC44" s="12"/>
      <c r="RQD44" s="12"/>
      <c r="RQE44" s="12"/>
      <c r="RQF44" s="12"/>
      <c r="RQG44" s="12"/>
      <c r="RQH44" s="12"/>
      <c r="RQI44" s="12"/>
      <c r="RQJ44" s="12"/>
      <c r="RQK44" s="12"/>
      <c r="RQL44" s="12"/>
      <c r="RQM44" s="12"/>
      <c r="RQN44" s="12"/>
      <c r="RQO44" s="12"/>
      <c r="RQP44" s="12"/>
      <c r="RQQ44" s="12"/>
      <c r="RQR44" s="12"/>
      <c r="RQS44" s="12"/>
      <c r="RQT44" s="12"/>
      <c r="RQU44" s="12"/>
      <c r="RQV44" s="12"/>
      <c r="RQW44" s="12"/>
      <c r="RQX44" s="12"/>
      <c r="RQY44" s="12"/>
      <c r="RQZ44" s="12"/>
      <c r="RRA44" s="12"/>
      <c r="RRB44" s="12"/>
      <c r="RRC44" s="12"/>
      <c r="RRD44" s="12"/>
      <c r="RRE44" s="12"/>
      <c r="RRF44" s="12"/>
      <c r="RRG44" s="12"/>
      <c r="RRH44" s="12"/>
      <c r="RRI44" s="12"/>
      <c r="RRJ44" s="12"/>
      <c r="RRK44" s="12"/>
      <c r="RRL44" s="12"/>
      <c r="RRM44" s="12"/>
      <c r="RRN44" s="12"/>
      <c r="RRO44" s="12"/>
      <c r="RRP44" s="12"/>
      <c r="RRQ44" s="12"/>
      <c r="RRR44" s="12"/>
      <c r="RRS44" s="12"/>
      <c r="RRT44" s="12"/>
      <c r="RRU44" s="12"/>
      <c r="RRV44" s="12"/>
      <c r="RRW44" s="12"/>
      <c r="RRX44" s="12"/>
      <c r="RRY44" s="12"/>
      <c r="RRZ44" s="12"/>
      <c r="RSA44" s="12"/>
      <c r="RSB44" s="12"/>
      <c r="RSC44" s="12"/>
      <c r="RSD44" s="12"/>
      <c r="RSE44" s="12"/>
      <c r="RSF44" s="12"/>
      <c r="RSG44" s="12"/>
      <c r="RSH44" s="12"/>
      <c r="RSI44" s="12"/>
      <c r="RSJ44" s="12"/>
      <c r="RSK44" s="12"/>
      <c r="RSL44" s="12"/>
      <c r="RSM44" s="12"/>
      <c r="RSN44" s="12"/>
      <c r="RSO44" s="12"/>
      <c r="RSP44" s="12"/>
      <c r="RSQ44" s="12"/>
      <c r="RSR44" s="12"/>
      <c r="RSS44" s="12"/>
      <c r="RST44" s="12"/>
      <c r="RSU44" s="12"/>
      <c r="RSV44" s="12"/>
      <c r="RSW44" s="12"/>
      <c r="RSX44" s="12"/>
      <c r="RSY44" s="12"/>
      <c r="RSZ44" s="12"/>
      <c r="RTA44" s="12"/>
      <c r="RTB44" s="12"/>
      <c r="RTC44" s="12"/>
      <c r="RTD44" s="12"/>
      <c r="RTE44" s="12"/>
      <c r="RTF44" s="12"/>
      <c r="RTG44" s="12"/>
      <c r="RTH44" s="12"/>
      <c r="RTI44" s="12"/>
      <c r="RTJ44" s="12"/>
      <c r="RTK44" s="12"/>
      <c r="RTL44" s="12"/>
      <c r="RTM44" s="12"/>
      <c r="RTN44" s="12"/>
      <c r="RTO44" s="12"/>
      <c r="RTP44" s="12"/>
      <c r="RTQ44" s="12"/>
      <c r="RTR44" s="12"/>
      <c r="RTS44" s="12"/>
      <c r="RTT44" s="12"/>
      <c r="RTU44" s="12"/>
      <c r="RTV44" s="12"/>
      <c r="RTW44" s="12"/>
      <c r="RTX44" s="12"/>
      <c r="RTY44" s="12"/>
      <c r="RTZ44" s="12"/>
      <c r="RUA44" s="12"/>
      <c r="RUB44" s="12"/>
      <c r="RUC44" s="12"/>
      <c r="RUD44" s="12"/>
      <c r="RUE44" s="12"/>
      <c r="RUF44" s="12"/>
      <c r="RUG44" s="12"/>
      <c r="RUH44" s="12"/>
      <c r="RUI44" s="12"/>
      <c r="RUJ44" s="12"/>
      <c r="RUK44" s="12"/>
      <c r="RUL44" s="12"/>
      <c r="RUM44" s="12"/>
      <c r="RUN44" s="12"/>
      <c r="RUO44" s="12"/>
      <c r="RUP44" s="12"/>
      <c r="RUQ44" s="12"/>
      <c r="RUR44" s="12"/>
      <c r="RUS44" s="12"/>
      <c r="RUT44" s="12"/>
      <c r="RUU44" s="12"/>
      <c r="RUV44" s="12"/>
      <c r="RUW44" s="12"/>
      <c r="RUX44" s="12"/>
      <c r="RUY44" s="12"/>
      <c r="RUZ44" s="12"/>
      <c r="RVA44" s="12"/>
      <c r="RVB44" s="12"/>
      <c r="RVC44" s="12"/>
      <c r="RVD44" s="12"/>
      <c r="RVE44" s="12"/>
      <c r="RVF44" s="12"/>
      <c r="RVG44" s="12"/>
      <c r="RVH44" s="12"/>
      <c r="RVI44" s="12"/>
      <c r="RVJ44" s="12"/>
      <c r="RVK44" s="12"/>
      <c r="RVL44" s="12"/>
      <c r="RVM44" s="12"/>
      <c r="RVN44" s="12"/>
      <c r="RVO44" s="12"/>
      <c r="RVP44" s="12"/>
      <c r="RVQ44" s="12"/>
      <c r="RVR44" s="12"/>
      <c r="RVS44" s="12"/>
      <c r="RVT44" s="12"/>
      <c r="RVU44" s="12"/>
      <c r="RVV44" s="12"/>
      <c r="RVW44" s="12"/>
      <c r="RVX44" s="12"/>
      <c r="RVY44" s="12"/>
      <c r="RVZ44" s="12"/>
      <c r="RWA44" s="12"/>
      <c r="RWB44" s="12"/>
      <c r="RWC44" s="12"/>
      <c r="RWD44" s="12"/>
      <c r="RWE44" s="12"/>
      <c r="RWF44" s="12"/>
      <c r="RWG44" s="12"/>
      <c r="RWH44" s="12"/>
      <c r="RWI44" s="12"/>
      <c r="RWJ44" s="12"/>
      <c r="RWK44" s="12"/>
      <c r="RWL44" s="12"/>
      <c r="RWM44" s="12"/>
      <c r="RWN44" s="12"/>
      <c r="RWO44" s="12"/>
      <c r="RWP44" s="12"/>
      <c r="RWQ44" s="12"/>
      <c r="RWR44" s="12"/>
      <c r="RWS44" s="12"/>
      <c r="RWT44" s="12"/>
      <c r="RWU44" s="12"/>
      <c r="RWV44" s="12"/>
      <c r="RWW44" s="12"/>
      <c r="RWX44" s="12"/>
      <c r="RWY44" s="12"/>
      <c r="RWZ44" s="12"/>
      <c r="RXA44" s="12"/>
      <c r="RXB44" s="12"/>
      <c r="RXC44" s="12"/>
      <c r="RXD44" s="12"/>
      <c r="RXE44" s="12"/>
      <c r="RXF44" s="12"/>
      <c r="RXG44" s="12"/>
      <c r="RXH44" s="12"/>
      <c r="RXI44" s="12"/>
      <c r="RXJ44" s="12"/>
      <c r="RXK44" s="12"/>
      <c r="RXL44" s="12"/>
      <c r="RXM44" s="12"/>
      <c r="RXN44" s="12"/>
      <c r="RXO44" s="12"/>
      <c r="RXP44" s="12"/>
      <c r="RXQ44" s="12"/>
      <c r="RXR44" s="12"/>
      <c r="RXS44" s="12"/>
      <c r="RXT44" s="12"/>
      <c r="RXU44" s="12"/>
      <c r="RXV44" s="12"/>
      <c r="RXW44" s="12"/>
      <c r="RXX44" s="12"/>
      <c r="RXY44" s="12"/>
      <c r="RXZ44" s="12"/>
      <c r="RYA44" s="12"/>
      <c r="RYB44" s="12"/>
      <c r="RYC44" s="12"/>
      <c r="RYD44" s="12"/>
      <c r="RYE44" s="12"/>
      <c r="RYF44" s="12"/>
      <c r="RYG44" s="12"/>
      <c r="RYH44" s="12"/>
      <c r="RYI44" s="12"/>
      <c r="RYJ44" s="12"/>
      <c r="RYK44" s="12"/>
      <c r="RYL44" s="12"/>
      <c r="RYM44" s="12"/>
      <c r="RYN44" s="12"/>
      <c r="RYO44" s="12"/>
      <c r="RYP44" s="12"/>
      <c r="RYQ44" s="12"/>
      <c r="RYR44" s="12"/>
      <c r="RYS44" s="12"/>
      <c r="RYT44" s="12"/>
      <c r="RYU44" s="12"/>
      <c r="RYV44" s="12"/>
      <c r="RYW44" s="12"/>
      <c r="RYX44" s="12"/>
      <c r="RYY44" s="12"/>
      <c r="RYZ44" s="12"/>
      <c r="RZA44" s="12"/>
      <c r="RZB44" s="12"/>
      <c r="RZC44" s="12"/>
      <c r="RZD44" s="12"/>
      <c r="RZE44" s="12"/>
      <c r="RZF44" s="12"/>
      <c r="RZG44" s="12"/>
      <c r="RZH44" s="12"/>
      <c r="RZI44" s="12"/>
      <c r="RZJ44" s="12"/>
      <c r="RZK44" s="12"/>
      <c r="RZL44" s="12"/>
      <c r="RZM44" s="12"/>
      <c r="RZN44" s="12"/>
      <c r="RZO44" s="12"/>
      <c r="RZP44" s="12"/>
      <c r="RZQ44" s="12"/>
      <c r="RZR44" s="12"/>
      <c r="RZS44" s="12"/>
      <c r="RZT44" s="12"/>
      <c r="RZU44" s="12"/>
      <c r="RZV44" s="12"/>
      <c r="RZW44" s="12"/>
      <c r="RZX44" s="12"/>
      <c r="RZY44" s="12"/>
      <c r="RZZ44" s="12"/>
      <c r="SAA44" s="12"/>
      <c r="SAB44" s="12"/>
      <c r="SAC44" s="12"/>
      <c r="SAD44" s="12"/>
      <c r="SAE44" s="12"/>
      <c r="SAF44" s="12"/>
      <c r="SAG44" s="12"/>
      <c r="SAH44" s="12"/>
      <c r="SAI44" s="12"/>
      <c r="SAJ44" s="12"/>
      <c r="SAK44" s="12"/>
      <c r="SAL44" s="12"/>
      <c r="SAM44" s="12"/>
      <c r="SAN44" s="12"/>
      <c r="SAO44" s="12"/>
      <c r="SAP44" s="12"/>
      <c r="SAQ44" s="12"/>
      <c r="SAR44" s="12"/>
      <c r="SAS44" s="12"/>
      <c r="SAT44" s="12"/>
      <c r="SAU44" s="12"/>
      <c r="SAV44" s="12"/>
      <c r="SAW44" s="12"/>
      <c r="SAX44" s="12"/>
      <c r="SAY44" s="12"/>
      <c r="SAZ44" s="12"/>
      <c r="SBA44" s="12"/>
      <c r="SBB44" s="12"/>
      <c r="SBC44" s="12"/>
      <c r="SBD44" s="12"/>
      <c r="SBE44" s="12"/>
      <c r="SBF44" s="12"/>
      <c r="SBG44" s="12"/>
      <c r="SBH44" s="12"/>
      <c r="SBI44" s="12"/>
      <c r="SBJ44" s="12"/>
      <c r="SBK44" s="12"/>
      <c r="SBL44" s="12"/>
      <c r="SBM44" s="12"/>
      <c r="SBN44" s="12"/>
      <c r="SBO44" s="12"/>
      <c r="SBP44" s="12"/>
      <c r="SBQ44" s="12"/>
      <c r="SBR44" s="12"/>
      <c r="SBS44" s="12"/>
      <c r="SBT44" s="12"/>
      <c r="SBU44" s="12"/>
      <c r="SBV44" s="12"/>
      <c r="SBW44" s="12"/>
      <c r="SBX44" s="12"/>
      <c r="SBY44" s="12"/>
      <c r="SBZ44" s="12"/>
      <c r="SCA44" s="12"/>
      <c r="SCB44" s="12"/>
      <c r="SCC44" s="12"/>
      <c r="SCD44" s="12"/>
      <c r="SCE44" s="12"/>
      <c r="SCF44" s="12"/>
      <c r="SCG44" s="12"/>
      <c r="SCH44" s="12"/>
      <c r="SCI44" s="12"/>
      <c r="SCJ44" s="12"/>
      <c r="SCK44" s="12"/>
      <c r="SCL44" s="12"/>
      <c r="SCM44" s="12"/>
      <c r="SCN44" s="12"/>
      <c r="SCO44" s="12"/>
      <c r="SCP44" s="12"/>
      <c r="SCQ44" s="12"/>
      <c r="SCR44" s="12"/>
      <c r="SCS44" s="12"/>
      <c r="SCT44" s="12"/>
      <c r="SCU44" s="12"/>
      <c r="SCV44" s="12"/>
      <c r="SCW44" s="12"/>
      <c r="SCX44" s="12"/>
      <c r="SCY44" s="12"/>
      <c r="SCZ44" s="12"/>
      <c r="SDA44" s="12"/>
      <c r="SDB44" s="12"/>
      <c r="SDC44" s="12"/>
      <c r="SDD44" s="12"/>
      <c r="SDE44" s="12"/>
      <c r="SDF44" s="12"/>
      <c r="SDG44" s="12"/>
      <c r="SDH44" s="12"/>
      <c r="SDI44" s="12"/>
      <c r="SDJ44" s="12"/>
      <c r="SDK44" s="12"/>
      <c r="SDL44" s="12"/>
      <c r="SDM44" s="12"/>
      <c r="SDN44" s="12"/>
      <c r="SDO44" s="12"/>
      <c r="SDP44" s="12"/>
      <c r="SDQ44" s="12"/>
      <c r="SDR44" s="12"/>
      <c r="SDS44" s="12"/>
      <c r="SDT44" s="12"/>
      <c r="SDU44" s="12"/>
      <c r="SDV44" s="12"/>
      <c r="SDW44" s="12"/>
      <c r="SDX44" s="12"/>
      <c r="SDY44" s="12"/>
      <c r="SDZ44" s="12"/>
      <c r="SEA44" s="12"/>
      <c r="SEB44" s="12"/>
      <c r="SEC44" s="12"/>
      <c r="SED44" s="12"/>
      <c r="SEE44" s="12"/>
      <c r="SEF44" s="12"/>
      <c r="SEG44" s="12"/>
      <c r="SEH44" s="12"/>
      <c r="SEI44" s="12"/>
      <c r="SEJ44" s="12"/>
      <c r="SEK44" s="12"/>
      <c r="SEL44" s="12"/>
      <c r="SEM44" s="12"/>
      <c r="SEN44" s="12"/>
      <c r="SEO44" s="12"/>
      <c r="SEP44" s="12"/>
      <c r="SEQ44" s="12"/>
      <c r="SER44" s="12"/>
      <c r="SES44" s="12"/>
      <c r="SET44" s="12"/>
      <c r="SEU44" s="12"/>
      <c r="SEV44" s="12"/>
      <c r="SEW44" s="12"/>
      <c r="SEX44" s="12"/>
      <c r="SEY44" s="12"/>
      <c r="SEZ44" s="12"/>
      <c r="SFA44" s="12"/>
      <c r="SFB44" s="12"/>
      <c r="SFC44" s="12"/>
      <c r="SFD44" s="12"/>
      <c r="SFE44" s="12"/>
      <c r="SFF44" s="12"/>
      <c r="SFG44" s="12"/>
      <c r="SFH44" s="12"/>
      <c r="SFI44" s="12"/>
      <c r="SFJ44" s="12"/>
      <c r="SFK44" s="12"/>
      <c r="SFL44" s="12"/>
      <c r="SFM44" s="12"/>
      <c r="SFN44" s="12"/>
      <c r="SFO44" s="12"/>
      <c r="SFP44" s="12"/>
      <c r="SFQ44" s="12"/>
      <c r="SFR44" s="12"/>
      <c r="SFS44" s="12"/>
      <c r="SFT44" s="12"/>
      <c r="SFU44" s="12"/>
      <c r="SFV44" s="12"/>
      <c r="SFW44" s="12"/>
      <c r="SFX44" s="12"/>
      <c r="SFY44" s="12"/>
      <c r="SFZ44" s="12"/>
      <c r="SGA44" s="12"/>
      <c r="SGB44" s="12"/>
      <c r="SGC44" s="12"/>
      <c r="SGD44" s="12"/>
      <c r="SGE44" s="12"/>
      <c r="SGF44" s="12"/>
      <c r="SGG44" s="12"/>
      <c r="SGH44" s="12"/>
      <c r="SGI44" s="12"/>
      <c r="SGJ44" s="12"/>
      <c r="SGK44" s="12"/>
      <c r="SGL44" s="12"/>
      <c r="SGM44" s="12"/>
      <c r="SGN44" s="12"/>
      <c r="SGO44" s="12"/>
      <c r="SGP44" s="12"/>
      <c r="SGQ44" s="12"/>
      <c r="SGR44" s="12"/>
      <c r="SGS44" s="12"/>
      <c r="SGT44" s="12"/>
      <c r="SGU44" s="12"/>
      <c r="SGV44" s="12"/>
      <c r="SGW44" s="12"/>
      <c r="SGX44" s="12"/>
      <c r="SGY44" s="12"/>
      <c r="SGZ44" s="12"/>
      <c r="SHA44" s="12"/>
      <c r="SHB44" s="12"/>
      <c r="SHC44" s="12"/>
      <c r="SHD44" s="12"/>
      <c r="SHE44" s="12"/>
      <c r="SHF44" s="12"/>
      <c r="SHG44" s="12"/>
      <c r="SHH44" s="12"/>
      <c r="SHI44" s="12"/>
      <c r="SHJ44" s="12"/>
      <c r="SHK44" s="12"/>
      <c r="SHL44" s="12"/>
      <c r="SHM44" s="12"/>
      <c r="SHN44" s="12"/>
      <c r="SHO44" s="12"/>
      <c r="SHP44" s="12"/>
      <c r="SHQ44" s="12"/>
      <c r="SHR44" s="12"/>
      <c r="SHS44" s="12"/>
      <c r="SHT44" s="12"/>
      <c r="SHU44" s="12"/>
      <c r="SHV44" s="12"/>
      <c r="SHW44" s="12"/>
      <c r="SHX44" s="12"/>
      <c r="SHY44" s="12"/>
      <c r="SHZ44" s="12"/>
      <c r="SIA44" s="12"/>
      <c r="SIB44" s="12"/>
      <c r="SIC44" s="12"/>
      <c r="SID44" s="12"/>
      <c r="SIE44" s="12"/>
      <c r="SIF44" s="12"/>
      <c r="SIG44" s="12"/>
      <c r="SIH44" s="12"/>
      <c r="SII44" s="12"/>
      <c r="SIJ44" s="12"/>
      <c r="SIK44" s="12"/>
      <c r="SIL44" s="12"/>
      <c r="SIM44" s="12"/>
      <c r="SIN44" s="12"/>
      <c r="SIO44" s="12"/>
      <c r="SIP44" s="12"/>
      <c r="SIQ44" s="12"/>
      <c r="SIR44" s="12"/>
      <c r="SIS44" s="12"/>
      <c r="SIT44" s="12"/>
      <c r="SIU44" s="12"/>
      <c r="SIV44" s="12"/>
      <c r="SIW44" s="12"/>
      <c r="SIX44" s="12"/>
      <c r="SIY44" s="12"/>
      <c r="SIZ44" s="12"/>
      <c r="SJA44" s="12"/>
      <c r="SJB44" s="12"/>
      <c r="SJC44" s="12"/>
      <c r="SJD44" s="12"/>
      <c r="SJE44" s="12"/>
      <c r="SJF44" s="12"/>
      <c r="SJG44" s="12"/>
      <c r="SJH44" s="12"/>
      <c r="SJI44" s="12"/>
      <c r="SJJ44" s="12"/>
      <c r="SJK44" s="12"/>
      <c r="SJL44" s="12"/>
      <c r="SJM44" s="12"/>
      <c r="SJN44" s="12"/>
      <c r="SJO44" s="12"/>
      <c r="SJP44" s="12"/>
      <c r="SJQ44" s="12"/>
      <c r="SJR44" s="12"/>
      <c r="SJS44" s="12"/>
      <c r="SJT44" s="12"/>
      <c r="SJU44" s="12"/>
      <c r="SJV44" s="12"/>
      <c r="SJW44" s="12"/>
      <c r="SJX44" s="12"/>
      <c r="SJY44" s="12"/>
      <c r="SJZ44" s="12"/>
      <c r="SKA44" s="12"/>
      <c r="SKB44" s="12"/>
      <c r="SKC44" s="12"/>
      <c r="SKD44" s="12"/>
      <c r="SKE44" s="12"/>
      <c r="SKF44" s="12"/>
      <c r="SKG44" s="12"/>
      <c r="SKH44" s="12"/>
      <c r="SKI44" s="12"/>
      <c r="SKJ44" s="12"/>
      <c r="SKK44" s="12"/>
      <c r="SKL44" s="12"/>
      <c r="SKM44" s="12"/>
      <c r="SKN44" s="12"/>
      <c r="SKO44" s="12"/>
      <c r="SKP44" s="12"/>
      <c r="SKQ44" s="12"/>
      <c r="SKR44" s="12"/>
      <c r="SKS44" s="12"/>
      <c r="SKT44" s="12"/>
      <c r="SKU44" s="12"/>
      <c r="SKV44" s="12"/>
      <c r="SKW44" s="12"/>
      <c r="SKX44" s="12"/>
      <c r="SKY44" s="12"/>
      <c r="SKZ44" s="12"/>
      <c r="SLA44" s="12"/>
      <c r="SLB44" s="12"/>
      <c r="SLC44" s="12"/>
      <c r="SLD44" s="12"/>
      <c r="SLE44" s="12"/>
      <c r="SLF44" s="12"/>
      <c r="SLG44" s="12"/>
      <c r="SLH44" s="12"/>
      <c r="SLI44" s="12"/>
      <c r="SLJ44" s="12"/>
      <c r="SLK44" s="12"/>
      <c r="SLL44" s="12"/>
      <c r="SLM44" s="12"/>
      <c r="SLN44" s="12"/>
      <c r="SLO44" s="12"/>
      <c r="SLP44" s="12"/>
      <c r="SLQ44" s="12"/>
      <c r="SLR44" s="12"/>
      <c r="SLS44" s="12"/>
      <c r="SLT44" s="12"/>
      <c r="SLU44" s="12"/>
      <c r="SLV44" s="12"/>
      <c r="SLW44" s="12"/>
      <c r="SLX44" s="12"/>
      <c r="SLY44" s="12"/>
      <c r="SLZ44" s="12"/>
      <c r="SMA44" s="12"/>
      <c r="SMB44" s="12"/>
      <c r="SMC44" s="12"/>
      <c r="SMD44" s="12"/>
      <c r="SME44" s="12"/>
      <c r="SMF44" s="12"/>
      <c r="SMG44" s="12"/>
      <c r="SMH44" s="12"/>
      <c r="SMI44" s="12"/>
      <c r="SMJ44" s="12"/>
      <c r="SMK44" s="12"/>
      <c r="SML44" s="12"/>
      <c r="SMM44" s="12"/>
      <c r="SMN44" s="12"/>
      <c r="SMO44" s="12"/>
      <c r="SMP44" s="12"/>
      <c r="SMQ44" s="12"/>
      <c r="SMR44" s="12"/>
      <c r="SMS44" s="12"/>
      <c r="SMT44" s="12"/>
      <c r="SMU44" s="12"/>
      <c r="SMV44" s="12"/>
      <c r="SMW44" s="12"/>
      <c r="SMX44" s="12"/>
      <c r="SMY44" s="12"/>
      <c r="SMZ44" s="12"/>
      <c r="SNA44" s="12"/>
      <c r="SNB44" s="12"/>
      <c r="SNC44" s="12"/>
      <c r="SND44" s="12"/>
      <c r="SNE44" s="12"/>
      <c r="SNF44" s="12"/>
      <c r="SNG44" s="12"/>
      <c r="SNH44" s="12"/>
      <c r="SNI44" s="12"/>
      <c r="SNJ44" s="12"/>
      <c r="SNK44" s="12"/>
      <c r="SNL44" s="12"/>
      <c r="SNM44" s="12"/>
      <c r="SNN44" s="12"/>
      <c r="SNO44" s="12"/>
      <c r="SNP44" s="12"/>
      <c r="SNQ44" s="12"/>
      <c r="SNR44" s="12"/>
      <c r="SNS44" s="12"/>
      <c r="SNT44" s="12"/>
      <c r="SNU44" s="12"/>
      <c r="SNV44" s="12"/>
      <c r="SNW44" s="12"/>
      <c r="SNX44" s="12"/>
      <c r="SNY44" s="12"/>
      <c r="SNZ44" s="12"/>
      <c r="SOA44" s="12"/>
      <c r="SOB44" s="12"/>
      <c r="SOC44" s="12"/>
      <c r="SOD44" s="12"/>
      <c r="SOE44" s="12"/>
      <c r="SOF44" s="12"/>
      <c r="SOG44" s="12"/>
      <c r="SOH44" s="12"/>
      <c r="SOI44" s="12"/>
      <c r="SOJ44" s="12"/>
      <c r="SOK44" s="12"/>
      <c r="SOL44" s="12"/>
      <c r="SOM44" s="12"/>
      <c r="SON44" s="12"/>
      <c r="SOO44" s="12"/>
      <c r="SOP44" s="12"/>
      <c r="SOQ44" s="12"/>
      <c r="SOR44" s="12"/>
      <c r="SOS44" s="12"/>
      <c r="SOT44" s="12"/>
      <c r="SOU44" s="12"/>
      <c r="SOV44" s="12"/>
      <c r="SOW44" s="12"/>
      <c r="SOX44" s="12"/>
      <c r="SOY44" s="12"/>
      <c r="SOZ44" s="12"/>
      <c r="SPA44" s="12"/>
      <c r="SPB44" s="12"/>
      <c r="SPC44" s="12"/>
      <c r="SPD44" s="12"/>
      <c r="SPE44" s="12"/>
      <c r="SPF44" s="12"/>
      <c r="SPG44" s="12"/>
      <c r="SPH44" s="12"/>
      <c r="SPI44" s="12"/>
      <c r="SPJ44" s="12"/>
      <c r="SPK44" s="12"/>
      <c r="SPL44" s="12"/>
      <c r="SPM44" s="12"/>
      <c r="SPN44" s="12"/>
      <c r="SPO44" s="12"/>
      <c r="SPP44" s="12"/>
      <c r="SPQ44" s="12"/>
      <c r="SPR44" s="12"/>
      <c r="SPS44" s="12"/>
      <c r="SPT44" s="12"/>
      <c r="SPU44" s="12"/>
      <c r="SPV44" s="12"/>
      <c r="SPW44" s="12"/>
      <c r="SPX44" s="12"/>
      <c r="SPY44" s="12"/>
      <c r="SPZ44" s="12"/>
      <c r="SQA44" s="12"/>
      <c r="SQB44" s="12"/>
      <c r="SQC44" s="12"/>
      <c r="SQD44" s="12"/>
      <c r="SQE44" s="12"/>
      <c r="SQF44" s="12"/>
      <c r="SQG44" s="12"/>
      <c r="SQH44" s="12"/>
      <c r="SQI44" s="12"/>
      <c r="SQJ44" s="12"/>
      <c r="SQK44" s="12"/>
      <c r="SQL44" s="12"/>
      <c r="SQM44" s="12"/>
      <c r="SQN44" s="12"/>
      <c r="SQO44" s="12"/>
      <c r="SQP44" s="12"/>
      <c r="SQQ44" s="12"/>
      <c r="SQR44" s="12"/>
      <c r="SQS44" s="12"/>
      <c r="SQT44" s="12"/>
      <c r="SQU44" s="12"/>
      <c r="SQV44" s="12"/>
      <c r="SQW44" s="12"/>
      <c r="SQX44" s="12"/>
      <c r="SQY44" s="12"/>
      <c r="SQZ44" s="12"/>
      <c r="SRA44" s="12"/>
      <c r="SRB44" s="12"/>
      <c r="SRC44" s="12"/>
      <c r="SRD44" s="12"/>
      <c r="SRE44" s="12"/>
      <c r="SRF44" s="12"/>
      <c r="SRG44" s="12"/>
      <c r="SRH44" s="12"/>
      <c r="SRI44" s="12"/>
      <c r="SRJ44" s="12"/>
      <c r="SRK44" s="12"/>
      <c r="SRL44" s="12"/>
      <c r="SRM44" s="12"/>
      <c r="SRN44" s="12"/>
      <c r="SRO44" s="12"/>
      <c r="SRP44" s="12"/>
      <c r="SRQ44" s="12"/>
      <c r="SRR44" s="12"/>
      <c r="SRS44" s="12"/>
      <c r="SRT44" s="12"/>
      <c r="SRU44" s="12"/>
      <c r="SRV44" s="12"/>
      <c r="SRW44" s="12"/>
      <c r="SRX44" s="12"/>
      <c r="SRY44" s="12"/>
      <c r="SRZ44" s="12"/>
      <c r="SSA44" s="12"/>
      <c r="SSB44" s="12"/>
      <c r="SSC44" s="12"/>
      <c r="SSD44" s="12"/>
      <c r="SSE44" s="12"/>
      <c r="SSF44" s="12"/>
      <c r="SSG44" s="12"/>
      <c r="SSH44" s="12"/>
      <c r="SSI44" s="12"/>
      <c r="SSJ44" s="12"/>
      <c r="SSK44" s="12"/>
      <c r="SSL44" s="12"/>
      <c r="SSM44" s="12"/>
      <c r="SSN44" s="12"/>
      <c r="SSO44" s="12"/>
      <c r="SSP44" s="12"/>
      <c r="SSQ44" s="12"/>
      <c r="SSR44" s="12"/>
      <c r="SSS44" s="12"/>
      <c r="SST44" s="12"/>
      <c r="SSU44" s="12"/>
      <c r="SSV44" s="12"/>
      <c r="SSW44" s="12"/>
      <c r="SSX44" s="12"/>
      <c r="SSY44" s="12"/>
      <c r="SSZ44" s="12"/>
      <c r="STA44" s="12"/>
      <c r="STB44" s="12"/>
      <c r="STC44" s="12"/>
      <c r="STD44" s="12"/>
      <c r="STE44" s="12"/>
      <c r="STF44" s="12"/>
      <c r="STG44" s="12"/>
      <c r="STH44" s="12"/>
      <c r="STI44" s="12"/>
      <c r="STJ44" s="12"/>
      <c r="STK44" s="12"/>
      <c r="STL44" s="12"/>
      <c r="STM44" s="12"/>
      <c r="STN44" s="12"/>
      <c r="STO44" s="12"/>
      <c r="STP44" s="12"/>
      <c r="STQ44" s="12"/>
      <c r="STR44" s="12"/>
      <c r="STS44" s="12"/>
      <c r="STT44" s="12"/>
      <c r="STU44" s="12"/>
      <c r="STV44" s="12"/>
      <c r="STW44" s="12"/>
      <c r="STX44" s="12"/>
      <c r="STY44" s="12"/>
      <c r="STZ44" s="12"/>
      <c r="SUA44" s="12"/>
      <c r="SUB44" s="12"/>
      <c r="SUC44" s="12"/>
      <c r="SUD44" s="12"/>
      <c r="SUE44" s="12"/>
      <c r="SUF44" s="12"/>
      <c r="SUG44" s="12"/>
      <c r="SUH44" s="12"/>
      <c r="SUI44" s="12"/>
      <c r="SUJ44" s="12"/>
      <c r="SUK44" s="12"/>
      <c r="SUL44" s="12"/>
      <c r="SUM44" s="12"/>
      <c r="SUN44" s="12"/>
      <c r="SUO44" s="12"/>
      <c r="SUP44" s="12"/>
      <c r="SUQ44" s="12"/>
      <c r="SUR44" s="12"/>
      <c r="SUS44" s="12"/>
      <c r="SUT44" s="12"/>
      <c r="SUU44" s="12"/>
      <c r="SUV44" s="12"/>
      <c r="SUW44" s="12"/>
      <c r="SUX44" s="12"/>
      <c r="SUY44" s="12"/>
      <c r="SUZ44" s="12"/>
      <c r="SVA44" s="12"/>
      <c r="SVB44" s="12"/>
      <c r="SVC44" s="12"/>
      <c r="SVD44" s="12"/>
      <c r="SVE44" s="12"/>
      <c r="SVF44" s="12"/>
      <c r="SVG44" s="12"/>
      <c r="SVH44" s="12"/>
      <c r="SVI44" s="12"/>
      <c r="SVJ44" s="12"/>
      <c r="SVK44" s="12"/>
      <c r="SVL44" s="12"/>
      <c r="SVM44" s="12"/>
      <c r="SVN44" s="12"/>
      <c r="SVO44" s="12"/>
      <c r="SVP44" s="12"/>
      <c r="SVQ44" s="12"/>
      <c r="SVR44" s="12"/>
      <c r="SVS44" s="12"/>
      <c r="SVT44" s="12"/>
      <c r="SVU44" s="12"/>
      <c r="SVV44" s="12"/>
      <c r="SVW44" s="12"/>
      <c r="SVX44" s="12"/>
      <c r="SVY44" s="12"/>
      <c r="SVZ44" s="12"/>
      <c r="SWA44" s="12"/>
      <c r="SWB44" s="12"/>
      <c r="SWC44" s="12"/>
      <c r="SWD44" s="12"/>
      <c r="SWE44" s="12"/>
      <c r="SWF44" s="12"/>
      <c r="SWG44" s="12"/>
      <c r="SWH44" s="12"/>
      <c r="SWI44" s="12"/>
      <c r="SWJ44" s="12"/>
      <c r="SWK44" s="12"/>
      <c r="SWL44" s="12"/>
      <c r="SWM44" s="12"/>
      <c r="SWN44" s="12"/>
      <c r="SWO44" s="12"/>
      <c r="SWP44" s="12"/>
      <c r="SWQ44" s="12"/>
      <c r="SWR44" s="12"/>
      <c r="SWS44" s="12"/>
      <c r="SWT44" s="12"/>
      <c r="SWU44" s="12"/>
      <c r="SWV44" s="12"/>
      <c r="SWW44" s="12"/>
      <c r="SWX44" s="12"/>
      <c r="SWY44" s="12"/>
      <c r="SWZ44" s="12"/>
      <c r="SXA44" s="12"/>
      <c r="SXB44" s="12"/>
      <c r="SXC44" s="12"/>
      <c r="SXD44" s="12"/>
      <c r="SXE44" s="12"/>
      <c r="SXF44" s="12"/>
      <c r="SXG44" s="12"/>
      <c r="SXH44" s="12"/>
      <c r="SXI44" s="12"/>
      <c r="SXJ44" s="12"/>
      <c r="SXK44" s="12"/>
      <c r="SXL44" s="12"/>
      <c r="SXM44" s="12"/>
      <c r="SXN44" s="12"/>
      <c r="SXO44" s="12"/>
      <c r="SXP44" s="12"/>
      <c r="SXQ44" s="12"/>
      <c r="SXR44" s="12"/>
      <c r="SXS44" s="12"/>
      <c r="SXT44" s="12"/>
      <c r="SXU44" s="12"/>
      <c r="SXV44" s="12"/>
      <c r="SXW44" s="12"/>
      <c r="SXX44" s="12"/>
      <c r="SXY44" s="12"/>
      <c r="SXZ44" s="12"/>
      <c r="SYA44" s="12"/>
      <c r="SYB44" s="12"/>
      <c r="SYC44" s="12"/>
      <c r="SYD44" s="12"/>
      <c r="SYE44" s="12"/>
      <c r="SYF44" s="12"/>
      <c r="SYG44" s="12"/>
      <c r="SYH44" s="12"/>
      <c r="SYI44" s="12"/>
      <c r="SYJ44" s="12"/>
      <c r="SYK44" s="12"/>
      <c r="SYL44" s="12"/>
      <c r="SYM44" s="12"/>
      <c r="SYN44" s="12"/>
      <c r="SYO44" s="12"/>
      <c r="SYP44" s="12"/>
      <c r="SYQ44" s="12"/>
      <c r="SYR44" s="12"/>
      <c r="SYS44" s="12"/>
      <c r="SYT44" s="12"/>
      <c r="SYU44" s="12"/>
      <c r="SYV44" s="12"/>
      <c r="SYW44" s="12"/>
      <c r="SYX44" s="12"/>
      <c r="SYY44" s="12"/>
      <c r="SYZ44" s="12"/>
      <c r="SZA44" s="12"/>
      <c r="SZB44" s="12"/>
      <c r="SZC44" s="12"/>
      <c r="SZD44" s="12"/>
      <c r="SZE44" s="12"/>
      <c r="SZF44" s="12"/>
      <c r="SZG44" s="12"/>
      <c r="SZH44" s="12"/>
      <c r="SZI44" s="12"/>
      <c r="SZJ44" s="12"/>
      <c r="SZK44" s="12"/>
      <c r="SZL44" s="12"/>
      <c r="SZM44" s="12"/>
      <c r="SZN44" s="12"/>
      <c r="SZO44" s="12"/>
      <c r="SZP44" s="12"/>
      <c r="SZQ44" s="12"/>
      <c r="SZR44" s="12"/>
      <c r="SZS44" s="12"/>
      <c r="SZT44" s="12"/>
      <c r="SZU44" s="12"/>
      <c r="SZV44" s="12"/>
      <c r="SZW44" s="12"/>
      <c r="SZX44" s="12"/>
      <c r="SZY44" s="12"/>
      <c r="SZZ44" s="12"/>
      <c r="TAA44" s="12"/>
      <c r="TAB44" s="12"/>
      <c r="TAC44" s="12"/>
      <c r="TAD44" s="12"/>
      <c r="TAE44" s="12"/>
      <c r="TAF44" s="12"/>
      <c r="TAG44" s="12"/>
      <c r="TAH44" s="12"/>
      <c r="TAI44" s="12"/>
      <c r="TAJ44" s="12"/>
      <c r="TAK44" s="12"/>
      <c r="TAL44" s="12"/>
      <c r="TAM44" s="12"/>
      <c r="TAN44" s="12"/>
      <c r="TAO44" s="12"/>
      <c r="TAP44" s="12"/>
      <c r="TAQ44" s="12"/>
      <c r="TAR44" s="12"/>
      <c r="TAS44" s="12"/>
      <c r="TAT44" s="12"/>
      <c r="TAU44" s="12"/>
      <c r="TAV44" s="12"/>
      <c r="TAW44" s="12"/>
      <c r="TAX44" s="12"/>
      <c r="TAY44" s="12"/>
      <c r="TAZ44" s="12"/>
      <c r="TBA44" s="12"/>
      <c r="TBB44" s="12"/>
      <c r="TBC44" s="12"/>
      <c r="TBD44" s="12"/>
      <c r="TBE44" s="12"/>
      <c r="TBF44" s="12"/>
      <c r="TBG44" s="12"/>
      <c r="TBH44" s="12"/>
      <c r="TBI44" s="12"/>
      <c r="TBJ44" s="12"/>
      <c r="TBK44" s="12"/>
      <c r="TBL44" s="12"/>
      <c r="TBM44" s="12"/>
      <c r="TBN44" s="12"/>
      <c r="TBO44" s="12"/>
      <c r="TBP44" s="12"/>
      <c r="TBQ44" s="12"/>
      <c r="TBR44" s="12"/>
      <c r="TBS44" s="12"/>
      <c r="TBT44" s="12"/>
      <c r="TBU44" s="12"/>
      <c r="TBV44" s="12"/>
      <c r="TBW44" s="12"/>
      <c r="TBX44" s="12"/>
      <c r="TBY44" s="12"/>
      <c r="TBZ44" s="12"/>
      <c r="TCA44" s="12"/>
      <c r="TCB44" s="12"/>
      <c r="TCC44" s="12"/>
      <c r="TCD44" s="12"/>
      <c r="TCE44" s="12"/>
      <c r="TCF44" s="12"/>
      <c r="TCG44" s="12"/>
      <c r="TCH44" s="12"/>
      <c r="TCI44" s="12"/>
      <c r="TCJ44" s="12"/>
      <c r="TCK44" s="12"/>
      <c r="TCL44" s="12"/>
      <c r="TCM44" s="12"/>
      <c r="TCN44" s="12"/>
      <c r="TCO44" s="12"/>
      <c r="TCP44" s="12"/>
      <c r="TCQ44" s="12"/>
      <c r="TCR44" s="12"/>
      <c r="TCS44" s="12"/>
      <c r="TCT44" s="12"/>
      <c r="TCU44" s="12"/>
      <c r="TCV44" s="12"/>
      <c r="TCW44" s="12"/>
      <c r="TCX44" s="12"/>
      <c r="TCY44" s="12"/>
      <c r="TCZ44" s="12"/>
      <c r="TDA44" s="12"/>
      <c r="TDB44" s="12"/>
      <c r="TDC44" s="12"/>
      <c r="TDD44" s="12"/>
      <c r="TDE44" s="12"/>
      <c r="TDF44" s="12"/>
      <c r="TDG44" s="12"/>
      <c r="TDH44" s="12"/>
      <c r="TDI44" s="12"/>
      <c r="TDJ44" s="12"/>
      <c r="TDK44" s="12"/>
      <c r="TDL44" s="12"/>
      <c r="TDM44" s="12"/>
      <c r="TDN44" s="12"/>
      <c r="TDO44" s="12"/>
      <c r="TDP44" s="12"/>
      <c r="TDQ44" s="12"/>
      <c r="TDR44" s="12"/>
      <c r="TDS44" s="12"/>
      <c r="TDT44" s="12"/>
      <c r="TDU44" s="12"/>
      <c r="TDV44" s="12"/>
      <c r="TDW44" s="12"/>
      <c r="TDX44" s="12"/>
      <c r="TDY44" s="12"/>
      <c r="TDZ44" s="12"/>
      <c r="TEA44" s="12"/>
      <c r="TEB44" s="12"/>
      <c r="TEC44" s="12"/>
      <c r="TED44" s="12"/>
      <c r="TEE44" s="12"/>
      <c r="TEF44" s="12"/>
      <c r="TEG44" s="12"/>
      <c r="TEH44" s="12"/>
      <c r="TEI44" s="12"/>
      <c r="TEJ44" s="12"/>
      <c r="TEK44" s="12"/>
      <c r="TEL44" s="12"/>
      <c r="TEM44" s="12"/>
      <c r="TEN44" s="12"/>
      <c r="TEO44" s="12"/>
      <c r="TEP44" s="12"/>
      <c r="TEQ44" s="12"/>
      <c r="TER44" s="12"/>
      <c r="TES44" s="12"/>
      <c r="TET44" s="12"/>
      <c r="TEU44" s="12"/>
      <c r="TEV44" s="12"/>
      <c r="TEW44" s="12"/>
      <c r="TEX44" s="12"/>
      <c r="TEY44" s="12"/>
      <c r="TEZ44" s="12"/>
      <c r="TFA44" s="12"/>
      <c r="TFB44" s="12"/>
      <c r="TFC44" s="12"/>
      <c r="TFD44" s="12"/>
      <c r="TFE44" s="12"/>
      <c r="TFF44" s="12"/>
      <c r="TFG44" s="12"/>
      <c r="TFH44" s="12"/>
      <c r="TFI44" s="12"/>
      <c r="TFJ44" s="12"/>
      <c r="TFK44" s="12"/>
      <c r="TFL44" s="12"/>
      <c r="TFM44" s="12"/>
      <c r="TFN44" s="12"/>
      <c r="TFO44" s="12"/>
      <c r="TFP44" s="12"/>
      <c r="TFQ44" s="12"/>
      <c r="TFR44" s="12"/>
      <c r="TFS44" s="12"/>
      <c r="TFT44" s="12"/>
      <c r="TFU44" s="12"/>
      <c r="TFV44" s="12"/>
      <c r="TFW44" s="12"/>
      <c r="TFX44" s="12"/>
      <c r="TFY44" s="12"/>
      <c r="TFZ44" s="12"/>
      <c r="TGA44" s="12"/>
      <c r="TGB44" s="12"/>
      <c r="TGC44" s="12"/>
      <c r="TGD44" s="12"/>
      <c r="TGE44" s="12"/>
      <c r="TGF44" s="12"/>
      <c r="TGG44" s="12"/>
      <c r="TGH44" s="12"/>
      <c r="TGI44" s="12"/>
      <c r="TGJ44" s="12"/>
      <c r="TGK44" s="12"/>
      <c r="TGL44" s="12"/>
      <c r="TGM44" s="12"/>
      <c r="TGN44" s="12"/>
      <c r="TGO44" s="12"/>
      <c r="TGP44" s="12"/>
      <c r="TGQ44" s="12"/>
      <c r="TGR44" s="12"/>
      <c r="TGS44" s="12"/>
      <c r="TGT44" s="12"/>
      <c r="TGU44" s="12"/>
      <c r="TGV44" s="12"/>
      <c r="TGW44" s="12"/>
      <c r="TGX44" s="12"/>
      <c r="TGY44" s="12"/>
      <c r="TGZ44" s="12"/>
      <c r="THA44" s="12"/>
      <c r="THB44" s="12"/>
      <c r="THC44" s="12"/>
      <c r="THD44" s="12"/>
      <c r="THE44" s="12"/>
      <c r="THF44" s="12"/>
      <c r="THG44" s="12"/>
      <c r="THH44" s="12"/>
      <c r="THI44" s="12"/>
      <c r="THJ44" s="12"/>
      <c r="THK44" s="12"/>
      <c r="THL44" s="12"/>
      <c r="THM44" s="12"/>
      <c r="THN44" s="12"/>
      <c r="THO44" s="12"/>
      <c r="THP44" s="12"/>
      <c r="THQ44" s="12"/>
      <c r="THR44" s="12"/>
      <c r="THS44" s="12"/>
      <c r="THT44" s="12"/>
      <c r="THU44" s="12"/>
      <c r="THV44" s="12"/>
      <c r="THW44" s="12"/>
      <c r="THX44" s="12"/>
      <c r="THY44" s="12"/>
      <c r="THZ44" s="12"/>
      <c r="TIA44" s="12"/>
      <c r="TIB44" s="12"/>
      <c r="TIC44" s="12"/>
      <c r="TID44" s="12"/>
      <c r="TIE44" s="12"/>
      <c r="TIF44" s="12"/>
      <c r="TIG44" s="12"/>
      <c r="TIH44" s="12"/>
      <c r="TII44" s="12"/>
      <c r="TIJ44" s="12"/>
      <c r="TIK44" s="12"/>
      <c r="TIL44" s="12"/>
      <c r="TIM44" s="12"/>
      <c r="TIN44" s="12"/>
      <c r="TIO44" s="12"/>
      <c r="TIP44" s="12"/>
      <c r="TIQ44" s="12"/>
      <c r="TIR44" s="12"/>
      <c r="TIS44" s="12"/>
      <c r="TIT44" s="12"/>
      <c r="TIU44" s="12"/>
      <c r="TIV44" s="12"/>
      <c r="TIW44" s="12"/>
      <c r="TIX44" s="12"/>
      <c r="TIY44" s="12"/>
      <c r="TIZ44" s="12"/>
      <c r="TJA44" s="12"/>
      <c r="TJB44" s="12"/>
      <c r="TJC44" s="12"/>
      <c r="TJD44" s="12"/>
      <c r="TJE44" s="12"/>
      <c r="TJF44" s="12"/>
      <c r="TJG44" s="12"/>
      <c r="TJH44" s="12"/>
      <c r="TJI44" s="12"/>
      <c r="TJJ44" s="12"/>
      <c r="TJK44" s="12"/>
      <c r="TJL44" s="12"/>
      <c r="TJM44" s="12"/>
      <c r="TJN44" s="12"/>
      <c r="TJO44" s="12"/>
      <c r="TJP44" s="12"/>
      <c r="TJQ44" s="12"/>
      <c r="TJR44" s="12"/>
      <c r="TJS44" s="12"/>
      <c r="TJT44" s="12"/>
      <c r="TJU44" s="12"/>
      <c r="TJV44" s="12"/>
      <c r="TJW44" s="12"/>
      <c r="TJX44" s="12"/>
      <c r="TJY44" s="12"/>
      <c r="TJZ44" s="12"/>
      <c r="TKA44" s="12"/>
      <c r="TKB44" s="12"/>
      <c r="TKC44" s="12"/>
      <c r="TKD44" s="12"/>
      <c r="TKE44" s="12"/>
      <c r="TKF44" s="12"/>
      <c r="TKG44" s="12"/>
      <c r="TKH44" s="12"/>
      <c r="TKI44" s="12"/>
      <c r="TKJ44" s="12"/>
      <c r="TKK44" s="12"/>
      <c r="TKL44" s="12"/>
      <c r="TKM44" s="12"/>
      <c r="TKN44" s="12"/>
      <c r="TKO44" s="12"/>
      <c r="TKP44" s="12"/>
      <c r="TKQ44" s="12"/>
      <c r="TKR44" s="12"/>
      <c r="TKS44" s="12"/>
      <c r="TKT44" s="12"/>
      <c r="TKU44" s="12"/>
      <c r="TKV44" s="12"/>
      <c r="TKW44" s="12"/>
      <c r="TKX44" s="12"/>
      <c r="TKY44" s="12"/>
      <c r="TKZ44" s="12"/>
      <c r="TLA44" s="12"/>
      <c r="TLB44" s="12"/>
      <c r="TLC44" s="12"/>
      <c r="TLD44" s="12"/>
      <c r="TLE44" s="12"/>
      <c r="TLF44" s="12"/>
      <c r="TLG44" s="12"/>
      <c r="TLH44" s="12"/>
      <c r="TLI44" s="12"/>
      <c r="TLJ44" s="12"/>
      <c r="TLK44" s="12"/>
      <c r="TLL44" s="12"/>
      <c r="TLM44" s="12"/>
      <c r="TLN44" s="12"/>
      <c r="TLO44" s="12"/>
      <c r="TLP44" s="12"/>
      <c r="TLQ44" s="12"/>
      <c r="TLR44" s="12"/>
      <c r="TLS44" s="12"/>
      <c r="TLT44" s="12"/>
      <c r="TLU44" s="12"/>
      <c r="TLV44" s="12"/>
      <c r="TLW44" s="12"/>
      <c r="TLX44" s="12"/>
      <c r="TLY44" s="12"/>
      <c r="TLZ44" s="12"/>
      <c r="TMA44" s="12"/>
      <c r="TMB44" s="12"/>
      <c r="TMC44" s="12"/>
      <c r="TMD44" s="12"/>
      <c r="TME44" s="12"/>
      <c r="TMF44" s="12"/>
      <c r="TMG44" s="12"/>
      <c r="TMH44" s="12"/>
      <c r="TMI44" s="12"/>
      <c r="TMJ44" s="12"/>
      <c r="TMK44" s="12"/>
      <c r="TML44" s="12"/>
      <c r="TMM44" s="12"/>
      <c r="TMN44" s="12"/>
      <c r="TMO44" s="12"/>
      <c r="TMP44" s="12"/>
      <c r="TMQ44" s="12"/>
      <c r="TMR44" s="12"/>
      <c r="TMS44" s="12"/>
      <c r="TMT44" s="12"/>
      <c r="TMU44" s="12"/>
      <c r="TMV44" s="12"/>
      <c r="TMW44" s="12"/>
      <c r="TMX44" s="12"/>
      <c r="TMY44" s="12"/>
      <c r="TMZ44" s="12"/>
      <c r="TNA44" s="12"/>
      <c r="TNB44" s="12"/>
      <c r="TNC44" s="12"/>
      <c r="TND44" s="12"/>
      <c r="TNE44" s="12"/>
      <c r="TNF44" s="12"/>
      <c r="TNG44" s="12"/>
      <c r="TNH44" s="12"/>
      <c r="TNI44" s="12"/>
      <c r="TNJ44" s="12"/>
      <c r="TNK44" s="12"/>
      <c r="TNL44" s="12"/>
      <c r="TNM44" s="12"/>
      <c r="TNN44" s="12"/>
      <c r="TNO44" s="12"/>
      <c r="TNP44" s="12"/>
      <c r="TNQ44" s="12"/>
      <c r="TNR44" s="12"/>
      <c r="TNS44" s="12"/>
      <c r="TNT44" s="12"/>
      <c r="TNU44" s="12"/>
      <c r="TNV44" s="12"/>
      <c r="TNW44" s="12"/>
      <c r="TNX44" s="12"/>
      <c r="TNY44" s="12"/>
      <c r="TNZ44" s="12"/>
      <c r="TOA44" s="12"/>
      <c r="TOB44" s="12"/>
      <c r="TOC44" s="12"/>
      <c r="TOD44" s="12"/>
      <c r="TOE44" s="12"/>
      <c r="TOF44" s="12"/>
      <c r="TOG44" s="12"/>
      <c r="TOH44" s="12"/>
      <c r="TOI44" s="12"/>
      <c r="TOJ44" s="12"/>
      <c r="TOK44" s="12"/>
      <c r="TOL44" s="12"/>
      <c r="TOM44" s="12"/>
      <c r="TON44" s="12"/>
      <c r="TOO44" s="12"/>
      <c r="TOP44" s="12"/>
      <c r="TOQ44" s="12"/>
      <c r="TOR44" s="12"/>
      <c r="TOS44" s="12"/>
      <c r="TOT44" s="12"/>
      <c r="TOU44" s="12"/>
      <c r="TOV44" s="12"/>
      <c r="TOW44" s="12"/>
      <c r="TOX44" s="12"/>
      <c r="TOY44" s="12"/>
      <c r="TOZ44" s="12"/>
      <c r="TPA44" s="12"/>
      <c r="TPB44" s="12"/>
      <c r="TPC44" s="12"/>
      <c r="TPD44" s="12"/>
      <c r="TPE44" s="12"/>
      <c r="TPF44" s="12"/>
      <c r="TPG44" s="12"/>
      <c r="TPH44" s="12"/>
      <c r="TPI44" s="12"/>
      <c r="TPJ44" s="12"/>
      <c r="TPK44" s="12"/>
      <c r="TPL44" s="12"/>
      <c r="TPM44" s="12"/>
      <c r="TPN44" s="12"/>
      <c r="TPO44" s="12"/>
      <c r="TPP44" s="12"/>
      <c r="TPQ44" s="12"/>
      <c r="TPR44" s="12"/>
      <c r="TPS44" s="12"/>
      <c r="TPT44" s="12"/>
      <c r="TPU44" s="12"/>
      <c r="TPV44" s="12"/>
      <c r="TPW44" s="12"/>
      <c r="TPX44" s="12"/>
      <c r="TPY44" s="12"/>
      <c r="TPZ44" s="12"/>
      <c r="TQA44" s="12"/>
      <c r="TQB44" s="12"/>
      <c r="TQC44" s="12"/>
      <c r="TQD44" s="12"/>
      <c r="TQE44" s="12"/>
      <c r="TQF44" s="12"/>
      <c r="TQG44" s="12"/>
      <c r="TQH44" s="12"/>
      <c r="TQI44" s="12"/>
      <c r="TQJ44" s="12"/>
      <c r="TQK44" s="12"/>
      <c r="TQL44" s="12"/>
      <c r="TQM44" s="12"/>
      <c r="TQN44" s="12"/>
      <c r="TQO44" s="12"/>
      <c r="TQP44" s="12"/>
      <c r="TQQ44" s="12"/>
      <c r="TQR44" s="12"/>
      <c r="TQS44" s="12"/>
      <c r="TQT44" s="12"/>
      <c r="TQU44" s="12"/>
      <c r="TQV44" s="12"/>
      <c r="TQW44" s="12"/>
      <c r="TQX44" s="12"/>
      <c r="TQY44" s="12"/>
      <c r="TQZ44" s="12"/>
      <c r="TRA44" s="12"/>
      <c r="TRB44" s="12"/>
      <c r="TRC44" s="12"/>
      <c r="TRD44" s="12"/>
      <c r="TRE44" s="12"/>
      <c r="TRF44" s="12"/>
      <c r="TRG44" s="12"/>
      <c r="TRH44" s="12"/>
      <c r="TRI44" s="12"/>
      <c r="TRJ44" s="12"/>
      <c r="TRK44" s="12"/>
      <c r="TRL44" s="12"/>
      <c r="TRM44" s="12"/>
      <c r="TRN44" s="12"/>
      <c r="TRO44" s="12"/>
      <c r="TRP44" s="12"/>
      <c r="TRQ44" s="12"/>
      <c r="TRR44" s="12"/>
      <c r="TRS44" s="12"/>
      <c r="TRT44" s="12"/>
      <c r="TRU44" s="12"/>
      <c r="TRV44" s="12"/>
      <c r="TRW44" s="12"/>
      <c r="TRX44" s="12"/>
      <c r="TRY44" s="12"/>
      <c r="TRZ44" s="12"/>
      <c r="TSA44" s="12"/>
      <c r="TSB44" s="12"/>
      <c r="TSC44" s="12"/>
      <c r="TSD44" s="12"/>
      <c r="TSE44" s="12"/>
      <c r="TSF44" s="12"/>
      <c r="TSG44" s="12"/>
      <c r="TSH44" s="12"/>
      <c r="TSI44" s="12"/>
      <c r="TSJ44" s="12"/>
      <c r="TSK44" s="12"/>
      <c r="TSL44" s="12"/>
      <c r="TSM44" s="12"/>
      <c r="TSN44" s="12"/>
      <c r="TSO44" s="12"/>
      <c r="TSP44" s="12"/>
      <c r="TSQ44" s="12"/>
      <c r="TSR44" s="12"/>
      <c r="TSS44" s="12"/>
      <c r="TST44" s="12"/>
      <c r="TSU44" s="12"/>
      <c r="TSV44" s="12"/>
      <c r="TSW44" s="12"/>
      <c r="TSX44" s="12"/>
      <c r="TSY44" s="12"/>
      <c r="TSZ44" s="12"/>
      <c r="TTA44" s="12"/>
      <c r="TTB44" s="12"/>
      <c r="TTC44" s="12"/>
      <c r="TTD44" s="12"/>
      <c r="TTE44" s="12"/>
      <c r="TTF44" s="12"/>
      <c r="TTG44" s="12"/>
      <c r="TTH44" s="12"/>
      <c r="TTI44" s="12"/>
      <c r="TTJ44" s="12"/>
      <c r="TTK44" s="12"/>
      <c r="TTL44" s="12"/>
      <c r="TTM44" s="12"/>
      <c r="TTN44" s="12"/>
      <c r="TTO44" s="12"/>
      <c r="TTP44" s="12"/>
      <c r="TTQ44" s="12"/>
      <c r="TTR44" s="12"/>
      <c r="TTS44" s="12"/>
      <c r="TTT44" s="12"/>
      <c r="TTU44" s="12"/>
      <c r="TTV44" s="12"/>
      <c r="TTW44" s="12"/>
      <c r="TTX44" s="12"/>
      <c r="TTY44" s="12"/>
      <c r="TTZ44" s="12"/>
      <c r="TUA44" s="12"/>
      <c r="TUB44" s="12"/>
      <c r="TUC44" s="12"/>
      <c r="TUD44" s="12"/>
      <c r="TUE44" s="12"/>
      <c r="TUF44" s="12"/>
      <c r="TUG44" s="12"/>
      <c r="TUH44" s="12"/>
      <c r="TUI44" s="12"/>
      <c r="TUJ44" s="12"/>
      <c r="TUK44" s="12"/>
      <c r="TUL44" s="12"/>
      <c r="TUM44" s="12"/>
      <c r="TUN44" s="12"/>
      <c r="TUO44" s="12"/>
      <c r="TUP44" s="12"/>
      <c r="TUQ44" s="12"/>
      <c r="TUR44" s="12"/>
      <c r="TUS44" s="12"/>
      <c r="TUT44" s="12"/>
      <c r="TUU44" s="12"/>
      <c r="TUV44" s="12"/>
      <c r="TUW44" s="12"/>
      <c r="TUX44" s="12"/>
      <c r="TUY44" s="12"/>
      <c r="TUZ44" s="12"/>
      <c r="TVA44" s="12"/>
      <c r="TVB44" s="12"/>
      <c r="TVC44" s="12"/>
      <c r="TVD44" s="12"/>
      <c r="TVE44" s="12"/>
      <c r="TVF44" s="12"/>
      <c r="TVG44" s="12"/>
      <c r="TVH44" s="12"/>
      <c r="TVI44" s="12"/>
      <c r="TVJ44" s="12"/>
      <c r="TVK44" s="12"/>
      <c r="TVL44" s="12"/>
      <c r="TVM44" s="12"/>
      <c r="TVN44" s="12"/>
      <c r="TVO44" s="12"/>
      <c r="TVP44" s="12"/>
      <c r="TVQ44" s="12"/>
      <c r="TVR44" s="12"/>
      <c r="TVS44" s="12"/>
      <c r="TVT44" s="12"/>
      <c r="TVU44" s="12"/>
      <c r="TVV44" s="12"/>
      <c r="TVW44" s="12"/>
      <c r="TVX44" s="12"/>
      <c r="TVY44" s="12"/>
      <c r="TVZ44" s="12"/>
      <c r="TWA44" s="12"/>
      <c r="TWB44" s="12"/>
      <c r="TWC44" s="12"/>
      <c r="TWD44" s="12"/>
      <c r="TWE44" s="12"/>
      <c r="TWF44" s="12"/>
      <c r="TWG44" s="12"/>
      <c r="TWH44" s="12"/>
      <c r="TWI44" s="12"/>
      <c r="TWJ44" s="12"/>
      <c r="TWK44" s="12"/>
      <c r="TWL44" s="12"/>
      <c r="TWM44" s="12"/>
      <c r="TWN44" s="12"/>
      <c r="TWO44" s="12"/>
      <c r="TWP44" s="12"/>
      <c r="TWQ44" s="12"/>
      <c r="TWR44" s="12"/>
      <c r="TWS44" s="12"/>
      <c r="TWT44" s="12"/>
      <c r="TWU44" s="12"/>
      <c r="TWV44" s="12"/>
      <c r="TWW44" s="12"/>
      <c r="TWX44" s="12"/>
      <c r="TWY44" s="12"/>
      <c r="TWZ44" s="12"/>
      <c r="TXA44" s="12"/>
      <c r="TXB44" s="12"/>
      <c r="TXC44" s="12"/>
      <c r="TXD44" s="12"/>
      <c r="TXE44" s="12"/>
      <c r="TXF44" s="12"/>
      <c r="TXG44" s="12"/>
      <c r="TXH44" s="12"/>
      <c r="TXI44" s="12"/>
      <c r="TXJ44" s="12"/>
      <c r="TXK44" s="12"/>
      <c r="TXL44" s="12"/>
      <c r="TXM44" s="12"/>
      <c r="TXN44" s="12"/>
      <c r="TXO44" s="12"/>
      <c r="TXP44" s="12"/>
      <c r="TXQ44" s="12"/>
      <c r="TXR44" s="12"/>
      <c r="TXS44" s="12"/>
      <c r="TXT44" s="12"/>
      <c r="TXU44" s="12"/>
      <c r="TXV44" s="12"/>
      <c r="TXW44" s="12"/>
      <c r="TXX44" s="12"/>
      <c r="TXY44" s="12"/>
      <c r="TXZ44" s="12"/>
      <c r="TYA44" s="12"/>
      <c r="TYB44" s="12"/>
      <c r="TYC44" s="12"/>
      <c r="TYD44" s="12"/>
      <c r="TYE44" s="12"/>
      <c r="TYF44" s="12"/>
      <c r="TYG44" s="12"/>
      <c r="TYH44" s="12"/>
      <c r="TYI44" s="12"/>
      <c r="TYJ44" s="12"/>
      <c r="TYK44" s="12"/>
      <c r="TYL44" s="12"/>
      <c r="TYM44" s="12"/>
      <c r="TYN44" s="12"/>
      <c r="TYO44" s="12"/>
      <c r="TYP44" s="12"/>
      <c r="TYQ44" s="12"/>
      <c r="TYR44" s="12"/>
      <c r="TYS44" s="12"/>
      <c r="TYT44" s="12"/>
      <c r="TYU44" s="12"/>
      <c r="TYV44" s="12"/>
      <c r="TYW44" s="12"/>
      <c r="TYX44" s="12"/>
      <c r="TYY44" s="12"/>
      <c r="TYZ44" s="12"/>
      <c r="TZA44" s="12"/>
      <c r="TZB44" s="12"/>
      <c r="TZC44" s="12"/>
      <c r="TZD44" s="12"/>
      <c r="TZE44" s="12"/>
      <c r="TZF44" s="12"/>
      <c r="TZG44" s="12"/>
      <c r="TZH44" s="12"/>
      <c r="TZI44" s="12"/>
      <c r="TZJ44" s="12"/>
      <c r="TZK44" s="12"/>
      <c r="TZL44" s="12"/>
      <c r="TZM44" s="12"/>
      <c r="TZN44" s="12"/>
      <c r="TZO44" s="12"/>
      <c r="TZP44" s="12"/>
      <c r="TZQ44" s="12"/>
      <c r="TZR44" s="12"/>
      <c r="TZS44" s="12"/>
      <c r="TZT44" s="12"/>
      <c r="TZU44" s="12"/>
      <c r="TZV44" s="12"/>
      <c r="TZW44" s="12"/>
      <c r="TZX44" s="12"/>
      <c r="TZY44" s="12"/>
      <c r="TZZ44" s="12"/>
      <c r="UAA44" s="12"/>
      <c r="UAB44" s="12"/>
      <c r="UAC44" s="12"/>
      <c r="UAD44" s="12"/>
      <c r="UAE44" s="12"/>
      <c r="UAF44" s="12"/>
      <c r="UAG44" s="12"/>
      <c r="UAH44" s="12"/>
      <c r="UAI44" s="12"/>
      <c r="UAJ44" s="12"/>
      <c r="UAK44" s="12"/>
      <c r="UAL44" s="12"/>
      <c r="UAM44" s="12"/>
      <c r="UAN44" s="12"/>
      <c r="UAO44" s="12"/>
      <c r="UAP44" s="12"/>
      <c r="UAQ44" s="12"/>
      <c r="UAR44" s="12"/>
      <c r="UAS44" s="12"/>
      <c r="UAT44" s="12"/>
      <c r="UAU44" s="12"/>
      <c r="UAV44" s="12"/>
      <c r="UAW44" s="12"/>
      <c r="UAX44" s="12"/>
      <c r="UAY44" s="12"/>
      <c r="UAZ44" s="12"/>
      <c r="UBA44" s="12"/>
      <c r="UBB44" s="12"/>
      <c r="UBC44" s="12"/>
      <c r="UBD44" s="12"/>
      <c r="UBE44" s="12"/>
      <c r="UBF44" s="12"/>
      <c r="UBG44" s="12"/>
      <c r="UBH44" s="12"/>
      <c r="UBI44" s="12"/>
      <c r="UBJ44" s="12"/>
      <c r="UBK44" s="12"/>
      <c r="UBL44" s="12"/>
      <c r="UBM44" s="12"/>
      <c r="UBN44" s="12"/>
      <c r="UBO44" s="12"/>
      <c r="UBP44" s="12"/>
      <c r="UBQ44" s="12"/>
      <c r="UBR44" s="12"/>
      <c r="UBS44" s="12"/>
      <c r="UBT44" s="12"/>
      <c r="UBU44" s="12"/>
      <c r="UBV44" s="12"/>
      <c r="UBW44" s="12"/>
      <c r="UBX44" s="12"/>
      <c r="UBY44" s="12"/>
      <c r="UBZ44" s="12"/>
      <c r="UCA44" s="12"/>
      <c r="UCB44" s="12"/>
      <c r="UCC44" s="12"/>
      <c r="UCD44" s="12"/>
      <c r="UCE44" s="12"/>
      <c r="UCF44" s="12"/>
      <c r="UCG44" s="12"/>
      <c r="UCH44" s="12"/>
      <c r="UCI44" s="12"/>
      <c r="UCJ44" s="12"/>
      <c r="UCK44" s="12"/>
      <c r="UCL44" s="12"/>
      <c r="UCM44" s="12"/>
      <c r="UCN44" s="12"/>
      <c r="UCO44" s="12"/>
      <c r="UCP44" s="12"/>
      <c r="UCQ44" s="12"/>
      <c r="UCR44" s="12"/>
      <c r="UCS44" s="12"/>
      <c r="UCT44" s="12"/>
      <c r="UCU44" s="12"/>
      <c r="UCV44" s="12"/>
      <c r="UCW44" s="12"/>
      <c r="UCX44" s="12"/>
      <c r="UCY44" s="12"/>
      <c r="UCZ44" s="12"/>
      <c r="UDA44" s="12"/>
      <c r="UDB44" s="12"/>
      <c r="UDC44" s="12"/>
      <c r="UDD44" s="12"/>
      <c r="UDE44" s="12"/>
      <c r="UDF44" s="12"/>
      <c r="UDG44" s="12"/>
      <c r="UDH44" s="12"/>
      <c r="UDI44" s="12"/>
      <c r="UDJ44" s="12"/>
      <c r="UDK44" s="12"/>
      <c r="UDL44" s="12"/>
      <c r="UDM44" s="12"/>
      <c r="UDN44" s="12"/>
      <c r="UDO44" s="12"/>
      <c r="UDP44" s="12"/>
      <c r="UDQ44" s="12"/>
      <c r="UDR44" s="12"/>
      <c r="UDS44" s="12"/>
      <c r="UDT44" s="12"/>
      <c r="UDU44" s="12"/>
      <c r="UDV44" s="12"/>
      <c r="UDW44" s="12"/>
      <c r="UDX44" s="12"/>
      <c r="UDY44" s="12"/>
      <c r="UDZ44" s="12"/>
      <c r="UEA44" s="12"/>
      <c r="UEB44" s="12"/>
      <c r="UEC44" s="12"/>
      <c r="UED44" s="12"/>
      <c r="UEE44" s="12"/>
      <c r="UEF44" s="12"/>
      <c r="UEG44" s="12"/>
      <c r="UEH44" s="12"/>
      <c r="UEI44" s="12"/>
      <c r="UEJ44" s="12"/>
      <c r="UEK44" s="12"/>
      <c r="UEL44" s="12"/>
      <c r="UEM44" s="12"/>
      <c r="UEN44" s="12"/>
      <c r="UEO44" s="12"/>
      <c r="UEP44" s="12"/>
      <c r="UEQ44" s="12"/>
      <c r="UER44" s="12"/>
      <c r="UES44" s="12"/>
      <c r="UET44" s="12"/>
      <c r="UEU44" s="12"/>
      <c r="UEV44" s="12"/>
      <c r="UEW44" s="12"/>
      <c r="UEX44" s="12"/>
      <c r="UEY44" s="12"/>
      <c r="UEZ44" s="12"/>
      <c r="UFA44" s="12"/>
      <c r="UFB44" s="12"/>
      <c r="UFC44" s="12"/>
      <c r="UFD44" s="12"/>
      <c r="UFE44" s="12"/>
      <c r="UFF44" s="12"/>
      <c r="UFG44" s="12"/>
      <c r="UFH44" s="12"/>
      <c r="UFI44" s="12"/>
      <c r="UFJ44" s="12"/>
      <c r="UFK44" s="12"/>
      <c r="UFL44" s="12"/>
      <c r="UFM44" s="12"/>
      <c r="UFN44" s="12"/>
      <c r="UFO44" s="12"/>
      <c r="UFP44" s="12"/>
      <c r="UFQ44" s="12"/>
      <c r="UFR44" s="12"/>
      <c r="UFS44" s="12"/>
      <c r="UFT44" s="12"/>
      <c r="UFU44" s="12"/>
      <c r="UFV44" s="12"/>
      <c r="UFW44" s="12"/>
      <c r="UFX44" s="12"/>
      <c r="UFY44" s="12"/>
      <c r="UFZ44" s="12"/>
      <c r="UGA44" s="12"/>
      <c r="UGB44" s="12"/>
      <c r="UGC44" s="12"/>
      <c r="UGD44" s="12"/>
      <c r="UGE44" s="12"/>
      <c r="UGF44" s="12"/>
      <c r="UGG44" s="12"/>
      <c r="UGH44" s="12"/>
      <c r="UGI44" s="12"/>
      <c r="UGJ44" s="12"/>
      <c r="UGK44" s="12"/>
      <c r="UGL44" s="12"/>
      <c r="UGM44" s="12"/>
      <c r="UGN44" s="12"/>
      <c r="UGO44" s="12"/>
      <c r="UGP44" s="12"/>
      <c r="UGQ44" s="12"/>
      <c r="UGR44" s="12"/>
      <c r="UGS44" s="12"/>
      <c r="UGT44" s="12"/>
      <c r="UGU44" s="12"/>
      <c r="UGV44" s="12"/>
      <c r="UGW44" s="12"/>
      <c r="UGX44" s="12"/>
      <c r="UGY44" s="12"/>
      <c r="UGZ44" s="12"/>
      <c r="UHA44" s="12"/>
      <c r="UHB44" s="12"/>
      <c r="UHC44" s="12"/>
      <c r="UHD44" s="12"/>
      <c r="UHE44" s="12"/>
      <c r="UHF44" s="12"/>
      <c r="UHG44" s="12"/>
      <c r="UHH44" s="12"/>
      <c r="UHI44" s="12"/>
      <c r="UHJ44" s="12"/>
      <c r="UHK44" s="12"/>
      <c r="UHL44" s="12"/>
      <c r="UHM44" s="12"/>
      <c r="UHN44" s="12"/>
      <c r="UHO44" s="12"/>
      <c r="UHP44" s="12"/>
      <c r="UHQ44" s="12"/>
      <c r="UHR44" s="12"/>
      <c r="UHS44" s="12"/>
      <c r="UHT44" s="12"/>
      <c r="UHU44" s="12"/>
      <c r="UHV44" s="12"/>
      <c r="UHW44" s="12"/>
      <c r="UHX44" s="12"/>
      <c r="UHY44" s="12"/>
      <c r="UHZ44" s="12"/>
      <c r="UIA44" s="12"/>
      <c r="UIB44" s="12"/>
      <c r="UIC44" s="12"/>
      <c r="UID44" s="12"/>
      <c r="UIE44" s="12"/>
      <c r="UIF44" s="12"/>
      <c r="UIG44" s="12"/>
      <c r="UIH44" s="12"/>
      <c r="UII44" s="12"/>
      <c r="UIJ44" s="12"/>
      <c r="UIK44" s="12"/>
      <c r="UIL44" s="12"/>
      <c r="UIM44" s="12"/>
      <c r="UIN44" s="12"/>
      <c r="UIO44" s="12"/>
      <c r="UIP44" s="12"/>
      <c r="UIQ44" s="12"/>
      <c r="UIR44" s="12"/>
      <c r="UIS44" s="12"/>
      <c r="UIT44" s="12"/>
      <c r="UIU44" s="12"/>
      <c r="UIV44" s="12"/>
      <c r="UIW44" s="12"/>
      <c r="UIX44" s="12"/>
      <c r="UIY44" s="12"/>
      <c r="UIZ44" s="12"/>
      <c r="UJA44" s="12"/>
      <c r="UJB44" s="12"/>
      <c r="UJC44" s="12"/>
      <c r="UJD44" s="12"/>
      <c r="UJE44" s="12"/>
      <c r="UJF44" s="12"/>
      <c r="UJG44" s="12"/>
      <c r="UJH44" s="12"/>
      <c r="UJI44" s="12"/>
      <c r="UJJ44" s="12"/>
      <c r="UJK44" s="12"/>
      <c r="UJL44" s="12"/>
      <c r="UJM44" s="12"/>
      <c r="UJN44" s="12"/>
      <c r="UJO44" s="12"/>
      <c r="UJP44" s="12"/>
      <c r="UJQ44" s="12"/>
      <c r="UJR44" s="12"/>
      <c r="UJS44" s="12"/>
      <c r="UJT44" s="12"/>
      <c r="UJU44" s="12"/>
      <c r="UJV44" s="12"/>
      <c r="UJW44" s="12"/>
      <c r="UJX44" s="12"/>
      <c r="UJY44" s="12"/>
      <c r="UJZ44" s="12"/>
      <c r="UKA44" s="12"/>
      <c r="UKB44" s="12"/>
      <c r="UKC44" s="12"/>
      <c r="UKD44" s="12"/>
      <c r="UKE44" s="12"/>
      <c r="UKF44" s="12"/>
      <c r="UKG44" s="12"/>
      <c r="UKH44" s="12"/>
      <c r="UKI44" s="12"/>
      <c r="UKJ44" s="12"/>
      <c r="UKK44" s="12"/>
      <c r="UKL44" s="12"/>
      <c r="UKM44" s="12"/>
      <c r="UKN44" s="12"/>
      <c r="UKO44" s="12"/>
      <c r="UKP44" s="12"/>
      <c r="UKQ44" s="12"/>
      <c r="UKR44" s="12"/>
      <c r="UKS44" s="12"/>
      <c r="UKT44" s="12"/>
      <c r="UKU44" s="12"/>
      <c r="UKV44" s="12"/>
      <c r="UKW44" s="12"/>
      <c r="UKX44" s="12"/>
      <c r="UKY44" s="12"/>
      <c r="UKZ44" s="12"/>
      <c r="ULA44" s="12"/>
      <c r="ULB44" s="12"/>
      <c r="ULC44" s="12"/>
      <c r="ULD44" s="12"/>
      <c r="ULE44" s="12"/>
      <c r="ULF44" s="12"/>
      <c r="ULG44" s="12"/>
      <c r="ULH44" s="12"/>
      <c r="ULI44" s="12"/>
      <c r="ULJ44" s="12"/>
      <c r="ULK44" s="12"/>
      <c r="ULL44" s="12"/>
      <c r="ULM44" s="12"/>
      <c r="ULN44" s="12"/>
      <c r="ULO44" s="12"/>
      <c r="ULP44" s="12"/>
      <c r="ULQ44" s="12"/>
      <c r="ULR44" s="12"/>
      <c r="ULS44" s="12"/>
      <c r="ULT44" s="12"/>
      <c r="ULU44" s="12"/>
      <c r="ULV44" s="12"/>
      <c r="ULW44" s="12"/>
      <c r="ULX44" s="12"/>
      <c r="ULY44" s="12"/>
      <c r="ULZ44" s="12"/>
      <c r="UMA44" s="12"/>
      <c r="UMB44" s="12"/>
      <c r="UMC44" s="12"/>
      <c r="UMD44" s="12"/>
      <c r="UME44" s="12"/>
      <c r="UMF44" s="12"/>
      <c r="UMG44" s="12"/>
      <c r="UMH44" s="12"/>
      <c r="UMI44" s="12"/>
      <c r="UMJ44" s="12"/>
      <c r="UMK44" s="12"/>
      <c r="UML44" s="12"/>
      <c r="UMM44" s="12"/>
      <c r="UMN44" s="12"/>
      <c r="UMO44" s="12"/>
      <c r="UMP44" s="12"/>
      <c r="UMQ44" s="12"/>
      <c r="UMR44" s="12"/>
      <c r="UMS44" s="12"/>
      <c r="UMT44" s="12"/>
      <c r="UMU44" s="12"/>
      <c r="UMV44" s="12"/>
      <c r="UMW44" s="12"/>
      <c r="UMX44" s="12"/>
      <c r="UMY44" s="12"/>
      <c r="UMZ44" s="12"/>
      <c r="UNA44" s="12"/>
      <c r="UNB44" s="12"/>
      <c r="UNC44" s="12"/>
      <c r="UND44" s="12"/>
      <c r="UNE44" s="12"/>
      <c r="UNF44" s="12"/>
      <c r="UNG44" s="12"/>
      <c r="UNH44" s="12"/>
      <c r="UNI44" s="12"/>
      <c r="UNJ44" s="12"/>
      <c r="UNK44" s="12"/>
      <c r="UNL44" s="12"/>
      <c r="UNM44" s="12"/>
      <c r="UNN44" s="12"/>
      <c r="UNO44" s="12"/>
      <c r="UNP44" s="12"/>
      <c r="UNQ44" s="12"/>
      <c r="UNR44" s="12"/>
      <c r="UNS44" s="12"/>
      <c r="UNT44" s="12"/>
      <c r="UNU44" s="12"/>
      <c r="UNV44" s="12"/>
      <c r="UNW44" s="12"/>
      <c r="UNX44" s="12"/>
      <c r="UNY44" s="12"/>
      <c r="UNZ44" s="12"/>
      <c r="UOA44" s="12"/>
      <c r="UOB44" s="12"/>
      <c r="UOC44" s="12"/>
      <c r="UOD44" s="12"/>
      <c r="UOE44" s="12"/>
      <c r="UOF44" s="12"/>
      <c r="UOG44" s="12"/>
      <c r="UOH44" s="12"/>
      <c r="UOI44" s="12"/>
      <c r="UOJ44" s="12"/>
      <c r="UOK44" s="12"/>
      <c r="UOL44" s="12"/>
      <c r="UOM44" s="12"/>
      <c r="UON44" s="12"/>
      <c r="UOO44" s="12"/>
      <c r="UOP44" s="12"/>
      <c r="UOQ44" s="12"/>
      <c r="UOR44" s="12"/>
      <c r="UOS44" s="12"/>
      <c r="UOT44" s="12"/>
      <c r="UOU44" s="12"/>
      <c r="UOV44" s="12"/>
      <c r="UOW44" s="12"/>
      <c r="UOX44" s="12"/>
      <c r="UOY44" s="12"/>
      <c r="UOZ44" s="12"/>
      <c r="UPA44" s="12"/>
      <c r="UPB44" s="12"/>
      <c r="UPC44" s="12"/>
      <c r="UPD44" s="12"/>
      <c r="UPE44" s="12"/>
      <c r="UPF44" s="12"/>
      <c r="UPG44" s="12"/>
      <c r="UPH44" s="12"/>
      <c r="UPI44" s="12"/>
      <c r="UPJ44" s="12"/>
      <c r="UPK44" s="12"/>
      <c r="UPL44" s="12"/>
      <c r="UPM44" s="12"/>
      <c r="UPN44" s="12"/>
      <c r="UPO44" s="12"/>
      <c r="UPP44" s="12"/>
      <c r="UPQ44" s="12"/>
      <c r="UPR44" s="12"/>
      <c r="UPS44" s="12"/>
      <c r="UPT44" s="12"/>
      <c r="UPU44" s="12"/>
      <c r="UPV44" s="12"/>
      <c r="UPW44" s="12"/>
      <c r="UPX44" s="12"/>
      <c r="UPY44" s="12"/>
      <c r="UPZ44" s="12"/>
      <c r="UQA44" s="12"/>
      <c r="UQB44" s="12"/>
      <c r="UQC44" s="12"/>
      <c r="UQD44" s="12"/>
      <c r="UQE44" s="12"/>
      <c r="UQF44" s="12"/>
      <c r="UQG44" s="12"/>
      <c r="UQH44" s="12"/>
      <c r="UQI44" s="12"/>
      <c r="UQJ44" s="12"/>
      <c r="UQK44" s="12"/>
      <c r="UQL44" s="12"/>
      <c r="UQM44" s="12"/>
      <c r="UQN44" s="12"/>
      <c r="UQO44" s="12"/>
      <c r="UQP44" s="12"/>
      <c r="UQQ44" s="12"/>
      <c r="UQR44" s="12"/>
      <c r="UQS44" s="12"/>
      <c r="UQT44" s="12"/>
      <c r="UQU44" s="12"/>
      <c r="UQV44" s="12"/>
      <c r="UQW44" s="12"/>
      <c r="UQX44" s="12"/>
      <c r="UQY44" s="12"/>
      <c r="UQZ44" s="12"/>
      <c r="URA44" s="12"/>
      <c r="URB44" s="12"/>
      <c r="URC44" s="12"/>
      <c r="URD44" s="12"/>
      <c r="URE44" s="12"/>
      <c r="URF44" s="12"/>
      <c r="URG44" s="12"/>
      <c r="URH44" s="12"/>
      <c r="URI44" s="12"/>
      <c r="URJ44" s="12"/>
      <c r="URK44" s="12"/>
      <c r="URL44" s="12"/>
      <c r="URM44" s="12"/>
      <c r="URN44" s="12"/>
      <c r="URO44" s="12"/>
      <c r="URP44" s="12"/>
      <c r="URQ44" s="12"/>
      <c r="URR44" s="12"/>
      <c r="URS44" s="12"/>
      <c r="URT44" s="12"/>
      <c r="URU44" s="12"/>
      <c r="URV44" s="12"/>
      <c r="URW44" s="12"/>
      <c r="URX44" s="12"/>
      <c r="URY44" s="12"/>
      <c r="URZ44" s="12"/>
      <c r="USA44" s="12"/>
      <c r="USB44" s="12"/>
      <c r="USC44" s="12"/>
      <c r="USD44" s="12"/>
      <c r="USE44" s="12"/>
      <c r="USF44" s="12"/>
      <c r="USG44" s="12"/>
      <c r="USH44" s="12"/>
      <c r="USI44" s="12"/>
      <c r="USJ44" s="12"/>
      <c r="USK44" s="12"/>
      <c r="USL44" s="12"/>
      <c r="USM44" s="12"/>
      <c r="USN44" s="12"/>
      <c r="USO44" s="12"/>
      <c r="USP44" s="12"/>
      <c r="USQ44" s="12"/>
      <c r="USR44" s="12"/>
      <c r="USS44" s="12"/>
      <c r="UST44" s="12"/>
      <c r="USU44" s="12"/>
      <c r="USV44" s="12"/>
      <c r="USW44" s="12"/>
      <c r="USX44" s="12"/>
      <c r="USY44" s="12"/>
      <c r="USZ44" s="12"/>
      <c r="UTA44" s="12"/>
      <c r="UTB44" s="12"/>
      <c r="UTC44" s="12"/>
      <c r="UTD44" s="12"/>
      <c r="UTE44" s="12"/>
      <c r="UTF44" s="12"/>
      <c r="UTG44" s="12"/>
      <c r="UTH44" s="12"/>
      <c r="UTI44" s="12"/>
      <c r="UTJ44" s="12"/>
      <c r="UTK44" s="12"/>
      <c r="UTL44" s="12"/>
      <c r="UTM44" s="12"/>
      <c r="UTN44" s="12"/>
      <c r="UTO44" s="12"/>
      <c r="UTP44" s="12"/>
      <c r="UTQ44" s="12"/>
      <c r="UTR44" s="12"/>
      <c r="UTS44" s="12"/>
      <c r="UTT44" s="12"/>
      <c r="UTU44" s="12"/>
      <c r="UTV44" s="12"/>
      <c r="UTW44" s="12"/>
      <c r="UTX44" s="12"/>
      <c r="UTY44" s="12"/>
      <c r="UTZ44" s="12"/>
      <c r="UUA44" s="12"/>
      <c r="UUB44" s="12"/>
      <c r="UUC44" s="12"/>
      <c r="UUD44" s="12"/>
      <c r="UUE44" s="12"/>
      <c r="UUF44" s="12"/>
      <c r="UUG44" s="12"/>
      <c r="UUH44" s="12"/>
      <c r="UUI44" s="12"/>
      <c r="UUJ44" s="12"/>
      <c r="UUK44" s="12"/>
      <c r="UUL44" s="12"/>
      <c r="UUM44" s="12"/>
      <c r="UUN44" s="12"/>
      <c r="UUO44" s="12"/>
      <c r="UUP44" s="12"/>
      <c r="UUQ44" s="12"/>
      <c r="UUR44" s="12"/>
      <c r="UUS44" s="12"/>
      <c r="UUT44" s="12"/>
      <c r="UUU44" s="12"/>
      <c r="UUV44" s="12"/>
      <c r="UUW44" s="12"/>
      <c r="UUX44" s="12"/>
      <c r="UUY44" s="12"/>
      <c r="UUZ44" s="12"/>
      <c r="UVA44" s="12"/>
      <c r="UVB44" s="12"/>
      <c r="UVC44" s="12"/>
      <c r="UVD44" s="12"/>
      <c r="UVE44" s="12"/>
      <c r="UVF44" s="12"/>
      <c r="UVG44" s="12"/>
      <c r="UVH44" s="12"/>
      <c r="UVI44" s="12"/>
      <c r="UVJ44" s="12"/>
      <c r="UVK44" s="12"/>
      <c r="UVL44" s="12"/>
      <c r="UVM44" s="12"/>
      <c r="UVN44" s="12"/>
      <c r="UVO44" s="12"/>
      <c r="UVP44" s="12"/>
      <c r="UVQ44" s="12"/>
      <c r="UVR44" s="12"/>
      <c r="UVS44" s="12"/>
      <c r="UVT44" s="12"/>
      <c r="UVU44" s="12"/>
      <c r="UVV44" s="12"/>
      <c r="UVW44" s="12"/>
      <c r="UVX44" s="12"/>
      <c r="UVY44" s="12"/>
      <c r="UVZ44" s="12"/>
      <c r="UWA44" s="12"/>
      <c r="UWB44" s="12"/>
      <c r="UWC44" s="12"/>
      <c r="UWD44" s="12"/>
      <c r="UWE44" s="12"/>
      <c r="UWF44" s="12"/>
      <c r="UWG44" s="12"/>
      <c r="UWH44" s="12"/>
      <c r="UWI44" s="12"/>
      <c r="UWJ44" s="12"/>
      <c r="UWK44" s="12"/>
      <c r="UWL44" s="12"/>
      <c r="UWM44" s="12"/>
      <c r="UWN44" s="12"/>
      <c r="UWO44" s="12"/>
      <c r="UWP44" s="12"/>
      <c r="UWQ44" s="12"/>
      <c r="UWR44" s="12"/>
      <c r="UWS44" s="12"/>
      <c r="UWT44" s="12"/>
      <c r="UWU44" s="12"/>
      <c r="UWV44" s="12"/>
      <c r="UWW44" s="12"/>
      <c r="UWX44" s="12"/>
      <c r="UWY44" s="12"/>
      <c r="UWZ44" s="12"/>
      <c r="UXA44" s="12"/>
      <c r="UXB44" s="12"/>
      <c r="UXC44" s="12"/>
      <c r="UXD44" s="12"/>
      <c r="UXE44" s="12"/>
      <c r="UXF44" s="12"/>
      <c r="UXG44" s="12"/>
      <c r="UXH44" s="12"/>
      <c r="UXI44" s="12"/>
      <c r="UXJ44" s="12"/>
      <c r="UXK44" s="12"/>
      <c r="UXL44" s="12"/>
      <c r="UXM44" s="12"/>
      <c r="UXN44" s="12"/>
      <c r="UXO44" s="12"/>
      <c r="UXP44" s="12"/>
      <c r="UXQ44" s="12"/>
      <c r="UXR44" s="12"/>
      <c r="UXS44" s="12"/>
      <c r="UXT44" s="12"/>
      <c r="UXU44" s="12"/>
      <c r="UXV44" s="12"/>
      <c r="UXW44" s="12"/>
      <c r="UXX44" s="12"/>
      <c r="UXY44" s="12"/>
      <c r="UXZ44" s="12"/>
      <c r="UYA44" s="12"/>
      <c r="UYB44" s="12"/>
      <c r="UYC44" s="12"/>
      <c r="UYD44" s="12"/>
      <c r="UYE44" s="12"/>
      <c r="UYF44" s="12"/>
      <c r="UYG44" s="12"/>
      <c r="UYH44" s="12"/>
      <c r="UYI44" s="12"/>
      <c r="UYJ44" s="12"/>
      <c r="UYK44" s="12"/>
      <c r="UYL44" s="12"/>
      <c r="UYM44" s="12"/>
      <c r="UYN44" s="12"/>
      <c r="UYO44" s="12"/>
      <c r="UYP44" s="12"/>
      <c r="UYQ44" s="12"/>
      <c r="UYR44" s="12"/>
      <c r="UYS44" s="12"/>
      <c r="UYT44" s="12"/>
      <c r="UYU44" s="12"/>
      <c r="UYV44" s="12"/>
      <c r="UYW44" s="12"/>
      <c r="UYX44" s="12"/>
      <c r="UYY44" s="12"/>
      <c r="UYZ44" s="12"/>
      <c r="UZA44" s="12"/>
      <c r="UZB44" s="12"/>
      <c r="UZC44" s="12"/>
      <c r="UZD44" s="12"/>
      <c r="UZE44" s="12"/>
      <c r="UZF44" s="12"/>
      <c r="UZG44" s="12"/>
      <c r="UZH44" s="12"/>
      <c r="UZI44" s="12"/>
      <c r="UZJ44" s="12"/>
      <c r="UZK44" s="12"/>
      <c r="UZL44" s="12"/>
      <c r="UZM44" s="12"/>
      <c r="UZN44" s="12"/>
      <c r="UZO44" s="12"/>
      <c r="UZP44" s="12"/>
      <c r="UZQ44" s="12"/>
      <c r="UZR44" s="12"/>
      <c r="UZS44" s="12"/>
      <c r="UZT44" s="12"/>
      <c r="UZU44" s="12"/>
      <c r="UZV44" s="12"/>
      <c r="UZW44" s="12"/>
      <c r="UZX44" s="12"/>
      <c r="UZY44" s="12"/>
      <c r="UZZ44" s="12"/>
      <c r="VAA44" s="12"/>
      <c r="VAB44" s="12"/>
      <c r="VAC44" s="12"/>
      <c r="VAD44" s="12"/>
      <c r="VAE44" s="12"/>
      <c r="VAF44" s="12"/>
      <c r="VAG44" s="12"/>
      <c r="VAH44" s="12"/>
      <c r="VAI44" s="12"/>
      <c r="VAJ44" s="12"/>
      <c r="VAK44" s="12"/>
      <c r="VAL44" s="12"/>
      <c r="VAM44" s="12"/>
      <c r="VAN44" s="12"/>
      <c r="VAO44" s="12"/>
      <c r="VAP44" s="12"/>
      <c r="VAQ44" s="12"/>
      <c r="VAR44" s="12"/>
      <c r="VAS44" s="12"/>
      <c r="VAT44" s="12"/>
      <c r="VAU44" s="12"/>
      <c r="VAV44" s="12"/>
      <c r="VAW44" s="12"/>
      <c r="VAX44" s="12"/>
      <c r="VAY44" s="12"/>
      <c r="VAZ44" s="12"/>
      <c r="VBA44" s="12"/>
      <c r="VBB44" s="12"/>
      <c r="VBC44" s="12"/>
      <c r="VBD44" s="12"/>
      <c r="VBE44" s="12"/>
      <c r="VBF44" s="12"/>
      <c r="VBG44" s="12"/>
      <c r="VBH44" s="12"/>
      <c r="VBI44" s="12"/>
      <c r="VBJ44" s="12"/>
      <c r="VBK44" s="12"/>
      <c r="VBL44" s="12"/>
      <c r="VBM44" s="12"/>
      <c r="VBN44" s="12"/>
      <c r="VBO44" s="12"/>
      <c r="VBP44" s="12"/>
      <c r="VBQ44" s="12"/>
      <c r="VBR44" s="12"/>
      <c r="VBS44" s="12"/>
      <c r="VBT44" s="12"/>
      <c r="VBU44" s="12"/>
      <c r="VBV44" s="12"/>
      <c r="VBW44" s="12"/>
      <c r="VBX44" s="12"/>
      <c r="VBY44" s="12"/>
      <c r="VBZ44" s="12"/>
      <c r="VCA44" s="12"/>
      <c r="VCB44" s="12"/>
      <c r="VCC44" s="12"/>
      <c r="VCD44" s="12"/>
      <c r="VCE44" s="12"/>
      <c r="VCF44" s="12"/>
      <c r="VCG44" s="12"/>
      <c r="VCH44" s="12"/>
      <c r="VCI44" s="12"/>
      <c r="VCJ44" s="12"/>
      <c r="VCK44" s="12"/>
      <c r="VCL44" s="12"/>
      <c r="VCM44" s="12"/>
      <c r="VCN44" s="12"/>
      <c r="VCO44" s="12"/>
      <c r="VCP44" s="12"/>
      <c r="VCQ44" s="12"/>
      <c r="VCR44" s="12"/>
      <c r="VCS44" s="12"/>
      <c r="VCT44" s="12"/>
      <c r="VCU44" s="12"/>
      <c r="VCV44" s="12"/>
      <c r="VCW44" s="12"/>
      <c r="VCX44" s="12"/>
      <c r="VCY44" s="12"/>
      <c r="VCZ44" s="12"/>
      <c r="VDA44" s="12"/>
      <c r="VDB44" s="12"/>
      <c r="VDC44" s="12"/>
      <c r="VDD44" s="12"/>
      <c r="VDE44" s="12"/>
      <c r="VDF44" s="12"/>
      <c r="VDG44" s="12"/>
      <c r="VDH44" s="12"/>
      <c r="VDI44" s="12"/>
      <c r="VDJ44" s="12"/>
      <c r="VDK44" s="12"/>
      <c r="VDL44" s="12"/>
      <c r="VDM44" s="12"/>
      <c r="VDN44" s="12"/>
      <c r="VDO44" s="12"/>
      <c r="VDP44" s="12"/>
      <c r="VDQ44" s="12"/>
      <c r="VDR44" s="12"/>
      <c r="VDS44" s="12"/>
      <c r="VDT44" s="12"/>
      <c r="VDU44" s="12"/>
      <c r="VDV44" s="12"/>
      <c r="VDW44" s="12"/>
      <c r="VDX44" s="12"/>
      <c r="VDY44" s="12"/>
      <c r="VDZ44" s="12"/>
      <c r="VEA44" s="12"/>
      <c r="VEB44" s="12"/>
      <c r="VEC44" s="12"/>
      <c r="VED44" s="12"/>
      <c r="VEE44" s="12"/>
      <c r="VEF44" s="12"/>
      <c r="VEG44" s="12"/>
      <c r="VEH44" s="12"/>
      <c r="VEI44" s="12"/>
      <c r="VEJ44" s="12"/>
      <c r="VEK44" s="12"/>
      <c r="VEL44" s="12"/>
      <c r="VEM44" s="12"/>
      <c r="VEN44" s="12"/>
      <c r="VEO44" s="12"/>
      <c r="VEP44" s="12"/>
      <c r="VEQ44" s="12"/>
      <c r="VER44" s="12"/>
      <c r="VES44" s="12"/>
      <c r="VET44" s="12"/>
      <c r="VEU44" s="12"/>
      <c r="VEV44" s="12"/>
      <c r="VEW44" s="12"/>
      <c r="VEX44" s="12"/>
      <c r="VEY44" s="12"/>
      <c r="VEZ44" s="12"/>
      <c r="VFA44" s="12"/>
      <c r="VFB44" s="12"/>
      <c r="VFC44" s="12"/>
      <c r="VFD44" s="12"/>
      <c r="VFE44" s="12"/>
      <c r="VFF44" s="12"/>
      <c r="VFG44" s="12"/>
      <c r="VFH44" s="12"/>
      <c r="VFI44" s="12"/>
      <c r="VFJ44" s="12"/>
      <c r="VFK44" s="12"/>
      <c r="VFL44" s="12"/>
      <c r="VFM44" s="12"/>
      <c r="VFN44" s="12"/>
      <c r="VFO44" s="12"/>
      <c r="VFP44" s="12"/>
      <c r="VFQ44" s="12"/>
      <c r="VFR44" s="12"/>
      <c r="VFS44" s="12"/>
      <c r="VFT44" s="12"/>
      <c r="VFU44" s="12"/>
      <c r="VFV44" s="12"/>
      <c r="VFW44" s="12"/>
      <c r="VFX44" s="12"/>
      <c r="VFY44" s="12"/>
      <c r="VFZ44" s="12"/>
      <c r="VGA44" s="12"/>
      <c r="VGB44" s="12"/>
      <c r="VGC44" s="12"/>
      <c r="VGD44" s="12"/>
      <c r="VGE44" s="12"/>
      <c r="VGF44" s="12"/>
      <c r="VGG44" s="12"/>
      <c r="VGH44" s="12"/>
      <c r="VGI44" s="12"/>
      <c r="VGJ44" s="12"/>
      <c r="VGK44" s="12"/>
      <c r="VGL44" s="12"/>
      <c r="VGM44" s="12"/>
      <c r="VGN44" s="12"/>
      <c r="VGO44" s="12"/>
      <c r="VGP44" s="12"/>
      <c r="VGQ44" s="12"/>
      <c r="VGR44" s="12"/>
      <c r="VGS44" s="12"/>
      <c r="VGT44" s="12"/>
      <c r="VGU44" s="12"/>
      <c r="VGV44" s="12"/>
      <c r="VGW44" s="12"/>
      <c r="VGX44" s="12"/>
      <c r="VGY44" s="12"/>
      <c r="VGZ44" s="12"/>
      <c r="VHA44" s="12"/>
      <c r="VHB44" s="12"/>
      <c r="VHC44" s="12"/>
      <c r="VHD44" s="12"/>
      <c r="VHE44" s="12"/>
      <c r="VHF44" s="12"/>
      <c r="VHG44" s="12"/>
      <c r="VHH44" s="12"/>
      <c r="VHI44" s="12"/>
      <c r="VHJ44" s="12"/>
      <c r="VHK44" s="12"/>
      <c r="VHL44" s="12"/>
      <c r="VHM44" s="12"/>
      <c r="VHN44" s="12"/>
      <c r="VHO44" s="12"/>
      <c r="VHP44" s="12"/>
      <c r="VHQ44" s="12"/>
      <c r="VHR44" s="12"/>
      <c r="VHS44" s="12"/>
      <c r="VHT44" s="12"/>
      <c r="VHU44" s="12"/>
      <c r="VHV44" s="12"/>
      <c r="VHW44" s="12"/>
      <c r="VHX44" s="12"/>
      <c r="VHY44" s="12"/>
      <c r="VHZ44" s="12"/>
      <c r="VIA44" s="12"/>
      <c r="VIB44" s="12"/>
      <c r="VIC44" s="12"/>
      <c r="VID44" s="12"/>
      <c r="VIE44" s="12"/>
      <c r="VIF44" s="12"/>
      <c r="VIG44" s="12"/>
      <c r="VIH44" s="12"/>
      <c r="VII44" s="12"/>
      <c r="VIJ44" s="12"/>
      <c r="VIK44" s="12"/>
      <c r="VIL44" s="12"/>
      <c r="VIM44" s="12"/>
      <c r="VIN44" s="12"/>
      <c r="VIO44" s="12"/>
      <c r="VIP44" s="12"/>
      <c r="VIQ44" s="12"/>
      <c r="VIR44" s="12"/>
      <c r="VIS44" s="12"/>
      <c r="VIT44" s="12"/>
      <c r="VIU44" s="12"/>
      <c r="VIV44" s="12"/>
      <c r="VIW44" s="12"/>
      <c r="VIX44" s="12"/>
      <c r="VIY44" s="12"/>
      <c r="VIZ44" s="12"/>
      <c r="VJA44" s="12"/>
      <c r="VJB44" s="12"/>
      <c r="VJC44" s="12"/>
      <c r="VJD44" s="12"/>
      <c r="VJE44" s="12"/>
      <c r="VJF44" s="12"/>
      <c r="VJG44" s="12"/>
      <c r="VJH44" s="12"/>
      <c r="VJI44" s="12"/>
      <c r="VJJ44" s="12"/>
      <c r="VJK44" s="12"/>
      <c r="VJL44" s="12"/>
      <c r="VJM44" s="12"/>
      <c r="VJN44" s="12"/>
      <c r="VJO44" s="12"/>
      <c r="VJP44" s="12"/>
      <c r="VJQ44" s="12"/>
      <c r="VJR44" s="12"/>
      <c r="VJS44" s="12"/>
      <c r="VJT44" s="12"/>
      <c r="VJU44" s="12"/>
      <c r="VJV44" s="12"/>
      <c r="VJW44" s="12"/>
      <c r="VJX44" s="12"/>
      <c r="VJY44" s="12"/>
      <c r="VJZ44" s="12"/>
      <c r="VKA44" s="12"/>
      <c r="VKB44" s="12"/>
      <c r="VKC44" s="12"/>
      <c r="VKD44" s="12"/>
      <c r="VKE44" s="12"/>
      <c r="VKF44" s="12"/>
      <c r="VKG44" s="12"/>
      <c r="VKH44" s="12"/>
      <c r="VKI44" s="12"/>
      <c r="VKJ44" s="12"/>
      <c r="VKK44" s="12"/>
      <c r="VKL44" s="12"/>
      <c r="VKM44" s="12"/>
      <c r="VKN44" s="12"/>
      <c r="VKO44" s="12"/>
      <c r="VKP44" s="12"/>
      <c r="VKQ44" s="12"/>
      <c r="VKR44" s="12"/>
      <c r="VKS44" s="12"/>
      <c r="VKT44" s="12"/>
      <c r="VKU44" s="12"/>
      <c r="VKV44" s="12"/>
      <c r="VKW44" s="12"/>
      <c r="VKX44" s="12"/>
      <c r="VKY44" s="12"/>
      <c r="VKZ44" s="12"/>
      <c r="VLA44" s="12"/>
      <c r="VLB44" s="12"/>
      <c r="VLC44" s="12"/>
      <c r="VLD44" s="12"/>
      <c r="VLE44" s="12"/>
      <c r="VLF44" s="12"/>
      <c r="VLG44" s="12"/>
      <c r="VLH44" s="12"/>
      <c r="VLI44" s="12"/>
      <c r="VLJ44" s="12"/>
      <c r="VLK44" s="12"/>
      <c r="VLL44" s="12"/>
      <c r="VLM44" s="12"/>
      <c r="VLN44" s="12"/>
      <c r="VLO44" s="12"/>
      <c r="VLP44" s="12"/>
      <c r="VLQ44" s="12"/>
      <c r="VLR44" s="12"/>
      <c r="VLS44" s="12"/>
      <c r="VLT44" s="12"/>
      <c r="VLU44" s="12"/>
      <c r="VLV44" s="12"/>
      <c r="VLW44" s="12"/>
      <c r="VLX44" s="12"/>
      <c r="VLY44" s="12"/>
      <c r="VLZ44" s="12"/>
      <c r="VMA44" s="12"/>
      <c r="VMB44" s="12"/>
      <c r="VMC44" s="12"/>
      <c r="VMD44" s="12"/>
      <c r="VME44" s="12"/>
      <c r="VMF44" s="12"/>
      <c r="VMG44" s="12"/>
      <c r="VMH44" s="12"/>
      <c r="VMI44" s="12"/>
      <c r="VMJ44" s="12"/>
      <c r="VMK44" s="12"/>
      <c r="VML44" s="12"/>
      <c r="VMM44" s="12"/>
      <c r="VMN44" s="12"/>
      <c r="VMO44" s="12"/>
      <c r="VMP44" s="12"/>
      <c r="VMQ44" s="12"/>
      <c r="VMR44" s="12"/>
      <c r="VMS44" s="12"/>
      <c r="VMT44" s="12"/>
      <c r="VMU44" s="12"/>
      <c r="VMV44" s="12"/>
      <c r="VMW44" s="12"/>
      <c r="VMX44" s="12"/>
      <c r="VMY44" s="12"/>
      <c r="VMZ44" s="12"/>
      <c r="VNA44" s="12"/>
      <c r="VNB44" s="12"/>
      <c r="VNC44" s="12"/>
      <c r="VND44" s="12"/>
      <c r="VNE44" s="12"/>
      <c r="VNF44" s="12"/>
      <c r="VNG44" s="12"/>
      <c r="VNH44" s="12"/>
      <c r="VNI44" s="12"/>
      <c r="VNJ44" s="12"/>
      <c r="VNK44" s="12"/>
      <c r="VNL44" s="12"/>
      <c r="VNM44" s="12"/>
      <c r="VNN44" s="12"/>
      <c r="VNO44" s="12"/>
      <c r="VNP44" s="12"/>
      <c r="VNQ44" s="12"/>
      <c r="VNR44" s="12"/>
      <c r="VNS44" s="12"/>
      <c r="VNT44" s="12"/>
      <c r="VNU44" s="12"/>
      <c r="VNV44" s="12"/>
      <c r="VNW44" s="12"/>
      <c r="VNX44" s="12"/>
      <c r="VNY44" s="12"/>
      <c r="VNZ44" s="12"/>
      <c r="VOA44" s="12"/>
      <c r="VOB44" s="12"/>
      <c r="VOC44" s="12"/>
      <c r="VOD44" s="12"/>
      <c r="VOE44" s="12"/>
      <c r="VOF44" s="12"/>
      <c r="VOG44" s="12"/>
      <c r="VOH44" s="12"/>
      <c r="VOI44" s="12"/>
      <c r="VOJ44" s="12"/>
      <c r="VOK44" s="12"/>
      <c r="VOL44" s="12"/>
      <c r="VOM44" s="12"/>
      <c r="VON44" s="12"/>
      <c r="VOO44" s="12"/>
      <c r="VOP44" s="12"/>
      <c r="VOQ44" s="12"/>
      <c r="VOR44" s="12"/>
      <c r="VOS44" s="12"/>
      <c r="VOT44" s="12"/>
      <c r="VOU44" s="12"/>
      <c r="VOV44" s="12"/>
      <c r="VOW44" s="12"/>
      <c r="VOX44" s="12"/>
      <c r="VOY44" s="12"/>
      <c r="VOZ44" s="12"/>
      <c r="VPA44" s="12"/>
      <c r="VPB44" s="12"/>
      <c r="VPC44" s="12"/>
      <c r="VPD44" s="12"/>
      <c r="VPE44" s="12"/>
      <c r="VPF44" s="12"/>
      <c r="VPG44" s="12"/>
      <c r="VPH44" s="12"/>
      <c r="VPI44" s="12"/>
      <c r="VPJ44" s="12"/>
      <c r="VPK44" s="12"/>
      <c r="VPL44" s="12"/>
      <c r="VPM44" s="12"/>
      <c r="VPN44" s="12"/>
      <c r="VPO44" s="12"/>
      <c r="VPP44" s="12"/>
      <c r="VPQ44" s="12"/>
      <c r="VPR44" s="12"/>
      <c r="VPS44" s="12"/>
      <c r="VPT44" s="12"/>
      <c r="VPU44" s="12"/>
      <c r="VPV44" s="12"/>
      <c r="VPW44" s="12"/>
      <c r="VPX44" s="12"/>
      <c r="VPY44" s="12"/>
      <c r="VPZ44" s="12"/>
      <c r="VQA44" s="12"/>
      <c r="VQB44" s="12"/>
      <c r="VQC44" s="12"/>
      <c r="VQD44" s="12"/>
      <c r="VQE44" s="12"/>
      <c r="VQF44" s="12"/>
      <c r="VQG44" s="12"/>
      <c r="VQH44" s="12"/>
      <c r="VQI44" s="12"/>
      <c r="VQJ44" s="12"/>
      <c r="VQK44" s="12"/>
      <c r="VQL44" s="12"/>
      <c r="VQM44" s="12"/>
      <c r="VQN44" s="12"/>
      <c r="VQO44" s="12"/>
      <c r="VQP44" s="12"/>
      <c r="VQQ44" s="12"/>
      <c r="VQR44" s="12"/>
      <c r="VQS44" s="12"/>
      <c r="VQT44" s="12"/>
      <c r="VQU44" s="12"/>
      <c r="VQV44" s="12"/>
      <c r="VQW44" s="12"/>
      <c r="VQX44" s="12"/>
      <c r="VQY44" s="12"/>
      <c r="VQZ44" s="12"/>
      <c r="VRA44" s="12"/>
      <c r="VRB44" s="12"/>
      <c r="VRC44" s="12"/>
      <c r="VRD44" s="12"/>
      <c r="VRE44" s="12"/>
      <c r="VRF44" s="12"/>
      <c r="VRG44" s="12"/>
      <c r="VRH44" s="12"/>
      <c r="VRI44" s="12"/>
      <c r="VRJ44" s="12"/>
      <c r="VRK44" s="12"/>
      <c r="VRL44" s="12"/>
      <c r="VRM44" s="12"/>
      <c r="VRN44" s="12"/>
      <c r="VRO44" s="12"/>
      <c r="VRP44" s="12"/>
      <c r="VRQ44" s="12"/>
      <c r="VRR44" s="12"/>
      <c r="VRS44" s="12"/>
      <c r="VRT44" s="12"/>
      <c r="VRU44" s="12"/>
      <c r="VRV44" s="12"/>
      <c r="VRW44" s="12"/>
      <c r="VRX44" s="12"/>
      <c r="VRY44" s="12"/>
      <c r="VRZ44" s="12"/>
      <c r="VSA44" s="12"/>
      <c r="VSB44" s="12"/>
      <c r="VSC44" s="12"/>
      <c r="VSD44" s="12"/>
      <c r="VSE44" s="12"/>
      <c r="VSF44" s="12"/>
      <c r="VSG44" s="12"/>
      <c r="VSH44" s="12"/>
      <c r="VSI44" s="12"/>
      <c r="VSJ44" s="12"/>
      <c r="VSK44" s="12"/>
      <c r="VSL44" s="12"/>
      <c r="VSM44" s="12"/>
      <c r="VSN44" s="12"/>
      <c r="VSO44" s="12"/>
      <c r="VSP44" s="12"/>
      <c r="VSQ44" s="12"/>
      <c r="VSR44" s="12"/>
      <c r="VSS44" s="12"/>
      <c r="VST44" s="12"/>
      <c r="VSU44" s="12"/>
      <c r="VSV44" s="12"/>
      <c r="VSW44" s="12"/>
      <c r="VSX44" s="12"/>
      <c r="VSY44" s="12"/>
      <c r="VSZ44" s="12"/>
      <c r="VTA44" s="12"/>
      <c r="VTB44" s="12"/>
      <c r="VTC44" s="12"/>
      <c r="VTD44" s="12"/>
      <c r="VTE44" s="12"/>
      <c r="VTF44" s="12"/>
      <c r="VTG44" s="12"/>
      <c r="VTH44" s="12"/>
      <c r="VTI44" s="12"/>
      <c r="VTJ44" s="12"/>
      <c r="VTK44" s="12"/>
      <c r="VTL44" s="12"/>
      <c r="VTM44" s="12"/>
      <c r="VTN44" s="12"/>
      <c r="VTO44" s="12"/>
      <c r="VTP44" s="12"/>
      <c r="VTQ44" s="12"/>
      <c r="VTR44" s="12"/>
      <c r="VTS44" s="12"/>
      <c r="VTT44" s="12"/>
      <c r="VTU44" s="12"/>
      <c r="VTV44" s="12"/>
      <c r="VTW44" s="12"/>
      <c r="VTX44" s="12"/>
      <c r="VTY44" s="12"/>
      <c r="VTZ44" s="12"/>
      <c r="VUA44" s="12"/>
      <c r="VUB44" s="12"/>
      <c r="VUC44" s="12"/>
      <c r="VUD44" s="12"/>
      <c r="VUE44" s="12"/>
      <c r="VUF44" s="12"/>
      <c r="VUG44" s="12"/>
      <c r="VUH44" s="12"/>
      <c r="VUI44" s="12"/>
      <c r="VUJ44" s="12"/>
      <c r="VUK44" s="12"/>
      <c r="VUL44" s="12"/>
      <c r="VUM44" s="12"/>
      <c r="VUN44" s="12"/>
      <c r="VUO44" s="12"/>
      <c r="VUP44" s="12"/>
      <c r="VUQ44" s="12"/>
      <c r="VUR44" s="12"/>
      <c r="VUS44" s="12"/>
      <c r="VUT44" s="12"/>
      <c r="VUU44" s="12"/>
      <c r="VUV44" s="12"/>
      <c r="VUW44" s="12"/>
      <c r="VUX44" s="12"/>
      <c r="VUY44" s="12"/>
      <c r="VUZ44" s="12"/>
      <c r="VVA44" s="12"/>
      <c r="VVB44" s="12"/>
      <c r="VVC44" s="12"/>
      <c r="VVD44" s="12"/>
      <c r="VVE44" s="12"/>
      <c r="VVF44" s="12"/>
      <c r="VVG44" s="12"/>
      <c r="VVH44" s="12"/>
      <c r="VVI44" s="12"/>
      <c r="VVJ44" s="12"/>
      <c r="VVK44" s="12"/>
      <c r="VVL44" s="12"/>
      <c r="VVM44" s="12"/>
      <c r="VVN44" s="12"/>
      <c r="VVO44" s="12"/>
      <c r="VVP44" s="12"/>
      <c r="VVQ44" s="12"/>
      <c r="VVR44" s="12"/>
      <c r="VVS44" s="12"/>
      <c r="VVT44" s="12"/>
      <c r="VVU44" s="12"/>
      <c r="VVV44" s="12"/>
      <c r="VVW44" s="12"/>
      <c r="VVX44" s="12"/>
      <c r="VVY44" s="12"/>
      <c r="VVZ44" s="12"/>
      <c r="VWA44" s="12"/>
      <c r="VWB44" s="12"/>
      <c r="VWC44" s="12"/>
      <c r="VWD44" s="12"/>
      <c r="VWE44" s="12"/>
      <c r="VWF44" s="12"/>
      <c r="VWG44" s="12"/>
      <c r="VWH44" s="12"/>
      <c r="VWI44" s="12"/>
      <c r="VWJ44" s="12"/>
      <c r="VWK44" s="12"/>
      <c r="VWL44" s="12"/>
      <c r="VWM44" s="12"/>
      <c r="VWN44" s="12"/>
      <c r="VWO44" s="12"/>
      <c r="VWP44" s="12"/>
      <c r="VWQ44" s="12"/>
      <c r="VWR44" s="12"/>
      <c r="VWS44" s="12"/>
      <c r="VWT44" s="12"/>
      <c r="VWU44" s="12"/>
      <c r="VWV44" s="12"/>
      <c r="VWW44" s="12"/>
      <c r="VWX44" s="12"/>
      <c r="VWY44" s="12"/>
      <c r="VWZ44" s="12"/>
      <c r="VXA44" s="12"/>
      <c r="VXB44" s="12"/>
      <c r="VXC44" s="12"/>
      <c r="VXD44" s="12"/>
      <c r="VXE44" s="12"/>
      <c r="VXF44" s="12"/>
      <c r="VXG44" s="12"/>
      <c r="VXH44" s="12"/>
      <c r="VXI44" s="12"/>
      <c r="VXJ44" s="12"/>
      <c r="VXK44" s="12"/>
      <c r="VXL44" s="12"/>
      <c r="VXM44" s="12"/>
      <c r="VXN44" s="12"/>
      <c r="VXO44" s="12"/>
      <c r="VXP44" s="12"/>
      <c r="VXQ44" s="12"/>
      <c r="VXR44" s="12"/>
      <c r="VXS44" s="12"/>
      <c r="VXT44" s="12"/>
      <c r="VXU44" s="12"/>
      <c r="VXV44" s="12"/>
      <c r="VXW44" s="12"/>
      <c r="VXX44" s="12"/>
      <c r="VXY44" s="12"/>
      <c r="VXZ44" s="12"/>
      <c r="VYA44" s="12"/>
      <c r="VYB44" s="12"/>
      <c r="VYC44" s="12"/>
      <c r="VYD44" s="12"/>
      <c r="VYE44" s="12"/>
      <c r="VYF44" s="12"/>
      <c r="VYG44" s="12"/>
      <c r="VYH44" s="12"/>
      <c r="VYI44" s="12"/>
      <c r="VYJ44" s="12"/>
      <c r="VYK44" s="12"/>
      <c r="VYL44" s="12"/>
      <c r="VYM44" s="12"/>
      <c r="VYN44" s="12"/>
      <c r="VYO44" s="12"/>
      <c r="VYP44" s="12"/>
      <c r="VYQ44" s="12"/>
      <c r="VYR44" s="12"/>
      <c r="VYS44" s="12"/>
      <c r="VYT44" s="12"/>
      <c r="VYU44" s="12"/>
      <c r="VYV44" s="12"/>
      <c r="VYW44" s="12"/>
      <c r="VYX44" s="12"/>
      <c r="VYY44" s="12"/>
      <c r="VYZ44" s="12"/>
      <c r="VZA44" s="12"/>
      <c r="VZB44" s="12"/>
      <c r="VZC44" s="12"/>
      <c r="VZD44" s="12"/>
      <c r="VZE44" s="12"/>
      <c r="VZF44" s="12"/>
      <c r="VZG44" s="12"/>
      <c r="VZH44" s="12"/>
      <c r="VZI44" s="12"/>
      <c r="VZJ44" s="12"/>
      <c r="VZK44" s="12"/>
      <c r="VZL44" s="12"/>
      <c r="VZM44" s="12"/>
      <c r="VZN44" s="12"/>
      <c r="VZO44" s="12"/>
      <c r="VZP44" s="12"/>
      <c r="VZQ44" s="12"/>
      <c r="VZR44" s="12"/>
      <c r="VZS44" s="12"/>
      <c r="VZT44" s="12"/>
      <c r="VZU44" s="12"/>
      <c r="VZV44" s="12"/>
      <c r="VZW44" s="12"/>
      <c r="VZX44" s="12"/>
      <c r="VZY44" s="12"/>
      <c r="VZZ44" s="12"/>
      <c r="WAA44" s="12"/>
      <c r="WAB44" s="12"/>
      <c r="WAC44" s="12"/>
      <c r="WAD44" s="12"/>
      <c r="WAE44" s="12"/>
      <c r="WAF44" s="12"/>
      <c r="WAG44" s="12"/>
      <c r="WAH44" s="12"/>
      <c r="WAI44" s="12"/>
      <c r="WAJ44" s="12"/>
      <c r="WAK44" s="12"/>
      <c r="WAL44" s="12"/>
      <c r="WAM44" s="12"/>
      <c r="WAN44" s="12"/>
      <c r="WAO44" s="12"/>
      <c r="WAP44" s="12"/>
      <c r="WAQ44" s="12"/>
      <c r="WAR44" s="12"/>
      <c r="WAS44" s="12"/>
      <c r="WAT44" s="12"/>
      <c r="WAU44" s="12"/>
      <c r="WAV44" s="12"/>
      <c r="WAW44" s="12"/>
      <c r="WAX44" s="12"/>
      <c r="WAY44" s="12"/>
      <c r="WAZ44" s="12"/>
      <c r="WBA44" s="12"/>
      <c r="WBB44" s="12"/>
      <c r="WBC44" s="12"/>
      <c r="WBD44" s="12"/>
      <c r="WBE44" s="12"/>
      <c r="WBF44" s="12"/>
      <c r="WBG44" s="12"/>
      <c r="WBH44" s="12"/>
      <c r="WBI44" s="12"/>
      <c r="WBJ44" s="12"/>
      <c r="WBK44" s="12"/>
      <c r="WBL44" s="12"/>
      <c r="WBM44" s="12"/>
      <c r="WBN44" s="12"/>
      <c r="WBO44" s="12"/>
      <c r="WBP44" s="12"/>
      <c r="WBQ44" s="12"/>
      <c r="WBR44" s="12"/>
      <c r="WBS44" s="12"/>
      <c r="WBT44" s="12"/>
      <c r="WBU44" s="12"/>
      <c r="WBV44" s="12"/>
      <c r="WBW44" s="12"/>
      <c r="WBX44" s="12"/>
      <c r="WBY44" s="12"/>
      <c r="WBZ44" s="12"/>
      <c r="WCA44" s="12"/>
      <c r="WCB44" s="12"/>
      <c r="WCC44" s="12"/>
      <c r="WCD44" s="12"/>
      <c r="WCE44" s="12"/>
      <c r="WCF44" s="12"/>
      <c r="WCG44" s="12"/>
      <c r="WCH44" s="12"/>
      <c r="WCI44" s="12"/>
      <c r="WCJ44" s="12"/>
      <c r="WCK44" s="12"/>
      <c r="WCL44" s="12"/>
      <c r="WCM44" s="12"/>
      <c r="WCN44" s="12"/>
      <c r="WCO44" s="12"/>
      <c r="WCP44" s="12"/>
      <c r="WCQ44" s="12"/>
      <c r="WCR44" s="12"/>
      <c r="WCS44" s="12"/>
      <c r="WCT44" s="12"/>
      <c r="WCU44" s="12"/>
      <c r="WCV44" s="12"/>
      <c r="WCW44" s="12"/>
      <c r="WCX44" s="12"/>
      <c r="WCY44" s="12"/>
      <c r="WCZ44" s="12"/>
      <c r="WDA44" s="12"/>
      <c r="WDB44" s="12"/>
      <c r="WDC44" s="12"/>
      <c r="WDD44" s="12"/>
      <c r="WDE44" s="12"/>
      <c r="WDF44" s="12"/>
      <c r="WDG44" s="12"/>
      <c r="WDH44" s="12"/>
      <c r="WDI44" s="12"/>
      <c r="WDJ44" s="12"/>
      <c r="WDK44" s="12"/>
      <c r="WDL44" s="12"/>
      <c r="WDM44" s="12"/>
      <c r="WDN44" s="12"/>
      <c r="WDO44" s="12"/>
      <c r="WDP44" s="12"/>
      <c r="WDQ44" s="12"/>
      <c r="WDR44" s="12"/>
      <c r="WDS44" s="12"/>
      <c r="WDT44" s="12"/>
      <c r="WDU44" s="12"/>
      <c r="WDV44" s="12"/>
      <c r="WDW44" s="12"/>
      <c r="WDX44" s="12"/>
      <c r="WDY44" s="12"/>
      <c r="WDZ44" s="12"/>
      <c r="WEA44" s="12"/>
      <c r="WEB44" s="12"/>
      <c r="WEC44" s="12"/>
      <c r="WED44" s="12"/>
      <c r="WEE44" s="12"/>
      <c r="WEF44" s="12"/>
      <c r="WEG44" s="12"/>
      <c r="WEH44" s="12"/>
      <c r="WEI44" s="12"/>
      <c r="WEJ44" s="12"/>
      <c r="WEK44" s="12"/>
      <c r="WEL44" s="12"/>
      <c r="WEM44" s="12"/>
      <c r="WEN44" s="12"/>
      <c r="WEO44" s="12"/>
      <c r="WEP44" s="12"/>
      <c r="WEQ44" s="12"/>
      <c r="WER44" s="12"/>
      <c r="WES44" s="12"/>
      <c r="WET44" s="12"/>
      <c r="WEU44" s="12"/>
      <c r="WEV44" s="12"/>
      <c r="WEW44" s="12"/>
      <c r="WEX44" s="12"/>
      <c r="WEY44" s="12"/>
      <c r="WEZ44" s="12"/>
      <c r="WFA44" s="12"/>
      <c r="WFB44" s="12"/>
      <c r="WFC44" s="12"/>
      <c r="WFD44" s="12"/>
      <c r="WFE44" s="12"/>
      <c r="WFF44" s="12"/>
      <c r="WFG44" s="12"/>
      <c r="WFH44" s="12"/>
      <c r="WFI44" s="12"/>
      <c r="WFJ44" s="12"/>
      <c r="WFK44" s="12"/>
      <c r="WFL44" s="12"/>
      <c r="WFM44" s="12"/>
      <c r="WFN44" s="12"/>
      <c r="WFO44" s="12"/>
      <c r="WFP44" s="12"/>
      <c r="WFQ44" s="12"/>
      <c r="WFR44" s="12"/>
      <c r="WFS44" s="12"/>
      <c r="WFT44" s="12"/>
      <c r="WFU44" s="12"/>
      <c r="WFV44" s="12"/>
      <c r="WFW44" s="12"/>
      <c r="WFX44" s="12"/>
      <c r="WFY44" s="12"/>
      <c r="WFZ44" s="12"/>
      <c r="WGA44" s="12"/>
      <c r="WGB44" s="12"/>
      <c r="WGC44" s="12"/>
      <c r="WGD44" s="12"/>
      <c r="WGE44" s="12"/>
      <c r="WGF44" s="12"/>
      <c r="WGG44" s="12"/>
      <c r="WGH44" s="12"/>
      <c r="WGI44" s="12"/>
      <c r="WGJ44" s="12"/>
      <c r="WGK44" s="12"/>
      <c r="WGL44" s="12"/>
      <c r="WGM44" s="12"/>
      <c r="WGN44" s="12"/>
      <c r="WGO44" s="12"/>
      <c r="WGP44" s="12"/>
      <c r="WGQ44" s="12"/>
      <c r="WGR44" s="12"/>
      <c r="WGS44" s="12"/>
      <c r="WGT44" s="12"/>
      <c r="WGU44" s="12"/>
      <c r="WGV44" s="12"/>
      <c r="WGW44" s="12"/>
      <c r="WGX44" s="12"/>
      <c r="WGY44" s="12"/>
      <c r="WGZ44" s="12"/>
      <c r="WHA44" s="12"/>
      <c r="WHB44" s="12"/>
      <c r="WHC44" s="12"/>
      <c r="WHD44" s="12"/>
      <c r="WHE44" s="12"/>
      <c r="WHF44" s="12"/>
      <c r="WHG44" s="12"/>
      <c r="WHH44" s="12"/>
      <c r="WHI44" s="12"/>
      <c r="WHJ44" s="12"/>
      <c r="WHK44" s="12"/>
      <c r="WHL44" s="12"/>
      <c r="WHM44" s="12"/>
      <c r="WHN44" s="12"/>
      <c r="WHO44" s="12"/>
      <c r="WHP44" s="12"/>
      <c r="WHQ44" s="12"/>
      <c r="WHR44" s="12"/>
      <c r="WHS44" s="12"/>
      <c r="WHT44" s="12"/>
      <c r="WHU44" s="12"/>
      <c r="WHV44" s="12"/>
      <c r="WHW44" s="12"/>
      <c r="WHX44" s="12"/>
      <c r="WHY44" s="12"/>
      <c r="WHZ44" s="12"/>
      <c r="WIA44" s="12"/>
      <c r="WIB44" s="12"/>
      <c r="WIC44" s="12"/>
      <c r="WID44" s="12"/>
      <c r="WIE44" s="12"/>
      <c r="WIF44" s="12"/>
      <c r="WIG44" s="12"/>
      <c r="WIH44" s="12"/>
      <c r="WII44" s="12"/>
      <c r="WIJ44" s="12"/>
      <c r="WIK44" s="12"/>
      <c r="WIL44" s="12"/>
      <c r="WIM44" s="12"/>
      <c r="WIN44" s="12"/>
      <c r="WIO44" s="12"/>
      <c r="WIP44" s="12"/>
      <c r="WIQ44" s="12"/>
      <c r="WIR44" s="12"/>
      <c r="WIS44" s="12"/>
      <c r="WIT44" s="12"/>
      <c r="WIU44" s="12"/>
      <c r="WIV44" s="12"/>
      <c r="WIW44" s="12"/>
      <c r="WIX44" s="12"/>
      <c r="WIY44" s="12"/>
      <c r="WIZ44" s="12"/>
      <c r="WJA44" s="12"/>
      <c r="WJB44" s="12"/>
      <c r="WJC44" s="12"/>
      <c r="WJD44" s="12"/>
      <c r="WJE44" s="12"/>
      <c r="WJF44" s="12"/>
      <c r="WJG44" s="12"/>
      <c r="WJH44" s="12"/>
      <c r="WJI44" s="12"/>
      <c r="WJJ44" s="12"/>
      <c r="WJK44" s="12"/>
      <c r="WJL44" s="12"/>
      <c r="WJM44" s="12"/>
      <c r="WJN44" s="12"/>
      <c r="WJO44" s="12"/>
      <c r="WJP44" s="12"/>
      <c r="WJQ44" s="12"/>
      <c r="WJR44" s="12"/>
      <c r="WJS44" s="12"/>
      <c r="WJT44" s="12"/>
      <c r="WJU44" s="12"/>
      <c r="WJV44" s="12"/>
      <c r="WJW44" s="12"/>
      <c r="WJX44" s="12"/>
      <c r="WJY44" s="12"/>
      <c r="WJZ44" s="12"/>
      <c r="WKA44" s="12"/>
      <c r="WKB44" s="12"/>
      <c r="WKC44" s="12"/>
      <c r="WKD44" s="12"/>
      <c r="WKE44" s="12"/>
      <c r="WKF44" s="12"/>
      <c r="WKG44" s="12"/>
      <c r="WKH44" s="12"/>
      <c r="WKI44" s="12"/>
      <c r="WKJ44" s="12"/>
      <c r="WKK44" s="12"/>
      <c r="WKL44" s="12"/>
      <c r="WKM44" s="12"/>
      <c r="WKN44" s="12"/>
      <c r="WKO44" s="12"/>
      <c r="WKP44" s="12"/>
      <c r="WKQ44" s="12"/>
      <c r="WKR44" s="12"/>
      <c r="WKS44" s="12"/>
      <c r="WKT44" s="12"/>
      <c r="WKU44" s="12"/>
      <c r="WKV44" s="12"/>
      <c r="WKW44" s="12"/>
      <c r="WKX44" s="12"/>
      <c r="WKY44" s="12"/>
      <c r="WKZ44" s="12"/>
      <c r="WLA44" s="12"/>
      <c r="WLB44" s="12"/>
      <c r="WLC44" s="12"/>
      <c r="WLD44" s="12"/>
      <c r="WLE44" s="12"/>
      <c r="WLF44" s="12"/>
      <c r="WLG44" s="12"/>
      <c r="WLH44" s="12"/>
      <c r="WLI44" s="12"/>
      <c r="WLJ44" s="12"/>
      <c r="WLK44" s="12"/>
      <c r="WLL44" s="12"/>
      <c r="WLM44" s="12"/>
      <c r="WLN44" s="12"/>
      <c r="WLO44" s="12"/>
      <c r="WLP44" s="12"/>
      <c r="WLQ44" s="12"/>
      <c r="WLR44" s="12"/>
      <c r="WLS44" s="12"/>
      <c r="WLT44" s="12"/>
      <c r="WLU44" s="12"/>
      <c r="WLV44" s="12"/>
      <c r="WLW44" s="12"/>
      <c r="WLX44" s="12"/>
      <c r="WLY44" s="12"/>
      <c r="WLZ44" s="12"/>
      <c r="WMA44" s="12"/>
      <c r="WMB44" s="12"/>
      <c r="WMC44" s="12"/>
      <c r="WMD44" s="12"/>
      <c r="WME44" s="12"/>
      <c r="WMF44" s="12"/>
      <c r="WMG44" s="12"/>
      <c r="WMH44" s="12"/>
      <c r="WMI44" s="12"/>
      <c r="WMJ44" s="12"/>
      <c r="WMK44" s="12"/>
      <c r="WML44" s="12"/>
      <c r="WMM44" s="12"/>
      <c r="WMN44" s="12"/>
      <c r="WMO44" s="12"/>
      <c r="WMP44" s="12"/>
      <c r="WMQ44" s="12"/>
      <c r="WMR44" s="12"/>
      <c r="WMS44" s="12"/>
      <c r="WMT44" s="12"/>
      <c r="WMU44" s="12"/>
      <c r="WMV44" s="12"/>
      <c r="WMW44" s="12"/>
      <c r="WMX44" s="12"/>
      <c r="WMY44" s="12"/>
      <c r="WMZ44" s="12"/>
      <c r="WNA44" s="12"/>
      <c r="WNB44" s="12"/>
      <c r="WNC44" s="12"/>
      <c r="WND44" s="12"/>
      <c r="WNE44" s="12"/>
      <c r="WNF44" s="12"/>
      <c r="WNG44" s="12"/>
      <c r="WNH44" s="12"/>
      <c r="WNI44" s="12"/>
      <c r="WNJ44" s="12"/>
      <c r="WNK44" s="12"/>
      <c r="WNL44" s="12"/>
      <c r="WNM44" s="12"/>
      <c r="WNN44" s="12"/>
      <c r="WNO44" s="12"/>
      <c r="WNP44" s="12"/>
      <c r="WNQ44" s="12"/>
      <c r="WNR44" s="12"/>
      <c r="WNS44" s="12"/>
      <c r="WNT44" s="12"/>
      <c r="WNU44" s="12"/>
      <c r="WNV44" s="12"/>
      <c r="WNW44" s="12"/>
      <c r="WNX44" s="12"/>
      <c r="WNY44" s="12"/>
      <c r="WNZ44" s="12"/>
      <c r="WOA44" s="12"/>
      <c r="WOB44" s="12"/>
      <c r="WOC44" s="12"/>
      <c r="WOD44" s="12"/>
      <c r="WOE44" s="12"/>
      <c r="WOF44" s="12"/>
      <c r="WOG44" s="12"/>
      <c r="WOH44" s="12"/>
      <c r="WOI44" s="12"/>
      <c r="WOJ44" s="12"/>
      <c r="WOK44" s="12"/>
      <c r="WOL44" s="12"/>
      <c r="WOM44" s="12"/>
      <c r="WON44" s="12"/>
      <c r="WOO44" s="12"/>
      <c r="WOP44" s="12"/>
      <c r="WOQ44" s="12"/>
      <c r="WOR44" s="12"/>
      <c r="WOS44" s="12"/>
      <c r="WOT44" s="12"/>
      <c r="WOU44" s="12"/>
      <c r="WOV44" s="12"/>
      <c r="WOW44" s="12"/>
      <c r="WOX44" s="12"/>
      <c r="WOY44" s="12"/>
      <c r="WOZ44" s="12"/>
      <c r="WPA44" s="12"/>
      <c r="WPB44" s="12"/>
      <c r="WPC44" s="12"/>
      <c r="WPD44" s="12"/>
      <c r="WPE44" s="12"/>
      <c r="WPF44" s="12"/>
      <c r="WPG44" s="12"/>
      <c r="WPH44" s="12"/>
      <c r="WPI44" s="12"/>
      <c r="WPJ44" s="12"/>
      <c r="WPK44" s="12"/>
      <c r="WPL44" s="12"/>
      <c r="WPM44" s="12"/>
      <c r="WPN44" s="12"/>
      <c r="WPO44" s="12"/>
      <c r="WPP44" s="12"/>
      <c r="WPQ44" s="12"/>
      <c r="WPR44" s="12"/>
      <c r="WPS44" s="12"/>
      <c r="WPT44" s="12"/>
      <c r="WPU44" s="12"/>
      <c r="WPV44" s="12"/>
      <c r="WPW44" s="12"/>
      <c r="WPX44" s="12"/>
      <c r="WPY44" s="12"/>
      <c r="WPZ44" s="12"/>
      <c r="WQA44" s="12"/>
      <c r="WQB44" s="12"/>
      <c r="WQC44" s="12"/>
      <c r="WQD44" s="12"/>
      <c r="WQE44" s="12"/>
      <c r="WQF44" s="12"/>
      <c r="WQG44" s="12"/>
      <c r="WQH44" s="12"/>
      <c r="WQI44" s="12"/>
      <c r="WQJ44" s="12"/>
      <c r="WQK44" s="12"/>
      <c r="WQL44" s="12"/>
      <c r="WQM44" s="12"/>
      <c r="WQN44" s="12"/>
      <c r="WQO44" s="12"/>
      <c r="WQP44" s="12"/>
      <c r="WQQ44" s="12"/>
      <c r="WQR44" s="12"/>
      <c r="WQS44" s="12"/>
      <c r="WQT44" s="12"/>
      <c r="WQU44" s="12"/>
      <c r="WQV44" s="12"/>
      <c r="WQW44" s="12"/>
      <c r="WQX44" s="12"/>
      <c r="WQY44" s="12"/>
      <c r="WQZ44" s="12"/>
      <c r="WRA44" s="12"/>
      <c r="WRB44" s="12"/>
      <c r="WRC44" s="12"/>
      <c r="WRD44" s="12"/>
      <c r="WRE44" s="12"/>
      <c r="WRF44" s="12"/>
      <c r="WRG44" s="12"/>
      <c r="WRH44" s="12"/>
      <c r="WRI44" s="12"/>
      <c r="WRJ44" s="12"/>
      <c r="WRK44" s="12"/>
      <c r="WRL44" s="12"/>
      <c r="WRM44" s="12"/>
      <c r="WRN44" s="12"/>
      <c r="WRO44" s="12"/>
      <c r="WRP44" s="12"/>
      <c r="WRQ44" s="12"/>
      <c r="WRR44" s="12"/>
      <c r="WRS44" s="12"/>
      <c r="WRT44" s="12"/>
      <c r="WRU44" s="12"/>
      <c r="WRV44" s="12"/>
      <c r="WRW44" s="12"/>
      <c r="WRX44" s="12"/>
      <c r="WRY44" s="12"/>
      <c r="WRZ44" s="12"/>
      <c r="WSA44" s="12"/>
      <c r="WSB44" s="12"/>
      <c r="WSC44" s="12"/>
      <c r="WSD44" s="12"/>
      <c r="WSE44" s="12"/>
      <c r="WSF44" s="12"/>
      <c r="WSG44" s="12"/>
      <c r="WSH44" s="12"/>
      <c r="WSI44" s="12"/>
      <c r="WSJ44" s="12"/>
      <c r="WSK44" s="12"/>
      <c r="WSL44" s="12"/>
      <c r="WSM44" s="12"/>
      <c r="WSN44" s="12"/>
      <c r="WSO44" s="12"/>
      <c r="WSP44" s="12"/>
      <c r="WSQ44" s="12"/>
      <c r="WSR44" s="12"/>
      <c r="WSS44" s="12"/>
      <c r="WST44" s="12"/>
      <c r="WSU44" s="12"/>
      <c r="WSV44" s="12"/>
      <c r="WSW44" s="12"/>
      <c r="WSX44" s="12"/>
      <c r="WSY44" s="12"/>
      <c r="WSZ44" s="12"/>
      <c r="WTA44" s="12"/>
      <c r="WTB44" s="12"/>
      <c r="WTC44" s="12"/>
      <c r="WTD44" s="12"/>
      <c r="WTE44" s="12"/>
      <c r="WTF44" s="12"/>
      <c r="WTG44" s="12"/>
      <c r="WTH44" s="12"/>
      <c r="WTI44" s="12"/>
      <c r="WTJ44" s="12"/>
      <c r="WTK44" s="12"/>
      <c r="WTL44" s="12"/>
      <c r="WTM44" s="12"/>
      <c r="WTN44" s="12"/>
      <c r="WTO44" s="12"/>
      <c r="WTP44" s="12"/>
      <c r="WTQ44" s="12"/>
      <c r="WTR44" s="12"/>
      <c r="WTS44" s="12"/>
      <c r="WTT44" s="12"/>
      <c r="WTU44" s="12"/>
      <c r="WTV44" s="12"/>
      <c r="WTW44" s="12"/>
      <c r="WTX44" s="12"/>
      <c r="WTY44" s="12"/>
      <c r="WTZ44" s="12"/>
      <c r="WUA44" s="12"/>
      <c r="WUB44" s="12"/>
      <c r="WUC44" s="12"/>
      <c r="WUD44" s="12"/>
      <c r="WUE44" s="12"/>
      <c r="WUF44" s="12"/>
      <c r="WUG44" s="12"/>
      <c r="WUH44" s="12"/>
      <c r="WUI44" s="12"/>
      <c r="WUJ44" s="12"/>
      <c r="WUK44" s="12"/>
      <c r="WUL44" s="12"/>
      <c r="WUM44" s="12"/>
      <c r="WUN44" s="12"/>
      <c r="WUO44" s="12"/>
      <c r="WUP44" s="12"/>
      <c r="WUQ44" s="12"/>
      <c r="WUR44" s="12"/>
      <c r="WUS44" s="12"/>
      <c r="WUT44" s="12"/>
      <c r="WUU44" s="12"/>
      <c r="WUV44" s="12"/>
      <c r="WUW44" s="12"/>
      <c r="WUX44" s="12"/>
      <c r="WUY44" s="12"/>
      <c r="WUZ44" s="12"/>
      <c r="WVA44" s="12"/>
      <c r="WVB44" s="12"/>
      <c r="WVC44" s="12"/>
      <c r="WVD44" s="12"/>
      <c r="WVE44" s="12"/>
      <c r="WVF44" s="12"/>
      <c r="WVG44" s="12"/>
      <c r="WVH44" s="12"/>
      <c r="WVI44" s="12"/>
      <c r="WVJ44" s="12"/>
      <c r="WVK44" s="12"/>
      <c r="WVL44" s="12"/>
      <c r="WVM44" s="12"/>
      <c r="WVN44" s="12"/>
      <c r="WVO44" s="12"/>
      <c r="WVP44" s="12"/>
      <c r="WVQ44" s="12"/>
      <c r="WVR44" s="12"/>
      <c r="WVS44" s="12"/>
      <c r="WVT44" s="12"/>
      <c r="WVU44" s="12"/>
      <c r="WVV44" s="12"/>
      <c r="WVW44" s="12"/>
      <c r="WVX44" s="12"/>
      <c r="WVY44" s="12"/>
      <c r="WVZ44" s="12"/>
      <c r="WWA44" s="12"/>
      <c r="WWB44" s="12"/>
      <c r="WWC44" s="12"/>
      <c r="WWD44" s="12"/>
      <c r="WWE44" s="12"/>
      <c r="WWF44" s="12"/>
      <c r="WWG44" s="12"/>
      <c r="WWH44" s="12"/>
      <c r="WWI44" s="12"/>
      <c r="WWJ44" s="12"/>
      <c r="WWK44" s="12"/>
      <c r="WWL44" s="12"/>
      <c r="WWM44" s="12"/>
      <c r="WWN44" s="12"/>
      <c r="WWO44" s="12"/>
      <c r="WWP44" s="12"/>
      <c r="WWQ44" s="12"/>
      <c r="WWR44" s="12"/>
      <c r="WWS44" s="12"/>
      <c r="WWT44" s="12"/>
      <c r="WWU44" s="12"/>
      <c r="WWV44" s="12"/>
      <c r="WWW44" s="12"/>
      <c r="WWX44" s="12"/>
      <c r="WWY44" s="12"/>
      <c r="WWZ44" s="12"/>
      <c r="WXA44" s="12"/>
      <c r="WXB44" s="12"/>
      <c r="WXC44" s="12"/>
      <c r="WXD44" s="12"/>
      <c r="WXE44" s="12"/>
      <c r="WXF44" s="12"/>
      <c r="WXG44" s="12"/>
      <c r="WXH44" s="12"/>
      <c r="WXI44" s="12"/>
      <c r="WXJ44" s="12"/>
      <c r="WXK44" s="12"/>
      <c r="WXL44" s="12"/>
      <c r="WXM44" s="12"/>
      <c r="WXN44" s="12"/>
      <c r="WXO44" s="12"/>
      <c r="WXP44" s="12"/>
      <c r="WXQ44" s="12"/>
      <c r="WXR44" s="12"/>
      <c r="WXS44" s="12"/>
      <c r="WXT44" s="12"/>
      <c r="WXU44" s="12"/>
      <c r="WXV44" s="12"/>
      <c r="WXW44" s="12"/>
      <c r="WXX44" s="12"/>
      <c r="WXY44" s="12"/>
      <c r="WXZ44" s="12"/>
      <c r="WYA44" s="12"/>
      <c r="WYB44" s="12"/>
      <c r="WYC44" s="12"/>
      <c r="WYD44" s="12"/>
      <c r="WYE44" s="12"/>
      <c r="WYF44" s="12"/>
      <c r="WYG44" s="12"/>
      <c r="WYH44" s="12"/>
      <c r="WYI44" s="12"/>
      <c r="WYJ44" s="12"/>
      <c r="WYK44" s="12"/>
      <c r="WYL44" s="12"/>
      <c r="WYM44" s="12"/>
      <c r="WYN44" s="12"/>
      <c r="WYO44" s="12"/>
      <c r="WYP44" s="12"/>
      <c r="WYQ44" s="12"/>
      <c r="WYR44" s="12"/>
      <c r="WYS44" s="12"/>
      <c r="WYT44" s="12"/>
      <c r="WYU44" s="12"/>
      <c r="WYV44" s="12"/>
      <c r="WYW44" s="12"/>
      <c r="WYX44" s="12"/>
      <c r="WYY44" s="12"/>
      <c r="WYZ44" s="12"/>
      <c r="WZA44" s="12"/>
      <c r="WZB44" s="12"/>
      <c r="WZC44" s="12"/>
      <c r="WZD44" s="12"/>
      <c r="WZE44" s="12"/>
      <c r="WZF44" s="12"/>
      <c r="WZG44" s="12"/>
      <c r="WZH44" s="12"/>
      <c r="WZI44" s="12"/>
      <c r="WZJ44" s="12"/>
      <c r="WZK44" s="12"/>
      <c r="WZL44" s="12"/>
      <c r="WZM44" s="12"/>
      <c r="WZN44" s="12"/>
      <c r="WZO44" s="12"/>
      <c r="WZP44" s="12"/>
      <c r="WZQ44" s="12"/>
      <c r="WZR44" s="12"/>
      <c r="WZS44" s="12"/>
      <c r="WZT44" s="12"/>
      <c r="WZU44" s="12"/>
      <c r="WZV44" s="12"/>
      <c r="WZW44" s="12"/>
      <c r="WZX44" s="12"/>
      <c r="WZY44" s="12"/>
      <c r="WZZ44" s="12"/>
      <c r="XAA44" s="12"/>
      <c r="XAB44" s="12"/>
      <c r="XAC44" s="12"/>
      <c r="XAD44" s="12"/>
      <c r="XAE44" s="12"/>
      <c r="XAF44" s="12"/>
      <c r="XAG44" s="12"/>
      <c r="XAH44" s="12"/>
      <c r="XAI44" s="12"/>
      <c r="XAJ44" s="12"/>
      <c r="XAK44" s="12"/>
      <c r="XAL44" s="12"/>
      <c r="XAM44" s="12"/>
      <c r="XAN44" s="12"/>
      <c r="XAO44" s="12"/>
      <c r="XAP44" s="12"/>
      <c r="XAQ44" s="12"/>
      <c r="XAR44" s="12"/>
      <c r="XAS44" s="12"/>
      <c r="XAT44" s="12"/>
      <c r="XAU44" s="12"/>
      <c r="XAV44" s="12"/>
      <c r="XAW44" s="12"/>
      <c r="XAX44" s="12"/>
      <c r="XAY44" s="12"/>
      <c r="XAZ44" s="12"/>
      <c r="XBA44" s="12"/>
      <c r="XBB44" s="12"/>
      <c r="XBC44" s="12"/>
      <c r="XBD44" s="12"/>
      <c r="XBE44" s="12"/>
      <c r="XBF44" s="12"/>
      <c r="XBG44" s="12"/>
      <c r="XBH44" s="12"/>
      <c r="XBI44" s="12"/>
      <c r="XBJ44" s="12"/>
      <c r="XBK44" s="12"/>
      <c r="XBL44" s="12"/>
      <c r="XBM44" s="12"/>
      <c r="XBN44" s="12"/>
      <c r="XBO44" s="12"/>
      <c r="XBP44" s="12"/>
      <c r="XBQ44" s="12"/>
      <c r="XBR44" s="12"/>
      <c r="XBS44" s="12"/>
      <c r="XBT44" s="12"/>
      <c r="XBU44" s="12"/>
      <c r="XBV44" s="12"/>
      <c r="XBW44" s="12"/>
      <c r="XBX44" s="12"/>
      <c r="XBY44" s="12"/>
      <c r="XBZ44" s="12"/>
      <c r="XCA44" s="12"/>
      <c r="XCB44" s="12"/>
      <c r="XCC44" s="12"/>
      <c r="XCD44" s="12"/>
      <c r="XCE44" s="12"/>
      <c r="XCF44" s="12"/>
      <c r="XCG44" s="12"/>
      <c r="XCH44" s="12"/>
      <c r="XCI44" s="12"/>
      <c r="XCJ44" s="12"/>
      <c r="XCK44" s="12"/>
      <c r="XCL44" s="12"/>
      <c r="XCM44" s="12"/>
      <c r="XCN44" s="12"/>
      <c r="XCO44" s="12"/>
      <c r="XCP44" s="12"/>
      <c r="XCQ44" s="12"/>
      <c r="XCR44" s="12"/>
      <c r="XCS44" s="12"/>
      <c r="XCT44" s="12"/>
      <c r="XCU44" s="12"/>
      <c r="XCV44" s="12"/>
      <c r="XCW44" s="12"/>
      <c r="XCX44" s="12"/>
      <c r="XCY44" s="12"/>
      <c r="XCZ44" s="12"/>
      <c r="XDA44" s="12"/>
      <c r="XDB44" s="12"/>
      <c r="XDC44" s="12"/>
      <c r="XDD44" s="12"/>
      <c r="XDE44" s="12"/>
      <c r="XDF44" s="12"/>
      <c r="XDG44" s="12"/>
      <c r="XDH44" s="12"/>
      <c r="XDI44" s="12"/>
      <c r="XDJ44" s="12"/>
      <c r="XDK44" s="12"/>
      <c r="XDL44" s="12"/>
      <c r="XDM44" s="12"/>
      <c r="XDN44" s="12"/>
      <c r="XDO44" s="12"/>
      <c r="XDP44" s="12"/>
      <c r="XDQ44" s="12"/>
      <c r="XDR44" s="12"/>
      <c r="XDS44" s="12"/>
      <c r="XDT44" s="12"/>
      <c r="XDU44" s="12"/>
      <c r="XDV44" s="12"/>
      <c r="XDW44" s="12"/>
      <c r="XDX44" s="12"/>
      <c r="XDY44" s="12"/>
      <c r="XDZ44" s="12"/>
      <c r="XEA44" s="12"/>
      <c r="XEB44" s="12"/>
      <c r="XEC44" s="12"/>
      <c r="XED44" s="12"/>
      <c r="XEE44" s="12"/>
      <c r="XEF44" s="12"/>
      <c r="XEG44" s="12"/>
      <c r="XEH44" s="12"/>
      <c r="XEI44" s="12"/>
      <c r="XEJ44" s="12"/>
      <c r="XEK44" s="12"/>
      <c r="XEL44" s="12"/>
      <c r="XEM44" s="12"/>
      <c r="XEN44" s="12"/>
      <c r="XEO44" s="12"/>
      <c r="XEP44" s="12"/>
      <c r="XEQ44" s="12"/>
      <c r="XER44" s="12"/>
      <c r="XES44" s="12"/>
      <c r="XET44" s="12"/>
      <c r="XEU44" s="12"/>
      <c r="XEV44" s="12"/>
      <c r="XEW44" s="12"/>
      <c r="XEX44" s="12"/>
      <c r="XEY44" s="12"/>
      <c r="XEZ44" s="12"/>
      <c r="XFA44" s="12"/>
      <c r="XFB44" s="12"/>
      <c r="XFC44" s="12"/>
      <c r="XFD44" s="12"/>
    </row>
    <row r="45" spans="1:16384" ht="15" customHeight="1" x14ac:dyDescent="0.25">
      <c r="A45" s="61" t="s">
        <v>533</v>
      </c>
      <c r="B45" s="35">
        <v>7</v>
      </c>
      <c r="C45" s="158">
        <v>1</v>
      </c>
      <c r="D45" s="35">
        <v>16</v>
      </c>
      <c r="E45" s="158">
        <v>1</v>
      </c>
      <c r="F45" s="35">
        <v>16</v>
      </c>
      <c r="G45" s="107">
        <v>1</v>
      </c>
      <c r="H45" s="35">
        <v>16</v>
      </c>
      <c r="I45" s="158">
        <v>1</v>
      </c>
      <c r="J45" s="35">
        <v>6</v>
      </c>
      <c r="K45" s="158">
        <v>1</v>
      </c>
      <c r="L45" s="35">
        <v>18</v>
      </c>
      <c r="M45" s="158">
        <v>1</v>
      </c>
      <c r="N45" s="35">
        <v>19</v>
      </c>
      <c r="O45" s="158">
        <v>1</v>
      </c>
      <c r="P45" s="35">
        <v>98</v>
      </c>
      <c r="Q45" s="158">
        <v>1</v>
      </c>
    </row>
    <row r="47" spans="1:16384" ht="16.5" x14ac:dyDescent="0.3">
      <c r="A47" s="41" t="s">
        <v>753</v>
      </c>
      <c r="D47" s="67"/>
      <c r="E47" s="38"/>
      <c r="F47" s="38"/>
      <c r="G47" s="38"/>
    </row>
    <row r="48" spans="1:16384" ht="0.6" customHeight="1" x14ac:dyDescent="0.25">
      <c r="A48" s="200"/>
      <c r="B48" s="193" t="s">
        <v>3459</v>
      </c>
      <c r="C48" s="200"/>
      <c r="D48" s="200"/>
      <c r="E48" s="200"/>
      <c r="F48" s="200"/>
      <c r="G48" s="200"/>
    </row>
    <row r="49" spans="1:7" x14ac:dyDescent="0.25">
      <c r="A49" s="214"/>
      <c r="B49" s="214" t="s">
        <v>496</v>
      </c>
      <c r="C49" s="214"/>
      <c r="D49" s="214" t="s">
        <v>500</v>
      </c>
      <c r="E49" s="214"/>
      <c r="F49" s="214" t="s">
        <v>650</v>
      </c>
      <c r="G49" s="214" t="s">
        <v>652</v>
      </c>
    </row>
    <row r="50" spans="1:7" x14ac:dyDescent="0.25">
      <c r="A50" s="61" t="s">
        <v>532</v>
      </c>
      <c r="B50" s="35" t="s">
        <v>651</v>
      </c>
      <c r="C50" s="151" t="s">
        <v>282</v>
      </c>
      <c r="D50" s="35" t="s">
        <v>651</v>
      </c>
      <c r="E50" s="151" t="s">
        <v>282</v>
      </c>
      <c r="F50" s="35"/>
      <c r="G50" s="151"/>
    </row>
    <row r="51" spans="1:7" x14ac:dyDescent="0.25">
      <c r="A51" s="194" t="s">
        <v>498</v>
      </c>
      <c r="B51" s="222">
        <v>35</v>
      </c>
      <c r="C51" s="235">
        <v>0.40697674418604651</v>
      </c>
      <c r="D51" s="222">
        <v>8</v>
      </c>
      <c r="E51" s="235">
        <v>0.66666666666666663</v>
      </c>
      <c r="F51" s="224">
        <v>43</v>
      </c>
      <c r="G51" s="235">
        <v>0.43877551020408162</v>
      </c>
    </row>
    <row r="52" spans="1:7" x14ac:dyDescent="0.25">
      <c r="A52" s="194" t="s">
        <v>142</v>
      </c>
      <c r="B52" s="222">
        <v>5</v>
      </c>
      <c r="C52" s="235">
        <v>5.8139534883720929E-2</v>
      </c>
      <c r="D52" s="222"/>
      <c r="E52" s="235">
        <v>0</v>
      </c>
      <c r="F52" s="224">
        <v>5</v>
      </c>
      <c r="G52" s="235">
        <v>5.1020408163265307E-2</v>
      </c>
    </row>
    <row r="53" spans="1:7" x14ac:dyDescent="0.25">
      <c r="A53" s="194" t="s">
        <v>507</v>
      </c>
      <c r="B53" s="222">
        <v>38</v>
      </c>
      <c r="C53" s="235">
        <v>0.44186046511627908</v>
      </c>
      <c r="D53" s="222">
        <v>3</v>
      </c>
      <c r="E53" s="235">
        <v>0.25</v>
      </c>
      <c r="F53" s="224">
        <v>41</v>
      </c>
      <c r="G53" s="235">
        <v>0.41836734693877553</v>
      </c>
    </row>
    <row r="54" spans="1:7" x14ac:dyDescent="0.25">
      <c r="A54" s="194" t="s">
        <v>501</v>
      </c>
      <c r="B54" s="222">
        <v>8</v>
      </c>
      <c r="C54" s="235">
        <v>9.3023255813953487E-2</v>
      </c>
      <c r="D54" s="222">
        <v>1</v>
      </c>
      <c r="E54" s="235">
        <v>8.3333333333333329E-2</v>
      </c>
      <c r="F54" s="224">
        <v>9</v>
      </c>
      <c r="G54" s="235">
        <v>9.1836734693877556E-2</v>
      </c>
    </row>
    <row r="55" spans="1:7" x14ac:dyDescent="0.25">
      <c r="A55" s="210" t="s">
        <v>533</v>
      </c>
      <c r="B55" s="215">
        <v>86</v>
      </c>
      <c r="C55" s="236">
        <v>1</v>
      </c>
      <c r="D55" s="215">
        <v>12</v>
      </c>
      <c r="E55" s="236">
        <v>1</v>
      </c>
      <c r="F55" s="215">
        <v>98</v>
      </c>
      <c r="G55" s="230">
        <v>1</v>
      </c>
    </row>
  </sheetData>
  <sortState ref="A72:B75">
    <sortCondition ref="B72:B75"/>
  </sortState>
  <conditionalFormatting pivot="1" sqref="C14:C16">
    <cfRule type="dataBar" priority="103">
      <dataBar>
        <cfvo type="min"/>
        <cfvo type="max"/>
        <color rgb="FFFF555A"/>
      </dataBar>
      <extLst>
        <ext xmlns:x14="http://schemas.microsoft.com/office/spreadsheetml/2009/9/main" uri="{B025F937-C7B1-47D3-B67F-A62EFF666E3E}">
          <x14:id>{316C038D-94B6-45D8-ACFA-A40D2D3198A5}</x14:id>
        </ext>
      </extLst>
    </cfRule>
  </conditionalFormatting>
  <conditionalFormatting pivot="1" sqref="E14:E16">
    <cfRule type="dataBar" priority="102">
      <dataBar>
        <cfvo type="min"/>
        <cfvo type="max"/>
        <color rgb="FFFF555A"/>
      </dataBar>
      <extLst>
        <ext xmlns:x14="http://schemas.microsoft.com/office/spreadsheetml/2009/9/main" uri="{B025F937-C7B1-47D3-B67F-A62EFF666E3E}">
          <x14:id>{3C6092D9-F0E6-4B7B-8A7D-C317B60C91DA}</x14:id>
        </ext>
      </extLst>
    </cfRule>
  </conditionalFormatting>
  <conditionalFormatting pivot="1" sqref="G14:G16">
    <cfRule type="dataBar" priority="101">
      <dataBar>
        <cfvo type="min"/>
        <cfvo type="max"/>
        <color rgb="FFFF555A"/>
      </dataBar>
      <extLst>
        <ext xmlns:x14="http://schemas.microsoft.com/office/spreadsheetml/2009/9/main" uri="{B025F937-C7B1-47D3-B67F-A62EFF666E3E}">
          <x14:id>{831F7841-4A5A-45A4-A5D1-11D815A97019}</x14:id>
        </ext>
      </extLst>
    </cfRule>
  </conditionalFormatting>
  <conditionalFormatting sqref="C31:C34">
    <cfRule type="dataBar" priority="36">
      <dataBar>
        <cfvo type="min"/>
        <cfvo type="max"/>
        <color rgb="FFFF555A"/>
      </dataBar>
      <extLst>
        <ext xmlns:x14="http://schemas.microsoft.com/office/spreadsheetml/2009/9/main" uri="{B025F937-C7B1-47D3-B67F-A62EFF666E3E}">
          <x14:id>{2EB4B71F-B5A0-44CB-A407-383D4F180B08}</x14:id>
        </ext>
      </extLst>
    </cfRule>
  </conditionalFormatting>
  <conditionalFormatting sqref="F30:F35">
    <cfRule type="dataBar" priority="37">
      <dataBar>
        <cfvo type="min"/>
        <cfvo type="max"/>
        <color rgb="FFFF555A"/>
      </dataBar>
      <extLst>
        <ext xmlns:x14="http://schemas.microsoft.com/office/spreadsheetml/2009/9/main" uri="{B025F937-C7B1-47D3-B67F-A62EFF666E3E}">
          <x14:id>{9DBC123A-0C62-4C87-B14B-8512EAB17203}</x14:id>
        </ext>
      </extLst>
    </cfRule>
  </conditionalFormatting>
  <conditionalFormatting sqref="G30:G35">
    <cfRule type="dataBar" priority="38">
      <dataBar>
        <cfvo type="min"/>
        <cfvo type="max"/>
        <color rgb="FFFF555A"/>
      </dataBar>
      <extLst>
        <ext xmlns:x14="http://schemas.microsoft.com/office/spreadsheetml/2009/9/main" uri="{B025F937-C7B1-47D3-B67F-A62EFF666E3E}">
          <x14:id>{C7A58E37-D692-4458-918B-2B8CB8A2A3FA}</x14:id>
        </ext>
      </extLst>
    </cfRule>
  </conditionalFormatting>
  <conditionalFormatting sqref="E30:E35">
    <cfRule type="dataBar" priority="39">
      <dataBar>
        <cfvo type="min"/>
        <cfvo type="max"/>
        <color rgb="FFFF555A"/>
      </dataBar>
      <extLst>
        <ext xmlns:x14="http://schemas.microsoft.com/office/spreadsheetml/2009/9/main" uri="{B025F937-C7B1-47D3-B67F-A62EFF666E3E}">
          <x14:id>{B1E36AF8-17CC-4FC6-B3CF-2D7893C940D7}</x14:id>
        </ext>
      </extLst>
    </cfRule>
  </conditionalFormatting>
  <conditionalFormatting sqref="F22:F28 F20">
    <cfRule type="dataBar" priority="30">
      <dataBar>
        <cfvo type="min"/>
        <cfvo type="max"/>
        <color rgb="FFFF555A"/>
      </dataBar>
      <extLst>
        <ext xmlns:x14="http://schemas.microsoft.com/office/spreadsheetml/2009/9/main" uri="{B025F937-C7B1-47D3-B67F-A62EFF666E3E}">
          <x14:id>{D3BD2217-794E-4148-81CC-148888A1F404}</x14:id>
        </ext>
      </extLst>
    </cfRule>
  </conditionalFormatting>
  <conditionalFormatting sqref="G22:G27 G20">
    <cfRule type="dataBar" priority="31">
      <dataBar>
        <cfvo type="min"/>
        <cfvo type="max"/>
        <color rgb="FFFF555A"/>
      </dataBar>
      <extLst>
        <ext xmlns:x14="http://schemas.microsoft.com/office/spreadsheetml/2009/9/main" uri="{B025F937-C7B1-47D3-B67F-A62EFF666E3E}">
          <x14:id>{09CD6D35-F6F0-4387-9BA8-091656BB2939}</x14:id>
        </ext>
      </extLst>
    </cfRule>
  </conditionalFormatting>
  <conditionalFormatting sqref="E20">
    <cfRule type="dataBar" priority="32">
      <dataBar>
        <cfvo type="min"/>
        <cfvo type="max"/>
        <color rgb="FFFF555A"/>
      </dataBar>
      <extLst>
        <ext xmlns:x14="http://schemas.microsoft.com/office/spreadsheetml/2009/9/main" uri="{B025F937-C7B1-47D3-B67F-A62EFF666E3E}">
          <x14:id>{D20752AB-C299-46DD-8C18-700BB4A24492}</x14:id>
        </ext>
      </extLst>
    </cfRule>
  </conditionalFormatting>
  <conditionalFormatting sqref="E22:E28">
    <cfRule type="dataBar" priority="29">
      <dataBar>
        <cfvo type="min"/>
        <cfvo type="max"/>
        <color rgb="FFFF555A"/>
      </dataBar>
      <extLst>
        <ext xmlns:x14="http://schemas.microsoft.com/office/spreadsheetml/2009/9/main" uri="{B025F937-C7B1-47D3-B67F-A62EFF666E3E}">
          <x14:id>{76CC8036-9B6E-4934-9CA6-935A72D449C5}</x14:id>
        </ext>
      </extLst>
    </cfRule>
  </conditionalFormatting>
  <conditionalFormatting sqref="F38">
    <cfRule type="dataBar" priority="23">
      <dataBar>
        <cfvo type="min"/>
        <cfvo type="max"/>
        <color rgb="FFFF555A"/>
      </dataBar>
      <extLst>
        <ext xmlns:x14="http://schemas.microsoft.com/office/spreadsheetml/2009/9/main" uri="{B025F937-C7B1-47D3-B67F-A62EFF666E3E}">
          <x14:id>{187A0F99-2044-4B4C-9A1E-16868E522C45}</x14:id>
        </ext>
      </extLst>
    </cfRule>
  </conditionalFormatting>
  <conditionalFormatting sqref="E38">
    <cfRule type="dataBar" priority="24">
      <dataBar>
        <cfvo type="min"/>
        <cfvo type="max"/>
        <color rgb="FFFF555A"/>
      </dataBar>
      <extLst>
        <ext xmlns:x14="http://schemas.microsoft.com/office/spreadsheetml/2009/9/main" uri="{B025F937-C7B1-47D3-B67F-A62EFF666E3E}">
          <x14:id>{C7304E0F-E33A-4637-875D-68AEB857F129}</x14:id>
        </ext>
      </extLst>
    </cfRule>
  </conditionalFormatting>
  <conditionalFormatting sqref="G38">
    <cfRule type="dataBar" priority="25">
      <dataBar>
        <cfvo type="min"/>
        <cfvo type="max"/>
        <color rgb="FFFF555A"/>
      </dataBar>
      <extLst>
        <ext xmlns:x14="http://schemas.microsoft.com/office/spreadsheetml/2009/9/main" uri="{B025F937-C7B1-47D3-B67F-A62EFF666E3E}">
          <x14:id>{4D850EF8-4ABC-42FB-B739-48BC949DD5B9}</x14:id>
        </ext>
      </extLst>
    </cfRule>
  </conditionalFormatting>
  <conditionalFormatting sqref="F37">
    <cfRule type="dataBar" priority="26">
      <dataBar>
        <cfvo type="min"/>
        <cfvo type="max"/>
        <color rgb="FFFF555A"/>
      </dataBar>
      <extLst>
        <ext xmlns:x14="http://schemas.microsoft.com/office/spreadsheetml/2009/9/main" uri="{B025F937-C7B1-47D3-B67F-A62EFF666E3E}">
          <x14:id>{8A9D1212-2164-45F2-8A93-CFF7DD83B710}</x14:id>
        </ext>
      </extLst>
    </cfRule>
  </conditionalFormatting>
  <conditionalFormatting sqref="G37">
    <cfRule type="dataBar" priority="27">
      <dataBar>
        <cfvo type="min"/>
        <cfvo type="max"/>
        <color rgb="FFFF555A"/>
      </dataBar>
      <extLst>
        <ext xmlns:x14="http://schemas.microsoft.com/office/spreadsheetml/2009/9/main" uri="{B025F937-C7B1-47D3-B67F-A62EFF666E3E}">
          <x14:id>{A4AE0E4E-385B-41B0-AF3D-9EC407669A21}</x14:id>
        </ext>
      </extLst>
    </cfRule>
  </conditionalFormatting>
  <conditionalFormatting sqref="E37">
    <cfRule type="dataBar" priority="28">
      <dataBar>
        <cfvo type="min"/>
        <cfvo type="max"/>
        <color rgb="FFFF555A"/>
      </dataBar>
      <extLst>
        <ext xmlns:x14="http://schemas.microsoft.com/office/spreadsheetml/2009/9/main" uri="{B025F937-C7B1-47D3-B67F-A62EFF666E3E}">
          <x14:id>{E2CC77E7-696D-4BE6-995A-00AFD1BACAC6}</x14:id>
        </ext>
      </extLst>
    </cfRule>
  </conditionalFormatting>
  <conditionalFormatting pivot="1" sqref="C41:C44">
    <cfRule type="dataBar" priority="22">
      <dataBar>
        <cfvo type="min"/>
        <cfvo type="max"/>
        <color rgb="FFFF555A"/>
      </dataBar>
      <extLst>
        <ext xmlns:x14="http://schemas.microsoft.com/office/spreadsheetml/2009/9/main" uri="{B025F937-C7B1-47D3-B67F-A62EFF666E3E}">
          <x14:id>{F8A26C16-E758-42C2-B7DD-4AAD7BBFEFEF}</x14:id>
        </ext>
      </extLst>
    </cfRule>
  </conditionalFormatting>
  <conditionalFormatting pivot="1" sqref="E41:E44">
    <cfRule type="dataBar" priority="21">
      <dataBar>
        <cfvo type="min"/>
        <cfvo type="max"/>
        <color rgb="FFFF555A"/>
      </dataBar>
      <extLst>
        <ext xmlns:x14="http://schemas.microsoft.com/office/spreadsheetml/2009/9/main" uri="{B025F937-C7B1-47D3-B67F-A62EFF666E3E}">
          <x14:id>{467A96A6-472D-45B5-8632-C5E3E47901C0}</x14:id>
        </ext>
      </extLst>
    </cfRule>
  </conditionalFormatting>
  <conditionalFormatting pivot="1" sqref="G41:G44">
    <cfRule type="dataBar" priority="20">
      <dataBar>
        <cfvo type="min"/>
        <cfvo type="max"/>
        <color rgb="FFFF555A"/>
      </dataBar>
      <extLst>
        <ext xmlns:x14="http://schemas.microsoft.com/office/spreadsheetml/2009/9/main" uri="{B025F937-C7B1-47D3-B67F-A62EFF666E3E}">
          <x14:id>{843F084E-D6F3-420C-B753-E00E77BC5E91}</x14:id>
        </ext>
      </extLst>
    </cfRule>
  </conditionalFormatting>
  <conditionalFormatting pivot="1" sqref="I41:I44">
    <cfRule type="dataBar" priority="19">
      <dataBar>
        <cfvo type="min"/>
        <cfvo type="max"/>
        <color rgb="FFFF555A"/>
      </dataBar>
      <extLst>
        <ext xmlns:x14="http://schemas.microsoft.com/office/spreadsheetml/2009/9/main" uri="{B025F937-C7B1-47D3-B67F-A62EFF666E3E}">
          <x14:id>{D713D981-1E02-40E6-8BE0-10C8D96C445F}</x14:id>
        </ext>
      </extLst>
    </cfRule>
  </conditionalFormatting>
  <conditionalFormatting pivot="1" sqref="K41:K44">
    <cfRule type="dataBar" priority="18">
      <dataBar>
        <cfvo type="min"/>
        <cfvo type="max"/>
        <color rgb="FFFF555A"/>
      </dataBar>
      <extLst>
        <ext xmlns:x14="http://schemas.microsoft.com/office/spreadsheetml/2009/9/main" uri="{B025F937-C7B1-47D3-B67F-A62EFF666E3E}">
          <x14:id>{0CC870DC-F73F-4C0B-9724-6B24FA5AA9B3}</x14:id>
        </ext>
      </extLst>
    </cfRule>
  </conditionalFormatting>
  <conditionalFormatting pivot="1" sqref="M41:M44">
    <cfRule type="dataBar" priority="17">
      <dataBar>
        <cfvo type="min"/>
        <cfvo type="max"/>
        <color rgb="FFFF555A"/>
      </dataBar>
      <extLst>
        <ext xmlns:x14="http://schemas.microsoft.com/office/spreadsheetml/2009/9/main" uri="{B025F937-C7B1-47D3-B67F-A62EFF666E3E}">
          <x14:id>{AABE9C6D-1622-4FC6-B6FE-FFA60A773AB6}</x14:id>
        </ext>
      </extLst>
    </cfRule>
  </conditionalFormatting>
  <conditionalFormatting pivot="1" sqref="Q41:Q44">
    <cfRule type="dataBar" priority="15">
      <dataBar>
        <cfvo type="min"/>
        <cfvo type="max"/>
        <color rgb="FFFF555A"/>
      </dataBar>
      <extLst>
        <ext xmlns:x14="http://schemas.microsoft.com/office/spreadsheetml/2009/9/main" uri="{B025F937-C7B1-47D3-B67F-A62EFF666E3E}">
          <x14:id>{E5C2CB23-E1C2-41D4-980E-AF866B673C4D}</x14:id>
        </ext>
      </extLst>
    </cfRule>
  </conditionalFormatting>
  <conditionalFormatting sqref="F47">
    <cfRule type="dataBar" priority="6">
      <dataBar>
        <cfvo type="min"/>
        <cfvo type="max"/>
        <color rgb="FFFF555A"/>
      </dataBar>
      <extLst>
        <ext xmlns:x14="http://schemas.microsoft.com/office/spreadsheetml/2009/9/main" uri="{B025F937-C7B1-47D3-B67F-A62EFF666E3E}">
          <x14:id>{FFAA241E-1A07-4C66-A379-5394CBA1B0A9}</x14:id>
        </ext>
      </extLst>
    </cfRule>
  </conditionalFormatting>
  <conditionalFormatting sqref="G47">
    <cfRule type="dataBar" priority="7">
      <dataBar>
        <cfvo type="min"/>
        <cfvo type="max"/>
        <color rgb="FFFF555A"/>
      </dataBar>
      <extLst>
        <ext xmlns:x14="http://schemas.microsoft.com/office/spreadsheetml/2009/9/main" uri="{B025F937-C7B1-47D3-B67F-A62EFF666E3E}">
          <x14:id>{3E5876B4-6862-44EE-9D76-8DC47F46651F}</x14:id>
        </ext>
      </extLst>
    </cfRule>
  </conditionalFormatting>
  <conditionalFormatting sqref="E47">
    <cfRule type="dataBar" priority="8">
      <dataBar>
        <cfvo type="min"/>
        <cfvo type="max"/>
        <color rgb="FFFF555A"/>
      </dataBar>
      <extLst>
        <ext xmlns:x14="http://schemas.microsoft.com/office/spreadsheetml/2009/9/main" uri="{B025F937-C7B1-47D3-B67F-A62EFF666E3E}">
          <x14:id>{57C305F2-0A48-4874-AEC9-D1A9CA4F5CCF}</x14:id>
        </ext>
      </extLst>
    </cfRule>
  </conditionalFormatting>
  <conditionalFormatting pivot="1" sqref="C51:C54">
    <cfRule type="dataBar" priority="5">
      <dataBar>
        <cfvo type="min"/>
        <cfvo type="max"/>
        <color rgb="FFFF555A"/>
      </dataBar>
      <extLst>
        <ext xmlns:x14="http://schemas.microsoft.com/office/spreadsheetml/2009/9/main" uri="{B025F937-C7B1-47D3-B67F-A62EFF666E3E}">
          <x14:id>{CE386EB2-D46A-4CDA-ABAF-E4D9F1CA5532}</x14:id>
        </ext>
      </extLst>
    </cfRule>
  </conditionalFormatting>
  <conditionalFormatting pivot="1" sqref="E51:E54">
    <cfRule type="dataBar" priority="4">
      <dataBar>
        <cfvo type="min"/>
        <cfvo type="max"/>
        <color rgb="FFFF555A"/>
      </dataBar>
      <extLst>
        <ext xmlns:x14="http://schemas.microsoft.com/office/spreadsheetml/2009/9/main" uri="{B025F937-C7B1-47D3-B67F-A62EFF666E3E}">
          <x14:id>{29C8CEED-6097-43C9-9AF2-26ACCCFDF895}</x14:id>
        </ext>
      </extLst>
    </cfRule>
  </conditionalFormatting>
  <conditionalFormatting pivot="1" sqref="G51:G54">
    <cfRule type="dataBar" priority="3">
      <dataBar>
        <cfvo type="min"/>
        <cfvo type="max"/>
        <color rgb="FFFF555A"/>
      </dataBar>
      <extLst>
        <ext xmlns:x14="http://schemas.microsoft.com/office/spreadsheetml/2009/9/main" uri="{B025F937-C7B1-47D3-B67F-A62EFF666E3E}">
          <x14:id>{187CB0EE-CBAA-49EA-B485-344510248383}</x14:id>
        </ext>
      </extLst>
    </cfRule>
  </conditionalFormatting>
  <conditionalFormatting pivot="1" sqref="E6:E7">
    <cfRule type="dataBar" priority="2">
      <dataBar>
        <cfvo type="min"/>
        <cfvo type="max"/>
        <color rgb="FFFF555A"/>
      </dataBar>
      <extLst>
        <ext xmlns:x14="http://schemas.microsoft.com/office/spreadsheetml/2009/9/main" uri="{B025F937-C7B1-47D3-B67F-A62EFF666E3E}">
          <x14:id>{E8EDAA97-2C78-441E-9F0C-A743EF42495B}</x14:id>
        </ext>
      </extLst>
    </cfRule>
  </conditionalFormatting>
  <conditionalFormatting sqref="E29">
    <cfRule type="dataBar" priority="431">
      <dataBar>
        <cfvo type="min"/>
        <cfvo type="max"/>
        <color rgb="FFFF555A"/>
      </dataBar>
      <extLst>
        <ext xmlns:x14="http://schemas.microsoft.com/office/spreadsheetml/2009/9/main" uri="{B025F937-C7B1-47D3-B67F-A62EFF666E3E}">
          <x14:id>{C92F6176-E308-49ED-B347-113FCF18A5D8}</x14:id>
        </ext>
      </extLst>
    </cfRule>
  </conditionalFormatting>
  <conditionalFormatting sqref="F29">
    <cfRule type="dataBar" priority="432">
      <dataBar>
        <cfvo type="min"/>
        <cfvo type="max"/>
        <color rgb="FFFF555A"/>
      </dataBar>
      <extLst>
        <ext xmlns:x14="http://schemas.microsoft.com/office/spreadsheetml/2009/9/main" uri="{B025F937-C7B1-47D3-B67F-A62EFF666E3E}">
          <x14:id>{A7113963-6BBF-4CA4-8043-DDBECFDEA1EB}</x14:id>
        </ext>
      </extLst>
    </cfRule>
  </conditionalFormatting>
  <conditionalFormatting sqref="G29">
    <cfRule type="dataBar" priority="433">
      <dataBar>
        <cfvo type="min"/>
        <cfvo type="max"/>
        <color rgb="FFFF555A"/>
      </dataBar>
      <extLst>
        <ext xmlns:x14="http://schemas.microsoft.com/office/spreadsheetml/2009/9/main" uri="{B025F937-C7B1-47D3-B67F-A62EFF666E3E}">
          <x14:id>{C2C062F1-2110-4CBC-9F34-C8D695984FA0}</x14:id>
        </ext>
      </extLst>
    </cfRule>
  </conditionalFormatting>
  <conditionalFormatting pivot="1" sqref="O41:O44">
    <cfRule type="dataBar" priority="1">
      <dataBar>
        <cfvo type="min"/>
        <cfvo type="max"/>
        <color rgb="FFFF555A"/>
      </dataBar>
      <extLst>
        <ext xmlns:x14="http://schemas.microsoft.com/office/spreadsheetml/2009/9/main" uri="{B025F937-C7B1-47D3-B67F-A62EFF666E3E}">
          <x14:id>{DB4FC750-D3F2-4A2F-B7AA-580694DC30D1}</x14:id>
        </ext>
      </extLst>
    </cfRule>
  </conditionalFormatting>
  <pageMargins left="0.7" right="0.7" top="0.75" bottom="0.75" header="0.3" footer="0.3"/>
  <pageSetup orientation="portrait" r:id="rId7"/>
  <extLst>
    <ext xmlns:x14="http://schemas.microsoft.com/office/spreadsheetml/2009/9/main" uri="{78C0D931-6437-407d-A8EE-F0AAD7539E65}">
      <x14:conditionalFormattings>
        <x14:conditionalFormatting xmlns:xm="http://schemas.microsoft.com/office/excel/2006/main" pivot="1">
          <x14:cfRule type="dataBar" id="{316C038D-94B6-45D8-ACFA-A40D2D3198A5}">
            <x14:dataBar minLength="0" maxLength="100" border="1" negativeBarBorderColorSameAsPositive="0">
              <x14:cfvo type="autoMin"/>
              <x14:cfvo type="autoMax"/>
              <x14:borderColor rgb="FFFF555A"/>
              <x14:negativeFillColor rgb="FFFF0000"/>
              <x14:negativeBorderColor rgb="FFFF0000"/>
              <x14:axisColor rgb="FF000000"/>
            </x14:dataBar>
          </x14:cfRule>
          <xm:sqref>C14:C16</xm:sqref>
        </x14:conditionalFormatting>
        <x14:conditionalFormatting xmlns:xm="http://schemas.microsoft.com/office/excel/2006/main" pivot="1">
          <x14:cfRule type="dataBar" id="{3C6092D9-F0E6-4B7B-8A7D-C317B60C91DA}">
            <x14:dataBar minLength="0" maxLength="100" border="1" negativeBarBorderColorSameAsPositive="0">
              <x14:cfvo type="autoMin"/>
              <x14:cfvo type="autoMax"/>
              <x14:borderColor rgb="FFFF555A"/>
              <x14:negativeFillColor rgb="FFFF0000"/>
              <x14:negativeBorderColor rgb="FFFF0000"/>
              <x14:axisColor rgb="FF000000"/>
            </x14:dataBar>
          </x14:cfRule>
          <xm:sqref>E14:E16</xm:sqref>
        </x14:conditionalFormatting>
        <x14:conditionalFormatting xmlns:xm="http://schemas.microsoft.com/office/excel/2006/main" pivot="1">
          <x14:cfRule type="dataBar" id="{831F7841-4A5A-45A4-A5D1-11D815A97019}">
            <x14:dataBar minLength="0" maxLength="100" border="1" negativeBarBorderColorSameAsPositive="0">
              <x14:cfvo type="autoMin"/>
              <x14:cfvo type="autoMax"/>
              <x14:borderColor rgb="FFFF555A"/>
              <x14:negativeFillColor rgb="FFFF0000"/>
              <x14:negativeBorderColor rgb="FFFF0000"/>
              <x14:axisColor rgb="FF000000"/>
            </x14:dataBar>
          </x14:cfRule>
          <xm:sqref>G14:G16</xm:sqref>
        </x14:conditionalFormatting>
        <x14:conditionalFormatting xmlns:xm="http://schemas.microsoft.com/office/excel/2006/main">
          <x14:cfRule type="dataBar" id="{2EB4B71F-B5A0-44CB-A407-383D4F180B08}">
            <x14:dataBar minLength="0" maxLength="100" border="1" negativeBarBorderColorSameAsPositive="0">
              <x14:cfvo type="autoMin"/>
              <x14:cfvo type="autoMax"/>
              <x14:borderColor rgb="FFFF555A"/>
              <x14:negativeFillColor rgb="FFFF0000"/>
              <x14:negativeBorderColor rgb="FFFF0000"/>
              <x14:axisColor rgb="FF000000"/>
            </x14:dataBar>
          </x14:cfRule>
          <xm:sqref>C31:C34</xm:sqref>
        </x14:conditionalFormatting>
        <x14:conditionalFormatting xmlns:xm="http://schemas.microsoft.com/office/excel/2006/main">
          <x14:cfRule type="dataBar" id="{9DBC123A-0C62-4C87-B14B-8512EAB17203}">
            <x14:dataBar minLength="0" maxLength="100" border="1" negativeBarBorderColorSameAsPositive="0">
              <x14:cfvo type="autoMin"/>
              <x14:cfvo type="autoMax"/>
              <x14:borderColor rgb="FFFF555A"/>
              <x14:negativeFillColor rgb="FFFF0000"/>
              <x14:negativeBorderColor rgb="FFFF0000"/>
              <x14:axisColor rgb="FF000000"/>
            </x14:dataBar>
          </x14:cfRule>
          <xm:sqref>F30:F35</xm:sqref>
        </x14:conditionalFormatting>
        <x14:conditionalFormatting xmlns:xm="http://schemas.microsoft.com/office/excel/2006/main">
          <x14:cfRule type="dataBar" id="{C7A58E37-D692-4458-918B-2B8CB8A2A3FA}">
            <x14:dataBar minLength="0" maxLength="100" border="1" negativeBarBorderColorSameAsPositive="0">
              <x14:cfvo type="autoMin"/>
              <x14:cfvo type="autoMax"/>
              <x14:borderColor rgb="FFFF555A"/>
              <x14:negativeFillColor rgb="FFFF0000"/>
              <x14:negativeBorderColor rgb="FFFF0000"/>
              <x14:axisColor rgb="FF000000"/>
            </x14:dataBar>
          </x14:cfRule>
          <xm:sqref>G30:G35</xm:sqref>
        </x14:conditionalFormatting>
        <x14:conditionalFormatting xmlns:xm="http://schemas.microsoft.com/office/excel/2006/main">
          <x14:cfRule type="dataBar" id="{B1E36AF8-17CC-4FC6-B3CF-2D7893C940D7}">
            <x14:dataBar minLength="0" maxLength="100" border="1" negativeBarBorderColorSameAsPositive="0">
              <x14:cfvo type="autoMin"/>
              <x14:cfvo type="autoMax"/>
              <x14:borderColor rgb="FFFF555A"/>
              <x14:negativeFillColor rgb="FFFF0000"/>
              <x14:negativeBorderColor rgb="FFFF0000"/>
              <x14:axisColor rgb="FF000000"/>
            </x14:dataBar>
          </x14:cfRule>
          <xm:sqref>E30:E35</xm:sqref>
        </x14:conditionalFormatting>
        <x14:conditionalFormatting xmlns:xm="http://schemas.microsoft.com/office/excel/2006/main">
          <x14:cfRule type="dataBar" id="{D3BD2217-794E-4148-81CC-148888A1F404}">
            <x14:dataBar minLength="0" maxLength="100" border="1" negativeBarBorderColorSameAsPositive="0">
              <x14:cfvo type="autoMin"/>
              <x14:cfvo type="autoMax"/>
              <x14:borderColor rgb="FFFF555A"/>
              <x14:negativeFillColor rgb="FFFF0000"/>
              <x14:negativeBorderColor rgb="FFFF0000"/>
              <x14:axisColor rgb="FF000000"/>
            </x14:dataBar>
          </x14:cfRule>
          <xm:sqref>F22:F28 F20</xm:sqref>
        </x14:conditionalFormatting>
        <x14:conditionalFormatting xmlns:xm="http://schemas.microsoft.com/office/excel/2006/main">
          <x14:cfRule type="dataBar" id="{09CD6D35-F6F0-4387-9BA8-091656BB2939}">
            <x14:dataBar minLength="0" maxLength="100" border="1" negativeBarBorderColorSameAsPositive="0">
              <x14:cfvo type="autoMin"/>
              <x14:cfvo type="autoMax"/>
              <x14:borderColor rgb="FFFF555A"/>
              <x14:negativeFillColor rgb="FFFF0000"/>
              <x14:negativeBorderColor rgb="FFFF0000"/>
              <x14:axisColor rgb="FF000000"/>
            </x14:dataBar>
          </x14:cfRule>
          <xm:sqref>G22:G27 G20</xm:sqref>
        </x14:conditionalFormatting>
        <x14:conditionalFormatting xmlns:xm="http://schemas.microsoft.com/office/excel/2006/main">
          <x14:cfRule type="dataBar" id="{D20752AB-C299-46DD-8C18-700BB4A24492}">
            <x14:dataBar minLength="0" maxLength="100" border="1" negativeBarBorderColorSameAsPositive="0">
              <x14:cfvo type="autoMin"/>
              <x14:cfvo type="autoMax"/>
              <x14:borderColor rgb="FFFF555A"/>
              <x14:negativeFillColor rgb="FFFF0000"/>
              <x14:negativeBorderColor rgb="FFFF0000"/>
              <x14:axisColor rgb="FF000000"/>
            </x14:dataBar>
          </x14:cfRule>
          <xm:sqref>E20</xm:sqref>
        </x14:conditionalFormatting>
        <x14:conditionalFormatting xmlns:xm="http://schemas.microsoft.com/office/excel/2006/main">
          <x14:cfRule type="dataBar" id="{76CC8036-9B6E-4934-9CA6-935A72D449C5}">
            <x14:dataBar minLength="0" maxLength="100" border="1" negativeBarBorderColorSameAsPositive="0">
              <x14:cfvo type="autoMin"/>
              <x14:cfvo type="autoMax"/>
              <x14:borderColor rgb="FFFF555A"/>
              <x14:negativeFillColor rgb="FFFF0000"/>
              <x14:negativeBorderColor rgb="FFFF0000"/>
              <x14:axisColor rgb="FF000000"/>
            </x14:dataBar>
          </x14:cfRule>
          <xm:sqref>E22:E28</xm:sqref>
        </x14:conditionalFormatting>
        <x14:conditionalFormatting xmlns:xm="http://schemas.microsoft.com/office/excel/2006/main">
          <x14:cfRule type="dataBar" id="{187A0F99-2044-4B4C-9A1E-16868E522C45}">
            <x14:dataBar minLength="0" maxLength="100" border="1" negativeBarBorderColorSameAsPositive="0">
              <x14:cfvo type="autoMin"/>
              <x14:cfvo type="autoMax"/>
              <x14:borderColor rgb="FFFF555A"/>
              <x14:negativeFillColor rgb="FFFF0000"/>
              <x14:negativeBorderColor rgb="FFFF0000"/>
              <x14:axisColor rgb="FF000000"/>
            </x14:dataBar>
          </x14:cfRule>
          <xm:sqref>F38</xm:sqref>
        </x14:conditionalFormatting>
        <x14:conditionalFormatting xmlns:xm="http://schemas.microsoft.com/office/excel/2006/main">
          <x14:cfRule type="dataBar" id="{C7304E0F-E33A-4637-875D-68AEB857F129}">
            <x14:dataBar minLength="0" maxLength="100" border="1" negativeBarBorderColorSameAsPositive="0">
              <x14:cfvo type="autoMin"/>
              <x14:cfvo type="autoMax"/>
              <x14:borderColor rgb="FFFF555A"/>
              <x14:negativeFillColor rgb="FFFF0000"/>
              <x14:negativeBorderColor rgb="FFFF0000"/>
              <x14:axisColor rgb="FF000000"/>
            </x14:dataBar>
          </x14:cfRule>
          <xm:sqref>E38</xm:sqref>
        </x14:conditionalFormatting>
        <x14:conditionalFormatting xmlns:xm="http://schemas.microsoft.com/office/excel/2006/main">
          <x14:cfRule type="dataBar" id="{4D850EF8-4ABC-42FB-B739-48BC949DD5B9}">
            <x14:dataBar minLength="0" maxLength="100" border="1" negativeBarBorderColorSameAsPositive="0">
              <x14:cfvo type="autoMin"/>
              <x14:cfvo type="autoMax"/>
              <x14:borderColor rgb="FFFF555A"/>
              <x14:negativeFillColor rgb="FFFF0000"/>
              <x14:negativeBorderColor rgb="FFFF0000"/>
              <x14:axisColor rgb="FF000000"/>
            </x14:dataBar>
          </x14:cfRule>
          <xm:sqref>G38</xm:sqref>
        </x14:conditionalFormatting>
        <x14:conditionalFormatting xmlns:xm="http://schemas.microsoft.com/office/excel/2006/main">
          <x14:cfRule type="dataBar" id="{8A9D1212-2164-45F2-8A93-CFF7DD83B710}">
            <x14:dataBar minLength="0" maxLength="100" border="1" negativeBarBorderColorSameAsPositive="0">
              <x14:cfvo type="autoMin"/>
              <x14:cfvo type="autoMax"/>
              <x14:borderColor rgb="FFFF555A"/>
              <x14:negativeFillColor rgb="FFFF0000"/>
              <x14:negativeBorderColor rgb="FFFF0000"/>
              <x14:axisColor rgb="FF000000"/>
            </x14:dataBar>
          </x14:cfRule>
          <xm:sqref>F37</xm:sqref>
        </x14:conditionalFormatting>
        <x14:conditionalFormatting xmlns:xm="http://schemas.microsoft.com/office/excel/2006/main">
          <x14:cfRule type="dataBar" id="{A4AE0E4E-385B-41B0-AF3D-9EC407669A21}">
            <x14:dataBar minLength="0" maxLength="100" border="1" negativeBarBorderColorSameAsPositive="0">
              <x14:cfvo type="autoMin"/>
              <x14:cfvo type="autoMax"/>
              <x14:borderColor rgb="FFFF555A"/>
              <x14:negativeFillColor rgb="FFFF0000"/>
              <x14:negativeBorderColor rgb="FFFF0000"/>
              <x14:axisColor rgb="FF000000"/>
            </x14:dataBar>
          </x14:cfRule>
          <xm:sqref>G37</xm:sqref>
        </x14:conditionalFormatting>
        <x14:conditionalFormatting xmlns:xm="http://schemas.microsoft.com/office/excel/2006/main">
          <x14:cfRule type="dataBar" id="{E2CC77E7-696D-4BE6-995A-00AFD1BACAC6}">
            <x14:dataBar minLength="0" maxLength="100" border="1" negativeBarBorderColorSameAsPositive="0">
              <x14:cfvo type="autoMin"/>
              <x14:cfvo type="autoMax"/>
              <x14:borderColor rgb="FFFF555A"/>
              <x14:negativeFillColor rgb="FFFF0000"/>
              <x14:negativeBorderColor rgb="FFFF0000"/>
              <x14:axisColor rgb="FF000000"/>
            </x14:dataBar>
          </x14:cfRule>
          <xm:sqref>E37</xm:sqref>
        </x14:conditionalFormatting>
        <x14:conditionalFormatting xmlns:xm="http://schemas.microsoft.com/office/excel/2006/main" pivot="1">
          <x14:cfRule type="dataBar" id="{F8A26C16-E758-42C2-B7DD-4AAD7BBFEFEF}">
            <x14:dataBar minLength="0" maxLength="100" border="1" negativeBarBorderColorSameAsPositive="0">
              <x14:cfvo type="autoMin"/>
              <x14:cfvo type="autoMax"/>
              <x14:borderColor rgb="FFFF555A"/>
              <x14:negativeFillColor rgb="FFFF0000"/>
              <x14:negativeBorderColor rgb="FFFF0000"/>
              <x14:axisColor rgb="FF000000"/>
            </x14:dataBar>
          </x14:cfRule>
          <xm:sqref>C41:C44</xm:sqref>
        </x14:conditionalFormatting>
        <x14:conditionalFormatting xmlns:xm="http://schemas.microsoft.com/office/excel/2006/main" pivot="1">
          <x14:cfRule type="dataBar" id="{467A96A6-472D-45B5-8632-C5E3E47901C0}">
            <x14:dataBar minLength="0" maxLength="100" border="1" negativeBarBorderColorSameAsPositive="0">
              <x14:cfvo type="autoMin"/>
              <x14:cfvo type="autoMax"/>
              <x14:borderColor rgb="FFFF555A"/>
              <x14:negativeFillColor rgb="FFFF0000"/>
              <x14:negativeBorderColor rgb="FFFF0000"/>
              <x14:axisColor rgb="FF000000"/>
            </x14:dataBar>
          </x14:cfRule>
          <xm:sqref>E41:E44</xm:sqref>
        </x14:conditionalFormatting>
        <x14:conditionalFormatting xmlns:xm="http://schemas.microsoft.com/office/excel/2006/main" pivot="1">
          <x14:cfRule type="dataBar" id="{843F084E-D6F3-420C-B753-E00E77BC5E91}">
            <x14:dataBar minLength="0" maxLength="100" border="1" negativeBarBorderColorSameAsPositive="0">
              <x14:cfvo type="autoMin"/>
              <x14:cfvo type="autoMax"/>
              <x14:borderColor rgb="FFFF555A"/>
              <x14:negativeFillColor rgb="FFFF0000"/>
              <x14:negativeBorderColor rgb="FFFF0000"/>
              <x14:axisColor rgb="FF000000"/>
            </x14:dataBar>
          </x14:cfRule>
          <xm:sqref>G41:G44</xm:sqref>
        </x14:conditionalFormatting>
        <x14:conditionalFormatting xmlns:xm="http://schemas.microsoft.com/office/excel/2006/main" pivot="1">
          <x14:cfRule type="dataBar" id="{D713D981-1E02-40E6-8BE0-10C8D96C445F}">
            <x14:dataBar minLength="0" maxLength="100" border="1" negativeBarBorderColorSameAsPositive="0">
              <x14:cfvo type="autoMin"/>
              <x14:cfvo type="autoMax"/>
              <x14:borderColor rgb="FFFF555A"/>
              <x14:negativeFillColor rgb="FFFF0000"/>
              <x14:negativeBorderColor rgb="FFFF0000"/>
              <x14:axisColor rgb="FF000000"/>
            </x14:dataBar>
          </x14:cfRule>
          <xm:sqref>I41:I44</xm:sqref>
        </x14:conditionalFormatting>
        <x14:conditionalFormatting xmlns:xm="http://schemas.microsoft.com/office/excel/2006/main" pivot="1">
          <x14:cfRule type="dataBar" id="{0CC870DC-F73F-4C0B-9724-6B24FA5AA9B3}">
            <x14:dataBar minLength="0" maxLength="100" border="1" negativeBarBorderColorSameAsPositive="0">
              <x14:cfvo type="autoMin"/>
              <x14:cfvo type="autoMax"/>
              <x14:borderColor rgb="FFFF555A"/>
              <x14:negativeFillColor rgb="FFFF0000"/>
              <x14:negativeBorderColor rgb="FFFF0000"/>
              <x14:axisColor rgb="FF000000"/>
            </x14:dataBar>
          </x14:cfRule>
          <xm:sqref>K41:K44</xm:sqref>
        </x14:conditionalFormatting>
        <x14:conditionalFormatting xmlns:xm="http://schemas.microsoft.com/office/excel/2006/main" pivot="1">
          <x14:cfRule type="dataBar" id="{AABE9C6D-1622-4FC6-B6FE-FFA60A773AB6}">
            <x14:dataBar minLength="0" maxLength="100" border="1" negativeBarBorderColorSameAsPositive="0">
              <x14:cfvo type="autoMin"/>
              <x14:cfvo type="autoMax"/>
              <x14:borderColor rgb="FFFF555A"/>
              <x14:negativeFillColor rgb="FFFF0000"/>
              <x14:negativeBorderColor rgb="FFFF0000"/>
              <x14:axisColor rgb="FF000000"/>
            </x14:dataBar>
          </x14:cfRule>
          <xm:sqref>M41:M44</xm:sqref>
        </x14:conditionalFormatting>
        <x14:conditionalFormatting xmlns:xm="http://schemas.microsoft.com/office/excel/2006/main" pivot="1">
          <x14:cfRule type="dataBar" id="{E5C2CB23-E1C2-41D4-980E-AF866B673C4D}">
            <x14:dataBar minLength="0" maxLength="100" border="1" negativeBarBorderColorSameAsPositive="0">
              <x14:cfvo type="autoMin"/>
              <x14:cfvo type="autoMax"/>
              <x14:borderColor rgb="FFFF555A"/>
              <x14:negativeFillColor rgb="FFFF0000"/>
              <x14:negativeBorderColor rgb="FFFF0000"/>
              <x14:axisColor rgb="FF000000"/>
            </x14:dataBar>
          </x14:cfRule>
          <xm:sqref>Q41:Q44</xm:sqref>
        </x14:conditionalFormatting>
        <x14:conditionalFormatting xmlns:xm="http://schemas.microsoft.com/office/excel/2006/main">
          <x14:cfRule type="dataBar" id="{FFAA241E-1A07-4C66-A379-5394CBA1B0A9}">
            <x14:dataBar minLength="0" maxLength="100" border="1" negativeBarBorderColorSameAsPositive="0">
              <x14:cfvo type="autoMin"/>
              <x14:cfvo type="autoMax"/>
              <x14:borderColor rgb="FFFF555A"/>
              <x14:negativeFillColor rgb="FFFF0000"/>
              <x14:negativeBorderColor rgb="FFFF0000"/>
              <x14:axisColor rgb="FF000000"/>
            </x14:dataBar>
          </x14:cfRule>
          <xm:sqref>F47</xm:sqref>
        </x14:conditionalFormatting>
        <x14:conditionalFormatting xmlns:xm="http://schemas.microsoft.com/office/excel/2006/main">
          <x14:cfRule type="dataBar" id="{3E5876B4-6862-44EE-9D76-8DC47F46651F}">
            <x14:dataBar minLength="0" maxLength="100" border="1" negativeBarBorderColorSameAsPositive="0">
              <x14:cfvo type="autoMin"/>
              <x14:cfvo type="autoMax"/>
              <x14:borderColor rgb="FFFF555A"/>
              <x14:negativeFillColor rgb="FFFF0000"/>
              <x14:negativeBorderColor rgb="FFFF0000"/>
              <x14:axisColor rgb="FF000000"/>
            </x14:dataBar>
          </x14:cfRule>
          <xm:sqref>G47</xm:sqref>
        </x14:conditionalFormatting>
        <x14:conditionalFormatting xmlns:xm="http://schemas.microsoft.com/office/excel/2006/main">
          <x14:cfRule type="dataBar" id="{57C305F2-0A48-4874-AEC9-D1A9CA4F5CCF}">
            <x14:dataBar minLength="0" maxLength="100" border="1" negativeBarBorderColorSameAsPositive="0">
              <x14:cfvo type="autoMin"/>
              <x14:cfvo type="autoMax"/>
              <x14:borderColor rgb="FFFF555A"/>
              <x14:negativeFillColor rgb="FFFF0000"/>
              <x14:negativeBorderColor rgb="FFFF0000"/>
              <x14:axisColor rgb="FF000000"/>
            </x14:dataBar>
          </x14:cfRule>
          <xm:sqref>E47</xm:sqref>
        </x14:conditionalFormatting>
        <x14:conditionalFormatting xmlns:xm="http://schemas.microsoft.com/office/excel/2006/main" pivot="1">
          <x14:cfRule type="dataBar" id="{CE386EB2-D46A-4CDA-ABAF-E4D9F1CA5532}">
            <x14:dataBar minLength="0" maxLength="100" border="1" negativeBarBorderColorSameAsPositive="0">
              <x14:cfvo type="autoMin"/>
              <x14:cfvo type="autoMax"/>
              <x14:borderColor rgb="FFFF555A"/>
              <x14:negativeFillColor rgb="FFFF0000"/>
              <x14:negativeBorderColor rgb="FFFF0000"/>
              <x14:axisColor rgb="FF000000"/>
            </x14:dataBar>
          </x14:cfRule>
          <xm:sqref>C51:C54</xm:sqref>
        </x14:conditionalFormatting>
        <x14:conditionalFormatting xmlns:xm="http://schemas.microsoft.com/office/excel/2006/main" pivot="1">
          <x14:cfRule type="dataBar" id="{29C8CEED-6097-43C9-9AF2-26ACCCFDF895}">
            <x14:dataBar minLength="0" maxLength="100" border="1" negativeBarBorderColorSameAsPositive="0">
              <x14:cfvo type="autoMin"/>
              <x14:cfvo type="autoMax"/>
              <x14:borderColor rgb="FFFF555A"/>
              <x14:negativeFillColor rgb="FFFF0000"/>
              <x14:negativeBorderColor rgb="FFFF0000"/>
              <x14:axisColor rgb="FF000000"/>
            </x14:dataBar>
          </x14:cfRule>
          <xm:sqref>E51:E54</xm:sqref>
        </x14:conditionalFormatting>
        <x14:conditionalFormatting xmlns:xm="http://schemas.microsoft.com/office/excel/2006/main" pivot="1">
          <x14:cfRule type="dataBar" id="{187CB0EE-CBAA-49EA-B485-344510248383}">
            <x14:dataBar minLength="0" maxLength="100" border="1" negativeBarBorderColorSameAsPositive="0">
              <x14:cfvo type="autoMin"/>
              <x14:cfvo type="autoMax"/>
              <x14:borderColor rgb="FFFF555A"/>
              <x14:negativeFillColor rgb="FFFF0000"/>
              <x14:negativeBorderColor rgb="FFFF0000"/>
              <x14:axisColor rgb="FF000000"/>
            </x14:dataBar>
          </x14:cfRule>
          <xm:sqref>G51:G54</xm:sqref>
        </x14:conditionalFormatting>
        <x14:conditionalFormatting xmlns:xm="http://schemas.microsoft.com/office/excel/2006/main" pivot="1">
          <x14:cfRule type="dataBar" id="{E8EDAA97-2C78-441E-9F0C-A743EF42495B}">
            <x14:dataBar minLength="0" maxLength="100" border="1" negativeBarBorderColorSameAsPositive="0">
              <x14:cfvo type="autoMin"/>
              <x14:cfvo type="autoMax"/>
              <x14:borderColor rgb="FFFF555A"/>
              <x14:negativeFillColor rgb="FFFF0000"/>
              <x14:negativeBorderColor rgb="FFFF0000"/>
              <x14:axisColor rgb="FF000000"/>
            </x14:dataBar>
          </x14:cfRule>
          <xm:sqref>E6:E7</xm:sqref>
        </x14:conditionalFormatting>
        <x14:conditionalFormatting xmlns:xm="http://schemas.microsoft.com/office/excel/2006/main">
          <x14:cfRule type="dataBar" id="{C92F6176-E308-49ED-B347-113FCF18A5D8}">
            <x14:dataBar minLength="0" maxLength="100" border="1" negativeBarBorderColorSameAsPositive="0">
              <x14:cfvo type="autoMin"/>
              <x14:cfvo type="autoMax"/>
              <x14:borderColor rgb="FFFF555A"/>
              <x14:negativeFillColor rgb="FFFF0000"/>
              <x14:negativeBorderColor rgb="FFFF0000"/>
              <x14:axisColor rgb="FF000000"/>
            </x14:dataBar>
          </x14:cfRule>
          <xm:sqref>E29</xm:sqref>
        </x14:conditionalFormatting>
        <x14:conditionalFormatting xmlns:xm="http://schemas.microsoft.com/office/excel/2006/main">
          <x14:cfRule type="dataBar" id="{A7113963-6BBF-4CA4-8043-DDBECFDEA1EB}">
            <x14:dataBar minLength="0" maxLength="100" border="1" negativeBarBorderColorSameAsPositive="0">
              <x14:cfvo type="autoMin"/>
              <x14:cfvo type="autoMax"/>
              <x14:borderColor rgb="FFFF555A"/>
              <x14:negativeFillColor rgb="FFFF0000"/>
              <x14:negativeBorderColor rgb="FFFF0000"/>
              <x14:axisColor rgb="FF000000"/>
            </x14:dataBar>
          </x14:cfRule>
          <xm:sqref>F29</xm:sqref>
        </x14:conditionalFormatting>
        <x14:conditionalFormatting xmlns:xm="http://schemas.microsoft.com/office/excel/2006/main">
          <x14:cfRule type="dataBar" id="{C2C062F1-2110-4CBC-9F34-C8D695984FA0}">
            <x14:dataBar minLength="0" maxLength="100" border="1" negativeBarBorderColorSameAsPositive="0">
              <x14:cfvo type="autoMin"/>
              <x14:cfvo type="autoMax"/>
              <x14:borderColor rgb="FFFF555A"/>
              <x14:negativeFillColor rgb="FFFF0000"/>
              <x14:negativeBorderColor rgb="FFFF0000"/>
              <x14:axisColor rgb="FF000000"/>
            </x14:dataBar>
          </x14:cfRule>
          <xm:sqref>G29</xm:sqref>
        </x14:conditionalFormatting>
        <x14:conditionalFormatting xmlns:xm="http://schemas.microsoft.com/office/excel/2006/main" pivot="1">
          <x14:cfRule type="dataBar" id="{DB4FC750-D3F2-4A2F-B7AA-580694DC30D1}">
            <x14:dataBar minLength="0" maxLength="100" border="1" negativeBarBorderColorSameAsPositive="0">
              <x14:cfvo type="autoMin"/>
              <x14:cfvo type="autoMax"/>
              <x14:borderColor rgb="FFFF555A"/>
              <x14:negativeFillColor rgb="FFFF0000"/>
              <x14:negativeBorderColor rgb="FFFF0000"/>
              <x14:axisColor rgb="FF000000"/>
            </x14:dataBar>
          </x14:cfRule>
          <xm:sqref>O41:O44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zoomScale="77" workbookViewId="0"/>
  </sheetViews>
  <sheetFormatPr defaultColWidth="10.625" defaultRowHeight="15.75" x14ac:dyDescent="0.25"/>
  <cols>
    <col min="1" max="1" width="35.75" style="12" customWidth="1"/>
    <col min="2" max="2" width="18.75" style="12" customWidth="1"/>
    <col min="3" max="9" width="10.75" style="12" customWidth="1"/>
    <col min="10" max="10" width="14.5" style="12" customWidth="1"/>
    <col min="11" max="12" width="48.125" style="12" customWidth="1"/>
    <col min="13" max="13" width="48.125" style="12" bestFit="1" customWidth="1"/>
    <col min="14" max="30" width="48.125" style="12" customWidth="1"/>
    <col min="31" max="31" width="45.875" style="12" customWidth="1"/>
    <col min="32" max="32" width="49" style="12" customWidth="1"/>
    <col min="33" max="33" width="44.125" style="12" customWidth="1"/>
    <col min="34" max="34" width="51.875" style="12" customWidth="1"/>
    <col min="35" max="35" width="49.625" style="12" bestFit="1" customWidth="1"/>
    <col min="36" max="36" width="48.125" style="12" customWidth="1"/>
    <col min="37" max="38" width="53" style="12" bestFit="1" customWidth="1"/>
    <col min="39" max="39" width="45" style="12" bestFit="1" customWidth="1"/>
    <col min="40" max="40" width="50.625" style="12" bestFit="1" customWidth="1"/>
    <col min="41" max="16384" width="10.625" style="12"/>
  </cols>
  <sheetData>
    <row r="1" spans="1:4" ht="16.5" x14ac:dyDescent="0.3">
      <c r="A1" s="11" t="s">
        <v>548</v>
      </c>
    </row>
    <row r="2" spans="1:4" ht="14.45" customHeight="1" x14ac:dyDescent="0.3">
      <c r="A2" s="71" t="s">
        <v>546</v>
      </c>
    </row>
    <row r="3" spans="1:4" ht="13.7" hidden="1" customHeight="1" x14ac:dyDescent="0.25">
      <c r="A3" s="193" t="s">
        <v>765</v>
      </c>
      <c r="B3" s="193" t="s">
        <v>3459</v>
      </c>
      <c r="C3" s="200"/>
    </row>
    <row r="4" spans="1:4" x14ac:dyDescent="0.25">
      <c r="A4" s="33" t="s">
        <v>532</v>
      </c>
      <c r="B4" s="33" t="s">
        <v>511</v>
      </c>
      <c r="C4" s="33" t="s">
        <v>533</v>
      </c>
      <c r="D4" s="34"/>
    </row>
    <row r="5" spans="1:4" x14ac:dyDescent="0.25">
      <c r="A5" s="152" t="s">
        <v>496</v>
      </c>
      <c r="B5" s="153">
        <v>75</v>
      </c>
      <c r="C5" s="153">
        <v>75</v>
      </c>
      <c r="D5" s="21">
        <f>GETPIVOTDATA("q010_sexe",$A$3,"q010_sexe","Femme")/GETPIVOTDATA("q010_sexe",$A$3)</f>
        <v>0.74257425742574257</v>
      </c>
    </row>
    <row r="6" spans="1:4" x14ac:dyDescent="0.25">
      <c r="A6" s="152" t="s">
        <v>500</v>
      </c>
      <c r="B6" s="153">
        <v>26</v>
      </c>
      <c r="C6" s="153">
        <v>26</v>
      </c>
      <c r="D6" s="21">
        <f>GETPIVOTDATA("q010_sexe",$A$3,"q010_sexe","Homme")/GETPIVOTDATA("q010_sexe",$A$3)</f>
        <v>0.25742574257425743</v>
      </c>
    </row>
    <row r="7" spans="1:4" x14ac:dyDescent="0.25">
      <c r="A7" s="33" t="s">
        <v>533</v>
      </c>
      <c r="B7" s="33">
        <v>101</v>
      </c>
      <c r="C7" s="33">
        <v>101</v>
      </c>
      <c r="D7" s="142"/>
    </row>
    <row r="9" spans="1:4" x14ac:dyDescent="0.25">
      <c r="A9" s="33" t="s">
        <v>532</v>
      </c>
      <c r="B9" s="33" t="s">
        <v>651</v>
      </c>
      <c r="C9" s="34"/>
    </row>
    <row r="10" spans="1:4" x14ac:dyDescent="0.25">
      <c r="A10" s="152" t="s">
        <v>3284</v>
      </c>
      <c r="B10" s="153">
        <v>72</v>
      </c>
      <c r="C10" s="163">
        <f>B10/GETPIVOTDATA("q2_1_type_source",$A$9)</f>
        <v>0.71287128712871284</v>
      </c>
      <c r="D10" s="148"/>
    </row>
    <row r="11" spans="1:4" x14ac:dyDescent="0.25">
      <c r="A11" s="152" t="s">
        <v>3297</v>
      </c>
      <c r="B11" s="153">
        <v>9</v>
      </c>
      <c r="C11" s="163">
        <f>B11/GETPIVOTDATA("q2_1_type_source",$A$9)</f>
        <v>8.9108910891089105E-2</v>
      </c>
    </row>
    <row r="12" spans="1:4" x14ac:dyDescent="0.25">
      <c r="A12" s="152" t="s">
        <v>3293</v>
      </c>
      <c r="B12" s="153">
        <v>8</v>
      </c>
      <c r="C12" s="163">
        <f>B12/GETPIVOTDATA("q2_1_type_source",$A$9)</f>
        <v>7.9207920792079209E-2</v>
      </c>
    </row>
    <row r="13" spans="1:4" x14ac:dyDescent="0.25">
      <c r="A13" s="152" t="s">
        <v>3295</v>
      </c>
      <c r="B13" s="153">
        <v>7</v>
      </c>
      <c r="C13" s="163">
        <f>B13/GETPIVOTDATA("q2_1_type_source",$A$9)</f>
        <v>6.9306930693069313E-2</v>
      </c>
    </row>
    <row r="14" spans="1:4" x14ac:dyDescent="0.25">
      <c r="A14" s="152" t="s">
        <v>3411</v>
      </c>
      <c r="B14" s="153">
        <v>3</v>
      </c>
      <c r="C14" s="163">
        <f>B14/GETPIVOTDATA("q2_1_type_source",$A$9)</f>
        <v>2.9702970297029702E-2</v>
      </c>
    </row>
    <row r="15" spans="1:4" x14ac:dyDescent="0.25">
      <c r="A15" s="152" t="s">
        <v>4581</v>
      </c>
      <c r="B15" s="153">
        <v>1</v>
      </c>
      <c r="C15" s="163">
        <f t="array" ref="C15">B15/GETPIVOTDATA("q2_1_type_source",$A$9)</f>
        <v>9.9009900990099011E-3</v>
      </c>
    </row>
    <row r="16" spans="1:4" x14ac:dyDescent="0.25">
      <c r="A16" s="152" t="s">
        <v>3306</v>
      </c>
      <c r="B16" s="153">
        <v>1</v>
      </c>
      <c r="C16" s="163">
        <f t="array" ref="C16">B16/GETPIVOTDATA("q2_1_type_source",$A$9)</f>
        <v>9.9009900990099011E-3</v>
      </c>
      <c r="D16" s="21"/>
    </row>
    <row r="17" spans="1:9" s="39" customFormat="1" x14ac:dyDescent="0.25">
      <c r="A17" s="266" t="s">
        <v>533</v>
      </c>
      <c r="B17" s="35">
        <v>101</v>
      </c>
      <c r="C17" s="137"/>
      <c r="D17" s="85"/>
    </row>
    <row r="18" spans="1:9" s="39" customFormat="1" x14ac:dyDescent="0.25">
      <c r="A18" s="267"/>
      <c r="B18" s="123"/>
      <c r="C18" s="36"/>
      <c r="D18" s="85"/>
    </row>
    <row r="19" spans="1:9" ht="14.45" customHeight="1" x14ac:dyDescent="0.25">
      <c r="A19" s="19" t="s">
        <v>851</v>
      </c>
    </row>
    <row r="20" spans="1:9" hidden="1" x14ac:dyDescent="0.25">
      <c r="A20" s="207"/>
      <c r="B20" s="207" t="s">
        <v>3459</v>
      </c>
      <c r="C20" s="207"/>
      <c r="D20" s="207"/>
      <c r="E20" s="207"/>
      <c r="F20" s="207"/>
      <c r="G20" s="207"/>
      <c r="H20" s="207"/>
      <c r="I20" s="207"/>
    </row>
    <row r="21" spans="1:9" x14ac:dyDescent="0.25">
      <c r="A21" s="244"/>
      <c r="B21" s="244" t="s">
        <v>766</v>
      </c>
      <c r="C21" s="244"/>
      <c r="D21" s="244"/>
      <c r="E21" s="244" t="s">
        <v>767</v>
      </c>
      <c r="F21" s="244"/>
      <c r="G21" s="244"/>
      <c r="H21" s="244" t="s">
        <v>3468</v>
      </c>
      <c r="I21" s="244" t="s">
        <v>3469</v>
      </c>
    </row>
    <row r="22" spans="1:9" x14ac:dyDescent="0.25">
      <c r="A22" s="207" t="s">
        <v>532</v>
      </c>
      <c r="B22" s="207" t="s">
        <v>114</v>
      </c>
      <c r="C22" s="207" t="s">
        <v>109</v>
      </c>
      <c r="D22" s="207" t="s">
        <v>3470</v>
      </c>
      <c r="E22" s="207" t="s">
        <v>114</v>
      </c>
      <c r="F22" s="207" t="s">
        <v>109</v>
      </c>
      <c r="G22" s="207" t="s">
        <v>3470</v>
      </c>
      <c r="H22" s="207"/>
      <c r="I22" s="207"/>
    </row>
    <row r="23" spans="1:9" x14ac:dyDescent="0.25">
      <c r="A23" s="225" t="s">
        <v>3284</v>
      </c>
      <c r="B23" s="240">
        <v>40</v>
      </c>
      <c r="C23" s="240">
        <v>29</v>
      </c>
      <c r="D23" s="240">
        <v>3</v>
      </c>
      <c r="E23" s="38">
        <v>0.55555555555555558</v>
      </c>
      <c r="F23" s="38">
        <v>0.40277777777777779</v>
      </c>
      <c r="G23" s="241">
        <v>4.1666666666666664E-2</v>
      </c>
      <c r="H23" s="240">
        <v>72</v>
      </c>
      <c r="I23" s="38">
        <v>1</v>
      </c>
    </row>
    <row r="24" spans="1:9" x14ac:dyDescent="0.25">
      <c r="A24" s="225" t="s">
        <v>3295</v>
      </c>
      <c r="B24" s="240">
        <v>1</v>
      </c>
      <c r="C24" s="240">
        <v>5</v>
      </c>
      <c r="D24" s="240">
        <v>1</v>
      </c>
      <c r="E24" s="38">
        <v>0.14285714285714285</v>
      </c>
      <c r="F24" s="38">
        <v>0.7142857142857143</v>
      </c>
      <c r="G24" s="241">
        <v>0.14285714285714285</v>
      </c>
      <c r="H24" s="240">
        <v>7</v>
      </c>
      <c r="I24" s="38">
        <v>1</v>
      </c>
    </row>
    <row r="25" spans="1:9" s="39" customFormat="1" x14ac:dyDescent="0.25">
      <c r="A25" s="225" t="s">
        <v>3297</v>
      </c>
      <c r="B25" s="240">
        <v>5</v>
      </c>
      <c r="C25" s="240">
        <v>3</v>
      </c>
      <c r="D25" s="240">
        <v>1</v>
      </c>
      <c r="E25" s="38">
        <v>0.55555555555555558</v>
      </c>
      <c r="F25" s="38">
        <v>0.33333333333333331</v>
      </c>
      <c r="G25" s="241">
        <v>0.1111111111111111</v>
      </c>
      <c r="H25" s="240">
        <v>9</v>
      </c>
      <c r="I25" s="38">
        <v>1</v>
      </c>
    </row>
    <row r="26" spans="1:9" s="39" customFormat="1" x14ac:dyDescent="0.25">
      <c r="A26" s="225" t="s">
        <v>3306</v>
      </c>
      <c r="B26" s="240"/>
      <c r="C26" s="240">
        <v>1</v>
      </c>
      <c r="D26" s="240"/>
      <c r="E26" s="38">
        <v>0</v>
      </c>
      <c r="F26" s="38">
        <v>1</v>
      </c>
      <c r="G26" s="241">
        <v>0</v>
      </c>
      <c r="H26" s="240">
        <v>1</v>
      </c>
      <c r="I26" s="38">
        <v>1</v>
      </c>
    </row>
    <row r="27" spans="1:9" s="39" customFormat="1" x14ac:dyDescent="0.25">
      <c r="A27" s="225" t="s">
        <v>3293</v>
      </c>
      <c r="B27" s="240">
        <v>4</v>
      </c>
      <c r="C27" s="240">
        <v>4</v>
      </c>
      <c r="D27" s="240"/>
      <c r="E27" s="38">
        <v>0.5</v>
      </c>
      <c r="F27" s="38">
        <v>0.5</v>
      </c>
      <c r="G27" s="241">
        <v>0</v>
      </c>
      <c r="H27" s="240">
        <v>8</v>
      </c>
      <c r="I27" s="38">
        <v>1</v>
      </c>
    </row>
    <row r="28" spans="1:9" s="39" customFormat="1" x14ac:dyDescent="0.25">
      <c r="A28" s="225" t="s">
        <v>3411</v>
      </c>
      <c r="B28" s="240">
        <v>1</v>
      </c>
      <c r="C28" s="240">
        <v>2</v>
      </c>
      <c r="D28" s="240"/>
      <c r="E28" s="38">
        <v>0.33333333333333331</v>
      </c>
      <c r="F28" s="38">
        <v>0.66666666666666663</v>
      </c>
      <c r="G28" s="241">
        <v>0</v>
      </c>
      <c r="H28" s="240">
        <v>3</v>
      </c>
      <c r="I28" s="38">
        <v>1</v>
      </c>
    </row>
    <row r="29" spans="1:9" s="39" customFormat="1" x14ac:dyDescent="0.25">
      <c r="A29" s="194" t="s">
        <v>4580</v>
      </c>
      <c r="B29" s="240">
        <v>1</v>
      </c>
      <c r="C29" s="240"/>
      <c r="D29" s="240"/>
      <c r="E29" s="38">
        <v>1</v>
      </c>
      <c r="F29" s="38">
        <v>0</v>
      </c>
      <c r="G29" s="241">
        <v>0</v>
      </c>
      <c r="H29" s="240">
        <v>1</v>
      </c>
      <c r="I29" s="38">
        <v>1</v>
      </c>
    </row>
    <row r="30" spans="1:9" s="39" customFormat="1" x14ac:dyDescent="0.25">
      <c r="A30" s="216" t="s">
        <v>533</v>
      </c>
      <c r="B30" s="242">
        <v>52</v>
      </c>
      <c r="C30" s="242">
        <v>44</v>
      </c>
      <c r="D30" s="242">
        <v>5</v>
      </c>
      <c r="E30" s="243">
        <v>0.51485148514851486</v>
      </c>
      <c r="F30" s="243">
        <v>0.43564356435643564</v>
      </c>
      <c r="G30" s="243">
        <v>4.9504950495049507E-2</v>
      </c>
      <c r="H30" s="242">
        <v>101</v>
      </c>
      <c r="I30" s="243">
        <v>1</v>
      </c>
    </row>
    <row r="31" spans="1:9" s="39" customFormat="1" x14ac:dyDescent="0.25">
      <c r="A31" s="219"/>
      <c r="B31" s="226"/>
      <c r="C31" s="226"/>
      <c r="D31" s="226"/>
      <c r="E31" s="245"/>
      <c r="F31" s="245"/>
      <c r="G31" s="245"/>
      <c r="H31" s="226"/>
      <c r="I31" s="245"/>
    </row>
    <row r="32" spans="1:9" ht="16.5" customHeight="1" x14ac:dyDescent="0.3">
      <c r="A32" s="41" t="s">
        <v>549</v>
      </c>
    </row>
    <row r="33" spans="1:9" hidden="1" x14ac:dyDescent="0.25">
      <c r="A33" s="200"/>
      <c r="B33" s="193" t="s">
        <v>3459</v>
      </c>
      <c r="C33" s="200"/>
    </row>
    <row r="34" spans="1:9" x14ac:dyDescent="0.25">
      <c r="A34" s="207" t="s">
        <v>660</v>
      </c>
      <c r="B34" s="207" t="s">
        <v>109</v>
      </c>
      <c r="C34" s="207" t="s">
        <v>533</v>
      </c>
      <c r="D34" s="34"/>
    </row>
    <row r="35" spans="1:9" x14ac:dyDescent="0.25">
      <c r="A35" s="225" t="s">
        <v>518</v>
      </c>
      <c r="B35" s="223">
        <v>8</v>
      </c>
      <c r="C35" s="240">
        <v>8</v>
      </c>
      <c r="D35" s="38">
        <f t="array" ref="D35">B35/44</f>
        <v>0.18181818181818182</v>
      </c>
    </row>
    <row r="36" spans="1:9" x14ac:dyDescent="0.25">
      <c r="A36" s="225" t="s">
        <v>550</v>
      </c>
      <c r="B36" s="223">
        <v>7</v>
      </c>
      <c r="C36" s="240">
        <v>7</v>
      </c>
      <c r="D36" s="38">
        <f t="shared" ref="D36:D39" si="0">B36/44</f>
        <v>0.15909090909090909</v>
      </c>
    </row>
    <row r="37" spans="1:9" x14ac:dyDescent="0.25">
      <c r="A37" s="225" t="s">
        <v>552</v>
      </c>
      <c r="B37" s="223">
        <v>3</v>
      </c>
      <c r="C37" s="240">
        <v>3</v>
      </c>
      <c r="D37" s="38">
        <f t="shared" si="0"/>
        <v>6.8181818181818177E-2</v>
      </c>
    </row>
    <row r="38" spans="1:9" x14ac:dyDescent="0.25">
      <c r="A38" s="225" t="s">
        <v>553</v>
      </c>
      <c r="B38" s="223">
        <v>1</v>
      </c>
      <c r="C38" s="240">
        <v>1</v>
      </c>
      <c r="D38" s="38">
        <f t="shared" si="0"/>
        <v>2.2727272727272728E-2</v>
      </c>
    </row>
    <row r="39" spans="1:9" x14ac:dyDescent="0.25">
      <c r="A39" s="225" t="s">
        <v>551</v>
      </c>
      <c r="B39" s="223">
        <v>5</v>
      </c>
      <c r="C39" s="240">
        <v>5</v>
      </c>
      <c r="D39" s="38">
        <f t="shared" si="0"/>
        <v>0.11363636363636363</v>
      </c>
    </row>
    <row r="40" spans="1:9" x14ac:dyDescent="0.25">
      <c r="A40" s="225" t="s">
        <v>853</v>
      </c>
      <c r="B40" s="223">
        <v>14</v>
      </c>
      <c r="C40" s="240">
        <v>14</v>
      </c>
      <c r="D40" s="38">
        <f>B40/44</f>
        <v>0.31818181818181818</v>
      </c>
    </row>
    <row r="41" spans="1:9" x14ac:dyDescent="0.25">
      <c r="A41" s="225" t="s">
        <v>4579</v>
      </c>
      <c r="B41" s="223">
        <v>15</v>
      </c>
      <c r="C41" s="268">
        <v>15</v>
      </c>
      <c r="D41" s="38">
        <f>B41/44</f>
        <v>0.34090909090909088</v>
      </c>
    </row>
    <row r="42" spans="1:9" x14ac:dyDescent="0.25">
      <c r="A42"/>
      <c r="B42"/>
      <c r="C42"/>
      <c r="D42" s="38"/>
    </row>
    <row r="43" spans="1:9" ht="16.5" x14ac:dyDescent="0.3">
      <c r="A43" s="11" t="s">
        <v>768</v>
      </c>
    </row>
    <row r="44" spans="1:9" ht="16.5" x14ac:dyDescent="0.3">
      <c r="A44" s="71" t="s">
        <v>769</v>
      </c>
    </row>
    <row r="45" spans="1:9" ht="0.6" customHeight="1" x14ac:dyDescent="0.25">
      <c r="A45" s="200"/>
      <c r="B45" s="207" t="s">
        <v>3459</v>
      </c>
      <c r="C45" s="200"/>
      <c r="D45" s="200"/>
      <c r="E45" s="200"/>
      <c r="F45" s="200"/>
      <c r="G45" s="200"/>
      <c r="H45" s="200"/>
      <c r="I45" s="200"/>
    </row>
    <row r="46" spans="1:9" x14ac:dyDescent="0.25">
      <c r="A46" s="244"/>
      <c r="B46" s="244" t="s">
        <v>109</v>
      </c>
      <c r="C46" s="244"/>
      <c r="D46" s="244" t="s">
        <v>114</v>
      </c>
      <c r="E46" s="244"/>
      <c r="F46" s="244" t="s">
        <v>205</v>
      </c>
      <c r="G46" s="244"/>
      <c r="H46" s="244" t="s">
        <v>650</v>
      </c>
      <c r="I46" s="244" t="s">
        <v>652</v>
      </c>
    </row>
    <row r="47" spans="1:9" x14ac:dyDescent="0.25">
      <c r="A47" s="207" t="s">
        <v>532</v>
      </c>
      <c r="B47" s="207" t="s">
        <v>651</v>
      </c>
      <c r="C47" s="207" t="s">
        <v>282</v>
      </c>
      <c r="D47" s="207" t="s">
        <v>651</v>
      </c>
      <c r="E47" s="207" t="s">
        <v>282</v>
      </c>
      <c r="F47" s="207" t="s">
        <v>651</v>
      </c>
      <c r="G47" s="207" t="s">
        <v>282</v>
      </c>
      <c r="H47" s="207"/>
      <c r="I47" s="207"/>
    </row>
    <row r="48" spans="1:9" x14ac:dyDescent="0.25">
      <c r="A48" s="225" t="s">
        <v>3284</v>
      </c>
      <c r="B48" s="240">
        <v>58</v>
      </c>
      <c r="C48" s="241">
        <v>0.80555555555555558</v>
      </c>
      <c r="D48" s="195">
        <v>2</v>
      </c>
      <c r="E48" s="241">
        <v>2.7777777777777776E-2</v>
      </c>
      <c r="F48" s="195">
        <v>12</v>
      </c>
      <c r="G48" s="241">
        <v>0.16666666666666666</v>
      </c>
      <c r="H48" s="195">
        <v>72</v>
      </c>
      <c r="I48" s="38">
        <v>1</v>
      </c>
    </row>
    <row r="49" spans="1:9" x14ac:dyDescent="0.25">
      <c r="A49" s="225" t="s">
        <v>3295</v>
      </c>
      <c r="B49" s="240">
        <v>1</v>
      </c>
      <c r="C49" s="241">
        <v>0.14285714285714285</v>
      </c>
      <c r="D49" s="195">
        <v>6</v>
      </c>
      <c r="E49" s="241">
        <v>0.8571428571428571</v>
      </c>
      <c r="F49" s="195"/>
      <c r="G49" s="241">
        <v>0</v>
      </c>
      <c r="H49" s="195">
        <v>7</v>
      </c>
      <c r="I49" s="38">
        <v>1</v>
      </c>
    </row>
    <row r="50" spans="1:9" s="39" customFormat="1" x14ac:dyDescent="0.25">
      <c r="A50" s="225" t="s">
        <v>3297</v>
      </c>
      <c r="B50" s="240">
        <v>9</v>
      </c>
      <c r="C50" s="241">
        <v>1</v>
      </c>
      <c r="D50" s="195"/>
      <c r="E50" s="241">
        <v>0</v>
      </c>
      <c r="F50" s="195"/>
      <c r="G50" s="241">
        <v>0</v>
      </c>
      <c r="H50" s="195">
        <v>9</v>
      </c>
      <c r="I50" s="38">
        <v>1</v>
      </c>
    </row>
    <row r="51" spans="1:9" s="39" customFormat="1" x14ac:dyDescent="0.25">
      <c r="A51" s="225" t="s">
        <v>3306</v>
      </c>
      <c r="B51" s="240"/>
      <c r="C51" s="241">
        <v>0</v>
      </c>
      <c r="D51" s="195">
        <v>1</v>
      </c>
      <c r="E51" s="241">
        <v>1</v>
      </c>
      <c r="F51" s="195"/>
      <c r="G51" s="241">
        <v>0</v>
      </c>
      <c r="H51" s="195">
        <v>1</v>
      </c>
      <c r="I51" s="38">
        <v>1</v>
      </c>
    </row>
    <row r="52" spans="1:9" s="39" customFormat="1" x14ac:dyDescent="0.25">
      <c r="A52" s="225" t="s">
        <v>3293</v>
      </c>
      <c r="B52" s="240">
        <v>2</v>
      </c>
      <c r="C52" s="241">
        <v>0.25</v>
      </c>
      <c r="D52" s="195">
        <v>4</v>
      </c>
      <c r="E52" s="241">
        <v>0.5</v>
      </c>
      <c r="F52" s="195">
        <v>2</v>
      </c>
      <c r="G52" s="241">
        <v>0.25</v>
      </c>
      <c r="H52" s="195">
        <v>8</v>
      </c>
      <c r="I52" s="38">
        <v>1</v>
      </c>
    </row>
    <row r="53" spans="1:9" s="39" customFormat="1" x14ac:dyDescent="0.25">
      <c r="A53" s="225" t="s">
        <v>3411</v>
      </c>
      <c r="B53" s="240"/>
      <c r="C53" s="241">
        <v>0</v>
      </c>
      <c r="D53" s="195">
        <v>3</v>
      </c>
      <c r="E53" s="241">
        <v>1</v>
      </c>
      <c r="F53" s="195"/>
      <c r="G53" s="241">
        <v>0</v>
      </c>
      <c r="H53" s="195">
        <v>3</v>
      </c>
      <c r="I53" s="38">
        <v>1</v>
      </c>
    </row>
    <row r="54" spans="1:9" s="39" customFormat="1" x14ac:dyDescent="0.25">
      <c r="A54" s="194" t="s">
        <v>4581</v>
      </c>
      <c r="B54" s="240"/>
      <c r="C54" s="241">
        <v>0</v>
      </c>
      <c r="D54" s="195">
        <v>1</v>
      </c>
      <c r="E54" s="241">
        <v>1</v>
      </c>
      <c r="F54" s="195"/>
      <c r="G54" s="241">
        <v>0</v>
      </c>
      <c r="H54" s="195">
        <v>1</v>
      </c>
      <c r="I54" s="38">
        <v>1</v>
      </c>
    </row>
    <row r="55" spans="1:9" s="39" customFormat="1" x14ac:dyDescent="0.25">
      <c r="A55" s="216" t="s">
        <v>533</v>
      </c>
      <c r="B55" s="215">
        <v>70</v>
      </c>
      <c r="C55" s="230">
        <v>0.69306930693069302</v>
      </c>
      <c r="D55" s="215">
        <v>17</v>
      </c>
      <c r="E55" s="230">
        <v>0.16831683168316833</v>
      </c>
      <c r="F55" s="215">
        <v>14</v>
      </c>
      <c r="G55" s="230">
        <v>0.13861386138613863</v>
      </c>
      <c r="H55" s="215">
        <v>101</v>
      </c>
      <c r="I55" s="230">
        <v>1</v>
      </c>
    </row>
    <row r="56" spans="1:9" s="39" customFormat="1" x14ac:dyDescent="0.25">
      <c r="A56" s="143"/>
      <c r="B56" s="144"/>
      <c r="C56" s="129"/>
    </row>
    <row r="57" spans="1:9" ht="16.5" x14ac:dyDescent="0.3">
      <c r="A57" s="71" t="s">
        <v>770</v>
      </c>
    </row>
    <row r="58" spans="1:9" x14ac:dyDescent="0.25">
      <c r="A58" s="207" t="s">
        <v>532</v>
      </c>
      <c r="B58" s="207" t="s">
        <v>651</v>
      </c>
      <c r="C58" s="34" t="s">
        <v>282</v>
      </c>
    </row>
    <row r="59" spans="1:9" x14ac:dyDescent="0.25">
      <c r="A59" s="194" t="s">
        <v>717</v>
      </c>
      <c r="B59" s="195">
        <v>10</v>
      </c>
      <c r="C59" s="38">
        <f>GETPIVOTDATA("q3_1_traitement_eau_non",$A$58,"q3_1_traitement_eau_non","Oui, chaque fois")/17</f>
        <v>0.58823529411764708</v>
      </c>
    </row>
    <row r="60" spans="1:9" x14ac:dyDescent="0.25">
      <c r="A60" s="194" t="s">
        <v>710</v>
      </c>
      <c r="B60" s="195">
        <v>5</v>
      </c>
      <c r="C60" s="38">
        <f>GETPIVOTDATA("q3_1_traitement_eau_non",$A$58,"q3_1_traitement_eau_non","Oui, parfois")/17</f>
        <v>0.29411764705882354</v>
      </c>
    </row>
    <row r="61" spans="1:9" x14ac:dyDescent="0.25">
      <c r="A61" s="194" t="s">
        <v>825</v>
      </c>
      <c r="B61" s="195">
        <v>2</v>
      </c>
      <c r="C61" s="38">
        <f>GETPIVOTDATA("q3_1_traitement_eau_non",$A$58,"q3_1_traitement_eau_non","Non, jamais.")/17</f>
        <v>0.11764705882352941</v>
      </c>
    </row>
    <row r="62" spans="1:9" x14ac:dyDescent="0.25">
      <c r="A62" s="246" t="s">
        <v>533</v>
      </c>
      <c r="B62" s="247">
        <v>17</v>
      </c>
      <c r="C62" s="31"/>
    </row>
    <row r="64" spans="1:9" ht="16.5" x14ac:dyDescent="0.3">
      <c r="A64" s="11" t="s">
        <v>4591</v>
      </c>
    </row>
    <row r="65" spans="1:4" x14ac:dyDescent="0.25">
      <c r="A65" s="12" t="s">
        <v>854</v>
      </c>
    </row>
    <row r="66" spans="1:4" x14ac:dyDescent="0.25">
      <c r="A66" s="34" t="s">
        <v>855</v>
      </c>
      <c r="B66" s="34" t="s">
        <v>856</v>
      </c>
    </row>
    <row r="67" spans="1:4" x14ac:dyDescent="0.25">
      <c r="A67" s="12" t="str">
        <f>A10</f>
        <v>boutique ou kiosque privé</v>
      </c>
      <c r="B67" s="56">
        <f t="array" ref="B67">5*(TRIMMEAN(IF(Processed_Data!$DP$2:$DP$200=Eau!A67,Processed_Data!$AB$2:$AB$200),0.2))</f>
        <v>45.301724137931032</v>
      </c>
      <c r="D67" s="260"/>
    </row>
    <row r="68" spans="1:4" x14ac:dyDescent="0.25">
      <c r="A68" s="12" t="str">
        <f t="shared" ref="A68:A71" si="1">A11</f>
        <v>kiosque public (DINEPA)</v>
      </c>
      <c r="B68" s="56">
        <f t="array" ref="B68">5*(TRIMMEAN(IF(Processed_Data!$DP$2:$DP$200=Eau!A68,Processed_Data!$AB$2:$AB$200),0.2))</f>
        <v>10</v>
      </c>
    </row>
    <row r="69" spans="1:4" x14ac:dyDescent="0.25">
      <c r="A69" s="12" t="str">
        <f t="shared" si="1"/>
        <v>source aménagée (borne fontaine, pompe, etc.)</v>
      </c>
      <c r="B69" s="56">
        <f t="array" ref="B69">5*(TRIMMEAN(IF(Processed_Data!$DP$2:$DP$200=Eau!A69,Processed_Data!$AB$2:$AB$200),0.2))</f>
        <v>0</v>
      </c>
    </row>
    <row r="70" spans="1:4" x14ac:dyDescent="0.25">
      <c r="A70" s="12" t="str">
        <f t="shared" si="1"/>
        <v>branchement privé individuel</v>
      </c>
      <c r="B70" s="56">
        <f t="array" ref="B70">5*(TRIMMEAN(IF(Processed_Data!$DP$2:$DP$200=Eau!A70,Processed_Data!$AB$2:$AB$200),0.2))</f>
        <v>5.3571428571428568</v>
      </c>
    </row>
    <row r="71" spans="1:4" x14ac:dyDescent="0.25">
      <c r="A71" s="12" t="str">
        <f t="shared" si="1"/>
        <v>branchement chez un voisin</v>
      </c>
      <c r="B71" s="56">
        <f t="array" ref="B71">5*(TRIMMEAN(IF(Processed_Data!$DP$2:$DP$200=Eau!A71,Processed_Data!$AB$2:$AB$200),0.2))</f>
        <v>3.333333333333333</v>
      </c>
    </row>
    <row r="72" spans="1:4" x14ac:dyDescent="0.25">
      <c r="B72" s="16"/>
    </row>
    <row r="73" spans="1:4" x14ac:dyDescent="0.25">
      <c r="B73" s="16"/>
    </row>
  </sheetData>
  <sortState ref="A29:C37">
    <sortCondition descending="1" ref="C31"/>
  </sortState>
  <conditionalFormatting sqref="D5:D6">
    <cfRule type="dataBar" priority="22">
      <dataBar>
        <cfvo type="min"/>
        <cfvo type="max"/>
        <color rgb="FFFF555A"/>
      </dataBar>
      <extLst>
        <ext xmlns:x14="http://schemas.microsoft.com/office/spreadsheetml/2009/9/main" uri="{B025F937-C7B1-47D3-B67F-A62EFF666E3E}">
          <x14:id>{323DB896-2C71-40FE-AEF8-ACB871AE29FE}</x14:id>
        </ext>
      </extLst>
    </cfRule>
  </conditionalFormatting>
  <conditionalFormatting sqref="C59:C61">
    <cfRule type="dataBar" priority="17">
      <dataBar>
        <cfvo type="min"/>
        <cfvo type="max"/>
        <color rgb="FFFF555A"/>
      </dataBar>
      <extLst>
        <ext xmlns:x14="http://schemas.microsoft.com/office/spreadsheetml/2009/9/main" uri="{B025F937-C7B1-47D3-B67F-A62EFF666E3E}">
          <x14:id>{C9942110-D212-4B57-A9AA-CD186512B132}</x14:id>
        </ext>
      </extLst>
    </cfRule>
  </conditionalFormatting>
  <conditionalFormatting sqref="C10:C16">
    <cfRule type="dataBar" priority="16">
      <dataBar>
        <cfvo type="min"/>
        <cfvo type="max"/>
        <color rgb="FFFF555A"/>
      </dataBar>
      <extLst>
        <ext xmlns:x14="http://schemas.microsoft.com/office/spreadsheetml/2009/9/main" uri="{B025F937-C7B1-47D3-B67F-A62EFF666E3E}">
          <x14:id>{FD0149C8-0D11-4BF2-B1DC-187F07028161}</x14:id>
        </ext>
      </extLst>
    </cfRule>
  </conditionalFormatting>
  <conditionalFormatting sqref="D35:D42">
    <cfRule type="dataBar" priority="450">
      <dataBar>
        <cfvo type="min"/>
        <cfvo type="max"/>
        <color rgb="FFFF555A"/>
      </dataBar>
      <extLst>
        <ext xmlns:x14="http://schemas.microsoft.com/office/spreadsheetml/2009/9/main" uri="{B025F937-C7B1-47D3-B67F-A62EFF666E3E}">
          <x14:id>{4FDAA5DA-CA03-476A-9E4F-8E7623CC7456}</x14:id>
        </ext>
      </extLst>
    </cfRule>
  </conditionalFormatting>
  <conditionalFormatting pivot="1" sqref="G23:G27">
    <cfRule type="dataBar" priority="14">
      <dataBar>
        <cfvo type="min"/>
        <cfvo type="max"/>
        <color rgb="FFFF555A"/>
      </dataBar>
      <extLst>
        <ext xmlns:x14="http://schemas.microsoft.com/office/spreadsheetml/2009/9/main" uri="{B025F937-C7B1-47D3-B67F-A62EFF666E3E}">
          <x14:id>{D6549E81-D96F-4622-8FB4-E80FF77D2698}</x14:id>
        </ext>
      </extLst>
    </cfRule>
  </conditionalFormatting>
  <conditionalFormatting pivot="1" sqref="C48:C52">
    <cfRule type="dataBar" priority="9">
      <dataBar>
        <cfvo type="min"/>
        <cfvo type="max"/>
        <color rgb="FFFF555A"/>
      </dataBar>
      <extLst>
        <ext xmlns:x14="http://schemas.microsoft.com/office/spreadsheetml/2009/9/main" uri="{B025F937-C7B1-47D3-B67F-A62EFF666E3E}">
          <x14:id>{509F8BE3-FA74-42A4-8097-D3F20A5E3892}</x14:id>
        </ext>
      </extLst>
    </cfRule>
  </conditionalFormatting>
  <conditionalFormatting pivot="1" sqref="E48:E52">
    <cfRule type="dataBar" priority="8">
      <dataBar>
        <cfvo type="min"/>
        <cfvo type="max"/>
        <color rgb="FFFF555A"/>
      </dataBar>
      <extLst>
        <ext xmlns:x14="http://schemas.microsoft.com/office/spreadsheetml/2009/9/main" uri="{B025F937-C7B1-47D3-B67F-A62EFF666E3E}">
          <x14:id>{6E666408-08DF-452E-BE70-A39A4A5C016A}</x14:id>
        </ext>
      </extLst>
    </cfRule>
  </conditionalFormatting>
  <conditionalFormatting pivot="1" sqref="G48:G52">
    <cfRule type="dataBar" priority="7">
      <dataBar>
        <cfvo type="min"/>
        <cfvo type="max"/>
        <color rgb="FFFF555A"/>
      </dataBar>
      <extLst>
        <ext xmlns:x14="http://schemas.microsoft.com/office/spreadsheetml/2009/9/main" uri="{B025F937-C7B1-47D3-B67F-A62EFF666E3E}">
          <x14:id>{5EE735E8-2AEF-4D29-9285-5449D74EBA0D}</x14:id>
        </ext>
      </extLst>
    </cfRule>
  </conditionalFormatting>
  <conditionalFormatting pivot="1" sqref="E23:E29">
    <cfRule type="dataBar" priority="5">
      <dataBar>
        <cfvo type="min"/>
        <cfvo type="max"/>
        <color rgb="FFFF555A"/>
      </dataBar>
      <extLst>
        <ext xmlns:x14="http://schemas.microsoft.com/office/spreadsheetml/2009/9/main" uri="{B025F937-C7B1-47D3-B67F-A62EFF666E3E}">
          <x14:id>{E4E68641-158E-4D07-9423-A8AE765F584A}</x14:id>
        </ext>
      </extLst>
    </cfRule>
  </conditionalFormatting>
  <conditionalFormatting pivot="1" sqref="F23:F29">
    <cfRule type="dataBar" priority="4">
      <dataBar>
        <cfvo type="min"/>
        <cfvo type="max"/>
        <color rgb="FFFF555A"/>
      </dataBar>
      <extLst>
        <ext xmlns:x14="http://schemas.microsoft.com/office/spreadsheetml/2009/9/main" uri="{B025F937-C7B1-47D3-B67F-A62EFF666E3E}">
          <x14:id>{04CC82A6-A7E4-43CD-A4FD-972E73485875}</x14:id>
        </ext>
      </extLst>
    </cfRule>
  </conditionalFormatting>
  <conditionalFormatting pivot="1" sqref="I23:I29">
    <cfRule type="dataBar" priority="2">
      <dataBar>
        <cfvo type="min"/>
        <cfvo type="max"/>
        <color rgb="FFFF555A"/>
      </dataBar>
      <extLst>
        <ext xmlns:x14="http://schemas.microsoft.com/office/spreadsheetml/2009/9/main" uri="{B025F937-C7B1-47D3-B67F-A62EFF666E3E}">
          <x14:id>{E2C0BC81-4D10-4EC6-A193-CE3CCE5BB2B9}</x14:id>
        </ext>
      </extLst>
    </cfRule>
  </conditionalFormatting>
  <conditionalFormatting pivot="1" sqref="I48:I54">
    <cfRule type="dataBar" priority="1">
      <dataBar>
        <cfvo type="min"/>
        <cfvo type="max"/>
        <color rgb="FFFF555A"/>
      </dataBar>
      <extLst>
        <ext xmlns:x14="http://schemas.microsoft.com/office/spreadsheetml/2009/9/main" uri="{B025F937-C7B1-47D3-B67F-A62EFF666E3E}">
          <x14:id>{5203A03E-EC31-456A-8E8E-EBF21D262DE0}</x14:id>
        </ext>
      </extLst>
    </cfRule>
  </conditionalFormatting>
  <pageMargins left="0.7" right="0.7" top="0.75" bottom="0.75" header="0.3" footer="0.3"/>
  <pageSetup orientation="portrait" r:id="rId7"/>
  <extLst>
    <ext xmlns:x14="http://schemas.microsoft.com/office/spreadsheetml/2009/9/main" uri="{78C0D931-6437-407d-A8EE-F0AAD7539E65}">
      <x14:conditionalFormattings>
        <x14:conditionalFormatting xmlns:xm="http://schemas.microsoft.com/office/excel/2006/main">
          <x14:cfRule type="dataBar" id="{323DB896-2C71-40FE-AEF8-ACB871AE29FE}">
            <x14:dataBar minLength="0" maxLength="100" border="1" negativeBarBorderColorSameAsPositive="0">
              <x14:cfvo type="autoMin"/>
              <x14:cfvo type="autoMax"/>
              <x14:borderColor rgb="FFFF555A"/>
              <x14:negativeFillColor rgb="FFFF0000"/>
              <x14:negativeBorderColor rgb="FFFF0000"/>
              <x14:axisColor rgb="FF000000"/>
            </x14:dataBar>
          </x14:cfRule>
          <xm:sqref>D5:D6</xm:sqref>
        </x14:conditionalFormatting>
        <x14:conditionalFormatting xmlns:xm="http://schemas.microsoft.com/office/excel/2006/main">
          <x14:cfRule type="dataBar" id="{C9942110-D212-4B57-A9AA-CD186512B132}">
            <x14:dataBar minLength="0" maxLength="100" border="1" negativeBarBorderColorSameAsPositive="0">
              <x14:cfvo type="autoMin"/>
              <x14:cfvo type="autoMax"/>
              <x14:borderColor rgb="FFFF555A"/>
              <x14:negativeFillColor rgb="FFFF0000"/>
              <x14:negativeBorderColor rgb="FFFF0000"/>
              <x14:axisColor rgb="FF000000"/>
            </x14:dataBar>
          </x14:cfRule>
          <xm:sqref>C59:C61</xm:sqref>
        </x14:conditionalFormatting>
        <x14:conditionalFormatting xmlns:xm="http://schemas.microsoft.com/office/excel/2006/main">
          <x14:cfRule type="dataBar" id="{FD0149C8-0D11-4BF2-B1DC-187F07028161}">
            <x14:dataBar minLength="0" maxLength="100" border="1" negativeBarBorderColorSameAsPositive="0">
              <x14:cfvo type="autoMin"/>
              <x14:cfvo type="autoMax"/>
              <x14:borderColor rgb="FFFF555A"/>
              <x14:negativeFillColor rgb="FFFF0000"/>
              <x14:negativeBorderColor rgb="FFFF0000"/>
              <x14:axisColor rgb="FF000000"/>
            </x14:dataBar>
          </x14:cfRule>
          <xm:sqref>C10:C16</xm:sqref>
        </x14:conditionalFormatting>
        <x14:conditionalFormatting xmlns:xm="http://schemas.microsoft.com/office/excel/2006/main">
          <x14:cfRule type="dataBar" id="{4FDAA5DA-CA03-476A-9E4F-8E7623CC7456}">
            <x14:dataBar minLength="0" maxLength="100" border="1" negativeBarBorderColorSameAsPositive="0">
              <x14:cfvo type="autoMin"/>
              <x14:cfvo type="autoMax"/>
              <x14:borderColor rgb="FFFF555A"/>
              <x14:negativeFillColor rgb="FFFF0000"/>
              <x14:negativeBorderColor rgb="FFFF0000"/>
              <x14:axisColor rgb="FF000000"/>
            </x14:dataBar>
          </x14:cfRule>
          <xm:sqref>D35:D42</xm:sqref>
        </x14:conditionalFormatting>
        <x14:conditionalFormatting xmlns:xm="http://schemas.microsoft.com/office/excel/2006/main" pivot="1">
          <x14:cfRule type="dataBar" id="{D6549E81-D96F-4622-8FB4-E80FF77D2698}">
            <x14:dataBar minLength="0" maxLength="100" border="1" negativeBarBorderColorSameAsPositive="0">
              <x14:cfvo type="autoMin"/>
              <x14:cfvo type="autoMax"/>
              <x14:borderColor rgb="FFFF555A"/>
              <x14:negativeFillColor rgb="FFFF0000"/>
              <x14:negativeBorderColor rgb="FFFF0000"/>
              <x14:axisColor rgb="FF000000"/>
            </x14:dataBar>
          </x14:cfRule>
          <xm:sqref>G23:G27</xm:sqref>
        </x14:conditionalFormatting>
        <x14:conditionalFormatting xmlns:xm="http://schemas.microsoft.com/office/excel/2006/main" pivot="1">
          <x14:cfRule type="dataBar" id="{509F8BE3-FA74-42A4-8097-D3F20A5E3892}">
            <x14:dataBar minLength="0" maxLength="100" border="1" negativeBarBorderColorSameAsPositive="0">
              <x14:cfvo type="autoMin"/>
              <x14:cfvo type="autoMax"/>
              <x14:borderColor rgb="FFFF555A"/>
              <x14:negativeFillColor rgb="FFFF0000"/>
              <x14:negativeBorderColor rgb="FFFF0000"/>
              <x14:axisColor rgb="FF000000"/>
            </x14:dataBar>
          </x14:cfRule>
          <xm:sqref>C48:C52</xm:sqref>
        </x14:conditionalFormatting>
        <x14:conditionalFormatting xmlns:xm="http://schemas.microsoft.com/office/excel/2006/main" pivot="1">
          <x14:cfRule type="dataBar" id="{6E666408-08DF-452E-BE70-A39A4A5C016A}">
            <x14:dataBar minLength="0" maxLength="100" border="1" negativeBarBorderColorSameAsPositive="0">
              <x14:cfvo type="autoMin"/>
              <x14:cfvo type="autoMax"/>
              <x14:borderColor rgb="FFFF555A"/>
              <x14:negativeFillColor rgb="FFFF0000"/>
              <x14:negativeBorderColor rgb="FFFF0000"/>
              <x14:axisColor rgb="FF000000"/>
            </x14:dataBar>
          </x14:cfRule>
          <xm:sqref>E48:E52</xm:sqref>
        </x14:conditionalFormatting>
        <x14:conditionalFormatting xmlns:xm="http://schemas.microsoft.com/office/excel/2006/main" pivot="1">
          <x14:cfRule type="dataBar" id="{5EE735E8-2AEF-4D29-9285-5449D74EBA0D}">
            <x14:dataBar minLength="0" maxLength="100" border="1" negativeBarBorderColorSameAsPositive="0">
              <x14:cfvo type="autoMin"/>
              <x14:cfvo type="autoMax"/>
              <x14:borderColor rgb="FFFF555A"/>
              <x14:negativeFillColor rgb="FFFF0000"/>
              <x14:negativeBorderColor rgb="FFFF0000"/>
              <x14:axisColor rgb="FF000000"/>
            </x14:dataBar>
          </x14:cfRule>
          <xm:sqref>G48:G52</xm:sqref>
        </x14:conditionalFormatting>
        <x14:conditionalFormatting xmlns:xm="http://schemas.microsoft.com/office/excel/2006/main" pivot="1">
          <x14:cfRule type="dataBar" id="{E4E68641-158E-4D07-9423-A8AE765F584A}">
            <x14:dataBar minLength="0" maxLength="100" border="1" negativeBarBorderColorSameAsPositive="0">
              <x14:cfvo type="autoMin"/>
              <x14:cfvo type="autoMax"/>
              <x14:borderColor rgb="FFFF555A"/>
              <x14:negativeFillColor rgb="FFFF0000"/>
              <x14:negativeBorderColor rgb="FFFF0000"/>
              <x14:axisColor rgb="FF000000"/>
            </x14:dataBar>
          </x14:cfRule>
          <xm:sqref>E23:E29</xm:sqref>
        </x14:conditionalFormatting>
        <x14:conditionalFormatting xmlns:xm="http://schemas.microsoft.com/office/excel/2006/main" pivot="1">
          <x14:cfRule type="dataBar" id="{04CC82A6-A7E4-43CD-A4FD-972E73485875}">
            <x14:dataBar minLength="0" maxLength="100" border="1" negativeBarBorderColorSameAsPositive="0">
              <x14:cfvo type="autoMin"/>
              <x14:cfvo type="autoMax"/>
              <x14:borderColor rgb="FFFF555A"/>
              <x14:negativeFillColor rgb="FFFF0000"/>
              <x14:negativeBorderColor rgb="FFFF0000"/>
              <x14:axisColor rgb="FF000000"/>
            </x14:dataBar>
          </x14:cfRule>
          <xm:sqref>F23:F29</xm:sqref>
        </x14:conditionalFormatting>
        <x14:conditionalFormatting xmlns:xm="http://schemas.microsoft.com/office/excel/2006/main" pivot="1">
          <x14:cfRule type="dataBar" id="{E2C0BC81-4D10-4EC6-A193-CE3CCE5BB2B9}">
            <x14:dataBar minLength="0" maxLength="100" border="1" negativeBarBorderColorSameAsPositive="0">
              <x14:cfvo type="autoMin"/>
              <x14:cfvo type="autoMax"/>
              <x14:borderColor rgb="FFFF555A"/>
              <x14:negativeFillColor rgb="FFFF0000"/>
              <x14:negativeBorderColor rgb="FFFF0000"/>
              <x14:axisColor rgb="FF000000"/>
            </x14:dataBar>
          </x14:cfRule>
          <xm:sqref>I23:I29</xm:sqref>
        </x14:conditionalFormatting>
        <x14:conditionalFormatting xmlns:xm="http://schemas.microsoft.com/office/excel/2006/main" pivot="1">
          <x14:cfRule type="dataBar" id="{5203A03E-EC31-456A-8E8E-EBF21D262DE0}">
            <x14:dataBar minLength="0" maxLength="100" border="1" negativeBarBorderColorSameAsPositive="0">
              <x14:cfvo type="autoMin"/>
              <x14:cfvo type="autoMax"/>
              <x14:borderColor rgb="FFFF555A"/>
              <x14:negativeFillColor rgb="FFFF0000"/>
              <x14:negativeBorderColor rgb="FFFF0000"/>
              <x14:axisColor rgb="FF000000"/>
            </x14:dataBar>
          </x14:cfRule>
          <xm:sqref>I48:I54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88"/>
  <sheetViews>
    <sheetView zoomScale="87" zoomScaleNormal="85" workbookViewId="0"/>
  </sheetViews>
  <sheetFormatPr defaultColWidth="10.625" defaultRowHeight="15.75" x14ac:dyDescent="0.25"/>
  <cols>
    <col min="1" max="1" width="25.375" style="12" customWidth="1"/>
    <col min="2" max="3" width="6.25" style="12" customWidth="1"/>
    <col min="4" max="4" width="7.125" style="12" customWidth="1"/>
    <col min="5" max="6" width="12.875" style="12" customWidth="1"/>
    <col min="7" max="7" width="30" style="12" customWidth="1"/>
    <col min="8" max="16384" width="10.625" style="12"/>
  </cols>
  <sheetData>
    <row r="2" spans="1:7" x14ac:dyDescent="0.25">
      <c r="A2" s="207" t="s">
        <v>283</v>
      </c>
      <c r="B2" s="207" t="s">
        <v>362</v>
      </c>
      <c r="C2" s="207" t="s">
        <v>282</v>
      </c>
      <c r="E2" s="19" t="s">
        <v>845</v>
      </c>
      <c r="F2" s="19"/>
    </row>
    <row r="3" spans="1:7" x14ac:dyDescent="0.25">
      <c r="A3" s="225" t="s">
        <v>109</v>
      </c>
      <c r="B3" s="240">
        <v>41</v>
      </c>
      <c r="C3" s="241">
        <v>0.7321428571428571</v>
      </c>
      <c r="E3" s="12" t="str">
        <f>A2</f>
        <v>Farine de blé</v>
      </c>
      <c r="F3" s="12">
        <f>GETPIVOTDATA("No",$A$2,"q3_3_importe_farine_ble","Oui")</f>
        <v>41</v>
      </c>
      <c r="G3" s="138">
        <f>GETPIVOTDATA("%",$A$2,"q3_3_importe_farine_ble","Oui")</f>
        <v>0.7321428571428571</v>
      </c>
    </row>
    <row r="4" spans="1:7" x14ac:dyDescent="0.25">
      <c r="A4" s="225" t="s">
        <v>132</v>
      </c>
      <c r="B4" s="240">
        <v>9</v>
      </c>
      <c r="C4" s="241">
        <v>0.16071428571428573</v>
      </c>
      <c r="E4" s="12" t="str">
        <f>A8</f>
        <v>Riz</v>
      </c>
      <c r="F4" s="12">
        <f>GETPIVOTDATA("No",$A$8,"q3_3_importe_riz","Oui")</f>
        <v>56</v>
      </c>
      <c r="G4" s="139">
        <f>GETPIVOTDATA("%",$A$8,"q3_3_importe_riz","Oui")</f>
        <v>0.93333333333333335</v>
      </c>
    </row>
    <row r="5" spans="1:7" x14ac:dyDescent="0.25">
      <c r="A5" s="225" t="s">
        <v>114</v>
      </c>
      <c r="B5" s="240">
        <v>6</v>
      </c>
      <c r="C5" s="241">
        <v>0.10714285714285714</v>
      </c>
      <c r="E5" s="12" t="str">
        <f>A14</f>
        <v>Maïs</v>
      </c>
      <c r="F5" s="12">
        <f>GETPIVOTDATA("No",$A$14,"q3_3_importe_mais","Oui")</f>
        <v>45</v>
      </c>
      <c r="G5" s="138">
        <f>GETPIVOTDATA("%",$A$14,"q3_3_importe_mais","Oui")</f>
        <v>0.77586206896551724</v>
      </c>
    </row>
    <row r="6" spans="1:7" x14ac:dyDescent="0.25">
      <c r="A6" s="216" t="s">
        <v>533</v>
      </c>
      <c r="B6" s="215">
        <v>56</v>
      </c>
      <c r="C6" s="230">
        <v>1</v>
      </c>
      <c r="E6" s="12" t="str">
        <f>A20</f>
        <v>Sucre</v>
      </c>
      <c r="F6" s="12">
        <f>GETPIVOTDATA("No",$A$20,"q3_3_importe_sucre","Oui")</f>
        <v>44</v>
      </c>
      <c r="G6" s="140">
        <f>GETPIVOTDATA("%",$A$20,"q3_3_importe_sucre","Oui")</f>
        <v>0.75862068965517238</v>
      </c>
    </row>
    <row r="7" spans="1:7" x14ac:dyDescent="0.25">
      <c r="E7" s="12" t="str">
        <f>A26</f>
        <v>Haricot noir</v>
      </c>
      <c r="F7" s="12">
        <f>GETPIVOTDATA("No",$A$26,"q3_3_importe_haricot_noir","Oui")</f>
        <v>22</v>
      </c>
      <c r="G7" s="140">
        <f>GETPIVOTDATA("%",$A$26,"q3_3_importe_haricot_noir","Oui")</f>
        <v>0.44897959183673469</v>
      </c>
    </row>
    <row r="8" spans="1:7" x14ac:dyDescent="0.25">
      <c r="A8" s="207" t="s">
        <v>126</v>
      </c>
      <c r="B8" s="207" t="s">
        <v>362</v>
      </c>
      <c r="C8" s="207" t="s">
        <v>282</v>
      </c>
      <c r="E8" s="12" t="str">
        <f>A32</f>
        <v>Haricot rouge</v>
      </c>
      <c r="F8" s="12">
        <f>GETPIVOTDATA("No",$A$33,"q3_3_importe_haricot_rouge","Oui")</f>
        <v>15</v>
      </c>
      <c r="G8" s="139">
        <f>GETPIVOTDATA("%",$A$33,"q3_3_importe_haricot_rouge","Oui")</f>
        <v>0.38461538461538464</v>
      </c>
    </row>
    <row r="9" spans="1:7" x14ac:dyDescent="0.25">
      <c r="A9" s="194" t="s">
        <v>109</v>
      </c>
      <c r="B9" s="195">
        <v>56</v>
      </c>
      <c r="C9" s="235">
        <v>0.93333333333333335</v>
      </c>
      <c r="E9" s="12" t="str">
        <f>A38</f>
        <v>Huile</v>
      </c>
      <c r="F9" s="12">
        <f>GETPIVOTDATA("No",$A$39,"q3_3_importe_huile","Oui")</f>
        <v>43</v>
      </c>
      <c r="G9" s="139">
        <f>GETPIVOTDATA("%",$A$39,"q3_3_importe_huile","Oui")</f>
        <v>0.75438596491228072</v>
      </c>
    </row>
    <row r="10" spans="1:7" x14ac:dyDescent="0.25">
      <c r="A10" s="194" t="s">
        <v>114</v>
      </c>
      <c r="B10" s="195">
        <v>2</v>
      </c>
      <c r="C10" s="235">
        <v>3.3333333333333333E-2</v>
      </c>
      <c r="G10" s="15"/>
    </row>
    <row r="11" spans="1:7" x14ac:dyDescent="0.25">
      <c r="A11" s="194" t="s">
        <v>132</v>
      </c>
      <c r="B11" s="195">
        <v>2</v>
      </c>
      <c r="C11" s="235">
        <v>3.3333333333333333E-2</v>
      </c>
      <c r="E11" s="19" t="s">
        <v>846</v>
      </c>
      <c r="F11" s="19"/>
      <c r="G11" s="15"/>
    </row>
    <row r="12" spans="1:7" x14ac:dyDescent="0.25">
      <c r="A12" s="210" t="s">
        <v>533</v>
      </c>
      <c r="B12" s="208">
        <v>60</v>
      </c>
      <c r="C12" s="209">
        <v>1</v>
      </c>
      <c r="E12" s="12" t="str">
        <f>A44</f>
        <v>Savon pour la lessive</v>
      </c>
      <c r="F12" s="12">
        <f>GETPIVOTDATA("No",$A$45,"q3_3_importe_savon_lessive","Oui")</f>
        <v>24</v>
      </c>
      <c r="G12" s="139">
        <f>GETPIVOTDATA("%",$A$45,"q3_3_importe_savon_lessive","Oui")</f>
        <v>0.5</v>
      </c>
    </row>
    <row r="13" spans="1:7" x14ac:dyDescent="0.25">
      <c r="E13" s="16" t="str">
        <f>A50</f>
        <v>Brosse à dent</v>
      </c>
      <c r="F13" s="16">
        <f>GETPIVOTDATA("No",$A$51,"q3_3_importe_brosse_dent","Oui")</f>
        <v>26</v>
      </c>
      <c r="G13" s="139">
        <f>GETPIVOTDATA("%",$A$51,"q3_3_importe_brosse_dent","Oui")</f>
        <v>0.61904761904761907</v>
      </c>
    </row>
    <row r="14" spans="1:7" x14ac:dyDescent="0.25">
      <c r="A14" s="207" t="s">
        <v>292</v>
      </c>
      <c r="B14" s="207" t="s">
        <v>362</v>
      </c>
      <c r="C14" s="207" t="s">
        <v>282</v>
      </c>
      <c r="E14" s="16" t="str">
        <f>A56</f>
        <v>Dentrifrice</v>
      </c>
      <c r="F14" s="16">
        <f>GETPIVOTDATA("No",$A$57,"q3_3_importe_dentrifrice","Oui")</f>
        <v>30</v>
      </c>
      <c r="G14" s="139">
        <f>GETPIVOTDATA("%",$A$57,"q3_3_importe_dentrifrice","Oui")</f>
        <v>0.68181818181818177</v>
      </c>
    </row>
    <row r="15" spans="1:7" x14ac:dyDescent="0.25">
      <c r="A15" s="194" t="s">
        <v>109</v>
      </c>
      <c r="B15" s="195">
        <v>45</v>
      </c>
      <c r="C15" s="235">
        <v>0.77586206896551724</v>
      </c>
      <c r="E15" s="16" t="str">
        <f>A62</f>
        <v>Papier toilette</v>
      </c>
      <c r="F15" s="16">
        <f>GETPIVOTDATA("No",$A$63,"q3_3_importe_papier_toilette","Oui")</f>
        <v>32</v>
      </c>
      <c r="G15" s="139">
        <f>GETPIVOTDATA("%",$A$63,"q3_3_importe_papier_toilette","Oui")</f>
        <v>0.7441860465116279</v>
      </c>
    </row>
    <row r="16" spans="1:7" x14ac:dyDescent="0.25">
      <c r="A16" s="194" t="s">
        <v>114</v>
      </c>
      <c r="B16" s="195">
        <v>11</v>
      </c>
      <c r="C16" s="235">
        <v>0.18965517241379309</v>
      </c>
      <c r="E16" s="16" t="str">
        <f>A68</f>
        <v>Serviettes hygiéniques</v>
      </c>
      <c r="F16" s="16">
        <f>GETPIVOTDATA("No",$A$69,"q3_3_importe_serviettes_hygieniques","Oui")</f>
        <v>26</v>
      </c>
      <c r="G16" s="139">
        <f>GETPIVOTDATA("%",$A$69,"q3_3_importe_serviettes_hygieniques","Oui")</f>
        <v>0.60465116279069764</v>
      </c>
    </row>
    <row r="17" spans="1:7" x14ac:dyDescent="0.25">
      <c r="A17" s="194" t="s">
        <v>132</v>
      </c>
      <c r="B17" s="195">
        <v>2</v>
      </c>
      <c r="C17" s="235">
        <v>3.4482758620689655E-2</v>
      </c>
      <c r="E17" s="16" t="str">
        <f>A74</f>
        <v>Chlore liquide</v>
      </c>
      <c r="F17" s="16">
        <f>GETPIVOTDATA("No",$A$75,"q3_3_importe_chlore_liquide","Oui")</f>
        <v>18</v>
      </c>
      <c r="G17" s="139">
        <f>GETPIVOTDATA("%",$A$75,"q3_3_importe_chlore_liquide","Oui")</f>
        <v>1</v>
      </c>
    </row>
    <row r="18" spans="1:7" x14ac:dyDescent="0.25">
      <c r="A18" s="210" t="s">
        <v>533</v>
      </c>
      <c r="B18" s="208">
        <v>58</v>
      </c>
      <c r="C18" s="209">
        <v>1</v>
      </c>
      <c r="E18" s="16" t="str">
        <f>A78</f>
        <v>Chlore en grain</v>
      </c>
      <c r="F18" s="16">
        <f>GETPIVOTDATA("No",$A$78,"q3_3_importe_chlore_grain","Oui")</f>
        <v>23</v>
      </c>
      <c r="G18" s="139">
        <f>GETPIVOTDATA("%",$A$78,"q3_3_importe_chlore_grain","Oui")</f>
        <v>0.54761904761904767</v>
      </c>
    </row>
    <row r="19" spans="1:7" x14ac:dyDescent="0.25">
      <c r="E19" s="16" t="str">
        <f>A84</f>
        <v>Savon pour les mains</v>
      </c>
      <c r="F19" s="16">
        <f>GETPIVOTDATA("No",$A$84,"q3_3_importe_savon_mains","Oui")</f>
        <v>31</v>
      </c>
      <c r="G19" s="139">
        <f>GETPIVOTDATA("%",$A$84,"q3_3_importe_savon_mains","Oui")</f>
        <v>0.68888888888888888</v>
      </c>
    </row>
    <row r="20" spans="1:7" x14ac:dyDescent="0.25">
      <c r="A20" s="207" t="s">
        <v>186</v>
      </c>
      <c r="B20" s="207" t="s">
        <v>362</v>
      </c>
      <c r="C20" s="207" t="s">
        <v>282</v>
      </c>
    </row>
    <row r="21" spans="1:7" x14ac:dyDescent="0.25">
      <c r="A21" s="194" t="s">
        <v>109</v>
      </c>
      <c r="B21" s="195">
        <v>44</v>
      </c>
      <c r="C21" s="235">
        <v>0.75862068965517238</v>
      </c>
    </row>
    <row r="22" spans="1:7" x14ac:dyDescent="0.25">
      <c r="A22" s="194" t="s">
        <v>132</v>
      </c>
      <c r="B22" s="195">
        <v>8</v>
      </c>
      <c r="C22" s="235">
        <v>0.13793103448275862</v>
      </c>
    </row>
    <row r="23" spans="1:7" x14ac:dyDescent="0.25">
      <c r="A23" s="194" t="s">
        <v>114</v>
      </c>
      <c r="B23" s="195">
        <v>6</v>
      </c>
      <c r="C23" s="235">
        <v>0.10344827586206896</v>
      </c>
    </row>
    <row r="24" spans="1:7" s="39" customFormat="1" x14ac:dyDescent="0.25">
      <c r="A24" s="210" t="s">
        <v>533</v>
      </c>
      <c r="B24" s="208">
        <v>58</v>
      </c>
      <c r="C24" s="209">
        <v>1</v>
      </c>
    </row>
    <row r="25" spans="1:7" s="39" customFormat="1" x14ac:dyDescent="0.25">
      <c r="A25"/>
      <c r="B25"/>
      <c r="C25"/>
    </row>
    <row r="26" spans="1:7" x14ac:dyDescent="0.25">
      <c r="A26" s="207" t="s">
        <v>131</v>
      </c>
      <c r="B26" s="207" t="s">
        <v>362</v>
      </c>
      <c r="C26" s="207" t="s">
        <v>282</v>
      </c>
    </row>
    <row r="27" spans="1:7" x14ac:dyDescent="0.25">
      <c r="A27" s="194" t="s">
        <v>114</v>
      </c>
      <c r="B27" s="195">
        <v>25</v>
      </c>
      <c r="C27" s="235">
        <v>0.51020408163265307</v>
      </c>
    </row>
    <row r="28" spans="1:7" x14ac:dyDescent="0.25">
      <c r="A28" s="194" t="s">
        <v>109</v>
      </c>
      <c r="B28" s="195">
        <v>22</v>
      </c>
      <c r="C28" s="235">
        <v>0.44897959183673469</v>
      </c>
    </row>
    <row r="29" spans="1:7" x14ac:dyDescent="0.25">
      <c r="A29" s="194" t="s">
        <v>132</v>
      </c>
      <c r="B29" s="195">
        <v>2</v>
      </c>
      <c r="C29" s="235">
        <v>4.0816326530612242E-2</v>
      </c>
    </row>
    <row r="30" spans="1:7" x14ac:dyDescent="0.25">
      <c r="A30" s="210" t="s">
        <v>533</v>
      </c>
      <c r="B30" s="208">
        <v>49</v>
      </c>
      <c r="C30" s="209">
        <v>1</v>
      </c>
    </row>
    <row r="32" spans="1:7" x14ac:dyDescent="0.25">
      <c r="A32" s="207" t="s">
        <v>158</v>
      </c>
      <c r="B32" s="207" t="s">
        <v>362</v>
      </c>
      <c r="C32" s="207" t="s">
        <v>282</v>
      </c>
    </row>
    <row r="33" spans="1:4" x14ac:dyDescent="0.25">
      <c r="A33" s="194" t="s">
        <v>114</v>
      </c>
      <c r="B33" s="195">
        <v>22</v>
      </c>
      <c r="C33" s="235">
        <v>0.5641025641025641</v>
      </c>
    </row>
    <row r="34" spans="1:4" x14ac:dyDescent="0.25">
      <c r="A34" s="194" t="s">
        <v>109</v>
      </c>
      <c r="B34" s="195">
        <v>15</v>
      </c>
      <c r="C34" s="235">
        <v>0.38461538461538464</v>
      </c>
    </row>
    <row r="35" spans="1:4" x14ac:dyDescent="0.25">
      <c r="A35" s="194" t="s">
        <v>132</v>
      </c>
      <c r="B35" s="195">
        <v>2</v>
      </c>
      <c r="C35" s="235">
        <v>5.128205128205128E-2</v>
      </c>
    </row>
    <row r="36" spans="1:4" x14ac:dyDescent="0.25">
      <c r="A36" s="210" t="s">
        <v>533</v>
      </c>
      <c r="B36" s="208">
        <v>39</v>
      </c>
      <c r="C36" s="209">
        <v>1</v>
      </c>
    </row>
    <row r="37" spans="1:4" x14ac:dyDescent="0.25">
      <c r="A37"/>
      <c r="B37"/>
      <c r="C37"/>
      <c r="D37" s="141"/>
    </row>
    <row r="38" spans="1:4" x14ac:dyDescent="0.25">
      <c r="A38" s="207" t="s">
        <v>286</v>
      </c>
      <c r="B38" s="207" t="s">
        <v>362</v>
      </c>
      <c r="C38" s="207" t="s">
        <v>282</v>
      </c>
    </row>
    <row r="39" spans="1:4" x14ac:dyDescent="0.25">
      <c r="A39" s="194" t="s">
        <v>109</v>
      </c>
      <c r="B39" s="195">
        <v>43</v>
      </c>
      <c r="C39" s="235">
        <v>0.75438596491228072</v>
      </c>
    </row>
    <row r="40" spans="1:4" x14ac:dyDescent="0.25">
      <c r="A40" s="194" t="s">
        <v>132</v>
      </c>
      <c r="B40" s="195">
        <v>11</v>
      </c>
      <c r="C40" s="235">
        <v>0.19298245614035087</v>
      </c>
    </row>
    <row r="41" spans="1:4" x14ac:dyDescent="0.25">
      <c r="A41" s="194" t="s">
        <v>114</v>
      </c>
      <c r="B41" s="195">
        <v>3</v>
      </c>
      <c r="C41" s="235">
        <v>5.2631578947368418E-2</v>
      </c>
    </row>
    <row r="42" spans="1:4" x14ac:dyDescent="0.25">
      <c r="A42" s="210" t="s">
        <v>533</v>
      </c>
      <c r="B42" s="208">
        <v>57</v>
      </c>
      <c r="C42" s="209">
        <v>1</v>
      </c>
    </row>
    <row r="44" spans="1:4" x14ac:dyDescent="0.25">
      <c r="A44" s="207" t="s">
        <v>287</v>
      </c>
      <c r="B44" s="207" t="s">
        <v>362</v>
      </c>
      <c r="C44" s="207" t="s">
        <v>282</v>
      </c>
    </row>
    <row r="45" spans="1:4" x14ac:dyDescent="0.25">
      <c r="A45" s="194" t="s">
        <v>109</v>
      </c>
      <c r="B45" s="195">
        <v>24</v>
      </c>
      <c r="C45" s="235">
        <v>0.5</v>
      </c>
    </row>
    <row r="46" spans="1:4" x14ac:dyDescent="0.25">
      <c r="A46" s="194" t="s">
        <v>132</v>
      </c>
      <c r="B46" s="195">
        <v>14</v>
      </c>
      <c r="C46" s="235">
        <v>0.29166666666666669</v>
      </c>
    </row>
    <row r="47" spans="1:4" x14ac:dyDescent="0.25">
      <c r="A47" s="194" t="s">
        <v>114</v>
      </c>
      <c r="B47" s="195">
        <v>10</v>
      </c>
      <c r="C47" s="235">
        <v>0.20833333333333334</v>
      </c>
    </row>
    <row r="48" spans="1:4" x14ac:dyDescent="0.25">
      <c r="A48" s="210" t="s">
        <v>533</v>
      </c>
      <c r="B48" s="208">
        <v>48</v>
      </c>
      <c r="C48" s="209">
        <v>1</v>
      </c>
    </row>
    <row r="50" spans="1:3" x14ac:dyDescent="0.25">
      <c r="A50" s="207" t="s">
        <v>214</v>
      </c>
      <c r="B50" s="207" t="s">
        <v>362</v>
      </c>
      <c r="C50" s="207" t="s">
        <v>282</v>
      </c>
    </row>
    <row r="51" spans="1:3" x14ac:dyDescent="0.25">
      <c r="A51" s="194" t="s">
        <v>109</v>
      </c>
      <c r="B51" s="195">
        <v>26</v>
      </c>
      <c r="C51" s="235">
        <v>0.61904761904761907</v>
      </c>
    </row>
    <row r="52" spans="1:3" x14ac:dyDescent="0.25">
      <c r="A52" s="194" t="s">
        <v>132</v>
      </c>
      <c r="B52" s="195">
        <v>14</v>
      </c>
      <c r="C52" s="235">
        <v>0.33333333333333331</v>
      </c>
    </row>
    <row r="53" spans="1:3" x14ac:dyDescent="0.25">
      <c r="A53" s="194" t="s">
        <v>114</v>
      </c>
      <c r="B53" s="195">
        <v>2</v>
      </c>
      <c r="C53" s="235">
        <v>4.7619047619047616E-2</v>
      </c>
    </row>
    <row r="54" spans="1:3" x14ac:dyDescent="0.25">
      <c r="A54" s="210" t="s">
        <v>533</v>
      </c>
      <c r="B54" s="208">
        <v>42</v>
      </c>
      <c r="C54" s="209">
        <v>1</v>
      </c>
    </row>
    <row r="56" spans="1:3" x14ac:dyDescent="0.25">
      <c r="A56" s="207" t="s">
        <v>847</v>
      </c>
      <c r="B56" s="207" t="s">
        <v>362</v>
      </c>
      <c r="C56" s="207" t="s">
        <v>282</v>
      </c>
    </row>
    <row r="57" spans="1:3" x14ac:dyDescent="0.25">
      <c r="A57" s="194" t="s">
        <v>109</v>
      </c>
      <c r="B57" s="195">
        <v>30</v>
      </c>
      <c r="C57" s="235">
        <v>0.68181818181818177</v>
      </c>
    </row>
    <row r="58" spans="1:3" x14ac:dyDescent="0.25">
      <c r="A58" s="194" t="s">
        <v>132</v>
      </c>
      <c r="B58" s="195">
        <v>13</v>
      </c>
      <c r="C58" s="235">
        <v>0.29545454545454547</v>
      </c>
    </row>
    <row r="59" spans="1:3" x14ac:dyDescent="0.25">
      <c r="A59" s="194" t="s">
        <v>114</v>
      </c>
      <c r="B59" s="195">
        <v>1</v>
      </c>
      <c r="C59" s="235">
        <v>2.2727272727272728E-2</v>
      </c>
    </row>
    <row r="60" spans="1:3" x14ac:dyDescent="0.25">
      <c r="A60" s="210" t="s">
        <v>533</v>
      </c>
      <c r="B60" s="208">
        <v>44</v>
      </c>
      <c r="C60" s="209">
        <v>1</v>
      </c>
    </row>
    <row r="62" spans="1:3" x14ac:dyDescent="0.25">
      <c r="A62" s="207" t="s">
        <v>216</v>
      </c>
      <c r="B62" s="207" t="s">
        <v>362</v>
      </c>
      <c r="C62" s="207" t="s">
        <v>282</v>
      </c>
    </row>
    <row r="63" spans="1:3" x14ac:dyDescent="0.25">
      <c r="A63" s="194" t="s">
        <v>109</v>
      </c>
      <c r="B63" s="195">
        <v>32</v>
      </c>
      <c r="C63" s="235">
        <v>0.7441860465116279</v>
      </c>
    </row>
    <row r="64" spans="1:3" x14ac:dyDescent="0.25">
      <c r="A64" s="194" t="s">
        <v>132</v>
      </c>
      <c r="B64" s="195">
        <v>10</v>
      </c>
      <c r="C64" s="235">
        <v>0.23255813953488372</v>
      </c>
    </row>
    <row r="65" spans="1:3" x14ac:dyDescent="0.25">
      <c r="A65" s="194" t="s">
        <v>114</v>
      </c>
      <c r="B65" s="195">
        <v>1</v>
      </c>
      <c r="C65" s="235">
        <v>2.3255813953488372E-2</v>
      </c>
    </row>
    <row r="66" spans="1:3" x14ac:dyDescent="0.25">
      <c r="A66" s="210" t="s">
        <v>533</v>
      </c>
      <c r="B66" s="208">
        <v>43</v>
      </c>
      <c r="C66" s="209">
        <v>1</v>
      </c>
    </row>
    <row r="68" spans="1:3" x14ac:dyDescent="0.25">
      <c r="A68" s="207" t="s">
        <v>191</v>
      </c>
      <c r="B68" s="207" t="s">
        <v>362</v>
      </c>
      <c r="C68" s="207" t="s">
        <v>282</v>
      </c>
    </row>
    <row r="69" spans="1:3" x14ac:dyDescent="0.25">
      <c r="A69" s="194" t="s">
        <v>109</v>
      </c>
      <c r="B69" s="195">
        <v>26</v>
      </c>
      <c r="C69" s="235">
        <v>0.60465116279069764</v>
      </c>
    </row>
    <row r="70" spans="1:3" x14ac:dyDescent="0.25">
      <c r="A70" s="194" t="s">
        <v>132</v>
      </c>
      <c r="B70" s="195">
        <v>9</v>
      </c>
      <c r="C70" s="235">
        <v>0.20930232558139536</v>
      </c>
    </row>
    <row r="71" spans="1:3" x14ac:dyDescent="0.25">
      <c r="A71" s="194" t="s">
        <v>114</v>
      </c>
      <c r="B71" s="195">
        <v>8</v>
      </c>
      <c r="C71" s="235">
        <v>0.18604651162790697</v>
      </c>
    </row>
    <row r="72" spans="1:3" x14ac:dyDescent="0.25">
      <c r="A72" s="210" t="s">
        <v>533</v>
      </c>
      <c r="B72" s="208">
        <v>43</v>
      </c>
      <c r="C72" s="209">
        <v>1</v>
      </c>
    </row>
    <row r="74" spans="1:3" x14ac:dyDescent="0.25">
      <c r="A74" s="207" t="s">
        <v>289</v>
      </c>
      <c r="B74" s="207" t="s">
        <v>362</v>
      </c>
      <c r="C74" s="207" t="s">
        <v>282</v>
      </c>
    </row>
    <row r="75" spans="1:3" x14ac:dyDescent="0.25">
      <c r="A75" s="194" t="s">
        <v>109</v>
      </c>
      <c r="B75" s="195">
        <v>18</v>
      </c>
      <c r="C75" s="235">
        <v>1</v>
      </c>
    </row>
    <row r="76" spans="1:3" x14ac:dyDescent="0.25">
      <c r="A76" s="210" t="s">
        <v>533</v>
      </c>
      <c r="B76" s="208">
        <v>18</v>
      </c>
      <c r="C76" s="209">
        <v>1</v>
      </c>
    </row>
    <row r="77" spans="1:3" x14ac:dyDescent="0.25">
      <c r="A77"/>
      <c r="B77"/>
      <c r="C77"/>
    </row>
    <row r="78" spans="1:3" x14ac:dyDescent="0.25">
      <c r="A78" s="207" t="s">
        <v>848</v>
      </c>
      <c r="B78" s="207" t="s">
        <v>362</v>
      </c>
      <c r="C78" s="207" t="s">
        <v>282</v>
      </c>
    </row>
    <row r="79" spans="1:3" x14ac:dyDescent="0.25">
      <c r="A79" s="194" t="s">
        <v>109</v>
      </c>
      <c r="B79" s="195">
        <v>23</v>
      </c>
      <c r="C79" s="235">
        <v>0.54761904761904767</v>
      </c>
    </row>
    <row r="80" spans="1:3" x14ac:dyDescent="0.25">
      <c r="A80" s="194" t="s">
        <v>132</v>
      </c>
      <c r="B80" s="195">
        <v>18</v>
      </c>
      <c r="C80" s="235">
        <v>0.42857142857142855</v>
      </c>
    </row>
    <row r="81" spans="1:4" x14ac:dyDescent="0.25">
      <c r="A81" s="194" t="s">
        <v>114</v>
      </c>
      <c r="B81" s="195">
        <v>1</v>
      </c>
      <c r="C81" s="235">
        <v>2.3809523809523808E-2</v>
      </c>
    </row>
    <row r="82" spans="1:4" x14ac:dyDescent="0.25">
      <c r="A82" s="210" t="s">
        <v>533</v>
      </c>
      <c r="B82" s="208">
        <v>42</v>
      </c>
      <c r="C82" s="209">
        <v>1</v>
      </c>
      <c r="D82" s="141"/>
    </row>
    <row r="84" spans="1:4" x14ac:dyDescent="0.25">
      <c r="A84" s="207" t="s">
        <v>290</v>
      </c>
      <c r="B84" s="207" t="s">
        <v>362</v>
      </c>
      <c r="C84" s="207" t="s">
        <v>282</v>
      </c>
    </row>
    <row r="85" spans="1:4" x14ac:dyDescent="0.25">
      <c r="A85" s="194" t="s">
        <v>109</v>
      </c>
      <c r="B85" s="195">
        <v>31</v>
      </c>
      <c r="C85" s="235">
        <v>0.68888888888888888</v>
      </c>
    </row>
    <row r="86" spans="1:4" x14ac:dyDescent="0.25">
      <c r="A86" s="194" t="s">
        <v>132</v>
      </c>
      <c r="B86" s="195">
        <v>11</v>
      </c>
      <c r="C86" s="235">
        <v>0.24444444444444444</v>
      </c>
    </row>
    <row r="87" spans="1:4" x14ac:dyDescent="0.25">
      <c r="A87" s="194" t="s">
        <v>114</v>
      </c>
      <c r="B87" s="195">
        <v>3</v>
      </c>
      <c r="C87" s="235">
        <v>6.6666666666666666E-2</v>
      </c>
    </row>
    <row r="88" spans="1:4" x14ac:dyDescent="0.25">
      <c r="A88" s="210" t="s">
        <v>533</v>
      </c>
      <c r="B88" s="208">
        <v>45</v>
      </c>
      <c r="C88" s="209">
        <v>1</v>
      </c>
    </row>
  </sheetData>
  <conditionalFormatting pivot="1" sqref="C15:C17">
    <cfRule type="dataBar" priority="17">
      <dataBar>
        <cfvo type="min"/>
        <cfvo type="max"/>
        <color rgb="FFFF555A"/>
      </dataBar>
      <extLst>
        <ext xmlns:x14="http://schemas.microsoft.com/office/spreadsheetml/2009/9/main" uri="{B025F937-C7B1-47D3-B67F-A62EFF666E3E}">
          <x14:id>{4B725BD7-B92B-4897-84E3-5587E93888AC}</x14:id>
        </ext>
      </extLst>
    </cfRule>
  </conditionalFormatting>
  <conditionalFormatting pivot="1" sqref="C21:C22">
    <cfRule type="dataBar" priority="16">
      <dataBar>
        <cfvo type="min"/>
        <cfvo type="max"/>
        <color rgb="FFFF555A"/>
      </dataBar>
      <extLst>
        <ext xmlns:x14="http://schemas.microsoft.com/office/spreadsheetml/2009/9/main" uri="{B025F937-C7B1-47D3-B67F-A62EFF666E3E}">
          <x14:id>{3D667D71-DE07-46E5-91B7-0DE6D99EF727}</x14:id>
        </ext>
      </extLst>
    </cfRule>
  </conditionalFormatting>
  <conditionalFormatting pivot="1" sqref="C33:C34">
    <cfRule type="dataBar" priority="15">
      <dataBar>
        <cfvo type="min"/>
        <cfvo type="max"/>
        <color rgb="FFFF555A"/>
      </dataBar>
      <extLst>
        <ext xmlns:x14="http://schemas.microsoft.com/office/spreadsheetml/2009/9/main" uri="{B025F937-C7B1-47D3-B67F-A62EFF666E3E}">
          <x14:id>{7B4D6ECF-F6FF-45E1-B6FB-86B3478993AA}</x14:id>
        </ext>
      </extLst>
    </cfRule>
  </conditionalFormatting>
  <conditionalFormatting pivot="1" sqref="C39:C41">
    <cfRule type="dataBar" priority="14">
      <dataBar>
        <cfvo type="min"/>
        <cfvo type="max"/>
        <color rgb="FFFF555A"/>
      </dataBar>
      <extLst>
        <ext xmlns:x14="http://schemas.microsoft.com/office/spreadsheetml/2009/9/main" uri="{B025F937-C7B1-47D3-B67F-A62EFF666E3E}">
          <x14:id>{36985F1C-E44F-475F-A87C-96A6951EB787}</x14:id>
        </ext>
      </extLst>
    </cfRule>
  </conditionalFormatting>
  <conditionalFormatting pivot="1" sqref="C45:C47">
    <cfRule type="dataBar" priority="13">
      <dataBar>
        <cfvo type="min"/>
        <cfvo type="max"/>
        <color rgb="FFFF555A"/>
      </dataBar>
      <extLst>
        <ext xmlns:x14="http://schemas.microsoft.com/office/spreadsheetml/2009/9/main" uri="{B025F937-C7B1-47D3-B67F-A62EFF666E3E}">
          <x14:id>{C874CCA3-AA9E-45D4-AC29-54A9B814B324}</x14:id>
        </ext>
      </extLst>
    </cfRule>
  </conditionalFormatting>
  <conditionalFormatting pivot="1" sqref="C51:C53">
    <cfRule type="dataBar" priority="12">
      <dataBar>
        <cfvo type="min"/>
        <cfvo type="max"/>
        <color rgb="FFFF555A"/>
      </dataBar>
      <extLst>
        <ext xmlns:x14="http://schemas.microsoft.com/office/spreadsheetml/2009/9/main" uri="{B025F937-C7B1-47D3-B67F-A62EFF666E3E}">
          <x14:id>{DC4DB0D3-F91A-483B-B547-152B118639FF}</x14:id>
        </ext>
      </extLst>
    </cfRule>
  </conditionalFormatting>
  <conditionalFormatting pivot="1" sqref="C57:C59">
    <cfRule type="dataBar" priority="11">
      <dataBar>
        <cfvo type="min"/>
        <cfvo type="max"/>
        <color rgb="FFFF555A"/>
      </dataBar>
      <extLst>
        <ext xmlns:x14="http://schemas.microsoft.com/office/spreadsheetml/2009/9/main" uri="{B025F937-C7B1-47D3-B67F-A62EFF666E3E}">
          <x14:id>{9CE1B17C-DC04-40B0-B2E0-44C0EAD75F11}</x14:id>
        </ext>
      </extLst>
    </cfRule>
  </conditionalFormatting>
  <conditionalFormatting pivot="1" sqref="C63:C65">
    <cfRule type="dataBar" priority="10">
      <dataBar>
        <cfvo type="min"/>
        <cfvo type="max"/>
        <color rgb="FFFF555A"/>
      </dataBar>
      <extLst>
        <ext xmlns:x14="http://schemas.microsoft.com/office/spreadsheetml/2009/9/main" uri="{B025F937-C7B1-47D3-B67F-A62EFF666E3E}">
          <x14:id>{948A7B50-3A35-4E6A-8F49-B43896ACD919}</x14:id>
        </ext>
      </extLst>
    </cfRule>
  </conditionalFormatting>
  <conditionalFormatting pivot="1" sqref="C69:C71">
    <cfRule type="dataBar" priority="9">
      <dataBar>
        <cfvo type="min"/>
        <cfvo type="max"/>
        <color rgb="FFFF555A"/>
      </dataBar>
      <extLst>
        <ext xmlns:x14="http://schemas.microsoft.com/office/spreadsheetml/2009/9/main" uri="{B025F937-C7B1-47D3-B67F-A62EFF666E3E}">
          <x14:id>{C18DBCBF-8357-4AF7-8D19-75160FEA370C}</x14:id>
        </ext>
      </extLst>
    </cfRule>
  </conditionalFormatting>
  <conditionalFormatting pivot="1" sqref="C75">
    <cfRule type="dataBar" priority="8">
      <dataBar>
        <cfvo type="min"/>
        <cfvo type="max"/>
        <color rgb="FFFF555A"/>
      </dataBar>
      <extLst>
        <ext xmlns:x14="http://schemas.microsoft.com/office/spreadsheetml/2009/9/main" uri="{B025F937-C7B1-47D3-B67F-A62EFF666E3E}">
          <x14:id>{7962C76C-1873-4C22-AE51-4CB7A928DDF0}</x14:id>
        </ext>
      </extLst>
    </cfRule>
  </conditionalFormatting>
  <conditionalFormatting pivot="1" sqref="C79:C81">
    <cfRule type="dataBar" priority="7">
      <dataBar>
        <cfvo type="min"/>
        <cfvo type="max"/>
        <color rgb="FFFF555A"/>
      </dataBar>
      <extLst>
        <ext xmlns:x14="http://schemas.microsoft.com/office/spreadsheetml/2009/9/main" uri="{B025F937-C7B1-47D3-B67F-A62EFF666E3E}">
          <x14:id>{3A96B2BC-26FB-4053-A5F7-FF3303721357}</x14:id>
        </ext>
      </extLst>
    </cfRule>
  </conditionalFormatting>
  <conditionalFormatting pivot="1" sqref="C85:C87">
    <cfRule type="dataBar" priority="6">
      <dataBar>
        <cfvo type="min"/>
        <cfvo type="max"/>
        <color rgb="FFFF555A"/>
      </dataBar>
      <extLst>
        <ext xmlns:x14="http://schemas.microsoft.com/office/spreadsheetml/2009/9/main" uri="{B025F937-C7B1-47D3-B67F-A62EFF666E3E}">
          <x14:id>{C33CC2AC-B099-497C-8A79-D66DCED32ABB}</x14:id>
        </ext>
      </extLst>
    </cfRule>
  </conditionalFormatting>
  <conditionalFormatting sqref="G3:G9">
    <cfRule type="dataBar" priority="5">
      <dataBar>
        <cfvo type="min"/>
        <cfvo type="max"/>
        <color rgb="FFFF555A"/>
      </dataBar>
      <extLst>
        <ext xmlns:x14="http://schemas.microsoft.com/office/spreadsheetml/2009/9/main" uri="{B025F937-C7B1-47D3-B67F-A62EFF666E3E}">
          <x14:id>{6A395847-6FFA-4278-B84E-87F7A2B2CA16}</x14:id>
        </ext>
      </extLst>
    </cfRule>
  </conditionalFormatting>
  <conditionalFormatting sqref="G12:G19">
    <cfRule type="dataBar" priority="4">
      <dataBar>
        <cfvo type="min"/>
        <cfvo type="max"/>
        <color rgb="FFFF555A"/>
      </dataBar>
      <extLst>
        <ext xmlns:x14="http://schemas.microsoft.com/office/spreadsheetml/2009/9/main" uri="{B025F937-C7B1-47D3-B67F-A62EFF666E3E}">
          <x14:id>{A2D7E043-CD04-47B7-8AC2-FFB8ED314AEF}</x14:id>
        </ext>
      </extLst>
    </cfRule>
  </conditionalFormatting>
  <conditionalFormatting pivot="1" sqref="C27:C29">
    <cfRule type="dataBar" priority="3">
      <dataBar>
        <cfvo type="min"/>
        <cfvo type="max"/>
        <color rgb="FFFF555A"/>
      </dataBar>
      <extLst>
        <ext xmlns:x14="http://schemas.microsoft.com/office/spreadsheetml/2009/9/main" uri="{B025F937-C7B1-47D3-B67F-A62EFF666E3E}">
          <x14:id>{91F0C16A-5259-4813-8470-75CBAED56F77}</x14:id>
        </ext>
      </extLst>
    </cfRule>
  </conditionalFormatting>
  <conditionalFormatting pivot="1" sqref="C9:C11">
    <cfRule type="dataBar" priority="2">
      <dataBar>
        <cfvo type="min"/>
        <cfvo type="max"/>
        <color rgb="FFFF555A"/>
      </dataBar>
      <extLst>
        <ext xmlns:x14="http://schemas.microsoft.com/office/spreadsheetml/2009/9/main" uri="{B025F937-C7B1-47D3-B67F-A62EFF666E3E}">
          <x14:id>{6AF99DE0-EC1B-4358-89FE-724CB1631B93}</x14:id>
        </ext>
      </extLst>
    </cfRule>
  </conditionalFormatting>
  <conditionalFormatting pivot="1" sqref="C3:C5">
    <cfRule type="dataBar" priority="1">
      <dataBar>
        <cfvo type="min"/>
        <cfvo type="max"/>
        <color rgb="FFFF555A"/>
      </dataBar>
      <extLst>
        <ext xmlns:x14="http://schemas.microsoft.com/office/spreadsheetml/2009/9/main" uri="{B025F937-C7B1-47D3-B67F-A62EFF666E3E}">
          <x14:id>{8068B56D-A2FE-4446-80AF-159CEF89E09C}</x14:id>
        </ext>
      </extLst>
    </cfRule>
  </conditionalFormatting>
  <pageMargins left="0.7" right="0.7" top="0.75" bottom="0.75" header="0.3" footer="0.3"/>
  <pageSetup orientation="portrait" r:id="rId16"/>
  <extLst>
    <ext xmlns:x14="http://schemas.microsoft.com/office/spreadsheetml/2009/9/main" uri="{78C0D931-6437-407d-A8EE-F0AAD7539E65}">
      <x14:conditionalFormattings>
        <x14:conditionalFormatting xmlns:xm="http://schemas.microsoft.com/office/excel/2006/main" pivot="1">
          <x14:cfRule type="dataBar" id="{4B725BD7-B92B-4897-84E3-5587E93888AC}">
            <x14:dataBar minLength="0" maxLength="100" border="1" negativeBarBorderColorSameAsPositive="0">
              <x14:cfvo type="autoMin"/>
              <x14:cfvo type="autoMax"/>
              <x14:borderColor rgb="FFFF555A"/>
              <x14:negativeFillColor rgb="FFFF0000"/>
              <x14:negativeBorderColor rgb="FFFF0000"/>
              <x14:axisColor rgb="FF000000"/>
            </x14:dataBar>
          </x14:cfRule>
          <xm:sqref>C15:C17</xm:sqref>
        </x14:conditionalFormatting>
        <x14:conditionalFormatting xmlns:xm="http://schemas.microsoft.com/office/excel/2006/main" pivot="1">
          <x14:cfRule type="dataBar" id="{3D667D71-DE07-46E5-91B7-0DE6D99EF727}">
            <x14:dataBar minLength="0" maxLength="100" border="1" negativeBarBorderColorSameAsPositive="0">
              <x14:cfvo type="autoMin"/>
              <x14:cfvo type="autoMax"/>
              <x14:borderColor rgb="FFFF555A"/>
              <x14:negativeFillColor rgb="FFFF0000"/>
              <x14:negativeBorderColor rgb="FFFF0000"/>
              <x14:axisColor rgb="FF000000"/>
            </x14:dataBar>
          </x14:cfRule>
          <xm:sqref>C21:C22</xm:sqref>
        </x14:conditionalFormatting>
        <x14:conditionalFormatting xmlns:xm="http://schemas.microsoft.com/office/excel/2006/main" pivot="1">
          <x14:cfRule type="dataBar" id="{7B4D6ECF-F6FF-45E1-B6FB-86B3478993AA}">
            <x14:dataBar minLength="0" maxLength="100" border="1" negativeBarBorderColorSameAsPositive="0">
              <x14:cfvo type="autoMin"/>
              <x14:cfvo type="autoMax"/>
              <x14:borderColor rgb="FFFF555A"/>
              <x14:negativeFillColor rgb="FFFF0000"/>
              <x14:negativeBorderColor rgb="FFFF0000"/>
              <x14:axisColor rgb="FF000000"/>
            </x14:dataBar>
          </x14:cfRule>
          <xm:sqref>C33:C34</xm:sqref>
        </x14:conditionalFormatting>
        <x14:conditionalFormatting xmlns:xm="http://schemas.microsoft.com/office/excel/2006/main" pivot="1">
          <x14:cfRule type="dataBar" id="{36985F1C-E44F-475F-A87C-96A6951EB787}">
            <x14:dataBar minLength="0" maxLength="100" border="1" negativeBarBorderColorSameAsPositive="0">
              <x14:cfvo type="autoMin"/>
              <x14:cfvo type="autoMax"/>
              <x14:borderColor rgb="FFFF555A"/>
              <x14:negativeFillColor rgb="FFFF0000"/>
              <x14:negativeBorderColor rgb="FFFF0000"/>
              <x14:axisColor rgb="FF000000"/>
            </x14:dataBar>
          </x14:cfRule>
          <xm:sqref>C39:C41</xm:sqref>
        </x14:conditionalFormatting>
        <x14:conditionalFormatting xmlns:xm="http://schemas.microsoft.com/office/excel/2006/main" pivot="1">
          <x14:cfRule type="dataBar" id="{C874CCA3-AA9E-45D4-AC29-54A9B814B324}">
            <x14:dataBar minLength="0" maxLength="100" border="1" negativeBarBorderColorSameAsPositive="0">
              <x14:cfvo type="autoMin"/>
              <x14:cfvo type="autoMax"/>
              <x14:borderColor rgb="FFFF555A"/>
              <x14:negativeFillColor rgb="FFFF0000"/>
              <x14:negativeBorderColor rgb="FFFF0000"/>
              <x14:axisColor rgb="FF000000"/>
            </x14:dataBar>
          </x14:cfRule>
          <xm:sqref>C45:C47</xm:sqref>
        </x14:conditionalFormatting>
        <x14:conditionalFormatting xmlns:xm="http://schemas.microsoft.com/office/excel/2006/main" pivot="1">
          <x14:cfRule type="dataBar" id="{DC4DB0D3-F91A-483B-B547-152B118639FF}">
            <x14:dataBar minLength="0" maxLength="100" border="1" negativeBarBorderColorSameAsPositive="0">
              <x14:cfvo type="autoMin"/>
              <x14:cfvo type="autoMax"/>
              <x14:borderColor rgb="FFFF555A"/>
              <x14:negativeFillColor rgb="FFFF0000"/>
              <x14:negativeBorderColor rgb="FFFF0000"/>
              <x14:axisColor rgb="FF000000"/>
            </x14:dataBar>
          </x14:cfRule>
          <xm:sqref>C51:C53</xm:sqref>
        </x14:conditionalFormatting>
        <x14:conditionalFormatting xmlns:xm="http://schemas.microsoft.com/office/excel/2006/main" pivot="1">
          <x14:cfRule type="dataBar" id="{9CE1B17C-DC04-40B0-B2E0-44C0EAD75F11}">
            <x14:dataBar minLength="0" maxLength="100" border="1" negativeBarBorderColorSameAsPositive="0">
              <x14:cfvo type="autoMin"/>
              <x14:cfvo type="autoMax"/>
              <x14:borderColor rgb="FFFF555A"/>
              <x14:negativeFillColor rgb="FFFF0000"/>
              <x14:negativeBorderColor rgb="FFFF0000"/>
              <x14:axisColor rgb="FF000000"/>
            </x14:dataBar>
          </x14:cfRule>
          <xm:sqref>C57:C59</xm:sqref>
        </x14:conditionalFormatting>
        <x14:conditionalFormatting xmlns:xm="http://schemas.microsoft.com/office/excel/2006/main" pivot="1">
          <x14:cfRule type="dataBar" id="{948A7B50-3A35-4E6A-8F49-B43896ACD919}">
            <x14:dataBar minLength="0" maxLength="100" border="1" negativeBarBorderColorSameAsPositive="0">
              <x14:cfvo type="autoMin"/>
              <x14:cfvo type="autoMax"/>
              <x14:borderColor rgb="FFFF555A"/>
              <x14:negativeFillColor rgb="FFFF0000"/>
              <x14:negativeBorderColor rgb="FFFF0000"/>
              <x14:axisColor rgb="FF000000"/>
            </x14:dataBar>
          </x14:cfRule>
          <xm:sqref>C63:C65</xm:sqref>
        </x14:conditionalFormatting>
        <x14:conditionalFormatting xmlns:xm="http://schemas.microsoft.com/office/excel/2006/main" pivot="1">
          <x14:cfRule type="dataBar" id="{C18DBCBF-8357-4AF7-8D19-75160FEA370C}">
            <x14:dataBar minLength="0" maxLength="100" border="1" negativeBarBorderColorSameAsPositive="0">
              <x14:cfvo type="autoMin"/>
              <x14:cfvo type="autoMax"/>
              <x14:borderColor rgb="FFFF555A"/>
              <x14:negativeFillColor rgb="FFFF0000"/>
              <x14:negativeBorderColor rgb="FFFF0000"/>
              <x14:axisColor rgb="FF000000"/>
            </x14:dataBar>
          </x14:cfRule>
          <xm:sqref>C69:C71</xm:sqref>
        </x14:conditionalFormatting>
        <x14:conditionalFormatting xmlns:xm="http://schemas.microsoft.com/office/excel/2006/main" pivot="1">
          <x14:cfRule type="dataBar" id="{7962C76C-1873-4C22-AE51-4CB7A928DDF0}">
            <x14:dataBar minLength="0" maxLength="100" border="1" negativeBarBorderColorSameAsPositive="0">
              <x14:cfvo type="autoMin"/>
              <x14:cfvo type="autoMax"/>
              <x14:borderColor rgb="FFFF555A"/>
              <x14:negativeFillColor rgb="FFFF0000"/>
              <x14:negativeBorderColor rgb="FFFF0000"/>
              <x14:axisColor rgb="FF000000"/>
            </x14:dataBar>
          </x14:cfRule>
          <xm:sqref>C75</xm:sqref>
        </x14:conditionalFormatting>
        <x14:conditionalFormatting xmlns:xm="http://schemas.microsoft.com/office/excel/2006/main" pivot="1">
          <x14:cfRule type="dataBar" id="{3A96B2BC-26FB-4053-A5F7-FF3303721357}">
            <x14:dataBar minLength="0" maxLength="100" border="1" negativeBarBorderColorSameAsPositive="0">
              <x14:cfvo type="autoMin"/>
              <x14:cfvo type="autoMax"/>
              <x14:borderColor rgb="FFFF555A"/>
              <x14:negativeFillColor rgb="FFFF0000"/>
              <x14:negativeBorderColor rgb="FFFF0000"/>
              <x14:axisColor rgb="FF000000"/>
            </x14:dataBar>
          </x14:cfRule>
          <xm:sqref>C79:C81</xm:sqref>
        </x14:conditionalFormatting>
        <x14:conditionalFormatting xmlns:xm="http://schemas.microsoft.com/office/excel/2006/main" pivot="1">
          <x14:cfRule type="dataBar" id="{C33CC2AC-B099-497C-8A79-D66DCED32ABB}">
            <x14:dataBar minLength="0" maxLength="100" border="1" negativeBarBorderColorSameAsPositive="0">
              <x14:cfvo type="autoMin"/>
              <x14:cfvo type="autoMax"/>
              <x14:borderColor rgb="FFFF555A"/>
              <x14:negativeFillColor rgb="FFFF0000"/>
              <x14:negativeBorderColor rgb="FFFF0000"/>
              <x14:axisColor rgb="FF000000"/>
            </x14:dataBar>
          </x14:cfRule>
          <xm:sqref>C85:C87</xm:sqref>
        </x14:conditionalFormatting>
        <x14:conditionalFormatting xmlns:xm="http://schemas.microsoft.com/office/excel/2006/main">
          <x14:cfRule type="dataBar" id="{6A395847-6FFA-4278-B84E-87F7A2B2CA16}">
            <x14:dataBar minLength="0" maxLength="100" border="1" negativeBarBorderColorSameAsPositive="0">
              <x14:cfvo type="autoMin"/>
              <x14:cfvo type="autoMax"/>
              <x14:borderColor rgb="FFFF555A"/>
              <x14:negativeFillColor rgb="FFFF0000"/>
              <x14:negativeBorderColor rgb="FFFF0000"/>
              <x14:axisColor rgb="FF000000"/>
            </x14:dataBar>
          </x14:cfRule>
          <xm:sqref>G3:G9</xm:sqref>
        </x14:conditionalFormatting>
        <x14:conditionalFormatting xmlns:xm="http://schemas.microsoft.com/office/excel/2006/main">
          <x14:cfRule type="dataBar" id="{A2D7E043-CD04-47B7-8AC2-FFB8ED314AEF}">
            <x14:dataBar minLength="0" maxLength="100" border="1" negativeBarBorderColorSameAsPositive="0">
              <x14:cfvo type="autoMin"/>
              <x14:cfvo type="autoMax"/>
              <x14:borderColor rgb="FFFF555A"/>
              <x14:negativeFillColor rgb="FFFF0000"/>
              <x14:negativeBorderColor rgb="FFFF0000"/>
              <x14:axisColor rgb="FF000000"/>
            </x14:dataBar>
          </x14:cfRule>
          <xm:sqref>G12:G19</xm:sqref>
        </x14:conditionalFormatting>
        <x14:conditionalFormatting xmlns:xm="http://schemas.microsoft.com/office/excel/2006/main" pivot="1">
          <x14:cfRule type="dataBar" id="{91F0C16A-5259-4813-8470-75CBAED56F77}">
            <x14:dataBar minLength="0" maxLength="100" border="1" negativeBarBorderColorSameAsPositive="0">
              <x14:cfvo type="autoMin"/>
              <x14:cfvo type="autoMax"/>
              <x14:borderColor rgb="FFFF555A"/>
              <x14:negativeFillColor rgb="FFFF0000"/>
              <x14:negativeBorderColor rgb="FFFF0000"/>
              <x14:axisColor rgb="FF000000"/>
            </x14:dataBar>
          </x14:cfRule>
          <xm:sqref>C27:C29</xm:sqref>
        </x14:conditionalFormatting>
        <x14:conditionalFormatting xmlns:xm="http://schemas.microsoft.com/office/excel/2006/main" pivot="1">
          <x14:cfRule type="dataBar" id="{6AF99DE0-EC1B-4358-89FE-724CB1631B93}">
            <x14:dataBar minLength="0" maxLength="100" border="1" negativeBarBorderColorSameAsPositive="0">
              <x14:cfvo type="autoMin"/>
              <x14:cfvo type="autoMax"/>
              <x14:borderColor rgb="FFFF555A"/>
              <x14:negativeFillColor rgb="FFFF0000"/>
              <x14:negativeBorderColor rgb="FFFF0000"/>
              <x14:axisColor rgb="FF000000"/>
            </x14:dataBar>
          </x14:cfRule>
          <xm:sqref>C9:C11</xm:sqref>
        </x14:conditionalFormatting>
        <x14:conditionalFormatting xmlns:xm="http://schemas.microsoft.com/office/excel/2006/main" pivot="1">
          <x14:cfRule type="dataBar" id="{8068B56D-A2FE-4446-80AF-159CEF89E09C}">
            <x14:dataBar minLength="0" maxLength="100" border="1" negativeBarBorderColorSameAsPositive="0">
              <x14:cfvo type="autoMin"/>
              <x14:cfvo type="autoMax"/>
              <x14:borderColor rgb="FFFF555A"/>
              <x14:negativeFillColor rgb="FFFF0000"/>
              <x14:negativeBorderColor rgb="FFFF0000"/>
              <x14:axisColor rgb="FF000000"/>
            </x14:dataBar>
          </x14:cfRule>
          <xm:sqref>C3:C5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Read me</vt:lpstr>
      <vt:lpstr>Clean Data</vt:lpstr>
      <vt:lpstr>Processed_Data</vt:lpstr>
      <vt:lpstr>Partenaires</vt:lpstr>
      <vt:lpstr>Prix_Médians</vt:lpstr>
      <vt:lpstr>Variations</vt:lpstr>
      <vt:lpstr>Commerçants</vt:lpstr>
      <vt:lpstr>Eau</vt:lpstr>
      <vt:lpstr>Importation</vt:lpstr>
      <vt:lpstr>Approvisionnement_nourriture</vt:lpstr>
      <vt:lpstr>Approvisionnement_EHA</vt:lpstr>
      <vt:lpstr>Graph 1</vt:lpstr>
      <vt:lpstr>Références</vt:lpstr>
      <vt:lpstr>Cleaning Log</vt:lpstr>
      <vt:lpstr>Deletion Log</vt:lpstr>
      <vt:lpstr>Kobo survey</vt:lpstr>
      <vt:lpstr>Kobo 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Gómez</dc:creator>
  <cp:lastModifiedBy>Alberto GUALTIERI</cp:lastModifiedBy>
  <dcterms:created xsi:type="dcterms:W3CDTF">2020-12-19T22:26:24Z</dcterms:created>
  <dcterms:modified xsi:type="dcterms:W3CDTF">2021-07-29T14:39:51Z</dcterms:modified>
</cp:coreProperties>
</file>